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248BC5A-89AF-40F6-B578-728DCEE20B6A}" xr6:coauthVersionLast="47" xr6:coauthVersionMax="47" xr10:uidLastSave="{00000000-0000-0000-0000-000000000000}"/>
  <bookViews>
    <workbookView xWindow="-120" yWindow="-120" windowWidth="29040" windowHeight="15840" activeTab="2" xr2:uid="{D1402D74-4AB6-4804-BD75-5AE34C39A27D}"/>
  </bookViews>
  <sheets>
    <sheet name="Summon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EventPointRewardTable!$A$1:$Z$4261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V569" i="3" l="1"/>
  <c r="A3" i="3" l="1"/>
  <c r="A287" i="3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1" i="3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5" i="3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B855" i="3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A1139" i="3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B1139" i="3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A1423" i="3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B1423" i="3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A1707" i="3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B1707" i="3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A1991" i="3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B1991" i="3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B2002" i="3" s="1"/>
  <c r="B2003" i="3" s="1"/>
  <c r="B2004" i="3" s="1"/>
  <c r="B2005" i="3" s="1"/>
  <c r="B2006" i="3" s="1"/>
  <c r="B2007" i="3" s="1"/>
  <c r="B2008" i="3" s="1"/>
  <c r="B2009" i="3" s="1"/>
  <c r="B2010" i="3" s="1"/>
  <c r="B2011" i="3" s="1"/>
  <c r="B2012" i="3" s="1"/>
  <c r="B2013" i="3" s="1"/>
  <c r="B2014" i="3" s="1"/>
  <c r="B2015" i="3" s="1"/>
  <c r="B2016" i="3" s="1"/>
  <c r="B2017" i="3" s="1"/>
  <c r="B2018" i="3" s="1"/>
  <c r="B2019" i="3" s="1"/>
  <c r="B2020" i="3" s="1"/>
  <c r="B2021" i="3" s="1"/>
  <c r="B2022" i="3" s="1"/>
  <c r="B2023" i="3" s="1"/>
  <c r="B2024" i="3" s="1"/>
  <c r="B2025" i="3" s="1"/>
  <c r="B2026" i="3" s="1"/>
  <c r="B2027" i="3" s="1"/>
  <c r="B2028" i="3" s="1"/>
  <c r="B2029" i="3" s="1"/>
  <c r="B2030" i="3" s="1"/>
  <c r="B2031" i="3" s="1"/>
  <c r="B2032" i="3" s="1"/>
  <c r="B2033" i="3" s="1"/>
  <c r="B2034" i="3" s="1"/>
  <c r="B2035" i="3" s="1"/>
  <c r="B2036" i="3" s="1"/>
  <c r="B2037" i="3" s="1"/>
  <c r="B2038" i="3" s="1"/>
  <c r="B2039" i="3" s="1"/>
  <c r="B2040" i="3" s="1"/>
  <c r="B2041" i="3" s="1"/>
  <c r="B2042" i="3" s="1"/>
  <c r="B2043" i="3" s="1"/>
  <c r="B2044" i="3" s="1"/>
  <c r="B2045" i="3" s="1"/>
  <c r="B2046" i="3" s="1"/>
  <c r="B2047" i="3" s="1"/>
  <c r="B2048" i="3" s="1"/>
  <c r="B2049" i="3" s="1"/>
  <c r="B2050" i="3" s="1"/>
  <c r="B2051" i="3" s="1"/>
  <c r="B2052" i="3" s="1"/>
  <c r="B2053" i="3" s="1"/>
  <c r="B2054" i="3" s="1"/>
  <c r="B2055" i="3" s="1"/>
  <c r="B2056" i="3" s="1"/>
  <c r="B2057" i="3" s="1"/>
  <c r="B2058" i="3" s="1"/>
  <c r="B2059" i="3" s="1"/>
  <c r="B2060" i="3" s="1"/>
  <c r="B2061" i="3" s="1"/>
  <c r="B2062" i="3" s="1"/>
  <c r="B2063" i="3" s="1"/>
  <c r="B2064" i="3" s="1"/>
  <c r="B2065" i="3" s="1"/>
  <c r="B2066" i="3" s="1"/>
  <c r="B2067" i="3" s="1"/>
  <c r="B2068" i="3" s="1"/>
  <c r="B2069" i="3" s="1"/>
  <c r="B2070" i="3" s="1"/>
  <c r="B2071" i="3" s="1"/>
  <c r="B2072" i="3" s="1"/>
  <c r="B2073" i="3" s="1"/>
  <c r="B2074" i="3" s="1"/>
  <c r="B2075" i="3" s="1"/>
  <c r="B2076" i="3" s="1"/>
  <c r="B2077" i="3" s="1"/>
  <c r="B2078" i="3" s="1"/>
  <c r="B2079" i="3" s="1"/>
  <c r="B2080" i="3" s="1"/>
  <c r="B2081" i="3" s="1"/>
  <c r="B2082" i="3" s="1"/>
  <c r="B2083" i="3" s="1"/>
  <c r="B2084" i="3" s="1"/>
  <c r="B2085" i="3" s="1"/>
  <c r="B2086" i="3" s="1"/>
  <c r="B2087" i="3" s="1"/>
  <c r="B2088" i="3" s="1"/>
  <c r="B2089" i="3" s="1"/>
  <c r="B2090" i="3" s="1"/>
  <c r="B2091" i="3" s="1"/>
  <c r="B2092" i="3" s="1"/>
  <c r="B2093" i="3" s="1"/>
  <c r="B2094" i="3" s="1"/>
  <c r="B2095" i="3" s="1"/>
  <c r="B2096" i="3" s="1"/>
  <c r="B2097" i="3" s="1"/>
  <c r="B2098" i="3" s="1"/>
  <c r="B2099" i="3" s="1"/>
  <c r="B2100" i="3" s="1"/>
  <c r="B2101" i="3" s="1"/>
  <c r="B2102" i="3" s="1"/>
  <c r="B2103" i="3" s="1"/>
  <c r="B2104" i="3" s="1"/>
  <c r="B2105" i="3" s="1"/>
  <c r="B2106" i="3" s="1"/>
  <c r="B2107" i="3" s="1"/>
  <c r="B2108" i="3" s="1"/>
  <c r="B2109" i="3" s="1"/>
  <c r="B2110" i="3" s="1"/>
  <c r="B2111" i="3" s="1"/>
  <c r="B2112" i="3" s="1"/>
  <c r="B2113" i="3" s="1"/>
  <c r="B2114" i="3" s="1"/>
  <c r="B2115" i="3" s="1"/>
  <c r="B2116" i="3" s="1"/>
  <c r="B2117" i="3" s="1"/>
  <c r="B2118" i="3" s="1"/>
  <c r="B2119" i="3" s="1"/>
  <c r="B2120" i="3" s="1"/>
  <c r="B2121" i="3" s="1"/>
  <c r="B2122" i="3" s="1"/>
  <c r="B2123" i="3" s="1"/>
  <c r="B2124" i="3" s="1"/>
  <c r="B2125" i="3" s="1"/>
  <c r="B2126" i="3" s="1"/>
  <c r="B2127" i="3" s="1"/>
  <c r="B2128" i="3" s="1"/>
  <c r="B2129" i="3" s="1"/>
  <c r="B2130" i="3" s="1"/>
  <c r="B2131" i="3" s="1"/>
  <c r="B2132" i="3" s="1"/>
  <c r="B2133" i="3" s="1"/>
  <c r="B2134" i="3" s="1"/>
  <c r="B2135" i="3" s="1"/>
  <c r="B2136" i="3" s="1"/>
  <c r="B2137" i="3" s="1"/>
  <c r="B2138" i="3" s="1"/>
  <c r="B2139" i="3" s="1"/>
  <c r="B2140" i="3" s="1"/>
  <c r="B2141" i="3" s="1"/>
  <c r="B2142" i="3" s="1"/>
  <c r="B2143" i="3" s="1"/>
  <c r="B2144" i="3" s="1"/>
  <c r="B2145" i="3" s="1"/>
  <c r="B2146" i="3" s="1"/>
  <c r="B2147" i="3" s="1"/>
  <c r="B2148" i="3" s="1"/>
  <c r="B2149" i="3" s="1"/>
  <c r="B2150" i="3" s="1"/>
  <c r="B2151" i="3" s="1"/>
  <c r="B2152" i="3" s="1"/>
  <c r="B2153" i="3" s="1"/>
  <c r="B2154" i="3" s="1"/>
  <c r="B2155" i="3" s="1"/>
  <c r="B2156" i="3" s="1"/>
  <c r="B2157" i="3" s="1"/>
  <c r="B2158" i="3" s="1"/>
  <c r="B2159" i="3" s="1"/>
  <c r="B2160" i="3" s="1"/>
  <c r="B2161" i="3" s="1"/>
  <c r="B2162" i="3" s="1"/>
  <c r="B2163" i="3" s="1"/>
  <c r="B2164" i="3" s="1"/>
  <c r="B2165" i="3" s="1"/>
  <c r="B2166" i="3" s="1"/>
  <c r="B2167" i="3" s="1"/>
  <c r="B2168" i="3" s="1"/>
  <c r="B2169" i="3" s="1"/>
  <c r="B2170" i="3" s="1"/>
  <c r="B2171" i="3" s="1"/>
  <c r="B2172" i="3" s="1"/>
  <c r="B2173" i="3" s="1"/>
  <c r="B2174" i="3" s="1"/>
  <c r="B2175" i="3" s="1"/>
  <c r="B2176" i="3" s="1"/>
  <c r="B2177" i="3" s="1"/>
  <c r="B2178" i="3" s="1"/>
  <c r="B2179" i="3" s="1"/>
  <c r="B2180" i="3" s="1"/>
  <c r="B2181" i="3" s="1"/>
  <c r="B2182" i="3" s="1"/>
  <c r="B2183" i="3" s="1"/>
  <c r="B2184" i="3" s="1"/>
  <c r="B2185" i="3" s="1"/>
  <c r="B2186" i="3" s="1"/>
  <c r="B2187" i="3" s="1"/>
  <c r="B2188" i="3" s="1"/>
  <c r="B2189" i="3" s="1"/>
  <c r="B2190" i="3" s="1"/>
  <c r="B2191" i="3" s="1"/>
  <c r="B2192" i="3" s="1"/>
  <c r="B2193" i="3" s="1"/>
  <c r="B2194" i="3" s="1"/>
  <c r="B2195" i="3" s="1"/>
  <c r="B2196" i="3" s="1"/>
  <c r="B2197" i="3" s="1"/>
  <c r="B2198" i="3" s="1"/>
  <c r="B2199" i="3" s="1"/>
  <c r="B2200" i="3" s="1"/>
  <c r="B2201" i="3" s="1"/>
  <c r="B2202" i="3" s="1"/>
  <c r="B2203" i="3" s="1"/>
  <c r="B2204" i="3" s="1"/>
  <c r="B2205" i="3" s="1"/>
  <c r="B2206" i="3" s="1"/>
  <c r="B2207" i="3" s="1"/>
  <c r="B2208" i="3" s="1"/>
  <c r="B2209" i="3" s="1"/>
  <c r="B2210" i="3" s="1"/>
  <c r="B2211" i="3" s="1"/>
  <c r="B2212" i="3" s="1"/>
  <c r="B2213" i="3" s="1"/>
  <c r="B2214" i="3" s="1"/>
  <c r="B2215" i="3" s="1"/>
  <c r="B2216" i="3" s="1"/>
  <c r="B2217" i="3" s="1"/>
  <c r="B2218" i="3" s="1"/>
  <c r="B2219" i="3" s="1"/>
  <c r="B2220" i="3" s="1"/>
  <c r="B2221" i="3" s="1"/>
  <c r="B2222" i="3" s="1"/>
  <c r="B2223" i="3" s="1"/>
  <c r="B2224" i="3" s="1"/>
  <c r="B2225" i="3" s="1"/>
  <c r="B2226" i="3" s="1"/>
  <c r="B2227" i="3" s="1"/>
  <c r="B2228" i="3" s="1"/>
  <c r="B2229" i="3" s="1"/>
  <c r="B2230" i="3" s="1"/>
  <c r="B2231" i="3" s="1"/>
  <c r="B2232" i="3" s="1"/>
  <c r="B2233" i="3" s="1"/>
  <c r="B2234" i="3" s="1"/>
  <c r="B2235" i="3" s="1"/>
  <c r="B2236" i="3" s="1"/>
  <c r="B2237" i="3" s="1"/>
  <c r="B2238" i="3" s="1"/>
  <c r="B2239" i="3" s="1"/>
  <c r="B2240" i="3" s="1"/>
  <c r="B2241" i="3" s="1"/>
  <c r="B2242" i="3" s="1"/>
  <c r="B2243" i="3" s="1"/>
  <c r="B2244" i="3" s="1"/>
  <c r="B2245" i="3" s="1"/>
  <c r="B2246" i="3" s="1"/>
  <c r="B2247" i="3" s="1"/>
  <c r="B2248" i="3" s="1"/>
  <c r="B2249" i="3" s="1"/>
  <c r="B2250" i="3" s="1"/>
  <c r="B2251" i="3" s="1"/>
  <c r="B2252" i="3" s="1"/>
  <c r="B2253" i="3" s="1"/>
  <c r="B2254" i="3" s="1"/>
  <c r="B2255" i="3" s="1"/>
  <c r="B2256" i="3" s="1"/>
  <c r="B2257" i="3" s="1"/>
  <c r="B2258" i="3" s="1"/>
  <c r="B2259" i="3" s="1"/>
  <c r="B2260" i="3" s="1"/>
  <c r="B2261" i="3" s="1"/>
  <c r="B2262" i="3" s="1"/>
  <c r="B2263" i="3" s="1"/>
  <c r="B2264" i="3" s="1"/>
  <c r="B2265" i="3" s="1"/>
  <c r="B2266" i="3" s="1"/>
  <c r="B2267" i="3" s="1"/>
  <c r="B2268" i="3" s="1"/>
  <c r="B2269" i="3" s="1"/>
  <c r="B2270" i="3" s="1"/>
  <c r="B2271" i="3" s="1"/>
  <c r="B2272" i="3" s="1"/>
  <c r="B2273" i="3" s="1"/>
  <c r="A2275" i="3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B2275" i="3"/>
  <c r="B2276" i="3" s="1"/>
  <c r="B2277" i="3" s="1"/>
  <c r="B2278" i="3" s="1"/>
  <c r="B2279" i="3" s="1"/>
  <c r="B2280" i="3" s="1"/>
  <c r="B2281" i="3" s="1"/>
  <c r="B2282" i="3" s="1"/>
  <c r="B2283" i="3" s="1"/>
  <c r="B2284" i="3" s="1"/>
  <c r="B2285" i="3" s="1"/>
  <c r="B2286" i="3" s="1"/>
  <c r="B2287" i="3" s="1"/>
  <c r="B2288" i="3" s="1"/>
  <c r="B2289" i="3" s="1"/>
  <c r="B2290" i="3" s="1"/>
  <c r="B2291" i="3" s="1"/>
  <c r="B2292" i="3" s="1"/>
  <c r="B2293" i="3" s="1"/>
  <c r="B2294" i="3" s="1"/>
  <c r="B2295" i="3" s="1"/>
  <c r="B2296" i="3" s="1"/>
  <c r="B2297" i="3" s="1"/>
  <c r="B2298" i="3" s="1"/>
  <c r="B2299" i="3" s="1"/>
  <c r="B2300" i="3" s="1"/>
  <c r="B2301" i="3" s="1"/>
  <c r="B2302" i="3" s="1"/>
  <c r="B2303" i="3" s="1"/>
  <c r="B2304" i="3" s="1"/>
  <c r="B2305" i="3" s="1"/>
  <c r="B2306" i="3" s="1"/>
  <c r="B2307" i="3" s="1"/>
  <c r="B2308" i="3" s="1"/>
  <c r="B2309" i="3" s="1"/>
  <c r="B2310" i="3" s="1"/>
  <c r="B2311" i="3" s="1"/>
  <c r="B2312" i="3" s="1"/>
  <c r="B2313" i="3" s="1"/>
  <c r="B2314" i="3" s="1"/>
  <c r="B2315" i="3" s="1"/>
  <c r="B2316" i="3" s="1"/>
  <c r="B2317" i="3" s="1"/>
  <c r="B2318" i="3" s="1"/>
  <c r="B2319" i="3" s="1"/>
  <c r="B2320" i="3" s="1"/>
  <c r="B2321" i="3" s="1"/>
  <c r="B2322" i="3" s="1"/>
  <c r="B2323" i="3" s="1"/>
  <c r="B2324" i="3" s="1"/>
  <c r="B2325" i="3" s="1"/>
  <c r="B2326" i="3" s="1"/>
  <c r="B2327" i="3" s="1"/>
  <c r="B2328" i="3" s="1"/>
  <c r="B2329" i="3" s="1"/>
  <c r="B2330" i="3" s="1"/>
  <c r="B2331" i="3" s="1"/>
  <c r="B2332" i="3" s="1"/>
  <c r="B2333" i="3" s="1"/>
  <c r="B2334" i="3" s="1"/>
  <c r="B2335" i="3" s="1"/>
  <c r="B2336" i="3" s="1"/>
  <c r="B2337" i="3" s="1"/>
  <c r="B2338" i="3" s="1"/>
  <c r="B2339" i="3" s="1"/>
  <c r="B2340" i="3" s="1"/>
  <c r="B2341" i="3" s="1"/>
  <c r="B2342" i="3" s="1"/>
  <c r="B2343" i="3" s="1"/>
  <c r="B2344" i="3" s="1"/>
  <c r="B2345" i="3" s="1"/>
  <c r="B2346" i="3" s="1"/>
  <c r="B2347" i="3" s="1"/>
  <c r="B2348" i="3" s="1"/>
  <c r="B2349" i="3" s="1"/>
  <c r="B2350" i="3" s="1"/>
  <c r="B2351" i="3" s="1"/>
  <c r="B2352" i="3" s="1"/>
  <c r="B2353" i="3" s="1"/>
  <c r="B2354" i="3" s="1"/>
  <c r="B2355" i="3" s="1"/>
  <c r="B2356" i="3" s="1"/>
  <c r="B2357" i="3" s="1"/>
  <c r="B2358" i="3" s="1"/>
  <c r="B2359" i="3" s="1"/>
  <c r="B2360" i="3" s="1"/>
  <c r="B2361" i="3" s="1"/>
  <c r="B2362" i="3" s="1"/>
  <c r="B2363" i="3" s="1"/>
  <c r="B2364" i="3" s="1"/>
  <c r="B2365" i="3" s="1"/>
  <c r="B2366" i="3" s="1"/>
  <c r="B2367" i="3" s="1"/>
  <c r="B2368" i="3" s="1"/>
  <c r="B2369" i="3" s="1"/>
  <c r="B2370" i="3" s="1"/>
  <c r="B2371" i="3" s="1"/>
  <c r="B2372" i="3" s="1"/>
  <c r="B2373" i="3" s="1"/>
  <c r="B2374" i="3" s="1"/>
  <c r="B2375" i="3" s="1"/>
  <c r="B2376" i="3" s="1"/>
  <c r="B2377" i="3" s="1"/>
  <c r="B2378" i="3" s="1"/>
  <c r="B2379" i="3" s="1"/>
  <c r="B2380" i="3" s="1"/>
  <c r="B2381" i="3" s="1"/>
  <c r="B2382" i="3" s="1"/>
  <c r="B2383" i="3" s="1"/>
  <c r="B2384" i="3" s="1"/>
  <c r="B2385" i="3" s="1"/>
  <c r="B2386" i="3" s="1"/>
  <c r="B2387" i="3" s="1"/>
  <c r="B2388" i="3" s="1"/>
  <c r="B2389" i="3" s="1"/>
  <c r="B2390" i="3" s="1"/>
  <c r="B2391" i="3" s="1"/>
  <c r="B2392" i="3" s="1"/>
  <c r="B2393" i="3" s="1"/>
  <c r="B2394" i="3" s="1"/>
  <c r="B2395" i="3" s="1"/>
  <c r="B2396" i="3" s="1"/>
  <c r="B2397" i="3" s="1"/>
  <c r="B2398" i="3" s="1"/>
  <c r="B2399" i="3" s="1"/>
  <c r="B2400" i="3" s="1"/>
  <c r="B2401" i="3" s="1"/>
  <c r="B2402" i="3" s="1"/>
  <c r="B2403" i="3" s="1"/>
  <c r="B2404" i="3" s="1"/>
  <c r="B2405" i="3" s="1"/>
  <c r="B2406" i="3" s="1"/>
  <c r="B2407" i="3" s="1"/>
  <c r="B2408" i="3" s="1"/>
  <c r="B2409" i="3" s="1"/>
  <c r="B2410" i="3" s="1"/>
  <c r="B2411" i="3" s="1"/>
  <c r="B2412" i="3" s="1"/>
  <c r="B2413" i="3" s="1"/>
  <c r="B2414" i="3" s="1"/>
  <c r="B2415" i="3" s="1"/>
  <c r="B2416" i="3" s="1"/>
  <c r="B2417" i="3" s="1"/>
  <c r="B2418" i="3" s="1"/>
  <c r="B2419" i="3" s="1"/>
  <c r="B2420" i="3" s="1"/>
  <c r="B2421" i="3" s="1"/>
  <c r="B2422" i="3" s="1"/>
  <c r="B2423" i="3" s="1"/>
  <c r="B2424" i="3" s="1"/>
  <c r="B2425" i="3" s="1"/>
  <c r="B2426" i="3" s="1"/>
  <c r="B2427" i="3" s="1"/>
  <c r="B2428" i="3" s="1"/>
  <c r="B2429" i="3" s="1"/>
  <c r="B2430" i="3" s="1"/>
  <c r="B2431" i="3" s="1"/>
  <c r="B2432" i="3" s="1"/>
  <c r="B2433" i="3" s="1"/>
  <c r="B2434" i="3" s="1"/>
  <c r="B2435" i="3" s="1"/>
  <c r="B2436" i="3" s="1"/>
  <c r="B2437" i="3" s="1"/>
  <c r="B2438" i="3" s="1"/>
  <c r="B2439" i="3" s="1"/>
  <c r="B2440" i="3" s="1"/>
  <c r="B2441" i="3" s="1"/>
  <c r="B2442" i="3" s="1"/>
  <c r="B2443" i="3" s="1"/>
  <c r="B2444" i="3" s="1"/>
  <c r="B2445" i="3" s="1"/>
  <c r="B2446" i="3" s="1"/>
  <c r="B2447" i="3" s="1"/>
  <c r="B2448" i="3" s="1"/>
  <c r="B2449" i="3" s="1"/>
  <c r="B2450" i="3" s="1"/>
  <c r="B2451" i="3" s="1"/>
  <c r="B2452" i="3" s="1"/>
  <c r="B2453" i="3" s="1"/>
  <c r="B2454" i="3" s="1"/>
  <c r="B2455" i="3" s="1"/>
  <c r="B2456" i="3" s="1"/>
  <c r="B2457" i="3" s="1"/>
  <c r="B2458" i="3" s="1"/>
  <c r="B2459" i="3" s="1"/>
  <c r="B2460" i="3" s="1"/>
  <c r="B2461" i="3" s="1"/>
  <c r="B2462" i="3" s="1"/>
  <c r="B2463" i="3" s="1"/>
  <c r="B2464" i="3" s="1"/>
  <c r="B2465" i="3" s="1"/>
  <c r="B2466" i="3" s="1"/>
  <c r="B2467" i="3" s="1"/>
  <c r="B2468" i="3" s="1"/>
  <c r="B2469" i="3" s="1"/>
  <c r="B2470" i="3" s="1"/>
  <c r="B2471" i="3" s="1"/>
  <c r="B2472" i="3" s="1"/>
  <c r="B2473" i="3" s="1"/>
  <c r="B2474" i="3" s="1"/>
  <c r="B2475" i="3" s="1"/>
  <c r="B2476" i="3" s="1"/>
  <c r="B2477" i="3" s="1"/>
  <c r="B2478" i="3" s="1"/>
  <c r="B2479" i="3" s="1"/>
  <c r="B2480" i="3" s="1"/>
  <c r="B2481" i="3" s="1"/>
  <c r="B2482" i="3" s="1"/>
  <c r="B2483" i="3" s="1"/>
  <c r="B2484" i="3" s="1"/>
  <c r="B2485" i="3" s="1"/>
  <c r="B2486" i="3" s="1"/>
  <c r="B2487" i="3" s="1"/>
  <c r="B2488" i="3" s="1"/>
  <c r="B2489" i="3" s="1"/>
  <c r="B2490" i="3" s="1"/>
  <c r="B2491" i="3" s="1"/>
  <c r="B2492" i="3" s="1"/>
  <c r="B2493" i="3" s="1"/>
  <c r="B2494" i="3" s="1"/>
  <c r="B2495" i="3" s="1"/>
  <c r="B2496" i="3" s="1"/>
  <c r="B2497" i="3" s="1"/>
  <c r="B2498" i="3" s="1"/>
  <c r="B2499" i="3" s="1"/>
  <c r="B2500" i="3" s="1"/>
  <c r="B2501" i="3" s="1"/>
  <c r="B2502" i="3" s="1"/>
  <c r="B2503" i="3" s="1"/>
  <c r="B2504" i="3" s="1"/>
  <c r="B2505" i="3" s="1"/>
  <c r="B2506" i="3" s="1"/>
  <c r="B2507" i="3" s="1"/>
  <c r="B2508" i="3" s="1"/>
  <c r="B2509" i="3" s="1"/>
  <c r="B2510" i="3" s="1"/>
  <c r="B2511" i="3" s="1"/>
  <c r="B2512" i="3" s="1"/>
  <c r="B2513" i="3" s="1"/>
  <c r="B2514" i="3" s="1"/>
  <c r="B2515" i="3" s="1"/>
  <c r="B2516" i="3" s="1"/>
  <c r="B2517" i="3" s="1"/>
  <c r="B2518" i="3" s="1"/>
  <c r="B2519" i="3" s="1"/>
  <c r="B2520" i="3" s="1"/>
  <c r="B2521" i="3" s="1"/>
  <c r="B2522" i="3" s="1"/>
  <c r="B2523" i="3" s="1"/>
  <c r="B2524" i="3" s="1"/>
  <c r="B2525" i="3" s="1"/>
  <c r="B2526" i="3" s="1"/>
  <c r="B2527" i="3" s="1"/>
  <c r="B2528" i="3" s="1"/>
  <c r="B2529" i="3" s="1"/>
  <c r="B2530" i="3" s="1"/>
  <c r="B2531" i="3" s="1"/>
  <c r="B2532" i="3" s="1"/>
  <c r="B2533" i="3" s="1"/>
  <c r="B2534" i="3" s="1"/>
  <c r="B2535" i="3" s="1"/>
  <c r="B2536" i="3" s="1"/>
  <c r="B2537" i="3" s="1"/>
  <c r="B2538" i="3" s="1"/>
  <c r="B2539" i="3" s="1"/>
  <c r="B2540" i="3" s="1"/>
  <c r="B2541" i="3" s="1"/>
  <c r="B2542" i="3" s="1"/>
  <c r="B2543" i="3" s="1"/>
  <c r="B2544" i="3" s="1"/>
  <c r="B2545" i="3" s="1"/>
  <c r="B2546" i="3" s="1"/>
  <c r="B2547" i="3" s="1"/>
  <c r="B2548" i="3" s="1"/>
  <c r="B2549" i="3" s="1"/>
  <c r="B2550" i="3" s="1"/>
  <c r="B2551" i="3" s="1"/>
  <c r="B2552" i="3" s="1"/>
  <c r="B2553" i="3" s="1"/>
  <c r="B2554" i="3" s="1"/>
  <c r="B2555" i="3" s="1"/>
  <c r="B2556" i="3" s="1"/>
  <c r="B2557" i="3" s="1"/>
  <c r="A2559" i="3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B2559" i="3"/>
  <c r="B2560" i="3" s="1"/>
  <c r="B2561" i="3" s="1"/>
  <c r="B2562" i="3" s="1"/>
  <c r="B2563" i="3" s="1"/>
  <c r="B2564" i="3" s="1"/>
  <c r="B2565" i="3" s="1"/>
  <c r="B2566" i="3" s="1"/>
  <c r="B2567" i="3" s="1"/>
  <c r="B2568" i="3" s="1"/>
  <c r="B2569" i="3" s="1"/>
  <c r="B2570" i="3" s="1"/>
  <c r="B2571" i="3" s="1"/>
  <c r="B2572" i="3" s="1"/>
  <c r="B2573" i="3" s="1"/>
  <c r="B2574" i="3" s="1"/>
  <c r="B2575" i="3" s="1"/>
  <c r="B2576" i="3" s="1"/>
  <c r="B2577" i="3" s="1"/>
  <c r="B2578" i="3" s="1"/>
  <c r="B2579" i="3" s="1"/>
  <c r="B2580" i="3" s="1"/>
  <c r="B2581" i="3" s="1"/>
  <c r="B2582" i="3" s="1"/>
  <c r="B2583" i="3" s="1"/>
  <c r="B2584" i="3" s="1"/>
  <c r="B2585" i="3" s="1"/>
  <c r="B2586" i="3" s="1"/>
  <c r="B2587" i="3" s="1"/>
  <c r="B2588" i="3" s="1"/>
  <c r="B2589" i="3" s="1"/>
  <c r="B2590" i="3" s="1"/>
  <c r="B2591" i="3" s="1"/>
  <c r="B2592" i="3" s="1"/>
  <c r="B2593" i="3" s="1"/>
  <c r="B2594" i="3" s="1"/>
  <c r="B2595" i="3" s="1"/>
  <c r="B2596" i="3" s="1"/>
  <c r="B2597" i="3" s="1"/>
  <c r="B2598" i="3" s="1"/>
  <c r="B2599" i="3" s="1"/>
  <c r="B2600" i="3" s="1"/>
  <c r="B2601" i="3" s="1"/>
  <c r="B2602" i="3" s="1"/>
  <c r="B2603" i="3" s="1"/>
  <c r="B2604" i="3" s="1"/>
  <c r="B2605" i="3" s="1"/>
  <c r="B2606" i="3" s="1"/>
  <c r="B2607" i="3" s="1"/>
  <c r="B2608" i="3" s="1"/>
  <c r="B2609" i="3" s="1"/>
  <c r="B2610" i="3" s="1"/>
  <c r="B2611" i="3" s="1"/>
  <c r="B2612" i="3" s="1"/>
  <c r="B2613" i="3" s="1"/>
  <c r="B2614" i="3" s="1"/>
  <c r="B2615" i="3" s="1"/>
  <c r="B2616" i="3" s="1"/>
  <c r="B2617" i="3" s="1"/>
  <c r="B2618" i="3" s="1"/>
  <c r="B2619" i="3" s="1"/>
  <c r="B2620" i="3" s="1"/>
  <c r="B2621" i="3" s="1"/>
  <c r="B2622" i="3" s="1"/>
  <c r="B2623" i="3" s="1"/>
  <c r="B2624" i="3" s="1"/>
  <c r="B2625" i="3" s="1"/>
  <c r="B2626" i="3" s="1"/>
  <c r="B2627" i="3" s="1"/>
  <c r="B2628" i="3" s="1"/>
  <c r="B2629" i="3" s="1"/>
  <c r="B2630" i="3" s="1"/>
  <c r="B2631" i="3" s="1"/>
  <c r="B2632" i="3" s="1"/>
  <c r="B2633" i="3" s="1"/>
  <c r="B2634" i="3" s="1"/>
  <c r="B2635" i="3" s="1"/>
  <c r="B2636" i="3" s="1"/>
  <c r="B2637" i="3" s="1"/>
  <c r="B2638" i="3" s="1"/>
  <c r="B2639" i="3" s="1"/>
  <c r="B2640" i="3" s="1"/>
  <c r="B2641" i="3" s="1"/>
  <c r="B2642" i="3" s="1"/>
  <c r="B2643" i="3" s="1"/>
  <c r="B2644" i="3" s="1"/>
  <c r="B2645" i="3" s="1"/>
  <c r="B2646" i="3" s="1"/>
  <c r="B2647" i="3" s="1"/>
  <c r="B2648" i="3" s="1"/>
  <c r="B2649" i="3" s="1"/>
  <c r="B2650" i="3" s="1"/>
  <c r="B2651" i="3" s="1"/>
  <c r="B2652" i="3" s="1"/>
  <c r="B2653" i="3" s="1"/>
  <c r="B2654" i="3" s="1"/>
  <c r="B2655" i="3" s="1"/>
  <c r="B2656" i="3" s="1"/>
  <c r="B2657" i="3" s="1"/>
  <c r="B2658" i="3" s="1"/>
  <c r="B2659" i="3" s="1"/>
  <c r="B2660" i="3" s="1"/>
  <c r="B2661" i="3" s="1"/>
  <c r="B2662" i="3" s="1"/>
  <c r="B2663" i="3" s="1"/>
  <c r="B2664" i="3" s="1"/>
  <c r="B2665" i="3" s="1"/>
  <c r="B2666" i="3" s="1"/>
  <c r="B2667" i="3" s="1"/>
  <c r="B2668" i="3" s="1"/>
  <c r="B2669" i="3" s="1"/>
  <c r="B2670" i="3" s="1"/>
  <c r="B2671" i="3" s="1"/>
  <c r="B2672" i="3" s="1"/>
  <c r="B2673" i="3" s="1"/>
  <c r="B2674" i="3" s="1"/>
  <c r="B2675" i="3" s="1"/>
  <c r="B2676" i="3" s="1"/>
  <c r="B2677" i="3" s="1"/>
  <c r="B2678" i="3" s="1"/>
  <c r="B2679" i="3" s="1"/>
  <c r="B2680" i="3" s="1"/>
  <c r="B2681" i="3" s="1"/>
  <c r="B2682" i="3" s="1"/>
  <c r="B2683" i="3" s="1"/>
  <c r="B2684" i="3" s="1"/>
  <c r="B2685" i="3" s="1"/>
  <c r="B2686" i="3" s="1"/>
  <c r="B2687" i="3" s="1"/>
  <c r="B2688" i="3" s="1"/>
  <c r="B2689" i="3" s="1"/>
  <c r="B2690" i="3" s="1"/>
  <c r="B2691" i="3" s="1"/>
  <c r="B2692" i="3" s="1"/>
  <c r="B2693" i="3" s="1"/>
  <c r="B2694" i="3" s="1"/>
  <c r="B2695" i="3" s="1"/>
  <c r="B2696" i="3" s="1"/>
  <c r="B2697" i="3" s="1"/>
  <c r="B2698" i="3" s="1"/>
  <c r="B2699" i="3" s="1"/>
  <c r="B2700" i="3" s="1"/>
  <c r="B2701" i="3" s="1"/>
  <c r="B2702" i="3" s="1"/>
  <c r="B2703" i="3" s="1"/>
  <c r="B2704" i="3" s="1"/>
  <c r="B2705" i="3" s="1"/>
  <c r="B2706" i="3" s="1"/>
  <c r="B2707" i="3" s="1"/>
  <c r="B2708" i="3" s="1"/>
  <c r="B2709" i="3" s="1"/>
  <c r="B2710" i="3" s="1"/>
  <c r="B2711" i="3" s="1"/>
  <c r="B2712" i="3" s="1"/>
  <c r="B2713" i="3" s="1"/>
  <c r="B2714" i="3" s="1"/>
  <c r="B2715" i="3" s="1"/>
  <c r="B2716" i="3" s="1"/>
  <c r="B2717" i="3" s="1"/>
  <c r="B2718" i="3" s="1"/>
  <c r="B2719" i="3" s="1"/>
  <c r="B2720" i="3" s="1"/>
  <c r="B2721" i="3" s="1"/>
  <c r="B2722" i="3" s="1"/>
  <c r="B2723" i="3" s="1"/>
  <c r="B2724" i="3" s="1"/>
  <c r="B2725" i="3" s="1"/>
  <c r="B2726" i="3" s="1"/>
  <c r="B2727" i="3" s="1"/>
  <c r="B2728" i="3" s="1"/>
  <c r="B2729" i="3" s="1"/>
  <c r="B2730" i="3" s="1"/>
  <c r="B2731" i="3" s="1"/>
  <c r="B2732" i="3" s="1"/>
  <c r="B2733" i="3" s="1"/>
  <c r="B2734" i="3" s="1"/>
  <c r="B2735" i="3" s="1"/>
  <c r="B2736" i="3" s="1"/>
  <c r="B2737" i="3" s="1"/>
  <c r="B2738" i="3" s="1"/>
  <c r="B2739" i="3" s="1"/>
  <c r="B2740" i="3" s="1"/>
  <c r="B2741" i="3" s="1"/>
  <c r="B2742" i="3" s="1"/>
  <c r="B2743" i="3" s="1"/>
  <c r="B2744" i="3" s="1"/>
  <c r="B2745" i="3" s="1"/>
  <c r="B2746" i="3" s="1"/>
  <c r="B2747" i="3" s="1"/>
  <c r="B2748" i="3" s="1"/>
  <c r="B2749" i="3" s="1"/>
  <c r="B2750" i="3" s="1"/>
  <c r="B2751" i="3" s="1"/>
  <c r="B2752" i="3" s="1"/>
  <c r="B2753" i="3" s="1"/>
  <c r="B2754" i="3" s="1"/>
  <c r="B2755" i="3" s="1"/>
  <c r="B2756" i="3" s="1"/>
  <c r="B2757" i="3" s="1"/>
  <c r="B2758" i="3" s="1"/>
  <c r="B2759" i="3" s="1"/>
  <c r="B2760" i="3" s="1"/>
  <c r="B2761" i="3" s="1"/>
  <c r="B2762" i="3" s="1"/>
  <c r="B2763" i="3" s="1"/>
  <c r="B2764" i="3" s="1"/>
  <c r="B2765" i="3" s="1"/>
  <c r="B2766" i="3" s="1"/>
  <c r="B2767" i="3" s="1"/>
  <c r="B2768" i="3" s="1"/>
  <c r="B2769" i="3" s="1"/>
  <c r="B2770" i="3" s="1"/>
  <c r="B2771" i="3" s="1"/>
  <c r="B2772" i="3" s="1"/>
  <c r="B2773" i="3" s="1"/>
  <c r="B2774" i="3" s="1"/>
  <c r="B2775" i="3" s="1"/>
  <c r="B2776" i="3" s="1"/>
  <c r="B2777" i="3" s="1"/>
  <c r="B2778" i="3" s="1"/>
  <c r="B2779" i="3" s="1"/>
  <c r="B2780" i="3" s="1"/>
  <c r="B2781" i="3" s="1"/>
  <c r="B2782" i="3" s="1"/>
  <c r="B2783" i="3" s="1"/>
  <c r="B2784" i="3" s="1"/>
  <c r="B2785" i="3" s="1"/>
  <c r="B2786" i="3" s="1"/>
  <c r="B2787" i="3" s="1"/>
  <c r="B2788" i="3" s="1"/>
  <c r="B2789" i="3" s="1"/>
  <c r="B2790" i="3" s="1"/>
  <c r="B2791" i="3" s="1"/>
  <c r="B2792" i="3" s="1"/>
  <c r="B2793" i="3" s="1"/>
  <c r="B2794" i="3" s="1"/>
  <c r="B2795" i="3" s="1"/>
  <c r="B2796" i="3" s="1"/>
  <c r="B2797" i="3" s="1"/>
  <c r="B2798" i="3" s="1"/>
  <c r="B2799" i="3" s="1"/>
  <c r="B2800" i="3" s="1"/>
  <c r="B2801" i="3" s="1"/>
  <c r="B2802" i="3" s="1"/>
  <c r="B2803" i="3" s="1"/>
  <c r="B2804" i="3" s="1"/>
  <c r="B2805" i="3" s="1"/>
  <c r="B2806" i="3" s="1"/>
  <c r="B2807" i="3" s="1"/>
  <c r="B2808" i="3" s="1"/>
  <c r="B2809" i="3" s="1"/>
  <c r="B2810" i="3" s="1"/>
  <c r="B2811" i="3" s="1"/>
  <c r="B2812" i="3" s="1"/>
  <c r="B2813" i="3" s="1"/>
  <c r="B2814" i="3" s="1"/>
  <c r="B2815" i="3" s="1"/>
  <c r="B2816" i="3" s="1"/>
  <c r="B2817" i="3" s="1"/>
  <c r="B2818" i="3" s="1"/>
  <c r="B2819" i="3" s="1"/>
  <c r="B2820" i="3" s="1"/>
  <c r="B2821" i="3" s="1"/>
  <c r="B2822" i="3" s="1"/>
  <c r="B2823" i="3" s="1"/>
  <c r="B2824" i="3" s="1"/>
  <c r="B2825" i="3" s="1"/>
  <c r="B2826" i="3" s="1"/>
  <c r="B2827" i="3" s="1"/>
  <c r="B2828" i="3" s="1"/>
  <c r="B2829" i="3" s="1"/>
  <c r="B2830" i="3" s="1"/>
  <c r="B2831" i="3" s="1"/>
  <c r="B2832" i="3" s="1"/>
  <c r="B2833" i="3" s="1"/>
  <c r="B2834" i="3" s="1"/>
  <c r="B2835" i="3" s="1"/>
  <c r="B2836" i="3" s="1"/>
  <c r="B2837" i="3" s="1"/>
  <c r="B2838" i="3" s="1"/>
  <c r="B2839" i="3" s="1"/>
  <c r="B2840" i="3" s="1"/>
  <c r="B2841" i="3" s="1"/>
  <c r="A2843" i="3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B2843" i="3"/>
  <c r="B2844" i="3" s="1"/>
  <c r="B2845" i="3" s="1"/>
  <c r="B2846" i="3" s="1"/>
  <c r="B2847" i="3" s="1"/>
  <c r="B2848" i="3" s="1"/>
  <c r="B2849" i="3" s="1"/>
  <c r="B2850" i="3" s="1"/>
  <c r="B2851" i="3" s="1"/>
  <c r="B2852" i="3" s="1"/>
  <c r="B2853" i="3" s="1"/>
  <c r="B2854" i="3" s="1"/>
  <c r="B2855" i="3" s="1"/>
  <c r="B2856" i="3" s="1"/>
  <c r="B2857" i="3" s="1"/>
  <c r="B2858" i="3" s="1"/>
  <c r="B2859" i="3" s="1"/>
  <c r="B2860" i="3" s="1"/>
  <c r="B2861" i="3" s="1"/>
  <c r="B2862" i="3" s="1"/>
  <c r="B2863" i="3" s="1"/>
  <c r="B2864" i="3" s="1"/>
  <c r="B2865" i="3" s="1"/>
  <c r="B2866" i="3" s="1"/>
  <c r="B2867" i="3" s="1"/>
  <c r="B2868" i="3" s="1"/>
  <c r="B2869" i="3" s="1"/>
  <c r="B2870" i="3" s="1"/>
  <c r="B2871" i="3" s="1"/>
  <c r="B2872" i="3" s="1"/>
  <c r="B2873" i="3" s="1"/>
  <c r="B2874" i="3" s="1"/>
  <c r="B2875" i="3" s="1"/>
  <c r="B2876" i="3" s="1"/>
  <c r="B2877" i="3" s="1"/>
  <c r="B2878" i="3" s="1"/>
  <c r="B2879" i="3" s="1"/>
  <c r="B2880" i="3" s="1"/>
  <c r="B2881" i="3" s="1"/>
  <c r="B2882" i="3" s="1"/>
  <c r="B2883" i="3" s="1"/>
  <c r="B2884" i="3" s="1"/>
  <c r="B2885" i="3" s="1"/>
  <c r="B2886" i="3" s="1"/>
  <c r="B2887" i="3" s="1"/>
  <c r="B2888" i="3" s="1"/>
  <c r="B2889" i="3" s="1"/>
  <c r="B2890" i="3" s="1"/>
  <c r="B2891" i="3" s="1"/>
  <c r="B2892" i="3" s="1"/>
  <c r="B2893" i="3" s="1"/>
  <c r="B2894" i="3" s="1"/>
  <c r="B2895" i="3" s="1"/>
  <c r="B2896" i="3" s="1"/>
  <c r="B2897" i="3" s="1"/>
  <c r="B2898" i="3" s="1"/>
  <c r="B2899" i="3" s="1"/>
  <c r="B2900" i="3" s="1"/>
  <c r="B2901" i="3" s="1"/>
  <c r="B2902" i="3" s="1"/>
  <c r="B2903" i="3" s="1"/>
  <c r="B2904" i="3" s="1"/>
  <c r="B2905" i="3" s="1"/>
  <c r="B2906" i="3" s="1"/>
  <c r="B2907" i="3" s="1"/>
  <c r="B2908" i="3" s="1"/>
  <c r="B2909" i="3" s="1"/>
  <c r="B2910" i="3" s="1"/>
  <c r="B2911" i="3" s="1"/>
  <c r="B2912" i="3" s="1"/>
  <c r="B2913" i="3" s="1"/>
  <c r="B2914" i="3" s="1"/>
  <c r="B2915" i="3" s="1"/>
  <c r="B2916" i="3" s="1"/>
  <c r="B2917" i="3" s="1"/>
  <c r="B2918" i="3" s="1"/>
  <c r="B2919" i="3" s="1"/>
  <c r="B2920" i="3" s="1"/>
  <c r="B2921" i="3" s="1"/>
  <c r="B2922" i="3" s="1"/>
  <c r="B2923" i="3" s="1"/>
  <c r="B2924" i="3" s="1"/>
  <c r="B2925" i="3" s="1"/>
  <c r="B2926" i="3" s="1"/>
  <c r="B2927" i="3" s="1"/>
  <c r="B2928" i="3" s="1"/>
  <c r="B2929" i="3" s="1"/>
  <c r="B2930" i="3" s="1"/>
  <c r="B2931" i="3" s="1"/>
  <c r="B2932" i="3" s="1"/>
  <c r="B2933" i="3" s="1"/>
  <c r="B2934" i="3" s="1"/>
  <c r="B2935" i="3" s="1"/>
  <c r="B2936" i="3" s="1"/>
  <c r="B2937" i="3" s="1"/>
  <c r="B2938" i="3" s="1"/>
  <c r="B2939" i="3" s="1"/>
  <c r="B2940" i="3" s="1"/>
  <c r="B2941" i="3" s="1"/>
  <c r="B2942" i="3" s="1"/>
  <c r="B2943" i="3" s="1"/>
  <c r="B2944" i="3" s="1"/>
  <c r="B2945" i="3" s="1"/>
  <c r="B2946" i="3" s="1"/>
  <c r="B2947" i="3" s="1"/>
  <c r="B2948" i="3" s="1"/>
  <c r="B2949" i="3" s="1"/>
  <c r="B2950" i="3" s="1"/>
  <c r="B2951" i="3" s="1"/>
  <c r="B2952" i="3" s="1"/>
  <c r="B2953" i="3" s="1"/>
  <c r="B2954" i="3" s="1"/>
  <c r="B2955" i="3" s="1"/>
  <c r="B2956" i="3" s="1"/>
  <c r="B2957" i="3" s="1"/>
  <c r="B2958" i="3" s="1"/>
  <c r="B2959" i="3" s="1"/>
  <c r="B2960" i="3" s="1"/>
  <c r="B2961" i="3" s="1"/>
  <c r="B2962" i="3" s="1"/>
  <c r="B2963" i="3" s="1"/>
  <c r="B2964" i="3" s="1"/>
  <c r="B2965" i="3" s="1"/>
  <c r="B2966" i="3" s="1"/>
  <c r="B2967" i="3" s="1"/>
  <c r="B2968" i="3" s="1"/>
  <c r="B2969" i="3" s="1"/>
  <c r="B2970" i="3" s="1"/>
  <c r="B2971" i="3" s="1"/>
  <c r="B2972" i="3" s="1"/>
  <c r="B2973" i="3" s="1"/>
  <c r="B2974" i="3" s="1"/>
  <c r="B2975" i="3" s="1"/>
  <c r="B2976" i="3" s="1"/>
  <c r="B2977" i="3" s="1"/>
  <c r="B2978" i="3" s="1"/>
  <c r="B2979" i="3" s="1"/>
  <c r="B2980" i="3" s="1"/>
  <c r="B2981" i="3" s="1"/>
  <c r="B2982" i="3" s="1"/>
  <c r="B2983" i="3" s="1"/>
  <c r="B2984" i="3" s="1"/>
  <c r="B2985" i="3" s="1"/>
  <c r="B2986" i="3" s="1"/>
  <c r="B2987" i="3" s="1"/>
  <c r="B2988" i="3" s="1"/>
  <c r="B2989" i="3" s="1"/>
  <c r="B2990" i="3" s="1"/>
  <c r="B2991" i="3" s="1"/>
  <c r="B2992" i="3" s="1"/>
  <c r="B2993" i="3" s="1"/>
  <c r="B2994" i="3" s="1"/>
  <c r="B2995" i="3" s="1"/>
  <c r="B2996" i="3" s="1"/>
  <c r="B2997" i="3" s="1"/>
  <c r="B2998" i="3" s="1"/>
  <c r="B2999" i="3" s="1"/>
  <c r="B3000" i="3" s="1"/>
  <c r="B3001" i="3" s="1"/>
  <c r="B3002" i="3" s="1"/>
  <c r="B3003" i="3" s="1"/>
  <c r="B3004" i="3" s="1"/>
  <c r="B3005" i="3" s="1"/>
  <c r="B3006" i="3" s="1"/>
  <c r="B3007" i="3" s="1"/>
  <c r="B3008" i="3" s="1"/>
  <c r="B3009" i="3" s="1"/>
  <c r="B3010" i="3" s="1"/>
  <c r="B3011" i="3" s="1"/>
  <c r="B3012" i="3" s="1"/>
  <c r="B3013" i="3" s="1"/>
  <c r="B3014" i="3" s="1"/>
  <c r="B3015" i="3" s="1"/>
  <c r="B3016" i="3" s="1"/>
  <c r="B3017" i="3" s="1"/>
  <c r="B3018" i="3" s="1"/>
  <c r="B3019" i="3" s="1"/>
  <c r="B3020" i="3" s="1"/>
  <c r="B3021" i="3" s="1"/>
  <c r="B3022" i="3" s="1"/>
  <c r="B3023" i="3" s="1"/>
  <c r="B3024" i="3" s="1"/>
  <c r="B3025" i="3" s="1"/>
  <c r="B3026" i="3" s="1"/>
  <c r="B3027" i="3" s="1"/>
  <c r="B3028" i="3" s="1"/>
  <c r="B3029" i="3" s="1"/>
  <c r="B3030" i="3" s="1"/>
  <c r="B3031" i="3" s="1"/>
  <c r="B3032" i="3" s="1"/>
  <c r="B3033" i="3" s="1"/>
  <c r="B3034" i="3" s="1"/>
  <c r="B3035" i="3" s="1"/>
  <c r="B3036" i="3" s="1"/>
  <c r="B3037" i="3" s="1"/>
  <c r="B3038" i="3" s="1"/>
  <c r="B3039" i="3" s="1"/>
  <c r="B3040" i="3" s="1"/>
  <c r="B3041" i="3" s="1"/>
  <c r="B3042" i="3" s="1"/>
  <c r="B3043" i="3" s="1"/>
  <c r="B3044" i="3" s="1"/>
  <c r="B3045" i="3" s="1"/>
  <c r="B3046" i="3" s="1"/>
  <c r="B3047" i="3" s="1"/>
  <c r="B3048" i="3" s="1"/>
  <c r="B3049" i="3" s="1"/>
  <c r="B3050" i="3" s="1"/>
  <c r="B3051" i="3" s="1"/>
  <c r="B3052" i="3" s="1"/>
  <c r="B3053" i="3" s="1"/>
  <c r="B3054" i="3" s="1"/>
  <c r="B3055" i="3" s="1"/>
  <c r="B3056" i="3" s="1"/>
  <c r="B3057" i="3" s="1"/>
  <c r="B3058" i="3" s="1"/>
  <c r="B3059" i="3" s="1"/>
  <c r="B3060" i="3" s="1"/>
  <c r="B3061" i="3" s="1"/>
  <c r="B3062" i="3" s="1"/>
  <c r="B3063" i="3" s="1"/>
  <c r="B3064" i="3" s="1"/>
  <c r="B3065" i="3" s="1"/>
  <c r="B3066" i="3" s="1"/>
  <c r="B3067" i="3" s="1"/>
  <c r="B3068" i="3" s="1"/>
  <c r="B3069" i="3" s="1"/>
  <c r="B3070" i="3" s="1"/>
  <c r="B3071" i="3" s="1"/>
  <c r="B3072" i="3" s="1"/>
  <c r="B3073" i="3" s="1"/>
  <c r="B3074" i="3" s="1"/>
  <c r="B3075" i="3" s="1"/>
  <c r="B3076" i="3" s="1"/>
  <c r="B3077" i="3" s="1"/>
  <c r="B3078" i="3" s="1"/>
  <c r="B3079" i="3" s="1"/>
  <c r="B3080" i="3" s="1"/>
  <c r="B3081" i="3" s="1"/>
  <c r="B3082" i="3" s="1"/>
  <c r="B3083" i="3" s="1"/>
  <c r="B3084" i="3" s="1"/>
  <c r="B3085" i="3" s="1"/>
  <c r="B3086" i="3" s="1"/>
  <c r="B3087" i="3" s="1"/>
  <c r="B3088" i="3" s="1"/>
  <c r="B3089" i="3" s="1"/>
  <c r="B3090" i="3" s="1"/>
  <c r="B3091" i="3" s="1"/>
  <c r="B3092" i="3" s="1"/>
  <c r="B3093" i="3" s="1"/>
  <c r="B3094" i="3" s="1"/>
  <c r="B3095" i="3" s="1"/>
  <c r="B3096" i="3" s="1"/>
  <c r="B3097" i="3" s="1"/>
  <c r="B3098" i="3" s="1"/>
  <c r="B3099" i="3" s="1"/>
  <c r="B3100" i="3" s="1"/>
  <c r="B3101" i="3" s="1"/>
  <c r="B3102" i="3" s="1"/>
  <c r="B3103" i="3" s="1"/>
  <c r="B3104" i="3" s="1"/>
  <c r="B3105" i="3" s="1"/>
  <c r="B3106" i="3" s="1"/>
  <c r="B3107" i="3" s="1"/>
  <c r="B3108" i="3" s="1"/>
  <c r="B3109" i="3" s="1"/>
  <c r="B3110" i="3" s="1"/>
  <c r="B3111" i="3" s="1"/>
  <c r="B3112" i="3" s="1"/>
  <c r="B3113" i="3" s="1"/>
  <c r="B3114" i="3" s="1"/>
  <c r="B3115" i="3" s="1"/>
  <c r="B3116" i="3" s="1"/>
  <c r="B3117" i="3" s="1"/>
  <c r="B3118" i="3" s="1"/>
  <c r="B3119" i="3" s="1"/>
  <c r="B3120" i="3" s="1"/>
  <c r="B3121" i="3" s="1"/>
  <c r="B3122" i="3" s="1"/>
  <c r="B3123" i="3" s="1"/>
  <c r="B3124" i="3" s="1"/>
  <c r="B3125" i="3" s="1"/>
  <c r="A3127" i="3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B3127" i="3"/>
  <c r="B3128" i="3" s="1"/>
  <c r="B3129" i="3" s="1"/>
  <c r="B3130" i="3" s="1"/>
  <c r="B3131" i="3" s="1"/>
  <c r="B3132" i="3" s="1"/>
  <c r="B3133" i="3" s="1"/>
  <c r="B3134" i="3" s="1"/>
  <c r="B3135" i="3" s="1"/>
  <c r="B3136" i="3" s="1"/>
  <c r="B3137" i="3" s="1"/>
  <c r="B3138" i="3" s="1"/>
  <c r="B3139" i="3" s="1"/>
  <c r="B3140" i="3" s="1"/>
  <c r="B3141" i="3" s="1"/>
  <c r="B3142" i="3" s="1"/>
  <c r="B3143" i="3" s="1"/>
  <c r="B3144" i="3" s="1"/>
  <c r="B3145" i="3" s="1"/>
  <c r="B3146" i="3" s="1"/>
  <c r="B3147" i="3" s="1"/>
  <c r="B3148" i="3" s="1"/>
  <c r="B3149" i="3" s="1"/>
  <c r="B3150" i="3" s="1"/>
  <c r="B3151" i="3" s="1"/>
  <c r="B3152" i="3" s="1"/>
  <c r="B3153" i="3" s="1"/>
  <c r="B3154" i="3" s="1"/>
  <c r="B3155" i="3" s="1"/>
  <c r="B3156" i="3" s="1"/>
  <c r="B3157" i="3" s="1"/>
  <c r="B3158" i="3" s="1"/>
  <c r="B3159" i="3" s="1"/>
  <c r="B3160" i="3" s="1"/>
  <c r="B3161" i="3" s="1"/>
  <c r="B3162" i="3" s="1"/>
  <c r="B3163" i="3" s="1"/>
  <c r="B3164" i="3" s="1"/>
  <c r="B3165" i="3" s="1"/>
  <c r="B3166" i="3" s="1"/>
  <c r="B3167" i="3" s="1"/>
  <c r="B3168" i="3" s="1"/>
  <c r="B3169" i="3" s="1"/>
  <c r="B3170" i="3" s="1"/>
  <c r="B3171" i="3" s="1"/>
  <c r="B3172" i="3" s="1"/>
  <c r="B3173" i="3" s="1"/>
  <c r="B3174" i="3" s="1"/>
  <c r="B3175" i="3" s="1"/>
  <c r="B3176" i="3" s="1"/>
  <c r="B3177" i="3" s="1"/>
  <c r="B3178" i="3" s="1"/>
  <c r="B3179" i="3" s="1"/>
  <c r="B3180" i="3" s="1"/>
  <c r="B3181" i="3" s="1"/>
  <c r="B3182" i="3" s="1"/>
  <c r="B3183" i="3" s="1"/>
  <c r="B3184" i="3" s="1"/>
  <c r="B3185" i="3" s="1"/>
  <c r="B3186" i="3" s="1"/>
  <c r="B3187" i="3" s="1"/>
  <c r="B3188" i="3" s="1"/>
  <c r="B3189" i="3" s="1"/>
  <c r="B3190" i="3" s="1"/>
  <c r="B3191" i="3" s="1"/>
  <c r="B3192" i="3" s="1"/>
  <c r="B3193" i="3" s="1"/>
  <c r="B3194" i="3" s="1"/>
  <c r="B3195" i="3" s="1"/>
  <c r="B3196" i="3" s="1"/>
  <c r="B3197" i="3" s="1"/>
  <c r="B3198" i="3" s="1"/>
  <c r="B3199" i="3" s="1"/>
  <c r="B3200" i="3" s="1"/>
  <c r="B3201" i="3" s="1"/>
  <c r="B3202" i="3" s="1"/>
  <c r="B3203" i="3" s="1"/>
  <c r="B3204" i="3" s="1"/>
  <c r="B3205" i="3" s="1"/>
  <c r="B3206" i="3" s="1"/>
  <c r="B3207" i="3" s="1"/>
  <c r="B3208" i="3" s="1"/>
  <c r="B3209" i="3" s="1"/>
  <c r="B3210" i="3" s="1"/>
  <c r="B3211" i="3" s="1"/>
  <c r="B3212" i="3" s="1"/>
  <c r="B3213" i="3" s="1"/>
  <c r="B3214" i="3" s="1"/>
  <c r="B3215" i="3" s="1"/>
  <c r="B3216" i="3" s="1"/>
  <c r="B3217" i="3" s="1"/>
  <c r="B3218" i="3" s="1"/>
  <c r="B3219" i="3" s="1"/>
  <c r="B3220" i="3" s="1"/>
  <c r="B3221" i="3" s="1"/>
  <c r="B3222" i="3" s="1"/>
  <c r="B3223" i="3" s="1"/>
  <c r="B3224" i="3" s="1"/>
  <c r="B3225" i="3" s="1"/>
  <c r="B3226" i="3" s="1"/>
  <c r="B3227" i="3" s="1"/>
  <c r="B3228" i="3" s="1"/>
  <c r="B3229" i="3" s="1"/>
  <c r="B3230" i="3" s="1"/>
  <c r="B3231" i="3" s="1"/>
  <c r="B3232" i="3" s="1"/>
  <c r="B3233" i="3" s="1"/>
  <c r="B3234" i="3" s="1"/>
  <c r="B3235" i="3" s="1"/>
  <c r="B3236" i="3" s="1"/>
  <c r="B3237" i="3" s="1"/>
  <c r="B3238" i="3" s="1"/>
  <c r="B3239" i="3" s="1"/>
  <c r="B3240" i="3" s="1"/>
  <c r="B3241" i="3" s="1"/>
  <c r="B3242" i="3" s="1"/>
  <c r="B3243" i="3" s="1"/>
  <c r="B3244" i="3" s="1"/>
  <c r="B3245" i="3" s="1"/>
  <c r="B3246" i="3" s="1"/>
  <c r="B3247" i="3" s="1"/>
  <c r="B3248" i="3" s="1"/>
  <c r="B3249" i="3" s="1"/>
  <c r="B3250" i="3" s="1"/>
  <c r="B3251" i="3" s="1"/>
  <c r="B3252" i="3" s="1"/>
  <c r="B3253" i="3" s="1"/>
  <c r="B3254" i="3" s="1"/>
  <c r="B3255" i="3" s="1"/>
  <c r="B3256" i="3" s="1"/>
  <c r="B3257" i="3" s="1"/>
  <c r="B3258" i="3" s="1"/>
  <c r="B3259" i="3" s="1"/>
  <c r="B3260" i="3" s="1"/>
  <c r="B3261" i="3" s="1"/>
  <c r="B3262" i="3" s="1"/>
  <c r="B3263" i="3" s="1"/>
  <c r="B3264" i="3" s="1"/>
  <c r="B3265" i="3" s="1"/>
  <c r="B3266" i="3" s="1"/>
  <c r="B3267" i="3" s="1"/>
  <c r="B3268" i="3" s="1"/>
  <c r="B3269" i="3" s="1"/>
  <c r="B3270" i="3" s="1"/>
  <c r="B3271" i="3" s="1"/>
  <c r="B3272" i="3" s="1"/>
  <c r="B3273" i="3" s="1"/>
  <c r="B3274" i="3" s="1"/>
  <c r="B3275" i="3" s="1"/>
  <c r="B3276" i="3" s="1"/>
  <c r="B3277" i="3" s="1"/>
  <c r="B3278" i="3" s="1"/>
  <c r="B3279" i="3" s="1"/>
  <c r="B3280" i="3" s="1"/>
  <c r="B3281" i="3" s="1"/>
  <c r="B3282" i="3" s="1"/>
  <c r="B3283" i="3" s="1"/>
  <c r="B3284" i="3" s="1"/>
  <c r="B3285" i="3" s="1"/>
  <c r="B3286" i="3" s="1"/>
  <c r="B3287" i="3" s="1"/>
  <c r="B3288" i="3" s="1"/>
  <c r="B3289" i="3" s="1"/>
  <c r="B3290" i="3" s="1"/>
  <c r="B3291" i="3" s="1"/>
  <c r="B3292" i="3" s="1"/>
  <c r="B3293" i="3" s="1"/>
  <c r="B3294" i="3" s="1"/>
  <c r="B3295" i="3" s="1"/>
  <c r="B3296" i="3" s="1"/>
  <c r="B3297" i="3" s="1"/>
  <c r="B3298" i="3" s="1"/>
  <c r="B3299" i="3" s="1"/>
  <c r="B3300" i="3" s="1"/>
  <c r="B3301" i="3" s="1"/>
  <c r="B3302" i="3" s="1"/>
  <c r="B3303" i="3" s="1"/>
  <c r="B3304" i="3" s="1"/>
  <c r="B3305" i="3" s="1"/>
  <c r="B3306" i="3" s="1"/>
  <c r="B3307" i="3" s="1"/>
  <c r="B3308" i="3" s="1"/>
  <c r="B3309" i="3" s="1"/>
  <c r="B3310" i="3" s="1"/>
  <c r="B3311" i="3" s="1"/>
  <c r="B3312" i="3" s="1"/>
  <c r="B3313" i="3" s="1"/>
  <c r="B3314" i="3" s="1"/>
  <c r="B3315" i="3" s="1"/>
  <c r="B3316" i="3" s="1"/>
  <c r="B3317" i="3" s="1"/>
  <c r="B3318" i="3" s="1"/>
  <c r="B3319" i="3" s="1"/>
  <c r="B3320" i="3" s="1"/>
  <c r="B3321" i="3" s="1"/>
  <c r="B3322" i="3" s="1"/>
  <c r="B3323" i="3" s="1"/>
  <c r="B3324" i="3" s="1"/>
  <c r="B3325" i="3" s="1"/>
  <c r="B3326" i="3" s="1"/>
  <c r="B3327" i="3" s="1"/>
  <c r="B3328" i="3" s="1"/>
  <c r="B3329" i="3" s="1"/>
  <c r="B3330" i="3" s="1"/>
  <c r="B3331" i="3" s="1"/>
  <c r="B3332" i="3" s="1"/>
  <c r="B3333" i="3" s="1"/>
  <c r="B3334" i="3" s="1"/>
  <c r="B3335" i="3" s="1"/>
  <c r="B3336" i="3" s="1"/>
  <c r="B3337" i="3" s="1"/>
  <c r="B3338" i="3" s="1"/>
  <c r="B3339" i="3" s="1"/>
  <c r="B3340" i="3" s="1"/>
  <c r="B3341" i="3" s="1"/>
  <c r="B3342" i="3" s="1"/>
  <c r="B3343" i="3" s="1"/>
  <c r="B3344" i="3" s="1"/>
  <c r="B3345" i="3" s="1"/>
  <c r="B3346" i="3" s="1"/>
  <c r="B3347" i="3" s="1"/>
  <c r="B3348" i="3" s="1"/>
  <c r="B3349" i="3" s="1"/>
  <c r="B3350" i="3" s="1"/>
  <c r="B3351" i="3" s="1"/>
  <c r="B3352" i="3" s="1"/>
  <c r="B3353" i="3" s="1"/>
  <c r="B3354" i="3" s="1"/>
  <c r="B3355" i="3" s="1"/>
  <c r="B3356" i="3" s="1"/>
  <c r="B3357" i="3" s="1"/>
  <c r="B3358" i="3" s="1"/>
  <c r="B3359" i="3" s="1"/>
  <c r="B3360" i="3" s="1"/>
  <c r="B3361" i="3" s="1"/>
  <c r="B3362" i="3" s="1"/>
  <c r="B3363" i="3" s="1"/>
  <c r="B3364" i="3" s="1"/>
  <c r="B3365" i="3" s="1"/>
  <c r="B3366" i="3" s="1"/>
  <c r="B3367" i="3" s="1"/>
  <c r="B3368" i="3" s="1"/>
  <c r="B3369" i="3" s="1"/>
  <c r="B3370" i="3" s="1"/>
  <c r="B3371" i="3" s="1"/>
  <c r="B3372" i="3" s="1"/>
  <c r="B3373" i="3" s="1"/>
  <c r="B3374" i="3" s="1"/>
  <c r="B3375" i="3" s="1"/>
  <c r="B3376" i="3" s="1"/>
  <c r="B3377" i="3" s="1"/>
  <c r="B3378" i="3" s="1"/>
  <c r="B3379" i="3" s="1"/>
  <c r="B3380" i="3" s="1"/>
  <c r="B3381" i="3" s="1"/>
  <c r="B3382" i="3" s="1"/>
  <c r="B3383" i="3" s="1"/>
  <c r="B3384" i="3" s="1"/>
  <c r="B3385" i="3" s="1"/>
  <c r="B3386" i="3" s="1"/>
  <c r="B3387" i="3" s="1"/>
  <c r="B3388" i="3" s="1"/>
  <c r="B3389" i="3" s="1"/>
  <c r="B3390" i="3" s="1"/>
  <c r="B3391" i="3" s="1"/>
  <c r="B3392" i="3" s="1"/>
  <c r="B3393" i="3" s="1"/>
  <c r="B3394" i="3" s="1"/>
  <c r="B3395" i="3" s="1"/>
  <c r="B3396" i="3" s="1"/>
  <c r="B3397" i="3" s="1"/>
  <c r="B3398" i="3" s="1"/>
  <c r="B3399" i="3" s="1"/>
  <c r="B3400" i="3" s="1"/>
  <c r="B3401" i="3" s="1"/>
  <c r="B3402" i="3" s="1"/>
  <c r="B3403" i="3" s="1"/>
  <c r="B3404" i="3" s="1"/>
  <c r="B3405" i="3" s="1"/>
  <c r="B3406" i="3" s="1"/>
  <c r="B3407" i="3" s="1"/>
  <c r="B3408" i="3" s="1"/>
  <c r="B3409" i="3" s="1"/>
  <c r="A3411" i="3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B3411" i="3"/>
  <c r="B3412" i="3" s="1"/>
  <c r="B3413" i="3" s="1"/>
  <c r="B3414" i="3" s="1"/>
  <c r="B3415" i="3" s="1"/>
  <c r="B3416" i="3" s="1"/>
  <c r="B3417" i="3" s="1"/>
  <c r="B3418" i="3" s="1"/>
  <c r="B3419" i="3" s="1"/>
  <c r="B3420" i="3" s="1"/>
  <c r="B3421" i="3" s="1"/>
  <c r="B3422" i="3" s="1"/>
  <c r="B3423" i="3" s="1"/>
  <c r="B3424" i="3" s="1"/>
  <c r="B3425" i="3" s="1"/>
  <c r="B3426" i="3" s="1"/>
  <c r="B3427" i="3" s="1"/>
  <c r="B3428" i="3" s="1"/>
  <c r="B3429" i="3" s="1"/>
  <c r="B3430" i="3" s="1"/>
  <c r="B3431" i="3" s="1"/>
  <c r="B3432" i="3" s="1"/>
  <c r="B3433" i="3" s="1"/>
  <c r="B3434" i="3" s="1"/>
  <c r="B3435" i="3" s="1"/>
  <c r="B3436" i="3" s="1"/>
  <c r="B3437" i="3" s="1"/>
  <c r="B3438" i="3" s="1"/>
  <c r="B3439" i="3" s="1"/>
  <c r="B3440" i="3" s="1"/>
  <c r="B3441" i="3" s="1"/>
  <c r="B3442" i="3" s="1"/>
  <c r="B3443" i="3" s="1"/>
  <c r="B3444" i="3" s="1"/>
  <c r="B3445" i="3" s="1"/>
  <c r="B3446" i="3" s="1"/>
  <c r="B3447" i="3" s="1"/>
  <c r="B3448" i="3" s="1"/>
  <c r="B3449" i="3" s="1"/>
  <c r="B3450" i="3" s="1"/>
  <c r="B3451" i="3" s="1"/>
  <c r="B3452" i="3" s="1"/>
  <c r="B3453" i="3" s="1"/>
  <c r="B3454" i="3" s="1"/>
  <c r="B3455" i="3" s="1"/>
  <c r="B3456" i="3" s="1"/>
  <c r="B3457" i="3" s="1"/>
  <c r="B3458" i="3" s="1"/>
  <c r="B3459" i="3" s="1"/>
  <c r="B3460" i="3" s="1"/>
  <c r="B3461" i="3" s="1"/>
  <c r="B3462" i="3" s="1"/>
  <c r="B3463" i="3" s="1"/>
  <c r="B3464" i="3" s="1"/>
  <c r="B3465" i="3" s="1"/>
  <c r="B3466" i="3" s="1"/>
  <c r="B3467" i="3" s="1"/>
  <c r="B3468" i="3" s="1"/>
  <c r="B3469" i="3" s="1"/>
  <c r="B3470" i="3" s="1"/>
  <c r="B3471" i="3" s="1"/>
  <c r="B3472" i="3" s="1"/>
  <c r="B3473" i="3" s="1"/>
  <c r="B3474" i="3" s="1"/>
  <c r="B3475" i="3" s="1"/>
  <c r="B3476" i="3" s="1"/>
  <c r="B3477" i="3" s="1"/>
  <c r="B3478" i="3" s="1"/>
  <c r="B3479" i="3" s="1"/>
  <c r="B3480" i="3" s="1"/>
  <c r="B3481" i="3" s="1"/>
  <c r="B3482" i="3" s="1"/>
  <c r="B3483" i="3" s="1"/>
  <c r="B3484" i="3" s="1"/>
  <c r="B3485" i="3" s="1"/>
  <c r="B3486" i="3" s="1"/>
  <c r="B3487" i="3" s="1"/>
  <c r="B3488" i="3" s="1"/>
  <c r="B3489" i="3" s="1"/>
  <c r="B3490" i="3" s="1"/>
  <c r="B3491" i="3" s="1"/>
  <c r="B3492" i="3" s="1"/>
  <c r="B3493" i="3" s="1"/>
  <c r="B3494" i="3" s="1"/>
  <c r="B3495" i="3" s="1"/>
  <c r="B3496" i="3" s="1"/>
  <c r="B3497" i="3" s="1"/>
  <c r="B3498" i="3" s="1"/>
  <c r="B3499" i="3" s="1"/>
  <c r="B3500" i="3" s="1"/>
  <c r="B3501" i="3" s="1"/>
  <c r="B3502" i="3" s="1"/>
  <c r="B3503" i="3" s="1"/>
  <c r="B3504" i="3" s="1"/>
  <c r="B3505" i="3" s="1"/>
  <c r="B3506" i="3" s="1"/>
  <c r="B3507" i="3" s="1"/>
  <c r="B3508" i="3" s="1"/>
  <c r="B3509" i="3" s="1"/>
  <c r="B3510" i="3" s="1"/>
  <c r="B3511" i="3" s="1"/>
  <c r="B3512" i="3" s="1"/>
  <c r="B3513" i="3" s="1"/>
  <c r="B3514" i="3" s="1"/>
  <c r="B3515" i="3" s="1"/>
  <c r="B3516" i="3" s="1"/>
  <c r="B3517" i="3" s="1"/>
  <c r="B3518" i="3" s="1"/>
  <c r="B3519" i="3" s="1"/>
  <c r="B3520" i="3" s="1"/>
  <c r="B3521" i="3" s="1"/>
  <c r="B3522" i="3" s="1"/>
  <c r="B3523" i="3" s="1"/>
  <c r="B3524" i="3" s="1"/>
  <c r="B3525" i="3" s="1"/>
  <c r="B3526" i="3" s="1"/>
  <c r="B3527" i="3" s="1"/>
  <c r="B3528" i="3" s="1"/>
  <c r="B3529" i="3" s="1"/>
  <c r="B3530" i="3" s="1"/>
  <c r="B3531" i="3" s="1"/>
  <c r="B3532" i="3" s="1"/>
  <c r="B3533" i="3" s="1"/>
  <c r="B3534" i="3" s="1"/>
  <c r="B3535" i="3" s="1"/>
  <c r="B3536" i="3" s="1"/>
  <c r="B3537" i="3" s="1"/>
  <c r="B3538" i="3" s="1"/>
  <c r="B3539" i="3" s="1"/>
  <c r="B3540" i="3" s="1"/>
  <c r="B3541" i="3" s="1"/>
  <c r="B3542" i="3" s="1"/>
  <c r="B3543" i="3" s="1"/>
  <c r="B3544" i="3" s="1"/>
  <c r="B3545" i="3" s="1"/>
  <c r="B3546" i="3" s="1"/>
  <c r="B3547" i="3" s="1"/>
  <c r="B3548" i="3" s="1"/>
  <c r="B3549" i="3" s="1"/>
  <c r="B3550" i="3" s="1"/>
  <c r="B3551" i="3" s="1"/>
  <c r="B3552" i="3" s="1"/>
  <c r="B3553" i="3" s="1"/>
  <c r="B3554" i="3" s="1"/>
  <c r="B3555" i="3" s="1"/>
  <c r="B3556" i="3" s="1"/>
  <c r="B3557" i="3" s="1"/>
  <c r="B3558" i="3" s="1"/>
  <c r="B3559" i="3" s="1"/>
  <c r="B3560" i="3" s="1"/>
  <c r="B3561" i="3" s="1"/>
  <c r="B3562" i="3" s="1"/>
  <c r="B3563" i="3" s="1"/>
  <c r="B3564" i="3" s="1"/>
  <c r="B3565" i="3" s="1"/>
  <c r="B3566" i="3" s="1"/>
  <c r="B3567" i="3" s="1"/>
  <c r="B3568" i="3" s="1"/>
  <c r="B3569" i="3" s="1"/>
  <c r="B3570" i="3" s="1"/>
  <c r="B3571" i="3" s="1"/>
  <c r="B3572" i="3" s="1"/>
  <c r="B3573" i="3" s="1"/>
  <c r="B3574" i="3" s="1"/>
  <c r="B3575" i="3" s="1"/>
  <c r="B3576" i="3" s="1"/>
  <c r="B3577" i="3" s="1"/>
  <c r="B3578" i="3" s="1"/>
  <c r="B3579" i="3" s="1"/>
  <c r="B3580" i="3" s="1"/>
  <c r="B3581" i="3" s="1"/>
  <c r="B3582" i="3" s="1"/>
  <c r="B3583" i="3" s="1"/>
  <c r="B3584" i="3" s="1"/>
  <c r="B3585" i="3" s="1"/>
  <c r="B3586" i="3" s="1"/>
  <c r="B3587" i="3" s="1"/>
  <c r="B3588" i="3" s="1"/>
  <c r="B3589" i="3" s="1"/>
  <c r="B3590" i="3" s="1"/>
  <c r="B3591" i="3" s="1"/>
  <c r="B3592" i="3" s="1"/>
  <c r="B3593" i="3" s="1"/>
  <c r="B3594" i="3" s="1"/>
  <c r="B3595" i="3" s="1"/>
  <c r="B3596" i="3" s="1"/>
  <c r="B3597" i="3" s="1"/>
  <c r="B3598" i="3" s="1"/>
  <c r="B3599" i="3" s="1"/>
  <c r="B3600" i="3" s="1"/>
  <c r="B3601" i="3" s="1"/>
  <c r="B3602" i="3" s="1"/>
  <c r="B3603" i="3" s="1"/>
  <c r="B3604" i="3" s="1"/>
  <c r="B3605" i="3" s="1"/>
  <c r="B3606" i="3" s="1"/>
  <c r="B3607" i="3" s="1"/>
  <c r="B3608" i="3" s="1"/>
  <c r="B3609" i="3" s="1"/>
  <c r="B3610" i="3" s="1"/>
  <c r="B3611" i="3" s="1"/>
  <c r="B3612" i="3" s="1"/>
  <c r="B3613" i="3" s="1"/>
  <c r="B3614" i="3" s="1"/>
  <c r="B3615" i="3" s="1"/>
  <c r="B3616" i="3" s="1"/>
  <c r="B3617" i="3" s="1"/>
  <c r="B3618" i="3" s="1"/>
  <c r="B3619" i="3" s="1"/>
  <c r="B3620" i="3" s="1"/>
  <c r="B3621" i="3" s="1"/>
  <c r="B3622" i="3" s="1"/>
  <c r="B3623" i="3" s="1"/>
  <c r="B3624" i="3" s="1"/>
  <c r="B3625" i="3" s="1"/>
  <c r="B3626" i="3" s="1"/>
  <c r="B3627" i="3" s="1"/>
  <c r="B3628" i="3" s="1"/>
  <c r="B3629" i="3" s="1"/>
  <c r="B3630" i="3" s="1"/>
  <c r="B3631" i="3" s="1"/>
  <c r="B3632" i="3" s="1"/>
  <c r="B3633" i="3" s="1"/>
  <c r="B3634" i="3" s="1"/>
  <c r="B3635" i="3" s="1"/>
  <c r="B3636" i="3" s="1"/>
  <c r="B3637" i="3" s="1"/>
  <c r="B3638" i="3" s="1"/>
  <c r="B3639" i="3" s="1"/>
  <c r="B3640" i="3" s="1"/>
  <c r="B3641" i="3" s="1"/>
  <c r="B3642" i="3" s="1"/>
  <c r="B3643" i="3" s="1"/>
  <c r="B3644" i="3" s="1"/>
  <c r="B3645" i="3" s="1"/>
  <c r="B3646" i="3" s="1"/>
  <c r="B3647" i="3" s="1"/>
  <c r="B3648" i="3" s="1"/>
  <c r="B3649" i="3" s="1"/>
  <c r="B3650" i="3" s="1"/>
  <c r="B3651" i="3" s="1"/>
  <c r="B3652" i="3" s="1"/>
  <c r="B3653" i="3" s="1"/>
  <c r="B3654" i="3" s="1"/>
  <c r="B3655" i="3" s="1"/>
  <c r="B3656" i="3" s="1"/>
  <c r="B3657" i="3" s="1"/>
  <c r="B3658" i="3" s="1"/>
  <c r="B3659" i="3" s="1"/>
  <c r="B3660" i="3" s="1"/>
  <c r="B3661" i="3" s="1"/>
  <c r="B3662" i="3" s="1"/>
  <c r="B3663" i="3" s="1"/>
  <c r="B3664" i="3" s="1"/>
  <c r="B3665" i="3" s="1"/>
  <c r="B3666" i="3" s="1"/>
  <c r="B3667" i="3" s="1"/>
  <c r="B3668" i="3" s="1"/>
  <c r="B3669" i="3" s="1"/>
  <c r="B3670" i="3" s="1"/>
  <c r="B3671" i="3" s="1"/>
  <c r="B3672" i="3" s="1"/>
  <c r="B3673" i="3" s="1"/>
  <c r="B3674" i="3" s="1"/>
  <c r="B3675" i="3" s="1"/>
  <c r="B3676" i="3" s="1"/>
  <c r="B3677" i="3" s="1"/>
  <c r="B3678" i="3" s="1"/>
  <c r="B3679" i="3" s="1"/>
  <c r="B3680" i="3" s="1"/>
  <c r="B3681" i="3" s="1"/>
  <c r="B3682" i="3" s="1"/>
  <c r="B3683" i="3" s="1"/>
  <c r="B3684" i="3" s="1"/>
  <c r="B3685" i="3" s="1"/>
  <c r="B3686" i="3" s="1"/>
  <c r="B3687" i="3" s="1"/>
  <c r="B3688" i="3" s="1"/>
  <c r="B3689" i="3" s="1"/>
  <c r="B3690" i="3" s="1"/>
  <c r="B3691" i="3" s="1"/>
  <c r="B3692" i="3" s="1"/>
  <c r="B3693" i="3" s="1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Z4261" i="3"/>
  <c r="Y4261" i="3"/>
  <c r="W4261" i="3"/>
  <c r="V4261" i="3"/>
  <c r="P4261" i="3"/>
  <c r="Z4260" i="3"/>
  <c r="Y4260" i="3"/>
  <c r="W4260" i="3"/>
  <c r="V4260" i="3"/>
  <c r="P4260" i="3"/>
  <c r="Z4259" i="3"/>
  <c r="Y4259" i="3"/>
  <c r="W4259" i="3"/>
  <c r="V4259" i="3"/>
  <c r="P4259" i="3"/>
  <c r="Z4258" i="3"/>
  <c r="Y4258" i="3"/>
  <c r="W4258" i="3"/>
  <c r="V4258" i="3"/>
  <c r="P4258" i="3"/>
  <c r="Z4257" i="3"/>
  <c r="Y4257" i="3"/>
  <c r="W4257" i="3"/>
  <c r="V4257" i="3"/>
  <c r="P4257" i="3"/>
  <c r="Z4256" i="3"/>
  <c r="Y4256" i="3"/>
  <c r="W4256" i="3"/>
  <c r="V4256" i="3"/>
  <c r="P4256" i="3"/>
  <c r="Z4255" i="3"/>
  <c r="Y4255" i="3"/>
  <c r="W4255" i="3"/>
  <c r="V4255" i="3"/>
  <c r="P4255" i="3"/>
  <c r="Z4254" i="3"/>
  <c r="Y4254" i="3"/>
  <c r="W4254" i="3"/>
  <c r="V4254" i="3"/>
  <c r="P4254" i="3"/>
  <c r="Z4253" i="3"/>
  <c r="Y4253" i="3"/>
  <c r="W4253" i="3"/>
  <c r="V4253" i="3"/>
  <c r="P4253" i="3"/>
  <c r="Z4252" i="3"/>
  <c r="Y4252" i="3"/>
  <c r="W4252" i="3"/>
  <c r="V4252" i="3"/>
  <c r="P4252" i="3"/>
  <c r="Z4251" i="3"/>
  <c r="Y4251" i="3"/>
  <c r="W4251" i="3"/>
  <c r="V4251" i="3"/>
  <c r="P4251" i="3"/>
  <c r="Z4250" i="3"/>
  <c r="Y4250" i="3"/>
  <c r="W4250" i="3"/>
  <c r="V4250" i="3"/>
  <c r="P4250" i="3"/>
  <c r="Z4249" i="3"/>
  <c r="Y4249" i="3"/>
  <c r="W4249" i="3"/>
  <c r="V4249" i="3"/>
  <c r="P4249" i="3"/>
  <c r="Z4248" i="3"/>
  <c r="Y4248" i="3"/>
  <c r="W4248" i="3"/>
  <c r="V4248" i="3"/>
  <c r="P4248" i="3"/>
  <c r="Z4247" i="3"/>
  <c r="Y4247" i="3"/>
  <c r="W4247" i="3"/>
  <c r="V4247" i="3"/>
  <c r="P4247" i="3"/>
  <c r="Z4246" i="3"/>
  <c r="Y4246" i="3"/>
  <c r="W4246" i="3"/>
  <c r="V4246" i="3"/>
  <c r="P4246" i="3"/>
  <c r="Z4245" i="3"/>
  <c r="Y4245" i="3"/>
  <c r="W4245" i="3"/>
  <c r="V4245" i="3"/>
  <c r="P4245" i="3"/>
  <c r="Z4244" i="3"/>
  <c r="Y4244" i="3"/>
  <c r="W4244" i="3"/>
  <c r="V4244" i="3"/>
  <c r="P4244" i="3"/>
  <c r="Z4243" i="3"/>
  <c r="Y4243" i="3"/>
  <c r="W4243" i="3"/>
  <c r="V4243" i="3"/>
  <c r="P4243" i="3"/>
  <c r="Z4242" i="3"/>
  <c r="Y4242" i="3"/>
  <c r="W4242" i="3"/>
  <c r="V4242" i="3"/>
  <c r="P4242" i="3"/>
  <c r="Z4241" i="3"/>
  <c r="Y4241" i="3"/>
  <c r="W4241" i="3"/>
  <c r="V4241" i="3"/>
  <c r="P4241" i="3"/>
  <c r="Z4240" i="3"/>
  <c r="Y4240" i="3"/>
  <c r="W4240" i="3"/>
  <c r="V4240" i="3"/>
  <c r="P4240" i="3"/>
  <c r="Z4239" i="3"/>
  <c r="Y4239" i="3"/>
  <c r="W4239" i="3"/>
  <c r="V4239" i="3"/>
  <c r="P4239" i="3"/>
  <c r="Z4238" i="3"/>
  <c r="Y4238" i="3"/>
  <c r="W4238" i="3"/>
  <c r="V4238" i="3"/>
  <c r="P4238" i="3"/>
  <c r="Z4237" i="3"/>
  <c r="Y4237" i="3"/>
  <c r="W4237" i="3"/>
  <c r="V4237" i="3"/>
  <c r="P4237" i="3"/>
  <c r="Z4236" i="3"/>
  <c r="Y4236" i="3"/>
  <c r="W4236" i="3"/>
  <c r="V4236" i="3"/>
  <c r="P4236" i="3"/>
  <c r="Z4235" i="3"/>
  <c r="Y4235" i="3"/>
  <c r="W4235" i="3"/>
  <c r="V4235" i="3"/>
  <c r="P4235" i="3"/>
  <c r="Z4234" i="3"/>
  <c r="Y4234" i="3"/>
  <c r="W4234" i="3"/>
  <c r="V4234" i="3"/>
  <c r="P4234" i="3"/>
  <c r="Z4233" i="3"/>
  <c r="Y4233" i="3"/>
  <c r="W4233" i="3"/>
  <c r="V4233" i="3"/>
  <c r="P4233" i="3"/>
  <c r="Z4232" i="3"/>
  <c r="Y4232" i="3"/>
  <c r="W4232" i="3"/>
  <c r="V4232" i="3"/>
  <c r="P4232" i="3"/>
  <c r="Z4231" i="3"/>
  <c r="Y4231" i="3"/>
  <c r="W4231" i="3"/>
  <c r="V4231" i="3"/>
  <c r="P4231" i="3"/>
  <c r="Z4230" i="3"/>
  <c r="Y4230" i="3"/>
  <c r="W4230" i="3"/>
  <c r="V4230" i="3"/>
  <c r="P4230" i="3"/>
  <c r="Z4229" i="3"/>
  <c r="Y4229" i="3"/>
  <c r="W4229" i="3"/>
  <c r="V4229" i="3"/>
  <c r="P4229" i="3"/>
  <c r="Z4228" i="3"/>
  <c r="Y4228" i="3"/>
  <c r="W4228" i="3"/>
  <c r="V4228" i="3"/>
  <c r="P4228" i="3"/>
  <c r="Z4227" i="3"/>
  <c r="Y4227" i="3"/>
  <c r="W4227" i="3"/>
  <c r="V4227" i="3"/>
  <c r="P4227" i="3"/>
  <c r="Z4226" i="3"/>
  <c r="Y4226" i="3"/>
  <c r="W4226" i="3"/>
  <c r="V4226" i="3"/>
  <c r="P4226" i="3"/>
  <c r="Z4225" i="3"/>
  <c r="Y4225" i="3"/>
  <c r="W4225" i="3"/>
  <c r="V4225" i="3"/>
  <c r="P4225" i="3"/>
  <c r="Z4224" i="3"/>
  <c r="Y4224" i="3"/>
  <c r="W4224" i="3"/>
  <c r="V4224" i="3"/>
  <c r="P4224" i="3"/>
  <c r="Z4223" i="3"/>
  <c r="Y4223" i="3"/>
  <c r="W4223" i="3"/>
  <c r="V4223" i="3"/>
  <c r="P4223" i="3"/>
  <c r="Z4222" i="3"/>
  <c r="Y4222" i="3"/>
  <c r="W4222" i="3"/>
  <c r="V4222" i="3"/>
  <c r="P4222" i="3"/>
  <c r="Z4221" i="3"/>
  <c r="Y4221" i="3"/>
  <c r="W4221" i="3"/>
  <c r="V4221" i="3"/>
  <c r="P4221" i="3"/>
  <c r="Z4220" i="3"/>
  <c r="Y4220" i="3"/>
  <c r="W4220" i="3"/>
  <c r="V4220" i="3"/>
  <c r="P4220" i="3"/>
  <c r="Z4219" i="3"/>
  <c r="Y4219" i="3"/>
  <c r="W4219" i="3"/>
  <c r="V4219" i="3"/>
  <c r="P4219" i="3"/>
  <c r="Z4218" i="3"/>
  <c r="Y4218" i="3"/>
  <c r="W4218" i="3"/>
  <c r="V4218" i="3"/>
  <c r="P4218" i="3"/>
  <c r="Z4217" i="3"/>
  <c r="Y4217" i="3"/>
  <c r="W4217" i="3"/>
  <c r="V4217" i="3"/>
  <c r="P4217" i="3"/>
  <c r="Z4216" i="3"/>
  <c r="Y4216" i="3"/>
  <c r="W4216" i="3"/>
  <c r="V4216" i="3"/>
  <c r="P4216" i="3"/>
  <c r="Z4215" i="3"/>
  <c r="Y4215" i="3"/>
  <c r="W4215" i="3"/>
  <c r="V4215" i="3"/>
  <c r="P4215" i="3"/>
  <c r="Z4214" i="3"/>
  <c r="Y4214" i="3"/>
  <c r="W4214" i="3"/>
  <c r="V4214" i="3"/>
  <c r="P4214" i="3"/>
  <c r="Z4213" i="3"/>
  <c r="Y4213" i="3"/>
  <c r="W4213" i="3"/>
  <c r="V4213" i="3"/>
  <c r="P4213" i="3"/>
  <c r="Z4212" i="3"/>
  <c r="Y4212" i="3"/>
  <c r="W4212" i="3"/>
  <c r="V4212" i="3"/>
  <c r="P4212" i="3"/>
  <c r="Z4211" i="3"/>
  <c r="Y4211" i="3"/>
  <c r="W4211" i="3"/>
  <c r="V4211" i="3"/>
  <c r="P4211" i="3"/>
  <c r="Z4210" i="3"/>
  <c r="Y4210" i="3"/>
  <c r="W4210" i="3"/>
  <c r="V4210" i="3"/>
  <c r="P4210" i="3"/>
  <c r="Z4209" i="3"/>
  <c r="Y4209" i="3"/>
  <c r="W4209" i="3"/>
  <c r="V4209" i="3"/>
  <c r="P4209" i="3"/>
  <c r="Z4208" i="3"/>
  <c r="Y4208" i="3"/>
  <c r="W4208" i="3"/>
  <c r="V4208" i="3"/>
  <c r="P4208" i="3"/>
  <c r="Z4207" i="3"/>
  <c r="Y4207" i="3"/>
  <c r="W4207" i="3"/>
  <c r="V4207" i="3"/>
  <c r="P4207" i="3"/>
  <c r="Z4206" i="3"/>
  <c r="Y4206" i="3"/>
  <c r="W4206" i="3"/>
  <c r="V4206" i="3"/>
  <c r="P4206" i="3"/>
  <c r="Z4205" i="3"/>
  <c r="Y4205" i="3"/>
  <c r="W4205" i="3"/>
  <c r="V4205" i="3"/>
  <c r="P4205" i="3"/>
  <c r="Z4204" i="3"/>
  <c r="Y4204" i="3"/>
  <c r="W4204" i="3"/>
  <c r="V4204" i="3"/>
  <c r="P4204" i="3"/>
  <c r="Z4203" i="3"/>
  <c r="Y4203" i="3"/>
  <c r="W4203" i="3"/>
  <c r="V4203" i="3"/>
  <c r="P4203" i="3"/>
  <c r="Z4202" i="3"/>
  <c r="Y4202" i="3"/>
  <c r="W4202" i="3"/>
  <c r="V4202" i="3"/>
  <c r="P4202" i="3"/>
  <c r="Z4201" i="3"/>
  <c r="Y4201" i="3"/>
  <c r="W4201" i="3"/>
  <c r="V4201" i="3"/>
  <c r="P4201" i="3"/>
  <c r="Z4200" i="3"/>
  <c r="Y4200" i="3"/>
  <c r="W4200" i="3"/>
  <c r="V4200" i="3"/>
  <c r="P4200" i="3"/>
  <c r="Z4199" i="3"/>
  <c r="Y4199" i="3"/>
  <c r="W4199" i="3"/>
  <c r="V4199" i="3"/>
  <c r="P4199" i="3"/>
  <c r="Z4198" i="3"/>
  <c r="Y4198" i="3"/>
  <c r="W4198" i="3"/>
  <c r="V4198" i="3"/>
  <c r="P4198" i="3"/>
  <c r="Z4197" i="3"/>
  <c r="Y4197" i="3"/>
  <c r="W4197" i="3"/>
  <c r="V4197" i="3"/>
  <c r="P4197" i="3"/>
  <c r="Z4196" i="3"/>
  <c r="Y4196" i="3"/>
  <c r="W4196" i="3"/>
  <c r="V4196" i="3"/>
  <c r="P4196" i="3"/>
  <c r="Z4195" i="3"/>
  <c r="Y4195" i="3"/>
  <c r="W4195" i="3"/>
  <c r="V4195" i="3"/>
  <c r="P4195" i="3"/>
  <c r="Z4194" i="3"/>
  <c r="Y4194" i="3"/>
  <c r="W4194" i="3"/>
  <c r="V4194" i="3"/>
  <c r="P4194" i="3"/>
  <c r="Z4193" i="3"/>
  <c r="Y4193" i="3"/>
  <c r="W4193" i="3"/>
  <c r="V4193" i="3"/>
  <c r="P4193" i="3"/>
  <c r="Z4192" i="3"/>
  <c r="Y4192" i="3"/>
  <c r="W4192" i="3"/>
  <c r="V4192" i="3"/>
  <c r="P4192" i="3"/>
  <c r="Z4191" i="3"/>
  <c r="Y4191" i="3"/>
  <c r="W4191" i="3"/>
  <c r="V4191" i="3"/>
  <c r="P4191" i="3"/>
  <c r="Z4190" i="3"/>
  <c r="Y4190" i="3"/>
  <c r="W4190" i="3"/>
  <c r="V4190" i="3"/>
  <c r="P4190" i="3"/>
  <c r="Z4189" i="3"/>
  <c r="Y4189" i="3"/>
  <c r="W4189" i="3"/>
  <c r="V4189" i="3"/>
  <c r="P4189" i="3"/>
  <c r="Z4188" i="3"/>
  <c r="Y4188" i="3"/>
  <c r="W4188" i="3"/>
  <c r="V4188" i="3"/>
  <c r="P4188" i="3"/>
  <c r="Z4187" i="3"/>
  <c r="Y4187" i="3"/>
  <c r="W4187" i="3"/>
  <c r="V4187" i="3"/>
  <c r="P4187" i="3"/>
  <c r="Z4186" i="3"/>
  <c r="Y4186" i="3"/>
  <c r="W4186" i="3"/>
  <c r="V4186" i="3"/>
  <c r="P4186" i="3"/>
  <c r="Z4185" i="3"/>
  <c r="Y4185" i="3"/>
  <c r="W4185" i="3"/>
  <c r="V4185" i="3"/>
  <c r="P4185" i="3"/>
  <c r="Z4184" i="3"/>
  <c r="Y4184" i="3"/>
  <c r="W4184" i="3"/>
  <c r="V4184" i="3"/>
  <c r="P4184" i="3"/>
  <c r="Z4183" i="3"/>
  <c r="Y4183" i="3"/>
  <c r="W4183" i="3"/>
  <c r="V4183" i="3"/>
  <c r="P4183" i="3"/>
  <c r="Z4182" i="3"/>
  <c r="Y4182" i="3"/>
  <c r="W4182" i="3"/>
  <c r="V4182" i="3"/>
  <c r="P4182" i="3"/>
  <c r="Z4181" i="3"/>
  <c r="Y4181" i="3"/>
  <c r="W4181" i="3"/>
  <c r="V4181" i="3"/>
  <c r="P4181" i="3"/>
  <c r="Z4180" i="3"/>
  <c r="Y4180" i="3"/>
  <c r="W4180" i="3"/>
  <c r="V4180" i="3"/>
  <c r="P4180" i="3"/>
  <c r="Z4179" i="3"/>
  <c r="Y4179" i="3"/>
  <c r="W4179" i="3"/>
  <c r="V4179" i="3"/>
  <c r="P4179" i="3"/>
  <c r="Z4178" i="3"/>
  <c r="Y4178" i="3"/>
  <c r="W4178" i="3"/>
  <c r="V4178" i="3"/>
  <c r="P4178" i="3"/>
  <c r="Z4177" i="3"/>
  <c r="Y4177" i="3"/>
  <c r="W4177" i="3"/>
  <c r="V4177" i="3"/>
  <c r="P4177" i="3"/>
  <c r="Z4176" i="3"/>
  <c r="Y4176" i="3"/>
  <c r="W4176" i="3"/>
  <c r="V4176" i="3"/>
  <c r="P4176" i="3"/>
  <c r="Z4175" i="3"/>
  <c r="Y4175" i="3"/>
  <c r="W4175" i="3"/>
  <c r="V4175" i="3"/>
  <c r="P4175" i="3"/>
  <c r="Z4174" i="3"/>
  <c r="Y4174" i="3"/>
  <c r="W4174" i="3"/>
  <c r="V4174" i="3"/>
  <c r="P4174" i="3"/>
  <c r="Z4173" i="3"/>
  <c r="Y4173" i="3"/>
  <c r="W4173" i="3"/>
  <c r="V4173" i="3"/>
  <c r="P4173" i="3"/>
  <c r="Z4172" i="3"/>
  <c r="Y4172" i="3"/>
  <c r="W4172" i="3"/>
  <c r="V4172" i="3"/>
  <c r="P4172" i="3"/>
  <c r="Z4171" i="3"/>
  <c r="Y4171" i="3"/>
  <c r="W4171" i="3"/>
  <c r="V4171" i="3"/>
  <c r="P4171" i="3"/>
  <c r="Z4170" i="3"/>
  <c r="Y4170" i="3"/>
  <c r="W4170" i="3"/>
  <c r="V4170" i="3"/>
  <c r="P4170" i="3"/>
  <c r="Z4169" i="3"/>
  <c r="Y4169" i="3"/>
  <c r="W4169" i="3"/>
  <c r="V4169" i="3"/>
  <c r="P4169" i="3"/>
  <c r="Z4168" i="3"/>
  <c r="Y4168" i="3"/>
  <c r="W4168" i="3"/>
  <c r="V4168" i="3"/>
  <c r="P4168" i="3"/>
  <c r="Z4167" i="3"/>
  <c r="Y4167" i="3"/>
  <c r="W4167" i="3"/>
  <c r="V4167" i="3"/>
  <c r="P4167" i="3"/>
  <c r="Z4166" i="3"/>
  <c r="Y4166" i="3"/>
  <c r="W4166" i="3"/>
  <c r="V4166" i="3"/>
  <c r="P4166" i="3"/>
  <c r="Z4165" i="3"/>
  <c r="Y4165" i="3"/>
  <c r="W4165" i="3"/>
  <c r="V4165" i="3"/>
  <c r="P4165" i="3"/>
  <c r="Z4164" i="3"/>
  <c r="Y4164" i="3"/>
  <c r="W4164" i="3"/>
  <c r="V4164" i="3"/>
  <c r="P4164" i="3"/>
  <c r="Z4163" i="3"/>
  <c r="Y4163" i="3"/>
  <c r="W4163" i="3"/>
  <c r="V4163" i="3"/>
  <c r="P4163" i="3"/>
  <c r="Z4162" i="3"/>
  <c r="Y4162" i="3"/>
  <c r="W4162" i="3"/>
  <c r="V4162" i="3"/>
  <c r="P4162" i="3"/>
  <c r="Z4161" i="3"/>
  <c r="Y4161" i="3"/>
  <c r="W4161" i="3"/>
  <c r="V4161" i="3"/>
  <c r="P4161" i="3"/>
  <c r="Z4160" i="3"/>
  <c r="Y4160" i="3"/>
  <c r="W4160" i="3"/>
  <c r="V4160" i="3"/>
  <c r="P4160" i="3"/>
  <c r="Z4159" i="3"/>
  <c r="Y4159" i="3"/>
  <c r="W4159" i="3"/>
  <c r="V4159" i="3"/>
  <c r="P4159" i="3"/>
  <c r="Z4158" i="3"/>
  <c r="Y4158" i="3"/>
  <c r="W4158" i="3"/>
  <c r="V4158" i="3"/>
  <c r="P4158" i="3"/>
  <c r="Z4157" i="3"/>
  <c r="Y4157" i="3"/>
  <c r="W4157" i="3"/>
  <c r="V4157" i="3"/>
  <c r="P4157" i="3"/>
  <c r="Z4156" i="3"/>
  <c r="Y4156" i="3"/>
  <c r="W4156" i="3"/>
  <c r="V4156" i="3"/>
  <c r="P4156" i="3"/>
  <c r="Z4155" i="3"/>
  <c r="Y4155" i="3"/>
  <c r="W4155" i="3"/>
  <c r="V4155" i="3"/>
  <c r="P4155" i="3"/>
  <c r="Z4154" i="3"/>
  <c r="Y4154" i="3"/>
  <c r="W4154" i="3"/>
  <c r="V4154" i="3"/>
  <c r="P4154" i="3"/>
  <c r="Z4153" i="3"/>
  <c r="Y4153" i="3"/>
  <c r="W4153" i="3"/>
  <c r="V4153" i="3"/>
  <c r="P4153" i="3"/>
  <c r="Z4152" i="3"/>
  <c r="Y4152" i="3"/>
  <c r="W4152" i="3"/>
  <c r="V4152" i="3"/>
  <c r="P4152" i="3"/>
  <c r="Z4151" i="3"/>
  <c r="Y4151" i="3"/>
  <c r="W4151" i="3"/>
  <c r="V4151" i="3"/>
  <c r="P4151" i="3"/>
  <c r="Z4150" i="3"/>
  <c r="Y4150" i="3"/>
  <c r="W4150" i="3"/>
  <c r="V4150" i="3"/>
  <c r="P4150" i="3"/>
  <c r="Z4149" i="3"/>
  <c r="Y4149" i="3"/>
  <c r="W4149" i="3"/>
  <c r="V4149" i="3"/>
  <c r="P4149" i="3"/>
  <c r="Z4148" i="3"/>
  <c r="Y4148" i="3"/>
  <c r="W4148" i="3"/>
  <c r="V4148" i="3"/>
  <c r="P4148" i="3"/>
  <c r="Z4147" i="3"/>
  <c r="Y4147" i="3"/>
  <c r="W4147" i="3"/>
  <c r="V4147" i="3"/>
  <c r="P4147" i="3"/>
  <c r="Z4146" i="3"/>
  <c r="Y4146" i="3"/>
  <c r="W4146" i="3"/>
  <c r="V4146" i="3"/>
  <c r="P4146" i="3"/>
  <c r="Z4145" i="3"/>
  <c r="Y4145" i="3"/>
  <c r="W4145" i="3"/>
  <c r="V4145" i="3"/>
  <c r="P4145" i="3"/>
  <c r="Z4144" i="3"/>
  <c r="Y4144" i="3"/>
  <c r="W4144" i="3"/>
  <c r="V4144" i="3"/>
  <c r="P4144" i="3"/>
  <c r="Z4143" i="3"/>
  <c r="Y4143" i="3"/>
  <c r="W4143" i="3"/>
  <c r="V4143" i="3"/>
  <c r="P4143" i="3"/>
  <c r="Z4142" i="3"/>
  <c r="Y4142" i="3"/>
  <c r="W4142" i="3"/>
  <c r="V4142" i="3"/>
  <c r="P4142" i="3"/>
  <c r="Z4141" i="3"/>
  <c r="Y4141" i="3"/>
  <c r="W4141" i="3"/>
  <c r="V4141" i="3"/>
  <c r="P4141" i="3"/>
  <c r="Z4140" i="3"/>
  <c r="Y4140" i="3"/>
  <c r="W4140" i="3"/>
  <c r="V4140" i="3"/>
  <c r="P4140" i="3"/>
  <c r="Z4139" i="3"/>
  <c r="Y4139" i="3"/>
  <c r="W4139" i="3"/>
  <c r="V4139" i="3"/>
  <c r="P4139" i="3"/>
  <c r="Z4138" i="3"/>
  <c r="Y4138" i="3"/>
  <c r="W4138" i="3"/>
  <c r="V4138" i="3"/>
  <c r="P4138" i="3"/>
  <c r="Z4137" i="3"/>
  <c r="Y4137" i="3"/>
  <c r="W4137" i="3"/>
  <c r="V4137" i="3"/>
  <c r="P4137" i="3"/>
  <c r="Z4136" i="3"/>
  <c r="Y4136" i="3"/>
  <c r="W4136" i="3"/>
  <c r="V4136" i="3"/>
  <c r="P4136" i="3"/>
  <c r="Z4135" i="3"/>
  <c r="Y4135" i="3"/>
  <c r="W4135" i="3"/>
  <c r="V4135" i="3"/>
  <c r="P4135" i="3"/>
  <c r="Z4134" i="3"/>
  <c r="Y4134" i="3"/>
  <c r="W4134" i="3"/>
  <c r="V4134" i="3"/>
  <c r="P4134" i="3"/>
  <c r="Z4133" i="3"/>
  <c r="Y4133" i="3"/>
  <c r="W4133" i="3"/>
  <c r="V4133" i="3"/>
  <c r="P4133" i="3"/>
  <c r="Z4132" i="3"/>
  <c r="Y4132" i="3"/>
  <c r="W4132" i="3"/>
  <c r="V4132" i="3"/>
  <c r="P4132" i="3"/>
  <c r="Z4131" i="3"/>
  <c r="Y4131" i="3"/>
  <c r="W4131" i="3"/>
  <c r="V4131" i="3"/>
  <c r="P4131" i="3"/>
  <c r="Z4130" i="3"/>
  <c r="Y4130" i="3"/>
  <c r="W4130" i="3"/>
  <c r="V4130" i="3"/>
  <c r="P4130" i="3"/>
  <c r="Z4129" i="3"/>
  <c r="Y4129" i="3"/>
  <c r="W4129" i="3"/>
  <c r="V4129" i="3"/>
  <c r="P4129" i="3"/>
  <c r="Z4128" i="3"/>
  <c r="Y4128" i="3"/>
  <c r="W4128" i="3"/>
  <c r="V4128" i="3"/>
  <c r="P4128" i="3"/>
  <c r="Z4127" i="3"/>
  <c r="Y4127" i="3"/>
  <c r="W4127" i="3"/>
  <c r="V4127" i="3"/>
  <c r="P4127" i="3"/>
  <c r="Z4126" i="3"/>
  <c r="Y4126" i="3"/>
  <c r="W4126" i="3"/>
  <c r="V4126" i="3"/>
  <c r="P4126" i="3"/>
  <c r="Z4125" i="3"/>
  <c r="Y4125" i="3"/>
  <c r="W4125" i="3"/>
  <c r="V4125" i="3"/>
  <c r="P4125" i="3"/>
  <c r="Z4124" i="3"/>
  <c r="Y4124" i="3"/>
  <c r="W4124" i="3"/>
  <c r="V4124" i="3"/>
  <c r="P4124" i="3"/>
  <c r="Z4123" i="3"/>
  <c r="Y4123" i="3"/>
  <c r="W4123" i="3"/>
  <c r="V4123" i="3"/>
  <c r="P4123" i="3"/>
  <c r="Z4122" i="3"/>
  <c r="Y4122" i="3"/>
  <c r="W4122" i="3"/>
  <c r="V4122" i="3"/>
  <c r="P4122" i="3"/>
  <c r="Z4121" i="3"/>
  <c r="Y4121" i="3"/>
  <c r="W4121" i="3"/>
  <c r="V4121" i="3"/>
  <c r="P4121" i="3"/>
  <c r="Z4120" i="3"/>
  <c r="Y4120" i="3"/>
  <c r="W4120" i="3"/>
  <c r="V4120" i="3"/>
  <c r="P4120" i="3"/>
  <c r="Z4119" i="3"/>
  <c r="Y4119" i="3"/>
  <c r="W4119" i="3"/>
  <c r="V4119" i="3"/>
  <c r="P4119" i="3"/>
  <c r="Z4118" i="3"/>
  <c r="Y4118" i="3"/>
  <c r="W4118" i="3"/>
  <c r="V4118" i="3"/>
  <c r="P4118" i="3"/>
  <c r="Z4117" i="3"/>
  <c r="Y4117" i="3"/>
  <c r="W4117" i="3"/>
  <c r="V4117" i="3"/>
  <c r="P4117" i="3"/>
  <c r="Z4116" i="3"/>
  <c r="Y4116" i="3"/>
  <c r="W4116" i="3"/>
  <c r="V4116" i="3"/>
  <c r="P4116" i="3"/>
  <c r="Z4115" i="3"/>
  <c r="Y4115" i="3"/>
  <c r="W4115" i="3"/>
  <c r="V4115" i="3"/>
  <c r="P4115" i="3"/>
  <c r="Z4114" i="3"/>
  <c r="Y4114" i="3"/>
  <c r="W4114" i="3"/>
  <c r="V4114" i="3"/>
  <c r="P4114" i="3"/>
  <c r="Z4113" i="3"/>
  <c r="Y4113" i="3"/>
  <c r="W4113" i="3"/>
  <c r="V4113" i="3"/>
  <c r="P4113" i="3"/>
  <c r="Z4112" i="3"/>
  <c r="Y4112" i="3"/>
  <c r="W4112" i="3"/>
  <c r="V4112" i="3"/>
  <c r="P4112" i="3"/>
  <c r="Z4111" i="3"/>
  <c r="Y4111" i="3"/>
  <c r="W4111" i="3"/>
  <c r="V4111" i="3"/>
  <c r="P4111" i="3"/>
  <c r="Z4110" i="3"/>
  <c r="Y4110" i="3"/>
  <c r="W4110" i="3"/>
  <c r="V4110" i="3"/>
  <c r="P4110" i="3"/>
  <c r="Z4109" i="3"/>
  <c r="Y4109" i="3"/>
  <c r="W4109" i="3"/>
  <c r="V4109" i="3"/>
  <c r="P4109" i="3"/>
  <c r="Z4108" i="3"/>
  <c r="Y4108" i="3"/>
  <c r="W4108" i="3"/>
  <c r="V4108" i="3"/>
  <c r="P4108" i="3"/>
  <c r="Z4107" i="3"/>
  <c r="Y4107" i="3"/>
  <c r="W4107" i="3"/>
  <c r="V4107" i="3"/>
  <c r="P4107" i="3"/>
  <c r="Z4106" i="3"/>
  <c r="Y4106" i="3"/>
  <c r="W4106" i="3"/>
  <c r="V4106" i="3"/>
  <c r="P4106" i="3"/>
  <c r="Z4105" i="3"/>
  <c r="Y4105" i="3"/>
  <c r="W4105" i="3"/>
  <c r="V4105" i="3"/>
  <c r="P4105" i="3"/>
  <c r="Z4104" i="3"/>
  <c r="Y4104" i="3"/>
  <c r="W4104" i="3"/>
  <c r="V4104" i="3"/>
  <c r="P4104" i="3"/>
  <c r="Z4103" i="3"/>
  <c r="Y4103" i="3"/>
  <c r="W4103" i="3"/>
  <c r="V4103" i="3"/>
  <c r="P4103" i="3"/>
  <c r="Z4102" i="3"/>
  <c r="Y4102" i="3"/>
  <c r="W4102" i="3"/>
  <c r="V4102" i="3"/>
  <c r="P4102" i="3"/>
  <c r="Z4101" i="3"/>
  <c r="Y4101" i="3"/>
  <c r="W4101" i="3"/>
  <c r="V4101" i="3"/>
  <c r="P4101" i="3"/>
  <c r="Z4100" i="3"/>
  <c r="Y4100" i="3"/>
  <c r="W4100" i="3"/>
  <c r="V4100" i="3"/>
  <c r="P4100" i="3"/>
  <c r="Z4099" i="3"/>
  <c r="Y4099" i="3"/>
  <c r="W4099" i="3"/>
  <c r="V4099" i="3"/>
  <c r="P4099" i="3"/>
  <c r="Z4098" i="3"/>
  <c r="Y4098" i="3"/>
  <c r="W4098" i="3"/>
  <c r="V4098" i="3"/>
  <c r="P4098" i="3"/>
  <c r="Z4097" i="3"/>
  <c r="Y4097" i="3"/>
  <c r="W4097" i="3"/>
  <c r="V4097" i="3"/>
  <c r="P4097" i="3"/>
  <c r="Z4096" i="3"/>
  <c r="Y4096" i="3"/>
  <c r="W4096" i="3"/>
  <c r="V4096" i="3"/>
  <c r="P4096" i="3"/>
  <c r="Z4095" i="3"/>
  <c r="Y4095" i="3"/>
  <c r="W4095" i="3"/>
  <c r="V4095" i="3"/>
  <c r="P4095" i="3"/>
  <c r="Z4094" i="3"/>
  <c r="Y4094" i="3"/>
  <c r="W4094" i="3"/>
  <c r="V4094" i="3"/>
  <c r="P4094" i="3"/>
  <c r="Z4093" i="3"/>
  <c r="Y4093" i="3"/>
  <c r="W4093" i="3"/>
  <c r="V4093" i="3"/>
  <c r="P4093" i="3"/>
  <c r="Z4092" i="3"/>
  <c r="Y4092" i="3"/>
  <c r="W4092" i="3"/>
  <c r="V4092" i="3"/>
  <c r="P4092" i="3"/>
  <c r="Z4091" i="3"/>
  <c r="Y4091" i="3"/>
  <c r="W4091" i="3"/>
  <c r="V4091" i="3"/>
  <c r="P4091" i="3"/>
  <c r="Z4090" i="3"/>
  <c r="Y4090" i="3"/>
  <c r="W4090" i="3"/>
  <c r="V4090" i="3"/>
  <c r="P4090" i="3"/>
  <c r="Z4089" i="3"/>
  <c r="Y4089" i="3"/>
  <c r="W4089" i="3"/>
  <c r="V4089" i="3"/>
  <c r="P4089" i="3"/>
  <c r="Z4088" i="3"/>
  <c r="Y4088" i="3"/>
  <c r="W4088" i="3"/>
  <c r="V4088" i="3"/>
  <c r="P4088" i="3"/>
  <c r="Z4087" i="3"/>
  <c r="Y4087" i="3"/>
  <c r="W4087" i="3"/>
  <c r="V4087" i="3"/>
  <c r="P4087" i="3"/>
  <c r="Z4086" i="3"/>
  <c r="Y4086" i="3"/>
  <c r="W4086" i="3"/>
  <c r="V4086" i="3"/>
  <c r="P4086" i="3"/>
  <c r="Z4085" i="3"/>
  <c r="Y4085" i="3"/>
  <c r="W4085" i="3"/>
  <c r="V4085" i="3"/>
  <c r="P4085" i="3"/>
  <c r="Z4084" i="3"/>
  <c r="Y4084" i="3"/>
  <c r="W4084" i="3"/>
  <c r="V4084" i="3"/>
  <c r="P4084" i="3"/>
  <c r="Z4083" i="3"/>
  <c r="Y4083" i="3"/>
  <c r="W4083" i="3"/>
  <c r="V4083" i="3"/>
  <c r="P4083" i="3"/>
  <c r="Z4082" i="3"/>
  <c r="Y4082" i="3"/>
  <c r="W4082" i="3"/>
  <c r="V4082" i="3"/>
  <c r="P4082" i="3"/>
  <c r="Z4081" i="3"/>
  <c r="Y4081" i="3"/>
  <c r="W4081" i="3"/>
  <c r="V4081" i="3"/>
  <c r="P4081" i="3"/>
  <c r="Z4080" i="3"/>
  <c r="Y4080" i="3"/>
  <c r="W4080" i="3"/>
  <c r="V4080" i="3"/>
  <c r="P4080" i="3"/>
  <c r="Z4079" i="3"/>
  <c r="Y4079" i="3"/>
  <c r="W4079" i="3"/>
  <c r="V4079" i="3"/>
  <c r="P4079" i="3"/>
  <c r="Z4078" i="3"/>
  <c r="Y4078" i="3"/>
  <c r="W4078" i="3"/>
  <c r="V4078" i="3"/>
  <c r="P4078" i="3"/>
  <c r="Z4077" i="3"/>
  <c r="Y4077" i="3"/>
  <c r="W4077" i="3"/>
  <c r="V4077" i="3"/>
  <c r="P4077" i="3"/>
  <c r="Z4076" i="3"/>
  <c r="Y4076" i="3"/>
  <c r="W4076" i="3"/>
  <c r="V4076" i="3"/>
  <c r="P4076" i="3"/>
  <c r="Z4075" i="3"/>
  <c r="Y4075" i="3"/>
  <c r="W4075" i="3"/>
  <c r="V4075" i="3"/>
  <c r="P4075" i="3"/>
  <c r="Z4074" i="3"/>
  <c r="Y4074" i="3"/>
  <c r="W4074" i="3"/>
  <c r="V4074" i="3"/>
  <c r="P4074" i="3"/>
  <c r="Z4073" i="3"/>
  <c r="Y4073" i="3"/>
  <c r="W4073" i="3"/>
  <c r="V4073" i="3"/>
  <c r="P4073" i="3"/>
  <c r="Z4072" i="3"/>
  <c r="Y4072" i="3"/>
  <c r="W4072" i="3"/>
  <c r="V4072" i="3"/>
  <c r="P4072" i="3"/>
  <c r="Z4071" i="3"/>
  <c r="Y4071" i="3"/>
  <c r="W4071" i="3"/>
  <c r="V4071" i="3"/>
  <c r="P4071" i="3"/>
  <c r="Z4070" i="3"/>
  <c r="Y4070" i="3"/>
  <c r="W4070" i="3"/>
  <c r="V4070" i="3"/>
  <c r="P4070" i="3"/>
  <c r="Z4069" i="3"/>
  <c r="Y4069" i="3"/>
  <c r="W4069" i="3"/>
  <c r="V4069" i="3"/>
  <c r="P4069" i="3"/>
  <c r="Z4068" i="3"/>
  <c r="Y4068" i="3"/>
  <c r="W4068" i="3"/>
  <c r="V4068" i="3"/>
  <c r="P4068" i="3"/>
  <c r="Z4067" i="3"/>
  <c r="Y4067" i="3"/>
  <c r="W4067" i="3"/>
  <c r="V4067" i="3"/>
  <c r="P4067" i="3"/>
  <c r="Z4066" i="3"/>
  <c r="Y4066" i="3"/>
  <c r="W4066" i="3"/>
  <c r="V4066" i="3"/>
  <c r="P4066" i="3"/>
  <c r="Z4065" i="3"/>
  <c r="Y4065" i="3"/>
  <c r="W4065" i="3"/>
  <c r="V4065" i="3"/>
  <c r="P4065" i="3"/>
  <c r="Z4064" i="3"/>
  <c r="Y4064" i="3"/>
  <c r="W4064" i="3"/>
  <c r="V4064" i="3"/>
  <c r="P4064" i="3"/>
  <c r="Z4063" i="3"/>
  <c r="Y4063" i="3"/>
  <c r="W4063" i="3"/>
  <c r="V4063" i="3"/>
  <c r="P4063" i="3"/>
  <c r="Z4062" i="3"/>
  <c r="Y4062" i="3"/>
  <c r="W4062" i="3"/>
  <c r="V4062" i="3"/>
  <c r="P4062" i="3"/>
  <c r="Z4061" i="3"/>
  <c r="Y4061" i="3"/>
  <c r="W4061" i="3"/>
  <c r="V4061" i="3"/>
  <c r="P4061" i="3"/>
  <c r="Z4060" i="3"/>
  <c r="Y4060" i="3"/>
  <c r="W4060" i="3"/>
  <c r="V4060" i="3"/>
  <c r="P4060" i="3"/>
  <c r="Z4059" i="3"/>
  <c r="Y4059" i="3"/>
  <c r="W4059" i="3"/>
  <c r="V4059" i="3"/>
  <c r="P4059" i="3"/>
  <c r="Z4058" i="3"/>
  <c r="Y4058" i="3"/>
  <c r="W4058" i="3"/>
  <c r="V4058" i="3"/>
  <c r="P4058" i="3"/>
  <c r="Z4057" i="3"/>
  <c r="Y4057" i="3"/>
  <c r="W4057" i="3"/>
  <c r="V4057" i="3"/>
  <c r="P4057" i="3"/>
  <c r="Z4056" i="3"/>
  <c r="Y4056" i="3"/>
  <c r="W4056" i="3"/>
  <c r="V4056" i="3"/>
  <c r="P4056" i="3"/>
  <c r="Z4055" i="3"/>
  <c r="Y4055" i="3"/>
  <c r="W4055" i="3"/>
  <c r="V4055" i="3"/>
  <c r="P4055" i="3"/>
  <c r="Z4054" i="3"/>
  <c r="Y4054" i="3"/>
  <c r="W4054" i="3"/>
  <c r="V4054" i="3"/>
  <c r="P4054" i="3"/>
  <c r="Z4053" i="3"/>
  <c r="Y4053" i="3"/>
  <c r="W4053" i="3"/>
  <c r="V4053" i="3"/>
  <c r="P4053" i="3"/>
  <c r="Z4052" i="3"/>
  <c r="Y4052" i="3"/>
  <c r="W4052" i="3"/>
  <c r="V4052" i="3"/>
  <c r="P4052" i="3"/>
  <c r="Z4051" i="3"/>
  <c r="Y4051" i="3"/>
  <c r="W4051" i="3"/>
  <c r="V4051" i="3"/>
  <c r="P4051" i="3"/>
  <c r="Z4050" i="3"/>
  <c r="Y4050" i="3"/>
  <c r="W4050" i="3"/>
  <c r="V4050" i="3"/>
  <c r="P4050" i="3"/>
  <c r="Z4049" i="3"/>
  <c r="Y4049" i="3"/>
  <c r="W4049" i="3"/>
  <c r="V4049" i="3"/>
  <c r="P4049" i="3"/>
  <c r="Z4048" i="3"/>
  <c r="Y4048" i="3"/>
  <c r="W4048" i="3"/>
  <c r="V4048" i="3"/>
  <c r="P4048" i="3"/>
  <c r="Z4047" i="3"/>
  <c r="Y4047" i="3"/>
  <c r="W4047" i="3"/>
  <c r="V4047" i="3"/>
  <c r="P4047" i="3"/>
  <c r="Z4046" i="3"/>
  <c r="Y4046" i="3"/>
  <c r="W4046" i="3"/>
  <c r="V4046" i="3"/>
  <c r="P4046" i="3"/>
  <c r="Z4045" i="3"/>
  <c r="Y4045" i="3"/>
  <c r="W4045" i="3"/>
  <c r="V4045" i="3"/>
  <c r="P4045" i="3"/>
  <c r="Z4044" i="3"/>
  <c r="Y4044" i="3"/>
  <c r="W4044" i="3"/>
  <c r="V4044" i="3"/>
  <c r="P4044" i="3"/>
  <c r="Z4043" i="3"/>
  <c r="Y4043" i="3"/>
  <c r="W4043" i="3"/>
  <c r="V4043" i="3"/>
  <c r="P4043" i="3"/>
  <c r="Z4042" i="3"/>
  <c r="Y4042" i="3"/>
  <c r="W4042" i="3"/>
  <c r="V4042" i="3"/>
  <c r="P4042" i="3"/>
  <c r="Z4041" i="3"/>
  <c r="Y4041" i="3"/>
  <c r="W4041" i="3"/>
  <c r="V4041" i="3"/>
  <c r="P4041" i="3"/>
  <c r="Z4040" i="3"/>
  <c r="Y4040" i="3"/>
  <c r="W4040" i="3"/>
  <c r="V4040" i="3"/>
  <c r="P4040" i="3"/>
  <c r="Z4039" i="3"/>
  <c r="Y4039" i="3"/>
  <c r="W4039" i="3"/>
  <c r="V4039" i="3"/>
  <c r="P4039" i="3"/>
  <c r="Z4038" i="3"/>
  <c r="Y4038" i="3"/>
  <c r="W4038" i="3"/>
  <c r="V4038" i="3"/>
  <c r="P4038" i="3"/>
  <c r="Z4037" i="3"/>
  <c r="Y4037" i="3"/>
  <c r="W4037" i="3"/>
  <c r="V4037" i="3"/>
  <c r="P4037" i="3"/>
  <c r="Z4036" i="3"/>
  <c r="Y4036" i="3"/>
  <c r="W4036" i="3"/>
  <c r="V4036" i="3"/>
  <c r="P4036" i="3"/>
  <c r="Z4035" i="3"/>
  <c r="Y4035" i="3"/>
  <c r="W4035" i="3"/>
  <c r="V4035" i="3"/>
  <c r="P4035" i="3"/>
  <c r="Z4034" i="3"/>
  <c r="Y4034" i="3"/>
  <c r="W4034" i="3"/>
  <c r="V4034" i="3"/>
  <c r="P4034" i="3"/>
  <c r="Z4033" i="3"/>
  <c r="Y4033" i="3"/>
  <c r="W4033" i="3"/>
  <c r="V4033" i="3"/>
  <c r="P4033" i="3"/>
  <c r="Z4032" i="3"/>
  <c r="Y4032" i="3"/>
  <c r="W4032" i="3"/>
  <c r="V4032" i="3"/>
  <c r="P4032" i="3"/>
  <c r="Z4031" i="3"/>
  <c r="Y4031" i="3"/>
  <c r="W4031" i="3"/>
  <c r="V4031" i="3"/>
  <c r="P4031" i="3"/>
  <c r="Z4030" i="3"/>
  <c r="Y4030" i="3"/>
  <c r="W4030" i="3"/>
  <c r="V4030" i="3"/>
  <c r="P4030" i="3"/>
  <c r="Z4029" i="3"/>
  <c r="Y4029" i="3"/>
  <c r="W4029" i="3"/>
  <c r="V4029" i="3"/>
  <c r="P4029" i="3"/>
  <c r="Z4028" i="3"/>
  <c r="Y4028" i="3"/>
  <c r="W4028" i="3"/>
  <c r="V4028" i="3"/>
  <c r="P4028" i="3"/>
  <c r="Z4027" i="3"/>
  <c r="Y4027" i="3"/>
  <c r="W4027" i="3"/>
  <c r="V4027" i="3"/>
  <c r="P4027" i="3"/>
  <c r="Z4026" i="3"/>
  <c r="Y4026" i="3"/>
  <c r="W4026" i="3"/>
  <c r="V4026" i="3"/>
  <c r="P4026" i="3"/>
  <c r="Z4025" i="3"/>
  <c r="Y4025" i="3"/>
  <c r="W4025" i="3"/>
  <c r="V4025" i="3"/>
  <c r="P4025" i="3"/>
  <c r="Z4024" i="3"/>
  <c r="Y4024" i="3"/>
  <c r="W4024" i="3"/>
  <c r="V4024" i="3"/>
  <c r="P4024" i="3"/>
  <c r="Z4023" i="3"/>
  <c r="Y4023" i="3"/>
  <c r="W4023" i="3"/>
  <c r="V4023" i="3"/>
  <c r="P4023" i="3"/>
  <c r="Z4022" i="3"/>
  <c r="Y4022" i="3"/>
  <c r="W4022" i="3"/>
  <c r="V4022" i="3"/>
  <c r="P4022" i="3"/>
  <c r="Z4021" i="3"/>
  <c r="Y4021" i="3"/>
  <c r="W4021" i="3"/>
  <c r="V4021" i="3"/>
  <c r="P4021" i="3"/>
  <c r="Z4020" i="3"/>
  <c r="Y4020" i="3"/>
  <c r="W4020" i="3"/>
  <c r="V4020" i="3"/>
  <c r="P4020" i="3"/>
  <c r="Z4019" i="3"/>
  <c r="Y4019" i="3"/>
  <c r="W4019" i="3"/>
  <c r="V4019" i="3"/>
  <c r="P4019" i="3"/>
  <c r="Z4018" i="3"/>
  <c r="Y4018" i="3"/>
  <c r="W4018" i="3"/>
  <c r="V4018" i="3"/>
  <c r="P4018" i="3"/>
  <c r="Z4017" i="3"/>
  <c r="Y4017" i="3"/>
  <c r="W4017" i="3"/>
  <c r="V4017" i="3"/>
  <c r="P4017" i="3"/>
  <c r="Z4016" i="3"/>
  <c r="Y4016" i="3"/>
  <c r="W4016" i="3"/>
  <c r="V4016" i="3"/>
  <c r="P4016" i="3"/>
  <c r="Z4015" i="3"/>
  <c r="Y4015" i="3"/>
  <c r="W4015" i="3"/>
  <c r="V4015" i="3"/>
  <c r="P4015" i="3"/>
  <c r="Z4014" i="3"/>
  <c r="Y4014" i="3"/>
  <c r="W4014" i="3"/>
  <c r="V4014" i="3"/>
  <c r="P4014" i="3"/>
  <c r="Z4013" i="3"/>
  <c r="Y4013" i="3"/>
  <c r="W4013" i="3"/>
  <c r="V4013" i="3"/>
  <c r="P4013" i="3"/>
  <c r="Z4012" i="3"/>
  <c r="Y4012" i="3"/>
  <c r="W4012" i="3"/>
  <c r="V4012" i="3"/>
  <c r="P4012" i="3"/>
  <c r="Z4011" i="3"/>
  <c r="Y4011" i="3"/>
  <c r="W4011" i="3"/>
  <c r="V4011" i="3"/>
  <c r="P4011" i="3"/>
  <c r="Z4010" i="3"/>
  <c r="Y4010" i="3"/>
  <c r="W4010" i="3"/>
  <c r="V4010" i="3"/>
  <c r="P4010" i="3"/>
  <c r="Z4009" i="3"/>
  <c r="Y4009" i="3"/>
  <c r="W4009" i="3"/>
  <c r="V4009" i="3"/>
  <c r="P4009" i="3"/>
  <c r="Z4008" i="3"/>
  <c r="Y4008" i="3"/>
  <c r="W4008" i="3"/>
  <c r="V4008" i="3"/>
  <c r="P4008" i="3"/>
  <c r="Z4007" i="3"/>
  <c r="Y4007" i="3"/>
  <c r="W4007" i="3"/>
  <c r="V4007" i="3"/>
  <c r="P4007" i="3"/>
  <c r="Z4006" i="3"/>
  <c r="Y4006" i="3"/>
  <c r="W4006" i="3"/>
  <c r="V4006" i="3"/>
  <c r="P4006" i="3"/>
  <c r="Z4005" i="3"/>
  <c r="Y4005" i="3"/>
  <c r="W4005" i="3"/>
  <c r="V4005" i="3"/>
  <c r="P4005" i="3"/>
  <c r="Z4004" i="3"/>
  <c r="Y4004" i="3"/>
  <c r="W4004" i="3"/>
  <c r="V4004" i="3"/>
  <c r="P4004" i="3"/>
  <c r="Z4003" i="3"/>
  <c r="Y4003" i="3"/>
  <c r="W4003" i="3"/>
  <c r="V4003" i="3"/>
  <c r="P4003" i="3"/>
  <c r="Z4002" i="3"/>
  <c r="Y4002" i="3"/>
  <c r="W4002" i="3"/>
  <c r="V4002" i="3"/>
  <c r="P4002" i="3"/>
  <c r="Z4001" i="3"/>
  <c r="Y4001" i="3"/>
  <c r="W4001" i="3"/>
  <c r="V4001" i="3"/>
  <c r="P4001" i="3"/>
  <c r="Z4000" i="3"/>
  <c r="Y4000" i="3"/>
  <c r="W4000" i="3"/>
  <c r="V4000" i="3"/>
  <c r="P4000" i="3"/>
  <c r="Z3999" i="3"/>
  <c r="Y3999" i="3"/>
  <c r="W3999" i="3"/>
  <c r="V3999" i="3"/>
  <c r="P3999" i="3"/>
  <c r="Z3998" i="3"/>
  <c r="Y3998" i="3"/>
  <c r="W3998" i="3"/>
  <c r="V3998" i="3"/>
  <c r="P3998" i="3"/>
  <c r="Z3997" i="3"/>
  <c r="Y3997" i="3"/>
  <c r="W3997" i="3"/>
  <c r="V3997" i="3"/>
  <c r="P3997" i="3"/>
  <c r="Z3996" i="3"/>
  <c r="Y3996" i="3"/>
  <c r="W3996" i="3"/>
  <c r="V3996" i="3"/>
  <c r="P3996" i="3"/>
  <c r="Z3995" i="3"/>
  <c r="Y3995" i="3"/>
  <c r="W3995" i="3"/>
  <c r="V3995" i="3"/>
  <c r="P3995" i="3"/>
  <c r="Z3994" i="3"/>
  <c r="Y3994" i="3"/>
  <c r="W3994" i="3"/>
  <c r="V3994" i="3"/>
  <c r="P3994" i="3"/>
  <c r="Z3993" i="3"/>
  <c r="Y3993" i="3"/>
  <c r="W3993" i="3"/>
  <c r="V3993" i="3"/>
  <c r="P3993" i="3"/>
  <c r="Z3992" i="3"/>
  <c r="Y3992" i="3"/>
  <c r="W3992" i="3"/>
  <c r="V3992" i="3"/>
  <c r="P3992" i="3"/>
  <c r="Z3991" i="3"/>
  <c r="Y3991" i="3"/>
  <c r="W3991" i="3"/>
  <c r="V3991" i="3"/>
  <c r="P3991" i="3"/>
  <c r="Z3990" i="3"/>
  <c r="Y3990" i="3"/>
  <c r="W3990" i="3"/>
  <c r="V3990" i="3"/>
  <c r="P3990" i="3"/>
  <c r="Z3989" i="3"/>
  <c r="Y3989" i="3"/>
  <c r="W3989" i="3"/>
  <c r="V3989" i="3"/>
  <c r="P3989" i="3"/>
  <c r="Z3988" i="3"/>
  <c r="Y3988" i="3"/>
  <c r="W3988" i="3"/>
  <c r="V3988" i="3"/>
  <c r="P3988" i="3"/>
  <c r="Z3987" i="3"/>
  <c r="Y3987" i="3"/>
  <c r="W3987" i="3"/>
  <c r="V3987" i="3"/>
  <c r="P3987" i="3"/>
  <c r="Z3986" i="3"/>
  <c r="Y3986" i="3"/>
  <c r="W3986" i="3"/>
  <c r="V3986" i="3"/>
  <c r="P3986" i="3"/>
  <c r="Z3985" i="3"/>
  <c r="Y3985" i="3"/>
  <c r="W3985" i="3"/>
  <c r="V3985" i="3"/>
  <c r="P3985" i="3"/>
  <c r="Z3984" i="3"/>
  <c r="Y3984" i="3"/>
  <c r="W3984" i="3"/>
  <c r="V3984" i="3"/>
  <c r="P3984" i="3"/>
  <c r="Z3983" i="3"/>
  <c r="Y3983" i="3"/>
  <c r="W3983" i="3"/>
  <c r="V3983" i="3"/>
  <c r="P3983" i="3"/>
  <c r="Z3982" i="3"/>
  <c r="Y3982" i="3"/>
  <c r="W3982" i="3"/>
  <c r="V3982" i="3"/>
  <c r="P3982" i="3"/>
  <c r="Z3981" i="3"/>
  <c r="Y3981" i="3"/>
  <c r="W3981" i="3"/>
  <c r="V3981" i="3"/>
  <c r="P3981" i="3"/>
  <c r="Z3980" i="3"/>
  <c r="Y3980" i="3"/>
  <c r="W3980" i="3"/>
  <c r="V3980" i="3"/>
  <c r="P3980" i="3"/>
  <c r="Z3979" i="3"/>
  <c r="Y3979" i="3"/>
  <c r="W3979" i="3"/>
  <c r="V3979" i="3"/>
  <c r="P3979" i="3"/>
  <c r="Z3978" i="3"/>
  <c r="Y3978" i="3"/>
  <c r="W3978" i="3"/>
  <c r="V3978" i="3"/>
  <c r="P3978" i="3"/>
  <c r="Z3977" i="3"/>
  <c r="Y3977" i="3"/>
  <c r="W3977" i="3"/>
  <c r="V3977" i="3"/>
  <c r="P3977" i="3"/>
  <c r="Z3976" i="3"/>
  <c r="Y3976" i="3"/>
  <c r="W3976" i="3"/>
  <c r="V3976" i="3"/>
  <c r="P3976" i="3"/>
  <c r="Z3975" i="3"/>
  <c r="Y3975" i="3"/>
  <c r="W3975" i="3"/>
  <c r="V3975" i="3"/>
  <c r="P3975" i="3"/>
  <c r="Z3974" i="3"/>
  <c r="Y3974" i="3"/>
  <c r="W3974" i="3"/>
  <c r="V3974" i="3"/>
  <c r="P3974" i="3"/>
  <c r="Z3973" i="3"/>
  <c r="Y3973" i="3"/>
  <c r="W3973" i="3"/>
  <c r="V3973" i="3"/>
  <c r="P3973" i="3"/>
  <c r="Z3972" i="3"/>
  <c r="Y3972" i="3"/>
  <c r="W3972" i="3"/>
  <c r="V3972" i="3"/>
  <c r="P3972" i="3"/>
  <c r="Z3971" i="3"/>
  <c r="Y3971" i="3"/>
  <c r="W3971" i="3"/>
  <c r="V3971" i="3"/>
  <c r="P3971" i="3"/>
  <c r="Z3970" i="3"/>
  <c r="Y3970" i="3"/>
  <c r="W3970" i="3"/>
  <c r="V3970" i="3"/>
  <c r="P3970" i="3"/>
  <c r="Z3969" i="3"/>
  <c r="Y3969" i="3"/>
  <c r="W3969" i="3"/>
  <c r="V3969" i="3"/>
  <c r="P3969" i="3"/>
  <c r="Z3968" i="3"/>
  <c r="Y3968" i="3"/>
  <c r="W3968" i="3"/>
  <c r="V3968" i="3"/>
  <c r="P3968" i="3"/>
  <c r="Z3967" i="3"/>
  <c r="Y3967" i="3"/>
  <c r="W3967" i="3"/>
  <c r="V3967" i="3"/>
  <c r="P3967" i="3"/>
  <c r="Z3966" i="3"/>
  <c r="Y3966" i="3"/>
  <c r="W3966" i="3"/>
  <c r="V3966" i="3"/>
  <c r="P3966" i="3"/>
  <c r="Z3965" i="3"/>
  <c r="Y3965" i="3"/>
  <c r="W3965" i="3"/>
  <c r="V3965" i="3"/>
  <c r="P3965" i="3"/>
  <c r="Z3964" i="3"/>
  <c r="Y3964" i="3"/>
  <c r="W3964" i="3"/>
  <c r="V3964" i="3"/>
  <c r="P3964" i="3"/>
  <c r="Z3963" i="3"/>
  <c r="Y3963" i="3"/>
  <c r="W3963" i="3"/>
  <c r="V3963" i="3"/>
  <c r="P3963" i="3"/>
  <c r="Z3962" i="3"/>
  <c r="Y3962" i="3"/>
  <c r="W3962" i="3"/>
  <c r="V3962" i="3"/>
  <c r="P3962" i="3"/>
  <c r="Z3961" i="3"/>
  <c r="Y3961" i="3"/>
  <c r="W3961" i="3"/>
  <c r="V3961" i="3"/>
  <c r="P3961" i="3"/>
  <c r="Z3960" i="3"/>
  <c r="Y3960" i="3"/>
  <c r="W3960" i="3"/>
  <c r="V3960" i="3"/>
  <c r="P3960" i="3"/>
  <c r="Z3959" i="3"/>
  <c r="Y3959" i="3"/>
  <c r="W3959" i="3"/>
  <c r="V3959" i="3"/>
  <c r="P3959" i="3"/>
  <c r="Z3958" i="3"/>
  <c r="Y3958" i="3"/>
  <c r="W3958" i="3"/>
  <c r="V3958" i="3"/>
  <c r="P3958" i="3"/>
  <c r="Z3957" i="3"/>
  <c r="Y3957" i="3"/>
  <c r="W3957" i="3"/>
  <c r="V3957" i="3"/>
  <c r="P3957" i="3"/>
  <c r="Z3956" i="3"/>
  <c r="Y3956" i="3"/>
  <c r="W3956" i="3"/>
  <c r="V3956" i="3"/>
  <c r="P3956" i="3"/>
  <c r="Z3955" i="3"/>
  <c r="Y3955" i="3"/>
  <c r="W3955" i="3"/>
  <c r="V3955" i="3"/>
  <c r="P3955" i="3"/>
  <c r="Z3954" i="3"/>
  <c r="Y3954" i="3"/>
  <c r="W3954" i="3"/>
  <c r="V3954" i="3"/>
  <c r="P3954" i="3"/>
  <c r="Z3953" i="3"/>
  <c r="Y3953" i="3"/>
  <c r="W3953" i="3"/>
  <c r="V3953" i="3"/>
  <c r="P3953" i="3"/>
  <c r="Z3952" i="3"/>
  <c r="Y3952" i="3"/>
  <c r="W3952" i="3"/>
  <c r="V3952" i="3"/>
  <c r="P3952" i="3"/>
  <c r="Z3951" i="3"/>
  <c r="Y3951" i="3"/>
  <c r="W3951" i="3"/>
  <c r="V3951" i="3"/>
  <c r="P3951" i="3"/>
  <c r="Z3950" i="3"/>
  <c r="Y3950" i="3"/>
  <c r="W3950" i="3"/>
  <c r="V3950" i="3"/>
  <c r="P3950" i="3"/>
  <c r="Z3949" i="3"/>
  <c r="Y3949" i="3"/>
  <c r="W3949" i="3"/>
  <c r="V3949" i="3"/>
  <c r="P3949" i="3"/>
  <c r="Z3948" i="3"/>
  <c r="Y3948" i="3"/>
  <c r="W3948" i="3"/>
  <c r="V3948" i="3"/>
  <c r="P3948" i="3"/>
  <c r="Z3947" i="3"/>
  <c r="Y3947" i="3"/>
  <c r="W3947" i="3"/>
  <c r="V3947" i="3"/>
  <c r="P3947" i="3"/>
  <c r="Z3946" i="3"/>
  <c r="Y3946" i="3"/>
  <c r="W3946" i="3"/>
  <c r="V3946" i="3"/>
  <c r="P3946" i="3"/>
  <c r="Z3945" i="3"/>
  <c r="Y3945" i="3"/>
  <c r="W3945" i="3"/>
  <c r="V3945" i="3"/>
  <c r="P3945" i="3"/>
  <c r="Z3944" i="3"/>
  <c r="Y3944" i="3"/>
  <c r="W3944" i="3"/>
  <c r="V3944" i="3"/>
  <c r="P3944" i="3"/>
  <c r="Z3943" i="3"/>
  <c r="Y3943" i="3"/>
  <c r="W3943" i="3"/>
  <c r="V3943" i="3"/>
  <c r="P3943" i="3"/>
  <c r="Z3942" i="3"/>
  <c r="Y3942" i="3"/>
  <c r="W3942" i="3"/>
  <c r="V3942" i="3"/>
  <c r="P3942" i="3"/>
  <c r="Z3941" i="3"/>
  <c r="Y3941" i="3"/>
  <c r="W3941" i="3"/>
  <c r="V3941" i="3"/>
  <c r="P3941" i="3"/>
  <c r="Z3940" i="3"/>
  <c r="Y3940" i="3"/>
  <c r="W3940" i="3"/>
  <c r="V3940" i="3"/>
  <c r="P3940" i="3"/>
  <c r="Z3939" i="3"/>
  <c r="Y3939" i="3"/>
  <c r="W3939" i="3"/>
  <c r="V3939" i="3"/>
  <c r="P3939" i="3"/>
  <c r="Z3938" i="3"/>
  <c r="Y3938" i="3"/>
  <c r="W3938" i="3"/>
  <c r="V3938" i="3"/>
  <c r="P3938" i="3"/>
  <c r="Z3937" i="3"/>
  <c r="Y3937" i="3"/>
  <c r="W3937" i="3"/>
  <c r="V3937" i="3"/>
  <c r="P3937" i="3"/>
  <c r="Z3936" i="3"/>
  <c r="Y3936" i="3"/>
  <c r="W3936" i="3"/>
  <c r="V3936" i="3"/>
  <c r="P3936" i="3"/>
  <c r="Z3935" i="3"/>
  <c r="Y3935" i="3"/>
  <c r="W3935" i="3"/>
  <c r="V3935" i="3"/>
  <c r="P3935" i="3"/>
  <c r="Z3934" i="3"/>
  <c r="Y3934" i="3"/>
  <c r="W3934" i="3"/>
  <c r="V3934" i="3"/>
  <c r="P3934" i="3"/>
  <c r="Z3933" i="3"/>
  <c r="Y3933" i="3"/>
  <c r="W3933" i="3"/>
  <c r="V3933" i="3"/>
  <c r="P3933" i="3"/>
  <c r="Z3932" i="3"/>
  <c r="Y3932" i="3"/>
  <c r="W3932" i="3"/>
  <c r="V3932" i="3"/>
  <c r="P3932" i="3"/>
  <c r="Z3931" i="3"/>
  <c r="Y3931" i="3"/>
  <c r="W3931" i="3"/>
  <c r="V3931" i="3"/>
  <c r="P3931" i="3"/>
  <c r="Z3930" i="3"/>
  <c r="Y3930" i="3"/>
  <c r="W3930" i="3"/>
  <c r="V3930" i="3"/>
  <c r="P3930" i="3"/>
  <c r="Z3929" i="3"/>
  <c r="Y3929" i="3"/>
  <c r="W3929" i="3"/>
  <c r="V3929" i="3"/>
  <c r="P3929" i="3"/>
  <c r="Z3928" i="3"/>
  <c r="Y3928" i="3"/>
  <c r="W3928" i="3"/>
  <c r="V3928" i="3"/>
  <c r="P3928" i="3"/>
  <c r="Z3927" i="3"/>
  <c r="Y3927" i="3"/>
  <c r="W3927" i="3"/>
  <c r="V3927" i="3"/>
  <c r="P3927" i="3"/>
  <c r="Z3926" i="3"/>
  <c r="Y3926" i="3"/>
  <c r="W3926" i="3"/>
  <c r="V3926" i="3"/>
  <c r="P3926" i="3"/>
  <c r="Z3925" i="3"/>
  <c r="Y3925" i="3"/>
  <c r="W3925" i="3"/>
  <c r="V3925" i="3"/>
  <c r="P3925" i="3"/>
  <c r="Z3924" i="3"/>
  <c r="Y3924" i="3"/>
  <c r="W3924" i="3"/>
  <c r="V3924" i="3"/>
  <c r="P3924" i="3"/>
  <c r="Z3923" i="3"/>
  <c r="Y3923" i="3"/>
  <c r="W3923" i="3"/>
  <c r="V3923" i="3"/>
  <c r="P3923" i="3"/>
  <c r="Z3922" i="3"/>
  <c r="Y3922" i="3"/>
  <c r="W3922" i="3"/>
  <c r="V3922" i="3"/>
  <c r="P3922" i="3"/>
  <c r="Z3921" i="3"/>
  <c r="Y3921" i="3"/>
  <c r="W3921" i="3"/>
  <c r="V3921" i="3"/>
  <c r="P3921" i="3"/>
  <c r="Z3920" i="3"/>
  <c r="Y3920" i="3"/>
  <c r="W3920" i="3"/>
  <c r="V3920" i="3"/>
  <c r="P3920" i="3"/>
  <c r="Z3919" i="3"/>
  <c r="Y3919" i="3"/>
  <c r="W3919" i="3"/>
  <c r="V3919" i="3"/>
  <c r="P3919" i="3"/>
  <c r="Z3918" i="3"/>
  <c r="Y3918" i="3"/>
  <c r="W3918" i="3"/>
  <c r="V3918" i="3"/>
  <c r="P3918" i="3"/>
  <c r="Z3917" i="3"/>
  <c r="Y3917" i="3"/>
  <c r="W3917" i="3"/>
  <c r="V3917" i="3"/>
  <c r="P3917" i="3"/>
  <c r="Z3916" i="3"/>
  <c r="Y3916" i="3"/>
  <c r="W3916" i="3"/>
  <c r="V3916" i="3"/>
  <c r="P3916" i="3"/>
  <c r="Z3915" i="3"/>
  <c r="Y3915" i="3"/>
  <c r="W3915" i="3"/>
  <c r="V3915" i="3"/>
  <c r="P3915" i="3"/>
  <c r="Z3914" i="3"/>
  <c r="Y3914" i="3"/>
  <c r="W3914" i="3"/>
  <c r="V3914" i="3"/>
  <c r="P3914" i="3"/>
  <c r="Z3913" i="3"/>
  <c r="Y3913" i="3"/>
  <c r="W3913" i="3"/>
  <c r="V3913" i="3"/>
  <c r="P3913" i="3"/>
  <c r="Z3912" i="3"/>
  <c r="Y3912" i="3"/>
  <c r="W3912" i="3"/>
  <c r="V3912" i="3"/>
  <c r="P3912" i="3"/>
  <c r="Z3911" i="3"/>
  <c r="Y3911" i="3"/>
  <c r="W3911" i="3"/>
  <c r="V3911" i="3"/>
  <c r="P3911" i="3"/>
  <c r="Z3910" i="3"/>
  <c r="Y3910" i="3"/>
  <c r="W3910" i="3"/>
  <c r="V3910" i="3"/>
  <c r="P3910" i="3"/>
  <c r="Z3909" i="3"/>
  <c r="Y3909" i="3"/>
  <c r="W3909" i="3"/>
  <c r="V3909" i="3"/>
  <c r="P3909" i="3"/>
  <c r="Z3908" i="3"/>
  <c r="Y3908" i="3"/>
  <c r="W3908" i="3"/>
  <c r="V3908" i="3"/>
  <c r="P3908" i="3"/>
  <c r="Z3907" i="3"/>
  <c r="Y3907" i="3"/>
  <c r="W3907" i="3"/>
  <c r="V3907" i="3"/>
  <c r="P3907" i="3"/>
  <c r="Z3906" i="3"/>
  <c r="Y3906" i="3"/>
  <c r="W3906" i="3"/>
  <c r="V3906" i="3"/>
  <c r="P3906" i="3"/>
  <c r="Z3905" i="3"/>
  <c r="Y3905" i="3"/>
  <c r="W3905" i="3"/>
  <c r="V3905" i="3"/>
  <c r="P3905" i="3"/>
  <c r="Z3904" i="3"/>
  <c r="Y3904" i="3"/>
  <c r="W3904" i="3"/>
  <c r="V3904" i="3"/>
  <c r="P3904" i="3"/>
  <c r="Z3903" i="3"/>
  <c r="Y3903" i="3"/>
  <c r="W3903" i="3"/>
  <c r="V3903" i="3"/>
  <c r="P3903" i="3"/>
  <c r="Z3902" i="3"/>
  <c r="Y3902" i="3"/>
  <c r="W3902" i="3"/>
  <c r="V3902" i="3"/>
  <c r="P3902" i="3"/>
  <c r="Z3901" i="3"/>
  <c r="Y3901" i="3"/>
  <c r="W3901" i="3"/>
  <c r="V3901" i="3"/>
  <c r="P3901" i="3"/>
  <c r="Z3900" i="3"/>
  <c r="Y3900" i="3"/>
  <c r="W3900" i="3"/>
  <c r="V3900" i="3"/>
  <c r="P3900" i="3"/>
  <c r="Z3899" i="3"/>
  <c r="Y3899" i="3"/>
  <c r="W3899" i="3"/>
  <c r="V3899" i="3"/>
  <c r="P3899" i="3"/>
  <c r="Z3898" i="3"/>
  <c r="Y3898" i="3"/>
  <c r="W3898" i="3"/>
  <c r="V3898" i="3"/>
  <c r="P3898" i="3"/>
  <c r="Z3897" i="3"/>
  <c r="Y3897" i="3"/>
  <c r="W3897" i="3"/>
  <c r="V3897" i="3"/>
  <c r="P3897" i="3"/>
  <c r="Z3896" i="3"/>
  <c r="Y3896" i="3"/>
  <c r="W3896" i="3"/>
  <c r="V3896" i="3"/>
  <c r="P3896" i="3"/>
  <c r="Z3895" i="3"/>
  <c r="Y3895" i="3"/>
  <c r="W3895" i="3"/>
  <c r="V3895" i="3"/>
  <c r="P3895" i="3"/>
  <c r="Z3894" i="3"/>
  <c r="Y3894" i="3"/>
  <c r="W3894" i="3"/>
  <c r="V3894" i="3"/>
  <c r="P3894" i="3"/>
  <c r="Z3893" i="3"/>
  <c r="Y3893" i="3"/>
  <c r="W3893" i="3"/>
  <c r="V3893" i="3"/>
  <c r="P3893" i="3"/>
  <c r="Z3892" i="3"/>
  <c r="Y3892" i="3"/>
  <c r="W3892" i="3"/>
  <c r="V3892" i="3"/>
  <c r="P3892" i="3"/>
  <c r="Z3891" i="3"/>
  <c r="Y3891" i="3"/>
  <c r="W3891" i="3"/>
  <c r="V3891" i="3"/>
  <c r="P3891" i="3"/>
  <c r="Z3890" i="3"/>
  <c r="Y3890" i="3"/>
  <c r="W3890" i="3"/>
  <c r="V3890" i="3"/>
  <c r="P3890" i="3"/>
  <c r="Z3889" i="3"/>
  <c r="Y3889" i="3"/>
  <c r="W3889" i="3"/>
  <c r="V3889" i="3"/>
  <c r="P3889" i="3"/>
  <c r="Z3888" i="3"/>
  <c r="Y3888" i="3"/>
  <c r="W3888" i="3"/>
  <c r="V3888" i="3"/>
  <c r="P3888" i="3"/>
  <c r="Z3887" i="3"/>
  <c r="Y3887" i="3"/>
  <c r="W3887" i="3"/>
  <c r="V3887" i="3"/>
  <c r="P3887" i="3"/>
  <c r="Z3886" i="3"/>
  <c r="Y3886" i="3"/>
  <c r="W3886" i="3"/>
  <c r="V3886" i="3"/>
  <c r="P3886" i="3"/>
  <c r="Z3885" i="3"/>
  <c r="Y3885" i="3"/>
  <c r="W3885" i="3"/>
  <c r="V3885" i="3"/>
  <c r="P3885" i="3"/>
  <c r="Z3884" i="3"/>
  <c r="Y3884" i="3"/>
  <c r="W3884" i="3"/>
  <c r="V3884" i="3"/>
  <c r="P3884" i="3"/>
  <c r="Z3883" i="3"/>
  <c r="Y3883" i="3"/>
  <c r="W3883" i="3"/>
  <c r="V3883" i="3"/>
  <c r="P3883" i="3"/>
  <c r="Z3882" i="3"/>
  <c r="Y3882" i="3"/>
  <c r="W3882" i="3"/>
  <c r="V3882" i="3"/>
  <c r="P3882" i="3"/>
  <c r="Z3881" i="3"/>
  <c r="Y3881" i="3"/>
  <c r="W3881" i="3"/>
  <c r="V3881" i="3"/>
  <c r="P3881" i="3"/>
  <c r="Z3880" i="3"/>
  <c r="Y3880" i="3"/>
  <c r="W3880" i="3"/>
  <c r="V3880" i="3"/>
  <c r="P3880" i="3"/>
  <c r="Z3879" i="3"/>
  <c r="Y3879" i="3"/>
  <c r="W3879" i="3"/>
  <c r="V3879" i="3"/>
  <c r="P3879" i="3"/>
  <c r="Z3878" i="3"/>
  <c r="Y3878" i="3"/>
  <c r="W3878" i="3"/>
  <c r="V3878" i="3"/>
  <c r="P3878" i="3"/>
  <c r="Z3877" i="3"/>
  <c r="Y3877" i="3"/>
  <c r="W3877" i="3"/>
  <c r="V3877" i="3"/>
  <c r="P3877" i="3"/>
  <c r="Z3876" i="3"/>
  <c r="Y3876" i="3"/>
  <c r="W3876" i="3"/>
  <c r="V3876" i="3"/>
  <c r="P3876" i="3"/>
  <c r="Z3875" i="3"/>
  <c r="Y3875" i="3"/>
  <c r="W3875" i="3"/>
  <c r="V3875" i="3"/>
  <c r="P3875" i="3"/>
  <c r="Z3874" i="3"/>
  <c r="Y3874" i="3"/>
  <c r="W3874" i="3"/>
  <c r="V3874" i="3"/>
  <c r="P3874" i="3"/>
  <c r="Z3873" i="3"/>
  <c r="Y3873" i="3"/>
  <c r="W3873" i="3"/>
  <c r="V3873" i="3"/>
  <c r="P3873" i="3"/>
  <c r="Z3872" i="3"/>
  <c r="Y3872" i="3"/>
  <c r="W3872" i="3"/>
  <c r="V3872" i="3"/>
  <c r="P3872" i="3"/>
  <c r="Z3871" i="3"/>
  <c r="Y3871" i="3"/>
  <c r="W3871" i="3"/>
  <c r="V3871" i="3"/>
  <c r="P3871" i="3"/>
  <c r="Z3870" i="3"/>
  <c r="Y3870" i="3"/>
  <c r="W3870" i="3"/>
  <c r="V3870" i="3"/>
  <c r="P3870" i="3"/>
  <c r="Z3869" i="3"/>
  <c r="Y3869" i="3"/>
  <c r="W3869" i="3"/>
  <c r="V3869" i="3"/>
  <c r="P3869" i="3"/>
  <c r="Z3868" i="3"/>
  <c r="Y3868" i="3"/>
  <c r="W3868" i="3"/>
  <c r="V3868" i="3"/>
  <c r="P3868" i="3"/>
  <c r="Z3867" i="3"/>
  <c r="Y3867" i="3"/>
  <c r="W3867" i="3"/>
  <c r="V3867" i="3"/>
  <c r="P3867" i="3"/>
  <c r="Z3866" i="3"/>
  <c r="Y3866" i="3"/>
  <c r="W3866" i="3"/>
  <c r="V3866" i="3"/>
  <c r="P3866" i="3"/>
  <c r="Z3865" i="3"/>
  <c r="Y3865" i="3"/>
  <c r="W3865" i="3"/>
  <c r="V3865" i="3"/>
  <c r="P3865" i="3"/>
  <c r="Z3864" i="3"/>
  <c r="Y3864" i="3"/>
  <c r="W3864" i="3"/>
  <c r="V3864" i="3"/>
  <c r="P3864" i="3"/>
  <c r="Z3863" i="3"/>
  <c r="Y3863" i="3"/>
  <c r="W3863" i="3"/>
  <c r="V3863" i="3"/>
  <c r="P3863" i="3"/>
  <c r="Z3862" i="3"/>
  <c r="Y3862" i="3"/>
  <c r="W3862" i="3"/>
  <c r="V3862" i="3"/>
  <c r="P3862" i="3"/>
  <c r="Z3861" i="3"/>
  <c r="Y3861" i="3"/>
  <c r="W3861" i="3"/>
  <c r="V3861" i="3"/>
  <c r="P3861" i="3"/>
  <c r="Z3860" i="3"/>
  <c r="Y3860" i="3"/>
  <c r="W3860" i="3"/>
  <c r="V3860" i="3"/>
  <c r="P3860" i="3"/>
  <c r="Z3859" i="3"/>
  <c r="Y3859" i="3"/>
  <c r="W3859" i="3"/>
  <c r="V3859" i="3"/>
  <c r="P3859" i="3"/>
  <c r="Z3858" i="3"/>
  <c r="Y3858" i="3"/>
  <c r="W3858" i="3"/>
  <c r="V3858" i="3"/>
  <c r="P3858" i="3"/>
  <c r="Z3857" i="3"/>
  <c r="Y3857" i="3"/>
  <c r="W3857" i="3"/>
  <c r="V3857" i="3"/>
  <c r="P3857" i="3"/>
  <c r="Z3856" i="3"/>
  <c r="Y3856" i="3"/>
  <c r="W3856" i="3"/>
  <c r="V3856" i="3"/>
  <c r="P3856" i="3"/>
  <c r="Z3855" i="3"/>
  <c r="Y3855" i="3"/>
  <c r="W3855" i="3"/>
  <c r="V3855" i="3"/>
  <c r="P3855" i="3"/>
  <c r="Z3854" i="3"/>
  <c r="Y3854" i="3"/>
  <c r="W3854" i="3"/>
  <c r="V3854" i="3"/>
  <c r="P3854" i="3"/>
  <c r="Z3853" i="3"/>
  <c r="Y3853" i="3"/>
  <c r="W3853" i="3"/>
  <c r="V3853" i="3"/>
  <c r="P3853" i="3"/>
  <c r="Z3852" i="3"/>
  <c r="Y3852" i="3"/>
  <c r="W3852" i="3"/>
  <c r="V3852" i="3"/>
  <c r="P3852" i="3"/>
  <c r="Z3851" i="3"/>
  <c r="Y3851" i="3"/>
  <c r="W3851" i="3"/>
  <c r="V3851" i="3"/>
  <c r="P3851" i="3"/>
  <c r="Z3850" i="3"/>
  <c r="Y3850" i="3"/>
  <c r="W3850" i="3"/>
  <c r="V3850" i="3"/>
  <c r="P3850" i="3"/>
  <c r="Z3849" i="3"/>
  <c r="Y3849" i="3"/>
  <c r="W3849" i="3"/>
  <c r="V3849" i="3"/>
  <c r="P3849" i="3"/>
  <c r="Z3848" i="3"/>
  <c r="Y3848" i="3"/>
  <c r="W3848" i="3"/>
  <c r="V3848" i="3"/>
  <c r="P3848" i="3"/>
  <c r="Z3847" i="3"/>
  <c r="Y3847" i="3"/>
  <c r="W3847" i="3"/>
  <c r="V3847" i="3"/>
  <c r="P3847" i="3"/>
  <c r="Z3846" i="3"/>
  <c r="Y3846" i="3"/>
  <c r="W3846" i="3"/>
  <c r="V3846" i="3"/>
  <c r="P3846" i="3"/>
  <c r="Z3845" i="3"/>
  <c r="Y3845" i="3"/>
  <c r="W3845" i="3"/>
  <c r="V3845" i="3"/>
  <c r="P3845" i="3"/>
  <c r="Z3844" i="3"/>
  <c r="Y3844" i="3"/>
  <c r="W3844" i="3"/>
  <c r="V3844" i="3"/>
  <c r="P3844" i="3"/>
  <c r="Z3843" i="3"/>
  <c r="Y3843" i="3"/>
  <c r="W3843" i="3"/>
  <c r="V3843" i="3"/>
  <c r="P3843" i="3"/>
  <c r="Z3842" i="3"/>
  <c r="Y3842" i="3"/>
  <c r="W3842" i="3"/>
  <c r="V3842" i="3"/>
  <c r="P3842" i="3"/>
  <c r="Z3841" i="3"/>
  <c r="Y3841" i="3"/>
  <c r="W3841" i="3"/>
  <c r="V3841" i="3"/>
  <c r="P3841" i="3"/>
  <c r="Z3840" i="3"/>
  <c r="Y3840" i="3"/>
  <c r="W3840" i="3"/>
  <c r="V3840" i="3"/>
  <c r="P3840" i="3"/>
  <c r="Z3839" i="3"/>
  <c r="Y3839" i="3"/>
  <c r="W3839" i="3"/>
  <c r="V3839" i="3"/>
  <c r="P3839" i="3"/>
  <c r="Z3838" i="3"/>
  <c r="Y3838" i="3"/>
  <c r="W3838" i="3"/>
  <c r="V3838" i="3"/>
  <c r="P3838" i="3"/>
  <c r="Z3837" i="3"/>
  <c r="Y3837" i="3"/>
  <c r="W3837" i="3"/>
  <c r="V3837" i="3"/>
  <c r="P3837" i="3"/>
  <c r="Z3836" i="3"/>
  <c r="Y3836" i="3"/>
  <c r="W3836" i="3"/>
  <c r="V3836" i="3"/>
  <c r="P3836" i="3"/>
  <c r="Z3835" i="3"/>
  <c r="Y3835" i="3"/>
  <c r="W3835" i="3"/>
  <c r="V3835" i="3"/>
  <c r="P3835" i="3"/>
  <c r="Z3834" i="3"/>
  <c r="Y3834" i="3"/>
  <c r="W3834" i="3"/>
  <c r="V3834" i="3"/>
  <c r="P3834" i="3"/>
  <c r="Z3833" i="3"/>
  <c r="Y3833" i="3"/>
  <c r="W3833" i="3"/>
  <c r="V3833" i="3"/>
  <c r="P3833" i="3"/>
  <c r="Z3832" i="3"/>
  <c r="Y3832" i="3"/>
  <c r="W3832" i="3"/>
  <c r="V3832" i="3"/>
  <c r="P3832" i="3"/>
  <c r="Z3831" i="3"/>
  <c r="Y3831" i="3"/>
  <c r="W3831" i="3"/>
  <c r="V3831" i="3"/>
  <c r="P3831" i="3"/>
  <c r="Z3830" i="3"/>
  <c r="Y3830" i="3"/>
  <c r="W3830" i="3"/>
  <c r="V3830" i="3"/>
  <c r="P3830" i="3"/>
  <c r="Z3829" i="3"/>
  <c r="Y3829" i="3"/>
  <c r="W3829" i="3"/>
  <c r="V3829" i="3"/>
  <c r="P3829" i="3"/>
  <c r="Z3828" i="3"/>
  <c r="Y3828" i="3"/>
  <c r="W3828" i="3"/>
  <c r="V3828" i="3"/>
  <c r="P3828" i="3"/>
  <c r="Z3827" i="3"/>
  <c r="Y3827" i="3"/>
  <c r="W3827" i="3"/>
  <c r="V3827" i="3"/>
  <c r="P3827" i="3"/>
  <c r="Z3826" i="3"/>
  <c r="Y3826" i="3"/>
  <c r="W3826" i="3"/>
  <c r="V3826" i="3"/>
  <c r="P3826" i="3"/>
  <c r="Z3825" i="3"/>
  <c r="Y3825" i="3"/>
  <c r="W3825" i="3"/>
  <c r="V3825" i="3"/>
  <c r="P3825" i="3"/>
  <c r="Z3824" i="3"/>
  <c r="Y3824" i="3"/>
  <c r="W3824" i="3"/>
  <c r="V3824" i="3"/>
  <c r="P3824" i="3"/>
  <c r="Z3823" i="3"/>
  <c r="Y3823" i="3"/>
  <c r="W3823" i="3"/>
  <c r="V3823" i="3"/>
  <c r="P3823" i="3"/>
  <c r="Z3822" i="3"/>
  <c r="Y3822" i="3"/>
  <c r="W3822" i="3"/>
  <c r="V3822" i="3"/>
  <c r="P3822" i="3"/>
  <c r="Z3821" i="3"/>
  <c r="Y3821" i="3"/>
  <c r="W3821" i="3"/>
  <c r="V3821" i="3"/>
  <c r="P3821" i="3"/>
  <c r="Z3820" i="3"/>
  <c r="Y3820" i="3"/>
  <c r="W3820" i="3"/>
  <c r="V3820" i="3"/>
  <c r="P3820" i="3"/>
  <c r="Z3819" i="3"/>
  <c r="Y3819" i="3"/>
  <c r="W3819" i="3"/>
  <c r="V3819" i="3"/>
  <c r="P3819" i="3"/>
  <c r="Z3818" i="3"/>
  <c r="Y3818" i="3"/>
  <c r="W3818" i="3"/>
  <c r="V3818" i="3"/>
  <c r="P3818" i="3"/>
  <c r="Z3817" i="3"/>
  <c r="Y3817" i="3"/>
  <c r="W3817" i="3"/>
  <c r="V3817" i="3"/>
  <c r="P3817" i="3"/>
  <c r="Z3816" i="3"/>
  <c r="Y3816" i="3"/>
  <c r="W3816" i="3"/>
  <c r="V3816" i="3"/>
  <c r="P3816" i="3"/>
  <c r="Z3815" i="3"/>
  <c r="Y3815" i="3"/>
  <c r="W3815" i="3"/>
  <c r="V3815" i="3"/>
  <c r="P3815" i="3"/>
  <c r="Z3814" i="3"/>
  <c r="Y3814" i="3"/>
  <c r="W3814" i="3"/>
  <c r="V3814" i="3"/>
  <c r="P3814" i="3"/>
  <c r="Z3813" i="3"/>
  <c r="Y3813" i="3"/>
  <c r="W3813" i="3"/>
  <c r="V3813" i="3"/>
  <c r="P3813" i="3"/>
  <c r="Z3812" i="3"/>
  <c r="Y3812" i="3"/>
  <c r="W3812" i="3"/>
  <c r="V3812" i="3"/>
  <c r="P3812" i="3"/>
  <c r="Z3811" i="3"/>
  <c r="Y3811" i="3"/>
  <c r="W3811" i="3"/>
  <c r="V3811" i="3"/>
  <c r="P3811" i="3"/>
  <c r="Z3810" i="3"/>
  <c r="Y3810" i="3"/>
  <c r="W3810" i="3"/>
  <c r="V3810" i="3"/>
  <c r="P3810" i="3"/>
  <c r="Z3809" i="3"/>
  <c r="Y3809" i="3"/>
  <c r="W3809" i="3"/>
  <c r="V3809" i="3"/>
  <c r="P3809" i="3"/>
  <c r="Z3808" i="3"/>
  <c r="Y3808" i="3"/>
  <c r="W3808" i="3"/>
  <c r="V3808" i="3"/>
  <c r="P3808" i="3"/>
  <c r="Z3807" i="3"/>
  <c r="Y3807" i="3"/>
  <c r="W3807" i="3"/>
  <c r="V3807" i="3"/>
  <c r="P3807" i="3"/>
  <c r="Z3806" i="3"/>
  <c r="Y3806" i="3"/>
  <c r="W3806" i="3"/>
  <c r="V3806" i="3"/>
  <c r="P3806" i="3"/>
  <c r="Z3805" i="3"/>
  <c r="Y3805" i="3"/>
  <c r="W3805" i="3"/>
  <c r="V3805" i="3"/>
  <c r="P3805" i="3"/>
  <c r="Z3804" i="3"/>
  <c r="Y3804" i="3"/>
  <c r="W3804" i="3"/>
  <c r="V3804" i="3"/>
  <c r="P3804" i="3"/>
  <c r="Z3803" i="3"/>
  <c r="Y3803" i="3"/>
  <c r="W3803" i="3"/>
  <c r="V3803" i="3"/>
  <c r="P3803" i="3"/>
  <c r="Z3802" i="3"/>
  <c r="Y3802" i="3"/>
  <c r="W3802" i="3"/>
  <c r="V3802" i="3"/>
  <c r="P3802" i="3"/>
  <c r="Z3801" i="3"/>
  <c r="Y3801" i="3"/>
  <c r="W3801" i="3"/>
  <c r="V3801" i="3"/>
  <c r="P3801" i="3"/>
  <c r="Z3800" i="3"/>
  <c r="Y3800" i="3"/>
  <c r="W3800" i="3"/>
  <c r="V3800" i="3"/>
  <c r="P3800" i="3"/>
  <c r="Z3799" i="3"/>
  <c r="Y3799" i="3"/>
  <c r="W3799" i="3"/>
  <c r="V3799" i="3"/>
  <c r="P3799" i="3"/>
  <c r="Z3798" i="3"/>
  <c r="Y3798" i="3"/>
  <c r="W3798" i="3"/>
  <c r="V3798" i="3"/>
  <c r="P3798" i="3"/>
  <c r="Z3797" i="3"/>
  <c r="Y3797" i="3"/>
  <c r="W3797" i="3"/>
  <c r="V3797" i="3"/>
  <c r="P3797" i="3"/>
  <c r="Z3796" i="3"/>
  <c r="Y3796" i="3"/>
  <c r="W3796" i="3"/>
  <c r="V3796" i="3"/>
  <c r="P3796" i="3"/>
  <c r="Z3795" i="3"/>
  <c r="Y3795" i="3"/>
  <c r="W3795" i="3"/>
  <c r="V3795" i="3"/>
  <c r="P3795" i="3"/>
  <c r="Z3794" i="3"/>
  <c r="Y3794" i="3"/>
  <c r="W3794" i="3"/>
  <c r="V3794" i="3"/>
  <c r="P3794" i="3"/>
  <c r="Z3793" i="3"/>
  <c r="Y3793" i="3"/>
  <c r="W3793" i="3"/>
  <c r="V3793" i="3"/>
  <c r="P3793" i="3"/>
  <c r="Z3792" i="3"/>
  <c r="Y3792" i="3"/>
  <c r="W3792" i="3"/>
  <c r="V3792" i="3"/>
  <c r="P3792" i="3"/>
  <c r="Z3791" i="3"/>
  <c r="Y3791" i="3"/>
  <c r="W3791" i="3"/>
  <c r="V3791" i="3"/>
  <c r="P3791" i="3"/>
  <c r="Z3790" i="3"/>
  <c r="Y3790" i="3"/>
  <c r="W3790" i="3"/>
  <c r="V3790" i="3"/>
  <c r="P3790" i="3"/>
  <c r="Z3789" i="3"/>
  <c r="Y3789" i="3"/>
  <c r="W3789" i="3"/>
  <c r="V3789" i="3"/>
  <c r="P3789" i="3"/>
  <c r="Z3788" i="3"/>
  <c r="Y3788" i="3"/>
  <c r="W3788" i="3"/>
  <c r="V3788" i="3"/>
  <c r="P3788" i="3"/>
  <c r="Z3787" i="3"/>
  <c r="Y3787" i="3"/>
  <c r="W3787" i="3"/>
  <c r="V3787" i="3"/>
  <c r="P3787" i="3"/>
  <c r="Z3786" i="3"/>
  <c r="Y3786" i="3"/>
  <c r="W3786" i="3"/>
  <c r="V3786" i="3"/>
  <c r="P3786" i="3"/>
  <c r="Z3785" i="3"/>
  <c r="Y3785" i="3"/>
  <c r="W3785" i="3"/>
  <c r="V3785" i="3"/>
  <c r="P3785" i="3"/>
  <c r="Z3784" i="3"/>
  <c r="Y3784" i="3"/>
  <c r="W3784" i="3"/>
  <c r="V3784" i="3"/>
  <c r="P3784" i="3"/>
  <c r="Z3783" i="3"/>
  <c r="Y3783" i="3"/>
  <c r="W3783" i="3"/>
  <c r="V3783" i="3"/>
  <c r="P3783" i="3"/>
  <c r="Z3782" i="3"/>
  <c r="Y3782" i="3"/>
  <c r="W3782" i="3"/>
  <c r="V3782" i="3"/>
  <c r="P3782" i="3"/>
  <c r="Z3781" i="3"/>
  <c r="Y3781" i="3"/>
  <c r="W3781" i="3"/>
  <c r="V3781" i="3"/>
  <c r="P3781" i="3"/>
  <c r="Z3780" i="3"/>
  <c r="Y3780" i="3"/>
  <c r="W3780" i="3"/>
  <c r="V3780" i="3"/>
  <c r="P3780" i="3"/>
  <c r="Z3779" i="3"/>
  <c r="Y3779" i="3"/>
  <c r="W3779" i="3"/>
  <c r="V3779" i="3"/>
  <c r="P3779" i="3"/>
  <c r="Z3778" i="3"/>
  <c r="Y3778" i="3"/>
  <c r="W3778" i="3"/>
  <c r="V3778" i="3"/>
  <c r="P3778" i="3"/>
  <c r="Z3777" i="3"/>
  <c r="Y3777" i="3"/>
  <c r="W3777" i="3"/>
  <c r="V3777" i="3"/>
  <c r="P3777" i="3"/>
  <c r="Z3776" i="3"/>
  <c r="Y3776" i="3"/>
  <c r="W3776" i="3"/>
  <c r="V3776" i="3"/>
  <c r="P3776" i="3"/>
  <c r="Z3775" i="3"/>
  <c r="Y3775" i="3"/>
  <c r="W3775" i="3"/>
  <c r="V3775" i="3"/>
  <c r="P3775" i="3"/>
  <c r="Z3774" i="3"/>
  <c r="Y3774" i="3"/>
  <c r="W3774" i="3"/>
  <c r="V3774" i="3"/>
  <c r="P3774" i="3"/>
  <c r="Z3773" i="3"/>
  <c r="Y3773" i="3"/>
  <c r="W3773" i="3"/>
  <c r="V3773" i="3"/>
  <c r="P3773" i="3"/>
  <c r="Z3772" i="3"/>
  <c r="Y3772" i="3"/>
  <c r="W3772" i="3"/>
  <c r="V3772" i="3"/>
  <c r="P3772" i="3"/>
  <c r="Z3771" i="3"/>
  <c r="Y3771" i="3"/>
  <c r="W3771" i="3"/>
  <c r="V3771" i="3"/>
  <c r="P3771" i="3"/>
  <c r="Z3770" i="3"/>
  <c r="Y3770" i="3"/>
  <c r="W3770" i="3"/>
  <c r="V3770" i="3"/>
  <c r="P3770" i="3"/>
  <c r="Z3769" i="3"/>
  <c r="Y3769" i="3"/>
  <c r="W3769" i="3"/>
  <c r="V3769" i="3"/>
  <c r="P3769" i="3"/>
  <c r="Z3768" i="3"/>
  <c r="Y3768" i="3"/>
  <c r="W3768" i="3"/>
  <c r="V3768" i="3"/>
  <c r="P3768" i="3"/>
  <c r="Z3767" i="3"/>
  <c r="Y3767" i="3"/>
  <c r="W3767" i="3"/>
  <c r="V3767" i="3"/>
  <c r="P3767" i="3"/>
  <c r="Z3766" i="3"/>
  <c r="Y3766" i="3"/>
  <c r="W3766" i="3"/>
  <c r="V3766" i="3"/>
  <c r="P3766" i="3"/>
  <c r="Z3765" i="3"/>
  <c r="Y3765" i="3"/>
  <c r="W3765" i="3"/>
  <c r="V3765" i="3"/>
  <c r="P3765" i="3"/>
  <c r="Z3764" i="3"/>
  <c r="Y3764" i="3"/>
  <c r="W3764" i="3"/>
  <c r="V3764" i="3"/>
  <c r="P3764" i="3"/>
  <c r="Z3763" i="3"/>
  <c r="Y3763" i="3"/>
  <c r="W3763" i="3"/>
  <c r="V3763" i="3"/>
  <c r="P3763" i="3"/>
  <c r="Z3762" i="3"/>
  <c r="Y3762" i="3"/>
  <c r="W3762" i="3"/>
  <c r="V3762" i="3"/>
  <c r="P3762" i="3"/>
  <c r="Z3761" i="3"/>
  <c r="Y3761" i="3"/>
  <c r="W3761" i="3"/>
  <c r="V3761" i="3"/>
  <c r="P3761" i="3"/>
  <c r="Z3760" i="3"/>
  <c r="Y3760" i="3"/>
  <c r="W3760" i="3"/>
  <c r="V3760" i="3"/>
  <c r="P3760" i="3"/>
  <c r="Z3759" i="3"/>
  <c r="Y3759" i="3"/>
  <c r="W3759" i="3"/>
  <c r="V3759" i="3"/>
  <c r="P3759" i="3"/>
  <c r="Z3758" i="3"/>
  <c r="Y3758" i="3"/>
  <c r="W3758" i="3"/>
  <c r="V3758" i="3"/>
  <c r="P3758" i="3"/>
  <c r="Z3757" i="3"/>
  <c r="Y3757" i="3"/>
  <c r="W3757" i="3"/>
  <c r="V3757" i="3"/>
  <c r="P3757" i="3"/>
  <c r="Z3756" i="3"/>
  <c r="Y3756" i="3"/>
  <c r="W3756" i="3"/>
  <c r="V3756" i="3"/>
  <c r="P3756" i="3"/>
  <c r="Z3755" i="3"/>
  <c r="Y3755" i="3"/>
  <c r="W3755" i="3"/>
  <c r="V3755" i="3"/>
  <c r="P3755" i="3"/>
  <c r="Z3754" i="3"/>
  <c r="Y3754" i="3"/>
  <c r="W3754" i="3"/>
  <c r="V3754" i="3"/>
  <c r="P3754" i="3"/>
  <c r="Z3753" i="3"/>
  <c r="Y3753" i="3"/>
  <c r="W3753" i="3"/>
  <c r="V3753" i="3"/>
  <c r="P3753" i="3"/>
  <c r="Z3752" i="3"/>
  <c r="Y3752" i="3"/>
  <c r="W3752" i="3"/>
  <c r="V3752" i="3"/>
  <c r="P3752" i="3"/>
  <c r="Z3751" i="3"/>
  <c r="Y3751" i="3"/>
  <c r="W3751" i="3"/>
  <c r="V3751" i="3"/>
  <c r="P3751" i="3"/>
  <c r="Z3750" i="3"/>
  <c r="Y3750" i="3"/>
  <c r="W3750" i="3"/>
  <c r="V3750" i="3"/>
  <c r="P3750" i="3"/>
  <c r="Z3749" i="3"/>
  <c r="Y3749" i="3"/>
  <c r="W3749" i="3"/>
  <c r="V3749" i="3"/>
  <c r="P3749" i="3"/>
  <c r="Z3748" i="3"/>
  <c r="Y3748" i="3"/>
  <c r="W3748" i="3"/>
  <c r="V3748" i="3"/>
  <c r="P3748" i="3"/>
  <c r="Z3747" i="3"/>
  <c r="Y3747" i="3"/>
  <c r="W3747" i="3"/>
  <c r="V3747" i="3"/>
  <c r="P3747" i="3"/>
  <c r="Z3746" i="3"/>
  <c r="Y3746" i="3"/>
  <c r="W3746" i="3"/>
  <c r="V3746" i="3"/>
  <c r="P3746" i="3"/>
  <c r="Z3745" i="3"/>
  <c r="Y3745" i="3"/>
  <c r="W3745" i="3"/>
  <c r="V3745" i="3"/>
  <c r="P3745" i="3"/>
  <c r="Z3744" i="3"/>
  <c r="Y3744" i="3"/>
  <c r="W3744" i="3"/>
  <c r="V3744" i="3"/>
  <c r="P3744" i="3"/>
  <c r="Z3743" i="3"/>
  <c r="Y3743" i="3"/>
  <c r="W3743" i="3"/>
  <c r="V3743" i="3"/>
  <c r="P3743" i="3"/>
  <c r="Z3742" i="3"/>
  <c r="Y3742" i="3"/>
  <c r="W3742" i="3"/>
  <c r="V3742" i="3"/>
  <c r="P3742" i="3"/>
  <c r="Z3741" i="3"/>
  <c r="Y3741" i="3"/>
  <c r="W3741" i="3"/>
  <c r="V3741" i="3"/>
  <c r="P3741" i="3"/>
  <c r="Z3740" i="3"/>
  <c r="Y3740" i="3"/>
  <c r="W3740" i="3"/>
  <c r="V3740" i="3"/>
  <c r="P3740" i="3"/>
  <c r="Z3739" i="3"/>
  <c r="Y3739" i="3"/>
  <c r="W3739" i="3"/>
  <c r="V3739" i="3"/>
  <c r="P3739" i="3"/>
  <c r="Z3738" i="3"/>
  <c r="Y3738" i="3"/>
  <c r="W3738" i="3"/>
  <c r="V3738" i="3"/>
  <c r="P3738" i="3"/>
  <c r="Z3737" i="3"/>
  <c r="Y3737" i="3"/>
  <c r="W3737" i="3"/>
  <c r="V3737" i="3"/>
  <c r="P3737" i="3"/>
  <c r="Z3736" i="3"/>
  <c r="Y3736" i="3"/>
  <c r="W3736" i="3"/>
  <c r="V3736" i="3"/>
  <c r="P3736" i="3"/>
  <c r="Z3735" i="3"/>
  <c r="Y3735" i="3"/>
  <c r="W3735" i="3"/>
  <c r="V3735" i="3"/>
  <c r="P3735" i="3"/>
  <c r="Z3734" i="3"/>
  <c r="Y3734" i="3"/>
  <c r="W3734" i="3"/>
  <c r="V3734" i="3"/>
  <c r="P3734" i="3"/>
  <c r="Z3733" i="3"/>
  <c r="Y3733" i="3"/>
  <c r="W3733" i="3"/>
  <c r="V3733" i="3"/>
  <c r="P3733" i="3"/>
  <c r="Z3732" i="3"/>
  <c r="Y3732" i="3"/>
  <c r="W3732" i="3"/>
  <c r="V3732" i="3"/>
  <c r="P3732" i="3"/>
  <c r="Z3731" i="3"/>
  <c r="Y3731" i="3"/>
  <c r="W3731" i="3"/>
  <c r="V3731" i="3"/>
  <c r="P3731" i="3"/>
  <c r="Z3730" i="3"/>
  <c r="Y3730" i="3"/>
  <c r="W3730" i="3"/>
  <c r="V3730" i="3"/>
  <c r="P3730" i="3"/>
  <c r="Z3729" i="3"/>
  <c r="Y3729" i="3"/>
  <c r="W3729" i="3"/>
  <c r="V3729" i="3"/>
  <c r="P3729" i="3"/>
  <c r="Z3728" i="3"/>
  <c r="Y3728" i="3"/>
  <c r="W3728" i="3"/>
  <c r="V3728" i="3"/>
  <c r="P3728" i="3"/>
  <c r="Z3727" i="3"/>
  <c r="Y3727" i="3"/>
  <c r="W3727" i="3"/>
  <c r="V3727" i="3"/>
  <c r="P3727" i="3"/>
  <c r="Z3726" i="3"/>
  <c r="Y3726" i="3"/>
  <c r="W3726" i="3"/>
  <c r="V3726" i="3"/>
  <c r="P3726" i="3"/>
  <c r="Z3725" i="3"/>
  <c r="Y3725" i="3"/>
  <c r="W3725" i="3"/>
  <c r="V3725" i="3"/>
  <c r="P3725" i="3"/>
  <c r="Z3724" i="3"/>
  <c r="Y3724" i="3"/>
  <c r="W3724" i="3"/>
  <c r="V3724" i="3"/>
  <c r="P3724" i="3"/>
  <c r="Z3723" i="3"/>
  <c r="Y3723" i="3"/>
  <c r="W3723" i="3"/>
  <c r="V3723" i="3"/>
  <c r="P3723" i="3"/>
  <c r="Z3722" i="3"/>
  <c r="Y3722" i="3"/>
  <c r="W3722" i="3"/>
  <c r="V3722" i="3"/>
  <c r="P3722" i="3"/>
  <c r="Z3721" i="3"/>
  <c r="Y3721" i="3"/>
  <c r="W3721" i="3"/>
  <c r="V3721" i="3"/>
  <c r="P3721" i="3"/>
  <c r="Z3720" i="3"/>
  <c r="Y3720" i="3"/>
  <c r="W3720" i="3"/>
  <c r="V3720" i="3"/>
  <c r="P3720" i="3"/>
  <c r="Z3719" i="3"/>
  <c r="Y3719" i="3"/>
  <c r="W3719" i="3"/>
  <c r="V3719" i="3"/>
  <c r="P3719" i="3"/>
  <c r="Z3718" i="3"/>
  <c r="Y3718" i="3"/>
  <c r="W3718" i="3"/>
  <c r="V3718" i="3"/>
  <c r="P3718" i="3"/>
  <c r="Z3717" i="3"/>
  <c r="Y3717" i="3"/>
  <c r="W3717" i="3"/>
  <c r="V3717" i="3"/>
  <c r="P3717" i="3"/>
  <c r="Z3716" i="3"/>
  <c r="Y3716" i="3"/>
  <c r="W3716" i="3"/>
  <c r="V3716" i="3"/>
  <c r="P3716" i="3"/>
  <c r="Z3715" i="3"/>
  <c r="Y3715" i="3"/>
  <c r="W3715" i="3"/>
  <c r="V3715" i="3"/>
  <c r="P3715" i="3"/>
  <c r="Z3714" i="3"/>
  <c r="Y3714" i="3"/>
  <c r="W3714" i="3"/>
  <c r="V3714" i="3"/>
  <c r="P3714" i="3"/>
  <c r="Z3713" i="3"/>
  <c r="Y3713" i="3"/>
  <c r="W3713" i="3"/>
  <c r="V3713" i="3"/>
  <c r="P3713" i="3"/>
  <c r="Z3712" i="3"/>
  <c r="Y3712" i="3"/>
  <c r="W3712" i="3"/>
  <c r="V3712" i="3"/>
  <c r="P3712" i="3"/>
  <c r="Z3711" i="3"/>
  <c r="Y3711" i="3"/>
  <c r="W3711" i="3"/>
  <c r="V3711" i="3"/>
  <c r="P3711" i="3"/>
  <c r="Z3710" i="3"/>
  <c r="Y3710" i="3"/>
  <c r="W3710" i="3"/>
  <c r="V3710" i="3"/>
  <c r="P3710" i="3"/>
  <c r="Z3709" i="3"/>
  <c r="Y3709" i="3"/>
  <c r="W3709" i="3"/>
  <c r="V3709" i="3"/>
  <c r="P3709" i="3"/>
  <c r="Z3708" i="3"/>
  <c r="Y3708" i="3"/>
  <c r="W3708" i="3"/>
  <c r="V3708" i="3"/>
  <c r="P3708" i="3"/>
  <c r="Z3707" i="3"/>
  <c r="Y3707" i="3"/>
  <c r="W3707" i="3"/>
  <c r="V3707" i="3"/>
  <c r="P3707" i="3"/>
  <c r="Z3706" i="3"/>
  <c r="Y3706" i="3"/>
  <c r="W3706" i="3"/>
  <c r="V3706" i="3"/>
  <c r="P3706" i="3"/>
  <c r="Z3705" i="3"/>
  <c r="Y3705" i="3"/>
  <c r="W3705" i="3"/>
  <c r="V3705" i="3"/>
  <c r="P3705" i="3"/>
  <c r="Z3704" i="3"/>
  <c r="Y3704" i="3"/>
  <c r="W3704" i="3"/>
  <c r="V3704" i="3"/>
  <c r="P3704" i="3"/>
  <c r="Z3703" i="3"/>
  <c r="Y3703" i="3"/>
  <c r="W3703" i="3"/>
  <c r="V3703" i="3"/>
  <c r="P3703" i="3"/>
  <c r="Z3702" i="3"/>
  <c r="Y3702" i="3"/>
  <c r="W3702" i="3"/>
  <c r="V3702" i="3"/>
  <c r="P3702" i="3"/>
  <c r="Z3701" i="3"/>
  <c r="Y3701" i="3"/>
  <c r="W3701" i="3"/>
  <c r="V3701" i="3"/>
  <c r="P3701" i="3"/>
  <c r="Z3700" i="3"/>
  <c r="Y3700" i="3"/>
  <c r="W3700" i="3"/>
  <c r="V3700" i="3"/>
  <c r="P3700" i="3"/>
  <c r="Z3699" i="3"/>
  <c r="Y3699" i="3"/>
  <c r="W3699" i="3"/>
  <c r="V3699" i="3"/>
  <c r="P3699" i="3"/>
  <c r="Z3698" i="3"/>
  <c r="Y3698" i="3"/>
  <c r="W3698" i="3"/>
  <c r="V3698" i="3"/>
  <c r="P3698" i="3"/>
  <c r="Z3697" i="3"/>
  <c r="Y3697" i="3"/>
  <c r="W3697" i="3"/>
  <c r="V3697" i="3"/>
  <c r="P3697" i="3"/>
  <c r="Z3696" i="3"/>
  <c r="Y3696" i="3"/>
  <c r="W3696" i="3"/>
  <c r="V3696" i="3"/>
  <c r="P3696" i="3"/>
  <c r="Z3695" i="3"/>
  <c r="Y3695" i="3"/>
  <c r="W3695" i="3"/>
  <c r="V3695" i="3"/>
  <c r="P3695" i="3"/>
  <c r="Z3694" i="3"/>
  <c r="Y3694" i="3"/>
  <c r="W3694" i="3"/>
  <c r="V3694" i="3"/>
  <c r="P3694" i="3"/>
  <c r="Z3693" i="3"/>
  <c r="Y3693" i="3"/>
  <c r="W3693" i="3"/>
  <c r="V3693" i="3"/>
  <c r="P3693" i="3"/>
  <c r="Z3692" i="3"/>
  <c r="Y3692" i="3"/>
  <c r="W3692" i="3"/>
  <c r="V3692" i="3"/>
  <c r="P3692" i="3"/>
  <c r="Z3691" i="3"/>
  <c r="Y3691" i="3"/>
  <c r="W3691" i="3"/>
  <c r="V3691" i="3"/>
  <c r="P3691" i="3"/>
  <c r="Z3690" i="3"/>
  <c r="Y3690" i="3"/>
  <c r="W3690" i="3"/>
  <c r="V3690" i="3"/>
  <c r="P3690" i="3"/>
  <c r="Z3689" i="3"/>
  <c r="Y3689" i="3"/>
  <c r="W3689" i="3"/>
  <c r="V3689" i="3"/>
  <c r="P3689" i="3"/>
  <c r="Z3688" i="3"/>
  <c r="Y3688" i="3"/>
  <c r="W3688" i="3"/>
  <c r="V3688" i="3"/>
  <c r="P3688" i="3"/>
  <c r="Z3687" i="3"/>
  <c r="Y3687" i="3"/>
  <c r="W3687" i="3"/>
  <c r="V3687" i="3"/>
  <c r="P3687" i="3"/>
  <c r="Z3686" i="3"/>
  <c r="Y3686" i="3"/>
  <c r="W3686" i="3"/>
  <c r="V3686" i="3"/>
  <c r="P3686" i="3"/>
  <c r="Z3685" i="3"/>
  <c r="Y3685" i="3"/>
  <c r="W3685" i="3"/>
  <c r="V3685" i="3"/>
  <c r="P3685" i="3"/>
  <c r="Z3684" i="3"/>
  <c r="Y3684" i="3"/>
  <c r="W3684" i="3"/>
  <c r="V3684" i="3"/>
  <c r="P3684" i="3"/>
  <c r="Z3683" i="3"/>
  <c r="Y3683" i="3"/>
  <c r="W3683" i="3"/>
  <c r="V3683" i="3"/>
  <c r="P3683" i="3"/>
  <c r="Z3682" i="3"/>
  <c r="Y3682" i="3"/>
  <c r="W3682" i="3"/>
  <c r="V3682" i="3"/>
  <c r="P3682" i="3"/>
  <c r="Z3681" i="3"/>
  <c r="Y3681" i="3"/>
  <c r="W3681" i="3"/>
  <c r="V3681" i="3"/>
  <c r="P3681" i="3"/>
  <c r="Z3680" i="3"/>
  <c r="Y3680" i="3"/>
  <c r="W3680" i="3"/>
  <c r="V3680" i="3"/>
  <c r="P3680" i="3"/>
  <c r="Z3679" i="3"/>
  <c r="Y3679" i="3"/>
  <c r="W3679" i="3"/>
  <c r="V3679" i="3"/>
  <c r="P3679" i="3"/>
  <c r="Z3678" i="3"/>
  <c r="Y3678" i="3"/>
  <c r="W3678" i="3"/>
  <c r="V3678" i="3"/>
  <c r="P3678" i="3"/>
  <c r="Z3677" i="3"/>
  <c r="Y3677" i="3"/>
  <c r="W3677" i="3"/>
  <c r="V3677" i="3"/>
  <c r="P3677" i="3"/>
  <c r="Z3676" i="3"/>
  <c r="Y3676" i="3"/>
  <c r="W3676" i="3"/>
  <c r="V3676" i="3"/>
  <c r="P3676" i="3"/>
  <c r="Z3675" i="3"/>
  <c r="Y3675" i="3"/>
  <c r="W3675" i="3"/>
  <c r="V3675" i="3"/>
  <c r="P3675" i="3"/>
  <c r="Z3674" i="3"/>
  <c r="Y3674" i="3"/>
  <c r="W3674" i="3"/>
  <c r="V3674" i="3"/>
  <c r="P3674" i="3"/>
  <c r="Z3673" i="3"/>
  <c r="Y3673" i="3"/>
  <c r="W3673" i="3"/>
  <c r="V3673" i="3"/>
  <c r="P3673" i="3"/>
  <c r="Z3672" i="3"/>
  <c r="Y3672" i="3"/>
  <c r="W3672" i="3"/>
  <c r="V3672" i="3"/>
  <c r="P3672" i="3"/>
  <c r="Z3671" i="3"/>
  <c r="Y3671" i="3"/>
  <c r="W3671" i="3"/>
  <c r="V3671" i="3"/>
  <c r="P3671" i="3"/>
  <c r="Z3670" i="3"/>
  <c r="Y3670" i="3"/>
  <c r="W3670" i="3"/>
  <c r="V3670" i="3"/>
  <c r="P3670" i="3"/>
  <c r="Z3669" i="3"/>
  <c r="Y3669" i="3"/>
  <c r="W3669" i="3"/>
  <c r="V3669" i="3"/>
  <c r="P3669" i="3"/>
  <c r="Z3668" i="3"/>
  <c r="Y3668" i="3"/>
  <c r="W3668" i="3"/>
  <c r="V3668" i="3"/>
  <c r="P3668" i="3"/>
  <c r="Z3667" i="3"/>
  <c r="Y3667" i="3"/>
  <c r="W3667" i="3"/>
  <c r="V3667" i="3"/>
  <c r="P3667" i="3"/>
  <c r="Z3666" i="3"/>
  <c r="Y3666" i="3"/>
  <c r="W3666" i="3"/>
  <c r="V3666" i="3"/>
  <c r="P3666" i="3"/>
  <c r="Z3665" i="3"/>
  <c r="Y3665" i="3"/>
  <c r="W3665" i="3"/>
  <c r="V3665" i="3"/>
  <c r="P3665" i="3"/>
  <c r="Z3664" i="3"/>
  <c r="Y3664" i="3"/>
  <c r="W3664" i="3"/>
  <c r="V3664" i="3"/>
  <c r="P3664" i="3"/>
  <c r="Z3663" i="3"/>
  <c r="Y3663" i="3"/>
  <c r="W3663" i="3"/>
  <c r="V3663" i="3"/>
  <c r="P3663" i="3"/>
  <c r="Z3662" i="3"/>
  <c r="Y3662" i="3"/>
  <c r="W3662" i="3"/>
  <c r="V3662" i="3"/>
  <c r="P3662" i="3"/>
  <c r="Z3661" i="3"/>
  <c r="Y3661" i="3"/>
  <c r="W3661" i="3"/>
  <c r="V3661" i="3"/>
  <c r="P3661" i="3"/>
  <c r="Z3660" i="3"/>
  <c r="Y3660" i="3"/>
  <c r="W3660" i="3"/>
  <c r="V3660" i="3"/>
  <c r="P3660" i="3"/>
  <c r="Z3659" i="3"/>
  <c r="Y3659" i="3"/>
  <c r="W3659" i="3"/>
  <c r="V3659" i="3"/>
  <c r="P3659" i="3"/>
  <c r="Z3658" i="3"/>
  <c r="Y3658" i="3"/>
  <c r="W3658" i="3"/>
  <c r="V3658" i="3"/>
  <c r="P3658" i="3"/>
  <c r="Z3657" i="3"/>
  <c r="Y3657" i="3"/>
  <c r="W3657" i="3"/>
  <c r="V3657" i="3"/>
  <c r="P3657" i="3"/>
  <c r="Z3656" i="3"/>
  <c r="Y3656" i="3"/>
  <c r="W3656" i="3"/>
  <c r="V3656" i="3"/>
  <c r="P3656" i="3"/>
  <c r="Z3655" i="3"/>
  <c r="Y3655" i="3"/>
  <c r="W3655" i="3"/>
  <c r="V3655" i="3"/>
  <c r="P3655" i="3"/>
  <c r="Z3654" i="3"/>
  <c r="Y3654" i="3"/>
  <c r="W3654" i="3"/>
  <c r="V3654" i="3"/>
  <c r="P3654" i="3"/>
  <c r="Z3653" i="3"/>
  <c r="Y3653" i="3"/>
  <c r="W3653" i="3"/>
  <c r="V3653" i="3"/>
  <c r="P3653" i="3"/>
  <c r="Z3652" i="3"/>
  <c r="Y3652" i="3"/>
  <c r="W3652" i="3"/>
  <c r="V3652" i="3"/>
  <c r="P3652" i="3"/>
  <c r="Z3651" i="3"/>
  <c r="Y3651" i="3"/>
  <c r="W3651" i="3"/>
  <c r="V3651" i="3"/>
  <c r="P3651" i="3"/>
  <c r="Z3650" i="3"/>
  <c r="Y3650" i="3"/>
  <c r="W3650" i="3"/>
  <c r="V3650" i="3"/>
  <c r="P3650" i="3"/>
  <c r="Z3649" i="3"/>
  <c r="Y3649" i="3"/>
  <c r="W3649" i="3"/>
  <c r="V3649" i="3"/>
  <c r="P3649" i="3"/>
  <c r="Z3648" i="3"/>
  <c r="Y3648" i="3"/>
  <c r="W3648" i="3"/>
  <c r="V3648" i="3"/>
  <c r="P3648" i="3"/>
  <c r="Z3647" i="3"/>
  <c r="Y3647" i="3"/>
  <c r="W3647" i="3"/>
  <c r="V3647" i="3"/>
  <c r="P3647" i="3"/>
  <c r="Z3646" i="3"/>
  <c r="Y3646" i="3"/>
  <c r="W3646" i="3"/>
  <c r="V3646" i="3"/>
  <c r="P3646" i="3"/>
  <c r="Z3645" i="3"/>
  <c r="Y3645" i="3"/>
  <c r="W3645" i="3"/>
  <c r="V3645" i="3"/>
  <c r="P3645" i="3"/>
  <c r="Z3644" i="3"/>
  <c r="Y3644" i="3"/>
  <c r="W3644" i="3"/>
  <c r="V3644" i="3"/>
  <c r="P3644" i="3"/>
  <c r="Z3643" i="3"/>
  <c r="Y3643" i="3"/>
  <c r="W3643" i="3"/>
  <c r="V3643" i="3"/>
  <c r="P3643" i="3"/>
  <c r="Z3642" i="3"/>
  <c r="Y3642" i="3"/>
  <c r="W3642" i="3"/>
  <c r="V3642" i="3"/>
  <c r="P3642" i="3"/>
  <c r="Z3641" i="3"/>
  <c r="Y3641" i="3"/>
  <c r="W3641" i="3"/>
  <c r="V3641" i="3"/>
  <c r="P3641" i="3"/>
  <c r="Z3640" i="3"/>
  <c r="Y3640" i="3"/>
  <c r="W3640" i="3"/>
  <c r="V3640" i="3"/>
  <c r="P3640" i="3"/>
  <c r="Z3639" i="3"/>
  <c r="Y3639" i="3"/>
  <c r="W3639" i="3"/>
  <c r="V3639" i="3"/>
  <c r="P3639" i="3"/>
  <c r="Z3638" i="3"/>
  <c r="Y3638" i="3"/>
  <c r="W3638" i="3"/>
  <c r="V3638" i="3"/>
  <c r="P3638" i="3"/>
  <c r="Z3637" i="3"/>
  <c r="Y3637" i="3"/>
  <c r="W3637" i="3"/>
  <c r="V3637" i="3"/>
  <c r="P3637" i="3"/>
  <c r="Z3636" i="3"/>
  <c r="Y3636" i="3"/>
  <c r="W3636" i="3"/>
  <c r="V3636" i="3"/>
  <c r="P3636" i="3"/>
  <c r="Z3635" i="3"/>
  <c r="Y3635" i="3"/>
  <c r="W3635" i="3"/>
  <c r="V3635" i="3"/>
  <c r="P3635" i="3"/>
  <c r="Z3634" i="3"/>
  <c r="Y3634" i="3"/>
  <c r="W3634" i="3"/>
  <c r="V3634" i="3"/>
  <c r="P3634" i="3"/>
  <c r="Z3633" i="3"/>
  <c r="Y3633" i="3"/>
  <c r="W3633" i="3"/>
  <c r="V3633" i="3"/>
  <c r="P3633" i="3"/>
  <c r="Z3632" i="3"/>
  <c r="Y3632" i="3"/>
  <c r="W3632" i="3"/>
  <c r="V3632" i="3"/>
  <c r="P3632" i="3"/>
  <c r="Z3631" i="3"/>
  <c r="Y3631" i="3"/>
  <c r="W3631" i="3"/>
  <c r="V3631" i="3"/>
  <c r="P3631" i="3"/>
  <c r="Z3630" i="3"/>
  <c r="Y3630" i="3"/>
  <c r="W3630" i="3"/>
  <c r="V3630" i="3"/>
  <c r="P3630" i="3"/>
  <c r="Z3629" i="3"/>
  <c r="Y3629" i="3"/>
  <c r="W3629" i="3"/>
  <c r="V3629" i="3"/>
  <c r="P3629" i="3"/>
  <c r="Z3628" i="3"/>
  <c r="Y3628" i="3"/>
  <c r="W3628" i="3"/>
  <c r="V3628" i="3"/>
  <c r="P3628" i="3"/>
  <c r="Z3627" i="3"/>
  <c r="Y3627" i="3"/>
  <c r="W3627" i="3"/>
  <c r="V3627" i="3"/>
  <c r="P3627" i="3"/>
  <c r="Z3626" i="3"/>
  <c r="Y3626" i="3"/>
  <c r="W3626" i="3"/>
  <c r="V3626" i="3"/>
  <c r="P3626" i="3"/>
  <c r="Z3625" i="3"/>
  <c r="Y3625" i="3"/>
  <c r="W3625" i="3"/>
  <c r="V3625" i="3"/>
  <c r="P3625" i="3"/>
  <c r="Z3624" i="3"/>
  <c r="Y3624" i="3"/>
  <c r="W3624" i="3"/>
  <c r="V3624" i="3"/>
  <c r="P3624" i="3"/>
  <c r="Z3623" i="3"/>
  <c r="Y3623" i="3"/>
  <c r="W3623" i="3"/>
  <c r="V3623" i="3"/>
  <c r="P3623" i="3"/>
  <c r="Z3622" i="3"/>
  <c r="Y3622" i="3"/>
  <c r="W3622" i="3"/>
  <c r="V3622" i="3"/>
  <c r="P3622" i="3"/>
  <c r="Z3621" i="3"/>
  <c r="Y3621" i="3"/>
  <c r="W3621" i="3"/>
  <c r="V3621" i="3"/>
  <c r="P3621" i="3"/>
  <c r="Z3620" i="3"/>
  <c r="Y3620" i="3"/>
  <c r="W3620" i="3"/>
  <c r="V3620" i="3"/>
  <c r="P3620" i="3"/>
  <c r="Z3619" i="3"/>
  <c r="Y3619" i="3"/>
  <c r="W3619" i="3"/>
  <c r="V3619" i="3"/>
  <c r="P3619" i="3"/>
  <c r="Z3618" i="3"/>
  <c r="Y3618" i="3"/>
  <c r="W3618" i="3"/>
  <c r="V3618" i="3"/>
  <c r="P3618" i="3"/>
  <c r="Z3617" i="3"/>
  <c r="Y3617" i="3"/>
  <c r="W3617" i="3"/>
  <c r="V3617" i="3"/>
  <c r="P3617" i="3"/>
  <c r="Z3616" i="3"/>
  <c r="Y3616" i="3"/>
  <c r="W3616" i="3"/>
  <c r="V3616" i="3"/>
  <c r="P3616" i="3"/>
  <c r="Z3615" i="3"/>
  <c r="Y3615" i="3"/>
  <c r="W3615" i="3"/>
  <c r="V3615" i="3"/>
  <c r="P3615" i="3"/>
  <c r="Z3614" i="3"/>
  <c r="Y3614" i="3"/>
  <c r="W3614" i="3"/>
  <c r="V3614" i="3"/>
  <c r="P3614" i="3"/>
  <c r="Z3613" i="3"/>
  <c r="Y3613" i="3"/>
  <c r="W3613" i="3"/>
  <c r="V3613" i="3"/>
  <c r="P3613" i="3"/>
  <c r="Z3612" i="3"/>
  <c r="Y3612" i="3"/>
  <c r="W3612" i="3"/>
  <c r="V3612" i="3"/>
  <c r="P3612" i="3"/>
  <c r="Z3611" i="3"/>
  <c r="Y3611" i="3"/>
  <c r="W3611" i="3"/>
  <c r="V3611" i="3"/>
  <c r="P3611" i="3"/>
  <c r="Z3610" i="3"/>
  <c r="Y3610" i="3"/>
  <c r="W3610" i="3"/>
  <c r="V3610" i="3"/>
  <c r="P3610" i="3"/>
  <c r="Z3609" i="3"/>
  <c r="Y3609" i="3"/>
  <c r="W3609" i="3"/>
  <c r="V3609" i="3"/>
  <c r="P3609" i="3"/>
  <c r="Z3608" i="3"/>
  <c r="Y3608" i="3"/>
  <c r="W3608" i="3"/>
  <c r="V3608" i="3"/>
  <c r="P3608" i="3"/>
  <c r="Z3607" i="3"/>
  <c r="Y3607" i="3"/>
  <c r="W3607" i="3"/>
  <c r="V3607" i="3"/>
  <c r="P3607" i="3"/>
  <c r="Z3606" i="3"/>
  <c r="Y3606" i="3"/>
  <c r="W3606" i="3"/>
  <c r="V3606" i="3"/>
  <c r="P3606" i="3"/>
  <c r="Z3605" i="3"/>
  <c r="Y3605" i="3"/>
  <c r="W3605" i="3"/>
  <c r="V3605" i="3"/>
  <c r="P3605" i="3"/>
  <c r="Z3604" i="3"/>
  <c r="Y3604" i="3"/>
  <c r="W3604" i="3"/>
  <c r="V3604" i="3"/>
  <c r="P3604" i="3"/>
  <c r="Z3603" i="3"/>
  <c r="Y3603" i="3"/>
  <c r="W3603" i="3"/>
  <c r="V3603" i="3"/>
  <c r="P3603" i="3"/>
  <c r="Z3602" i="3"/>
  <c r="Y3602" i="3"/>
  <c r="W3602" i="3"/>
  <c r="V3602" i="3"/>
  <c r="P3602" i="3"/>
  <c r="Z3601" i="3"/>
  <c r="Y3601" i="3"/>
  <c r="W3601" i="3"/>
  <c r="V3601" i="3"/>
  <c r="P3601" i="3"/>
  <c r="Z3600" i="3"/>
  <c r="Y3600" i="3"/>
  <c r="W3600" i="3"/>
  <c r="V3600" i="3"/>
  <c r="P3600" i="3"/>
  <c r="Z3599" i="3"/>
  <c r="Y3599" i="3"/>
  <c r="W3599" i="3"/>
  <c r="V3599" i="3"/>
  <c r="P3599" i="3"/>
  <c r="Z3598" i="3"/>
  <c r="Y3598" i="3"/>
  <c r="W3598" i="3"/>
  <c r="V3598" i="3"/>
  <c r="P3598" i="3"/>
  <c r="Z3597" i="3"/>
  <c r="Y3597" i="3"/>
  <c r="W3597" i="3"/>
  <c r="V3597" i="3"/>
  <c r="P3597" i="3"/>
  <c r="Z3596" i="3"/>
  <c r="Y3596" i="3"/>
  <c r="W3596" i="3"/>
  <c r="V3596" i="3"/>
  <c r="P3596" i="3"/>
  <c r="Z3595" i="3"/>
  <c r="Y3595" i="3"/>
  <c r="W3595" i="3"/>
  <c r="V3595" i="3"/>
  <c r="P3595" i="3"/>
  <c r="Z3594" i="3"/>
  <c r="Y3594" i="3"/>
  <c r="W3594" i="3"/>
  <c r="V3594" i="3"/>
  <c r="P3594" i="3"/>
  <c r="Z3593" i="3"/>
  <c r="Y3593" i="3"/>
  <c r="W3593" i="3"/>
  <c r="V3593" i="3"/>
  <c r="P3593" i="3"/>
  <c r="Z3592" i="3"/>
  <c r="Y3592" i="3"/>
  <c r="W3592" i="3"/>
  <c r="V3592" i="3"/>
  <c r="P3592" i="3"/>
  <c r="Z3591" i="3"/>
  <c r="Y3591" i="3"/>
  <c r="W3591" i="3"/>
  <c r="V3591" i="3"/>
  <c r="P3591" i="3"/>
  <c r="Z3590" i="3"/>
  <c r="Y3590" i="3"/>
  <c r="W3590" i="3"/>
  <c r="V3590" i="3"/>
  <c r="P3590" i="3"/>
  <c r="Z3589" i="3"/>
  <c r="Y3589" i="3"/>
  <c r="W3589" i="3"/>
  <c r="V3589" i="3"/>
  <c r="P3589" i="3"/>
  <c r="Z3588" i="3"/>
  <c r="Y3588" i="3"/>
  <c r="W3588" i="3"/>
  <c r="V3588" i="3"/>
  <c r="P3588" i="3"/>
  <c r="Z3587" i="3"/>
  <c r="Y3587" i="3"/>
  <c r="W3587" i="3"/>
  <c r="V3587" i="3"/>
  <c r="P3587" i="3"/>
  <c r="Z3586" i="3"/>
  <c r="Y3586" i="3"/>
  <c r="W3586" i="3"/>
  <c r="V3586" i="3"/>
  <c r="P3586" i="3"/>
  <c r="Z3585" i="3"/>
  <c r="Y3585" i="3"/>
  <c r="W3585" i="3"/>
  <c r="V3585" i="3"/>
  <c r="P3585" i="3"/>
  <c r="Z3584" i="3"/>
  <c r="Y3584" i="3"/>
  <c r="W3584" i="3"/>
  <c r="V3584" i="3"/>
  <c r="P3584" i="3"/>
  <c r="Z3583" i="3"/>
  <c r="Y3583" i="3"/>
  <c r="W3583" i="3"/>
  <c r="V3583" i="3"/>
  <c r="P3583" i="3"/>
  <c r="Z3582" i="3"/>
  <c r="Y3582" i="3"/>
  <c r="W3582" i="3"/>
  <c r="V3582" i="3"/>
  <c r="P3582" i="3"/>
  <c r="Z3581" i="3"/>
  <c r="Y3581" i="3"/>
  <c r="W3581" i="3"/>
  <c r="V3581" i="3"/>
  <c r="P3581" i="3"/>
  <c r="Z3580" i="3"/>
  <c r="Y3580" i="3"/>
  <c r="W3580" i="3"/>
  <c r="V3580" i="3"/>
  <c r="P3580" i="3"/>
  <c r="Z3579" i="3"/>
  <c r="Y3579" i="3"/>
  <c r="W3579" i="3"/>
  <c r="V3579" i="3"/>
  <c r="P3579" i="3"/>
  <c r="Z3578" i="3"/>
  <c r="Y3578" i="3"/>
  <c r="W3578" i="3"/>
  <c r="V3578" i="3"/>
  <c r="P3578" i="3"/>
  <c r="Z3577" i="3"/>
  <c r="Y3577" i="3"/>
  <c r="W3577" i="3"/>
  <c r="V3577" i="3"/>
  <c r="P3577" i="3"/>
  <c r="Z3576" i="3"/>
  <c r="Y3576" i="3"/>
  <c r="W3576" i="3"/>
  <c r="V3576" i="3"/>
  <c r="P3576" i="3"/>
  <c r="Z3575" i="3"/>
  <c r="Y3575" i="3"/>
  <c r="W3575" i="3"/>
  <c r="V3575" i="3"/>
  <c r="P3575" i="3"/>
  <c r="Z3574" i="3"/>
  <c r="Y3574" i="3"/>
  <c r="W3574" i="3"/>
  <c r="V3574" i="3"/>
  <c r="P3574" i="3"/>
  <c r="Z3573" i="3"/>
  <c r="Y3573" i="3"/>
  <c r="W3573" i="3"/>
  <c r="V3573" i="3"/>
  <c r="P3573" i="3"/>
  <c r="Z3572" i="3"/>
  <c r="Y3572" i="3"/>
  <c r="W3572" i="3"/>
  <c r="V3572" i="3"/>
  <c r="P3572" i="3"/>
  <c r="Z3571" i="3"/>
  <c r="Y3571" i="3"/>
  <c r="W3571" i="3"/>
  <c r="V3571" i="3"/>
  <c r="P3571" i="3"/>
  <c r="Z3570" i="3"/>
  <c r="Y3570" i="3"/>
  <c r="W3570" i="3"/>
  <c r="V3570" i="3"/>
  <c r="P3570" i="3"/>
  <c r="Z3569" i="3"/>
  <c r="Y3569" i="3"/>
  <c r="W3569" i="3"/>
  <c r="V3569" i="3"/>
  <c r="P3569" i="3"/>
  <c r="Z3568" i="3"/>
  <c r="Y3568" i="3"/>
  <c r="W3568" i="3"/>
  <c r="V3568" i="3"/>
  <c r="P3568" i="3"/>
  <c r="Z3567" i="3"/>
  <c r="Y3567" i="3"/>
  <c r="W3567" i="3"/>
  <c r="V3567" i="3"/>
  <c r="P3567" i="3"/>
  <c r="Z3566" i="3"/>
  <c r="Y3566" i="3"/>
  <c r="W3566" i="3"/>
  <c r="V3566" i="3"/>
  <c r="P3566" i="3"/>
  <c r="Z3565" i="3"/>
  <c r="Y3565" i="3"/>
  <c r="W3565" i="3"/>
  <c r="V3565" i="3"/>
  <c r="P3565" i="3"/>
  <c r="Z3564" i="3"/>
  <c r="Y3564" i="3"/>
  <c r="W3564" i="3"/>
  <c r="V3564" i="3"/>
  <c r="P3564" i="3"/>
  <c r="Z3563" i="3"/>
  <c r="Y3563" i="3"/>
  <c r="W3563" i="3"/>
  <c r="V3563" i="3"/>
  <c r="P3563" i="3"/>
  <c r="Z3562" i="3"/>
  <c r="Y3562" i="3"/>
  <c r="W3562" i="3"/>
  <c r="V3562" i="3"/>
  <c r="P3562" i="3"/>
  <c r="Z3561" i="3"/>
  <c r="Y3561" i="3"/>
  <c r="W3561" i="3"/>
  <c r="V3561" i="3"/>
  <c r="P3561" i="3"/>
  <c r="Z3560" i="3"/>
  <c r="Y3560" i="3"/>
  <c r="W3560" i="3"/>
  <c r="V3560" i="3"/>
  <c r="P3560" i="3"/>
  <c r="Z3559" i="3"/>
  <c r="Y3559" i="3"/>
  <c r="W3559" i="3"/>
  <c r="V3559" i="3"/>
  <c r="P3559" i="3"/>
  <c r="Z3558" i="3"/>
  <c r="Y3558" i="3"/>
  <c r="W3558" i="3"/>
  <c r="V3558" i="3"/>
  <c r="P3558" i="3"/>
  <c r="Z3557" i="3"/>
  <c r="Y3557" i="3"/>
  <c r="W3557" i="3"/>
  <c r="V3557" i="3"/>
  <c r="P3557" i="3"/>
  <c r="Z3556" i="3"/>
  <c r="Y3556" i="3"/>
  <c r="W3556" i="3"/>
  <c r="V3556" i="3"/>
  <c r="P3556" i="3"/>
  <c r="Z3555" i="3"/>
  <c r="Y3555" i="3"/>
  <c r="W3555" i="3"/>
  <c r="V3555" i="3"/>
  <c r="P3555" i="3"/>
  <c r="Z3554" i="3"/>
  <c r="Y3554" i="3"/>
  <c r="W3554" i="3"/>
  <c r="V3554" i="3"/>
  <c r="P3554" i="3"/>
  <c r="Z3553" i="3"/>
  <c r="Y3553" i="3"/>
  <c r="W3553" i="3"/>
  <c r="V3553" i="3"/>
  <c r="P3553" i="3"/>
  <c r="Z3552" i="3"/>
  <c r="Y3552" i="3"/>
  <c r="W3552" i="3"/>
  <c r="V3552" i="3"/>
  <c r="P3552" i="3"/>
  <c r="Z3551" i="3"/>
  <c r="Y3551" i="3"/>
  <c r="W3551" i="3"/>
  <c r="V3551" i="3"/>
  <c r="P3551" i="3"/>
  <c r="Z3550" i="3"/>
  <c r="Y3550" i="3"/>
  <c r="W3550" i="3"/>
  <c r="V3550" i="3"/>
  <c r="P3550" i="3"/>
  <c r="Z3549" i="3"/>
  <c r="Y3549" i="3"/>
  <c r="W3549" i="3"/>
  <c r="V3549" i="3"/>
  <c r="P3549" i="3"/>
  <c r="Z3548" i="3"/>
  <c r="Y3548" i="3"/>
  <c r="W3548" i="3"/>
  <c r="V3548" i="3"/>
  <c r="P3548" i="3"/>
  <c r="Z3547" i="3"/>
  <c r="Y3547" i="3"/>
  <c r="W3547" i="3"/>
  <c r="V3547" i="3"/>
  <c r="P3547" i="3"/>
  <c r="Z3546" i="3"/>
  <c r="Y3546" i="3"/>
  <c r="W3546" i="3"/>
  <c r="V3546" i="3"/>
  <c r="P3546" i="3"/>
  <c r="Z3545" i="3"/>
  <c r="Y3545" i="3"/>
  <c r="W3545" i="3"/>
  <c r="V3545" i="3"/>
  <c r="P3545" i="3"/>
  <c r="Z3544" i="3"/>
  <c r="Y3544" i="3"/>
  <c r="W3544" i="3"/>
  <c r="V3544" i="3"/>
  <c r="P3544" i="3"/>
  <c r="Z3543" i="3"/>
  <c r="Y3543" i="3"/>
  <c r="W3543" i="3"/>
  <c r="V3543" i="3"/>
  <c r="P3543" i="3"/>
  <c r="Z3542" i="3"/>
  <c r="Y3542" i="3"/>
  <c r="W3542" i="3"/>
  <c r="V3542" i="3"/>
  <c r="P3542" i="3"/>
  <c r="Z3541" i="3"/>
  <c r="Y3541" i="3"/>
  <c r="W3541" i="3"/>
  <c r="V3541" i="3"/>
  <c r="P3541" i="3"/>
  <c r="Z3540" i="3"/>
  <c r="Y3540" i="3"/>
  <c r="W3540" i="3"/>
  <c r="V3540" i="3"/>
  <c r="P3540" i="3"/>
  <c r="Z3539" i="3"/>
  <c r="Y3539" i="3"/>
  <c r="W3539" i="3"/>
  <c r="V3539" i="3"/>
  <c r="P3539" i="3"/>
  <c r="Z3538" i="3"/>
  <c r="Y3538" i="3"/>
  <c r="W3538" i="3"/>
  <c r="V3538" i="3"/>
  <c r="P3538" i="3"/>
  <c r="Z3537" i="3"/>
  <c r="Y3537" i="3"/>
  <c r="W3537" i="3"/>
  <c r="V3537" i="3"/>
  <c r="P3537" i="3"/>
  <c r="Z3536" i="3"/>
  <c r="Y3536" i="3"/>
  <c r="W3536" i="3"/>
  <c r="V3536" i="3"/>
  <c r="P3536" i="3"/>
  <c r="Z3535" i="3"/>
  <c r="Y3535" i="3"/>
  <c r="W3535" i="3"/>
  <c r="V3535" i="3"/>
  <c r="P3535" i="3"/>
  <c r="Z3534" i="3"/>
  <c r="Y3534" i="3"/>
  <c r="W3534" i="3"/>
  <c r="V3534" i="3"/>
  <c r="P3534" i="3"/>
  <c r="Z3533" i="3"/>
  <c r="Y3533" i="3"/>
  <c r="W3533" i="3"/>
  <c r="V3533" i="3"/>
  <c r="P3533" i="3"/>
  <c r="Z3532" i="3"/>
  <c r="Y3532" i="3"/>
  <c r="W3532" i="3"/>
  <c r="V3532" i="3"/>
  <c r="P3532" i="3"/>
  <c r="Z3531" i="3"/>
  <c r="Y3531" i="3"/>
  <c r="W3531" i="3"/>
  <c r="V3531" i="3"/>
  <c r="P3531" i="3"/>
  <c r="Z3530" i="3"/>
  <c r="Y3530" i="3"/>
  <c r="W3530" i="3"/>
  <c r="V3530" i="3"/>
  <c r="P3530" i="3"/>
  <c r="Z3529" i="3"/>
  <c r="Y3529" i="3"/>
  <c r="W3529" i="3"/>
  <c r="V3529" i="3"/>
  <c r="P3529" i="3"/>
  <c r="Z3528" i="3"/>
  <c r="Y3528" i="3"/>
  <c r="W3528" i="3"/>
  <c r="V3528" i="3"/>
  <c r="P3528" i="3"/>
  <c r="Z3527" i="3"/>
  <c r="Y3527" i="3"/>
  <c r="W3527" i="3"/>
  <c r="V3527" i="3"/>
  <c r="P3527" i="3"/>
  <c r="Z3526" i="3"/>
  <c r="Y3526" i="3"/>
  <c r="W3526" i="3"/>
  <c r="V3526" i="3"/>
  <c r="P3526" i="3"/>
  <c r="Z3525" i="3"/>
  <c r="Y3525" i="3"/>
  <c r="W3525" i="3"/>
  <c r="V3525" i="3"/>
  <c r="P3525" i="3"/>
  <c r="Z3524" i="3"/>
  <c r="Y3524" i="3"/>
  <c r="W3524" i="3"/>
  <c r="V3524" i="3"/>
  <c r="P3524" i="3"/>
  <c r="Z3523" i="3"/>
  <c r="Y3523" i="3"/>
  <c r="W3523" i="3"/>
  <c r="V3523" i="3"/>
  <c r="P3523" i="3"/>
  <c r="Z3522" i="3"/>
  <c r="Y3522" i="3"/>
  <c r="W3522" i="3"/>
  <c r="V3522" i="3"/>
  <c r="P3522" i="3"/>
  <c r="Z3521" i="3"/>
  <c r="Y3521" i="3"/>
  <c r="W3521" i="3"/>
  <c r="V3521" i="3"/>
  <c r="P3521" i="3"/>
  <c r="Z3520" i="3"/>
  <c r="Y3520" i="3"/>
  <c r="W3520" i="3"/>
  <c r="V3520" i="3"/>
  <c r="P3520" i="3"/>
  <c r="Z3519" i="3"/>
  <c r="Y3519" i="3"/>
  <c r="W3519" i="3"/>
  <c r="V3519" i="3"/>
  <c r="P3519" i="3"/>
  <c r="Z3518" i="3"/>
  <c r="Y3518" i="3"/>
  <c r="W3518" i="3"/>
  <c r="V3518" i="3"/>
  <c r="P3518" i="3"/>
  <c r="Z3517" i="3"/>
  <c r="Y3517" i="3"/>
  <c r="W3517" i="3"/>
  <c r="V3517" i="3"/>
  <c r="P3517" i="3"/>
  <c r="Z3516" i="3"/>
  <c r="Y3516" i="3"/>
  <c r="W3516" i="3"/>
  <c r="V3516" i="3"/>
  <c r="P3516" i="3"/>
  <c r="Z3515" i="3"/>
  <c r="Y3515" i="3"/>
  <c r="W3515" i="3"/>
  <c r="V3515" i="3"/>
  <c r="P3515" i="3"/>
  <c r="Z3514" i="3"/>
  <c r="Y3514" i="3"/>
  <c r="W3514" i="3"/>
  <c r="V3514" i="3"/>
  <c r="P3514" i="3"/>
  <c r="Z3513" i="3"/>
  <c r="Y3513" i="3"/>
  <c r="W3513" i="3"/>
  <c r="V3513" i="3"/>
  <c r="P3513" i="3"/>
  <c r="Z3512" i="3"/>
  <c r="Y3512" i="3"/>
  <c r="W3512" i="3"/>
  <c r="V3512" i="3"/>
  <c r="P3512" i="3"/>
  <c r="Z3511" i="3"/>
  <c r="Y3511" i="3"/>
  <c r="W3511" i="3"/>
  <c r="V3511" i="3"/>
  <c r="P3511" i="3"/>
  <c r="Z3510" i="3"/>
  <c r="Y3510" i="3"/>
  <c r="W3510" i="3"/>
  <c r="V3510" i="3"/>
  <c r="P3510" i="3"/>
  <c r="Z3509" i="3"/>
  <c r="Y3509" i="3"/>
  <c r="W3509" i="3"/>
  <c r="V3509" i="3"/>
  <c r="P3509" i="3"/>
  <c r="Z3508" i="3"/>
  <c r="Y3508" i="3"/>
  <c r="W3508" i="3"/>
  <c r="V3508" i="3"/>
  <c r="P3508" i="3"/>
  <c r="Z3507" i="3"/>
  <c r="Y3507" i="3"/>
  <c r="W3507" i="3"/>
  <c r="V3507" i="3"/>
  <c r="P3507" i="3"/>
  <c r="Z3506" i="3"/>
  <c r="Y3506" i="3"/>
  <c r="W3506" i="3"/>
  <c r="V3506" i="3"/>
  <c r="P3506" i="3"/>
  <c r="Z3505" i="3"/>
  <c r="Y3505" i="3"/>
  <c r="W3505" i="3"/>
  <c r="V3505" i="3"/>
  <c r="P3505" i="3"/>
  <c r="Z3504" i="3"/>
  <c r="Y3504" i="3"/>
  <c r="W3504" i="3"/>
  <c r="V3504" i="3"/>
  <c r="P3504" i="3"/>
  <c r="Z3503" i="3"/>
  <c r="Y3503" i="3"/>
  <c r="W3503" i="3"/>
  <c r="V3503" i="3"/>
  <c r="P3503" i="3"/>
  <c r="Z3502" i="3"/>
  <c r="Y3502" i="3"/>
  <c r="W3502" i="3"/>
  <c r="V3502" i="3"/>
  <c r="P3502" i="3"/>
  <c r="Z3501" i="3"/>
  <c r="Y3501" i="3"/>
  <c r="W3501" i="3"/>
  <c r="V3501" i="3"/>
  <c r="P3501" i="3"/>
  <c r="Z3500" i="3"/>
  <c r="Y3500" i="3"/>
  <c r="W3500" i="3"/>
  <c r="V3500" i="3"/>
  <c r="P3500" i="3"/>
  <c r="Z3499" i="3"/>
  <c r="Y3499" i="3"/>
  <c r="W3499" i="3"/>
  <c r="V3499" i="3"/>
  <c r="P3499" i="3"/>
  <c r="Z3498" i="3"/>
  <c r="Y3498" i="3"/>
  <c r="W3498" i="3"/>
  <c r="V3498" i="3"/>
  <c r="P3498" i="3"/>
  <c r="Z3497" i="3"/>
  <c r="Y3497" i="3"/>
  <c r="W3497" i="3"/>
  <c r="V3497" i="3"/>
  <c r="P3497" i="3"/>
  <c r="Z3496" i="3"/>
  <c r="Y3496" i="3"/>
  <c r="W3496" i="3"/>
  <c r="V3496" i="3"/>
  <c r="P3496" i="3"/>
  <c r="Z3495" i="3"/>
  <c r="Y3495" i="3"/>
  <c r="W3495" i="3"/>
  <c r="V3495" i="3"/>
  <c r="P3495" i="3"/>
  <c r="Z3494" i="3"/>
  <c r="Y3494" i="3"/>
  <c r="W3494" i="3"/>
  <c r="V3494" i="3"/>
  <c r="P3494" i="3"/>
  <c r="Z3493" i="3"/>
  <c r="Y3493" i="3"/>
  <c r="W3493" i="3"/>
  <c r="V3493" i="3"/>
  <c r="P3493" i="3"/>
  <c r="Z3492" i="3"/>
  <c r="Y3492" i="3"/>
  <c r="W3492" i="3"/>
  <c r="V3492" i="3"/>
  <c r="P3492" i="3"/>
  <c r="Z3491" i="3"/>
  <c r="Y3491" i="3"/>
  <c r="W3491" i="3"/>
  <c r="V3491" i="3"/>
  <c r="P3491" i="3"/>
  <c r="Z3490" i="3"/>
  <c r="Y3490" i="3"/>
  <c r="W3490" i="3"/>
  <c r="V3490" i="3"/>
  <c r="P3490" i="3"/>
  <c r="Z3489" i="3"/>
  <c r="Y3489" i="3"/>
  <c r="W3489" i="3"/>
  <c r="V3489" i="3"/>
  <c r="P3489" i="3"/>
  <c r="Z3488" i="3"/>
  <c r="Y3488" i="3"/>
  <c r="W3488" i="3"/>
  <c r="V3488" i="3"/>
  <c r="P3488" i="3"/>
  <c r="Z3487" i="3"/>
  <c r="Y3487" i="3"/>
  <c r="W3487" i="3"/>
  <c r="V3487" i="3"/>
  <c r="P3487" i="3"/>
  <c r="Z3486" i="3"/>
  <c r="Y3486" i="3"/>
  <c r="W3486" i="3"/>
  <c r="V3486" i="3"/>
  <c r="P3486" i="3"/>
  <c r="Z3485" i="3"/>
  <c r="Y3485" i="3"/>
  <c r="W3485" i="3"/>
  <c r="V3485" i="3"/>
  <c r="P3485" i="3"/>
  <c r="Z3484" i="3"/>
  <c r="Y3484" i="3"/>
  <c r="W3484" i="3"/>
  <c r="V3484" i="3"/>
  <c r="P3484" i="3"/>
  <c r="Z3483" i="3"/>
  <c r="Y3483" i="3"/>
  <c r="W3483" i="3"/>
  <c r="V3483" i="3"/>
  <c r="P3483" i="3"/>
  <c r="Z3482" i="3"/>
  <c r="Y3482" i="3"/>
  <c r="W3482" i="3"/>
  <c r="V3482" i="3"/>
  <c r="P3482" i="3"/>
  <c r="Z3481" i="3"/>
  <c r="Y3481" i="3"/>
  <c r="W3481" i="3"/>
  <c r="V3481" i="3"/>
  <c r="P3481" i="3"/>
  <c r="Z3480" i="3"/>
  <c r="Y3480" i="3"/>
  <c r="W3480" i="3"/>
  <c r="V3480" i="3"/>
  <c r="P3480" i="3"/>
  <c r="Z3479" i="3"/>
  <c r="Y3479" i="3"/>
  <c r="W3479" i="3"/>
  <c r="V3479" i="3"/>
  <c r="P3479" i="3"/>
  <c r="Z3478" i="3"/>
  <c r="Y3478" i="3"/>
  <c r="W3478" i="3"/>
  <c r="V3478" i="3"/>
  <c r="P3478" i="3"/>
  <c r="Z3477" i="3"/>
  <c r="Y3477" i="3"/>
  <c r="W3477" i="3"/>
  <c r="V3477" i="3"/>
  <c r="P3477" i="3"/>
  <c r="Z3476" i="3"/>
  <c r="Y3476" i="3"/>
  <c r="W3476" i="3"/>
  <c r="V3476" i="3"/>
  <c r="P3476" i="3"/>
  <c r="Z3475" i="3"/>
  <c r="Y3475" i="3"/>
  <c r="W3475" i="3"/>
  <c r="V3475" i="3"/>
  <c r="P3475" i="3"/>
  <c r="Z3474" i="3"/>
  <c r="Y3474" i="3"/>
  <c r="W3474" i="3"/>
  <c r="V3474" i="3"/>
  <c r="P3474" i="3"/>
  <c r="Z3473" i="3"/>
  <c r="Y3473" i="3"/>
  <c r="W3473" i="3"/>
  <c r="V3473" i="3"/>
  <c r="P3473" i="3"/>
  <c r="Z3472" i="3"/>
  <c r="Y3472" i="3"/>
  <c r="W3472" i="3"/>
  <c r="V3472" i="3"/>
  <c r="P3472" i="3"/>
  <c r="Z3471" i="3"/>
  <c r="Y3471" i="3"/>
  <c r="W3471" i="3"/>
  <c r="V3471" i="3"/>
  <c r="P3471" i="3"/>
  <c r="Z3470" i="3"/>
  <c r="Y3470" i="3"/>
  <c r="W3470" i="3"/>
  <c r="V3470" i="3"/>
  <c r="P3470" i="3"/>
  <c r="Z3469" i="3"/>
  <c r="Y3469" i="3"/>
  <c r="W3469" i="3"/>
  <c r="V3469" i="3"/>
  <c r="P3469" i="3"/>
  <c r="Z3468" i="3"/>
  <c r="Y3468" i="3"/>
  <c r="W3468" i="3"/>
  <c r="V3468" i="3"/>
  <c r="P3468" i="3"/>
  <c r="Z3467" i="3"/>
  <c r="Y3467" i="3"/>
  <c r="W3467" i="3"/>
  <c r="V3467" i="3"/>
  <c r="P3467" i="3"/>
  <c r="Z3466" i="3"/>
  <c r="Y3466" i="3"/>
  <c r="W3466" i="3"/>
  <c r="V3466" i="3"/>
  <c r="P3466" i="3"/>
  <c r="Z3465" i="3"/>
  <c r="Y3465" i="3"/>
  <c r="W3465" i="3"/>
  <c r="V3465" i="3"/>
  <c r="P3465" i="3"/>
  <c r="Z3464" i="3"/>
  <c r="Y3464" i="3"/>
  <c r="W3464" i="3"/>
  <c r="V3464" i="3"/>
  <c r="P3464" i="3"/>
  <c r="Z3463" i="3"/>
  <c r="Y3463" i="3"/>
  <c r="W3463" i="3"/>
  <c r="V3463" i="3"/>
  <c r="P3463" i="3"/>
  <c r="Z3462" i="3"/>
  <c r="Y3462" i="3"/>
  <c r="W3462" i="3"/>
  <c r="V3462" i="3"/>
  <c r="P3462" i="3"/>
  <c r="Z3461" i="3"/>
  <c r="Y3461" i="3"/>
  <c r="W3461" i="3"/>
  <c r="V3461" i="3"/>
  <c r="P3461" i="3"/>
  <c r="Z3460" i="3"/>
  <c r="Y3460" i="3"/>
  <c r="W3460" i="3"/>
  <c r="V3460" i="3"/>
  <c r="P3460" i="3"/>
  <c r="Z3459" i="3"/>
  <c r="Y3459" i="3"/>
  <c r="W3459" i="3"/>
  <c r="V3459" i="3"/>
  <c r="P3459" i="3"/>
  <c r="Z3458" i="3"/>
  <c r="Y3458" i="3"/>
  <c r="W3458" i="3"/>
  <c r="V3458" i="3"/>
  <c r="P3458" i="3"/>
  <c r="Z3457" i="3"/>
  <c r="Y3457" i="3"/>
  <c r="W3457" i="3"/>
  <c r="V3457" i="3"/>
  <c r="P3457" i="3"/>
  <c r="Z3456" i="3"/>
  <c r="Y3456" i="3"/>
  <c r="W3456" i="3"/>
  <c r="V3456" i="3"/>
  <c r="P3456" i="3"/>
  <c r="Z3455" i="3"/>
  <c r="Y3455" i="3"/>
  <c r="W3455" i="3"/>
  <c r="V3455" i="3"/>
  <c r="P3455" i="3"/>
  <c r="Z3454" i="3"/>
  <c r="Y3454" i="3"/>
  <c r="W3454" i="3"/>
  <c r="V3454" i="3"/>
  <c r="P3454" i="3"/>
  <c r="Z3453" i="3"/>
  <c r="Y3453" i="3"/>
  <c r="W3453" i="3"/>
  <c r="V3453" i="3"/>
  <c r="P3453" i="3"/>
  <c r="Z3452" i="3"/>
  <c r="Y3452" i="3"/>
  <c r="W3452" i="3"/>
  <c r="V3452" i="3"/>
  <c r="P3452" i="3"/>
  <c r="Z3451" i="3"/>
  <c r="Y3451" i="3"/>
  <c r="W3451" i="3"/>
  <c r="V3451" i="3"/>
  <c r="P3451" i="3"/>
  <c r="Z3450" i="3"/>
  <c r="Y3450" i="3"/>
  <c r="W3450" i="3"/>
  <c r="V3450" i="3"/>
  <c r="P3450" i="3"/>
  <c r="Z3449" i="3"/>
  <c r="Y3449" i="3"/>
  <c r="W3449" i="3"/>
  <c r="V3449" i="3"/>
  <c r="P3449" i="3"/>
  <c r="Z3448" i="3"/>
  <c r="Y3448" i="3"/>
  <c r="W3448" i="3"/>
  <c r="V3448" i="3"/>
  <c r="P3448" i="3"/>
  <c r="Z3447" i="3"/>
  <c r="Y3447" i="3"/>
  <c r="W3447" i="3"/>
  <c r="V3447" i="3"/>
  <c r="P3447" i="3"/>
  <c r="Z3446" i="3"/>
  <c r="Y3446" i="3"/>
  <c r="W3446" i="3"/>
  <c r="V3446" i="3"/>
  <c r="P3446" i="3"/>
  <c r="Z3445" i="3"/>
  <c r="Y3445" i="3"/>
  <c r="W3445" i="3"/>
  <c r="V3445" i="3"/>
  <c r="P3445" i="3"/>
  <c r="Z3444" i="3"/>
  <c r="Y3444" i="3"/>
  <c r="W3444" i="3"/>
  <c r="V3444" i="3"/>
  <c r="P3444" i="3"/>
  <c r="Z3443" i="3"/>
  <c r="Y3443" i="3"/>
  <c r="W3443" i="3"/>
  <c r="V3443" i="3"/>
  <c r="P3443" i="3"/>
  <c r="Z3442" i="3"/>
  <c r="Y3442" i="3"/>
  <c r="W3442" i="3"/>
  <c r="V3442" i="3"/>
  <c r="P3442" i="3"/>
  <c r="Z3441" i="3"/>
  <c r="Y3441" i="3"/>
  <c r="W3441" i="3"/>
  <c r="V3441" i="3"/>
  <c r="P3441" i="3"/>
  <c r="Z3440" i="3"/>
  <c r="Y3440" i="3"/>
  <c r="W3440" i="3"/>
  <c r="V3440" i="3"/>
  <c r="P3440" i="3"/>
  <c r="Z3439" i="3"/>
  <c r="Y3439" i="3"/>
  <c r="W3439" i="3"/>
  <c r="V3439" i="3"/>
  <c r="P3439" i="3"/>
  <c r="Z3438" i="3"/>
  <c r="Y3438" i="3"/>
  <c r="W3438" i="3"/>
  <c r="V3438" i="3"/>
  <c r="P3438" i="3"/>
  <c r="Z3437" i="3"/>
  <c r="Y3437" i="3"/>
  <c r="W3437" i="3"/>
  <c r="V3437" i="3"/>
  <c r="P3437" i="3"/>
  <c r="Z3436" i="3"/>
  <c r="Y3436" i="3"/>
  <c r="W3436" i="3"/>
  <c r="V3436" i="3"/>
  <c r="P3436" i="3"/>
  <c r="Z3435" i="3"/>
  <c r="Y3435" i="3"/>
  <c r="W3435" i="3"/>
  <c r="V3435" i="3"/>
  <c r="P3435" i="3"/>
  <c r="Z3434" i="3"/>
  <c r="Y3434" i="3"/>
  <c r="W3434" i="3"/>
  <c r="V3434" i="3"/>
  <c r="P3434" i="3"/>
  <c r="Z3433" i="3"/>
  <c r="Y3433" i="3"/>
  <c r="W3433" i="3"/>
  <c r="V3433" i="3"/>
  <c r="P3433" i="3"/>
  <c r="Z3432" i="3"/>
  <c r="Y3432" i="3"/>
  <c r="W3432" i="3"/>
  <c r="V3432" i="3"/>
  <c r="P3432" i="3"/>
  <c r="Z3431" i="3"/>
  <c r="Y3431" i="3"/>
  <c r="W3431" i="3"/>
  <c r="V3431" i="3"/>
  <c r="P3431" i="3"/>
  <c r="Z3430" i="3"/>
  <c r="Y3430" i="3"/>
  <c r="W3430" i="3"/>
  <c r="V3430" i="3"/>
  <c r="P3430" i="3"/>
  <c r="Z3429" i="3"/>
  <c r="Y3429" i="3"/>
  <c r="W3429" i="3"/>
  <c r="V3429" i="3"/>
  <c r="P3429" i="3"/>
  <c r="Z3428" i="3"/>
  <c r="Y3428" i="3"/>
  <c r="W3428" i="3"/>
  <c r="V3428" i="3"/>
  <c r="P3428" i="3"/>
  <c r="Z3427" i="3"/>
  <c r="Y3427" i="3"/>
  <c r="W3427" i="3"/>
  <c r="V3427" i="3"/>
  <c r="P3427" i="3"/>
  <c r="Z3426" i="3"/>
  <c r="Y3426" i="3"/>
  <c r="W3426" i="3"/>
  <c r="V3426" i="3"/>
  <c r="P3426" i="3"/>
  <c r="Z3425" i="3"/>
  <c r="Y3425" i="3"/>
  <c r="W3425" i="3"/>
  <c r="V3425" i="3"/>
  <c r="P3425" i="3"/>
  <c r="Z3424" i="3"/>
  <c r="Y3424" i="3"/>
  <c r="W3424" i="3"/>
  <c r="V3424" i="3"/>
  <c r="P3424" i="3"/>
  <c r="Z3423" i="3"/>
  <c r="Y3423" i="3"/>
  <c r="W3423" i="3"/>
  <c r="V3423" i="3"/>
  <c r="P3423" i="3"/>
  <c r="Z3422" i="3"/>
  <c r="Y3422" i="3"/>
  <c r="W3422" i="3"/>
  <c r="V3422" i="3"/>
  <c r="P3422" i="3"/>
  <c r="Z3421" i="3"/>
  <c r="Y3421" i="3"/>
  <c r="W3421" i="3"/>
  <c r="V3421" i="3"/>
  <c r="P3421" i="3"/>
  <c r="Z3420" i="3"/>
  <c r="Y3420" i="3"/>
  <c r="W3420" i="3"/>
  <c r="V3420" i="3"/>
  <c r="P3420" i="3"/>
  <c r="Z3419" i="3"/>
  <c r="Y3419" i="3"/>
  <c r="W3419" i="3"/>
  <c r="V3419" i="3"/>
  <c r="P3419" i="3"/>
  <c r="Z3418" i="3"/>
  <c r="Y3418" i="3"/>
  <c r="W3418" i="3"/>
  <c r="V3418" i="3"/>
  <c r="P3418" i="3"/>
  <c r="Z3417" i="3"/>
  <c r="Y3417" i="3"/>
  <c r="W3417" i="3"/>
  <c r="V3417" i="3"/>
  <c r="P3417" i="3"/>
  <c r="Z3416" i="3"/>
  <c r="Y3416" i="3"/>
  <c r="W3416" i="3"/>
  <c r="V3416" i="3"/>
  <c r="P3416" i="3"/>
  <c r="Z3415" i="3"/>
  <c r="Y3415" i="3"/>
  <c r="W3415" i="3"/>
  <c r="V3415" i="3"/>
  <c r="P3415" i="3"/>
  <c r="Z3414" i="3"/>
  <c r="Y3414" i="3"/>
  <c r="W3414" i="3"/>
  <c r="V3414" i="3"/>
  <c r="P3414" i="3"/>
  <c r="Z3413" i="3"/>
  <c r="Y3413" i="3"/>
  <c r="W3413" i="3"/>
  <c r="V3413" i="3"/>
  <c r="P3413" i="3"/>
  <c r="Z3412" i="3"/>
  <c r="Y3412" i="3"/>
  <c r="W3412" i="3"/>
  <c r="V3412" i="3"/>
  <c r="P3412" i="3"/>
  <c r="Z3411" i="3"/>
  <c r="Y3411" i="3"/>
  <c r="W3411" i="3"/>
  <c r="V3411" i="3"/>
  <c r="P3411" i="3"/>
  <c r="Z3410" i="3"/>
  <c r="Y3410" i="3"/>
  <c r="W3410" i="3"/>
  <c r="V3410" i="3"/>
  <c r="P3410" i="3"/>
  <c r="Z3409" i="3"/>
  <c r="Y3409" i="3"/>
  <c r="W3409" i="3"/>
  <c r="V3409" i="3"/>
  <c r="P3409" i="3"/>
  <c r="Z3408" i="3"/>
  <c r="Y3408" i="3"/>
  <c r="W3408" i="3"/>
  <c r="V3408" i="3"/>
  <c r="P3408" i="3"/>
  <c r="Z3407" i="3"/>
  <c r="Y3407" i="3"/>
  <c r="W3407" i="3"/>
  <c r="V3407" i="3"/>
  <c r="P3407" i="3"/>
  <c r="Z3406" i="3"/>
  <c r="Y3406" i="3"/>
  <c r="W3406" i="3"/>
  <c r="V3406" i="3"/>
  <c r="P3406" i="3"/>
  <c r="Z3405" i="3"/>
  <c r="Y3405" i="3"/>
  <c r="W3405" i="3"/>
  <c r="V3405" i="3"/>
  <c r="P3405" i="3"/>
  <c r="Z3404" i="3"/>
  <c r="Y3404" i="3"/>
  <c r="W3404" i="3"/>
  <c r="V3404" i="3"/>
  <c r="P3404" i="3"/>
  <c r="Z3403" i="3"/>
  <c r="Y3403" i="3"/>
  <c r="W3403" i="3"/>
  <c r="V3403" i="3"/>
  <c r="P3403" i="3"/>
  <c r="Z3402" i="3"/>
  <c r="Y3402" i="3"/>
  <c r="W3402" i="3"/>
  <c r="V3402" i="3"/>
  <c r="P3402" i="3"/>
  <c r="Z3401" i="3"/>
  <c r="Y3401" i="3"/>
  <c r="W3401" i="3"/>
  <c r="V3401" i="3"/>
  <c r="P3401" i="3"/>
  <c r="Z3400" i="3"/>
  <c r="Y3400" i="3"/>
  <c r="W3400" i="3"/>
  <c r="V3400" i="3"/>
  <c r="P3400" i="3"/>
  <c r="Z3399" i="3"/>
  <c r="Y3399" i="3"/>
  <c r="W3399" i="3"/>
  <c r="V3399" i="3"/>
  <c r="P3399" i="3"/>
  <c r="Z3398" i="3"/>
  <c r="Y3398" i="3"/>
  <c r="W3398" i="3"/>
  <c r="V3398" i="3"/>
  <c r="P3398" i="3"/>
  <c r="Z3397" i="3"/>
  <c r="Y3397" i="3"/>
  <c r="W3397" i="3"/>
  <c r="V3397" i="3"/>
  <c r="P3397" i="3"/>
  <c r="Z3396" i="3"/>
  <c r="Y3396" i="3"/>
  <c r="W3396" i="3"/>
  <c r="V3396" i="3"/>
  <c r="P3396" i="3"/>
  <c r="Z3395" i="3"/>
  <c r="Y3395" i="3"/>
  <c r="W3395" i="3"/>
  <c r="V3395" i="3"/>
  <c r="P3395" i="3"/>
  <c r="Z3394" i="3"/>
  <c r="Y3394" i="3"/>
  <c r="W3394" i="3"/>
  <c r="V3394" i="3"/>
  <c r="P3394" i="3"/>
  <c r="Z3393" i="3"/>
  <c r="Y3393" i="3"/>
  <c r="W3393" i="3"/>
  <c r="V3393" i="3"/>
  <c r="P3393" i="3"/>
  <c r="Z3392" i="3"/>
  <c r="Y3392" i="3"/>
  <c r="W3392" i="3"/>
  <c r="V3392" i="3"/>
  <c r="P3392" i="3"/>
  <c r="Z3391" i="3"/>
  <c r="Y3391" i="3"/>
  <c r="W3391" i="3"/>
  <c r="V3391" i="3"/>
  <c r="P3391" i="3"/>
  <c r="Z3390" i="3"/>
  <c r="Y3390" i="3"/>
  <c r="W3390" i="3"/>
  <c r="V3390" i="3"/>
  <c r="P3390" i="3"/>
  <c r="Z3389" i="3"/>
  <c r="Y3389" i="3"/>
  <c r="W3389" i="3"/>
  <c r="V3389" i="3"/>
  <c r="P3389" i="3"/>
  <c r="Z3388" i="3"/>
  <c r="Y3388" i="3"/>
  <c r="W3388" i="3"/>
  <c r="V3388" i="3"/>
  <c r="P3388" i="3"/>
  <c r="Z3387" i="3"/>
  <c r="Y3387" i="3"/>
  <c r="W3387" i="3"/>
  <c r="V3387" i="3"/>
  <c r="P3387" i="3"/>
  <c r="Z3386" i="3"/>
  <c r="Y3386" i="3"/>
  <c r="W3386" i="3"/>
  <c r="V3386" i="3"/>
  <c r="P3386" i="3"/>
  <c r="Z3385" i="3"/>
  <c r="Y3385" i="3"/>
  <c r="W3385" i="3"/>
  <c r="V3385" i="3"/>
  <c r="P3385" i="3"/>
  <c r="Z3384" i="3"/>
  <c r="Y3384" i="3"/>
  <c r="W3384" i="3"/>
  <c r="V3384" i="3"/>
  <c r="P3384" i="3"/>
  <c r="Z3383" i="3"/>
  <c r="Y3383" i="3"/>
  <c r="W3383" i="3"/>
  <c r="V3383" i="3"/>
  <c r="P3383" i="3"/>
  <c r="Z3382" i="3"/>
  <c r="Y3382" i="3"/>
  <c r="W3382" i="3"/>
  <c r="V3382" i="3"/>
  <c r="P3382" i="3"/>
  <c r="Z3381" i="3"/>
  <c r="Y3381" i="3"/>
  <c r="W3381" i="3"/>
  <c r="V3381" i="3"/>
  <c r="P3381" i="3"/>
  <c r="Z3380" i="3"/>
  <c r="Y3380" i="3"/>
  <c r="W3380" i="3"/>
  <c r="V3380" i="3"/>
  <c r="P3380" i="3"/>
  <c r="Z3379" i="3"/>
  <c r="Y3379" i="3"/>
  <c r="W3379" i="3"/>
  <c r="V3379" i="3"/>
  <c r="P3379" i="3"/>
  <c r="Z3378" i="3"/>
  <c r="Y3378" i="3"/>
  <c r="W3378" i="3"/>
  <c r="V3378" i="3"/>
  <c r="P3378" i="3"/>
  <c r="Z3377" i="3"/>
  <c r="Y3377" i="3"/>
  <c r="W3377" i="3"/>
  <c r="V3377" i="3"/>
  <c r="P3377" i="3"/>
  <c r="Z3376" i="3"/>
  <c r="Y3376" i="3"/>
  <c r="W3376" i="3"/>
  <c r="V3376" i="3"/>
  <c r="P3376" i="3"/>
  <c r="Z3375" i="3"/>
  <c r="Y3375" i="3"/>
  <c r="W3375" i="3"/>
  <c r="V3375" i="3"/>
  <c r="P3375" i="3"/>
  <c r="Z3374" i="3"/>
  <c r="Y3374" i="3"/>
  <c r="W3374" i="3"/>
  <c r="V3374" i="3"/>
  <c r="P3374" i="3"/>
  <c r="Z3373" i="3"/>
  <c r="Y3373" i="3"/>
  <c r="W3373" i="3"/>
  <c r="V3373" i="3"/>
  <c r="P3373" i="3"/>
  <c r="Z3372" i="3"/>
  <c r="Y3372" i="3"/>
  <c r="W3372" i="3"/>
  <c r="V3372" i="3"/>
  <c r="P3372" i="3"/>
  <c r="Z3371" i="3"/>
  <c r="Y3371" i="3"/>
  <c r="W3371" i="3"/>
  <c r="V3371" i="3"/>
  <c r="P3371" i="3"/>
  <c r="Z3370" i="3"/>
  <c r="Y3370" i="3"/>
  <c r="W3370" i="3"/>
  <c r="V3370" i="3"/>
  <c r="P3370" i="3"/>
  <c r="Z3369" i="3"/>
  <c r="Y3369" i="3"/>
  <c r="W3369" i="3"/>
  <c r="V3369" i="3"/>
  <c r="P3369" i="3"/>
  <c r="Z3368" i="3"/>
  <c r="Y3368" i="3"/>
  <c r="W3368" i="3"/>
  <c r="V3368" i="3"/>
  <c r="P3368" i="3"/>
  <c r="Z3367" i="3"/>
  <c r="Y3367" i="3"/>
  <c r="W3367" i="3"/>
  <c r="V3367" i="3"/>
  <c r="P3367" i="3"/>
  <c r="Z3366" i="3"/>
  <c r="Y3366" i="3"/>
  <c r="W3366" i="3"/>
  <c r="V3366" i="3"/>
  <c r="P3366" i="3"/>
  <c r="Z3365" i="3"/>
  <c r="Y3365" i="3"/>
  <c r="W3365" i="3"/>
  <c r="V3365" i="3"/>
  <c r="P3365" i="3"/>
  <c r="Z3364" i="3"/>
  <c r="Y3364" i="3"/>
  <c r="W3364" i="3"/>
  <c r="V3364" i="3"/>
  <c r="P3364" i="3"/>
  <c r="Z3363" i="3"/>
  <c r="Y3363" i="3"/>
  <c r="W3363" i="3"/>
  <c r="V3363" i="3"/>
  <c r="P3363" i="3"/>
  <c r="Z3362" i="3"/>
  <c r="Y3362" i="3"/>
  <c r="W3362" i="3"/>
  <c r="V3362" i="3"/>
  <c r="P3362" i="3"/>
  <c r="Z3361" i="3"/>
  <c r="Y3361" i="3"/>
  <c r="W3361" i="3"/>
  <c r="V3361" i="3"/>
  <c r="P3361" i="3"/>
  <c r="Z3360" i="3"/>
  <c r="Y3360" i="3"/>
  <c r="W3360" i="3"/>
  <c r="V3360" i="3"/>
  <c r="P3360" i="3"/>
  <c r="Z3359" i="3"/>
  <c r="Y3359" i="3"/>
  <c r="W3359" i="3"/>
  <c r="V3359" i="3"/>
  <c r="P3359" i="3"/>
  <c r="Z3358" i="3"/>
  <c r="Y3358" i="3"/>
  <c r="W3358" i="3"/>
  <c r="V3358" i="3"/>
  <c r="P3358" i="3"/>
  <c r="Z3357" i="3"/>
  <c r="Y3357" i="3"/>
  <c r="W3357" i="3"/>
  <c r="V3357" i="3"/>
  <c r="P3357" i="3"/>
  <c r="Z3356" i="3"/>
  <c r="Y3356" i="3"/>
  <c r="W3356" i="3"/>
  <c r="V3356" i="3"/>
  <c r="P3356" i="3"/>
  <c r="Z3355" i="3"/>
  <c r="Y3355" i="3"/>
  <c r="W3355" i="3"/>
  <c r="V3355" i="3"/>
  <c r="P3355" i="3"/>
  <c r="Z3354" i="3"/>
  <c r="Y3354" i="3"/>
  <c r="W3354" i="3"/>
  <c r="V3354" i="3"/>
  <c r="P3354" i="3"/>
  <c r="Z3353" i="3"/>
  <c r="Y3353" i="3"/>
  <c r="W3353" i="3"/>
  <c r="V3353" i="3"/>
  <c r="P3353" i="3"/>
  <c r="Z3352" i="3"/>
  <c r="Y3352" i="3"/>
  <c r="W3352" i="3"/>
  <c r="V3352" i="3"/>
  <c r="P3352" i="3"/>
  <c r="Z3351" i="3"/>
  <c r="Y3351" i="3"/>
  <c r="W3351" i="3"/>
  <c r="V3351" i="3"/>
  <c r="P3351" i="3"/>
  <c r="Z3350" i="3"/>
  <c r="Y3350" i="3"/>
  <c r="W3350" i="3"/>
  <c r="V3350" i="3"/>
  <c r="P3350" i="3"/>
  <c r="Z3349" i="3"/>
  <c r="Y3349" i="3"/>
  <c r="W3349" i="3"/>
  <c r="V3349" i="3"/>
  <c r="P3349" i="3"/>
  <c r="Z3348" i="3"/>
  <c r="Y3348" i="3"/>
  <c r="W3348" i="3"/>
  <c r="V3348" i="3"/>
  <c r="P3348" i="3"/>
  <c r="Z3347" i="3"/>
  <c r="Y3347" i="3"/>
  <c r="W3347" i="3"/>
  <c r="V3347" i="3"/>
  <c r="P3347" i="3"/>
  <c r="Z3346" i="3"/>
  <c r="Y3346" i="3"/>
  <c r="W3346" i="3"/>
  <c r="V3346" i="3"/>
  <c r="P3346" i="3"/>
  <c r="Z3345" i="3"/>
  <c r="Y3345" i="3"/>
  <c r="W3345" i="3"/>
  <c r="V3345" i="3"/>
  <c r="P3345" i="3"/>
  <c r="Z3344" i="3"/>
  <c r="Y3344" i="3"/>
  <c r="W3344" i="3"/>
  <c r="V3344" i="3"/>
  <c r="P3344" i="3"/>
  <c r="Z3343" i="3"/>
  <c r="Y3343" i="3"/>
  <c r="W3343" i="3"/>
  <c r="V3343" i="3"/>
  <c r="P3343" i="3"/>
  <c r="Z3342" i="3"/>
  <c r="Y3342" i="3"/>
  <c r="W3342" i="3"/>
  <c r="V3342" i="3"/>
  <c r="P3342" i="3"/>
  <c r="Z3341" i="3"/>
  <c r="Y3341" i="3"/>
  <c r="W3341" i="3"/>
  <c r="V3341" i="3"/>
  <c r="P3341" i="3"/>
  <c r="Z3340" i="3"/>
  <c r="Y3340" i="3"/>
  <c r="W3340" i="3"/>
  <c r="V3340" i="3"/>
  <c r="P3340" i="3"/>
  <c r="Z3339" i="3"/>
  <c r="Y3339" i="3"/>
  <c r="W3339" i="3"/>
  <c r="V3339" i="3"/>
  <c r="P3339" i="3"/>
  <c r="Z3338" i="3"/>
  <c r="Y3338" i="3"/>
  <c r="W3338" i="3"/>
  <c r="V3338" i="3"/>
  <c r="P3338" i="3"/>
  <c r="Z3337" i="3"/>
  <c r="Y3337" i="3"/>
  <c r="W3337" i="3"/>
  <c r="V3337" i="3"/>
  <c r="P3337" i="3"/>
  <c r="Z3336" i="3"/>
  <c r="Y3336" i="3"/>
  <c r="W3336" i="3"/>
  <c r="V3336" i="3"/>
  <c r="P3336" i="3"/>
  <c r="Z3335" i="3"/>
  <c r="Y3335" i="3"/>
  <c r="W3335" i="3"/>
  <c r="V3335" i="3"/>
  <c r="P3335" i="3"/>
  <c r="Z3334" i="3"/>
  <c r="Y3334" i="3"/>
  <c r="W3334" i="3"/>
  <c r="V3334" i="3"/>
  <c r="P3334" i="3"/>
  <c r="Z3333" i="3"/>
  <c r="Y3333" i="3"/>
  <c r="W3333" i="3"/>
  <c r="V3333" i="3"/>
  <c r="P3333" i="3"/>
  <c r="Z3332" i="3"/>
  <c r="Y3332" i="3"/>
  <c r="W3332" i="3"/>
  <c r="V3332" i="3"/>
  <c r="P3332" i="3"/>
  <c r="Z3331" i="3"/>
  <c r="Y3331" i="3"/>
  <c r="W3331" i="3"/>
  <c r="V3331" i="3"/>
  <c r="P3331" i="3"/>
  <c r="Z3330" i="3"/>
  <c r="Y3330" i="3"/>
  <c r="W3330" i="3"/>
  <c r="V3330" i="3"/>
  <c r="P3330" i="3"/>
  <c r="Z3329" i="3"/>
  <c r="Y3329" i="3"/>
  <c r="W3329" i="3"/>
  <c r="V3329" i="3"/>
  <c r="P3329" i="3"/>
  <c r="Z3328" i="3"/>
  <c r="Y3328" i="3"/>
  <c r="W3328" i="3"/>
  <c r="V3328" i="3"/>
  <c r="P3328" i="3"/>
  <c r="Z3327" i="3"/>
  <c r="Y3327" i="3"/>
  <c r="W3327" i="3"/>
  <c r="V3327" i="3"/>
  <c r="P3327" i="3"/>
  <c r="Z3326" i="3"/>
  <c r="Y3326" i="3"/>
  <c r="W3326" i="3"/>
  <c r="V3326" i="3"/>
  <c r="P3326" i="3"/>
  <c r="Z3325" i="3"/>
  <c r="Y3325" i="3"/>
  <c r="W3325" i="3"/>
  <c r="V3325" i="3"/>
  <c r="P3325" i="3"/>
  <c r="Z3324" i="3"/>
  <c r="Y3324" i="3"/>
  <c r="W3324" i="3"/>
  <c r="V3324" i="3"/>
  <c r="P3324" i="3"/>
  <c r="Z3323" i="3"/>
  <c r="Y3323" i="3"/>
  <c r="W3323" i="3"/>
  <c r="V3323" i="3"/>
  <c r="P3323" i="3"/>
  <c r="Z3322" i="3"/>
  <c r="Y3322" i="3"/>
  <c r="W3322" i="3"/>
  <c r="V3322" i="3"/>
  <c r="P3322" i="3"/>
  <c r="Z3321" i="3"/>
  <c r="Y3321" i="3"/>
  <c r="W3321" i="3"/>
  <c r="V3321" i="3"/>
  <c r="P3321" i="3"/>
  <c r="Z3320" i="3"/>
  <c r="Y3320" i="3"/>
  <c r="W3320" i="3"/>
  <c r="V3320" i="3"/>
  <c r="P3320" i="3"/>
  <c r="Z3319" i="3"/>
  <c r="Y3319" i="3"/>
  <c r="W3319" i="3"/>
  <c r="V3319" i="3"/>
  <c r="P3319" i="3"/>
  <c r="Z3318" i="3"/>
  <c r="Y3318" i="3"/>
  <c r="W3318" i="3"/>
  <c r="V3318" i="3"/>
  <c r="P3318" i="3"/>
  <c r="Z3317" i="3"/>
  <c r="Y3317" i="3"/>
  <c r="W3317" i="3"/>
  <c r="V3317" i="3"/>
  <c r="P3317" i="3"/>
  <c r="Z3316" i="3"/>
  <c r="Y3316" i="3"/>
  <c r="W3316" i="3"/>
  <c r="V3316" i="3"/>
  <c r="P3316" i="3"/>
  <c r="Z3315" i="3"/>
  <c r="Y3315" i="3"/>
  <c r="W3315" i="3"/>
  <c r="V3315" i="3"/>
  <c r="P3315" i="3"/>
  <c r="Z3314" i="3"/>
  <c r="Y3314" i="3"/>
  <c r="W3314" i="3"/>
  <c r="V3314" i="3"/>
  <c r="P3314" i="3"/>
  <c r="Z3313" i="3"/>
  <c r="Y3313" i="3"/>
  <c r="W3313" i="3"/>
  <c r="V3313" i="3"/>
  <c r="P3313" i="3"/>
  <c r="Z3312" i="3"/>
  <c r="Y3312" i="3"/>
  <c r="W3312" i="3"/>
  <c r="V3312" i="3"/>
  <c r="P3312" i="3"/>
  <c r="Z3311" i="3"/>
  <c r="Y3311" i="3"/>
  <c r="W3311" i="3"/>
  <c r="V3311" i="3"/>
  <c r="P3311" i="3"/>
  <c r="Z3310" i="3"/>
  <c r="Y3310" i="3"/>
  <c r="W3310" i="3"/>
  <c r="V3310" i="3"/>
  <c r="P3310" i="3"/>
  <c r="Z3309" i="3"/>
  <c r="Y3309" i="3"/>
  <c r="W3309" i="3"/>
  <c r="V3309" i="3"/>
  <c r="P3309" i="3"/>
  <c r="Z3308" i="3"/>
  <c r="Y3308" i="3"/>
  <c r="W3308" i="3"/>
  <c r="V3308" i="3"/>
  <c r="P3308" i="3"/>
  <c r="Z3307" i="3"/>
  <c r="Y3307" i="3"/>
  <c r="W3307" i="3"/>
  <c r="V3307" i="3"/>
  <c r="P3307" i="3"/>
  <c r="Z3306" i="3"/>
  <c r="Y3306" i="3"/>
  <c r="W3306" i="3"/>
  <c r="V3306" i="3"/>
  <c r="P3306" i="3"/>
  <c r="Z3305" i="3"/>
  <c r="Y3305" i="3"/>
  <c r="W3305" i="3"/>
  <c r="V3305" i="3"/>
  <c r="P3305" i="3"/>
  <c r="Z3304" i="3"/>
  <c r="Y3304" i="3"/>
  <c r="W3304" i="3"/>
  <c r="V3304" i="3"/>
  <c r="P3304" i="3"/>
  <c r="Z3303" i="3"/>
  <c r="Y3303" i="3"/>
  <c r="W3303" i="3"/>
  <c r="V3303" i="3"/>
  <c r="P3303" i="3"/>
  <c r="Z3302" i="3"/>
  <c r="Y3302" i="3"/>
  <c r="W3302" i="3"/>
  <c r="V3302" i="3"/>
  <c r="P3302" i="3"/>
  <c r="Z3301" i="3"/>
  <c r="Y3301" i="3"/>
  <c r="W3301" i="3"/>
  <c r="V3301" i="3"/>
  <c r="P3301" i="3"/>
  <c r="Z3300" i="3"/>
  <c r="Y3300" i="3"/>
  <c r="W3300" i="3"/>
  <c r="V3300" i="3"/>
  <c r="P3300" i="3"/>
  <c r="Z3299" i="3"/>
  <c r="Y3299" i="3"/>
  <c r="W3299" i="3"/>
  <c r="V3299" i="3"/>
  <c r="P3299" i="3"/>
  <c r="Z3298" i="3"/>
  <c r="Y3298" i="3"/>
  <c r="W3298" i="3"/>
  <c r="V3298" i="3"/>
  <c r="P3298" i="3"/>
  <c r="Z3297" i="3"/>
  <c r="Y3297" i="3"/>
  <c r="W3297" i="3"/>
  <c r="V3297" i="3"/>
  <c r="P3297" i="3"/>
  <c r="Z3296" i="3"/>
  <c r="Y3296" i="3"/>
  <c r="W3296" i="3"/>
  <c r="V3296" i="3"/>
  <c r="P3296" i="3"/>
  <c r="Z3295" i="3"/>
  <c r="Y3295" i="3"/>
  <c r="W3295" i="3"/>
  <c r="V3295" i="3"/>
  <c r="P3295" i="3"/>
  <c r="Z3294" i="3"/>
  <c r="Y3294" i="3"/>
  <c r="W3294" i="3"/>
  <c r="V3294" i="3"/>
  <c r="P3294" i="3"/>
  <c r="Z3293" i="3"/>
  <c r="Y3293" i="3"/>
  <c r="W3293" i="3"/>
  <c r="V3293" i="3"/>
  <c r="P3293" i="3"/>
  <c r="Z3292" i="3"/>
  <c r="Y3292" i="3"/>
  <c r="W3292" i="3"/>
  <c r="V3292" i="3"/>
  <c r="P3292" i="3"/>
  <c r="Z3291" i="3"/>
  <c r="Y3291" i="3"/>
  <c r="W3291" i="3"/>
  <c r="V3291" i="3"/>
  <c r="P3291" i="3"/>
  <c r="Z3290" i="3"/>
  <c r="Y3290" i="3"/>
  <c r="W3290" i="3"/>
  <c r="V3290" i="3"/>
  <c r="P3290" i="3"/>
  <c r="Z3289" i="3"/>
  <c r="Y3289" i="3"/>
  <c r="W3289" i="3"/>
  <c r="V3289" i="3"/>
  <c r="P3289" i="3"/>
  <c r="Z3288" i="3"/>
  <c r="Y3288" i="3"/>
  <c r="W3288" i="3"/>
  <c r="V3288" i="3"/>
  <c r="P3288" i="3"/>
  <c r="Z3287" i="3"/>
  <c r="Y3287" i="3"/>
  <c r="W3287" i="3"/>
  <c r="V3287" i="3"/>
  <c r="P3287" i="3"/>
  <c r="Z3286" i="3"/>
  <c r="Y3286" i="3"/>
  <c r="W3286" i="3"/>
  <c r="V3286" i="3"/>
  <c r="P3286" i="3"/>
  <c r="Z3285" i="3"/>
  <c r="Y3285" i="3"/>
  <c r="W3285" i="3"/>
  <c r="V3285" i="3"/>
  <c r="P3285" i="3"/>
  <c r="Z3284" i="3"/>
  <c r="Y3284" i="3"/>
  <c r="W3284" i="3"/>
  <c r="V3284" i="3"/>
  <c r="P3284" i="3"/>
  <c r="Z3283" i="3"/>
  <c r="Y3283" i="3"/>
  <c r="W3283" i="3"/>
  <c r="V3283" i="3"/>
  <c r="P3283" i="3"/>
  <c r="Z3282" i="3"/>
  <c r="Y3282" i="3"/>
  <c r="W3282" i="3"/>
  <c r="V3282" i="3"/>
  <c r="P3282" i="3"/>
  <c r="Z3281" i="3"/>
  <c r="Y3281" i="3"/>
  <c r="W3281" i="3"/>
  <c r="V3281" i="3"/>
  <c r="P3281" i="3"/>
  <c r="Z3280" i="3"/>
  <c r="Y3280" i="3"/>
  <c r="W3280" i="3"/>
  <c r="V3280" i="3"/>
  <c r="P3280" i="3"/>
  <c r="Z3279" i="3"/>
  <c r="Y3279" i="3"/>
  <c r="W3279" i="3"/>
  <c r="V3279" i="3"/>
  <c r="P3279" i="3"/>
  <c r="Z3278" i="3"/>
  <c r="Y3278" i="3"/>
  <c r="W3278" i="3"/>
  <c r="V3278" i="3"/>
  <c r="P3278" i="3"/>
  <c r="Z3277" i="3"/>
  <c r="Y3277" i="3"/>
  <c r="W3277" i="3"/>
  <c r="V3277" i="3"/>
  <c r="P3277" i="3"/>
  <c r="Z3276" i="3"/>
  <c r="Y3276" i="3"/>
  <c r="W3276" i="3"/>
  <c r="V3276" i="3"/>
  <c r="P3276" i="3"/>
  <c r="Z3275" i="3"/>
  <c r="Y3275" i="3"/>
  <c r="W3275" i="3"/>
  <c r="V3275" i="3"/>
  <c r="P3275" i="3"/>
  <c r="Z3274" i="3"/>
  <c r="Y3274" i="3"/>
  <c r="W3274" i="3"/>
  <c r="V3274" i="3"/>
  <c r="P3274" i="3"/>
  <c r="Z3273" i="3"/>
  <c r="Y3273" i="3"/>
  <c r="W3273" i="3"/>
  <c r="V3273" i="3"/>
  <c r="P3273" i="3"/>
  <c r="Z3272" i="3"/>
  <c r="Y3272" i="3"/>
  <c r="W3272" i="3"/>
  <c r="V3272" i="3"/>
  <c r="P3272" i="3"/>
  <c r="Z3271" i="3"/>
  <c r="Y3271" i="3"/>
  <c r="W3271" i="3"/>
  <c r="V3271" i="3"/>
  <c r="P3271" i="3"/>
  <c r="Z3270" i="3"/>
  <c r="Y3270" i="3"/>
  <c r="W3270" i="3"/>
  <c r="V3270" i="3"/>
  <c r="P3270" i="3"/>
  <c r="Z3269" i="3"/>
  <c r="Y3269" i="3"/>
  <c r="W3269" i="3"/>
  <c r="V3269" i="3"/>
  <c r="P3269" i="3"/>
  <c r="Z3268" i="3"/>
  <c r="Y3268" i="3"/>
  <c r="W3268" i="3"/>
  <c r="V3268" i="3"/>
  <c r="P3268" i="3"/>
  <c r="Z3267" i="3"/>
  <c r="Y3267" i="3"/>
  <c r="W3267" i="3"/>
  <c r="V3267" i="3"/>
  <c r="P3267" i="3"/>
  <c r="Z3266" i="3"/>
  <c r="Y3266" i="3"/>
  <c r="W3266" i="3"/>
  <c r="V3266" i="3"/>
  <c r="P3266" i="3"/>
  <c r="Z3265" i="3"/>
  <c r="Y3265" i="3"/>
  <c r="W3265" i="3"/>
  <c r="V3265" i="3"/>
  <c r="P3265" i="3"/>
  <c r="Z3264" i="3"/>
  <c r="Y3264" i="3"/>
  <c r="W3264" i="3"/>
  <c r="V3264" i="3"/>
  <c r="P3264" i="3"/>
  <c r="Z3263" i="3"/>
  <c r="Y3263" i="3"/>
  <c r="W3263" i="3"/>
  <c r="V3263" i="3"/>
  <c r="P3263" i="3"/>
  <c r="Z3262" i="3"/>
  <c r="Y3262" i="3"/>
  <c r="W3262" i="3"/>
  <c r="V3262" i="3"/>
  <c r="P3262" i="3"/>
  <c r="Z3261" i="3"/>
  <c r="Y3261" i="3"/>
  <c r="W3261" i="3"/>
  <c r="V3261" i="3"/>
  <c r="P3261" i="3"/>
  <c r="Z3260" i="3"/>
  <c r="Y3260" i="3"/>
  <c r="W3260" i="3"/>
  <c r="V3260" i="3"/>
  <c r="P3260" i="3"/>
  <c r="Z3259" i="3"/>
  <c r="Y3259" i="3"/>
  <c r="W3259" i="3"/>
  <c r="V3259" i="3"/>
  <c r="P3259" i="3"/>
  <c r="Z3258" i="3"/>
  <c r="Y3258" i="3"/>
  <c r="W3258" i="3"/>
  <c r="V3258" i="3"/>
  <c r="P3258" i="3"/>
  <c r="Z3257" i="3"/>
  <c r="Y3257" i="3"/>
  <c r="W3257" i="3"/>
  <c r="V3257" i="3"/>
  <c r="P3257" i="3"/>
  <c r="Z3256" i="3"/>
  <c r="Y3256" i="3"/>
  <c r="W3256" i="3"/>
  <c r="V3256" i="3"/>
  <c r="P3256" i="3"/>
  <c r="Z3255" i="3"/>
  <c r="Y3255" i="3"/>
  <c r="W3255" i="3"/>
  <c r="V3255" i="3"/>
  <c r="P3255" i="3"/>
  <c r="Z3254" i="3"/>
  <c r="Y3254" i="3"/>
  <c r="W3254" i="3"/>
  <c r="V3254" i="3"/>
  <c r="P3254" i="3"/>
  <c r="Z3253" i="3"/>
  <c r="Y3253" i="3"/>
  <c r="W3253" i="3"/>
  <c r="V3253" i="3"/>
  <c r="P3253" i="3"/>
  <c r="Z3252" i="3"/>
  <c r="Y3252" i="3"/>
  <c r="W3252" i="3"/>
  <c r="V3252" i="3"/>
  <c r="P3252" i="3"/>
  <c r="Z3251" i="3"/>
  <c r="Y3251" i="3"/>
  <c r="W3251" i="3"/>
  <c r="V3251" i="3"/>
  <c r="P3251" i="3"/>
  <c r="Z3250" i="3"/>
  <c r="Y3250" i="3"/>
  <c r="W3250" i="3"/>
  <c r="V3250" i="3"/>
  <c r="P3250" i="3"/>
  <c r="Z3249" i="3"/>
  <c r="Y3249" i="3"/>
  <c r="W3249" i="3"/>
  <c r="V3249" i="3"/>
  <c r="P3249" i="3"/>
  <c r="Z3248" i="3"/>
  <c r="Y3248" i="3"/>
  <c r="W3248" i="3"/>
  <c r="V3248" i="3"/>
  <c r="P3248" i="3"/>
  <c r="Z3247" i="3"/>
  <c r="Y3247" i="3"/>
  <c r="W3247" i="3"/>
  <c r="V3247" i="3"/>
  <c r="P3247" i="3"/>
  <c r="Z3246" i="3"/>
  <c r="Y3246" i="3"/>
  <c r="W3246" i="3"/>
  <c r="V3246" i="3"/>
  <c r="P3246" i="3"/>
  <c r="Z3245" i="3"/>
  <c r="Y3245" i="3"/>
  <c r="W3245" i="3"/>
  <c r="V3245" i="3"/>
  <c r="P3245" i="3"/>
  <c r="Z3244" i="3"/>
  <c r="Y3244" i="3"/>
  <c r="W3244" i="3"/>
  <c r="V3244" i="3"/>
  <c r="P3244" i="3"/>
  <c r="Z3243" i="3"/>
  <c r="Y3243" i="3"/>
  <c r="W3243" i="3"/>
  <c r="V3243" i="3"/>
  <c r="P3243" i="3"/>
  <c r="Z3242" i="3"/>
  <c r="Y3242" i="3"/>
  <c r="W3242" i="3"/>
  <c r="V3242" i="3"/>
  <c r="P3242" i="3"/>
  <c r="Z3241" i="3"/>
  <c r="Y3241" i="3"/>
  <c r="W3241" i="3"/>
  <c r="V3241" i="3"/>
  <c r="P3241" i="3"/>
  <c r="Z3240" i="3"/>
  <c r="Y3240" i="3"/>
  <c r="W3240" i="3"/>
  <c r="V3240" i="3"/>
  <c r="P3240" i="3"/>
  <c r="Z3239" i="3"/>
  <c r="Y3239" i="3"/>
  <c r="W3239" i="3"/>
  <c r="V3239" i="3"/>
  <c r="P3239" i="3"/>
  <c r="Z3238" i="3"/>
  <c r="Y3238" i="3"/>
  <c r="W3238" i="3"/>
  <c r="V3238" i="3"/>
  <c r="P3238" i="3"/>
  <c r="Z3237" i="3"/>
  <c r="Y3237" i="3"/>
  <c r="W3237" i="3"/>
  <c r="V3237" i="3"/>
  <c r="P3237" i="3"/>
  <c r="Z3236" i="3"/>
  <c r="Y3236" i="3"/>
  <c r="W3236" i="3"/>
  <c r="V3236" i="3"/>
  <c r="P3236" i="3"/>
  <c r="Z3235" i="3"/>
  <c r="Y3235" i="3"/>
  <c r="W3235" i="3"/>
  <c r="V3235" i="3"/>
  <c r="P3235" i="3"/>
  <c r="Z3234" i="3"/>
  <c r="Y3234" i="3"/>
  <c r="W3234" i="3"/>
  <c r="V3234" i="3"/>
  <c r="P3234" i="3"/>
  <c r="Z3233" i="3"/>
  <c r="Y3233" i="3"/>
  <c r="W3233" i="3"/>
  <c r="V3233" i="3"/>
  <c r="P3233" i="3"/>
  <c r="Z3232" i="3"/>
  <c r="Y3232" i="3"/>
  <c r="W3232" i="3"/>
  <c r="V3232" i="3"/>
  <c r="P3232" i="3"/>
  <c r="Z3231" i="3"/>
  <c r="Y3231" i="3"/>
  <c r="W3231" i="3"/>
  <c r="V3231" i="3"/>
  <c r="P3231" i="3"/>
  <c r="Z3230" i="3"/>
  <c r="Y3230" i="3"/>
  <c r="W3230" i="3"/>
  <c r="V3230" i="3"/>
  <c r="P3230" i="3"/>
  <c r="Z3229" i="3"/>
  <c r="Y3229" i="3"/>
  <c r="W3229" i="3"/>
  <c r="V3229" i="3"/>
  <c r="P3229" i="3"/>
  <c r="Z3228" i="3"/>
  <c r="Y3228" i="3"/>
  <c r="W3228" i="3"/>
  <c r="V3228" i="3"/>
  <c r="P3228" i="3"/>
  <c r="Z3227" i="3"/>
  <c r="Y3227" i="3"/>
  <c r="W3227" i="3"/>
  <c r="V3227" i="3"/>
  <c r="P3227" i="3"/>
  <c r="Z3226" i="3"/>
  <c r="Y3226" i="3"/>
  <c r="W3226" i="3"/>
  <c r="V3226" i="3"/>
  <c r="P3226" i="3"/>
  <c r="Z3225" i="3"/>
  <c r="Y3225" i="3"/>
  <c r="W3225" i="3"/>
  <c r="V3225" i="3"/>
  <c r="P3225" i="3"/>
  <c r="Z3224" i="3"/>
  <c r="Y3224" i="3"/>
  <c r="W3224" i="3"/>
  <c r="V3224" i="3"/>
  <c r="P3224" i="3"/>
  <c r="Z3223" i="3"/>
  <c r="Y3223" i="3"/>
  <c r="W3223" i="3"/>
  <c r="V3223" i="3"/>
  <c r="P3223" i="3"/>
  <c r="Z3222" i="3"/>
  <c r="Y3222" i="3"/>
  <c r="W3222" i="3"/>
  <c r="V3222" i="3"/>
  <c r="P3222" i="3"/>
  <c r="Z3221" i="3"/>
  <c r="Y3221" i="3"/>
  <c r="W3221" i="3"/>
  <c r="V3221" i="3"/>
  <c r="P3221" i="3"/>
  <c r="Z3220" i="3"/>
  <c r="Y3220" i="3"/>
  <c r="W3220" i="3"/>
  <c r="V3220" i="3"/>
  <c r="P3220" i="3"/>
  <c r="Z3219" i="3"/>
  <c r="Y3219" i="3"/>
  <c r="W3219" i="3"/>
  <c r="V3219" i="3"/>
  <c r="P3219" i="3"/>
  <c r="Z3218" i="3"/>
  <c r="Y3218" i="3"/>
  <c r="W3218" i="3"/>
  <c r="V3218" i="3"/>
  <c r="P3218" i="3"/>
  <c r="Z3217" i="3"/>
  <c r="Y3217" i="3"/>
  <c r="W3217" i="3"/>
  <c r="V3217" i="3"/>
  <c r="P3217" i="3"/>
  <c r="Z3216" i="3"/>
  <c r="Y3216" i="3"/>
  <c r="W3216" i="3"/>
  <c r="V3216" i="3"/>
  <c r="P3216" i="3"/>
  <c r="Z3215" i="3"/>
  <c r="Y3215" i="3"/>
  <c r="W3215" i="3"/>
  <c r="V3215" i="3"/>
  <c r="P3215" i="3"/>
  <c r="Z3214" i="3"/>
  <c r="Y3214" i="3"/>
  <c r="W3214" i="3"/>
  <c r="V3214" i="3"/>
  <c r="P3214" i="3"/>
  <c r="Z3213" i="3"/>
  <c r="Y3213" i="3"/>
  <c r="W3213" i="3"/>
  <c r="V3213" i="3"/>
  <c r="P3213" i="3"/>
  <c r="Z3212" i="3"/>
  <c r="Y3212" i="3"/>
  <c r="W3212" i="3"/>
  <c r="V3212" i="3"/>
  <c r="P3212" i="3"/>
  <c r="Z3211" i="3"/>
  <c r="Y3211" i="3"/>
  <c r="W3211" i="3"/>
  <c r="V3211" i="3"/>
  <c r="P3211" i="3"/>
  <c r="Z3210" i="3"/>
  <c r="Y3210" i="3"/>
  <c r="W3210" i="3"/>
  <c r="V3210" i="3"/>
  <c r="P3210" i="3"/>
  <c r="Z3209" i="3"/>
  <c r="Y3209" i="3"/>
  <c r="W3209" i="3"/>
  <c r="V3209" i="3"/>
  <c r="P3209" i="3"/>
  <c r="Z3208" i="3"/>
  <c r="Y3208" i="3"/>
  <c r="W3208" i="3"/>
  <c r="V3208" i="3"/>
  <c r="P3208" i="3"/>
  <c r="Z3207" i="3"/>
  <c r="Y3207" i="3"/>
  <c r="W3207" i="3"/>
  <c r="V3207" i="3"/>
  <c r="P3207" i="3"/>
  <c r="Z3206" i="3"/>
  <c r="Y3206" i="3"/>
  <c r="W3206" i="3"/>
  <c r="V3206" i="3"/>
  <c r="P3206" i="3"/>
  <c r="Z3205" i="3"/>
  <c r="Y3205" i="3"/>
  <c r="W3205" i="3"/>
  <c r="V3205" i="3"/>
  <c r="P3205" i="3"/>
  <c r="Z3204" i="3"/>
  <c r="Y3204" i="3"/>
  <c r="W3204" i="3"/>
  <c r="V3204" i="3"/>
  <c r="P3204" i="3"/>
  <c r="Z3203" i="3"/>
  <c r="Y3203" i="3"/>
  <c r="W3203" i="3"/>
  <c r="V3203" i="3"/>
  <c r="P3203" i="3"/>
  <c r="Z3202" i="3"/>
  <c r="Y3202" i="3"/>
  <c r="W3202" i="3"/>
  <c r="V3202" i="3"/>
  <c r="P3202" i="3"/>
  <c r="Z3201" i="3"/>
  <c r="Y3201" i="3"/>
  <c r="W3201" i="3"/>
  <c r="V3201" i="3"/>
  <c r="P3201" i="3"/>
  <c r="Z3200" i="3"/>
  <c r="Y3200" i="3"/>
  <c r="W3200" i="3"/>
  <c r="V3200" i="3"/>
  <c r="P3200" i="3"/>
  <c r="Z3199" i="3"/>
  <c r="Y3199" i="3"/>
  <c r="W3199" i="3"/>
  <c r="V3199" i="3"/>
  <c r="P3199" i="3"/>
  <c r="Z3198" i="3"/>
  <c r="Y3198" i="3"/>
  <c r="W3198" i="3"/>
  <c r="V3198" i="3"/>
  <c r="P3198" i="3"/>
  <c r="Z3197" i="3"/>
  <c r="Y3197" i="3"/>
  <c r="W3197" i="3"/>
  <c r="V3197" i="3"/>
  <c r="P3197" i="3"/>
  <c r="Z3196" i="3"/>
  <c r="Y3196" i="3"/>
  <c r="W3196" i="3"/>
  <c r="V3196" i="3"/>
  <c r="P3196" i="3"/>
  <c r="Z3195" i="3"/>
  <c r="Y3195" i="3"/>
  <c r="W3195" i="3"/>
  <c r="V3195" i="3"/>
  <c r="P3195" i="3"/>
  <c r="Z3194" i="3"/>
  <c r="Y3194" i="3"/>
  <c r="W3194" i="3"/>
  <c r="V3194" i="3"/>
  <c r="P3194" i="3"/>
  <c r="Z3193" i="3"/>
  <c r="Y3193" i="3"/>
  <c r="W3193" i="3"/>
  <c r="V3193" i="3"/>
  <c r="P3193" i="3"/>
  <c r="Z3192" i="3"/>
  <c r="Y3192" i="3"/>
  <c r="W3192" i="3"/>
  <c r="V3192" i="3"/>
  <c r="P3192" i="3"/>
  <c r="Z3191" i="3"/>
  <c r="Y3191" i="3"/>
  <c r="W3191" i="3"/>
  <c r="V3191" i="3"/>
  <c r="P3191" i="3"/>
  <c r="Z3190" i="3"/>
  <c r="Y3190" i="3"/>
  <c r="W3190" i="3"/>
  <c r="V3190" i="3"/>
  <c r="P3190" i="3"/>
  <c r="Z3189" i="3"/>
  <c r="Y3189" i="3"/>
  <c r="W3189" i="3"/>
  <c r="V3189" i="3"/>
  <c r="P3189" i="3"/>
  <c r="Z3188" i="3"/>
  <c r="Y3188" i="3"/>
  <c r="W3188" i="3"/>
  <c r="V3188" i="3"/>
  <c r="P3188" i="3"/>
  <c r="Z3187" i="3"/>
  <c r="Y3187" i="3"/>
  <c r="W3187" i="3"/>
  <c r="V3187" i="3"/>
  <c r="P3187" i="3"/>
  <c r="Z3186" i="3"/>
  <c r="Y3186" i="3"/>
  <c r="W3186" i="3"/>
  <c r="V3186" i="3"/>
  <c r="P3186" i="3"/>
  <c r="Z3185" i="3"/>
  <c r="Y3185" i="3"/>
  <c r="W3185" i="3"/>
  <c r="V3185" i="3"/>
  <c r="P3185" i="3"/>
  <c r="Z3184" i="3"/>
  <c r="Y3184" i="3"/>
  <c r="W3184" i="3"/>
  <c r="V3184" i="3"/>
  <c r="P3184" i="3"/>
  <c r="Z3183" i="3"/>
  <c r="Y3183" i="3"/>
  <c r="W3183" i="3"/>
  <c r="V3183" i="3"/>
  <c r="P3183" i="3"/>
  <c r="Z3182" i="3"/>
  <c r="Y3182" i="3"/>
  <c r="W3182" i="3"/>
  <c r="V3182" i="3"/>
  <c r="P3182" i="3"/>
  <c r="Z3181" i="3"/>
  <c r="Y3181" i="3"/>
  <c r="W3181" i="3"/>
  <c r="V3181" i="3"/>
  <c r="P3181" i="3"/>
  <c r="Z3180" i="3"/>
  <c r="Y3180" i="3"/>
  <c r="W3180" i="3"/>
  <c r="V3180" i="3"/>
  <c r="P3180" i="3"/>
  <c r="Z3179" i="3"/>
  <c r="Y3179" i="3"/>
  <c r="W3179" i="3"/>
  <c r="V3179" i="3"/>
  <c r="P3179" i="3"/>
  <c r="Z3178" i="3"/>
  <c r="Y3178" i="3"/>
  <c r="W3178" i="3"/>
  <c r="V3178" i="3"/>
  <c r="P3178" i="3"/>
  <c r="Z3177" i="3"/>
  <c r="Y3177" i="3"/>
  <c r="W3177" i="3"/>
  <c r="V3177" i="3"/>
  <c r="P3177" i="3"/>
  <c r="Z3176" i="3"/>
  <c r="Y3176" i="3"/>
  <c r="W3176" i="3"/>
  <c r="V3176" i="3"/>
  <c r="P3176" i="3"/>
  <c r="Z3175" i="3"/>
  <c r="Y3175" i="3"/>
  <c r="W3175" i="3"/>
  <c r="V3175" i="3"/>
  <c r="P3175" i="3"/>
  <c r="Z3174" i="3"/>
  <c r="Y3174" i="3"/>
  <c r="W3174" i="3"/>
  <c r="V3174" i="3"/>
  <c r="P3174" i="3"/>
  <c r="Z3173" i="3"/>
  <c r="Y3173" i="3"/>
  <c r="W3173" i="3"/>
  <c r="V3173" i="3"/>
  <c r="P3173" i="3"/>
  <c r="Z3172" i="3"/>
  <c r="Y3172" i="3"/>
  <c r="W3172" i="3"/>
  <c r="V3172" i="3"/>
  <c r="P3172" i="3"/>
  <c r="Z3171" i="3"/>
  <c r="Y3171" i="3"/>
  <c r="W3171" i="3"/>
  <c r="V3171" i="3"/>
  <c r="P3171" i="3"/>
  <c r="Z3170" i="3"/>
  <c r="Y3170" i="3"/>
  <c r="W3170" i="3"/>
  <c r="V3170" i="3"/>
  <c r="P3170" i="3"/>
  <c r="Z3169" i="3"/>
  <c r="Y3169" i="3"/>
  <c r="W3169" i="3"/>
  <c r="V3169" i="3"/>
  <c r="P3169" i="3"/>
  <c r="Z3168" i="3"/>
  <c r="Y3168" i="3"/>
  <c r="W3168" i="3"/>
  <c r="V3168" i="3"/>
  <c r="P3168" i="3"/>
  <c r="Z3167" i="3"/>
  <c r="Y3167" i="3"/>
  <c r="W3167" i="3"/>
  <c r="V3167" i="3"/>
  <c r="P3167" i="3"/>
  <c r="Z3166" i="3"/>
  <c r="Y3166" i="3"/>
  <c r="W3166" i="3"/>
  <c r="V3166" i="3"/>
  <c r="P3166" i="3"/>
  <c r="Z3165" i="3"/>
  <c r="Y3165" i="3"/>
  <c r="W3165" i="3"/>
  <c r="V3165" i="3"/>
  <c r="P3165" i="3"/>
  <c r="Z3164" i="3"/>
  <c r="Y3164" i="3"/>
  <c r="W3164" i="3"/>
  <c r="V3164" i="3"/>
  <c r="P3164" i="3"/>
  <c r="Z3163" i="3"/>
  <c r="Y3163" i="3"/>
  <c r="W3163" i="3"/>
  <c r="V3163" i="3"/>
  <c r="P3163" i="3"/>
  <c r="Z3162" i="3"/>
  <c r="Y3162" i="3"/>
  <c r="W3162" i="3"/>
  <c r="V3162" i="3"/>
  <c r="P3162" i="3"/>
  <c r="Z3161" i="3"/>
  <c r="Y3161" i="3"/>
  <c r="W3161" i="3"/>
  <c r="V3161" i="3"/>
  <c r="P3161" i="3"/>
  <c r="Z3160" i="3"/>
  <c r="Y3160" i="3"/>
  <c r="W3160" i="3"/>
  <c r="V3160" i="3"/>
  <c r="P3160" i="3"/>
  <c r="Z3159" i="3"/>
  <c r="Y3159" i="3"/>
  <c r="W3159" i="3"/>
  <c r="V3159" i="3"/>
  <c r="P3159" i="3"/>
  <c r="Z3158" i="3"/>
  <c r="Y3158" i="3"/>
  <c r="W3158" i="3"/>
  <c r="V3158" i="3"/>
  <c r="P3158" i="3"/>
  <c r="Z3157" i="3"/>
  <c r="Y3157" i="3"/>
  <c r="W3157" i="3"/>
  <c r="V3157" i="3"/>
  <c r="P3157" i="3"/>
  <c r="Z3156" i="3"/>
  <c r="Y3156" i="3"/>
  <c r="W3156" i="3"/>
  <c r="V3156" i="3"/>
  <c r="P3156" i="3"/>
  <c r="Z3155" i="3"/>
  <c r="Y3155" i="3"/>
  <c r="W3155" i="3"/>
  <c r="V3155" i="3"/>
  <c r="P3155" i="3"/>
  <c r="Z3154" i="3"/>
  <c r="Y3154" i="3"/>
  <c r="W3154" i="3"/>
  <c r="V3154" i="3"/>
  <c r="P3154" i="3"/>
  <c r="Z3153" i="3"/>
  <c r="Y3153" i="3"/>
  <c r="W3153" i="3"/>
  <c r="V3153" i="3"/>
  <c r="P3153" i="3"/>
  <c r="Z3152" i="3"/>
  <c r="Y3152" i="3"/>
  <c r="W3152" i="3"/>
  <c r="V3152" i="3"/>
  <c r="P3152" i="3"/>
  <c r="Z3151" i="3"/>
  <c r="Y3151" i="3"/>
  <c r="W3151" i="3"/>
  <c r="V3151" i="3"/>
  <c r="P3151" i="3"/>
  <c r="Z3150" i="3"/>
  <c r="Y3150" i="3"/>
  <c r="W3150" i="3"/>
  <c r="V3150" i="3"/>
  <c r="P3150" i="3"/>
  <c r="Z3149" i="3"/>
  <c r="Y3149" i="3"/>
  <c r="W3149" i="3"/>
  <c r="V3149" i="3"/>
  <c r="P3149" i="3"/>
  <c r="Z3148" i="3"/>
  <c r="Y3148" i="3"/>
  <c r="W3148" i="3"/>
  <c r="V3148" i="3"/>
  <c r="P3148" i="3"/>
  <c r="Z3147" i="3"/>
  <c r="Y3147" i="3"/>
  <c r="W3147" i="3"/>
  <c r="V3147" i="3"/>
  <c r="P3147" i="3"/>
  <c r="Z3146" i="3"/>
  <c r="Y3146" i="3"/>
  <c r="W3146" i="3"/>
  <c r="V3146" i="3"/>
  <c r="P3146" i="3"/>
  <c r="Z3145" i="3"/>
  <c r="Y3145" i="3"/>
  <c r="W3145" i="3"/>
  <c r="V3145" i="3"/>
  <c r="P3145" i="3"/>
  <c r="Z3144" i="3"/>
  <c r="Y3144" i="3"/>
  <c r="W3144" i="3"/>
  <c r="V3144" i="3"/>
  <c r="P3144" i="3"/>
  <c r="Z3143" i="3"/>
  <c r="Y3143" i="3"/>
  <c r="W3143" i="3"/>
  <c r="V3143" i="3"/>
  <c r="P3143" i="3"/>
  <c r="Z3142" i="3"/>
  <c r="Y3142" i="3"/>
  <c r="W3142" i="3"/>
  <c r="V3142" i="3"/>
  <c r="P3142" i="3"/>
  <c r="Z3141" i="3"/>
  <c r="Y3141" i="3"/>
  <c r="W3141" i="3"/>
  <c r="V3141" i="3"/>
  <c r="P3141" i="3"/>
  <c r="Z3140" i="3"/>
  <c r="Y3140" i="3"/>
  <c r="W3140" i="3"/>
  <c r="V3140" i="3"/>
  <c r="P3140" i="3"/>
  <c r="Z3139" i="3"/>
  <c r="Y3139" i="3"/>
  <c r="W3139" i="3"/>
  <c r="V3139" i="3"/>
  <c r="P3139" i="3"/>
  <c r="Z3138" i="3"/>
  <c r="Y3138" i="3"/>
  <c r="W3138" i="3"/>
  <c r="V3138" i="3"/>
  <c r="P3138" i="3"/>
  <c r="Z3137" i="3"/>
  <c r="Y3137" i="3"/>
  <c r="W3137" i="3"/>
  <c r="V3137" i="3"/>
  <c r="P3137" i="3"/>
  <c r="Z3136" i="3"/>
  <c r="Y3136" i="3"/>
  <c r="W3136" i="3"/>
  <c r="V3136" i="3"/>
  <c r="P3136" i="3"/>
  <c r="Z3135" i="3"/>
  <c r="Y3135" i="3"/>
  <c r="W3135" i="3"/>
  <c r="V3135" i="3"/>
  <c r="P3135" i="3"/>
  <c r="Z3134" i="3"/>
  <c r="Y3134" i="3"/>
  <c r="W3134" i="3"/>
  <c r="V3134" i="3"/>
  <c r="P3134" i="3"/>
  <c r="Z3133" i="3"/>
  <c r="Y3133" i="3"/>
  <c r="W3133" i="3"/>
  <c r="V3133" i="3"/>
  <c r="P3133" i="3"/>
  <c r="Z3132" i="3"/>
  <c r="Y3132" i="3"/>
  <c r="W3132" i="3"/>
  <c r="V3132" i="3"/>
  <c r="P3132" i="3"/>
  <c r="Z3131" i="3"/>
  <c r="Y3131" i="3"/>
  <c r="W3131" i="3"/>
  <c r="V3131" i="3"/>
  <c r="P3131" i="3"/>
  <c r="Z3130" i="3"/>
  <c r="Y3130" i="3"/>
  <c r="W3130" i="3"/>
  <c r="V3130" i="3"/>
  <c r="P3130" i="3"/>
  <c r="Z3129" i="3"/>
  <c r="Y3129" i="3"/>
  <c r="W3129" i="3"/>
  <c r="V3129" i="3"/>
  <c r="P3129" i="3"/>
  <c r="Z3128" i="3"/>
  <c r="Y3128" i="3"/>
  <c r="W3128" i="3"/>
  <c r="V3128" i="3"/>
  <c r="P3128" i="3"/>
  <c r="Z3127" i="3"/>
  <c r="Y3127" i="3"/>
  <c r="W3127" i="3"/>
  <c r="V3127" i="3"/>
  <c r="P3127" i="3"/>
  <c r="Z3126" i="3"/>
  <c r="Y3126" i="3"/>
  <c r="W3126" i="3"/>
  <c r="V3126" i="3"/>
  <c r="P3126" i="3"/>
  <c r="Z3125" i="3"/>
  <c r="Y3125" i="3"/>
  <c r="W3125" i="3"/>
  <c r="V3125" i="3"/>
  <c r="P3125" i="3"/>
  <c r="Z3124" i="3"/>
  <c r="Y3124" i="3"/>
  <c r="W3124" i="3"/>
  <c r="V3124" i="3"/>
  <c r="P3124" i="3"/>
  <c r="Z3123" i="3"/>
  <c r="Y3123" i="3"/>
  <c r="W3123" i="3"/>
  <c r="V3123" i="3"/>
  <c r="P3123" i="3"/>
  <c r="Z3122" i="3"/>
  <c r="Y3122" i="3"/>
  <c r="W3122" i="3"/>
  <c r="V3122" i="3"/>
  <c r="P3122" i="3"/>
  <c r="Z3121" i="3"/>
  <c r="Y3121" i="3"/>
  <c r="W3121" i="3"/>
  <c r="V3121" i="3"/>
  <c r="P3121" i="3"/>
  <c r="Z3120" i="3"/>
  <c r="Y3120" i="3"/>
  <c r="W3120" i="3"/>
  <c r="V3120" i="3"/>
  <c r="P3120" i="3"/>
  <c r="Z3119" i="3"/>
  <c r="Y3119" i="3"/>
  <c r="W3119" i="3"/>
  <c r="V3119" i="3"/>
  <c r="P3119" i="3"/>
  <c r="Z3118" i="3"/>
  <c r="Y3118" i="3"/>
  <c r="W3118" i="3"/>
  <c r="V3118" i="3"/>
  <c r="P3118" i="3"/>
  <c r="Z3117" i="3"/>
  <c r="Y3117" i="3"/>
  <c r="W3117" i="3"/>
  <c r="V3117" i="3"/>
  <c r="P3117" i="3"/>
  <c r="Z3116" i="3"/>
  <c r="Y3116" i="3"/>
  <c r="W3116" i="3"/>
  <c r="V3116" i="3"/>
  <c r="P3116" i="3"/>
  <c r="Z3115" i="3"/>
  <c r="Y3115" i="3"/>
  <c r="W3115" i="3"/>
  <c r="V3115" i="3"/>
  <c r="P3115" i="3"/>
  <c r="Z3114" i="3"/>
  <c r="Y3114" i="3"/>
  <c r="W3114" i="3"/>
  <c r="V3114" i="3"/>
  <c r="P3114" i="3"/>
  <c r="Z3113" i="3"/>
  <c r="Y3113" i="3"/>
  <c r="W3113" i="3"/>
  <c r="V3113" i="3"/>
  <c r="P3113" i="3"/>
  <c r="Z3112" i="3"/>
  <c r="Y3112" i="3"/>
  <c r="W3112" i="3"/>
  <c r="V3112" i="3"/>
  <c r="P3112" i="3"/>
  <c r="Z3111" i="3"/>
  <c r="Y3111" i="3"/>
  <c r="W3111" i="3"/>
  <c r="V3111" i="3"/>
  <c r="P3111" i="3"/>
  <c r="Z3110" i="3"/>
  <c r="Y3110" i="3"/>
  <c r="W3110" i="3"/>
  <c r="V3110" i="3"/>
  <c r="P3110" i="3"/>
  <c r="Z3109" i="3"/>
  <c r="Y3109" i="3"/>
  <c r="W3109" i="3"/>
  <c r="V3109" i="3"/>
  <c r="P3109" i="3"/>
  <c r="Z3108" i="3"/>
  <c r="Y3108" i="3"/>
  <c r="W3108" i="3"/>
  <c r="V3108" i="3"/>
  <c r="P3108" i="3"/>
  <c r="Z3107" i="3"/>
  <c r="Y3107" i="3"/>
  <c r="W3107" i="3"/>
  <c r="V3107" i="3"/>
  <c r="P3107" i="3"/>
  <c r="Z3106" i="3"/>
  <c r="Y3106" i="3"/>
  <c r="W3106" i="3"/>
  <c r="V3106" i="3"/>
  <c r="P3106" i="3"/>
  <c r="Z3105" i="3"/>
  <c r="Y3105" i="3"/>
  <c r="W3105" i="3"/>
  <c r="V3105" i="3"/>
  <c r="P3105" i="3"/>
  <c r="Z3104" i="3"/>
  <c r="Y3104" i="3"/>
  <c r="W3104" i="3"/>
  <c r="V3104" i="3"/>
  <c r="P3104" i="3"/>
  <c r="Z3103" i="3"/>
  <c r="Y3103" i="3"/>
  <c r="W3103" i="3"/>
  <c r="V3103" i="3"/>
  <c r="P3103" i="3"/>
  <c r="Z3102" i="3"/>
  <c r="Y3102" i="3"/>
  <c r="W3102" i="3"/>
  <c r="V3102" i="3"/>
  <c r="P3102" i="3"/>
  <c r="Z3101" i="3"/>
  <c r="Y3101" i="3"/>
  <c r="W3101" i="3"/>
  <c r="V3101" i="3"/>
  <c r="P3101" i="3"/>
  <c r="Z3100" i="3"/>
  <c r="Y3100" i="3"/>
  <c r="W3100" i="3"/>
  <c r="V3100" i="3"/>
  <c r="P3100" i="3"/>
  <c r="Z3099" i="3"/>
  <c r="Y3099" i="3"/>
  <c r="W3099" i="3"/>
  <c r="V3099" i="3"/>
  <c r="P3099" i="3"/>
  <c r="Z3098" i="3"/>
  <c r="Y3098" i="3"/>
  <c r="W3098" i="3"/>
  <c r="V3098" i="3"/>
  <c r="P3098" i="3"/>
  <c r="Z3097" i="3"/>
  <c r="Y3097" i="3"/>
  <c r="W3097" i="3"/>
  <c r="V3097" i="3"/>
  <c r="P3097" i="3"/>
  <c r="Z3096" i="3"/>
  <c r="Y3096" i="3"/>
  <c r="W3096" i="3"/>
  <c r="V3096" i="3"/>
  <c r="P3096" i="3"/>
  <c r="Z3095" i="3"/>
  <c r="Y3095" i="3"/>
  <c r="W3095" i="3"/>
  <c r="V3095" i="3"/>
  <c r="P3095" i="3"/>
  <c r="Z3094" i="3"/>
  <c r="Y3094" i="3"/>
  <c r="W3094" i="3"/>
  <c r="V3094" i="3"/>
  <c r="P3094" i="3"/>
  <c r="Z3093" i="3"/>
  <c r="Y3093" i="3"/>
  <c r="W3093" i="3"/>
  <c r="V3093" i="3"/>
  <c r="P3093" i="3"/>
  <c r="Z3092" i="3"/>
  <c r="Y3092" i="3"/>
  <c r="W3092" i="3"/>
  <c r="V3092" i="3"/>
  <c r="P3092" i="3"/>
  <c r="Z3091" i="3"/>
  <c r="Y3091" i="3"/>
  <c r="W3091" i="3"/>
  <c r="V3091" i="3"/>
  <c r="P3091" i="3"/>
  <c r="Z3090" i="3"/>
  <c r="Y3090" i="3"/>
  <c r="W3090" i="3"/>
  <c r="V3090" i="3"/>
  <c r="P3090" i="3"/>
  <c r="Z3089" i="3"/>
  <c r="Y3089" i="3"/>
  <c r="W3089" i="3"/>
  <c r="V3089" i="3"/>
  <c r="P3089" i="3"/>
  <c r="Z3088" i="3"/>
  <c r="Y3088" i="3"/>
  <c r="W3088" i="3"/>
  <c r="V3088" i="3"/>
  <c r="P3088" i="3"/>
  <c r="Z3087" i="3"/>
  <c r="Y3087" i="3"/>
  <c r="W3087" i="3"/>
  <c r="V3087" i="3"/>
  <c r="P3087" i="3"/>
  <c r="Z3086" i="3"/>
  <c r="Y3086" i="3"/>
  <c r="W3086" i="3"/>
  <c r="V3086" i="3"/>
  <c r="P3086" i="3"/>
  <c r="Z3085" i="3"/>
  <c r="Y3085" i="3"/>
  <c r="W3085" i="3"/>
  <c r="V3085" i="3"/>
  <c r="P3085" i="3"/>
  <c r="Z3084" i="3"/>
  <c r="Y3084" i="3"/>
  <c r="W3084" i="3"/>
  <c r="V3084" i="3"/>
  <c r="P3084" i="3"/>
  <c r="Z3083" i="3"/>
  <c r="Y3083" i="3"/>
  <c r="W3083" i="3"/>
  <c r="V3083" i="3"/>
  <c r="P3083" i="3"/>
  <c r="Z3082" i="3"/>
  <c r="Y3082" i="3"/>
  <c r="W3082" i="3"/>
  <c r="V3082" i="3"/>
  <c r="P3082" i="3"/>
  <c r="Z3081" i="3"/>
  <c r="Y3081" i="3"/>
  <c r="W3081" i="3"/>
  <c r="V3081" i="3"/>
  <c r="P3081" i="3"/>
  <c r="Z3080" i="3"/>
  <c r="Y3080" i="3"/>
  <c r="W3080" i="3"/>
  <c r="V3080" i="3"/>
  <c r="P3080" i="3"/>
  <c r="Z3079" i="3"/>
  <c r="Y3079" i="3"/>
  <c r="W3079" i="3"/>
  <c r="V3079" i="3"/>
  <c r="P3079" i="3"/>
  <c r="Z3078" i="3"/>
  <c r="Y3078" i="3"/>
  <c r="W3078" i="3"/>
  <c r="V3078" i="3"/>
  <c r="P3078" i="3"/>
  <c r="Z3077" i="3"/>
  <c r="Y3077" i="3"/>
  <c r="W3077" i="3"/>
  <c r="V3077" i="3"/>
  <c r="P3077" i="3"/>
  <c r="Z3076" i="3"/>
  <c r="Y3076" i="3"/>
  <c r="W3076" i="3"/>
  <c r="V3076" i="3"/>
  <c r="P3076" i="3"/>
  <c r="Z3075" i="3"/>
  <c r="Y3075" i="3"/>
  <c r="W3075" i="3"/>
  <c r="V3075" i="3"/>
  <c r="P3075" i="3"/>
  <c r="Z3074" i="3"/>
  <c r="Y3074" i="3"/>
  <c r="W3074" i="3"/>
  <c r="V3074" i="3"/>
  <c r="P3074" i="3"/>
  <c r="Z3073" i="3"/>
  <c r="Y3073" i="3"/>
  <c r="W3073" i="3"/>
  <c r="V3073" i="3"/>
  <c r="P3073" i="3"/>
  <c r="Z3072" i="3"/>
  <c r="Y3072" i="3"/>
  <c r="W3072" i="3"/>
  <c r="V3072" i="3"/>
  <c r="P3072" i="3"/>
  <c r="Z3071" i="3"/>
  <c r="Y3071" i="3"/>
  <c r="W3071" i="3"/>
  <c r="V3071" i="3"/>
  <c r="P3071" i="3"/>
  <c r="Z3070" i="3"/>
  <c r="Y3070" i="3"/>
  <c r="W3070" i="3"/>
  <c r="V3070" i="3"/>
  <c r="P3070" i="3"/>
  <c r="Z3069" i="3"/>
  <c r="Y3069" i="3"/>
  <c r="W3069" i="3"/>
  <c r="V3069" i="3"/>
  <c r="P3069" i="3"/>
  <c r="Z3068" i="3"/>
  <c r="Y3068" i="3"/>
  <c r="W3068" i="3"/>
  <c r="V3068" i="3"/>
  <c r="P3068" i="3"/>
  <c r="Z3067" i="3"/>
  <c r="Y3067" i="3"/>
  <c r="W3067" i="3"/>
  <c r="V3067" i="3"/>
  <c r="P3067" i="3"/>
  <c r="Z3066" i="3"/>
  <c r="Y3066" i="3"/>
  <c r="W3066" i="3"/>
  <c r="V3066" i="3"/>
  <c r="P3066" i="3"/>
  <c r="Z3065" i="3"/>
  <c r="Y3065" i="3"/>
  <c r="W3065" i="3"/>
  <c r="V3065" i="3"/>
  <c r="P3065" i="3"/>
  <c r="Z3064" i="3"/>
  <c r="Y3064" i="3"/>
  <c r="W3064" i="3"/>
  <c r="V3064" i="3"/>
  <c r="P3064" i="3"/>
  <c r="Z3063" i="3"/>
  <c r="Y3063" i="3"/>
  <c r="W3063" i="3"/>
  <c r="V3063" i="3"/>
  <c r="P3063" i="3"/>
  <c r="Z3062" i="3"/>
  <c r="Y3062" i="3"/>
  <c r="W3062" i="3"/>
  <c r="V3062" i="3"/>
  <c r="P3062" i="3"/>
  <c r="Z3061" i="3"/>
  <c r="Y3061" i="3"/>
  <c r="W3061" i="3"/>
  <c r="V3061" i="3"/>
  <c r="P3061" i="3"/>
  <c r="Z3060" i="3"/>
  <c r="Y3060" i="3"/>
  <c r="W3060" i="3"/>
  <c r="V3060" i="3"/>
  <c r="P3060" i="3"/>
  <c r="Z3059" i="3"/>
  <c r="Y3059" i="3"/>
  <c r="W3059" i="3"/>
  <c r="V3059" i="3"/>
  <c r="P3059" i="3"/>
  <c r="Z3058" i="3"/>
  <c r="Y3058" i="3"/>
  <c r="W3058" i="3"/>
  <c r="V3058" i="3"/>
  <c r="P3058" i="3"/>
  <c r="Z3057" i="3"/>
  <c r="Y3057" i="3"/>
  <c r="W3057" i="3"/>
  <c r="V3057" i="3"/>
  <c r="P3057" i="3"/>
  <c r="Z3056" i="3"/>
  <c r="Y3056" i="3"/>
  <c r="W3056" i="3"/>
  <c r="V3056" i="3"/>
  <c r="P3056" i="3"/>
  <c r="Z3055" i="3"/>
  <c r="Y3055" i="3"/>
  <c r="W3055" i="3"/>
  <c r="V3055" i="3"/>
  <c r="P3055" i="3"/>
  <c r="Z3054" i="3"/>
  <c r="Y3054" i="3"/>
  <c r="W3054" i="3"/>
  <c r="V3054" i="3"/>
  <c r="P3054" i="3"/>
  <c r="Z3053" i="3"/>
  <c r="Y3053" i="3"/>
  <c r="W3053" i="3"/>
  <c r="V3053" i="3"/>
  <c r="P3053" i="3"/>
  <c r="Z3052" i="3"/>
  <c r="Y3052" i="3"/>
  <c r="W3052" i="3"/>
  <c r="V3052" i="3"/>
  <c r="P3052" i="3"/>
  <c r="Z3051" i="3"/>
  <c r="Y3051" i="3"/>
  <c r="W3051" i="3"/>
  <c r="V3051" i="3"/>
  <c r="P3051" i="3"/>
  <c r="Z3050" i="3"/>
  <c r="Y3050" i="3"/>
  <c r="W3050" i="3"/>
  <c r="V3050" i="3"/>
  <c r="P3050" i="3"/>
  <c r="Z3049" i="3"/>
  <c r="Y3049" i="3"/>
  <c r="W3049" i="3"/>
  <c r="V3049" i="3"/>
  <c r="P3049" i="3"/>
  <c r="Z3048" i="3"/>
  <c r="Y3048" i="3"/>
  <c r="W3048" i="3"/>
  <c r="V3048" i="3"/>
  <c r="P3048" i="3"/>
  <c r="Z3047" i="3"/>
  <c r="Y3047" i="3"/>
  <c r="W3047" i="3"/>
  <c r="V3047" i="3"/>
  <c r="P3047" i="3"/>
  <c r="Z3046" i="3"/>
  <c r="Y3046" i="3"/>
  <c r="W3046" i="3"/>
  <c r="V3046" i="3"/>
  <c r="P3046" i="3"/>
  <c r="Z3045" i="3"/>
  <c r="Y3045" i="3"/>
  <c r="W3045" i="3"/>
  <c r="V3045" i="3"/>
  <c r="P3045" i="3"/>
  <c r="Z3044" i="3"/>
  <c r="Y3044" i="3"/>
  <c r="W3044" i="3"/>
  <c r="V3044" i="3"/>
  <c r="P3044" i="3"/>
  <c r="Z3043" i="3"/>
  <c r="Y3043" i="3"/>
  <c r="W3043" i="3"/>
  <c r="V3043" i="3"/>
  <c r="P3043" i="3"/>
  <c r="Z3042" i="3"/>
  <c r="Y3042" i="3"/>
  <c r="W3042" i="3"/>
  <c r="V3042" i="3"/>
  <c r="P3042" i="3"/>
  <c r="Z3041" i="3"/>
  <c r="Y3041" i="3"/>
  <c r="W3041" i="3"/>
  <c r="V3041" i="3"/>
  <c r="P3041" i="3"/>
  <c r="Z3040" i="3"/>
  <c r="Y3040" i="3"/>
  <c r="W3040" i="3"/>
  <c r="V3040" i="3"/>
  <c r="P3040" i="3"/>
  <c r="Z3039" i="3"/>
  <c r="Y3039" i="3"/>
  <c r="W3039" i="3"/>
  <c r="V3039" i="3"/>
  <c r="P3039" i="3"/>
  <c r="Z3038" i="3"/>
  <c r="Y3038" i="3"/>
  <c r="W3038" i="3"/>
  <c r="V3038" i="3"/>
  <c r="P3038" i="3"/>
  <c r="Z3037" i="3"/>
  <c r="Y3037" i="3"/>
  <c r="W3037" i="3"/>
  <c r="V3037" i="3"/>
  <c r="P3037" i="3"/>
  <c r="Z3036" i="3"/>
  <c r="Y3036" i="3"/>
  <c r="W3036" i="3"/>
  <c r="V3036" i="3"/>
  <c r="P3036" i="3"/>
  <c r="Z3035" i="3"/>
  <c r="Y3035" i="3"/>
  <c r="W3035" i="3"/>
  <c r="V3035" i="3"/>
  <c r="P3035" i="3"/>
  <c r="Z3034" i="3"/>
  <c r="Y3034" i="3"/>
  <c r="W3034" i="3"/>
  <c r="V3034" i="3"/>
  <c r="P3034" i="3"/>
  <c r="Z3033" i="3"/>
  <c r="Y3033" i="3"/>
  <c r="W3033" i="3"/>
  <c r="V3033" i="3"/>
  <c r="P3033" i="3"/>
  <c r="Z3032" i="3"/>
  <c r="Y3032" i="3"/>
  <c r="W3032" i="3"/>
  <c r="V3032" i="3"/>
  <c r="P3032" i="3"/>
  <c r="Z3031" i="3"/>
  <c r="Y3031" i="3"/>
  <c r="W3031" i="3"/>
  <c r="V3031" i="3"/>
  <c r="P3031" i="3"/>
  <c r="Z3030" i="3"/>
  <c r="Y3030" i="3"/>
  <c r="W3030" i="3"/>
  <c r="V3030" i="3"/>
  <c r="P3030" i="3"/>
  <c r="Z3029" i="3"/>
  <c r="Y3029" i="3"/>
  <c r="W3029" i="3"/>
  <c r="V3029" i="3"/>
  <c r="P3029" i="3"/>
  <c r="Z3028" i="3"/>
  <c r="Y3028" i="3"/>
  <c r="W3028" i="3"/>
  <c r="V3028" i="3"/>
  <c r="P3028" i="3"/>
  <c r="Z3027" i="3"/>
  <c r="Y3027" i="3"/>
  <c r="W3027" i="3"/>
  <c r="V3027" i="3"/>
  <c r="P3027" i="3"/>
  <c r="Z3026" i="3"/>
  <c r="Y3026" i="3"/>
  <c r="W3026" i="3"/>
  <c r="V3026" i="3"/>
  <c r="P3026" i="3"/>
  <c r="Z3025" i="3"/>
  <c r="Y3025" i="3"/>
  <c r="W3025" i="3"/>
  <c r="V3025" i="3"/>
  <c r="P3025" i="3"/>
  <c r="Z3024" i="3"/>
  <c r="Y3024" i="3"/>
  <c r="W3024" i="3"/>
  <c r="V3024" i="3"/>
  <c r="P3024" i="3"/>
  <c r="Z3023" i="3"/>
  <c r="Y3023" i="3"/>
  <c r="W3023" i="3"/>
  <c r="V3023" i="3"/>
  <c r="P3023" i="3"/>
  <c r="Z3022" i="3"/>
  <c r="Y3022" i="3"/>
  <c r="W3022" i="3"/>
  <c r="V3022" i="3"/>
  <c r="P3022" i="3"/>
  <c r="Z3021" i="3"/>
  <c r="Y3021" i="3"/>
  <c r="W3021" i="3"/>
  <c r="V3021" i="3"/>
  <c r="P3021" i="3"/>
  <c r="Z3020" i="3"/>
  <c r="Y3020" i="3"/>
  <c r="W3020" i="3"/>
  <c r="V3020" i="3"/>
  <c r="P3020" i="3"/>
  <c r="Z3019" i="3"/>
  <c r="Y3019" i="3"/>
  <c r="W3019" i="3"/>
  <c r="V3019" i="3"/>
  <c r="P3019" i="3"/>
  <c r="Z3018" i="3"/>
  <c r="Y3018" i="3"/>
  <c r="W3018" i="3"/>
  <c r="V3018" i="3"/>
  <c r="P3018" i="3"/>
  <c r="Z3017" i="3"/>
  <c r="Y3017" i="3"/>
  <c r="W3017" i="3"/>
  <c r="V3017" i="3"/>
  <c r="P3017" i="3"/>
  <c r="Z3016" i="3"/>
  <c r="Y3016" i="3"/>
  <c r="W3016" i="3"/>
  <c r="V3016" i="3"/>
  <c r="P3016" i="3"/>
  <c r="Z3015" i="3"/>
  <c r="Y3015" i="3"/>
  <c r="W3015" i="3"/>
  <c r="V3015" i="3"/>
  <c r="P3015" i="3"/>
  <c r="Z3014" i="3"/>
  <c r="Y3014" i="3"/>
  <c r="W3014" i="3"/>
  <c r="V3014" i="3"/>
  <c r="P3014" i="3"/>
  <c r="Z3013" i="3"/>
  <c r="Y3013" i="3"/>
  <c r="W3013" i="3"/>
  <c r="V3013" i="3"/>
  <c r="P3013" i="3"/>
  <c r="Z3012" i="3"/>
  <c r="Y3012" i="3"/>
  <c r="W3012" i="3"/>
  <c r="V3012" i="3"/>
  <c r="P3012" i="3"/>
  <c r="Z3011" i="3"/>
  <c r="Y3011" i="3"/>
  <c r="W3011" i="3"/>
  <c r="V3011" i="3"/>
  <c r="P3011" i="3"/>
  <c r="Z3010" i="3"/>
  <c r="Y3010" i="3"/>
  <c r="W3010" i="3"/>
  <c r="V3010" i="3"/>
  <c r="P3010" i="3"/>
  <c r="Z3009" i="3"/>
  <c r="Y3009" i="3"/>
  <c r="W3009" i="3"/>
  <c r="V3009" i="3"/>
  <c r="P3009" i="3"/>
  <c r="Z3008" i="3"/>
  <c r="Y3008" i="3"/>
  <c r="W3008" i="3"/>
  <c r="V3008" i="3"/>
  <c r="P3008" i="3"/>
  <c r="Z3007" i="3"/>
  <c r="Y3007" i="3"/>
  <c r="W3007" i="3"/>
  <c r="V3007" i="3"/>
  <c r="P3007" i="3"/>
  <c r="Z3006" i="3"/>
  <c r="Y3006" i="3"/>
  <c r="W3006" i="3"/>
  <c r="V3006" i="3"/>
  <c r="P3006" i="3"/>
  <c r="Z3005" i="3"/>
  <c r="Y3005" i="3"/>
  <c r="W3005" i="3"/>
  <c r="V3005" i="3"/>
  <c r="P3005" i="3"/>
  <c r="Z3004" i="3"/>
  <c r="Y3004" i="3"/>
  <c r="W3004" i="3"/>
  <c r="V3004" i="3"/>
  <c r="P3004" i="3"/>
  <c r="Z3003" i="3"/>
  <c r="Y3003" i="3"/>
  <c r="W3003" i="3"/>
  <c r="V3003" i="3"/>
  <c r="P3003" i="3"/>
  <c r="Z3002" i="3"/>
  <c r="Y3002" i="3"/>
  <c r="W3002" i="3"/>
  <c r="V3002" i="3"/>
  <c r="P3002" i="3"/>
  <c r="Z3001" i="3"/>
  <c r="Y3001" i="3"/>
  <c r="W3001" i="3"/>
  <c r="V3001" i="3"/>
  <c r="P3001" i="3"/>
  <c r="Z3000" i="3"/>
  <c r="Y3000" i="3"/>
  <c r="W3000" i="3"/>
  <c r="V3000" i="3"/>
  <c r="P3000" i="3"/>
  <c r="Z2999" i="3"/>
  <c r="Y2999" i="3"/>
  <c r="W2999" i="3"/>
  <c r="V2999" i="3"/>
  <c r="P2999" i="3"/>
  <c r="Z2998" i="3"/>
  <c r="Y2998" i="3"/>
  <c r="W2998" i="3"/>
  <c r="V2998" i="3"/>
  <c r="P2998" i="3"/>
  <c r="Z2997" i="3"/>
  <c r="Y2997" i="3"/>
  <c r="W2997" i="3"/>
  <c r="V2997" i="3"/>
  <c r="P2997" i="3"/>
  <c r="Z2996" i="3"/>
  <c r="Y2996" i="3"/>
  <c r="W2996" i="3"/>
  <c r="V2996" i="3"/>
  <c r="P2996" i="3"/>
  <c r="Z2995" i="3"/>
  <c r="Y2995" i="3"/>
  <c r="W2995" i="3"/>
  <c r="V2995" i="3"/>
  <c r="P2995" i="3"/>
  <c r="Z2994" i="3"/>
  <c r="Y2994" i="3"/>
  <c r="W2994" i="3"/>
  <c r="V2994" i="3"/>
  <c r="P2994" i="3"/>
  <c r="Z2993" i="3"/>
  <c r="Y2993" i="3"/>
  <c r="W2993" i="3"/>
  <c r="V2993" i="3"/>
  <c r="P2993" i="3"/>
  <c r="Z2992" i="3"/>
  <c r="Y2992" i="3"/>
  <c r="W2992" i="3"/>
  <c r="V2992" i="3"/>
  <c r="P2992" i="3"/>
  <c r="Z2991" i="3"/>
  <c r="Y2991" i="3"/>
  <c r="W2991" i="3"/>
  <c r="V2991" i="3"/>
  <c r="P2991" i="3"/>
  <c r="Z2990" i="3"/>
  <c r="Y2990" i="3"/>
  <c r="W2990" i="3"/>
  <c r="V2990" i="3"/>
  <c r="P2990" i="3"/>
  <c r="Z2989" i="3"/>
  <c r="Y2989" i="3"/>
  <c r="W2989" i="3"/>
  <c r="V2989" i="3"/>
  <c r="P2989" i="3"/>
  <c r="Z2988" i="3"/>
  <c r="Y2988" i="3"/>
  <c r="W2988" i="3"/>
  <c r="V2988" i="3"/>
  <c r="P2988" i="3"/>
  <c r="Z2987" i="3"/>
  <c r="Y2987" i="3"/>
  <c r="W2987" i="3"/>
  <c r="V2987" i="3"/>
  <c r="P2987" i="3"/>
  <c r="Z2986" i="3"/>
  <c r="Y2986" i="3"/>
  <c r="W2986" i="3"/>
  <c r="V2986" i="3"/>
  <c r="P2986" i="3"/>
  <c r="Z2985" i="3"/>
  <c r="Y2985" i="3"/>
  <c r="W2985" i="3"/>
  <c r="V2985" i="3"/>
  <c r="P2985" i="3"/>
  <c r="Z2984" i="3"/>
  <c r="Y2984" i="3"/>
  <c r="W2984" i="3"/>
  <c r="V2984" i="3"/>
  <c r="P2984" i="3"/>
  <c r="Z2983" i="3"/>
  <c r="Y2983" i="3"/>
  <c r="W2983" i="3"/>
  <c r="V2983" i="3"/>
  <c r="P2983" i="3"/>
  <c r="Z2982" i="3"/>
  <c r="Y2982" i="3"/>
  <c r="W2982" i="3"/>
  <c r="V2982" i="3"/>
  <c r="P2982" i="3"/>
  <c r="Z2981" i="3"/>
  <c r="Y2981" i="3"/>
  <c r="W2981" i="3"/>
  <c r="V2981" i="3"/>
  <c r="P2981" i="3"/>
  <c r="Z2980" i="3"/>
  <c r="Y2980" i="3"/>
  <c r="W2980" i="3"/>
  <c r="V2980" i="3"/>
  <c r="P2980" i="3"/>
  <c r="Z2979" i="3"/>
  <c r="Y2979" i="3"/>
  <c r="W2979" i="3"/>
  <c r="V2979" i="3"/>
  <c r="P2979" i="3"/>
  <c r="Z2978" i="3"/>
  <c r="Y2978" i="3"/>
  <c r="W2978" i="3"/>
  <c r="V2978" i="3"/>
  <c r="P2978" i="3"/>
  <c r="Z2977" i="3"/>
  <c r="Y2977" i="3"/>
  <c r="W2977" i="3"/>
  <c r="V2977" i="3"/>
  <c r="P2977" i="3"/>
  <c r="Z2976" i="3"/>
  <c r="Y2976" i="3"/>
  <c r="W2976" i="3"/>
  <c r="V2976" i="3"/>
  <c r="P2976" i="3"/>
  <c r="Z2975" i="3"/>
  <c r="Y2975" i="3"/>
  <c r="W2975" i="3"/>
  <c r="V2975" i="3"/>
  <c r="P2975" i="3"/>
  <c r="Z2974" i="3"/>
  <c r="Y2974" i="3"/>
  <c r="W2974" i="3"/>
  <c r="V2974" i="3"/>
  <c r="P2974" i="3"/>
  <c r="Z2973" i="3"/>
  <c r="Y2973" i="3"/>
  <c r="W2973" i="3"/>
  <c r="V2973" i="3"/>
  <c r="P2973" i="3"/>
  <c r="Z2972" i="3"/>
  <c r="Y2972" i="3"/>
  <c r="W2972" i="3"/>
  <c r="V2972" i="3"/>
  <c r="P2972" i="3"/>
  <c r="Z2971" i="3"/>
  <c r="Y2971" i="3"/>
  <c r="W2971" i="3"/>
  <c r="V2971" i="3"/>
  <c r="P2971" i="3"/>
  <c r="Z2970" i="3"/>
  <c r="Y2970" i="3"/>
  <c r="W2970" i="3"/>
  <c r="V2970" i="3"/>
  <c r="P2970" i="3"/>
  <c r="Z2969" i="3"/>
  <c r="Y2969" i="3"/>
  <c r="W2969" i="3"/>
  <c r="V2969" i="3"/>
  <c r="P2969" i="3"/>
  <c r="Z2968" i="3"/>
  <c r="Y2968" i="3"/>
  <c r="W2968" i="3"/>
  <c r="V2968" i="3"/>
  <c r="P2968" i="3"/>
  <c r="Z2967" i="3"/>
  <c r="Y2967" i="3"/>
  <c r="W2967" i="3"/>
  <c r="V2967" i="3"/>
  <c r="P2967" i="3"/>
  <c r="Z2966" i="3"/>
  <c r="Y2966" i="3"/>
  <c r="W2966" i="3"/>
  <c r="V2966" i="3"/>
  <c r="P2966" i="3"/>
  <c r="Z2965" i="3"/>
  <c r="Y2965" i="3"/>
  <c r="W2965" i="3"/>
  <c r="V2965" i="3"/>
  <c r="P2965" i="3"/>
  <c r="Z2964" i="3"/>
  <c r="Y2964" i="3"/>
  <c r="W2964" i="3"/>
  <c r="V2964" i="3"/>
  <c r="P2964" i="3"/>
  <c r="Z2963" i="3"/>
  <c r="Y2963" i="3"/>
  <c r="W2963" i="3"/>
  <c r="V2963" i="3"/>
  <c r="P2963" i="3"/>
  <c r="Z2962" i="3"/>
  <c r="Y2962" i="3"/>
  <c r="W2962" i="3"/>
  <c r="V2962" i="3"/>
  <c r="P2962" i="3"/>
  <c r="Z2961" i="3"/>
  <c r="Y2961" i="3"/>
  <c r="W2961" i="3"/>
  <c r="V2961" i="3"/>
  <c r="P2961" i="3"/>
  <c r="Z2960" i="3"/>
  <c r="Y2960" i="3"/>
  <c r="W2960" i="3"/>
  <c r="V2960" i="3"/>
  <c r="P2960" i="3"/>
  <c r="Z2959" i="3"/>
  <c r="Y2959" i="3"/>
  <c r="W2959" i="3"/>
  <c r="V2959" i="3"/>
  <c r="P2959" i="3"/>
  <c r="Z2958" i="3"/>
  <c r="Y2958" i="3"/>
  <c r="W2958" i="3"/>
  <c r="V2958" i="3"/>
  <c r="P2958" i="3"/>
  <c r="Z2957" i="3"/>
  <c r="Y2957" i="3"/>
  <c r="W2957" i="3"/>
  <c r="V2957" i="3"/>
  <c r="P2957" i="3"/>
  <c r="Z2956" i="3"/>
  <c r="Y2956" i="3"/>
  <c r="W2956" i="3"/>
  <c r="V2956" i="3"/>
  <c r="P2956" i="3"/>
  <c r="Z2955" i="3"/>
  <c r="Y2955" i="3"/>
  <c r="W2955" i="3"/>
  <c r="V2955" i="3"/>
  <c r="P2955" i="3"/>
  <c r="Z2954" i="3"/>
  <c r="Y2954" i="3"/>
  <c r="W2954" i="3"/>
  <c r="V2954" i="3"/>
  <c r="P2954" i="3"/>
  <c r="Z2953" i="3"/>
  <c r="Y2953" i="3"/>
  <c r="W2953" i="3"/>
  <c r="V2953" i="3"/>
  <c r="P2953" i="3"/>
  <c r="Z2952" i="3"/>
  <c r="Y2952" i="3"/>
  <c r="W2952" i="3"/>
  <c r="V2952" i="3"/>
  <c r="P2952" i="3"/>
  <c r="Z2951" i="3"/>
  <c r="Y2951" i="3"/>
  <c r="W2951" i="3"/>
  <c r="V2951" i="3"/>
  <c r="P2951" i="3"/>
  <c r="Z2950" i="3"/>
  <c r="Y2950" i="3"/>
  <c r="W2950" i="3"/>
  <c r="V2950" i="3"/>
  <c r="P2950" i="3"/>
  <c r="Z2949" i="3"/>
  <c r="Y2949" i="3"/>
  <c r="W2949" i="3"/>
  <c r="V2949" i="3"/>
  <c r="P2949" i="3"/>
  <c r="Z2948" i="3"/>
  <c r="Y2948" i="3"/>
  <c r="W2948" i="3"/>
  <c r="V2948" i="3"/>
  <c r="P2948" i="3"/>
  <c r="Z2947" i="3"/>
  <c r="Y2947" i="3"/>
  <c r="W2947" i="3"/>
  <c r="V2947" i="3"/>
  <c r="P2947" i="3"/>
  <c r="Z2946" i="3"/>
  <c r="Y2946" i="3"/>
  <c r="W2946" i="3"/>
  <c r="V2946" i="3"/>
  <c r="P2946" i="3"/>
  <c r="Z2945" i="3"/>
  <c r="Y2945" i="3"/>
  <c r="W2945" i="3"/>
  <c r="V2945" i="3"/>
  <c r="P2945" i="3"/>
  <c r="Z2944" i="3"/>
  <c r="Y2944" i="3"/>
  <c r="W2944" i="3"/>
  <c r="V2944" i="3"/>
  <c r="P2944" i="3"/>
  <c r="Z2943" i="3"/>
  <c r="Y2943" i="3"/>
  <c r="W2943" i="3"/>
  <c r="V2943" i="3"/>
  <c r="P2943" i="3"/>
  <c r="Z2942" i="3"/>
  <c r="Y2942" i="3"/>
  <c r="W2942" i="3"/>
  <c r="V2942" i="3"/>
  <c r="P2942" i="3"/>
  <c r="Z2941" i="3"/>
  <c r="Y2941" i="3"/>
  <c r="W2941" i="3"/>
  <c r="V2941" i="3"/>
  <c r="P2941" i="3"/>
  <c r="Z2940" i="3"/>
  <c r="Y2940" i="3"/>
  <c r="W2940" i="3"/>
  <c r="V2940" i="3"/>
  <c r="P2940" i="3"/>
  <c r="Z2939" i="3"/>
  <c r="Y2939" i="3"/>
  <c r="W2939" i="3"/>
  <c r="V2939" i="3"/>
  <c r="P2939" i="3"/>
  <c r="Z2938" i="3"/>
  <c r="Y2938" i="3"/>
  <c r="W2938" i="3"/>
  <c r="V2938" i="3"/>
  <c r="P2938" i="3"/>
  <c r="Z2937" i="3"/>
  <c r="Y2937" i="3"/>
  <c r="W2937" i="3"/>
  <c r="V2937" i="3"/>
  <c r="P2937" i="3"/>
  <c r="Z2936" i="3"/>
  <c r="Y2936" i="3"/>
  <c r="W2936" i="3"/>
  <c r="V2936" i="3"/>
  <c r="P2936" i="3"/>
  <c r="Z2935" i="3"/>
  <c r="Y2935" i="3"/>
  <c r="W2935" i="3"/>
  <c r="V2935" i="3"/>
  <c r="P2935" i="3"/>
  <c r="Z2934" i="3"/>
  <c r="Y2934" i="3"/>
  <c r="W2934" i="3"/>
  <c r="V2934" i="3"/>
  <c r="P2934" i="3"/>
  <c r="Z2933" i="3"/>
  <c r="Y2933" i="3"/>
  <c r="W2933" i="3"/>
  <c r="V2933" i="3"/>
  <c r="P2933" i="3"/>
  <c r="Z2932" i="3"/>
  <c r="Y2932" i="3"/>
  <c r="W2932" i="3"/>
  <c r="V2932" i="3"/>
  <c r="P2932" i="3"/>
  <c r="Z2931" i="3"/>
  <c r="Y2931" i="3"/>
  <c r="W2931" i="3"/>
  <c r="V2931" i="3"/>
  <c r="P2931" i="3"/>
  <c r="Z2930" i="3"/>
  <c r="Y2930" i="3"/>
  <c r="W2930" i="3"/>
  <c r="V2930" i="3"/>
  <c r="P2930" i="3"/>
  <c r="Z2929" i="3"/>
  <c r="Y2929" i="3"/>
  <c r="W2929" i="3"/>
  <c r="V2929" i="3"/>
  <c r="P2929" i="3"/>
  <c r="Z2928" i="3"/>
  <c r="Y2928" i="3"/>
  <c r="W2928" i="3"/>
  <c r="V2928" i="3"/>
  <c r="P2928" i="3"/>
  <c r="Z2927" i="3"/>
  <c r="Y2927" i="3"/>
  <c r="W2927" i="3"/>
  <c r="V2927" i="3"/>
  <c r="P2927" i="3"/>
  <c r="Z2926" i="3"/>
  <c r="Y2926" i="3"/>
  <c r="W2926" i="3"/>
  <c r="V2926" i="3"/>
  <c r="P2926" i="3"/>
  <c r="Z2925" i="3"/>
  <c r="Y2925" i="3"/>
  <c r="W2925" i="3"/>
  <c r="V2925" i="3"/>
  <c r="P2925" i="3"/>
  <c r="Z2924" i="3"/>
  <c r="Y2924" i="3"/>
  <c r="W2924" i="3"/>
  <c r="V2924" i="3"/>
  <c r="P2924" i="3"/>
  <c r="Z2923" i="3"/>
  <c r="Y2923" i="3"/>
  <c r="W2923" i="3"/>
  <c r="V2923" i="3"/>
  <c r="P2923" i="3"/>
  <c r="Z2922" i="3"/>
  <c r="Y2922" i="3"/>
  <c r="W2922" i="3"/>
  <c r="V2922" i="3"/>
  <c r="P2922" i="3"/>
  <c r="Z2921" i="3"/>
  <c r="Y2921" i="3"/>
  <c r="W2921" i="3"/>
  <c r="V2921" i="3"/>
  <c r="P2921" i="3"/>
  <c r="Z2920" i="3"/>
  <c r="Y2920" i="3"/>
  <c r="W2920" i="3"/>
  <c r="V2920" i="3"/>
  <c r="P2920" i="3"/>
  <c r="Z2919" i="3"/>
  <c r="Y2919" i="3"/>
  <c r="W2919" i="3"/>
  <c r="V2919" i="3"/>
  <c r="P2919" i="3"/>
  <c r="Z2918" i="3"/>
  <c r="Y2918" i="3"/>
  <c r="W2918" i="3"/>
  <c r="V2918" i="3"/>
  <c r="P2918" i="3"/>
  <c r="Z2917" i="3"/>
  <c r="Y2917" i="3"/>
  <c r="W2917" i="3"/>
  <c r="V2917" i="3"/>
  <c r="P2917" i="3"/>
  <c r="Z2916" i="3"/>
  <c r="Y2916" i="3"/>
  <c r="W2916" i="3"/>
  <c r="V2916" i="3"/>
  <c r="P2916" i="3"/>
  <c r="Z2915" i="3"/>
  <c r="Y2915" i="3"/>
  <c r="W2915" i="3"/>
  <c r="V2915" i="3"/>
  <c r="P2915" i="3"/>
  <c r="Z2914" i="3"/>
  <c r="Y2914" i="3"/>
  <c r="W2914" i="3"/>
  <c r="V2914" i="3"/>
  <c r="P2914" i="3"/>
  <c r="Z2913" i="3"/>
  <c r="Y2913" i="3"/>
  <c r="W2913" i="3"/>
  <c r="V2913" i="3"/>
  <c r="P2913" i="3"/>
  <c r="Z2912" i="3"/>
  <c r="Y2912" i="3"/>
  <c r="W2912" i="3"/>
  <c r="V2912" i="3"/>
  <c r="P2912" i="3"/>
  <c r="Z2911" i="3"/>
  <c r="Y2911" i="3"/>
  <c r="W2911" i="3"/>
  <c r="V2911" i="3"/>
  <c r="P2911" i="3"/>
  <c r="Z2910" i="3"/>
  <c r="Y2910" i="3"/>
  <c r="W2910" i="3"/>
  <c r="V2910" i="3"/>
  <c r="P2910" i="3"/>
  <c r="Z2909" i="3"/>
  <c r="Y2909" i="3"/>
  <c r="W2909" i="3"/>
  <c r="V2909" i="3"/>
  <c r="P2909" i="3"/>
  <c r="Z2908" i="3"/>
  <c r="Y2908" i="3"/>
  <c r="W2908" i="3"/>
  <c r="V2908" i="3"/>
  <c r="P2908" i="3"/>
  <c r="Z2907" i="3"/>
  <c r="Y2907" i="3"/>
  <c r="W2907" i="3"/>
  <c r="V2907" i="3"/>
  <c r="P2907" i="3"/>
  <c r="Z2906" i="3"/>
  <c r="Y2906" i="3"/>
  <c r="W2906" i="3"/>
  <c r="V2906" i="3"/>
  <c r="P2906" i="3"/>
  <c r="Z2905" i="3"/>
  <c r="Y2905" i="3"/>
  <c r="W2905" i="3"/>
  <c r="V2905" i="3"/>
  <c r="P2905" i="3"/>
  <c r="Z2904" i="3"/>
  <c r="Y2904" i="3"/>
  <c r="W2904" i="3"/>
  <c r="V2904" i="3"/>
  <c r="P2904" i="3"/>
  <c r="Z2903" i="3"/>
  <c r="Y2903" i="3"/>
  <c r="W2903" i="3"/>
  <c r="V2903" i="3"/>
  <c r="P2903" i="3"/>
  <c r="Z2902" i="3"/>
  <c r="Y2902" i="3"/>
  <c r="W2902" i="3"/>
  <c r="V2902" i="3"/>
  <c r="P2902" i="3"/>
  <c r="Z2901" i="3"/>
  <c r="Y2901" i="3"/>
  <c r="W2901" i="3"/>
  <c r="V2901" i="3"/>
  <c r="P2901" i="3"/>
  <c r="Z2900" i="3"/>
  <c r="Y2900" i="3"/>
  <c r="W2900" i="3"/>
  <c r="V2900" i="3"/>
  <c r="P2900" i="3"/>
  <c r="Z2899" i="3"/>
  <c r="Y2899" i="3"/>
  <c r="W2899" i="3"/>
  <c r="V2899" i="3"/>
  <c r="P2899" i="3"/>
  <c r="Z2898" i="3"/>
  <c r="Y2898" i="3"/>
  <c r="W2898" i="3"/>
  <c r="V2898" i="3"/>
  <c r="P2898" i="3"/>
  <c r="Z2897" i="3"/>
  <c r="Y2897" i="3"/>
  <c r="W2897" i="3"/>
  <c r="V2897" i="3"/>
  <c r="P2897" i="3"/>
  <c r="Z2896" i="3"/>
  <c r="Y2896" i="3"/>
  <c r="W2896" i="3"/>
  <c r="V2896" i="3"/>
  <c r="P2896" i="3"/>
  <c r="Z2895" i="3"/>
  <c r="Y2895" i="3"/>
  <c r="W2895" i="3"/>
  <c r="V2895" i="3"/>
  <c r="P2895" i="3"/>
  <c r="Z2894" i="3"/>
  <c r="Y2894" i="3"/>
  <c r="W2894" i="3"/>
  <c r="V2894" i="3"/>
  <c r="P2894" i="3"/>
  <c r="Z2893" i="3"/>
  <c r="Y2893" i="3"/>
  <c r="W2893" i="3"/>
  <c r="V2893" i="3"/>
  <c r="P2893" i="3"/>
  <c r="Z2892" i="3"/>
  <c r="Y2892" i="3"/>
  <c r="W2892" i="3"/>
  <c r="V2892" i="3"/>
  <c r="P2892" i="3"/>
  <c r="Z2891" i="3"/>
  <c r="Y2891" i="3"/>
  <c r="W2891" i="3"/>
  <c r="V2891" i="3"/>
  <c r="P2891" i="3"/>
  <c r="Z2890" i="3"/>
  <c r="Y2890" i="3"/>
  <c r="W2890" i="3"/>
  <c r="V2890" i="3"/>
  <c r="P2890" i="3"/>
  <c r="Z2889" i="3"/>
  <c r="Y2889" i="3"/>
  <c r="W2889" i="3"/>
  <c r="V2889" i="3"/>
  <c r="P2889" i="3"/>
  <c r="Z2888" i="3"/>
  <c r="Y2888" i="3"/>
  <c r="W2888" i="3"/>
  <c r="V2888" i="3"/>
  <c r="P2888" i="3"/>
  <c r="Z2887" i="3"/>
  <c r="Y2887" i="3"/>
  <c r="W2887" i="3"/>
  <c r="V2887" i="3"/>
  <c r="P2887" i="3"/>
  <c r="Z2886" i="3"/>
  <c r="Y2886" i="3"/>
  <c r="W2886" i="3"/>
  <c r="V2886" i="3"/>
  <c r="P2886" i="3"/>
  <c r="Z2885" i="3"/>
  <c r="Y2885" i="3"/>
  <c r="W2885" i="3"/>
  <c r="V2885" i="3"/>
  <c r="P2885" i="3"/>
  <c r="Z2884" i="3"/>
  <c r="Y2884" i="3"/>
  <c r="W2884" i="3"/>
  <c r="V2884" i="3"/>
  <c r="P2884" i="3"/>
  <c r="Z2883" i="3"/>
  <c r="Y2883" i="3"/>
  <c r="W2883" i="3"/>
  <c r="V2883" i="3"/>
  <c r="P2883" i="3"/>
  <c r="Z2882" i="3"/>
  <c r="Y2882" i="3"/>
  <c r="W2882" i="3"/>
  <c r="V2882" i="3"/>
  <c r="P2882" i="3"/>
  <c r="Z2881" i="3"/>
  <c r="Y2881" i="3"/>
  <c r="W2881" i="3"/>
  <c r="V2881" i="3"/>
  <c r="P2881" i="3"/>
  <c r="Z2880" i="3"/>
  <c r="Y2880" i="3"/>
  <c r="W2880" i="3"/>
  <c r="V2880" i="3"/>
  <c r="P2880" i="3"/>
  <c r="Z2879" i="3"/>
  <c r="Y2879" i="3"/>
  <c r="W2879" i="3"/>
  <c r="V2879" i="3"/>
  <c r="P2879" i="3"/>
  <c r="Z2878" i="3"/>
  <c r="Y2878" i="3"/>
  <c r="W2878" i="3"/>
  <c r="V2878" i="3"/>
  <c r="P2878" i="3"/>
  <c r="Z2877" i="3"/>
  <c r="Y2877" i="3"/>
  <c r="W2877" i="3"/>
  <c r="V2877" i="3"/>
  <c r="P2877" i="3"/>
  <c r="Z2876" i="3"/>
  <c r="Y2876" i="3"/>
  <c r="W2876" i="3"/>
  <c r="V2876" i="3"/>
  <c r="P2876" i="3"/>
  <c r="Z2875" i="3"/>
  <c r="Y2875" i="3"/>
  <c r="W2875" i="3"/>
  <c r="V2875" i="3"/>
  <c r="P2875" i="3"/>
  <c r="Z2874" i="3"/>
  <c r="Y2874" i="3"/>
  <c r="W2874" i="3"/>
  <c r="V2874" i="3"/>
  <c r="P2874" i="3"/>
  <c r="Z2873" i="3"/>
  <c r="Y2873" i="3"/>
  <c r="W2873" i="3"/>
  <c r="V2873" i="3"/>
  <c r="P2873" i="3"/>
  <c r="Z2872" i="3"/>
  <c r="Y2872" i="3"/>
  <c r="W2872" i="3"/>
  <c r="V2872" i="3"/>
  <c r="P2872" i="3"/>
  <c r="Z2871" i="3"/>
  <c r="Y2871" i="3"/>
  <c r="W2871" i="3"/>
  <c r="V2871" i="3"/>
  <c r="P2871" i="3"/>
  <c r="Z2870" i="3"/>
  <c r="Y2870" i="3"/>
  <c r="W2870" i="3"/>
  <c r="V2870" i="3"/>
  <c r="P2870" i="3"/>
  <c r="Z2869" i="3"/>
  <c r="Y2869" i="3"/>
  <c r="W2869" i="3"/>
  <c r="V2869" i="3"/>
  <c r="P2869" i="3"/>
  <c r="Z2868" i="3"/>
  <c r="Y2868" i="3"/>
  <c r="W2868" i="3"/>
  <c r="V2868" i="3"/>
  <c r="P2868" i="3"/>
  <c r="Z2867" i="3"/>
  <c r="Y2867" i="3"/>
  <c r="W2867" i="3"/>
  <c r="V2867" i="3"/>
  <c r="P2867" i="3"/>
  <c r="Z2866" i="3"/>
  <c r="Y2866" i="3"/>
  <c r="W2866" i="3"/>
  <c r="V2866" i="3"/>
  <c r="P2866" i="3"/>
  <c r="Z2865" i="3"/>
  <c r="Y2865" i="3"/>
  <c r="W2865" i="3"/>
  <c r="V2865" i="3"/>
  <c r="P2865" i="3"/>
  <c r="Z2864" i="3"/>
  <c r="Y2864" i="3"/>
  <c r="W2864" i="3"/>
  <c r="V2864" i="3"/>
  <c r="P2864" i="3"/>
  <c r="Z2863" i="3"/>
  <c r="Y2863" i="3"/>
  <c r="W2863" i="3"/>
  <c r="V2863" i="3"/>
  <c r="P2863" i="3"/>
  <c r="Z2862" i="3"/>
  <c r="Y2862" i="3"/>
  <c r="W2862" i="3"/>
  <c r="V2862" i="3"/>
  <c r="P2862" i="3"/>
  <c r="Z2861" i="3"/>
  <c r="Y2861" i="3"/>
  <c r="W2861" i="3"/>
  <c r="V2861" i="3"/>
  <c r="P2861" i="3"/>
  <c r="Z2860" i="3"/>
  <c r="Y2860" i="3"/>
  <c r="W2860" i="3"/>
  <c r="V2860" i="3"/>
  <c r="P2860" i="3"/>
  <c r="Z2859" i="3"/>
  <c r="Y2859" i="3"/>
  <c r="W2859" i="3"/>
  <c r="V2859" i="3"/>
  <c r="P2859" i="3"/>
  <c r="Z2858" i="3"/>
  <c r="Y2858" i="3"/>
  <c r="W2858" i="3"/>
  <c r="V2858" i="3"/>
  <c r="P2858" i="3"/>
  <c r="Z2857" i="3"/>
  <c r="Y2857" i="3"/>
  <c r="W2857" i="3"/>
  <c r="V2857" i="3"/>
  <c r="P2857" i="3"/>
  <c r="Z2856" i="3"/>
  <c r="Y2856" i="3"/>
  <c r="W2856" i="3"/>
  <c r="V2856" i="3"/>
  <c r="P2856" i="3"/>
  <c r="Z2855" i="3"/>
  <c r="Y2855" i="3"/>
  <c r="W2855" i="3"/>
  <c r="V2855" i="3"/>
  <c r="P2855" i="3"/>
  <c r="Z2854" i="3"/>
  <c r="Y2854" i="3"/>
  <c r="W2854" i="3"/>
  <c r="V2854" i="3"/>
  <c r="P2854" i="3"/>
  <c r="Z2853" i="3"/>
  <c r="Y2853" i="3"/>
  <c r="W2853" i="3"/>
  <c r="V2853" i="3"/>
  <c r="P2853" i="3"/>
  <c r="Z2852" i="3"/>
  <c r="Y2852" i="3"/>
  <c r="W2852" i="3"/>
  <c r="V2852" i="3"/>
  <c r="P2852" i="3"/>
  <c r="Z2851" i="3"/>
  <c r="Y2851" i="3"/>
  <c r="W2851" i="3"/>
  <c r="V2851" i="3"/>
  <c r="P2851" i="3"/>
  <c r="Z2850" i="3"/>
  <c r="Y2850" i="3"/>
  <c r="W2850" i="3"/>
  <c r="V2850" i="3"/>
  <c r="P2850" i="3"/>
  <c r="Z2849" i="3"/>
  <c r="Y2849" i="3"/>
  <c r="W2849" i="3"/>
  <c r="V2849" i="3"/>
  <c r="P2849" i="3"/>
  <c r="Z2848" i="3"/>
  <c r="Y2848" i="3"/>
  <c r="W2848" i="3"/>
  <c r="V2848" i="3"/>
  <c r="P2848" i="3"/>
  <c r="Z2847" i="3"/>
  <c r="Y2847" i="3"/>
  <c r="W2847" i="3"/>
  <c r="V2847" i="3"/>
  <c r="P2847" i="3"/>
  <c r="Z2846" i="3"/>
  <c r="Y2846" i="3"/>
  <c r="W2846" i="3"/>
  <c r="V2846" i="3"/>
  <c r="P2846" i="3"/>
  <c r="Z2845" i="3"/>
  <c r="Y2845" i="3"/>
  <c r="W2845" i="3"/>
  <c r="V2845" i="3"/>
  <c r="P2845" i="3"/>
  <c r="Z2844" i="3"/>
  <c r="Y2844" i="3"/>
  <c r="W2844" i="3"/>
  <c r="V2844" i="3"/>
  <c r="P2844" i="3"/>
  <c r="Z2843" i="3"/>
  <c r="Y2843" i="3"/>
  <c r="W2843" i="3"/>
  <c r="V2843" i="3"/>
  <c r="P2843" i="3"/>
  <c r="Z2842" i="3"/>
  <c r="Y2842" i="3"/>
  <c r="W2842" i="3"/>
  <c r="V2842" i="3"/>
  <c r="P2842" i="3"/>
  <c r="Z2841" i="3"/>
  <c r="Y2841" i="3"/>
  <c r="W2841" i="3"/>
  <c r="V2841" i="3"/>
  <c r="P2841" i="3"/>
  <c r="Z2840" i="3"/>
  <c r="Y2840" i="3"/>
  <c r="W2840" i="3"/>
  <c r="V2840" i="3"/>
  <c r="P2840" i="3"/>
  <c r="Z2839" i="3"/>
  <c r="Y2839" i="3"/>
  <c r="W2839" i="3"/>
  <c r="V2839" i="3"/>
  <c r="P2839" i="3"/>
  <c r="Z2838" i="3"/>
  <c r="Y2838" i="3"/>
  <c r="W2838" i="3"/>
  <c r="V2838" i="3"/>
  <c r="P2838" i="3"/>
  <c r="Z2837" i="3"/>
  <c r="Y2837" i="3"/>
  <c r="W2837" i="3"/>
  <c r="V2837" i="3"/>
  <c r="P2837" i="3"/>
  <c r="Z2836" i="3"/>
  <c r="Y2836" i="3"/>
  <c r="W2836" i="3"/>
  <c r="V2836" i="3"/>
  <c r="P2836" i="3"/>
  <c r="Z2835" i="3"/>
  <c r="Y2835" i="3"/>
  <c r="W2835" i="3"/>
  <c r="V2835" i="3"/>
  <c r="P2835" i="3"/>
  <c r="Z2834" i="3"/>
  <c r="Y2834" i="3"/>
  <c r="W2834" i="3"/>
  <c r="V2834" i="3"/>
  <c r="P2834" i="3"/>
  <c r="Z2833" i="3"/>
  <c r="Y2833" i="3"/>
  <c r="W2833" i="3"/>
  <c r="V2833" i="3"/>
  <c r="P2833" i="3"/>
  <c r="Z2832" i="3"/>
  <c r="Y2832" i="3"/>
  <c r="W2832" i="3"/>
  <c r="V2832" i="3"/>
  <c r="P2832" i="3"/>
  <c r="Z2831" i="3"/>
  <c r="Y2831" i="3"/>
  <c r="W2831" i="3"/>
  <c r="V2831" i="3"/>
  <c r="P2831" i="3"/>
  <c r="Z2830" i="3"/>
  <c r="Y2830" i="3"/>
  <c r="W2830" i="3"/>
  <c r="V2830" i="3"/>
  <c r="P2830" i="3"/>
  <c r="Z2829" i="3"/>
  <c r="Y2829" i="3"/>
  <c r="W2829" i="3"/>
  <c r="V2829" i="3"/>
  <c r="P2829" i="3"/>
  <c r="Z2828" i="3"/>
  <c r="Y2828" i="3"/>
  <c r="W2828" i="3"/>
  <c r="V2828" i="3"/>
  <c r="P2828" i="3"/>
  <c r="Z2827" i="3"/>
  <c r="Y2827" i="3"/>
  <c r="W2827" i="3"/>
  <c r="V2827" i="3"/>
  <c r="P2827" i="3"/>
  <c r="Z2826" i="3"/>
  <c r="Y2826" i="3"/>
  <c r="W2826" i="3"/>
  <c r="V2826" i="3"/>
  <c r="P2826" i="3"/>
  <c r="Z2825" i="3"/>
  <c r="Y2825" i="3"/>
  <c r="W2825" i="3"/>
  <c r="V2825" i="3"/>
  <c r="P2825" i="3"/>
  <c r="Z2824" i="3"/>
  <c r="Y2824" i="3"/>
  <c r="W2824" i="3"/>
  <c r="V2824" i="3"/>
  <c r="P2824" i="3"/>
  <c r="Z2823" i="3"/>
  <c r="Y2823" i="3"/>
  <c r="W2823" i="3"/>
  <c r="V2823" i="3"/>
  <c r="P2823" i="3"/>
  <c r="Z2822" i="3"/>
  <c r="Y2822" i="3"/>
  <c r="W2822" i="3"/>
  <c r="V2822" i="3"/>
  <c r="P2822" i="3"/>
  <c r="Z2821" i="3"/>
  <c r="Y2821" i="3"/>
  <c r="W2821" i="3"/>
  <c r="V2821" i="3"/>
  <c r="P2821" i="3"/>
  <c r="Z2820" i="3"/>
  <c r="Y2820" i="3"/>
  <c r="W2820" i="3"/>
  <c r="V2820" i="3"/>
  <c r="P2820" i="3"/>
  <c r="Z2819" i="3"/>
  <c r="Y2819" i="3"/>
  <c r="W2819" i="3"/>
  <c r="V2819" i="3"/>
  <c r="P2819" i="3"/>
  <c r="Z2818" i="3"/>
  <c r="Y2818" i="3"/>
  <c r="W2818" i="3"/>
  <c r="V2818" i="3"/>
  <c r="P2818" i="3"/>
  <c r="Z2817" i="3"/>
  <c r="Y2817" i="3"/>
  <c r="W2817" i="3"/>
  <c r="V2817" i="3"/>
  <c r="P2817" i="3"/>
  <c r="Z2816" i="3"/>
  <c r="Y2816" i="3"/>
  <c r="W2816" i="3"/>
  <c r="V2816" i="3"/>
  <c r="P2816" i="3"/>
  <c r="Z2815" i="3"/>
  <c r="Y2815" i="3"/>
  <c r="W2815" i="3"/>
  <c r="V2815" i="3"/>
  <c r="P2815" i="3"/>
  <c r="Z2814" i="3"/>
  <c r="Y2814" i="3"/>
  <c r="W2814" i="3"/>
  <c r="V2814" i="3"/>
  <c r="P2814" i="3"/>
  <c r="Z2813" i="3"/>
  <c r="Y2813" i="3"/>
  <c r="W2813" i="3"/>
  <c r="V2813" i="3"/>
  <c r="P2813" i="3"/>
  <c r="Z2812" i="3"/>
  <c r="Y2812" i="3"/>
  <c r="W2812" i="3"/>
  <c r="V2812" i="3"/>
  <c r="P2812" i="3"/>
  <c r="Z2811" i="3"/>
  <c r="Y2811" i="3"/>
  <c r="W2811" i="3"/>
  <c r="V2811" i="3"/>
  <c r="P2811" i="3"/>
  <c r="Z2810" i="3"/>
  <c r="Y2810" i="3"/>
  <c r="W2810" i="3"/>
  <c r="V2810" i="3"/>
  <c r="P2810" i="3"/>
  <c r="Z2809" i="3"/>
  <c r="Y2809" i="3"/>
  <c r="W2809" i="3"/>
  <c r="V2809" i="3"/>
  <c r="P2809" i="3"/>
  <c r="Z2808" i="3"/>
  <c r="Y2808" i="3"/>
  <c r="W2808" i="3"/>
  <c r="V2808" i="3"/>
  <c r="P2808" i="3"/>
  <c r="Z2807" i="3"/>
  <c r="Y2807" i="3"/>
  <c r="W2807" i="3"/>
  <c r="V2807" i="3"/>
  <c r="P2807" i="3"/>
  <c r="Z2806" i="3"/>
  <c r="Y2806" i="3"/>
  <c r="W2806" i="3"/>
  <c r="V2806" i="3"/>
  <c r="P2806" i="3"/>
  <c r="Z2805" i="3"/>
  <c r="Y2805" i="3"/>
  <c r="W2805" i="3"/>
  <c r="V2805" i="3"/>
  <c r="P2805" i="3"/>
  <c r="Z2804" i="3"/>
  <c r="Y2804" i="3"/>
  <c r="W2804" i="3"/>
  <c r="V2804" i="3"/>
  <c r="P2804" i="3"/>
  <c r="Z2803" i="3"/>
  <c r="Y2803" i="3"/>
  <c r="W2803" i="3"/>
  <c r="V2803" i="3"/>
  <c r="P2803" i="3"/>
  <c r="Z2802" i="3"/>
  <c r="Y2802" i="3"/>
  <c r="W2802" i="3"/>
  <c r="V2802" i="3"/>
  <c r="P2802" i="3"/>
  <c r="Z2801" i="3"/>
  <c r="Y2801" i="3"/>
  <c r="W2801" i="3"/>
  <c r="V2801" i="3"/>
  <c r="P2801" i="3"/>
  <c r="Z2800" i="3"/>
  <c r="Y2800" i="3"/>
  <c r="W2800" i="3"/>
  <c r="V2800" i="3"/>
  <c r="P2800" i="3"/>
  <c r="Z2799" i="3"/>
  <c r="Y2799" i="3"/>
  <c r="W2799" i="3"/>
  <c r="V2799" i="3"/>
  <c r="P2799" i="3"/>
  <c r="Z2798" i="3"/>
  <c r="Y2798" i="3"/>
  <c r="W2798" i="3"/>
  <c r="V2798" i="3"/>
  <c r="P2798" i="3"/>
  <c r="Z2797" i="3"/>
  <c r="Y2797" i="3"/>
  <c r="W2797" i="3"/>
  <c r="V2797" i="3"/>
  <c r="P2797" i="3"/>
  <c r="Z2796" i="3"/>
  <c r="Y2796" i="3"/>
  <c r="W2796" i="3"/>
  <c r="V2796" i="3"/>
  <c r="P2796" i="3"/>
  <c r="Z2795" i="3"/>
  <c r="Y2795" i="3"/>
  <c r="W2795" i="3"/>
  <c r="V2795" i="3"/>
  <c r="P2795" i="3"/>
  <c r="Z2794" i="3"/>
  <c r="Y2794" i="3"/>
  <c r="W2794" i="3"/>
  <c r="V2794" i="3"/>
  <c r="P2794" i="3"/>
  <c r="Z2793" i="3"/>
  <c r="Y2793" i="3"/>
  <c r="W2793" i="3"/>
  <c r="V2793" i="3"/>
  <c r="P2793" i="3"/>
  <c r="Z2792" i="3"/>
  <c r="Y2792" i="3"/>
  <c r="W2792" i="3"/>
  <c r="V2792" i="3"/>
  <c r="P2792" i="3"/>
  <c r="Z2791" i="3"/>
  <c r="Y2791" i="3"/>
  <c r="W2791" i="3"/>
  <c r="V2791" i="3"/>
  <c r="P2791" i="3"/>
  <c r="Z2790" i="3"/>
  <c r="Y2790" i="3"/>
  <c r="W2790" i="3"/>
  <c r="V2790" i="3"/>
  <c r="P2790" i="3"/>
  <c r="Z2789" i="3"/>
  <c r="Y2789" i="3"/>
  <c r="W2789" i="3"/>
  <c r="V2789" i="3"/>
  <c r="P2789" i="3"/>
  <c r="Z2788" i="3"/>
  <c r="Y2788" i="3"/>
  <c r="W2788" i="3"/>
  <c r="V2788" i="3"/>
  <c r="P2788" i="3"/>
  <c r="Z2787" i="3"/>
  <c r="Y2787" i="3"/>
  <c r="W2787" i="3"/>
  <c r="V2787" i="3"/>
  <c r="P2787" i="3"/>
  <c r="Z2786" i="3"/>
  <c r="Y2786" i="3"/>
  <c r="W2786" i="3"/>
  <c r="V2786" i="3"/>
  <c r="P2786" i="3"/>
  <c r="Z2785" i="3"/>
  <c r="Y2785" i="3"/>
  <c r="W2785" i="3"/>
  <c r="V2785" i="3"/>
  <c r="P2785" i="3"/>
  <c r="Z2784" i="3"/>
  <c r="Y2784" i="3"/>
  <c r="W2784" i="3"/>
  <c r="V2784" i="3"/>
  <c r="P2784" i="3"/>
  <c r="Z2783" i="3"/>
  <c r="Y2783" i="3"/>
  <c r="W2783" i="3"/>
  <c r="V2783" i="3"/>
  <c r="P2783" i="3"/>
  <c r="Z2782" i="3"/>
  <c r="Y2782" i="3"/>
  <c r="W2782" i="3"/>
  <c r="V2782" i="3"/>
  <c r="P2782" i="3"/>
  <c r="Z2781" i="3"/>
  <c r="Y2781" i="3"/>
  <c r="W2781" i="3"/>
  <c r="V2781" i="3"/>
  <c r="P2781" i="3"/>
  <c r="Z2780" i="3"/>
  <c r="Y2780" i="3"/>
  <c r="W2780" i="3"/>
  <c r="V2780" i="3"/>
  <c r="P2780" i="3"/>
  <c r="Z2779" i="3"/>
  <c r="Y2779" i="3"/>
  <c r="W2779" i="3"/>
  <c r="V2779" i="3"/>
  <c r="P2779" i="3"/>
  <c r="Z2778" i="3"/>
  <c r="Y2778" i="3"/>
  <c r="W2778" i="3"/>
  <c r="V2778" i="3"/>
  <c r="P2778" i="3"/>
  <c r="Z2777" i="3"/>
  <c r="Y2777" i="3"/>
  <c r="W2777" i="3"/>
  <c r="V2777" i="3"/>
  <c r="P2777" i="3"/>
  <c r="Z2776" i="3"/>
  <c r="Y2776" i="3"/>
  <c r="W2776" i="3"/>
  <c r="V2776" i="3"/>
  <c r="P2776" i="3"/>
  <c r="Z2775" i="3"/>
  <c r="Y2775" i="3"/>
  <c r="W2775" i="3"/>
  <c r="V2775" i="3"/>
  <c r="P2775" i="3"/>
  <c r="Z2774" i="3"/>
  <c r="Y2774" i="3"/>
  <c r="W2774" i="3"/>
  <c r="V2774" i="3"/>
  <c r="P2774" i="3"/>
  <c r="Z2773" i="3"/>
  <c r="Y2773" i="3"/>
  <c r="W2773" i="3"/>
  <c r="V2773" i="3"/>
  <c r="P2773" i="3"/>
  <c r="Z2772" i="3"/>
  <c r="Y2772" i="3"/>
  <c r="W2772" i="3"/>
  <c r="V2772" i="3"/>
  <c r="P2772" i="3"/>
  <c r="Z2771" i="3"/>
  <c r="Y2771" i="3"/>
  <c r="W2771" i="3"/>
  <c r="V2771" i="3"/>
  <c r="P2771" i="3"/>
  <c r="Z2770" i="3"/>
  <c r="Y2770" i="3"/>
  <c r="W2770" i="3"/>
  <c r="V2770" i="3"/>
  <c r="P2770" i="3"/>
  <c r="Z2769" i="3"/>
  <c r="Y2769" i="3"/>
  <c r="W2769" i="3"/>
  <c r="V2769" i="3"/>
  <c r="P2769" i="3"/>
  <c r="Z2768" i="3"/>
  <c r="Y2768" i="3"/>
  <c r="W2768" i="3"/>
  <c r="V2768" i="3"/>
  <c r="P2768" i="3"/>
  <c r="Z2767" i="3"/>
  <c r="Y2767" i="3"/>
  <c r="W2767" i="3"/>
  <c r="V2767" i="3"/>
  <c r="P2767" i="3"/>
  <c r="Z2766" i="3"/>
  <c r="Y2766" i="3"/>
  <c r="W2766" i="3"/>
  <c r="V2766" i="3"/>
  <c r="P2766" i="3"/>
  <c r="Z2765" i="3"/>
  <c r="Y2765" i="3"/>
  <c r="W2765" i="3"/>
  <c r="V2765" i="3"/>
  <c r="P2765" i="3"/>
  <c r="Z2764" i="3"/>
  <c r="Y2764" i="3"/>
  <c r="W2764" i="3"/>
  <c r="V2764" i="3"/>
  <c r="P2764" i="3"/>
  <c r="Z2763" i="3"/>
  <c r="Y2763" i="3"/>
  <c r="W2763" i="3"/>
  <c r="V2763" i="3"/>
  <c r="P2763" i="3"/>
  <c r="Z2762" i="3"/>
  <c r="Y2762" i="3"/>
  <c r="W2762" i="3"/>
  <c r="V2762" i="3"/>
  <c r="P2762" i="3"/>
  <c r="Z2761" i="3"/>
  <c r="Y2761" i="3"/>
  <c r="W2761" i="3"/>
  <c r="V2761" i="3"/>
  <c r="P2761" i="3"/>
  <c r="Z2760" i="3"/>
  <c r="Y2760" i="3"/>
  <c r="W2760" i="3"/>
  <c r="V2760" i="3"/>
  <c r="P2760" i="3"/>
  <c r="Z2759" i="3"/>
  <c r="Y2759" i="3"/>
  <c r="W2759" i="3"/>
  <c r="V2759" i="3"/>
  <c r="P2759" i="3"/>
  <c r="Z2758" i="3"/>
  <c r="Y2758" i="3"/>
  <c r="W2758" i="3"/>
  <c r="V2758" i="3"/>
  <c r="P2758" i="3"/>
  <c r="Z2757" i="3"/>
  <c r="Y2757" i="3"/>
  <c r="W2757" i="3"/>
  <c r="V2757" i="3"/>
  <c r="P2757" i="3"/>
  <c r="Z2756" i="3"/>
  <c r="Y2756" i="3"/>
  <c r="W2756" i="3"/>
  <c r="V2756" i="3"/>
  <c r="P2756" i="3"/>
  <c r="Z2755" i="3"/>
  <c r="Y2755" i="3"/>
  <c r="W2755" i="3"/>
  <c r="V2755" i="3"/>
  <c r="P2755" i="3"/>
  <c r="Z2754" i="3"/>
  <c r="Y2754" i="3"/>
  <c r="W2754" i="3"/>
  <c r="V2754" i="3"/>
  <c r="P2754" i="3"/>
  <c r="Z2753" i="3"/>
  <c r="Y2753" i="3"/>
  <c r="W2753" i="3"/>
  <c r="V2753" i="3"/>
  <c r="P2753" i="3"/>
  <c r="Z2752" i="3"/>
  <c r="Y2752" i="3"/>
  <c r="W2752" i="3"/>
  <c r="V2752" i="3"/>
  <c r="P2752" i="3"/>
  <c r="Z2751" i="3"/>
  <c r="Y2751" i="3"/>
  <c r="W2751" i="3"/>
  <c r="V2751" i="3"/>
  <c r="P2751" i="3"/>
  <c r="Z2750" i="3"/>
  <c r="Y2750" i="3"/>
  <c r="W2750" i="3"/>
  <c r="V2750" i="3"/>
  <c r="P2750" i="3"/>
  <c r="Z2749" i="3"/>
  <c r="Y2749" i="3"/>
  <c r="W2749" i="3"/>
  <c r="V2749" i="3"/>
  <c r="P2749" i="3"/>
  <c r="Z2748" i="3"/>
  <c r="Y2748" i="3"/>
  <c r="W2748" i="3"/>
  <c r="V2748" i="3"/>
  <c r="P2748" i="3"/>
  <c r="Z2747" i="3"/>
  <c r="Y2747" i="3"/>
  <c r="W2747" i="3"/>
  <c r="V2747" i="3"/>
  <c r="P2747" i="3"/>
  <c r="Z2746" i="3"/>
  <c r="Y2746" i="3"/>
  <c r="W2746" i="3"/>
  <c r="V2746" i="3"/>
  <c r="P2746" i="3"/>
  <c r="Z2745" i="3"/>
  <c r="Y2745" i="3"/>
  <c r="W2745" i="3"/>
  <c r="V2745" i="3"/>
  <c r="P2745" i="3"/>
  <c r="Z2744" i="3"/>
  <c r="Y2744" i="3"/>
  <c r="W2744" i="3"/>
  <c r="V2744" i="3"/>
  <c r="P2744" i="3"/>
  <c r="Z2743" i="3"/>
  <c r="Y2743" i="3"/>
  <c r="W2743" i="3"/>
  <c r="V2743" i="3"/>
  <c r="P2743" i="3"/>
  <c r="Z2742" i="3"/>
  <c r="Y2742" i="3"/>
  <c r="W2742" i="3"/>
  <c r="V2742" i="3"/>
  <c r="P2742" i="3"/>
  <c r="Z2741" i="3"/>
  <c r="Y2741" i="3"/>
  <c r="W2741" i="3"/>
  <c r="V2741" i="3"/>
  <c r="P2741" i="3"/>
  <c r="Z2740" i="3"/>
  <c r="Y2740" i="3"/>
  <c r="W2740" i="3"/>
  <c r="V2740" i="3"/>
  <c r="P2740" i="3"/>
  <c r="Z2739" i="3"/>
  <c r="Y2739" i="3"/>
  <c r="W2739" i="3"/>
  <c r="V2739" i="3"/>
  <c r="P2739" i="3"/>
  <c r="Z2738" i="3"/>
  <c r="Y2738" i="3"/>
  <c r="W2738" i="3"/>
  <c r="V2738" i="3"/>
  <c r="P2738" i="3"/>
  <c r="Z2737" i="3"/>
  <c r="Y2737" i="3"/>
  <c r="W2737" i="3"/>
  <c r="V2737" i="3"/>
  <c r="P2737" i="3"/>
  <c r="Z2736" i="3"/>
  <c r="Y2736" i="3"/>
  <c r="W2736" i="3"/>
  <c r="V2736" i="3"/>
  <c r="P2736" i="3"/>
  <c r="Z2735" i="3"/>
  <c r="Y2735" i="3"/>
  <c r="W2735" i="3"/>
  <c r="V2735" i="3"/>
  <c r="P2735" i="3"/>
  <c r="Z2734" i="3"/>
  <c r="Y2734" i="3"/>
  <c r="W2734" i="3"/>
  <c r="V2734" i="3"/>
  <c r="P2734" i="3"/>
  <c r="Z2733" i="3"/>
  <c r="Y2733" i="3"/>
  <c r="W2733" i="3"/>
  <c r="V2733" i="3"/>
  <c r="P2733" i="3"/>
  <c r="Z2732" i="3"/>
  <c r="Y2732" i="3"/>
  <c r="W2732" i="3"/>
  <c r="V2732" i="3"/>
  <c r="P2732" i="3"/>
  <c r="Z2731" i="3"/>
  <c r="Y2731" i="3"/>
  <c r="W2731" i="3"/>
  <c r="V2731" i="3"/>
  <c r="P2731" i="3"/>
  <c r="Z2730" i="3"/>
  <c r="Y2730" i="3"/>
  <c r="W2730" i="3"/>
  <c r="V2730" i="3"/>
  <c r="P2730" i="3"/>
  <c r="Z2729" i="3"/>
  <c r="Y2729" i="3"/>
  <c r="W2729" i="3"/>
  <c r="V2729" i="3"/>
  <c r="P2729" i="3"/>
  <c r="Z2728" i="3"/>
  <c r="Y2728" i="3"/>
  <c r="W2728" i="3"/>
  <c r="V2728" i="3"/>
  <c r="P2728" i="3"/>
  <c r="Z2727" i="3"/>
  <c r="Y2727" i="3"/>
  <c r="W2727" i="3"/>
  <c r="V2727" i="3"/>
  <c r="P2727" i="3"/>
  <c r="Z2726" i="3"/>
  <c r="Y2726" i="3"/>
  <c r="W2726" i="3"/>
  <c r="V2726" i="3"/>
  <c r="P2726" i="3"/>
  <c r="Z2725" i="3"/>
  <c r="Y2725" i="3"/>
  <c r="W2725" i="3"/>
  <c r="V2725" i="3"/>
  <c r="P2725" i="3"/>
  <c r="Z2724" i="3"/>
  <c r="Y2724" i="3"/>
  <c r="W2724" i="3"/>
  <c r="V2724" i="3"/>
  <c r="P2724" i="3"/>
  <c r="Z2723" i="3"/>
  <c r="Y2723" i="3"/>
  <c r="W2723" i="3"/>
  <c r="V2723" i="3"/>
  <c r="P2723" i="3"/>
  <c r="Z2722" i="3"/>
  <c r="Y2722" i="3"/>
  <c r="W2722" i="3"/>
  <c r="V2722" i="3"/>
  <c r="P2722" i="3"/>
  <c r="Z2721" i="3"/>
  <c r="Y2721" i="3"/>
  <c r="W2721" i="3"/>
  <c r="V2721" i="3"/>
  <c r="P2721" i="3"/>
  <c r="Z2720" i="3"/>
  <c r="Y2720" i="3"/>
  <c r="W2720" i="3"/>
  <c r="V2720" i="3"/>
  <c r="P2720" i="3"/>
  <c r="Z2719" i="3"/>
  <c r="Y2719" i="3"/>
  <c r="W2719" i="3"/>
  <c r="V2719" i="3"/>
  <c r="P2719" i="3"/>
  <c r="Z2718" i="3"/>
  <c r="Y2718" i="3"/>
  <c r="W2718" i="3"/>
  <c r="V2718" i="3"/>
  <c r="P2718" i="3"/>
  <c r="Z2717" i="3"/>
  <c r="Y2717" i="3"/>
  <c r="W2717" i="3"/>
  <c r="V2717" i="3"/>
  <c r="P2717" i="3"/>
  <c r="Z2716" i="3"/>
  <c r="Y2716" i="3"/>
  <c r="W2716" i="3"/>
  <c r="V2716" i="3"/>
  <c r="P2716" i="3"/>
  <c r="Z2715" i="3"/>
  <c r="Y2715" i="3"/>
  <c r="W2715" i="3"/>
  <c r="V2715" i="3"/>
  <c r="P2715" i="3"/>
  <c r="Z2714" i="3"/>
  <c r="Y2714" i="3"/>
  <c r="W2714" i="3"/>
  <c r="V2714" i="3"/>
  <c r="P2714" i="3"/>
  <c r="Z2713" i="3"/>
  <c r="Y2713" i="3"/>
  <c r="W2713" i="3"/>
  <c r="V2713" i="3"/>
  <c r="P2713" i="3"/>
  <c r="Z2712" i="3"/>
  <c r="Y2712" i="3"/>
  <c r="W2712" i="3"/>
  <c r="V2712" i="3"/>
  <c r="P2712" i="3"/>
  <c r="Z2711" i="3"/>
  <c r="Y2711" i="3"/>
  <c r="W2711" i="3"/>
  <c r="V2711" i="3"/>
  <c r="P2711" i="3"/>
  <c r="Z2710" i="3"/>
  <c r="Y2710" i="3"/>
  <c r="W2710" i="3"/>
  <c r="V2710" i="3"/>
  <c r="P2710" i="3"/>
  <c r="Z2709" i="3"/>
  <c r="Y2709" i="3"/>
  <c r="W2709" i="3"/>
  <c r="V2709" i="3"/>
  <c r="P2709" i="3"/>
  <c r="Z2708" i="3"/>
  <c r="Y2708" i="3"/>
  <c r="W2708" i="3"/>
  <c r="V2708" i="3"/>
  <c r="P2708" i="3"/>
  <c r="Z2707" i="3"/>
  <c r="Y2707" i="3"/>
  <c r="W2707" i="3"/>
  <c r="V2707" i="3"/>
  <c r="P2707" i="3"/>
  <c r="Z2706" i="3"/>
  <c r="Y2706" i="3"/>
  <c r="W2706" i="3"/>
  <c r="V2706" i="3"/>
  <c r="P2706" i="3"/>
  <c r="Z2705" i="3"/>
  <c r="Y2705" i="3"/>
  <c r="W2705" i="3"/>
  <c r="V2705" i="3"/>
  <c r="P2705" i="3"/>
  <c r="Z2704" i="3"/>
  <c r="Y2704" i="3"/>
  <c r="W2704" i="3"/>
  <c r="V2704" i="3"/>
  <c r="P2704" i="3"/>
  <c r="Z2703" i="3"/>
  <c r="Y2703" i="3"/>
  <c r="W2703" i="3"/>
  <c r="V2703" i="3"/>
  <c r="P2703" i="3"/>
  <c r="Z2702" i="3"/>
  <c r="Y2702" i="3"/>
  <c r="W2702" i="3"/>
  <c r="V2702" i="3"/>
  <c r="P2702" i="3"/>
  <c r="Z2701" i="3"/>
  <c r="Y2701" i="3"/>
  <c r="W2701" i="3"/>
  <c r="V2701" i="3"/>
  <c r="P2701" i="3"/>
  <c r="Z2700" i="3"/>
  <c r="Y2700" i="3"/>
  <c r="W2700" i="3"/>
  <c r="V2700" i="3"/>
  <c r="P2700" i="3"/>
  <c r="Z2699" i="3"/>
  <c r="Y2699" i="3"/>
  <c r="W2699" i="3"/>
  <c r="V2699" i="3"/>
  <c r="P2699" i="3"/>
  <c r="Z2698" i="3"/>
  <c r="Y2698" i="3"/>
  <c r="W2698" i="3"/>
  <c r="V2698" i="3"/>
  <c r="P2698" i="3"/>
  <c r="Z2697" i="3"/>
  <c r="Y2697" i="3"/>
  <c r="W2697" i="3"/>
  <c r="V2697" i="3"/>
  <c r="P2697" i="3"/>
  <c r="Z2696" i="3"/>
  <c r="Y2696" i="3"/>
  <c r="W2696" i="3"/>
  <c r="V2696" i="3"/>
  <c r="P2696" i="3"/>
  <c r="Z2695" i="3"/>
  <c r="Y2695" i="3"/>
  <c r="W2695" i="3"/>
  <c r="V2695" i="3"/>
  <c r="P2695" i="3"/>
  <c r="Z2694" i="3"/>
  <c r="Y2694" i="3"/>
  <c r="W2694" i="3"/>
  <c r="V2694" i="3"/>
  <c r="P2694" i="3"/>
  <c r="Z2693" i="3"/>
  <c r="Y2693" i="3"/>
  <c r="W2693" i="3"/>
  <c r="V2693" i="3"/>
  <c r="P2693" i="3"/>
  <c r="Z2692" i="3"/>
  <c r="Y2692" i="3"/>
  <c r="W2692" i="3"/>
  <c r="V2692" i="3"/>
  <c r="P2692" i="3"/>
  <c r="Z2691" i="3"/>
  <c r="Y2691" i="3"/>
  <c r="W2691" i="3"/>
  <c r="V2691" i="3"/>
  <c r="P2691" i="3"/>
  <c r="Z2690" i="3"/>
  <c r="Y2690" i="3"/>
  <c r="W2690" i="3"/>
  <c r="V2690" i="3"/>
  <c r="P2690" i="3"/>
  <c r="Z2689" i="3"/>
  <c r="Y2689" i="3"/>
  <c r="W2689" i="3"/>
  <c r="V2689" i="3"/>
  <c r="P2689" i="3"/>
  <c r="Z2688" i="3"/>
  <c r="Y2688" i="3"/>
  <c r="W2688" i="3"/>
  <c r="V2688" i="3"/>
  <c r="P2688" i="3"/>
  <c r="Z2687" i="3"/>
  <c r="Y2687" i="3"/>
  <c r="W2687" i="3"/>
  <c r="V2687" i="3"/>
  <c r="P2687" i="3"/>
  <c r="Z2686" i="3"/>
  <c r="Y2686" i="3"/>
  <c r="W2686" i="3"/>
  <c r="V2686" i="3"/>
  <c r="P2686" i="3"/>
  <c r="Z2685" i="3"/>
  <c r="Y2685" i="3"/>
  <c r="W2685" i="3"/>
  <c r="V2685" i="3"/>
  <c r="P2685" i="3"/>
  <c r="Z2684" i="3"/>
  <c r="Y2684" i="3"/>
  <c r="W2684" i="3"/>
  <c r="V2684" i="3"/>
  <c r="P2684" i="3"/>
  <c r="Z2683" i="3"/>
  <c r="Y2683" i="3"/>
  <c r="W2683" i="3"/>
  <c r="V2683" i="3"/>
  <c r="P2683" i="3"/>
  <c r="Z2682" i="3"/>
  <c r="Y2682" i="3"/>
  <c r="W2682" i="3"/>
  <c r="V2682" i="3"/>
  <c r="P2682" i="3"/>
  <c r="Z2681" i="3"/>
  <c r="Y2681" i="3"/>
  <c r="W2681" i="3"/>
  <c r="V2681" i="3"/>
  <c r="P2681" i="3"/>
  <c r="Z2680" i="3"/>
  <c r="Y2680" i="3"/>
  <c r="W2680" i="3"/>
  <c r="V2680" i="3"/>
  <c r="P2680" i="3"/>
  <c r="Z2679" i="3"/>
  <c r="Y2679" i="3"/>
  <c r="W2679" i="3"/>
  <c r="V2679" i="3"/>
  <c r="P2679" i="3"/>
  <c r="Z2678" i="3"/>
  <c r="Y2678" i="3"/>
  <c r="W2678" i="3"/>
  <c r="V2678" i="3"/>
  <c r="P2678" i="3"/>
  <c r="Z2677" i="3"/>
  <c r="Y2677" i="3"/>
  <c r="W2677" i="3"/>
  <c r="V2677" i="3"/>
  <c r="P2677" i="3"/>
  <c r="Z2676" i="3"/>
  <c r="Y2676" i="3"/>
  <c r="W2676" i="3"/>
  <c r="V2676" i="3"/>
  <c r="P2676" i="3"/>
  <c r="Z2675" i="3"/>
  <c r="Y2675" i="3"/>
  <c r="W2675" i="3"/>
  <c r="V2675" i="3"/>
  <c r="P2675" i="3"/>
  <c r="Z2674" i="3"/>
  <c r="Y2674" i="3"/>
  <c r="W2674" i="3"/>
  <c r="V2674" i="3"/>
  <c r="P2674" i="3"/>
  <c r="Z2673" i="3"/>
  <c r="Y2673" i="3"/>
  <c r="W2673" i="3"/>
  <c r="V2673" i="3"/>
  <c r="P2673" i="3"/>
  <c r="Z2672" i="3"/>
  <c r="Y2672" i="3"/>
  <c r="W2672" i="3"/>
  <c r="V2672" i="3"/>
  <c r="P2672" i="3"/>
  <c r="Z2671" i="3"/>
  <c r="Y2671" i="3"/>
  <c r="W2671" i="3"/>
  <c r="V2671" i="3"/>
  <c r="P2671" i="3"/>
  <c r="Z2670" i="3"/>
  <c r="Y2670" i="3"/>
  <c r="W2670" i="3"/>
  <c r="V2670" i="3"/>
  <c r="P2670" i="3"/>
  <c r="Z2669" i="3"/>
  <c r="Y2669" i="3"/>
  <c r="W2669" i="3"/>
  <c r="V2669" i="3"/>
  <c r="P2669" i="3"/>
  <c r="Z2668" i="3"/>
  <c r="Y2668" i="3"/>
  <c r="W2668" i="3"/>
  <c r="V2668" i="3"/>
  <c r="P2668" i="3"/>
  <c r="Z2667" i="3"/>
  <c r="Y2667" i="3"/>
  <c r="W2667" i="3"/>
  <c r="V2667" i="3"/>
  <c r="P2667" i="3"/>
  <c r="Z2666" i="3"/>
  <c r="Y2666" i="3"/>
  <c r="W2666" i="3"/>
  <c r="V2666" i="3"/>
  <c r="P2666" i="3"/>
  <c r="Z2665" i="3"/>
  <c r="Y2665" i="3"/>
  <c r="W2665" i="3"/>
  <c r="V2665" i="3"/>
  <c r="P2665" i="3"/>
  <c r="Z2664" i="3"/>
  <c r="Y2664" i="3"/>
  <c r="W2664" i="3"/>
  <c r="V2664" i="3"/>
  <c r="P2664" i="3"/>
  <c r="Z2663" i="3"/>
  <c r="Y2663" i="3"/>
  <c r="W2663" i="3"/>
  <c r="V2663" i="3"/>
  <c r="P2663" i="3"/>
  <c r="Z2662" i="3"/>
  <c r="Y2662" i="3"/>
  <c r="W2662" i="3"/>
  <c r="V2662" i="3"/>
  <c r="P2662" i="3"/>
  <c r="Z2661" i="3"/>
  <c r="Y2661" i="3"/>
  <c r="W2661" i="3"/>
  <c r="V2661" i="3"/>
  <c r="P2661" i="3"/>
  <c r="Z2660" i="3"/>
  <c r="Y2660" i="3"/>
  <c r="W2660" i="3"/>
  <c r="V2660" i="3"/>
  <c r="P2660" i="3"/>
  <c r="Z2659" i="3"/>
  <c r="Y2659" i="3"/>
  <c r="W2659" i="3"/>
  <c r="V2659" i="3"/>
  <c r="P2659" i="3"/>
  <c r="Z2658" i="3"/>
  <c r="Y2658" i="3"/>
  <c r="W2658" i="3"/>
  <c r="V2658" i="3"/>
  <c r="P2658" i="3"/>
  <c r="Z2657" i="3"/>
  <c r="Y2657" i="3"/>
  <c r="W2657" i="3"/>
  <c r="V2657" i="3"/>
  <c r="P2657" i="3"/>
  <c r="Z2656" i="3"/>
  <c r="Y2656" i="3"/>
  <c r="W2656" i="3"/>
  <c r="V2656" i="3"/>
  <c r="P2656" i="3"/>
  <c r="Z2655" i="3"/>
  <c r="Y2655" i="3"/>
  <c r="W2655" i="3"/>
  <c r="V2655" i="3"/>
  <c r="P2655" i="3"/>
  <c r="Z2654" i="3"/>
  <c r="Y2654" i="3"/>
  <c r="W2654" i="3"/>
  <c r="V2654" i="3"/>
  <c r="P2654" i="3"/>
  <c r="Z2653" i="3"/>
  <c r="Y2653" i="3"/>
  <c r="W2653" i="3"/>
  <c r="V2653" i="3"/>
  <c r="P2653" i="3"/>
  <c r="Z2652" i="3"/>
  <c r="Y2652" i="3"/>
  <c r="W2652" i="3"/>
  <c r="V2652" i="3"/>
  <c r="P2652" i="3"/>
  <c r="Z2651" i="3"/>
  <c r="Y2651" i="3"/>
  <c r="W2651" i="3"/>
  <c r="V2651" i="3"/>
  <c r="P2651" i="3"/>
  <c r="Z2650" i="3"/>
  <c r="Y2650" i="3"/>
  <c r="W2650" i="3"/>
  <c r="V2650" i="3"/>
  <c r="P2650" i="3"/>
  <c r="Z2649" i="3"/>
  <c r="Y2649" i="3"/>
  <c r="W2649" i="3"/>
  <c r="V2649" i="3"/>
  <c r="P2649" i="3"/>
  <c r="Z2648" i="3"/>
  <c r="Y2648" i="3"/>
  <c r="W2648" i="3"/>
  <c r="V2648" i="3"/>
  <c r="P2648" i="3"/>
  <c r="Z2647" i="3"/>
  <c r="Y2647" i="3"/>
  <c r="W2647" i="3"/>
  <c r="V2647" i="3"/>
  <c r="P2647" i="3"/>
  <c r="Z2646" i="3"/>
  <c r="Y2646" i="3"/>
  <c r="W2646" i="3"/>
  <c r="V2646" i="3"/>
  <c r="P2646" i="3"/>
  <c r="Z2645" i="3"/>
  <c r="Y2645" i="3"/>
  <c r="W2645" i="3"/>
  <c r="V2645" i="3"/>
  <c r="P2645" i="3"/>
  <c r="Z2644" i="3"/>
  <c r="Y2644" i="3"/>
  <c r="W2644" i="3"/>
  <c r="V2644" i="3"/>
  <c r="P2644" i="3"/>
  <c r="Z2643" i="3"/>
  <c r="Y2643" i="3"/>
  <c r="W2643" i="3"/>
  <c r="V2643" i="3"/>
  <c r="P2643" i="3"/>
  <c r="Z2642" i="3"/>
  <c r="Y2642" i="3"/>
  <c r="W2642" i="3"/>
  <c r="V2642" i="3"/>
  <c r="P2642" i="3"/>
  <c r="Z2641" i="3"/>
  <c r="Y2641" i="3"/>
  <c r="W2641" i="3"/>
  <c r="V2641" i="3"/>
  <c r="P2641" i="3"/>
  <c r="Z2640" i="3"/>
  <c r="Y2640" i="3"/>
  <c r="W2640" i="3"/>
  <c r="V2640" i="3"/>
  <c r="P2640" i="3"/>
  <c r="Z2639" i="3"/>
  <c r="Y2639" i="3"/>
  <c r="W2639" i="3"/>
  <c r="V2639" i="3"/>
  <c r="P2639" i="3"/>
  <c r="Z2638" i="3"/>
  <c r="Y2638" i="3"/>
  <c r="W2638" i="3"/>
  <c r="V2638" i="3"/>
  <c r="P2638" i="3"/>
  <c r="Z2637" i="3"/>
  <c r="Y2637" i="3"/>
  <c r="W2637" i="3"/>
  <c r="V2637" i="3"/>
  <c r="P2637" i="3"/>
  <c r="Z2636" i="3"/>
  <c r="Y2636" i="3"/>
  <c r="W2636" i="3"/>
  <c r="V2636" i="3"/>
  <c r="P2636" i="3"/>
  <c r="Z2635" i="3"/>
  <c r="Y2635" i="3"/>
  <c r="W2635" i="3"/>
  <c r="V2635" i="3"/>
  <c r="P2635" i="3"/>
  <c r="Z2634" i="3"/>
  <c r="Y2634" i="3"/>
  <c r="W2634" i="3"/>
  <c r="V2634" i="3"/>
  <c r="P2634" i="3"/>
  <c r="Z2633" i="3"/>
  <c r="Y2633" i="3"/>
  <c r="W2633" i="3"/>
  <c r="V2633" i="3"/>
  <c r="P2633" i="3"/>
  <c r="Z2632" i="3"/>
  <c r="Y2632" i="3"/>
  <c r="W2632" i="3"/>
  <c r="V2632" i="3"/>
  <c r="P2632" i="3"/>
  <c r="Z2631" i="3"/>
  <c r="Y2631" i="3"/>
  <c r="W2631" i="3"/>
  <c r="V2631" i="3"/>
  <c r="P2631" i="3"/>
  <c r="Z2630" i="3"/>
  <c r="Y2630" i="3"/>
  <c r="W2630" i="3"/>
  <c r="V2630" i="3"/>
  <c r="P2630" i="3"/>
  <c r="Z2629" i="3"/>
  <c r="Y2629" i="3"/>
  <c r="W2629" i="3"/>
  <c r="V2629" i="3"/>
  <c r="P2629" i="3"/>
  <c r="Z2628" i="3"/>
  <c r="Y2628" i="3"/>
  <c r="W2628" i="3"/>
  <c r="V2628" i="3"/>
  <c r="P2628" i="3"/>
  <c r="Z2627" i="3"/>
  <c r="Y2627" i="3"/>
  <c r="W2627" i="3"/>
  <c r="V2627" i="3"/>
  <c r="P2627" i="3"/>
  <c r="Z2626" i="3"/>
  <c r="Y2626" i="3"/>
  <c r="W2626" i="3"/>
  <c r="V2626" i="3"/>
  <c r="P2626" i="3"/>
  <c r="Z2625" i="3"/>
  <c r="Y2625" i="3"/>
  <c r="W2625" i="3"/>
  <c r="V2625" i="3"/>
  <c r="P2625" i="3"/>
  <c r="Z2624" i="3"/>
  <c r="Y2624" i="3"/>
  <c r="W2624" i="3"/>
  <c r="V2624" i="3"/>
  <c r="P2624" i="3"/>
  <c r="Z2623" i="3"/>
  <c r="Y2623" i="3"/>
  <c r="W2623" i="3"/>
  <c r="V2623" i="3"/>
  <c r="P2623" i="3"/>
  <c r="Z2622" i="3"/>
  <c r="Y2622" i="3"/>
  <c r="W2622" i="3"/>
  <c r="V2622" i="3"/>
  <c r="P2622" i="3"/>
  <c r="Z2621" i="3"/>
  <c r="Y2621" i="3"/>
  <c r="W2621" i="3"/>
  <c r="V2621" i="3"/>
  <c r="P2621" i="3"/>
  <c r="Z2620" i="3"/>
  <c r="Y2620" i="3"/>
  <c r="W2620" i="3"/>
  <c r="V2620" i="3"/>
  <c r="P2620" i="3"/>
  <c r="Z2619" i="3"/>
  <c r="Y2619" i="3"/>
  <c r="W2619" i="3"/>
  <c r="V2619" i="3"/>
  <c r="P2619" i="3"/>
  <c r="Z2618" i="3"/>
  <c r="Y2618" i="3"/>
  <c r="W2618" i="3"/>
  <c r="V2618" i="3"/>
  <c r="P2618" i="3"/>
  <c r="Z2617" i="3"/>
  <c r="Y2617" i="3"/>
  <c r="W2617" i="3"/>
  <c r="V2617" i="3"/>
  <c r="P2617" i="3"/>
  <c r="Z2616" i="3"/>
  <c r="Y2616" i="3"/>
  <c r="W2616" i="3"/>
  <c r="V2616" i="3"/>
  <c r="P2616" i="3"/>
  <c r="Z2615" i="3"/>
  <c r="Y2615" i="3"/>
  <c r="W2615" i="3"/>
  <c r="V2615" i="3"/>
  <c r="P2615" i="3"/>
  <c r="Z2614" i="3"/>
  <c r="Y2614" i="3"/>
  <c r="W2614" i="3"/>
  <c r="V2614" i="3"/>
  <c r="P2614" i="3"/>
  <c r="Z2613" i="3"/>
  <c r="Y2613" i="3"/>
  <c r="W2613" i="3"/>
  <c r="V2613" i="3"/>
  <c r="P2613" i="3"/>
  <c r="Z2612" i="3"/>
  <c r="Y2612" i="3"/>
  <c r="W2612" i="3"/>
  <c r="V2612" i="3"/>
  <c r="P2612" i="3"/>
  <c r="Z2611" i="3"/>
  <c r="Y2611" i="3"/>
  <c r="W2611" i="3"/>
  <c r="V2611" i="3"/>
  <c r="P2611" i="3"/>
  <c r="Z2610" i="3"/>
  <c r="Y2610" i="3"/>
  <c r="W2610" i="3"/>
  <c r="V2610" i="3"/>
  <c r="P2610" i="3"/>
  <c r="Z2609" i="3"/>
  <c r="Y2609" i="3"/>
  <c r="W2609" i="3"/>
  <c r="V2609" i="3"/>
  <c r="P2609" i="3"/>
  <c r="Z2608" i="3"/>
  <c r="Y2608" i="3"/>
  <c r="W2608" i="3"/>
  <c r="V2608" i="3"/>
  <c r="P2608" i="3"/>
  <c r="Z2607" i="3"/>
  <c r="Y2607" i="3"/>
  <c r="W2607" i="3"/>
  <c r="V2607" i="3"/>
  <c r="P2607" i="3"/>
  <c r="Z2606" i="3"/>
  <c r="Y2606" i="3"/>
  <c r="W2606" i="3"/>
  <c r="V2606" i="3"/>
  <c r="P2606" i="3"/>
  <c r="Z2605" i="3"/>
  <c r="Y2605" i="3"/>
  <c r="W2605" i="3"/>
  <c r="V2605" i="3"/>
  <c r="P2605" i="3"/>
  <c r="Z2604" i="3"/>
  <c r="Y2604" i="3"/>
  <c r="W2604" i="3"/>
  <c r="V2604" i="3"/>
  <c r="P2604" i="3"/>
  <c r="Z2603" i="3"/>
  <c r="Y2603" i="3"/>
  <c r="W2603" i="3"/>
  <c r="V2603" i="3"/>
  <c r="P2603" i="3"/>
  <c r="Z2602" i="3"/>
  <c r="Y2602" i="3"/>
  <c r="W2602" i="3"/>
  <c r="V2602" i="3"/>
  <c r="P2602" i="3"/>
  <c r="Z2601" i="3"/>
  <c r="Y2601" i="3"/>
  <c r="W2601" i="3"/>
  <c r="V2601" i="3"/>
  <c r="P2601" i="3"/>
  <c r="Z2600" i="3"/>
  <c r="Y2600" i="3"/>
  <c r="W2600" i="3"/>
  <c r="V2600" i="3"/>
  <c r="P2600" i="3"/>
  <c r="Z2599" i="3"/>
  <c r="Y2599" i="3"/>
  <c r="W2599" i="3"/>
  <c r="V2599" i="3"/>
  <c r="P2599" i="3"/>
  <c r="Z2598" i="3"/>
  <c r="Y2598" i="3"/>
  <c r="W2598" i="3"/>
  <c r="V2598" i="3"/>
  <c r="P2598" i="3"/>
  <c r="Z2597" i="3"/>
  <c r="Y2597" i="3"/>
  <c r="W2597" i="3"/>
  <c r="V2597" i="3"/>
  <c r="P2597" i="3"/>
  <c r="Z2596" i="3"/>
  <c r="Y2596" i="3"/>
  <c r="W2596" i="3"/>
  <c r="V2596" i="3"/>
  <c r="P2596" i="3"/>
  <c r="Z2595" i="3"/>
  <c r="Y2595" i="3"/>
  <c r="W2595" i="3"/>
  <c r="V2595" i="3"/>
  <c r="P2595" i="3"/>
  <c r="Z2594" i="3"/>
  <c r="Y2594" i="3"/>
  <c r="W2594" i="3"/>
  <c r="V2594" i="3"/>
  <c r="P2594" i="3"/>
  <c r="Z2593" i="3"/>
  <c r="Y2593" i="3"/>
  <c r="W2593" i="3"/>
  <c r="V2593" i="3"/>
  <c r="P2593" i="3"/>
  <c r="Z2592" i="3"/>
  <c r="Y2592" i="3"/>
  <c r="W2592" i="3"/>
  <c r="V2592" i="3"/>
  <c r="P2592" i="3"/>
  <c r="Z2591" i="3"/>
  <c r="Y2591" i="3"/>
  <c r="W2591" i="3"/>
  <c r="V2591" i="3"/>
  <c r="P2591" i="3"/>
  <c r="Z2590" i="3"/>
  <c r="Y2590" i="3"/>
  <c r="W2590" i="3"/>
  <c r="V2590" i="3"/>
  <c r="P2590" i="3"/>
  <c r="Z2589" i="3"/>
  <c r="Y2589" i="3"/>
  <c r="W2589" i="3"/>
  <c r="V2589" i="3"/>
  <c r="P2589" i="3"/>
  <c r="Z2588" i="3"/>
  <c r="Y2588" i="3"/>
  <c r="W2588" i="3"/>
  <c r="V2588" i="3"/>
  <c r="P2588" i="3"/>
  <c r="Z2587" i="3"/>
  <c r="Y2587" i="3"/>
  <c r="W2587" i="3"/>
  <c r="V2587" i="3"/>
  <c r="P2587" i="3"/>
  <c r="Z2586" i="3"/>
  <c r="Y2586" i="3"/>
  <c r="W2586" i="3"/>
  <c r="V2586" i="3"/>
  <c r="P2586" i="3"/>
  <c r="Z2585" i="3"/>
  <c r="Y2585" i="3"/>
  <c r="W2585" i="3"/>
  <c r="V2585" i="3"/>
  <c r="P2585" i="3"/>
  <c r="Z2584" i="3"/>
  <c r="Y2584" i="3"/>
  <c r="W2584" i="3"/>
  <c r="V2584" i="3"/>
  <c r="P2584" i="3"/>
  <c r="Z2583" i="3"/>
  <c r="Y2583" i="3"/>
  <c r="W2583" i="3"/>
  <c r="V2583" i="3"/>
  <c r="P2583" i="3"/>
  <c r="Z2582" i="3"/>
  <c r="Y2582" i="3"/>
  <c r="W2582" i="3"/>
  <c r="V2582" i="3"/>
  <c r="P2582" i="3"/>
  <c r="Z2581" i="3"/>
  <c r="Y2581" i="3"/>
  <c r="W2581" i="3"/>
  <c r="V2581" i="3"/>
  <c r="P2581" i="3"/>
  <c r="Z2580" i="3"/>
  <c r="Y2580" i="3"/>
  <c r="W2580" i="3"/>
  <c r="V2580" i="3"/>
  <c r="P2580" i="3"/>
  <c r="Z2579" i="3"/>
  <c r="Y2579" i="3"/>
  <c r="W2579" i="3"/>
  <c r="V2579" i="3"/>
  <c r="P2579" i="3"/>
  <c r="Z2578" i="3"/>
  <c r="Y2578" i="3"/>
  <c r="W2578" i="3"/>
  <c r="V2578" i="3"/>
  <c r="P2578" i="3"/>
  <c r="Z2577" i="3"/>
  <c r="Y2577" i="3"/>
  <c r="W2577" i="3"/>
  <c r="V2577" i="3"/>
  <c r="P2577" i="3"/>
  <c r="Z2576" i="3"/>
  <c r="Y2576" i="3"/>
  <c r="W2576" i="3"/>
  <c r="V2576" i="3"/>
  <c r="P2576" i="3"/>
  <c r="Z2575" i="3"/>
  <c r="Y2575" i="3"/>
  <c r="W2575" i="3"/>
  <c r="V2575" i="3"/>
  <c r="P2575" i="3"/>
  <c r="Z2574" i="3"/>
  <c r="Y2574" i="3"/>
  <c r="W2574" i="3"/>
  <c r="V2574" i="3"/>
  <c r="P2574" i="3"/>
  <c r="Z2573" i="3"/>
  <c r="Y2573" i="3"/>
  <c r="W2573" i="3"/>
  <c r="V2573" i="3"/>
  <c r="P2573" i="3"/>
  <c r="Z2572" i="3"/>
  <c r="Y2572" i="3"/>
  <c r="W2572" i="3"/>
  <c r="V2572" i="3"/>
  <c r="P2572" i="3"/>
  <c r="Z2571" i="3"/>
  <c r="Y2571" i="3"/>
  <c r="W2571" i="3"/>
  <c r="V2571" i="3"/>
  <c r="P2571" i="3"/>
  <c r="Z2570" i="3"/>
  <c r="Y2570" i="3"/>
  <c r="W2570" i="3"/>
  <c r="V2570" i="3"/>
  <c r="P2570" i="3"/>
  <c r="Z2569" i="3"/>
  <c r="Y2569" i="3"/>
  <c r="W2569" i="3"/>
  <c r="V2569" i="3"/>
  <c r="P2569" i="3"/>
  <c r="Z2568" i="3"/>
  <c r="Y2568" i="3"/>
  <c r="W2568" i="3"/>
  <c r="V2568" i="3"/>
  <c r="P2568" i="3"/>
  <c r="Z2567" i="3"/>
  <c r="Y2567" i="3"/>
  <c r="W2567" i="3"/>
  <c r="V2567" i="3"/>
  <c r="P2567" i="3"/>
  <c r="Z2566" i="3"/>
  <c r="Y2566" i="3"/>
  <c r="W2566" i="3"/>
  <c r="V2566" i="3"/>
  <c r="P2566" i="3"/>
  <c r="Z2565" i="3"/>
  <c r="Y2565" i="3"/>
  <c r="W2565" i="3"/>
  <c r="V2565" i="3"/>
  <c r="P2565" i="3"/>
  <c r="Z2564" i="3"/>
  <c r="Y2564" i="3"/>
  <c r="W2564" i="3"/>
  <c r="V2564" i="3"/>
  <c r="P2564" i="3"/>
  <c r="Z2563" i="3"/>
  <c r="Y2563" i="3"/>
  <c r="W2563" i="3"/>
  <c r="V2563" i="3"/>
  <c r="P2563" i="3"/>
  <c r="Z2562" i="3"/>
  <c r="Y2562" i="3"/>
  <c r="W2562" i="3"/>
  <c r="V2562" i="3"/>
  <c r="P2562" i="3"/>
  <c r="Z2561" i="3"/>
  <c r="Y2561" i="3"/>
  <c r="W2561" i="3"/>
  <c r="V2561" i="3"/>
  <c r="P2561" i="3"/>
  <c r="Z2560" i="3"/>
  <c r="Y2560" i="3"/>
  <c r="W2560" i="3"/>
  <c r="V2560" i="3"/>
  <c r="P2560" i="3"/>
  <c r="Z2559" i="3"/>
  <c r="Y2559" i="3"/>
  <c r="W2559" i="3"/>
  <c r="V2559" i="3"/>
  <c r="P2559" i="3"/>
  <c r="Z2558" i="3"/>
  <c r="Y2558" i="3"/>
  <c r="W2558" i="3"/>
  <c r="V2558" i="3"/>
  <c r="P2558" i="3"/>
  <c r="Z2557" i="3"/>
  <c r="Y2557" i="3"/>
  <c r="W2557" i="3"/>
  <c r="V2557" i="3"/>
  <c r="P2557" i="3"/>
  <c r="Z2556" i="3"/>
  <c r="Y2556" i="3"/>
  <c r="W2556" i="3"/>
  <c r="V2556" i="3"/>
  <c r="P2556" i="3"/>
  <c r="Z2555" i="3"/>
  <c r="Y2555" i="3"/>
  <c r="W2555" i="3"/>
  <c r="V2555" i="3"/>
  <c r="P2555" i="3"/>
  <c r="Z2554" i="3"/>
  <c r="Y2554" i="3"/>
  <c r="W2554" i="3"/>
  <c r="V2554" i="3"/>
  <c r="P2554" i="3"/>
  <c r="Z2553" i="3"/>
  <c r="Y2553" i="3"/>
  <c r="W2553" i="3"/>
  <c r="V2553" i="3"/>
  <c r="P2553" i="3"/>
  <c r="Z2552" i="3"/>
  <c r="Y2552" i="3"/>
  <c r="W2552" i="3"/>
  <c r="V2552" i="3"/>
  <c r="P2552" i="3"/>
  <c r="Z2551" i="3"/>
  <c r="Y2551" i="3"/>
  <c r="W2551" i="3"/>
  <c r="V2551" i="3"/>
  <c r="P2551" i="3"/>
  <c r="Z2550" i="3"/>
  <c r="Y2550" i="3"/>
  <c r="W2550" i="3"/>
  <c r="V2550" i="3"/>
  <c r="P2550" i="3"/>
  <c r="Z2549" i="3"/>
  <c r="Y2549" i="3"/>
  <c r="W2549" i="3"/>
  <c r="V2549" i="3"/>
  <c r="P2549" i="3"/>
  <c r="Z2548" i="3"/>
  <c r="Y2548" i="3"/>
  <c r="W2548" i="3"/>
  <c r="V2548" i="3"/>
  <c r="P2548" i="3"/>
  <c r="Z2547" i="3"/>
  <c r="Y2547" i="3"/>
  <c r="W2547" i="3"/>
  <c r="V2547" i="3"/>
  <c r="P2547" i="3"/>
  <c r="Z2546" i="3"/>
  <c r="Y2546" i="3"/>
  <c r="W2546" i="3"/>
  <c r="V2546" i="3"/>
  <c r="P2546" i="3"/>
  <c r="Z2545" i="3"/>
  <c r="Y2545" i="3"/>
  <c r="W2545" i="3"/>
  <c r="V2545" i="3"/>
  <c r="P2545" i="3"/>
  <c r="Z2544" i="3"/>
  <c r="Y2544" i="3"/>
  <c r="W2544" i="3"/>
  <c r="V2544" i="3"/>
  <c r="P2544" i="3"/>
  <c r="Z2543" i="3"/>
  <c r="Y2543" i="3"/>
  <c r="W2543" i="3"/>
  <c r="V2543" i="3"/>
  <c r="P2543" i="3"/>
  <c r="Z2542" i="3"/>
  <c r="Y2542" i="3"/>
  <c r="W2542" i="3"/>
  <c r="V2542" i="3"/>
  <c r="P2542" i="3"/>
  <c r="Z2541" i="3"/>
  <c r="Y2541" i="3"/>
  <c r="W2541" i="3"/>
  <c r="V2541" i="3"/>
  <c r="P2541" i="3"/>
  <c r="Z2540" i="3"/>
  <c r="Y2540" i="3"/>
  <c r="W2540" i="3"/>
  <c r="V2540" i="3"/>
  <c r="P2540" i="3"/>
  <c r="Z2539" i="3"/>
  <c r="Y2539" i="3"/>
  <c r="W2539" i="3"/>
  <c r="V2539" i="3"/>
  <c r="P2539" i="3"/>
  <c r="Z2538" i="3"/>
  <c r="Y2538" i="3"/>
  <c r="W2538" i="3"/>
  <c r="V2538" i="3"/>
  <c r="P2538" i="3"/>
  <c r="Z2537" i="3"/>
  <c r="Y2537" i="3"/>
  <c r="W2537" i="3"/>
  <c r="V2537" i="3"/>
  <c r="P2537" i="3"/>
  <c r="Z2536" i="3"/>
  <c r="Y2536" i="3"/>
  <c r="W2536" i="3"/>
  <c r="V2536" i="3"/>
  <c r="P2536" i="3"/>
  <c r="Z2535" i="3"/>
  <c r="Y2535" i="3"/>
  <c r="W2535" i="3"/>
  <c r="V2535" i="3"/>
  <c r="P2535" i="3"/>
  <c r="Z2534" i="3"/>
  <c r="Y2534" i="3"/>
  <c r="W2534" i="3"/>
  <c r="V2534" i="3"/>
  <c r="P2534" i="3"/>
  <c r="Z2533" i="3"/>
  <c r="Y2533" i="3"/>
  <c r="W2533" i="3"/>
  <c r="V2533" i="3"/>
  <c r="P2533" i="3"/>
  <c r="Z2532" i="3"/>
  <c r="Y2532" i="3"/>
  <c r="W2532" i="3"/>
  <c r="V2532" i="3"/>
  <c r="P2532" i="3"/>
  <c r="Z2531" i="3"/>
  <c r="Y2531" i="3"/>
  <c r="W2531" i="3"/>
  <c r="V2531" i="3"/>
  <c r="P2531" i="3"/>
  <c r="Z2530" i="3"/>
  <c r="Y2530" i="3"/>
  <c r="W2530" i="3"/>
  <c r="V2530" i="3"/>
  <c r="P2530" i="3"/>
  <c r="Z2529" i="3"/>
  <c r="Y2529" i="3"/>
  <c r="W2529" i="3"/>
  <c r="V2529" i="3"/>
  <c r="P2529" i="3"/>
  <c r="Z2528" i="3"/>
  <c r="Y2528" i="3"/>
  <c r="W2528" i="3"/>
  <c r="V2528" i="3"/>
  <c r="P2528" i="3"/>
  <c r="Z2527" i="3"/>
  <c r="Y2527" i="3"/>
  <c r="W2527" i="3"/>
  <c r="V2527" i="3"/>
  <c r="P2527" i="3"/>
  <c r="Z2526" i="3"/>
  <c r="Y2526" i="3"/>
  <c r="W2526" i="3"/>
  <c r="V2526" i="3"/>
  <c r="P2526" i="3"/>
  <c r="Z2525" i="3"/>
  <c r="Y2525" i="3"/>
  <c r="W2525" i="3"/>
  <c r="V2525" i="3"/>
  <c r="P2525" i="3"/>
  <c r="Z2524" i="3"/>
  <c r="Y2524" i="3"/>
  <c r="W2524" i="3"/>
  <c r="V2524" i="3"/>
  <c r="P2524" i="3"/>
  <c r="Z2523" i="3"/>
  <c r="Y2523" i="3"/>
  <c r="W2523" i="3"/>
  <c r="V2523" i="3"/>
  <c r="P2523" i="3"/>
  <c r="Z2522" i="3"/>
  <c r="Y2522" i="3"/>
  <c r="W2522" i="3"/>
  <c r="V2522" i="3"/>
  <c r="P2522" i="3"/>
  <c r="Z2521" i="3"/>
  <c r="Y2521" i="3"/>
  <c r="W2521" i="3"/>
  <c r="V2521" i="3"/>
  <c r="P2521" i="3"/>
  <c r="Z2520" i="3"/>
  <c r="Y2520" i="3"/>
  <c r="W2520" i="3"/>
  <c r="V2520" i="3"/>
  <c r="P2520" i="3"/>
  <c r="Z2519" i="3"/>
  <c r="Y2519" i="3"/>
  <c r="W2519" i="3"/>
  <c r="V2519" i="3"/>
  <c r="P2519" i="3"/>
  <c r="Z2518" i="3"/>
  <c r="Y2518" i="3"/>
  <c r="W2518" i="3"/>
  <c r="V2518" i="3"/>
  <c r="P2518" i="3"/>
  <c r="Z2517" i="3"/>
  <c r="Y2517" i="3"/>
  <c r="W2517" i="3"/>
  <c r="V2517" i="3"/>
  <c r="P2517" i="3"/>
  <c r="Z2516" i="3"/>
  <c r="Y2516" i="3"/>
  <c r="W2516" i="3"/>
  <c r="V2516" i="3"/>
  <c r="P2516" i="3"/>
  <c r="Z2515" i="3"/>
  <c r="Y2515" i="3"/>
  <c r="W2515" i="3"/>
  <c r="V2515" i="3"/>
  <c r="P2515" i="3"/>
  <c r="Z2514" i="3"/>
  <c r="Y2514" i="3"/>
  <c r="W2514" i="3"/>
  <c r="V2514" i="3"/>
  <c r="P2514" i="3"/>
  <c r="Z2513" i="3"/>
  <c r="Y2513" i="3"/>
  <c r="W2513" i="3"/>
  <c r="V2513" i="3"/>
  <c r="P2513" i="3"/>
  <c r="Z2512" i="3"/>
  <c r="Y2512" i="3"/>
  <c r="W2512" i="3"/>
  <c r="V2512" i="3"/>
  <c r="P2512" i="3"/>
  <c r="Z2511" i="3"/>
  <c r="Y2511" i="3"/>
  <c r="W2511" i="3"/>
  <c r="V2511" i="3"/>
  <c r="P2511" i="3"/>
  <c r="Z2510" i="3"/>
  <c r="Y2510" i="3"/>
  <c r="W2510" i="3"/>
  <c r="V2510" i="3"/>
  <c r="P2510" i="3"/>
  <c r="Z2509" i="3"/>
  <c r="Y2509" i="3"/>
  <c r="W2509" i="3"/>
  <c r="V2509" i="3"/>
  <c r="P2509" i="3"/>
  <c r="Z2508" i="3"/>
  <c r="Y2508" i="3"/>
  <c r="W2508" i="3"/>
  <c r="V2508" i="3"/>
  <c r="P2508" i="3"/>
  <c r="Z2507" i="3"/>
  <c r="Y2507" i="3"/>
  <c r="W2507" i="3"/>
  <c r="V2507" i="3"/>
  <c r="P2507" i="3"/>
  <c r="Z2506" i="3"/>
  <c r="Y2506" i="3"/>
  <c r="W2506" i="3"/>
  <c r="V2506" i="3"/>
  <c r="P2506" i="3"/>
  <c r="Z2505" i="3"/>
  <c r="Y2505" i="3"/>
  <c r="W2505" i="3"/>
  <c r="V2505" i="3"/>
  <c r="P2505" i="3"/>
  <c r="Z2504" i="3"/>
  <c r="Y2504" i="3"/>
  <c r="W2504" i="3"/>
  <c r="V2504" i="3"/>
  <c r="P2504" i="3"/>
  <c r="Z2503" i="3"/>
  <c r="Y2503" i="3"/>
  <c r="W2503" i="3"/>
  <c r="V2503" i="3"/>
  <c r="P2503" i="3"/>
  <c r="Z2502" i="3"/>
  <c r="Y2502" i="3"/>
  <c r="W2502" i="3"/>
  <c r="V2502" i="3"/>
  <c r="P2502" i="3"/>
  <c r="Z2501" i="3"/>
  <c r="Y2501" i="3"/>
  <c r="W2501" i="3"/>
  <c r="V2501" i="3"/>
  <c r="P2501" i="3"/>
  <c r="Z2500" i="3"/>
  <c r="Y2500" i="3"/>
  <c r="W2500" i="3"/>
  <c r="V2500" i="3"/>
  <c r="P2500" i="3"/>
  <c r="Z2499" i="3"/>
  <c r="Y2499" i="3"/>
  <c r="W2499" i="3"/>
  <c r="V2499" i="3"/>
  <c r="P2499" i="3"/>
  <c r="Z2498" i="3"/>
  <c r="Y2498" i="3"/>
  <c r="W2498" i="3"/>
  <c r="V2498" i="3"/>
  <c r="P2498" i="3"/>
  <c r="Z2497" i="3"/>
  <c r="Y2497" i="3"/>
  <c r="W2497" i="3"/>
  <c r="V2497" i="3"/>
  <c r="P2497" i="3"/>
  <c r="Z2496" i="3"/>
  <c r="Y2496" i="3"/>
  <c r="W2496" i="3"/>
  <c r="V2496" i="3"/>
  <c r="P2496" i="3"/>
  <c r="Z2495" i="3"/>
  <c r="Y2495" i="3"/>
  <c r="W2495" i="3"/>
  <c r="V2495" i="3"/>
  <c r="P2495" i="3"/>
  <c r="Z2494" i="3"/>
  <c r="Y2494" i="3"/>
  <c r="W2494" i="3"/>
  <c r="V2494" i="3"/>
  <c r="P2494" i="3"/>
  <c r="Z2493" i="3"/>
  <c r="Y2493" i="3"/>
  <c r="W2493" i="3"/>
  <c r="V2493" i="3"/>
  <c r="P2493" i="3"/>
  <c r="Z2492" i="3"/>
  <c r="Y2492" i="3"/>
  <c r="W2492" i="3"/>
  <c r="V2492" i="3"/>
  <c r="P2492" i="3"/>
  <c r="Z2491" i="3"/>
  <c r="Y2491" i="3"/>
  <c r="W2491" i="3"/>
  <c r="V2491" i="3"/>
  <c r="P2491" i="3"/>
  <c r="Z2490" i="3"/>
  <c r="Y2490" i="3"/>
  <c r="W2490" i="3"/>
  <c r="V2490" i="3"/>
  <c r="P2490" i="3"/>
  <c r="Z2489" i="3"/>
  <c r="Y2489" i="3"/>
  <c r="W2489" i="3"/>
  <c r="V2489" i="3"/>
  <c r="P2489" i="3"/>
  <c r="Z2488" i="3"/>
  <c r="Y2488" i="3"/>
  <c r="W2488" i="3"/>
  <c r="V2488" i="3"/>
  <c r="P2488" i="3"/>
  <c r="Z2487" i="3"/>
  <c r="Y2487" i="3"/>
  <c r="W2487" i="3"/>
  <c r="V2487" i="3"/>
  <c r="P2487" i="3"/>
  <c r="Z2486" i="3"/>
  <c r="Y2486" i="3"/>
  <c r="W2486" i="3"/>
  <c r="V2486" i="3"/>
  <c r="P2486" i="3"/>
  <c r="Z2485" i="3"/>
  <c r="Y2485" i="3"/>
  <c r="W2485" i="3"/>
  <c r="V2485" i="3"/>
  <c r="P2485" i="3"/>
  <c r="Z2484" i="3"/>
  <c r="Y2484" i="3"/>
  <c r="W2484" i="3"/>
  <c r="V2484" i="3"/>
  <c r="P2484" i="3"/>
  <c r="Z2483" i="3"/>
  <c r="Y2483" i="3"/>
  <c r="W2483" i="3"/>
  <c r="V2483" i="3"/>
  <c r="P2483" i="3"/>
  <c r="Z2482" i="3"/>
  <c r="Y2482" i="3"/>
  <c r="W2482" i="3"/>
  <c r="V2482" i="3"/>
  <c r="P2482" i="3"/>
  <c r="Z2481" i="3"/>
  <c r="Y2481" i="3"/>
  <c r="W2481" i="3"/>
  <c r="V2481" i="3"/>
  <c r="P2481" i="3"/>
  <c r="Z2480" i="3"/>
  <c r="Y2480" i="3"/>
  <c r="W2480" i="3"/>
  <c r="V2480" i="3"/>
  <c r="P2480" i="3"/>
  <c r="Z2479" i="3"/>
  <c r="Y2479" i="3"/>
  <c r="W2479" i="3"/>
  <c r="V2479" i="3"/>
  <c r="P2479" i="3"/>
  <c r="Z2478" i="3"/>
  <c r="Y2478" i="3"/>
  <c r="W2478" i="3"/>
  <c r="V2478" i="3"/>
  <c r="P2478" i="3"/>
  <c r="Z2477" i="3"/>
  <c r="Y2477" i="3"/>
  <c r="W2477" i="3"/>
  <c r="V2477" i="3"/>
  <c r="P2477" i="3"/>
  <c r="Z2476" i="3"/>
  <c r="Y2476" i="3"/>
  <c r="W2476" i="3"/>
  <c r="V2476" i="3"/>
  <c r="P2476" i="3"/>
  <c r="Z2475" i="3"/>
  <c r="Y2475" i="3"/>
  <c r="W2475" i="3"/>
  <c r="V2475" i="3"/>
  <c r="P2475" i="3"/>
  <c r="Z2474" i="3"/>
  <c r="Y2474" i="3"/>
  <c r="W2474" i="3"/>
  <c r="V2474" i="3"/>
  <c r="P2474" i="3"/>
  <c r="Z2473" i="3"/>
  <c r="Y2473" i="3"/>
  <c r="W2473" i="3"/>
  <c r="V2473" i="3"/>
  <c r="P2473" i="3"/>
  <c r="Z2472" i="3"/>
  <c r="Y2472" i="3"/>
  <c r="W2472" i="3"/>
  <c r="V2472" i="3"/>
  <c r="P2472" i="3"/>
  <c r="Z2471" i="3"/>
  <c r="Y2471" i="3"/>
  <c r="W2471" i="3"/>
  <c r="V2471" i="3"/>
  <c r="P2471" i="3"/>
  <c r="Z2470" i="3"/>
  <c r="Y2470" i="3"/>
  <c r="W2470" i="3"/>
  <c r="V2470" i="3"/>
  <c r="P2470" i="3"/>
  <c r="Z2469" i="3"/>
  <c r="Y2469" i="3"/>
  <c r="W2469" i="3"/>
  <c r="V2469" i="3"/>
  <c r="P2469" i="3"/>
  <c r="Z2468" i="3"/>
  <c r="Y2468" i="3"/>
  <c r="W2468" i="3"/>
  <c r="V2468" i="3"/>
  <c r="P2468" i="3"/>
  <c r="Z2467" i="3"/>
  <c r="Y2467" i="3"/>
  <c r="W2467" i="3"/>
  <c r="V2467" i="3"/>
  <c r="P2467" i="3"/>
  <c r="Z2466" i="3"/>
  <c r="Y2466" i="3"/>
  <c r="W2466" i="3"/>
  <c r="V2466" i="3"/>
  <c r="P2466" i="3"/>
  <c r="Z2465" i="3"/>
  <c r="Y2465" i="3"/>
  <c r="W2465" i="3"/>
  <c r="V2465" i="3"/>
  <c r="P2465" i="3"/>
  <c r="Z2464" i="3"/>
  <c r="Y2464" i="3"/>
  <c r="W2464" i="3"/>
  <c r="V2464" i="3"/>
  <c r="P2464" i="3"/>
  <c r="Z2463" i="3"/>
  <c r="Y2463" i="3"/>
  <c r="W2463" i="3"/>
  <c r="V2463" i="3"/>
  <c r="P2463" i="3"/>
  <c r="Z2462" i="3"/>
  <c r="Y2462" i="3"/>
  <c r="W2462" i="3"/>
  <c r="V2462" i="3"/>
  <c r="P2462" i="3"/>
  <c r="Z2461" i="3"/>
  <c r="Y2461" i="3"/>
  <c r="W2461" i="3"/>
  <c r="V2461" i="3"/>
  <c r="P2461" i="3"/>
  <c r="Z2460" i="3"/>
  <c r="Y2460" i="3"/>
  <c r="W2460" i="3"/>
  <c r="V2460" i="3"/>
  <c r="P2460" i="3"/>
  <c r="Z2459" i="3"/>
  <c r="Y2459" i="3"/>
  <c r="W2459" i="3"/>
  <c r="V2459" i="3"/>
  <c r="P2459" i="3"/>
  <c r="Z2458" i="3"/>
  <c r="Y2458" i="3"/>
  <c r="W2458" i="3"/>
  <c r="V2458" i="3"/>
  <c r="P2458" i="3"/>
  <c r="Z2457" i="3"/>
  <c r="Y2457" i="3"/>
  <c r="W2457" i="3"/>
  <c r="V2457" i="3"/>
  <c r="P2457" i="3"/>
  <c r="Z2456" i="3"/>
  <c r="Y2456" i="3"/>
  <c r="W2456" i="3"/>
  <c r="V2456" i="3"/>
  <c r="P2456" i="3"/>
  <c r="Z2455" i="3"/>
  <c r="Y2455" i="3"/>
  <c r="W2455" i="3"/>
  <c r="V2455" i="3"/>
  <c r="P2455" i="3"/>
  <c r="Z2454" i="3"/>
  <c r="Y2454" i="3"/>
  <c r="W2454" i="3"/>
  <c r="V2454" i="3"/>
  <c r="P2454" i="3"/>
  <c r="Z2453" i="3"/>
  <c r="Y2453" i="3"/>
  <c r="W2453" i="3"/>
  <c r="V2453" i="3"/>
  <c r="P2453" i="3"/>
  <c r="Z2452" i="3"/>
  <c r="Y2452" i="3"/>
  <c r="W2452" i="3"/>
  <c r="V2452" i="3"/>
  <c r="P2452" i="3"/>
  <c r="Z2451" i="3"/>
  <c r="Y2451" i="3"/>
  <c r="W2451" i="3"/>
  <c r="V2451" i="3"/>
  <c r="P2451" i="3"/>
  <c r="Z2450" i="3"/>
  <c r="Y2450" i="3"/>
  <c r="W2450" i="3"/>
  <c r="V2450" i="3"/>
  <c r="P2450" i="3"/>
  <c r="Z2449" i="3"/>
  <c r="Y2449" i="3"/>
  <c r="W2449" i="3"/>
  <c r="V2449" i="3"/>
  <c r="P2449" i="3"/>
  <c r="Z2448" i="3"/>
  <c r="Y2448" i="3"/>
  <c r="W2448" i="3"/>
  <c r="V2448" i="3"/>
  <c r="P2448" i="3"/>
  <c r="Z2447" i="3"/>
  <c r="Y2447" i="3"/>
  <c r="W2447" i="3"/>
  <c r="V2447" i="3"/>
  <c r="P2447" i="3"/>
  <c r="Z2446" i="3"/>
  <c r="Y2446" i="3"/>
  <c r="W2446" i="3"/>
  <c r="V2446" i="3"/>
  <c r="P2446" i="3"/>
  <c r="Z2445" i="3"/>
  <c r="Y2445" i="3"/>
  <c r="W2445" i="3"/>
  <c r="V2445" i="3"/>
  <c r="P2445" i="3"/>
  <c r="Z2444" i="3"/>
  <c r="Y2444" i="3"/>
  <c r="W2444" i="3"/>
  <c r="V2444" i="3"/>
  <c r="P2444" i="3"/>
  <c r="Z2443" i="3"/>
  <c r="Y2443" i="3"/>
  <c r="W2443" i="3"/>
  <c r="V2443" i="3"/>
  <c r="P2443" i="3"/>
  <c r="Z2442" i="3"/>
  <c r="Y2442" i="3"/>
  <c r="W2442" i="3"/>
  <c r="V2442" i="3"/>
  <c r="P2442" i="3"/>
  <c r="Z2441" i="3"/>
  <c r="Y2441" i="3"/>
  <c r="W2441" i="3"/>
  <c r="V2441" i="3"/>
  <c r="P2441" i="3"/>
  <c r="Z2440" i="3"/>
  <c r="Y2440" i="3"/>
  <c r="W2440" i="3"/>
  <c r="V2440" i="3"/>
  <c r="P2440" i="3"/>
  <c r="Z2439" i="3"/>
  <c r="Y2439" i="3"/>
  <c r="W2439" i="3"/>
  <c r="V2439" i="3"/>
  <c r="P2439" i="3"/>
  <c r="Z2438" i="3"/>
  <c r="Y2438" i="3"/>
  <c r="W2438" i="3"/>
  <c r="V2438" i="3"/>
  <c r="P2438" i="3"/>
  <c r="Z2437" i="3"/>
  <c r="Y2437" i="3"/>
  <c r="W2437" i="3"/>
  <c r="V2437" i="3"/>
  <c r="P2437" i="3"/>
  <c r="Z2436" i="3"/>
  <c r="Y2436" i="3"/>
  <c r="W2436" i="3"/>
  <c r="V2436" i="3"/>
  <c r="P2436" i="3"/>
  <c r="Z2435" i="3"/>
  <c r="Y2435" i="3"/>
  <c r="W2435" i="3"/>
  <c r="V2435" i="3"/>
  <c r="P2435" i="3"/>
  <c r="Z2434" i="3"/>
  <c r="Y2434" i="3"/>
  <c r="W2434" i="3"/>
  <c r="V2434" i="3"/>
  <c r="P2434" i="3"/>
  <c r="Z2433" i="3"/>
  <c r="Y2433" i="3"/>
  <c r="W2433" i="3"/>
  <c r="V2433" i="3"/>
  <c r="P2433" i="3"/>
  <c r="Z2432" i="3"/>
  <c r="Y2432" i="3"/>
  <c r="W2432" i="3"/>
  <c r="V2432" i="3"/>
  <c r="P2432" i="3"/>
  <c r="Z2431" i="3"/>
  <c r="Y2431" i="3"/>
  <c r="W2431" i="3"/>
  <c r="V2431" i="3"/>
  <c r="P2431" i="3"/>
  <c r="Z2430" i="3"/>
  <c r="Y2430" i="3"/>
  <c r="W2430" i="3"/>
  <c r="V2430" i="3"/>
  <c r="P2430" i="3"/>
  <c r="Z2429" i="3"/>
  <c r="Y2429" i="3"/>
  <c r="W2429" i="3"/>
  <c r="V2429" i="3"/>
  <c r="P2429" i="3"/>
  <c r="Z2428" i="3"/>
  <c r="Y2428" i="3"/>
  <c r="W2428" i="3"/>
  <c r="V2428" i="3"/>
  <c r="P2428" i="3"/>
  <c r="Z2427" i="3"/>
  <c r="Y2427" i="3"/>
  <c r="W2427" i="3"/>
  <c r="V2427" i="3"/>
  <c r="P2427" i="3"/>
  <c r="Z2426" i="3"/>
  <c r="Y2426" i="3"/>
  <c r="W2426" i="3"/>
  <c r="V2426" i="3"/>
  <c r="P2426" i="3"/>
  <c r="Z2425" i="3"/>
  <c r="Y2425" i="3"/>
  <c r="W2425" i="3"/>
  <c r="V2425" i="3"/>
  <c r="P2425" i="3"/>
  <c r="Z2424" i="3"/>
  <c r="Y2424" i="3"/>
  <c r="W2424" i="3"/>
  <c r="V2424" i="3"/>
  <c r="P2424" i="3"/>
  <c r="Z2423" i="3"/>
  <c r="Y2423" i="3"/>
  <c r="W2423" i="3"/>
  <c r="V2423" i="3"/>
  <c r="P2423" i="3"/>
  <c r="Z2422" i="3"/>
  <c r="Y2422" i="3"/>
  <c r="W2422" i="3"/>
  <c r="V2422" i="3"/>
  <c r="P2422" i="3"/>
  <c r="Z2421" i="3"/>
  <c r="Y2421" i="3"/>
  <c r="W2421" i="3"/>
  <c r="V2421" i="3"/>
  <c r="P2421" i="3"/>
  <c r="Z2420" i="3"/>
  <c r="Y2420" i="3"/>
  <c r="W2420" i="3"/>
  <c r="V2420" i="3"/>
  <c r="P2420" i="3"/>
  <c r="Z2419" i="3"/>
  <c r="Y2419" i="3"/>
  <c r="W2419" i="3"/>
  <c r="V2419" i="3"/>
  <c r="P2419" i="3"/>
  <c r="Z2418" i="3"/>
  <c r="Y2418" i="3"/>
  <c r="W2418" i="3"/>
  <c r="V2418" i="3"/>
  <c r="P2418" i="3"/>
  <c r="Z2417" i="3"/>
  <c r="Y2417" i="3"/>
  <c r="W2417" i="3"/>
  <c r="V2417" i="3"/>
  <c r="P2417" i="3"/>
  <c r="Z2416" i="3"/>
  <c r="Y2416" i="3"/>
  <c r="W2416" i="3"/>
  <c r="V2416" i="3"/>
  <c r="P2416" i="3"/>
  <c r="Z2415" i="3"/>
  <c r="Y2415" i="3"/>
  <c r="W2415" i="3"/>
  <c r="V2415" i="3"/>
  <c r="P2415" i="3"/>
  <c r="Z2414" i="3"/>
  <c r="Y2414" i="3"/>
  <c r="W2414" i="3"/>
  <c r="V2414" i="3"/>
  <c r="P2414" i="3"/>
  <c r="Z2413" i="3"/>
  <c r="Y2413" i="3"/>
  <c r="W2413" i="3"/>
  <c r="V2413" i="3"/>
  <c r="P2413" i="3"/>
  <c r="Z2412" i="3"/>
  <c r="Y2412" i="3"/>
  <c r="W2412" i="3"/>
  <c r="V2412" i="3"/>
  <c r="P2412" i="3"/>
  <c r="Z2411" i="3"/>
  <c r="Y2411" i="3"/>
  <c r="W2411" i="3"/>
  <c r="V2411" i="3"/>
  <c r="P2411" i="3"/>
  <c r="Z2410" i="3"/>
  <c r="Y2410" i="3"/>
  <c r="W2410" i="3"/>
  <c r="V2410" i="3"/>
  <c r="P2410" i="3"/>
  <c r="Z2409" i="3"/>
  <c r="Y2409" i="3"/>
  <c r="W2409" i="3"/>
  <c r="V2409" i="3"/>
  <c r="P2409" i="3"/>
  <c r="Z2408" i="3"/>
  <c r="Y2408" i="3"/>
  <c r="W2408" i="3"/>
  <c r="V2408" i="3"/>
  <c r="P2408" i="3"/>
  <c r="Z2407" i="3"/>
  <c r="Y2407" i="3"/>
  <c r="W2407" i="3"/>
  <c r="V2407" i="3"/>
  <c r="P2407" i="3"/>
  <c r="Z2406" i="3"/>
  <c r="Y2406" i="3"/>
  <c r="W2406" i="3"/>
  <c r="V2406" i="3"/>
  <c r="P2406" i="3"/>
  <c r="Z2405" i="3"/>
  <c r="Y2405" i="3"/>
  <c r="W2405" i="3"/>
  <c r="V2405" i="3"/>
  <c r="P2405" i="3"/>
  <c r="Z2404" i="3"/>
  <c r="Y2404" i="3"/>
  <c r="W2404" i="3"/>
  <c r="V2404" i="3"/>
  <c r="P2404" i="3"/>
  <c r="Z2403" i="3"/>
  <c r="Y2403" i="3"/>
  <c r="W2403" i="3"/>
  <c r="V2403" i="3"/>
  <c r="P2403" i="3"/>
  <c r="Z2402" i="3"/>
  <c r="Y2402" i="3"/>
  <c r="W2402" i="3"/>
  <c r="V2402" i="3"/>
  <c r="P2402" i="3"/>
  <c r="Z2401" i="3"/>
  <c r="Y2401" i="3"/>
  <c r="W2401" i="3"/>
  <c r="V2401" i="3"/>
  <c r="P2401" i="3"/>
  <c r="Z2400" i="3"/>
  <c r="Y2400" i="3"/>
  <c r="W2400" i="3"/>
  <c r="V2400" i="3"/>
  <c r="P2400" i="3"/>
  <c r="Z2399" i="3"/>
  <c r="Y2399" i="3"/>
  <c r="W2399" i="3"/>
  <c r="V2399" i="3"/>
  <c r="P2399" i="3"/>
  <c r="Z2398" i="3"/>
  <c r="Y2398" i="3"/>
  <c r="W2398" i="3"/>
  <c r="V2398" i="3"/>
  <c r="P2398" i="3"/>
  <c r="Z2397" i="3"/>
  <c r="Y2397" i="3"/>
  <c r="W2397" i="3"/>
  <c r="V2397" i="3"/>
  <c r="P2397" i="3"/>
  <c r="Z2396" i="3"/>
  <c r="Y2396" i="3"/>
  <c r="W2396" i="3"/>
  <c r="V2396" i="3"/>
  <c r="P2396" i="3"/>
  <c r="Z2395" i="3"/>
  <c r="Y2395" i="3"/>
  <c r="W2395" i="3"/>
  <c r="V2395" i="3"/>
  <c r="P2395" i="3"/>
  <c r="Z2394" i="3"/>
  <c r="Y2394" i="3"/>
  <c r="W2394" i="3"/>
  <c r="V2394" i="3"/>
  <c r="P2394" i="3"/>
  <c r="Z2393" i="3"/>
  <c r="Y2393" i="3"/>
  <c r="W2393" i="3"/>
  <c r="V2393" i="3"/>
  <c r="P2393" i="3"/>
  <c r="Z2392" i="3"/>
  <c r="Y2392" i="3"/>
  <c r="W2392" i="3"/>
  <c r="V2392" i="3"/>
  <c r="P2392" i="3"/>
  <c r="Z2391" i="3"/>
  <c r="Y2391" i="3"/>
  <c r="W2391" i="3"/>
  <c r="V2391" i="3"/>
  <c r="P2391" i="3"/>
  <c r="Z2390" i="3"/>
  <c r="Y2390" i="3"/>
  <c r="W2390" i="3"/>
  <c r="V2390" i="3"/>
  <c r="P2390" i="3"/>
  <c r="Z2389" i="3"/>
  <c r="Y2389" i="3"/>
  <c r="W2389" i="3"/>
  <c r="V2389" i="3"/>
  <c r="P2389" i="3"/>
  <c r="Z2388" i="3"/>
  <c r="Y2388" i="3"/>
  <c r="W2388" i="3"/>
  <c r="V2388" i="3"/>
  <c r="P2388" i="3"/>
  <c r="Z2387" i="3"/>
  <c r="Y2387" i="3"/>
  <c r="W2387" i="3"/>
  <c r="V2387" i="3"/>
  <c r="P2387" i="3"/>
  <c r="Z2386" i="3"/>
  <c r="Y2386" i="3"/>
  <c r="W2386" i="3"/>
  <c r="V2386" i="3"/>
  <c r="P2386" i="3"/>
  <c r="Z2385" i="3"/>
  <c r="Y2385" i="3"/>
  <c r="W2385" i="3"/>
  <c r="V2385" i="3"/>
  <c r="P2385" i="3"/>
  <c r="Z2384" i="3"/>
  <c r="Y2384" i="3"/>
  <c r="W2384" i="3"/>
  <c r="V2384" i="3"/>
  <c r="P2384" i="3"/>
  <c r="Z2383" i="3"/>
  <c r="Y2383" i="3"/>
  <c r="W2383" i="3"/>
  <c r="V2383" i="3"/>
  <c r="P2383" i="3"/>
  <c r="Z2382" i="3"/>
  <c r="Y2382" i="3"/>
  <c r="W2382" i="3"/>
  <c r="V2382" i="3"/>
  <c r="P2382" i="3"/>
  <c r="Z2381" i="3"/>
  <c r="Y2381" i="3"/>
  <c r="W2381" i="3"/>
  <c r="V2381" i="3"/>
  <c r="P2381" i="3"/>
  <c r="Z2380" i="3"/>
  <c r="Y2380" i="3"/>
  <c r="W2380" i="3"/>
  <c r="V2380" i="3"/>
  <c r="P2380" i="3"/>
  <c r="Z2379" i="3"/>
  <c r="Y2379" i="3"/>
  <c r="W2379" i="3"/>
  <c r="V2379" i="3"/>
  <c r="P2379" i="3"/>
  <c r="Z2378" i="3"/>
  <c r="Y2378" i="3"/>
  <c r="W2378" i="3"/>
  <c r="V2378" i="3"/>
  <c r="P2378" i="3"/>
  <c r="Z2377" i="3"/>
  <c r="Y2377" i="3"/>
  <c r="W2377" i="3"/>
  <c r="V2377" i="3"/>
  <c r="P2377" i="3"/>
  <c r="Z2376" i="3"/>
  <c r="Y2376" i="3"/>
  <c r="W2376" i="3"/>
  <c r="V2376" i="3"/>
  <c r="P2376" i="3"/>
  <c r="Z2375" i="3"/>
  <c r="Y2375" i="3"/>
  <c r="W2375" i="3"/>
  <c r="V2375" i="3"/>
  <c r="P2375" i="3"/>
  <c r="Z2374" i="3"/>
  <c r="Y2374" i="3"/>
  <c r="W2374" i="3"/>
  <c r="V2374" i="3"/>
  <c r="P2374" i="3"/>
  <c r="Z2373" i="3"/>
  <c r="Y2373" i="3"/>
  <c r="W2373" i="3"/>
  <c r="V2373" i="3"/>
  <c r="P2373" i="3"/>
  <c r="Z2372" i="3"/>
  <c r="Y2372" i="3"/>
  <c r="W2372" i="3"/>
  <c r="V2372" i="3"/>
  <c r="P2372" i="3"/>
  <c r="Z2371" i="3"/>
  <c r="Y2371" i="3"/>
  <c r="W2371" i="3"/>
  <c r="V2371" i="3"/>
  <c r="P2371" i="3"/>
  <c r="Z2370" i="3"/>
  <c r="Y2370" i="3"/>
  <c r="W2370" i="3"/>
  <c r="V2370" i="3"/>
  <c r="P2370" i="3"/>
  <c r="Z2369" i="3"/>
  <c r="Y2369" i="3"/>
  <c r="W2369" i="3"/>
  <c r="V2369" i="3"/>
  <c r="P2369" i="3"/>
  <c r="Z2368" i="3"/>
  <c r="Y2368" i="3"/>
  <c r="W2368" i="3"/>
  <c r="V2368" i="3"/>
  <c r="P2368" i="3"/>
  <c r="Z2367" i="3"/>
  <c r="Y2367" i="3"/>
  <c r="W2367" i="3"/>
  <c r="V2367" i="3"/>
  <c r="P2367" i="3"/>
  <c r="Z2366" i="3"/>
  <c r="Y2366" i="3"/>
  <c r="W2366" i="3"/>
  <c r="V2366" i="3"/>
  <c r="P2366" i="3"/>
  <c r="Z2365" i="3"/>
  <c r="Y2365" i="3"/>
  <c r="W2365" i="3"/>
  <c r="V2365" i="3"/>
  <c r="P2365" i="3"/>
  <c r="Z2364" i="3"/>
  <c r="Y2364" i="3"/>
  <c r="W2364" i="3"/>
  <c r="V2364" i="3"/>
  <c r="P2364" i="3"/>
  <c r="Z2363" i="3"/>
  <c r="Y2363" i="3"/>
  <c r="W2363" i="3"/>
  <c r="V2363" i="3"/>
  <c r="P2363" i="3"/>
  <c r="Z2362" i="3"/>
  <c r="Y2362" i="3"/>
  <c r="W2362" i="3"/>
  <c r="V2362" i="3"/>
  <c r="P2362" i="3"/>
  <c r="Z2361" i="3"/>
  <c r="Y2361" i="3"/>
  <c r="W2361" i="3"/>
  <c r="V2361" i="3"/>
  <c r="P2361" i="3"/>
  <c r="Z2360" i="3"/>
  <c r="Y2360" i="3"/>
  <c r="W2360" i="3"/>
  <c r="V2360" i="3"/>
  <c r="P2360" i="3"/>
  <c r="Z2359" i="3"/>
  <c r="Y2359" i="3"/>
  <c r="W2359" i="3"/>
  <c r="V2359" i="3"/>
  <c r="P2359" i="3"/>
  <c r="Z2358" i="3"/>
  <c r="Y2358" i="3"/>
  <c r="W2358" i="3"/>
  <c r="V2358" i="3"/>
  <c r="P2358" i="3"/>
  <c r="Z2357" i="3"/>
  <c r="Y2357" i="3"/>
  <c r="W2357" i="3"/>
  <c r="V2357" i="3"/>
  <c r="P2357" i="3"/>
  <c r="Z2356" i="3"/>
  <c r="Y2356" i="3"/>
  <c r="W2356" i="3"/>
  <c r="V2356" i="3"/>
  <c r="P2356" i="3"/>
  <c r="Z2355" i="3"/>
  <c r="Y2355" i="3"/>
  <c r="W2355" i="3"/>
  <c r="V2355" i="3"/>
  <c r="P2355" i="3"/>
  <c r="Z2354" i="3"/>
  <c r="Y2354" i="3"/>
  <c r="W2354" i="3"/>
  <c r="V2354" i="3"/>
  <c r="P2354" i="3"/>
  <c r="Z2353" i="3"/>
  <c r="Y2353" i="3"/>
  <c r="W2353" i="3"/>
  <c r="V2353" i="3"/>
  <c r="P2353" i="3"/>
  <c r="Z2352" i="3"/>
  <c r="Y2352" i="3"/>
  <c r="W2352" i="3"/>
  <c r="V2352" i="3"/>
  <c r="P2352" i="3"/>
  <c r="Z2351" i="3"/>
  <c r="Y2351" i="3"/>
  <c r="W2351" i="3"/>
  <c r="V2351" i="3"/>
  <c r="P2351" i="3"/>
  <c r="Z2350" i="3"/>
  <c r="Y2350" i="3"/>
  <c r="W2350" i="3"/>
  <c r="V2350" i="3"/>
  <c r="P2350" i="3"/>
  <c r="Z2349" i="3"/>
  <c r="Y2349" i="3"/>
  <c r="W2349" i="3"/>
  <c r="V2349" i="3"/>
  <c r="P2349" i="3"/>
  <c r="Z2348" i="3"/>
  <c r="Y2348" i="3"/>
  <c r="W2348" i="3"/>
  <c r="V2348" i="3"/>
  <c r="P2348" i="3"/>
  <c r="Z2347" i="3"/>
  <c r="Y2347" i="3"/>
  <c r="W2347" i="3"/>
  <c r="V2347" i="3"/>
  <c r="P2347" i="3"/>
  <c r="Z2346" i="3"/>
  <c r="Y2346" i="3"/>
  <c r="W2346" i="3"/>
  <c r="V2346" i="3"/>
  <c r="P2346" i="3"/>
  <c r="Z2345" i="3"/>
  <c r="Y2345" i="3"/>
  <c r="W2345" i="3"/>
  <c r="V2345" i="3"/>
  <c r="P2345" i="3"/>
  <c r="Z2344" i="3"/>
  <c r="Y2344" i="3"/>
  <c r="W2344" i="3"/>
  <c r="V2344" i="3"/>
  <c r="P2344" i="3"/>
  <c r="Z2343" i="3"/>
  <c r="Y2343" i="3"/>
  <c r="W2343" i="3"/>
  <c r="V2343" i="3"/>
  <c r="P2343" i="3"/>
  <c r="Z2342" i="3"/>
  <c r="Y2342" i="3"/>
  <c r="W2342" i="3"/>
  <c r="V2342" i="3"/>
  <c r="P2342" i="3"/>
  <c r="Z2341" i="3"/>
  <c r="Y2341" i="3"/>
  <c r="W2341" i="3"/>
  <c r="V2341" i="3"/>
  <c r="P2341" i="3"/>
  <c r="Z2340" i="3"/>
  <c r="Y2340" i="3"/>
  <c r="W2340" i="3"/>
  <c r="V2340" i="3"/>
  <c r="P2340" i="3"/>
  <c r="Z2339" i="3"/>
  <c r="Y2339" i="3"/>
  <c r="W2339" i="3"/>
  <c r="V2339" i="3"/>
  <c r="P2339" i="3"/>
  <c r="Z2338" i="3"/>
  <c r="Y2338" i="3"/>
  <c r="W2338" i="3"/>
  <c r="V2338" i="3"/>
  <c r="P2338" i="3"/>
  <c r="Z2337" i="3"/>
  <c r="Y2337" i="3"/>
  <c r="W2337" i="3"/>
  <c r="V2337" i="3"/>
  <c r="P2337" i="3"/>
  <c r="Z2336" i="3"/>
  <c r="Y2336" i="3"/>
  <c r="W2336" i="3"/>
  <c r="V2336" i="3"/>
  <c r="P2336" i="3"/>
  <c r="Z2335" i="3"/>
  <c r="Y2335" i="3"/>
  <c r="W2335" i="3"/>
  <c r="V2335" i="3"/>
  <c r="P2335" i="3"/>
  <c r="Z2334" i="3"/>
  <c r="Y2334" i="3"/>
  <c r="W2334" i="3"/>
  <c r="V2334" i="3"/>
  <c r="P2334" i="3"/>
  <c r="Z2333" i="3"/>
  <c r="Y2333" i="3"/>
  <c r="W2333" i="3"/>
  <c r="V2333" i="3"/>
  <c r="P2333" i="3"/>
  <c r="Z2332" i="3"/>
  <c r="Y2332" i="3"/>
  <c r="W2332" i="3"/>
  <c r="V2332" i="3"/>
  <c r="P2332" i="3"/>
  <c r="Z2331" i="3"/>
  <c r="Y2331" i="3"/>
  <c r="W2331" i="3"/>
  <c r="V2331" i="3"/>
  <c r="P2331" i="3"/>
  <c r="Z2330" i="3"/>
  <c r="Y2330" i="3"/>
  <c r="W2330" i="3"/>
  <c r="V2330" i="3"/>
  <c r="P2330" i="3"/>
  <c r="Z2329" i="3"/>
  <c r="Y2329" i="3"/>
  <c r="W2329" i="3"/>
  <c r="V2329" i="3"/>
  <c r="P2329" i="3"/>
  <c r="Z2328" i="3"/>
  <c r="Y2328" i="3"/>
  <c r="W2328" i="3"/>
  <c r="V2328" i="3"/>
  <c r="P2328" i="3"/>
  <c r="Z2327" i="3"/>
  <c r="Y2327" i="3"/>
  <c r="W2327" i="3"/>
  <c r="V2327" i="3"/>
  <c r="P2327" i="3"/>
  <c r="Z2326" i="3"/>
  <c r="Y2326" i="3"/>
  <c r="W2326" i="3"/>
  <c r="V2326" i="3"/>
  <c r="P2326" i="3"/>
  <c r="Z2325" i="3"/>
  <c r="Y2325" i="3"/>
  <c r="W2325" i="3"/>
  <c r="V2325" i="3"/>
  <c r="P2325" i="3"/>
  <c r="Z2324" i="3"/>
  <c r="Y2324" i="3"/>
  <c r="W2324" i="3"/>
  <c r="V2324" i="3"/>
  <c r="P2324" i="3"/>
  <c r="Z2323" i="3"/>
  <c r="Y2323" i="3"/>
  <c r="W2323" i="3"/>
  <c r="V2323" i="3"/>
  <c r="P2323" i="3"/>
  <c r="Z2322" i="3"/>
  <c r="Y2322" i="3"/>
  <c r="W2322" i="3"/>
  <c r="V2322" i="3"/>
  <c r="P2322" i="3"/>
  <c r="Z2321" i="3"/>
  <c r="Y2321" i="3"/>
  <c r="W2321" i="3"/>
  <c r="V2321" i="3"/>
  <c r="P2321" i="3"/>
  <c r="Z2320" i="3"/>
  <c r="Y2320" i="3"/>
  <c r="W2320" i="3"/>
  <c r="V2320" i="3"/>
  <c r="P2320" i="3"/>
  <c r="Z2319" i="3"/>
  <c r="Y2319" i="3"/>
  <c r="W2319" i="3"/>
  <c r="V2319" i="3"/>
  <c r="P2319" i="3"/>
  <c r="Z2318" i="3"/>
  <c r="Y2318" i="3"/>
  <c r="W2318" i="3"/>
  <c r="V2318" i="3"/>
  <c r="P2318" i="3"/>
  <c r="Z2317" i="3"/>
  <c r="Y2317" i="3"/>
  <c r="W2317" i="3"/>
  <c r="V2317" i="3"/>
  <c r="P2317" i="3"/>
  <c r="Z2316" i="3"/>
  <c r="Y2316" i="3"/>
  <c r="W2316" i="3"/>
  <c r="V2316" i="3"/>
  <c r="P2316" i="3"/>
  <c r="Z2315" i="3"/>
  <c r="Y2315" i="3"/>
  <c r="W2315" i="3"/>
  <c r="V2315" i="3"/>
  <c r="P2315" i="3"/>
  <c r="Z2314" i="3"/>
  <c r="Y2314" i="3"/>
  <c r="W2314" i="3"/>
  <c r="V2314" i="3"/>
  <c r="P2314" i="3"/>
  <c r="Z2313" i="3"/>
  <c r="Y2313" i="3"/>
  <c r="W2313" i="3"/>
  <c r="V2313" i="3"/>
  <c r="P2313" i="3"/>
  <c r="Z2312" i="3"/>
  <c r="Y2312" i="3"/>
  <c r="W2312" i="3"/>
  <c r="V2312" i="3"/>
  <c r="P2312" i="3"/>
  <c r="Z2311" i="3"/>
  <c r="Y2311" i="3"/>
  <c r="W2311" i="3"/>
  <c r="V2311" i="3"/>
  <c r="P2311" i="3"/>
  <c r="Z2310" i="3"/>
  <c r="Y2310" i="3"/>
  <c r="W2310" i="3"/>
  <c r="V2310" i="3"/>
  <c r="P2310" i="3"/>
  <c r="Z2309" i="3"/>
  <c r="Y2309" i="3"/>
  <c r="W2309" i="3"/>
  <c r="V2309" i="3"/>
  <c r="P2309" i="3"/>
  <c r="Z2308" i="3"/>
  <c r="Y2308" i="3"/>
  <c r="W2308" i="3"/>
  <c r="V2308" i="3"/>
  <c r="P2308" i="3"/>
  <c r="Z2307" i="3"/>
  <c r="Y2307" i="3"/>
  <c r="W2307" i="3"/>
  <c r="V2307" i="3"/>
  <c r="P2307" i="3"/>
  <c r="Z2306" i="3"/>
  <c r="Y2306" i="3"/>
  <c r="W2306" i="3"/>
  <c r="V2306" i="3"/>
  <c r="P2306" i="3"/>
  <c r="Z2305" i="3"/>
  <c r="Y2305" i="3"/>
  <c r="W2305" i="3"/>
  <c r="V2305" i="3"/>
  <c r="P2305" i="3"/>
  <c r="Z2304" i="3"/>
  <c r="Y2304" i="3"/>
  <c r="W2304" i="3"/>
  <c r="V2304" i="3"/>
  <c r="P2304" i="3"/>
  <c r="Z2303" i="3"/>
  <c r="Y2303" i="3"/>
  <c r="W2303" i="3"/>
  <c r="V2303" i="3"/>
  <c r="P2303" i="3"/>
  <c r="Z2302" i="3"/>
  <c r="Y2302" i="3"/>
  <c r="W2302" i="3"/>
  <c r="V2302" i="3"/>
  <c r="P2302" i="3"/>
  <c r="Z2301" i="3"/>
  <c r="Y2301" i="3"/>
  <c r="W2301" i="3"/>
  <c r="V2301" i="3"/>
  <c r="P2301" i="3"/>
  <c r="Z2300" i="3"/>
  <c r="Y2300" i="3"/>
  <c r="W2300" i="3"/>
  <c r="V2300" i="3"/>
  <c r="P2300" i="3"/>
  <c r="Z2299" i="3"/>
  <c r="Y2299" i="3"/>
  <c r="W2299" i="3"/>
  <c r="V2299" i="3"/>
  <c r="P2299" i="3"/>
  <c r="Z2298" i="3"/>
  <c r="Y2298" i="3"/>
  <c r="W2298" i="3"/>
  <c r="V2298" i="3"/>
  <c r="P2298" i="3"/>
  <c r="Z2297" i="3"/>
  <c r="Y2297" i="3"/>
  <c r="W2297" i="3"/>
  <c r="V2297" i="3"/>
  <c r="P2297" i="3"/>
  <c r="Z2296" i="3"/>
  <c r="Y2296" i="3"/>
  <c r="W2296" i="3"/>
  <c r="V2296" i="3"/>
  <c r="P2296" i="3"/>
  <c r="Z2295" i="3"/>
  <c r="Y2295" i="3"/>
  <c r="W2295" i="3"/>
  <c r="V2295" i="3"/>
  <c r="P2295" i="3"/>
  <c r="Z2294" i="3"/>
  <c r="Y2294" i="3"/>
  <c r="W2294" i="3"/>
  <c r="V2294" i="3"/>
  <c r="P2294" i="3"/>
  <c r="Z2293" i="3"/>
  <c r="Y2293" i="3"/>
  <c r="W2293" i="3"/>
  <c r="V2293" i="3"/>
  <c r="P2293" i="3"/>
  <c r="Z2292" i="3"/>
  <c r="Y2292" i="3"/>
  <c r="W2292" i="3"/>
  <c r="V2292" i="3"/>
  <c r="P2292" i="3"/>
  <c r="Z2291" i="3"/>
  <c r="Y2291" i="3"/>
  <c r="W2291" i="3"/>
  <c r="V2291" i="3"/>
  <c r="P2291" i="3"/>
  <c r="Z2290" i="3"/>
  <c r="Y2290" i="3"/>
  <c r="W2290" i="3"/>
  <c r="V2290" i="3"/>
  <c r="P2290" i="3"/>
  <c r="Z2289" i="3"/>
  <c r="Y2289" i="3"/>
  <c r="W2289" i="3"/>
  <c r="V2289" i="3"/>
  <c r="P2289" i="3"/>
  <c r="Z2288" i="3"/>
  <c r="Y2288" i="3"/>
  <c r="W2288" i="3"/>
  <c r="V2288" i="3"/>
  <c r="P2288" i="3"/>
  <c r="Z2287" i="3"/>
  <c r="Y2287" i="3"/>
  <c r="W2287" i="3"/>
  <c r="V2287" i="3"/>
  <c r="P2287" i="3"/>
  <c r="Z2286" i="3"/>
  <c r="Y2286" i="3"/>
  <c r="W2286" i="3"/>
  <c r="V2286" i="3"/>
  <c r="P2286" i="3"/>
  <c r="Z2285" i="3"/>
  <c r="Y2285" i="3"/>
  <c r="W2285" i="3"/>
  <c r="V2285" i="3"/>
  <c r="P2285" i="3"/>
  <c r="Z2284" i="3"/>
  <c r="Y2284" i="3"/>
  <c r="W2284" i="3"/>
  <c r="V2284" i="3"/>
  <c r="P2284" i="3"/>
  <c r="Z2283" i="3"/>
  <c r="Y2283" i="3"/>
  <c r="W2283" i="3"/>
  <c r="V2283" i="3"/>
  <c r="P2283" i="3"/>
  <c r="Z2282" i="3"/>
  <c r="Y2282" i="3"/>
  <c r="W2282" i="3"/>
  <c r="V2282" i="3"/>
  <c r="P2282" i="3"/>
  <c r="Z2281" i="3"/>
  <c r="Y2281" i="3"/>
  <c r="W2281" i="3"/>
  <c r="V2281" i="3"/>
  <c r="P2281" i="3"/>
  <c r="Z2280" i="3"/>
  <c r="Y2280" i="3"/>
  <c r="W2280" i="3"/>
  <c r="V2280" i="3"/>
  <c r="P2280" i="3"/>
  <c r="Z2279" i="3"/>
  <c r="Y2279" i="3"/>
  <c r="W2279" i="3"/>
  <c r="V2279" i="3"/>
  <c r="P2279" i="3"/>
  <c r="Z2278" i="3"/>
  <c r="Y2278" i="3"/>
  <c r="W2278" i="3"/>
  <c r="V2278" i="3"/>
  <c r="P2278" i="3"/>
  <c r="Z2277" i="3"/>
  <c r="Y2277" i="3"/>
  <c r="W2277" i="3"/>
  <c r="V2277" i="3"/>
  <c r="P2277" i="3"/>
  <c r="Z2276" i="3"/>
  <c r="Y2276" i="3"/>
  <c r="W2276" i="3"/>
  <c r="V2276" i="3"/>
  <c r="P2276" i="3"/>
  <c r="Z2275" i="3"/>
  <c r="Y2275" i="3"/>
  <c r="W2275" i="3"/>
  <c r="V2275" i="3"/>
  <c r="P2275" i="3"/>
  <c r="Z2274" i="3"/>
  <c r="Y2274" i="3"/>
  <c r="W2274" i="3"/>
  <c r="V2274" i="3"/>
  <c r="P2274" i="3"/>
  <c r="Z2273" i="3"/>
  <c r="Y2273" i="3"/>
  <c r="W2273" i="3"/>
  <c r="V2273" i="3"/>
  <c r="P2273" i="3"/>
  <c r="Z2272" i="3"/>
  <c r="Y2272" i="3"/>
  <c r="W2272" i="3"/>
  <c r="V2272" i="3"/>
  <c r="P2272" i="3"/>
  <c r="Z2271" i="3"/>
  <c r="Y2271" i="3"/>
  <c r="W2271" i="3"/>
  <c r="V2271" i="3"/>
  <c r="P2271" i="3"/>
  <c r="Z2270" i="3"/>
  <c r="Y2270" i="3"/>
  <c r="W2270" i="3"/>
  <c r="V2270" i="3"/>
  <c r="P2270" i="3"/>
  <c r="Z2269" i="3"/>
  <c r="Y2269" i="3"/>
  <c r="W2269" i="3"/>
  <c r="V2269" i="3"/>
  <c r="P2269" i="3"/>
  <c r="Z2268" i="3"/>
  <c r="Y2268" i="3"/>
  <c r="W2268" i="3"/>
  <c r="V2268" i="3"/>
  <c r="P2268" i="3"/>
  <c r="Z2267" i="3"/>
  <c r="Y2267" i="3"/>
  <c r="W2267" i="3"/>
  <c r="V2267" i="3"/>
  <c r="P2267" i="3"/>
  <c r="Z2266" i="3"/>
  <c r="Y2266" i="3"/>
  <c r="W2266" i="3"/>
  <c r="V2266" i="3"/>
  <c r="P2266" i="3"/>
  <c r="Z2265" i="3"/>
  <c r="Y2265" i="3"/>
  <c r="W2265" i="3"/>
  <c r="V2265" i="3"/>
  <c r="P2265" i="3"/>
  <c r="Z2264" i="3"/>
  <c r="Y2264" i="3"/>
  <c r="W2264" i="3"/>
  <c r="V2264" i="3"/>
  <c r="P2264" i="3"/>
  <c r="Z2263" i="3"/>
  <c r="Y2263" i="3"/>
  <c r="W2263" i="3"/>
  <c r="V2263" i="3"/>
  <c r="P2263" i="3"/>
  <c r="Z2262" i="3"/>
  <c r="Y2262" i="3"/>
  <c r="W2262" i="3"/>
  <c r="V2262" i="3"/>
  <c r="P2262" i="3"/>
  <c r="Z2261" i="3"/>
  <c r="Y2261" i="3"/>
  <c r="W2261" i="3"/>
  <c r="V2261" i="3"/>
  <c r="P2261" i="3"/>
  <c r="Z2260" i="3"/>
  <c r="Y2260" i="3"/>
  <c r="W2260" i="3"/>
  <c r="V2260" i="3"/>
  <c r="P2260" i="3"/>
  <c r="Z2259" i="3"/>
  <c r="Y2259" i="3"/>
  <c r="W2259" i="3"/>
  <c r="V2259" i="3"/>
  <c r="P2259" i="3"/>
  <c r="Z2258" i="3"/>
  <c r="Y2258" i="3"/>
  <c r="W2258" i="3"/>
  <c r="V2258" i="3"/>
  <c r="P2258" i="3"/>
  <c r="Z2257" i="3"/>
  <c r="Y2257" i="3"/>
  <c r="W2257" i="3"/>
  <c r="V2257" i="3"/>
  <c r="P2257" i="3"/>
  <c r="Z2256" i="3"/>
  <c r="Y2256" i="3"/>
  <c r="W2256" i="3"/>
  <c r="V2256" i="3"/>
  <c r="P2256" i="3"/>
  <c r="Z2255" i="3"/>
  <c r="Y2255" i="3"/>
  <c r="W2255" i="3"/>
  <c r="V2255" i="3"/>
  <c r="P2255" i="3"/>
  <c r="Z2254" i="3"/>
  <c r="Y2254" i="3"/>
  <c r="W2254" i="3"/>
  <c r="V2254" i="3"/>
  <c r="P2254" i="3"/>
  <c r="Z2253" i="3"/>
  <c r="Y2253" i="3"/>
  <c r="W2253" i="3"/>
  <c r="V2253" i="3"/>
  <c r="P2253" i="3"/>
  <c r="Z2252" i="3"/>
  <c r="Y2252" i="3"/>
  <c r="W2252" i="3"/>
  <c r="V2252" i="3"/>
  <c r="P2252" i="3"/>
  <c r="Z2251" i="3"/>
  <c r="Y2251" i="3"/>
  <c r="W2251" i="3"/>
  <c r="V2251" i="3"/>
  <c r="P2251" i="3"/>
  <c r="Z2250" i="3"/>
  <c r="Y2250" i="3"/>
  <c r="W2250" i="3"/>
  <c r="V2250" i="3"/>
  <c r="P2250" i="3"/>
  <c r="Z2249" i="3"/>
  <c r="Y2249" i="3"/>
  <c r="W2249" i="3"/>
  <c r="V2249" i="3"/>
  <c r="P2249" i="3"/>
  <c r="Z2248" i="3"/>
  <c r="Y2248" i="3"/>
  <c r="W2248" i="3"/>
  <c r="V2248" i="3"/>
  <c r="P2248" i="3"/>
  <c r="Z2247" i="3"/>
  <c r="Y2247" i="3"/>
  <c r="W2247" i="3"/>
  <c r="V2247" i="3"/>
  <c r="P2247" i="3"/>
  <c r="Z2246" i="3"/>
  <c r="Y2246" i="3"/>
  <c r="W2246" i="3"/>
  <c r="V2246" i="3"/>
  <c r="P2246" i="3"/>
  <c r="Z2245" i="3"/>
  <c r="Y2245" i="3"/>
  <c r="W2245" i="3"/>
  <c r="V2245" i="3"/>
  <c r="P2245" i="3"/>
  <c r="Z2244" i="3"/>
  <c r="Y2244" i="3"/>
  <c r="W2244" i="3"/>
  <c r="V2244" i="3"/>
  <c r="P2244" i="3"/>
  <c r="Z2243" i="3"/>
  <c r="Y2243" i="3"/>
  <c r="W2243" i="3"/>
  <c r="V2243" i="3"/>
  <c r="P2243" i="3"/>
  <c r="Z2242" i="3"/>
  <c r="Y2242" i="3"/>
  <c r="W2242" i="3"/>
  <c r="V2242" i="3"/>
  <c r="P2242" i="3"/>
  <c r="Z2241" i="3"/>
  <c r="Y2241" i="3"/>
  <c r="W2241" i="3"/>
  <c r="V2241" i="3"/>
  <c r="P2241" i="3"/>
  <c r="Z2240" i="3"/>
  <c r="Y2240" i="3"/>
  <c r="W2240" i="3"/>
  <c r="V2240" i="3"/>
  <c r="P2240" i="3"/>
  <c r="Z2239" i="3"/>
  <c r="Y2239" i="3"/>
  <c r="W2239" i="3"/>
  <c r="V2239" i="3"/>
  <c r="P2239" i="3"/>
  <c r="Z2238" i="3"/>
  <c r="Y2238" i="3"/>
  <c r="W2238" i="3"/>
  <c r="V2238" i="3"/>
  <c r="P2238" i="3"/>
  <c r="Z2237" i="3"/>
  <c r="Y2237" i="3"/>
  <c r="W2237" i="3"/>
  <c r="V2237" i="3"/>
  <c r="P2237" i="3"/>
  <c r="Z2236" i="3"/>
  <c r="Y2236" i="3"/>
  <c r="W2236" i="3"/>
  <c r="V2236" i="3"/>
  <c r="P2236" i="3"/>
  <c r="Z2235" i="3"/>
  <c r="Y2235" i="3"/>
  <c r="W2235" i="3"/>
  <c r="V2235" i="3"/>
  <c r="P2235" i="3"/>
  <c r="Z2234" i="3"/>
  <c r="Y2234" i="3"/>
  <c r="W2234" i="3"/>
  <c r="V2234" i="3"/>
  <c r="P2234" i="3"/>
  <c r="Z2233" i="3"/>
  <c r="Y2233" i="3"/>
  <c r="W2233" i="3"/>
  <c r="V2233" i="3"/>
  <c r="P2233" i="3"/>
  <c r="Z2232" i="3"/>
  <c r="Y2232" i="3"/>
  <c r="W2232" i="3"/>
  <c r="V2232" i="3"/>
  <c r="P2232" i="3"/>
  <c r="Z2231" i="3"/>
  <c r="Y2231" i="3"/>
  <c r="W2231" i="3"/>
  <c r="V2231" i="3"/>
  <c r="P2231" i="3"/>
  <c r="Z2230" i="3"/>
  <c r="Y2230" i="3"/>
  <c r="W2230" i="3"/>
  <c r="V2230" i="3"/>
  <c r="P2230" i="3"/>
  <c r="Z2229" i="3"/>
  <c r="Y2229" i="3"/>
  <c r="W2229" i="3"/>
  <c r="V2229" i="3"/>
  <c r="P2229" i="3"/>
  <c r="Z2228" i="3"/>
  <c r="Y2228" i="3"/>
  <c r="W2228" i="3"/>
  <c r="V2228" i="3"/>
  <c r="P2228" i="3"/>
  <c r="Z2227" i="3"/>
  <c r="Y2227" i="3"/>
  <c r="W2227" i="3"/>
  <c r="V2227" i="3"/>
  <c r="P2227" i="3"/>
  <c r="Z2226" i="3"/>
  <c r="Y2226" i="3"/>
  <c r="W2226" i="3"/>
  <c r="V2226" i="3"/>
  <c r="P2226" i="3"/>
  <c r="Z2225" i="3"/>
  <c r="Y2225" i="3"/>
  <c r="W2225" i="3"/>
  <c r="V2225" i="3"/>
  <c r="P2225" i="3"/>
  <c r="Z2224" i="3"/>
  <c r="Y2224" i="3"/>
  <c r="W2224" i="3"/>
  <c r="V2224" i="3"/>
  <c r="P2224" i="3"/>
  <c r="Z2223" i="3"/>
  <c r="Y2223" i="3"/>
  <c r="W2223" i="3"/>
  <c r="V2223" i="3"/>
  <c r="P2223" i="3"/>
  <c r="Z2222" i="3"/>
  <c r="Y2222" i="3"/>
  <c r="W2222" i="3"/>
  <c r="V2222" i="3"/>
  <c r="P2222" i="3"/>
  <c r="Z2221" i="3"/>
  <c r="Y2221" i="3"/>
  <c r="W2221" i="3"/>
  <c r="V2221" i="3"/>
  <c r="P2221" i="3"/>
  <c r="Z2220" i="3"/>
  <c r="Y2220" i="3"/>
  <c r="W2220" i="3"/>
  <c r="V2220" i="3"/>
  <c r="P2220" i="3"/>
  <c r="Z2219" i="3"/>
  <c r="Y2219" i="3"/>
  <c r="W2219" i="3"/>
  <c r="V2219" i="3"/>
  <c r="P2219" i="3"/>
  <c r="Z2218" i="3"/>
  <c r="Y2218" i="3"/>
  <c r="W2218" i="3"/>
  <c r="V2218" i="3"/>
  <c r="P2218" i="3"/>
  <c r="Z2217" i="3"/>
  <c r="Y2217" i="3"/>
  <c r="W2217" i="3"/>
  <c r="V2217" i="3"/>
  <c r="P2217" i="3"/>
  <c r="Z2216" i="3"/>
  <c r="Y2216" i="3"/>
  <c r="W2216" i="3"/>
  <c r="V2216" i="3"/>
  <c r="P2216" i="3"/>
  <c r="Z2215" i="3"/>
  <c r="Y2215" i="3"/>
  <c r="W2215" i="3"/>
  <c r="V2215" i="3"/>
  <c r="P2215" i="3"/>
  <c r="Z2214" i="3"/>
  <c r="Y2214" i="3"/>
  <c r="W2214" i="3"/>
  <c r="V2214" i="3"/>
  <c r="P2214" i="3"/>
  <c r="Z2213" i="3"/>
  <c r="Y2213" i="3"/>
  <c r="W2213" i="3"/>
  <c r="V2213" i="3"/>
  <c r="P2213" i="3"/>
  <c r="Z2212" i="3"/>
  <c r="Y2212" i="3"/>
  <c r="W2212" i="3"/>
  <c r="V2212" i="3"/>
  <c r="P2212" i="3"/>
  <c r="Z2211" i="3"/>
  <c r="Y2211" i="3"/>
  <c r="W2211" i="3"/>
  <c r="V2211" i="3"/>
  <c r="P2211" i="3"/>
  <c r="Z2210" i="3"/>
  <c r="Y2210" i="3"/>
  <c r="W2210" i="3"/>
  <c r="V2210" i="3"/>
  <c r="P2210" i="3"/>
  <c r="Z2209" i="3"/>
  <c r="Y2209" i="3"/>
  <c r="W2209" i="3"/>
  <c r="V2209" i="3"/>
  <c r="P2209" i="3"/>
  <c r="Z2208" i="3"/>
  <c r="Y2208" i="3"/>
  <c r="W2208" i="3"/>
  <c r="V2208" i="3"/>
  <c r="P2208" i="3"/>
  <c r="Z2207" i="3"/>
  <c r="Y2207" i="3"/>
  <c r="W2207" i="3"/>
  <c r="V2207" i="3"/>
  <c r="P2207" i="3"/>
  <c r="Z2206" i="3"/>
  <c r="Y2206" i="3"/>
  <c r="W2206" i="3"/>
  <c r="V2206" i="3"/>
  <c r="P2206" i="3"/>
  <c r="Z2205" i="3"/>
  <c r="Y2205" i="3"/>
  <c r="W2205" i="3"/>
  <c r="V2205" i="3"/>
  <c r="P2205" i="3"/>
  <c r="Z2204" i="3"/>
  <c r="Y2204" i="3"/>
  <c r="W2204" i="3"/>
  <c r="V2204" i="3"/>
  <c r="P2204" i="3"/>
  <c r="Z2203" i="3"/>
  <c r="Y2203" i="3"/>
  <c r="W2203" i="3"/>
  <c r="V2203" i="3"/>
  <c r="P2203" i="3"/>
  <c r="Z2202" i="3"/>
  <c r="Y2202" i="3"/>
  <c r="W2202" i="3"/>
  <c r="V2202" i="3"/>
  <c r="P2202" i="3"/>
  <c r="Z2201" i="3"/>
  <c r="Y2201" i="3"/>
  <c r="W2201" i="3"/>
  <c r="V2201" i="3"/>
  <c r="P2201" i="3"/>
  <c r="Z2200" i="3"/>
  <c r="Y2200" i="3"/>
  <c r="W2200" i="3"/>
  <c r="V2200" i="3"/>
  <c r="P2200" i="3"/>
  <c r="Z2199" i="3"/>
  <c r="Y2199" i="3"/>
  <c r="W2199" i="3"/>
  <c r="V2199" i="3"/>
  <c r="P2199" i="3"/>
  <c r="Z2198" i="3"/>
  <c r="Y2198" i="3"/>
  <c r="W2198" i="3"/>
  <c r="V2198" i="3"/>
  <c r="P2198" i="3"/>
  <c r="Z2197" i="3"/>
  <c r="Y2197" i="3"/>
  <c r="W2197" i="3"/>
  <c r="V2197" i="3"/>
  <c r="P2197" i="3"/>
  <c r="Z2196" i="3"/>
  <c r="Y2196" i="3"/>
  <c r="W2196" i="3"/>
  <c r="V2196" i="3"/>
  <c r="P2196" i="3"/>
  <c r="Z2195" i="3"/>
  <c r="Y2195" i="3"/>
  <c r="W2195" i="3"/>
  <c r="V2195" i="3"/>
  <c r="P2195" i="3"/>
  <c r="Z2194" i="3"/>
  <c r="Y2194" i="3"/>
  <c r="W2194" i="3"/>
  <c r="V2194" i="3"/>
  <c r="P2194" i="3"/>
  <c r="Z2193" i="3"/>
  <c r="Y2193" i="3"/>
  <c r="W2193" i="3"/>
  <c r="V2193" i="3"/>
  <c r="P2193" i="3"/>
  <c r="Z2192" i="3"/>
  <c r="Y2192" i="3"/>
  <c r="W2192" i="3"/>
  <c r="V2192" i="3"/>
  <c r="P2192" i="3"/>
  <c r="Z2191" i="3"/>
  <c r="Y2191" i="3"/>
  <c r="W2191" i="3"/>
  <c r="V2191" i="3"/>
  <c r="P2191" i="3"/>
  <c r="Z2190" i="3"/>
  <c r="Y2190" i="3"/>
  <c r="W2190" i="3"/>
  <c r="V2190" i="3"/>
  <c r="P2190" i="3"/>
  <c r="Z2189" i="3"/>
  <c r="Y2189" i="3"/>
  <c r="W2189" i="3"/>
  <c r="V2189" i="3"/>
  <c r="P2189" i="3"/>
  <c r="Z2188" i="3"/>
  <c r="Y2188" i="3"/>
  <c r="W2188" i="3"/>
  <c r="V2188" i="3"/>
  <c r="P2188" i="3"/>
  <c r="Z2187" i="3"/>
  <c r="Y2187" i="3"/>
  <c r="W2187" i="3"/>
  <c r="V2187" i="3"/>
  <c r="P2187" i="3"/>
  <c r="Z2186" i="3"/>
  <c r="Y2186" i="3"/>
  <c r="W2186" i="3"/>
  <c r="V2186" i="3"/>
  <c r="P2186" i="3"/>
  <c r="Z2185" i="3"/>
  <c r="Y2185" i="3"/>
  <c r="W2185" i="3"/>
  <c r="V2185" i="3"/>
  <c r="P2185" i="3"/>
  <c r="Z2184" i="3"/>
  <c r="Y2184" i="3"/>
  <c r="W2184" i="3"/>
  <c r="V2184" i="3"/>
  <c r="P2184" i="3"/>
  <c r="Z2183" i="3"/>
  <c r="Y2183" i="3"/>
  <c r="W2183" i="3"/>
  <c r="V2183" i="3"/>
  <c r="P2183" i="3"/>
  <c r="Z2182" i="3"/>
  <c r="Y2182" i="3"/>
  <c r="W2182" i="3"/>
  <c r="V2182" i="3"/>
  <c r="P2182" i="3"/>
  <c r="Z2181" i="3"/>
  <c r="Y2181" i="3"/>
  <c r="W2181" i="3"/>
  <c r="V2181" i="3"/>
  <c r="P2181" i="3"/>
  <c r="Z2180" i="3"/>
  <c r="Y2180" i="3"/>
  <c r="W2180" i="3"/>
  <c r="V2180" i="3"/>
  <c r="P2180" i="3"/>
  <c r="Z2179" i="3"/>
  <c r="Y2179" i="3"/>
  <c r="W2179" i="3"/>
  <c r="V2179" i="3"/>
  <c r="P2179" i="3"/>
  <c r="Z2178" i="3"/>
  <c r="Y2178" i="3"/>
  <c r="W2178" i="3"/>
  <c r="V2178" i="3"/>
  <c r="P2178" i="3"/>
  <c r="Z2177" i="3"/>
  <c r="Y2177" i="3"/>
  <c r="W2177" i="3"/>
  <c r="V2177" i="3"/>
  <c r="P2177" i="3"/>
  <c r="Z2176" i="3"/>
  <c r="Y2176" i="3"/>
  <c r="W2176" i="3"/>
  <c r="V2176" i="3"/>
  <c r="P2176" i="3"/>
  <c r="Z2175" i="3"/>
  <c r="Y2175" i="3"/>
  <c r="W2175" i="3"/>
  <c r="V2175" i="3"/>
  <c r="P2175" i="3"/>
  <c r="Z2174" i="3"/>
  <c r="Y2174" i="3"/>
  <c r="W2174" i="3"/>
  <c r="V2174" i="3"/>
  <c r="P2174" i="3"/>
  <c r="Z2173" i="3"/>
  <c r="Y2173" i="3"/>
  <c r="W2173" i="3"/>
  <c r="V2173" i="3"/>
  <c r="P2173" i="3"/>
  <c r="Z2172" i="3"/>
  <c r="Y2172" i="3"/>
  <c r="W2172" i="3"/>
  <c r="V2172" i="3"/>
  <c r="P2172" i="3"/>
  <c r="Z2171" i="3"/>
  <c r="Y2171" i="3"/>
  <c r="W2171" i="3"/>
  <c r="V2171" i="3"/>
  <c r="P2171" i="3"/>
  <c r="Z2170" i="3"/>
  <c r="Y2170" i="3"/>
  <c r="W2170" i="3"/>
  <c r="V2170" i="3"/>
  <c r="P2170" i="3"/>
  <c r="Z2169" i="3"/>
  <c r="Y2169" i="3"/>
  <c r="W2169" i="3"/>
  <c r="V2169" i="3"/>
  <c r="P2169" i="3"/>
  <c r="Z2168" i="3"/>
  <c r="Y2168" i="3"/>
  <c r="W2168" i="3"/>
  <c r="V2168" i="3"/>
  <c r="P2168" i="3"/>
  <c r="Z2167" i="3"/>
  <c r="Y2167" i="3"/>
  <c r="W2167" i="3"/>
  <c r="V2167" i="3"/>
  <c r="P2167" i="3"/>
  <c r="Z2166" i="3"/>
  <c r="Y2166" i="3"/>
  <c r="W2166" i="3"/>
  <c r="V2166" i="3"/>
  <c r="P2166" i="3"/>
  <c r="Z2165" i="3"/>
  <c r="Y2165" i="3"/>
  <c r="W2165" i="3"/>
  <c r="V2165" i="3"/>
  <c r="P2165" i="3"/>
  <c r="Z2164" i="3"/>
  <c r="Y2164" i="3"/>
  <c r="W2164" i="3"/>
  <c r="V2164" i="3"/>
  <c r="P2164" i="3"/>
  <c r="Z2163" i="3"/>
  <c r="Y2163" i="3"/>
  <c r="W2163" i="3"/>
  <c r="V2163" i="3"/>
  <c r="P2163" i="3"/>
  <c r="Z2162" i="3"/>
  <c r="Y2162" i="3"/>
  <c r="W2162" i="3"/>
  <c r="V2162" i="3"/>
  <c r="P2162" i="3"/>
  <c r="Z2161" i="3"/>
  <c r="Y2161" i="3"/>
  <c r="W2161" i="3"/>
  <c r="V2161" i="3"/>
  <c r="P2161" i="3"/>
  <c r="Z2160" i="3"/>
  <c r="Y2160" i="3"/>
  <c r="W2160" i="3"/>
  <c r="V2160" i="3"/>
  <c r="P2160" i="3"/>
  <c r="Z2159" i="3"/>
  <c r="Y2159" i="3"/>
  <c r="W2159" i="3"/>
  <c r="V2159" i="3"/>
  <c r="P2159" i="3"/>
  <c r="Z2158" i="3"/>
  <c r="Y2158" i="3"/>
  <c r="W2158" i="3"/>
  <c r="V2158" i="3"/>
  <c r="P2158" i="3"/>
  <c r="Z2157" i="3"/>
  <c r="Y2157" i="3"/>
  <c r="W2157" i="3"/>
  <c r="V2157" i="3"/>
  <c r="P2157" i="3"/>
  <c r="Z2156" i="3"/>
  <c r="Y2156" i="3"/>
  <c r="W2156" i="3"/>
  <c r="V2156" i="3"/>
  <c r="P2156" i="3"/>
  <c r="Z2155" i="3"/>
  <c r="Y2155" i="3"/>
  <c r="W2155" i="3"/>
  <c r="V2155" i="3"/>
  <c r="P2155" i="3"/>
  <c r="Z2154" i="3"/>
  <c r="Y2154" i="3"/>
  <c r="W2154" i="3"/>
  <c r="V2154" i="3"/>
  <c r="P2154" i="3"/>
  <c r="Z2153" i="3"/>
  <c r="Y2153" i="3"/>
  <c r="W2153" i="3"/>
  <c r="V2153" i="3"/>
  <c r="P2153" i="3"/>
  <c r="Z2152" i="3"/>
  <c r="Y2152" i="3"/>
  <c r="W2152" i="3"/>
  <c r="V2152" i="3"/>
  <c r="P2152" i="3"/>
  <c r="Z2151" i="3"/>
  <c r="Y2151" i="3"/>
  <c r="W2151" i="3"/>
  <c r="V2151" i="3"/>
  <c r="P2151" i="3"/>
  <c r="Z2150" i="3"/>
  <c r="Y2150" i="3"/>
  <c r="W2150" i="3"/>
  <c r="V2150" i="3"/>
  <c r="P2150" i="3"/>
  <c r="Z2149" i="3"/>
  <c r="Y2149" i="3"/>
  <c r="W2149" i="3"/>
  <c r="V2149" i="3"/>
  <c r="P2149" i="3"/>
  <c r="Z2148" i="3"/>
  <c r="Y2148" i="3"/>
  <c r="W2148" i="3"/>
  <c r="V2148" i="3"/>
  <c r="P2148" i="3"/>
  <c r="Z2147" i="3"/>
  <c r="Y2147" i="3"/>
  <c r="W2147" i="3"/>
  <c r="V2147" i="3"/>
  <c r="P2147" i="3"/>
  <c r="Z2146" i="3"/>
  <c r="Y2146" i="3"/>
  <c r="W2146" i="3"/>
  <c r="V2146" i="3"/>
  <c r="P2146" i="3"/>
  <c r="Z2145" i="3"/>
  <c r="Y2145" i="3"/>
  <c r="W2145" i="3"/>
  <c r="V2145" i="3"/>
  <c r="P2145" i="3"/>
  <c r="Z2144" i="3"/>
  <c r="Y2144" i="3"/>
  <c r="W2144" i="3"/>
  <c r="V2144" i="3"/>
  <c r="P2144" i="3"/>
  <c r="Z2143" i="3"/>
  <c r="Y2143" i="3"/>
  <c r="W2143" i="3"/>
  <c r="V2143" i="3"/>
  <c r="P2143" i="3"/>
  <c r="Z2142" i="3"/>
  <c r="Y2142" i="3"/>
  <c r="W2142" i="3"/>
  <c r="V2142" i="3"/>
  <c r="P2142" i="3"/>
  <c r="Z2141" i="3"/>
  <c r="Y2141" i="3"/>
  <c r="W2141" i="3"/>
  <c r="V2141" i="3"/>
  <c r="P2141" i="3"/>
  <c r="Z2140" i="3"/>
  <c r="Y2140" i="3"/>
  <c r="W2140" i="3"/>
  <c r="V2140" i="3"/>
  <c r="P2140" i="3"/>
  <c r="Z2139" i="3"/>
  <c r="Y2139" i="3"/>
  <c r="W2139" i="3"/>
  <c r="V2139" i="3"/>
  <c r="P2139" i="3"/>
  <c r="Z2138" i="3"/>
  <c r="Y2138" i="3"/>
  <c r="W2138" i="3"/>
  <c r="V2138" i="3"/>
  <c r="P2138" i="3"/>
  <c r="Z2137" i="3"/>
  <c r="Y2137" i="3"/>
  <c r="W2137" i="3"/>
  <c r="V2137" i="3"/>
  <c r="P2137" i="3"/>
  <c r="Z2136" i="3"/>
  <c r="Y2136" i="3"/>
  <c r="W2136" i="3"/>
  <c r="V2136" i="3"/>
  <c r="P2136" i="3"/>
  <c r="Z2135" i="3"/>
  <c r="Y2135" i="3"/>
  <c r="W2135" i="3"/>
  <c r="V2135" i="3"/>
  <c r="P2135" i="3"/>
  <c r="Z2134" i="3"/>
  <c r="Y2134" i="3"/>
  <c r="W2134" i="3"/>
  <c r="V2134" i="3"/>
  <c r="P2134" i="3"/>
  <c r="Z2133" i="3"/>
  <c r="Y2133" i="3"/>
  <c r="W2133" i="3"/>
  <c r="V2133" i="3"/>
  <c r="P2133" i="3"/>
  <c r="Z2132" i="3"/>
  <c r="Y2132" i="3"/>
  <c r="W2132" i="3"/>
  <c r="V2132" i="3"/>
  <c r="P2132" i="3"/>
  <c r="Z2131" i="3"/>
  <c r="Y2131" i="3"/>
  <c r="W2131" i="3"/>
  <c r="V2131" i="3"/>
  <c r="P2131" i="3"/>
  <c r="Z2130" i="3"/>
  <c r="Y2130" i="3"/>
  <c r="W2130" i="3"/>
  <c r="V2130" i="3"/>
  <c r="P2130" i="3"/>
  <c r="Z2129" i="3"/>
  <c r="Y2129" i="3"/>
  <c r="W2129" i="3"/>
  <c r="V2129" i="3"/>
  <c r="P2129" i="3"/>
  <c r="Z2128" i="3"/>
  <c r="Y2128" i="3"/>
  <c r="W2128" i="3"/>
  <c r="V2128" i="3"/>
  <c r="P2128" i="3"/>
  <c r="Z2127" i="3"/>
  <c r="Y2127" i="3"/>
  <c r="W2127" i="3"/>
  <c r="V2127" i="3"/>
  <c r="P2127" i="3"/>
  <c r="Z2126" i="3"/>
  <c r="Y2126" i="3"/>
  <c r="W2126" i="3"/>
  <c r="V2126" i="3"/>
  <c r="P2126" i="3"/>
  <c r="Z2125" i="3"/>
  <c r="Y2125" i="3"/>
  <c r="W2125" i="3"/>
  <c r="V2125" i="3"/>
  <c r="P2125" i="3"/>
  <c r="Z2124" i="3"/>
  <c r="Y2124" i="3"/>
  <c r="W2124" i="3"/>
  <c r="V2124" i="3"/>
  <c r="P2124" i="3"/>
  <c r="Z2123" i="3"/>
  <c r="Y2123" i="3"/>
  <c r="W2123" i="3"/>
  <c r="V2123" i="3"/>
  <c r="P2123" i="3"/>
  <c r="Z2122" i="3"/>
  <c r="Y2122" i="3"/>
  <c r="W2122" i="3"/>
  <c r="V2122" i="3"/>
  <c r="P2122" i="3"/>
  <c r="Z2121" i="3"/>
  <c r="Y2121" i="3"/>
  <c r="W2121" i="3"/>
  <c r="V2121" i="3"/>
  <c r="P2121" i="3"/>
  <c r="Z2120" i="3"/>
  <c r="Y2120" i="3"/>
  <c r="W2120" i="3"/>
  <c r="V2120" i="3"/>
  <c r="P2120" i="3"/>
  <c r="Z2119" i="3"/>
  <c r="Y2119" i="3"/>
  <c r="W2119" i="3"/>
  <c r="V2119" i="3"/>
  <c r="P2119" i="3"/>
  <c r="Z2118" i="3"/>
  <c r="Y2118" i="3"/>
  <c r="W2118" i="3"/>
  <c r="V2118" i="3"/>
  <c r="P2118" i="3"/>
  <c r="Z2117" i="3"/>
  <c r="Y2117" i="3"/>
  <c r="W2117" i="3"/>
  <c r="V2117" i="3"/>
  <c r="P2117" i="3"/>
  <c r="Z2116" i="3"/>
  <c r="Y2116" i="3"/>
  <c r="W2116" i="3"/>
  <c r="V2116" i="3"/>
  <c r="P2116" i="3"/>
  <c r="Z2115" i="3"/>
  <c r="Y2115" i="3"/>
  <c r="W2115" i="3"/>
  <c r="V2115" i="3"/>
  <c r="P2115" i="3"/>
  <c r="Z2114" i="3"/>
  <c r="Y2114" i="3"/>
  <c r="W2114" i="3"/>
  <c r="V2114" i="3"/>
  <c r="P2114" i="3"/>
  <c r="Z2113" i="3"/>
  <c r="Y2113" i="3"/>
  <c r="W2113" i="3"/>
  <c r="V2113" i="3"/>
  <c r="P2113" i="3"/>
  <c r="Z2112" i="3"/>
  <c r="Y2112" i="3"/>
  <c r="W2112" i="3"/>
  <c r="V2112" i="3"/>
  <c r="P2112" i="3"/>
  <c r="Z2111" i="3"/>
  <c r="Y2111" i="3"/>
  <c r="W2111" i="3"/>
  <c r="V2111" i="3"/>
  <c r="P2111" i="3"/>
  <c r="Z2110" i="3"/>
  <c r="Y2110" i="3"/>
  <c r="W2110" i="3"/>
  <c r="V2110" i="3"/>
  <c r="P2110" i="3"/>
  <c r="Z2109" i="3"/>
  <c r="Y2109" i="3"/>
  <c r="W2109" i="3"/>
  <c r="V2109" i="3"/>
  <c r="P2109" i="3"/>
  <c r="Z2108" i="3"/>
  <c r="Y2108" i="3"/>
  <c r="W2108" i="3"/>
  <c r="V2108" i="3"/>
  <c r="P2108" i="3"/>
  <c r="Z2107" i="3"/>
  <c r="Y2107" i="3"/>
  <c r="W2107" i="3"/>
  <c r="V2107" i="3"/>
  <c r="P2107" i="3"/>
  <c r="Z2106" i="3"/>
  <c r="Y2106" i="3"/>
  <c r="W2106" i="3"/>
  <c r="V2106" i="3"/>
  <c r="P2106" i="3"/>
  <c r="Z2105" i="3"/>
  <c r="Y2105" i="3"/>
  <c r="W2105" i="3"/>
  <c r="V2105" i="3"/>
  <c r="P2105" i="3"/>
  <c r="Z2104" i="3"/>
  <c r="Y2104" i="3"/>
  <c r="W2104" i="3"/>
  <c r="V2104" i="3"/>
  <c r="P2104" i="3"/>
  <c r="Z2103" i="3"/>
  <c r="Y2103" i="3"/>
  <c r="W2103" i="3"/>
  <c r="V2103" i="3"/>
  <c r="P2103" i="3"/>
  <c r="Z2102" i="3"/>
  <c r="Y2102" i="3"/>
  <c r="W2102" i="3"/>
  <c r="V2102" i="3"/>
  <c r="P2102" i="3"/>
  <c r="Z2101" i="3"/>
  <c r="Y2101" i="3"/>
  <c r="W2101" i="3"/>
  <c r="V2101" i="3"/>
  <c r="P2101" i="3"/>
  <c r="Z2100" i="3"/>
  <c r="Y2100" i="3"/>
  <c r="W2100" i="3"/>
  <c r="V2100" i="3"/>
  <c r="P2100" i="3"/>
  <c r="Z2099" i="3"/>
  <c r="Y2099" i="3"/>
  <c r="W2099" i="3"/>
  <c r="V2099" i="3"/>
  <c r="P2099" i="3"/>
  <c r="Z2098" i="3"/>
  <c r="Y2098" i="3"/>
  <c r="W2098" i="3"/>
  <c r="V2098" i="3"/>
  <c r="P2098" i="3"/>
  <c r="Z2097" i="3"/>
  <c r="Y2097" i="3"/>
  <c r="W2097" i="3"/>
  <c r="V2097" i="3"/>
  <c r="P2097" i="3"/>
  <c r="Z2096" i="3"/>
  <c r="Y2096" i="3"/>
  <c r="W2096" i="3"/>
  <c r="V2096" i="3"/>
  <c r="P2096" i="3"/>
  <c r="Z2095" i="3"/>
  <c r="Y2095" i="3"/>
  <c r="W2095" i="3"/>
  <c r="V2095" i="3"/>
  <c r="P2095" i="3"/>
  <c r="Z2094" i="3"/>
  <c r="Y2094" i="3"/>
  <c r="W2094" i="3"/>
  <c r="V2094" i="3"/>
  <c r="P2094" i="3"/>
  <c r="Z2093" i="3"/>
  <c r="Y2093" i="3"/>
  <c r="W2093" i="3"/>
  <c r="V2093" i="3"/>
  <c r="P2093" i="3"/>
  <c r="Z2092" i="3"/>
  <c r="Y2092" i="3"/>
  <c r="W2092" i="3"/>
  <c r="V2092" i="3"/>
  <c r="P2092" i="3"/>
  <c r="Z2091" i="3"/>
  <c r="Y2091" i="3"/>
  <c r="W2091" i="3"/>
  <c r="V2091" i="3"/>
  <c r="P2091" i="3"/>
  <c r="Z2090" i="3"/>
  <c r="Y2090" i="3"/>
  <c r="W2090" i="3"/>
  <c r="V2090" i="3"/>
  <c r="P2090" i="3"/>
  <c r="Z2089" i="3"/>
  <c r="Y2089" i="3"/>
  <c r="W2089" i="3"/>
  <c r="V2089" i="3"/>
  <c r="P2089" i="3"/>
  <c r="Z2088" i="3"/>
  <c r="Y2088" i="3"/>
  <c r="W2088" i="3"/>
  <c r="V2088" i="3"/>
  <c r="P2088" i="3"/>
  <c r="Z2087" i="3"/>
  <c r="Y2087" i="3"/>
  <c r="W2087" i="3"/>
  <c r="V2087" i="3"/>
  <c r="P2087" i="3"/>
  <c r="Z2086" i="3"/>
  <c r="Y2086" i="3"/>
  <c r="W2086" i="3"/>
  <c r="V2086" i="3"/>
  <c r="P2086" i="3"/>
  <c r="Z2085" i="3"/>
  <c r="Y2085" i="3"/>
  <c r="W2085" i="3"/>
  <c r="V2085" i="3"/>
  <c r="P2085" i="3"/>
  <c r="Z2084" i="3"/>
  <c r="Y2084" i="3"/>
  <c r="W2084" i="3"/>
  <c r="V2084" i="3"/>
  <c r="P2084" i="3"/>
  <c r="Z2083" i="3"/>
  <c r="Y2083" i="3"/>
  <c r="W2083" i="3"/>
  <c r="V2083" i="3"/>
  <c r="P2083" i="3"/>
  <c r="Z2082" i="3"/>
  <c r="Y2082" i="3"/>
  <c r="W2082" i="3"/>
  <c r="V2082" i="3"/>
  <c r="P2082" i="3"/>
  <c r="Z2081" i="3"/>
  <c r="Y2081" i="3"/>
  <c r="W2081" i="3"/>
  <c r="V2081" i="3"/>
  <c r="P2081" i="3"/>
  <c r="Z2080" i="3"/>
  <c r="Y2080" i="3"/>
  <c r="W2080" i="3"/>
  <c r="V2080" i="3"/>
  <c r="P2080" i="3"/>
  <c r="Z2079" i="3"/>
  <c r="Y2079" i="3"/>
  <c r="W2079" i="3"/>
  <c r="V2079" i="3"/>
  <c r="P2079" i="3"/>
  <c r="Z2078" i="3"/>
  <c r="Y2078" i="3"/>
  <c r="W2078" i="3"/>
  <c r="V2078" i="3"/>
  <c r="P2078" i="3"/>
  <c r="Z2077" i="3"/>
  <c r="Y2077" i="3"/>
  <c r="W2077" i="3"/>
  <c r="V2077" i="3"/>
  <c r="P2077" i="3"/>
  <c r="Z2076" i="3"/>
  <c r="Y2076" i="3"/>
  <c r="W2076" i="3"/>
  <c r="V2076" i="3"/>
  <c r="P2076" i="3"/>
  <c r="Z2075" i="3"/>
  <c r="Y2075" i="3"/>
  <c r="W2075" i="3"/>
  <c r="V2075" i="3"/>
  <c r="P2075" i="3"/>
  <c r="Z2074" i="3"/>
  <c r="Y2074" i="3"/>
  <c r="W2074" i="3"/>
  <c r="V2074" i="3"/>
  <c r="P2074" i="3"/>
  <c r="Z2073" i="3"/>
  <c r="Y2073" i="3"/>
  <c r="W2073" i="3"/>
  <c r="V2073" i="3"/>
  <c r="P2073" i="3"/>
  <c r="Z2072" i="3"/>
  <c r="Y2072" i="3"/>
  <c r="W2072" i="3"/>
  <c r="V2072" i="3"/>
  <c r="P2072" i="3"/>
  <c r="Z2071" i="3"/>
  <c r="Y2071" i="3"/>
  <c r="W2071" i="3"/>
  <c r="V2071" i="3"/>
  <c r="P2071" i="3"/>
  <c r="Z2070" i="3"/>
  <c r="Y2070" i="3"/>
  <c r="W2070" i="3"/>
  <c r="V2070" i="3"/>
  <c r="P2070" i="3"/>
  <c r="Z2069" i="3"/>
  <c r="Y2069" i="3"/>
  <c r="W2069" i="3"/>
  <c r="V2069" i="3"/>
  <c r="P2069" i="3"/>
  <c r="Z2068" i="3"/>
  <c r="Y2068" i="3"/>
  <c r="W2068" i="3"/>
  <c r="V2068" i="3"/>
  <c r="P2068" i="3"/>
  <c r="Z2067" i="3"/>
  <c r="Y2067" i="3"/>
  <c r="W2067" i="3"/>
  <c r="V2067" i="3"/>
  <c r="P2067" i="3"/>
  <c r="Z2066" i="3"/>
  <c r="Y2066" i="3"/>
  <c r="W2066" i="3"/>
  <c r="V2066" i="3"/>
  <c r="P2066" i="3"/>
  <c r="Z2065" i="3"/>
  <c r="Y2065" i="3"/>
  <c r="W2065" i="3"/>
  <c r="V2065" i="3"/>
  <c r="P2065" i="3"/>
  <c r="Z2064" i="3"/>
  <c r="Y2064" i="3"/>
  <c r="W2064" i="3"/>
  <c r="V2064" i="3"/>
  <c r="P2064" i="3"/>
  <c r="Z2063" i="3"/>
  <c r="Y2063" i="3"/>
  <c r="W2063" i="3"/>
  <c r="V2063" i="3"/>
  <c r="P2063" i="3"/>
  <c r="Z2062" i="3"/>
  <c r="Y2062" i="3"/>
  <c r="W2062" i="3"/>
  <c r="V2062" i="3"/>
  <c r="P2062" i="3"/>
  <c r="Z2061" i="3"/>
  <c r="Y2061" i="3"/>
  <c r="W2061" i="3"/>
  <c r="V2061" i="3"/>
  <c r="P2061" i="3"/>
  <c r="Z2060" i="3"/>
  <c r="Y2060" i="3"/>
  <c r="W2060" i="3"/>
  <c r="V2060" i="3"/>
  <c r="P2060" i="3"/>
  <c r="Z2059" i="3"/>
  <c r="Y2059" i="3"/>
  <c r="W2059" i="3"/>
  <c r="V2059" i="3"/>
  <c r="P2059" i="3"/>
  <c r="Z2058" i="3"/>
  <c r="Y2058" i="3"/>
  <c r="W2058" i="3"/>
  <c r="V2058" i="3"/>
  <c r="P2058" i="3"/>
  <c r="Z2057" i="3"/>
  <c r="Y2057" i="3"/>
  <c r="W2057" i="3"/>
  <c r="V2057" i="3"/>
  <c r="P2057" i="3"/>
  <c r="Z2056" i="3"/>
  <c r="Y2056" i="3"/>
  <c r="W2056" i="3"/>
  <c r="V2056" i="3"/>
  <c r="P2056" i="3"/>
  <c r="Z2055" i="3"/>
  <c r="Y2055" i="3"/>
  <c r="W2055" i="3"/>
  <c r="V2055" i="3"/>
  <c r="P2055" i="3"/>
  <c r="Z2054" i="3"/>
  <c r="Y2054" i="3"/>
  <c r="W2054" i="3"/>
  <c r="V2054" i="3"/>
  <c r="P2054" i="3"/>
  <c r="Z2053" i="3"/>
  <c r="Y2053" i="3"/>
  <c r="W2053" i="3"/>
  <c r="V2053" i="3"/>
  <c r="P2053" i="3"/>
  <c r="Z2052" i="3"/>
  <c r="Y2052" i="3"/>
  <c r="W2052" i="3"/>
  <c r="V2052" i="3"/>
  <c r="P2052" i="3"/>
  <c r="Z2051" i="3"/>
  <c r="Y2051" i="3"/>
  <c r="W2051" i="3"/>
  <c r="V2051" i="3"/>
  <c r="P2051" i="3"/>
  <c r="Z2050" i="3"/>
  <c r="Y2050" i="3"/>
  <c r="W2050" i="3"/>
  <c r="V2050" i="3"/>
  <c r="P2050" i="3"/>
  <c r="Z2049" i="3"/>
  <c r="Y2049" i="3"/>
  <c r="W2049" i="3"/>
  <c r="V2049" i="3"/>
  <c r="P2049" i="3"/>
  <c r="Z2048" i="3"/>
  <c r="Y2048" i="3"/>
  <c r="W2048" i="3"/>
  <c r="V2048" i="3"/>
  <c r="P2048" i="3"/>
  <c r="Z2047" i="3"/>
  <c r="Y2047" i="3"/>
  <c r="W2047" i="3"/>
  <c r="V2047" i="3"/>
  <c r="P2047" i="3"/>
  <c r="Z2046" i="3"/>
  <c r="Y2046" i="3"/>
  <c r="W2046" i="3"/>
  <c r="V2046" i="3"/>
  <c r="P2046" i="3"/>
  <c r="Z2045" i="3"/>
  <c r="Y2045" i="3"/>
  <c r="W2045" i="3"/>
  <c r="V2045" i="3"/>
  <c r="P2045" i="3"/>
  <c r="Z2044" i="3"/>
  <c r="Y2044" i="3"/>
  <c r="W2044" i="3"/>
  <c r="V2044" i="3"/>
  <c r="P2044" i="3"/>
  <c r="Z2043" i="3"/>
  <c r="Y2043" i="3"/>
  <c r="W2043" i="3"/>
  <c r="V2043" i="3"/>
  <c r="P2043" i="3"/>
  <c r="Z2042" i="3"/>
  <c r="Y2042" i="3"/>
  <c r="W2042" i="3"/>
  <c r="V2042" i="3"/>
  <c r="P2042" i="3"/>
  <c r="Z2041" i="3"/>
  <c r="Y2041" i="3"/>
  <c r="W2041" i="3"/>
  <c r="V2041" i="3"/>
  <c r="P2041" i="3"/>
  <c r="Z2040" i="3"/>
  <c r="Y2040" i="3"/>
  <c r="W2040" i="3"/>
  <c r="V2040" i="3"/>
  <c r="P2040" i="3"/>
  <c r="Z2039" i="3"/>
  <c r="Y2039" i="3"/>
  <c r="W2039" i="3"/>
  <c r="V2039" i="3"/>
  <c r="P2039" i="3"/>
  <c r="Z2038" i="3"/>
  <c r="Y2038" i="3"/>
  <c r="W2038" i="3"/>
  <c r="V2038" i="3"/>
  <c r="P2038" i="3"/>
  <c r="Z2037" i="3"/>
  <c r="Y2037" i="3"/>
  <c r="W2037" i="3"/>
  <c r="V2037" i="3"/>
  <c r="P2037" i="3"/>
  <c r="Z2036" i="3"/>
  <c r="Y2036" i="3"/>
  <c r="W2036" i="3"/>
  <c r="V2036" i="3"/>
  <c r="P2036" i="3"/>
  <c r="Z2035" i="3"/>
  <c r="Y2035" i="3"/>
  <c r="W2035" i="3"/>
  <c r="V2035" i="3"/>
  <c r="P2035" i="3"/>
  <c r="Z2034" i="3"/>
  <c r="Y2034" i="3"/>
  <c r="W2034" i="3"/>
  <c r="V2034" i="3"/>
  <c r="P2034" i="3"/>
  <c r="Z2033" i="3"/>
  <c r="Y2033" i="3"/>
  <c r="W2033" i="3"/>
  <c r="V2033" i="3"/>
  <c r="P2033" i="3"/>
  <c r="Z2032" i="3"/>
  <c r="Y2032" i="3"/>
  <c r="W2032" i="3"/>
  <c r="V2032" i="3"/>
  <c r="P2032" i="3"/>
  <c r="Z2031" i="3"/>
  <c r="Y2031" i="3"/>
  <c r="W2031" i="3"/>
  <c r="V2031" i="3"/>
  <c r="P2031" i="3"/>
  <c r="Z2030" i="3"/>
  <c r="Y2030" i="3"/>
  <c r="W2030" i="3"/>
  <c r="V2030" i="3"/>
  <c r="P2030" i="3"/>
  <c r="Z2029" i="3"/>
  <c r="Y2029" i="3"/>
  <c r="W2029" i="3"/>
  <c r="V2029" i="3"/>
  <c r="P2029" i="3"/>
  <c r="Z2028" i="3"/>
  <c r="Y2028" i="3"/>
  <c r="W2028" i="3"/>
  <c r="V2028" i="3"/>
  <c r="P2028" i="3"/>
  <c r="Z2027" i="3"/>
  <c r="Y2027" i="3"/>
  <c r="W2027" i="3"/>
  <c r="V2027" i="3"/>
  <c r="P2027" i="3"/>
  <c r="Z2026" i="3"/>
  <c r="Y2026" i="3"/>
  <c r="W2026" i="3"/>
  <c r="V2026" i="3"/>
  <c r="P2026" i="3"/>
  <c r="Z2025" i="3"/>
  <c r="Y2025" i="3"/>
  <c r="W2025" i="3"/>
  <c r="V2025" i="3"/>
  <c r="P2025" i="3"/>
  <c r="Z2024" i="3"/>
  <c r="Y2024" i="3"/>
  <c r="W2024" i="3"/>
  <c r="V2024" i="3"/>
  <c r="P2024" i="3"/>
  <c r="Z2023" i="3"/>
  <c r="Y2023" i="3"/>
  <c r="W2023" i="3"/>
  <c r="V2023" i="3"/>
  <c r="P2023" i="3"/>
  <c r="Z2022" i="3"/>
  <c r="Y2022" i="3"/>
  <c r="W2022" i="3"/>
  <c r="V2022" i="3"/>
  <c r="P2022" i="3"/>
  <c r="Z2021" i="3"/>
  <c r="Y2021" i="3"/>
  <c r="W2021" i="3"/>
  <c r="V2021" i="3"/>
  <c r="P2021" i="3"/>
  <c r="Z2020" i="3"/>
  <c r="Y2020" i="3"/>
  <c r="W2020" i="3"/>
  <c r="V2020" i="3"/>
  <c r="P2020" i="3"/>
  <c r="Z2019" i="3"/>
  <c r="Y2019" i="3"/>
  <c r="W2019" i="3"/>
  <c r="V2019" i="3"/>
  <c r="P2019" i="3"/>
  <c r="Z2018" i="3"/>
  <c r="Y2018" i="3"/>
  <c r="W2018" i="3"/>
  <c r="V2018" i="3"/>
  <c r="P2018" i="3"/>
  <c r="Z2017" i="3"/>
  <c r="Y2017" i="3"/>
  <c r="W2017" i="3"/>
  <c r="V2017" i="3"/>
  <c r="P2017" i="3"/>
  <c r="Z2016" i="3"/>
  <c r="Y2016" i="3"/>
  <c r="W2016" i="3"/>
  <c r="V2016" i="3"/>
  <c r="P2016" i="3"/>
  <c r="Z2015" i="3"/>
  <c r="Y2015" i="3"/>
  <c r="W2015" i="3"/>
  <c r="V2015" i="3"/>
  <c r="P2015" i="3"/>
  <c r="Z2014" i="3"/>
  <c r="Y2014" i="3"/>
  <c r="W2014" i="3"/>
  <c r="V2014" i="3"/>
  <c r="P2014" i="3"/>
  <c r="Z2013" i="3"/>
  <c r="Y2013" i="3"/>
  <c r="W2013" i="3"/>
  <c r="V2013" i="3"/>
  <c r="P2013" i="3"/>
  <c r="Z2012" i="3"/>
  <c r="Y2012" i="3"/>
  <c r="W2012" i="3"/>
  <c r="V2012" i="3"/>
  <c r="P2012" i="3"/>
  <c r="Z2011" i="3"/>
  <c r="Y2011" i="3"/>
  <c r="W2011" i="3"/>
  <c r="V2011" i="3"/>
  <c r="P2011" i="3"/>
  <c r="Z2010" i="3"/>
  <c r="Y2010" i="3"/>
  <c r="W2010" i="3"/>
  <c r="V2010" i="3"/>
  <c r="P2010" i="3"/>
  <c r="Z2009" i="3"/>
  <c r="Y2009" i="3"/>
  <c r="W2009" i="3"/>
  <c r="V2009" i="3"/>
  <c r="P2009" i="3"/>
  <c r="Z2008" i="3"/>
  <c r="Y2008" i="3"/>
  <c r="W2008" i="3"/>
  <c r="V2008" i="3"/>
  <c r="P2008" i="3"/>
  <c r="Z2007" i="3"/>
  <c r="Y2007" i="3"/>
  <c r="W2007" i="3"/>
  <c r="V2007" i="3"/>
  <c r="P2007" i="3"/>
  <c r="Z2006" i="3"/>
  <c r="Y2006" i="3"/>
  <c r="W2006" i="3"/>
  <c r="V2006" i="3"/>
  <c r="P2006" i="3"/>
  <c r="Z2005" i="3"/>
  <c r="Y2005" i="3"/>
  <c r="W2005" i="3"/>
  <c r="V2005" i="3"/>
  <c r="P2005" i="3"/>
  <c r="Z2004" i="3"/>
  <c r="Y2004" i="3"/>
  <c r="W2004" i="3"/>
  <c r="V2004" i="3"/>
  <c r="P2004" i="3"/>
  <c r="Z2003" i="3"/>
  <c r="Y2003" i="3"/>
  <c r="W2003" i="3"/>
  <c r="V2003" i="3"/>
  <c r="P2003" i="3"/>
  <c r="Z2002" i="3"/>
  <c r="Y2002" i="3"/>
  <c r="W2002" i="3"/>
  <c r="V2002" i="3"/>
  <c r="P2002" i="3"/>
  <c r="Z2001" i="3"/>
  <c r="Y2001" i="3"/>
  <c r="W2001" i="3"/>
  <c r="V2001" i="3"/>
  <c r="P2001" i="3"/>
  <c r="Z2000" i="3"/>
  <c r="Y2000" i="3"/>
  <c r="W2000" i="3"/>
  <c r="V2000" i="3"/>
  <c r="P2000" i="3"/>
  <c r="Z1999" i="3"/>
  <c r="Y1999" i="3"/>
  <c r="W1999" i="3"/>
  <c r="V1999" i="3"/>
  <c r="P1999" i="3"/>
  <c r="Z1998" i="3"/>
  <c r="Y1998" i="3"/>
  <c r="W1998" i="3"/>
  <c r="V1998" i="3"/>
  <c r="P1998" i="3"/>
  <c r="Z1997" i="3"/>
  <c r="Y1997" i="3"/>
  <c r="W1997" i="3"/>
  <c r="V1997" i="3"/>
  <c r="P1997" i="3"/>
  <c r="Z1996" i="3"/>
  <c r="Y1996" i="3"/>
  <c r="W1996" i="3"/>
  <c r="V1996" i="3"/>
  <c r="P1996" i="3"/>
  <c r="Z1995" i="3"/>
  <c r="Y1995" i="3"/>
  <c r="W1995" i="3"/>
  <c r="V1995" i="3"/>
  <c r="P1995" i="3"/>
  <c r="Z1994" i="3"/>
  <c r="Y1994" i="3"/>
  <c r="W1994" i="3"/>
  <c r="V1994" i="3"/>
  <c r="P1994" i="3"/>
  <c r="Z1993" i="3"/>
  <c r="Y1993" i="3"/>
  <c r="W1993" i="3"/>
  <c r="V1993" i="3"/>
  <c r="P1993" i="3"/>
  <c r="Z1992" i="3"/>
  <c r="Y1992" i="3"/>
  <c r="W1992" i="3"/>
  <c r="V1992" i="3"/>
  <c r="P1992" i="3"/>
  <c r="Z1991" i="3"/>
  <c r="Y1991" i="3"/>
  <c r="W1991" i="3"/>
  <c r="V1991" i="3"/>
  <c r="P1991" i="3"/>
  <c r="Z1990" i="3"/>
  <c r="Y1990" i="3"/>
  <c r="W1990" i="3"/>
  <c r="V1990" i="3"/>
  <c r="P1990" i="3"/>
  <c r="Z1989" i="3"/>
  <c r="Y1989" i="3"/>
  <c r="W1989" i="3"/>
  <c r="V1989" i="3"/>
  <c r="P1989" i="3"/>
  <c r="Z1988" i="3"/>
  <c r="Y1988" i="3"/>
  <c r="W1988" i="3"/>
  <c r="V1988" i="3"/>
  <c r="P1988" i="3"/>
  <c r="Z1987" i="3"/>
  <c r="Y1987" i="3"/>
  <c r="W1987" i="3"/>
  <c r="V1987" i="3"/>
  <c r="P1987" i="3"/>
  <c r="Z1986" i="3"/>
  <c r="Y1986" i="3"/>
  <c r="W1986" i="3"/>
  <c r="V1986" i="3"/>
  <c r="P1986" i="3"/>
  <c r="Z1985" i="3"/>
  <c r="Y1985" i="3"/>
  <c r="W1985" i="3"/>
  <c r="V1985" i="3"/>
  <c r="P1985" i="3"/>
  <c r="Z1984" i="3"/>
  <c r="Y1984" i="3"/>
  <c r="W1984" i="3"/>
  <c r="V1984" i="3"/>
  <c r="P1984" i="3"/>
  <c r="Z1983" i="3"/>
  <c r="Y1983" i="3"/>
  <c r="W1983" i="3"/>
  <c r="V1983" i="3"/>
  <c r="P1983" i="3"/>
  <c r="Z1982" i="3"/>
  <c r="Y1982" i="3"/>
  <c r="W1982" i="3"/>
  <c r="V1982" i="3"/>
  <c r="P1982" i="3"/>
  <c r="Z1981" i="3"/>
  <c r="Y1981" i="3"/>
  <c r="W1981" i="3"/>
  <c r="V1981" i="3"/>
  <c r="P1981" i="3"/>
  <c r="Z1980" i="3"/>
  <c r="Y1980" i="3"/>
  <c r="W1980" i="3"/>
  <c r="V1980" i="3"/>
  <c r="P1980" i="3"/>
  <c r="Z1979" i="3"/>
  <c r="Y1979" i="3"/>
  <c r="W1979" i="3"/>
  <c r="V1979" i="3"/>
  <c r="P1979" i="3"/>
  <c r="Z1978" i="3"/>
  <c r="Y1978" i="3"/>
  <c r="W1978" i="3"/>
  <c r="V1978" i="3"/>
  <c r="P1978" i="3"/>
  <c r="Z1977" i="3"/>
  <c r="Y1977" i="3"/>
  <c r="W1977" i="3"/>
  <c r="V1977" i="3"/>
  <c r="P1977" i="3"/>
  <c r="Z1976" i="3"/>
  <c r="Y1976" i="3"/>
  <c r="W1976" i="3"/>
  <c r="V1976" i="3"/>
  <c r="P1976" i="3"/>
  <c r="Z1975" i="3"/>
  <c r="Y1975" i="3"/>
  <c r="W1975" i="3"/>
  <c r="V1975" i="3"/>
  <c r="P1975" i="3"/>
  <c r="Z1974" i="3"/>
  <c r="Y1974" i="3"/>
  <c r="W1974" i="3"/>
  <c r="V1974" i="3"/>
  <c r="P1974" i="3"/>
  <c r="Z1973" i="3"/>
  <c r="Y1973" i="3"/>
  <c r="W1973" i="3"/>
  <c r="V1973" i="3"/>
  <c r="P1973" i="3"/>
  <c r="Z1972" i="3"/>
  <c r="Y1972" i="3"/>
  <c r="W1972" i="3"/>
  <c r="V1972" i="3"/>
  <c r="P1972" i="3"/>
  <c r="Z1971" i="3"/>
  <c r="Y1971" i="3"/>
  <c r="W1971" i="3"/>
  <c r="V1971" i="3"/>
  <c r="P1971" i="3"/>
  <c r="Z1970" i="3"/>
  <c r="Y1970" i="3"/>
  <c r="W1970" i="3"/>
  <c r="V1970" i="3"/>
  <c r="P1970" i="3"/>
  <c r="Z1969" i="3"/>
  <c r="Y1969" i="3"/>
  <c r="W1969" i="3"/>
  <c r="V1969" i="3"/>
  <c r="P1969" i="3"/>
  <c r="Z1968" i="3"/>
  <c r="Y1968" i="3"/>
  <c r="W1968" i="3"/>
  <c r="V1968" i="3"/>
  <c r="P1968" i="3"/>
  <c r="Z1967" i="3"/>
  <c r="Y1967" i="3"/>
  <c r="W1967" i="3"/>
  <c r="V1967" i="3"/>
  <c r="P1967" i="3"/>
  <c r="Z1966" i="3"/>
  <c r="Y1966" i="3"/>
  <c r="W1966" i="3"/>
  <c r="V1966" i="3"/>
  <c r="P1966" i="3"/>
  <c r="Z1965" i="3"/>
  <c r="Y1965" i="3"/>
  <c r="W1965" i="3"/>
  <c r="V1965" i="3"/>
  <c r="P1965" i="3"/>
  <c r="Z1964" i="3"/>
  <c r="Y1964" i="3"/>
  <c r="W1964" i="3"/>
  <c r="V1964" i="3"/>
  <c r="P1964" i="3"/>
  <c r="Z1963" i="3"/>
  <c r="Y1963" i="3"/>
  <c r="W1963" i="3"/>
  <c r="V1963" i="3"/>
  <c r="P1963" i="3"/>
  <c r="Z1962" i="3"/>
  <c r="Y1962" i="3"/>
  <c r="W1962" i="3"/>
  <c r="V1962" i="3"/>
  <c r="P1962" i="3"/>
  <c r="Z1961" i="3"/>
  <c r="Y1961" i="3"/>
  <c r="W1961" i="3"/>
  <c r="V1961" i="3"/>
  <c r="P1961" i="3"/>
  <c r="Z1960" i="3"/>
  <c r="Y1960" i="3"/>
  <c r="W1960" i="3"/>
  <c r="V1960" i="3"/>
  <c r="P1960" i="3"/>
  <c r="Z1959" i="3"/>
  <c r="Y1959" i="3"/>
  <c r="W1959" i="3"/>
  <c r="V1959" i="3"/>
  <c r="P1959" i="3"/>
  <c r="Z1958" i="3"/>
  <c r="Y1958" i="3"/>
  <c r="W1958" i="3"/>
  <c r="V1958" i="3"/>
  <c r="P1958" i="3"/>
  <c r="Z1957" i="3"/>
  <c r="Y1957" i="3"/>
  <c r="W1957" i="3"/>
  <c r="V1957" i="3"/>
  <c r="P1957" i="3"/>
  <c r="Z1956" i="3"/>
  <c r="Y1956" i="3"/>
  <c r="W1956" i="3"/>
  <c r="V1956" i="3"/>
  <c r="P1956" i="3"/>
  <c r="Z1955" i="3"/>
  <c r="Y1955" i="3"/>
  <c r="W1955" i="3"/>
  <c r="V1955" i="3"/>
  <c r="P1955" i="3"/>
  <c r="Z1954" i="3"/>
  <c r="Y1954" i="3"/>
  <c r="W1954" i="3"/>
  <c r="V1954" i="3"/>
  <c r="P1954" i="3"/>
  <c r="Z1953" i="3"/>
  <c r="Y1953" i="3"/>
  <c r="W1953" i="3"/>
  <c r="V1953" i="3"/>
  <c r="P1953" i="3"/>
  <c r="Z1952" i="3"/>
  <c r="Y1952" i="3"/>
  <c r="W1952" i="3"/>
  <c r="V1952" i="3"/>
  <c r="P1952" i="3"/>
  <c r="Z1951" i="3"/>
  <c r="Y1951" i="3"/>
  <c r="W1951" i="3"/>
  <c r="V1951" i="3"/>
  <c r="P1951" i="3"/>
  <c r="Z1950" i="3"/>
  <c r="Y1950" i="3"/>
  <c r="W1950" i="3"/>
  <c r="V1950" i="3"/>
  <c r="P1950" i="3"/>
  <c r="Z1949" i="3"/>
  <c r="Y1949" i="3"/>
  <c r="W1949" i="3"/>
  <c r="V1949" i="3"/>
  <c r="P1949" i="3"/>
  <c r="Z1948" i="3"/>
  <c r="Y1948" i="3"/>
  <c r="W1948" i="3"/>
  <c r="V1948" i="3"/>
  <c r="P1948" i="3"/>
  <c r="Z1947" i="3"/>
  <c r="Y1947" i="3"/>
  <c r="W1947" i="3"/>
  <c r="V1947" i="3"/>
  <c r="P1947" i="3"/>
  <c r="Z1946" i="3"/>
  <c r="Y1946" i="3"/>
  <c r="W1946" i="3"/>
  <c r="V1946" i="3"/>
  <c r="P1946" i="3"/>
  <c r="Z1945" i="3"/>
  <c r="Y1945" i="3"/>
  <c r="W1945" i="3"/>
  <c r="V1945" i="3"/>
  <c r="P1945" i="3"/>
  <c r="Z1944" i="3"/>
  <c r="Y1944" i="3"/>
  <c r="W1944" i="3"/>
  <c r="V1944" i="3"/>
  <c r="P1944" i="3"/>
  <c r="Z1943" i="3"/>
  <c r="Y1943" i="3"/>
  <c r="W1943" i="3"/>
  <c r="V1943" i="3"/>
  <c r="P1943" i="3"/>
  <c r="Z1942" i="3"/>
  <c r="Y1942" i="3"/>
  <c r="W1942" i="3"/>
  <c r="V1942" i="3"/>
  <c r="P1942" i="3"/>
  <c r="Z1941" i="3"/>
  <c r="Y1941" i="3"/>
  <c r="W1941" i="3"/>
  <c r="V1941" i="3"/>
  <c r="P1941" i="3"/>
  <c r="Z1940" i="3"/>
  <c r="Y1940" i="3"/>
  <c r="W1940" i="3"/>
  <c r="V1940" i="3"/>
  <c r="P1940" i="3"/>
  <c r="Z1939" i="3"/>
  <c r="Y1939" i="3"/>
  <c r="W1939" i="3"/>
  <c r="V1939" i="3"/>
  <c r="P1939" i="3"/>
  <c r="Z1938" i="3"/>
  <c r="Y1938" i="3"/>
  <c r="W1938" i="3"/>
  <c r="V1938" i="3"/>
  <c r="P1938" i="3"/>
  <c r="Z1937" i="3"/>
  <c r="Y1937" i="3"/>
  <c r="W1937" i="3"/>
  <c r="V1937" i="3"/>
  <c r="P1937" i="3"/>
  <c r="Z1936" i="3"/>
  <c r="Y1936" i="3"/>
  <c r="W1936" i="3"/>
  <c r="V1936" i="3"/>
  <c r="P1936" i="3"/>
  <c r="Z1935" i="3"/>
  <c r="Y1935" i="3"/>
  <c r="W1935" i="3"/>
  <c r="V1935" i="3"/>
  <c r="P1935" i="3"/>
  <c r="Z1934" i="3"/>
  <c r="Y1934" i="3"/>
  <c r="W1934" i="3"/>
  <c r="V1934" i="3"/>
  <c r="P1934" i="3"/>
  <c r="Z1933" i="3"/>
  <c r="Y1933" i="3"/>
  <c r="W1933" i="3"/>
  <c r="V1933" i="3"/>
  <c r="P1933" i="3"/>
  <c r="Z1932" i="3"/>
  <c r="Y1932" i="3"/>
  <c r="W1932" i="3"/>
  <c r="V1932" i="3"/>
  <c r="P1932" i="3"/>
  <c r="Z1931" i="3"/>
  <c r="Y1931" i="3"/>
  <c r="W1931" i="3"/>
  <c r="V1931" i="3"/>
  <c r="P1931" i="3"/>
  <c r="Z1930" i="3"/>
  <c r="Y1930" i="3"/>
  <c r="W1930" i="3"/>
  <c r="V1930" i="3"/>
  <c r="P1930" i="3"/>
  <c r="Z1929" i="3"/>
  <c r="Y1929" i="3"/>
  <c r="W1929" i="3"/>
  <c r="V1929" i="3"/>
  <c r="P1929" i="3"/>
  <c r="Z1928" i="3"/>
  <c r="Y1928" i="3"/>
  <c r="W1928" i="3"/>
  <c r="V1928" i="3"/>
  <c r="P1928" i="3"/>
  <c r="Z1927" i="3"/>
  <c r="Y1927" i="3"/>
  <c r="W1927" i="3"/>
  <c r="V1927" i="3"/>
  <c r="P1927" i="3"/>
  <c r="Z1926" i="3"/>
  <c r="Y1926" i="3"/>
  <c r="W1926" i="3"/>
  <c r="V1926" i="3"/>
  <c r="P1926" i="3"/>
  <c r="Z1925" i="3"/>
  <c r="Y1925" i="3"/>
  <c r="W1925" i="3"/>
  <c r="V1925" i="3"/>
  <c r="P1925" i="3"/>
  <c r="Z1924" i="3"/>
  <c r="Y1924" i="3"/>
  <c r="W1924" i="3"/>
  <c r="V1924" i="3"/>
  <c r="P1924" i="3"/>
  <c r="Z1923" i="3"/>
  <c r="Y1923" i="3"/>
  <c r="W1923" i="3"/>
  <c r="V1923" i="3"/>
  <c r="P1923" i="3"/>
  <c r="Z1922" i="3"/>
  <c r="Y1922" i="3"/>
  <c r="W1922" i="3"/>
  <c r="V1922" i="3"/>
  <c r="P1922" i="3"/>
  <c r="Z1921" i="3"/>
  <c r="Y1921" i="3"/>
  <c r="W1921" i="3"/>
  <c r="V1921" i="3"/>
  <c r="P1921" i="3"/>
  <c r="Z1920" i="3"/>
  <c r="Y1920" i="3"/>
  <c r="W1920" i="3"/>
  <c r="V1920" i="3"/>
  <c r="P1920" i="3"/>
  <c r="Z1919" i="3"/>
  <c r="Y1919" i="3"/>
  <c r="W1919" i="3"/>
  <c r="V1919" i="3"/>
  <c r="P1919" i="3"/>
  <c r="Z1918" i="3"/>
  <c r="Y1918" i="3"/>
  <c r="W1918" i="3"/>
  <c r="V1918" i="3"/>
  <c r="P1918" i="3"/>
  <c r="Z1917" i="3"/>
  <c r="Y1917" i="3"/>
  <c r="W1917" i="3"/>
  <c r="V1917" i="3"/>
  <c r="P1917" i="3"/>
  <c r="Z1916" i="3"/>
  <c r="Y1916" i="3"/>
  <c r="W1916" i="3"/>
  <c r="V1916" i="3"/>
  <c r="P1916" i="3"/>
  <c r="Z1915" i="3"/>
  <c r="Y1915" i="3"/>
  <c r="W1915" i="3"/>
  <c r="V1915" i="3"/>
  <c r="P1915" i="3"/>
  <c r="Z1914" i="3"/>
  <c r="Y1914" i="3"/>
  <c r="W1914" i="3"/>
  <c r="V1914" i="3"/>
  <c r="P1914" i="3"/>
  <c r="Z1913" i="3"/>
  <c r="Y1913" i="3"/>
  <c r="W1913" i="3"/>
  <c r="V1913" i="3"/>
  <c r="P1913" i="3"/>
  <c r="Z1912" i="3"/>
  <c r="Y1912" i="3"/>
  <c r="W1912" i="3"/>
  <c r="V1912" i="3"/>
  <c r="P1912" i="3"/>
  <c r="Z1911" i="3"/>
  <c r="Y1911" i="3"/>
  <c r="W1911" i="3"/>
  <c r="V1911" i="3"/>
  <c r="P1911" i="3"/>
  <c r="Z1910" i="3"/>
  <c r="Y1910" i="3"/>
  <c r="W1910" i="3"/>
  <c r="V1910" i="3"/>
  <c r="P1910" i="3"/>
  <c r="Z1909" i="3"/>
  <c r="Y1909" i="3"/>
  <c r="W1909" i="3"/>
  <c r="V1909" i="3"/>
  <c r="P1909" i="3"/>
  <c r="Z1908" i="3"/>
  <c r="Y1908" i="3"/>
  <c r="W1908" i="3"/>
  <c r="V1908" i="3"/>
  <c r="P1908" i="3"/>
  <c r="Z1907" i="3"/>
  <c r="Y1907" i="3"/>
  <c r="W1907" i="3"/>
  <c r="V1907" i="3"/>
  <c r="P1907" i="3"/>
  <c r="Z1906" i="3"/>
  <c r="Y1906" i="3"/>
  <c r="W1906" i="3"/>
  <c r="V1906" i="3"/>
  <c r="P1906" i="3"/>
  <c r="Z1905" i="3"/>
  <c r="Y1905" i="3"/>
  <c r="W1905" i="3"/>
  <c r="V1905" i="3"/>
  <c r="P1905" i="3"/>
  <c r="Z1904" i="3"/>
  <c r="Y1904" i="3"/>
  <c r="W1904" i="3"/>
  <c r="V1904" i="3"/>
  <c r="P1904" i="3"/>
  <c r="Z1903" i="3"/>
  <c r="Y1903" i="3"/>
  <c r="W1903" i="3"/>
  <c r="V1903" i="3"/>
  <c r="P1903" i="3"/>
  <c r="Z1902" i="3"/>
  <c r="Y1902" i="3"/>
  <c r="W1902" i="3"/>
  <c r="V1902" i="3"/>
  <c r="P1902" i="3"/>
  <c r="Z1901" i="3"/>
  <c r="Y1901" i="3"/>
  <c r="W1901" i="3"/>
  <c r="V1901" i="3"/>
  <c r="P1901" i="3"/>
  <c r="Z1900" i="3"/>
  <c r="Y1900" i="3"/>
  <c r="W1900" i="3"/>
  <c r="V1900" i="3"/>
  <c r="P1900" i="3"/>
  <c r="Z1899" i="3"/>
  <c r="Y1899" i="3"/>
  <c r="W1899" i="3"/>
  <c r="V1899" i="3"/>
  <c r="P1899" i="3"/>
  <c r="Z1898" i="3"/>
  <c r="Y1898" i="3"/>
  <c r="W1898" i="3"/>
  <c r="V1898" i="3"/>
  <c r="P1898" i="3"/>
  <c r="Z1897" i="3"/>
  <c r="Y1897" i="3"/>
  <c r="W1897" i="3"/>
  <c r="V1897" i="3"/>
  <c r="P1897" i="3"/>
  <c r="Z1896" i="3"/>
  <c r="Y1896" i="3"/>
  <c r="W1896" i="3"/>
  <c r="V1896" i="3"/>
  <c r="P1896" i="3"/>
  <c r="Z1895" i="3"/>
  <c r="Y1895" i="3"/>
  <c r="W1895" i="3"/>
  <c r="V1895" i="3"/>
  <c r="P1895" i="3"/>
  <c r="Z1894" i="3"/>
  <c r="Y1894" i="3"/>
  <c r="W1894" i="3"/>
  <c r="V1894" i="3"/>
  <c r="P1894" i="3"/>
  <c r="Z1893" i="3"/>
  <c r="Y1893" i="3"/>
  <c r="W1893" i="3"/>
  <c r="V1893" i="3"/>
  <c r="P1893" i="3"/>
  <c r="Z1892" i="3"/>
  <c r="Y1892" i="3"/>
  <c r="W1892" i="3"/>
  <c r="V1892" i="3"/>
  <c r="P1892" i="3"/>
  <c r="Z1891" i="3"/>
  <c r="Y1891" i="3"/>
  <c r="W1891" i="3"/>
  <c r="V1891" i="3"/>
  <c r="P1891" i="3"/>
  <c r="Z1890" i="3"/>
  <c r="Y1890" i="3"/>
  <c r="W1890" i="3"/>
  <c r="V1890" i="3"/>
  <c r="P1890" i="3"/>
  <c r="Z1889" i="3"/>
  <c r="Y1889" i="3"/>
  <c r="W1889" i="3"/>
  <c r="V1889" i="3"/>
  <c r="P1889" i="3"/>
  <c r="Z1888" i="3"/>
  <c r="Y1888" i="3"/>
  <c r="W1888" i="3"/>
  <c r="V1888" i="3"/>
  <c r="P1888" i="3"/>
  <c r="Z1887" i="3"/>
  <c r="Y1887" i="3"/>
  <c r="W1887" i="3"/>
  <c r="V1887" i="3"/>
  <c r="P1887" i="3"/>
  <c r="Z1886" i="3"/>
  <c r="Y1886" i="3"/>
  <c r="W1886" i="3"/>
  <c r="V1886" i="3"/>
  <c r="P1886" i="3"/>
  <c r="Z1885" i="3"/>
  <c r="Y1885" i="3"/>
  <c r="W1885" i="3"/>
  <c r="V1885" i="3"/>
  <c r="P1885" i="3"/>
  <c r="Z1884" i="3"/>
  <c r="Y1884" i="3"/>
  <c r="W1884" i="3"/>
  <c r="V1884" i="3"/>
  <c r="P1884" i="3"/>
  <c r="Z1883" i="3"/>
  <c r="Y1883" i="3"/>
  <c r="W1883" i="3"/>
  <c r="V1883" i="3"/>
  <c r="P1883" i="3"/>
  <c r="Z1882" i="3"/>
  <c r="Y1882" i="3"/>
  <c r="W1882" i="3"/>
  <c r="V1882" i="3"/>
  <c r="P1882" i="3"/>
  <c r="Z1881" i="3"/>
  <c r="Y1881" i="3"/>
  <c r="W1881" i="3"/>
  <c r="V1881" i="3"/>
  <c r="P1881" i="3"/>
  <c r="Z1880" i="3"/>
  <c r="Y1880" i="3"/>
  <c r="W1880" i="3"/>
  <c r="V1880" i="3"/>
  <c r="P1880" i="3"/>
  <c r="Z1879" i="3"/>
  <c r="Y1879" i="3"/>
  <c r="W1879" i="3"/>
  <c r="V1879" i="3"/>
  <c r="P1879" i="3"/>
  <c r="Z1878" i="3"/>
  <c r="Y1878" i="3"/>
  <c r="W1878" i="3"/>
  <c r="V1878" i="3"/>
  <c r="P1878" i="3"/>
  <c r="Z1877" i="3"/>
  <c r="Y1877" i="3"/>
  <c r="W1877" i="3"/>
  <c r="V1877" i="3"/>
  <c r="P1877" i="3"/>
  <c r="Z1876" i="3"/>
  <c r="Y1876" i="3"/>
  <c r="W1876" i="3"/>
  <c r="V1876" i="3"/>
  <c r="P1876" i="3"/>
  <c r="Z1875" i="3"/>
  <c r="Y1875" i="3"/>
  <c r="W1875" i="3"/>
  <c r="V1875" i="3"/>
  <c r="P1875" i="3"/>
  <c r="Z1874" i="3"/>
  <c r="Y1874" i="3"/>
  <c r="W1874" i="3"/>
  <c r="V1874" i="3"/>
  <c r="P1874" i="3"/>
  <c r="Z1873" i="3"/>
  <c r="Y1873" i="3"/>
  <c r="W1873" i="3"/>
  <c r="V1873" i="3"/>
  <c r="P1873" i="3"/>
  <c r="Z1872" i="3"/>
  <c r="Y1872" i="3"/>
  <c r="W1872" i="3"/>
  <c r="V1872" i="3"/>
  <c r="P1872" i="3"/>
  <c r="Z1871" i="3"/>
  <c r="Y1871" i="3"/>
  <c r="W1871" i="3"/>
  <c r="V1871" i="3"/>
  <c r="P1871" i="3"/>
  <c r="Z1870" i="3"/>
  <c r="Y1870" i="3"/>
  <c r="W1870" i="3"/>
  <c r="V1870" i="3"/>
  <c r="P1870" i="3"/>
  <c r="Z1869" i="3"/>
  <c r="Y1869" i="3"/>
  <c r="W1869" i="3"/>
  <c r="V1869" i="3"/>
  <c r="P1869" i="3"/>
  <c r="Z1868" i="3"/>
  <c r="Y1868" i="3"/>
  <c r="W1868" i="3"/>
  <c r="V1868" i="3"/>
  <c r="P1868" i="3"/>
  <c r="Z1867" i="3"/>
  <c r="Y1867" i="3"/>
  <c r="W1867" i="3"/>
  <c r="V1867" i="3"/>
  <c r="P1867" i="3"/>
  <c r="Z1866" i="3"/>
  <c r="Y1866" i="3"/>
  <c r="W1866" i="3"/>
  <c r="V1866" i="3"/>
  <c r="P1866" i="3"/>
  <c r="Z1865" i="3"/>
  <c r="Y1865" i="3"/>
  <c r="W1865" i="3"/>
  <c r="V1865" i="3"/>
  <c r="P1865" i="3"/>
  <c r="Z1864" i="3"/>
  <c r="Y1864" i="3"/>
  <c r="W1864" i="3"/>
  <c r="V1864" i="3"/>
  <c r="P1864" i="3"/>
  <c r="Z1863" i="3"/>
  <c r="Y1863" i="3"/>
  <c r="W1863" i="3"/>
  <c r="V1863" i="3"/>
  <c r="P1863" i="3"/>
  <c r="Z1862" i="3"/>
  <c r="Y1862" i="3"/>
  <c r="W1862" i="3"/>
  <c r="V1862" i="3"/>
  <c r="P1862" i="3"/>
  <c r="Z1861" i="3"/>
  <c r="Y1861" i="3"/>
  <c r="W1861" i="3"/>
  <c r="V1861" i="3"/>
  <c r="P1861" i="3"/>
  <c r="Z1860" i="3"/>
  <c r="Y1860" i="3"/>
  <c r="W1860" i="3"/>
  <c r="V1860" i="3"/>
  <c r="P1860" i="3"/>
  <c r="Z1859" i="3"/>
  <c r="Y1859" i="3"/>
  <c r="W1859" i="3"/>
  <c r="V1859" i="3"/>
  <c r="P1859" i="3"/>
  <c r="Z1858" i="3"/>
  <c r="Y1858" i="3"/>
  <c r="W1858" i="3"/>
  <c r="V1858" i="3"/>
  <c r="P1858" i="3"/>
  <c r="Z1857" i="3"/>
  <c r="Y1857" i="3"/>
  <c r="W1857" i="3"/>
  <c r="V1857" i="3"/>
  <c r="P1857" i="3"/>
  <c r="Z1856" i="3"/>
  <c r="Y1856" i="3"/>
  <c r="W1856" i="3"/>
  <c r="V1856" i="3"/>
  <c r="P1856" i="3"/>
  <c r="Z1855" i="3"/>
  <c r="Y1855" i="3"/>
  <c r="W1855" i="3"/>
  <c r="V1855" i="3"/>
  <c r="P1855" i="3"/>
  <c r="Z1854" i="3"/>
  <c r="Y1854" i="3"/>
  <c r="W1854" i="3"/>
  <c r="V1854" i="3"/>
  <c r="P1854" i="3"/>
  <c r="Z1853" i="3"/>
  <c r="Y1853" i="3"/>
  <c r="W1853" i="3"/>
  <c r="V1853" i="3"/>
  <c r="P1853" i="3"/>
  <c r="Z1852" i="3"/>
  <c r="Y1852" i="3"/>
  <c r="W1852" i="3"/>
  <c r="V1852" i="3"/>
  <c r="P1852" i="3"/>
  <c r="Z1851" i="3"/>
  <c r="Y1851" i="3"/>
  <c r="W1851" i="3"/>
  <c r="V1851" i="3"/>
  <c r="P1851" i="3"/>
  <c r="Z1850" i="3"/>
  <c r="Y1850" i="3"/>
  <c r="W1850" i="3"/>
  <c r="V1850" i="3"/>
  <c r="P1850" i="3"/>
  <c r="Z1849" i="3"/>
  <c r="Y1849" i="3"/>
  <c r="W1849" i="3"/>
  <c r="V1849" i="3"/>
  <c r="P1849" i="3"/>
  <c r="Z1848" i="3"/>
  <c r="Y1848" i="3"/>
  <c r="W1848" i="3"/>
  <c r="V1848" i="3"/>
  <c r="P1848" i="3"/>
  <c r="Z1847" i="3"/>
  <c r="Y1847" i="3"/>
  <c r="W1847" i="3"/>
  <c r="V1847" i="3"/>
  <c r="P1847" i="3"/>
  <c r="Z1846" i="3"/>
  <c r="Y1846" i="3"/>
  <c r="W1846" i="3"/>
  <c r="V1846" i="3"/>
  <c r="P1846" i="3"/>
  <c r="Z1845" i="3"/>
  <c r="Y1845" i="3"/>
  <c r="W1845" i="3"/>
  <c r="V1845" i="3"/>
  <c r="P1845" i="3"/>
  <c r="Z1844" i="3"/>
  <c r="Y1844" i="3"/>
  <c r="W1844" i="3"/>
  <c r="V1844" i="3"/>
  <c r="P1844" i="3"/>
  <c r="Z1843" i="3"/>
  <c r="Y1843" i="3"/>
  <c r="W1843" i="3"/>
  <c r="V1843" i="3"/>
  <c r="P1843" i="3"/>
  <c r="Z1842" i="3"/>
  <c r="Y1842" i="3"/>
  <c r="W1842" i="3"/>
  <c r="V1842" i="3"/>
  <c r="P1842" i="3"/>
  <c r="Z1841" i="3"/>
  <c r="Y1841" i="3"/>
  <c r="W1841" i="3"/>
  <c r="V1841" i="3"/>
  <c r="P1841" i="3"/>
  <c r="Z1840" i="3"/>
  <c r="Y1840" i="3"/>
  <c r="W1840" i="3"/>
  <c r="V1840" i="3"/>
  <c r="P1840" i="3"/>
  <c r="Z1839" i="3"/>
  <c r="Y1839" i="3"/>
  <c r="W1839" i="3"/>
  <c r="V1839" i="3"/>
  <c r="P1839" i="3"/>
  <c r="Z1838" i="3"/>
  <c r="Y1838" i="3"/>
  <c r="W1838" i="3"/>
  <c r="V1838" i="3"/>
  <c r="P1838" i="3"/>
  <c r="Z1837" i="3"/>
  <c r="Y1837" i="3"/>
  <c r="W1837" i="3"/>
  <c r="V1837" i="3"/>
  <c r="P1837" i="3"/>
  <c r="Z1836" i="3"/>
  <c r="Y1836" i="3"/>
  <c r="W1836" i="3"/>
  <c r="V1836" i="3"/>
  <c r="P1836" i="3"/>
  <c r="Z1835" i="3"/>
  <c r="Y1835" i="3"/>
  <c r="W1835" i="3"/>
  <c r="V1835" i="3"/>
  <c r="P1835" i="3"/>
  <c r="Z1834" i="3"/>
  <c r="Y1834" i="3"/>
  <c r="W1834" i="3"/>
  <c r="V1834" i="3"/>
  <c r="P1834" i="3"/>
  <c r="Z1833" i="3"/>
  <c r="Y1833" i="3"/>
  <c r="W1833" i="3"/>
  <c r="V1833" i="3"/>
  <c r="P1833" i="3"/>
  <c r="Z1832" i="3"/>
  <c r="Y1832" i="3"/>
  <c r="W1832" i="3"/>
  <c r="V1832" i="3"/>
  <c r="P1832" i="3"/>
  <c r="Z1831" i="3"/>
  <c r="Y1831" i="3"/>
  <c r="W1831" i="3"/>
  <c r="V1831" i="3"/>
  <c r="P1831" i="3"/>
  <c r="Z1830" i="3"/>
  <c r="Y1830" i="3"/>
  <c r="W1830" i="3"/>
  <c r="V1830" i="3"/>
  <c r="P1830" i="3"/>
  <c r="Z1829" i="3"/>
  <c r="Y1829" i="3"/>
  <c r="W1829" i="3"/>
  <c r="V1829" i="3"/>
  <c r="P1829" i="3"/>
  <c r="Z1828" i="3"/>
  <c r="Y1828" i="3"/>
  <c r="W1828" i="3"/>
  <c r="V1828" i="3"/>
  <c r="P1828" i="3"/>
  <c r="Z1827" i="3"/>
  <c r="Y1827" i="3"/>
  <c r="W1827" i="3"/>
  <c r="V1827" i="3"/>
  <c r="P1827" i="3"/>
  <c r="Z1826" i="3"/>
  <c r="Y1826" i="3"/>
  <c r="W1826" i="3"/>
  <c r="V1826" i="3"/>
  <c r="P1826" i="3"/>
  <c r="Z1825" i="3"/>
  <c r="Y1825" i="3"/>
  <c r="W1825" i="3"/>
  <c r="V1825" i="3"/>
  <c r="P1825" i="3"/>
  <c r="Z1824" i="3"/>
  <c r="Y1824" i="3"/>
  <c r="W1824" i="3"/>
  <c r="V1824" i="3"/>
  <c r="P1824" i="3"/>
  <c r="Z1823" i="3"/>
  <c r="Y1823" i="3"/>
  <c r="W1823" i="3"/>
  <c r="V1823" i="3"/>
  <c r="P1823" i="3"/>
  <c r="Z1822" i="3"/>
  <c r="Y1822" i="3"/>
  <c r="W1822" i="3"/>
  <c r="V1822" i="3"/>
  <c r="P1822" i="3"/>
  <c r="Z1821" i="3"/>
  <c r="Y1821" i="3"/>
  <c r="W1821" i="3"/>
  <c r="V1821" i="3"/>
  <c r="P1821" i="3"/>
  <c r="Z1820" i="3"/>
  <c r="Y1820" i="3"/>
  <c r="W1820" i="3"/>
  <c r="V1820" i="3"/>
  <c r="P1820" i="3"/>
  <c r="Z1819" i="3"/>
  <c r="Y1819" i="3"/>
  <c r="W1819" i="3"/>
  <c r="V1819" i="3"/>
  <c r="P1819" i="3"/>
  <c r="Z1818" i="3"/>
  <c r="Y1818" i="3"/>
  <c r="W1818" i="3"/>
  <c r="V1818" i="3"/>
  <c r="P1818" i="3"/>
  <c r="Z1817" i="3"/>
  <c r="Y1817" i="3"/>
  <c r="W1817" i="3"/>
  <c r="V1817" i="3"/>
  <c r="P1817" i="3"/>
  <c r="Z1816" i="3"/>
  <c r="Y1816" i="3"/>
  <c r="W1816" i="3"/>
  <c r="V1816" i="3"/>
  <c r="P1816" i="3"/>
  <c r="Z1815" i="3"/>
  <c r="Y1815" i="3"/>
  <c r="W1815" i="3"/>
  <c r="V1815" i="3"/>
  <c r="P1815" i="3"/>
  <c r="Z1814" i="3"/>
  <c r="Y1814" i="3"/>
  <c r="W1814" i="3"/>
  <c r="V1814" i="3"/>
  <c r="P1814" i="3"/>
  <c r="Z1813" i="3"/>
  <c r="Y1813" i="3"/>
  <c r="W1813" i="3"/>
  <c r="V1813" i="3"/>
  <c r="P1813" i="3"/>
  <c r="Z1812" i="3"/>
  <c r="Y1812" i="3"/>
  <c r="W1812" i="3"/>
  <c r="V1812" i="3"/>
  <c r="P1812" i="3"/>
  <c r="Z1811" i="3"/>
  <c r="Y1811" i="3"/>
  <c r="W1811" i="3"/>
  <c r="V1811" i="3"/>
  <c r="P1811" i="3"/>
  <c r="Z1810" i="3"/>
  <c r="Y1810" i="3"/>
  <c r="W1810" i="3"/>
  <c r="V1810" i="3"/>
  <c r="P1810" i="3"/>
  <c r="Z1809" i="3"/>
  <c r="Y1809" i="3"/>
  <c r="W1809" i="3"/>
  <c r="V1809" i="3"/>
  <c r="P1809" i="3"/>
  <c r="Z1808" i="3"/>
  <c r="Y1808" i="3"/>
  <c r="W1808" i="3"/>
  <c r="V1808" i="3"/>
  <c r="P1808" i="3"/>
  <c r="Z1807" i="3"/>
  <c r="Y1807" i="3"/>
  <c r="W1807" i="3"/>
  <c r="V1807" i="3"/>
  <c r="P1807" i="3"/>
  <c r="Z1806" i="3"/>
  <c r="Y1806" i="3"/>
  <c r="W1806" i="3"/>
  <c r="V1806" i="3"/>
  <c r="P1806" i="3"/>
  <c r="Z1805" i="3"/>
  <c r="Y1805" i="3"/>
  <c r="W1805" i="3"/>
  <c r="V1805" i="3"/>
  <c r="P1805" i="3"/>
  <c r="Z1804" i="3"/>
  <c r="Y1804" i="3"/>
  <c r="W1804" i="3"/>
  <c r="V1804" i="3"/>
  <c r="P1804" i="3"/>
  <c r="Z1803" i="3"/>
  <c r="Y1803" i="3"/>
  <c r="W1803" i="3"/>
  <c r="V1803" i="3"/>
  <c r="P1803" i="3"/>
  <c r="Z1802" i="3"/>
  <c r="Y1802" i="3"/>
  <c r="W1802" i="3"/>
  <c r="V1802" i="3"/>
  <c r="P1802" i="3"/>
  <c r="Z1801" i="3"/>
  <c r="Y1801" i="3"/>
  <c r="W1801" i="3"/>
  <c r="V1801" i="3"/>
  <c r="P1801" i="3"/>
  <c r="Z1800" i="3"/>
  <c r="Y1800" i="3"/>
  <c r="W1800" i="3"/>
  <c r="V1800" i="3"/>
  <c r="P1800" i="3"/>
  <c r="Z1799" i="3"/>
  <c r="Y1799" i="3"/>
  <c r="W1799" i="3"/>
  <c r="V1799" i="3"/>
  <c r="P1799" i="3"/>
  <c r="Z1798" i="3"/>
  <c r="Y1798" i="3"/>
  <c r="W1798" i="3"/>
  <c r="V1798" i="3"/>
  <c r="P1798" i="3"/>
  <c r="Z1797" i="3"/>
  <c r="Y1797" i="3"/>
  <c r="W1797" i="3"/>
  <c r="V1797" i="3"/>
  <c r="P1797" i="3"/>
  <c r="Z1796" i="3"/>
  <c r="Y1796" i="3"/>
  <c r="W1796" i="3"/>
  <c r="V1796" i="3"/>
  <c r="P1796" i="3"/>
  <c r="Z1795" i="3"/>
  <c r="Y1795" i="3"/>
  <c r="W1795" i="3"/>
  <c r="V1795" i="3"/>
  <c r="P1795" i="3"/>
  <c r="Z1794" i="3"/>
  <c r="Y1794" i="3"/>
  <c r="W1794" i="3"/>
  <c r="V1794" i="3"/>
  <c r="P1794" i="3"/>
  <c r="Z1793" i="3"/>
  <c r="Y1793" i="3"/>
  <c r="W1793" i="3"/>
  <c r="V1793" i="3"/>
  <c r="P1793" i="3"/>
  <c r="Z1792" i="3"/>
  <c r="Y1792" i="3"/>
  <c r="W1792" i="3"/>
  <c r="V1792" i="3"/>
  <c r="P1792" i="3"/>
  <c r="Z1791" i="3"/>
  <c r="Y1791" i="3"/>
  <c r="W1791" i="3"/>
  <c r="V1791" i="3"/>
  <c r="P1791" i="3"/>
  <c r="Z1790" i="3"/>
  <c r="Y1790" i="3"/>
  <c r="W1790" i="3"/>
  <c r="V1790" i="3"/>
  <c r="P1790" i="3"/>
  <c r="Z1789" i="3"/>
  <c r="Y1789" i="3"/>
  <c r="W1789" i="3"/>
  <c r="V1789" i="3"/>
  <c r="P1789" i="3"/>
  <c r="Z1788" i="3"/>
  <c r="Y1788" i="3"/>
  <c r="W1788" i="3"/>
  <c r="V1788" i="3"/>
  <c r="P1788" i="3"/>
  <c r="Z1787" i="3"/>
  <c r="Y1787" i="3"/>
  <c r="W1787" i="3"/>
  <c r="V1787" i="3"/>
  <c r="P1787" i="3"/>
  <c r="Z1786" i="3"/>
  <c r="Y1786" i="3"/>
  <c r="W1786" i="3"/>
  <c r="V1786" i="3"/>
  <c r="P1786" i="3"/>
  <c r="Z1785" i="3"/>
  <c r="Y1785" i="3"/>
  <c r="W1785" i="3"/>
  <c r="V1785" i="3"/>
  <c r="P1785" i="3"/>
  <c r="Z1784" i="3"/>
  <c r="Y1784" i="3"/>
  <c r="W1784" i="3"/>
  <c r="V1784" i="3"/>
  <c r="P1784" i="3"/>
  <c r="Z1783" i="3"/>
  <c r="Y1783" i="3"/>
  <c r="W1783" i="3"/>
  <c r="V1783" i="3"/>
  <c r="P1783" i="3"/>
  <c r="Z1782" i="3"/>
  <c r="Y1782" i="3"/>
  <c r="W1782" i="3"/>
  <c r="V1782" i="3"/>
  <c r="P1782" i="3"/>
  <c r="Z1781" i="3"/>
  <c r="Y1781" i="3"/>
  <c r="W1781" i="3"/>
  <c r="V1781" i="3"/>
  <c r="P1781" i="3"/>
  <c r="Z1780" i="3"/>
  <c r="Y1780" i="3"/>
  <c r="W1780" i="3"/>
  <c r="V1780" i="3"/>
  <c r="P1780" i="3"/>
  <c r="Z1779" i="3"/>
  <c r="Y1779" i="3"/>
  <c r="W1779" i="3"/>
  <c r="V1779" i="3"/>
  <c r="P1779" i="3"/>
  <c r="Z1778" i="3"/>
  <c r="Y1778" i="3"/>
  <c r="W1778" i="3"/>
  <c r="V1778" i="3"/>
  <c r="P1778" i="3"/>
  <c r="Z1777" i="3"/>
  <c r="Y1777" i="3"/>
  <c r="W1777" i="3"/>
  <c r="V1777" i="3"/>
  <c r="P1777" i="3"/>
  <c r="Z1776" i="3"/>
  <c r="Y1776" i="3"/>
  <c r="W1776" i="3"/>
  <c r="V1776" i="3"/>
  <c r="P1776" i="3"/>
  <c r="Z1775" i="3"/>
  <c r="Y1775" i="3"/>
  <c r="W1775" i="3"/>
  <c r="V1775" i="3"/>
  <c r="P1775" i="3"/>
  <c r="Z1774" i="3"/>
  <c r="Y1774" i="3"/>
  <c r="W1774" i="3"/>
  <c r="V1774" i="3"/>
  <c r="P1774" i="3"/>
  <c r="Z1773" i="3"/>
  <c r="Y1773" i="3"/>
  <c r="W1773" i="3"/>
  <c r="V1773" i="3"/>
  <c r="P1773" i="3"/>
  <c r="Z1772" i="3"/>
  <c r="Y1772" i="3"/>
  <c r="W1772" i="3"/>
  <c r="V1772" i="3"/>
  <c r="P1772" i="3"/>
  <c r="Z1771" i="3"/>
  <c r="Y1771" i="3"/>
  <c r="W1771" i="3"/>
  <c r="V1771" i="3"/>
  <c r="P1771" i="3"/>
  <c r="Z1770" i="3"/>
  <c r="Y1770" i="3"/>
  <c r="W1770" i="3"/>
  <c r="V1770" i="3"/>
  <c r="P1770" i="3"/>
  <c r="Z1769" i="3"/>
  <c r="Y1769" i="3"/>
  <c r="W1769" i="3"/>
  <c r="V1769" i="3"/>
  <c r="P1769" i="3"/>
  <c r="Z1768" i="3"/>
  <c r="Y1768" i="3"/>
  <c r="W1768" i="3"/>
  <c r="V1768" i="3"/>
  <c r="P1768" i="3"/>
  <c r="Z1767" i="3"/>
  <c r="Y1767" i="3"/>
  <c r="W1767" i="3"/>
  <c r="V1767" i="3"/>
  <c r="P1767" i="3"/>
  <c r="Z1766" i="3"/>
  <c r="Y1766" i="3"/>
  <c r="W1766" i="3"/>
  <c r="V1766" i="3"/>
  <c r="P1766" i="3"/>
  <c r="Z1765" i="3"/>
  <c r="Y1765" i="3"/>
  <c r="W1765" i="3"/>
  <c r="V1765" i="3"/>
  <c r="P1765" i="3"/>
  <c r="Z1764" i="3"/>
  <c r="Y1764" i="3"/>
  <c r="W1764" i="3"/>
  <c r="V1764" i="3"/>
  <c r="P1764" i="3"/>
  <c r="Z1763" i="3"/>
  <c r="Y1763" i="3"/>
  <c r="W1763" i="3"/>
  <c r="V1763" i="3"/>
  <c r="P1763" i="3"/>
  <c r="Z1762" i="3"/>
  <c r="Y1762" i="3"/>
  <c r="W1762" i="3"/>
  <c r="V1762" i="3"/>
  <c r="P1762" i="3"/>
  <c r="Z1761" i="3"/>
  <c r="Y1761" i="3"/>
  <c r="W1761" i="3"/>
  <c r="V1761" i="3"/>
  <c r="P1761" i="3"/>
  <c r="Z1760" i="3"/>
  <c r="Y1760" i="3"/>
  <c r="W1760" i="3"/>
  <c r="V1760" i="3"/>
  <c r="P1760" i="3"/>
  <c r="Z1759" i="3"/>
  <c r="Y1759" i="3"/>
  <c r="W1759" i="3"/>
  <c r="V1759" i="3"/>
  <c r="P1759" i="3"/>
  <c r="Z1758" i="3"/>
  <c r="Y1758" i="3"/>
  <c r="W1758" i="3"/>
  <c r="V1758" i="3"/>
  <c r="P1758" i="3"/>
  <c r="Z1757" i="3"/>
  <c r="Y1757" i="3"/>
  <c r="W1757" i="3"/>
  <c r="V1757" i="3"/>
  <c r="P1757" i="3"/>
  <c r="Z1756" i="3"/>
  <c r="Y1756" i="3"/>
  <c r="W1756" i="3"/>
  <c r="V1756" i="3"/>
  <c r="P1756" i="3"/>
  <c r="Z1755" i="3"/>
  <c r="Y1755" i="3"/>
  <c r="W1755" i="3"/>
  <c r="V1755" i="3"/>
  <c r="P1755" i="3"/>
  <c r="Z1754" i="3"/>
  <c r="Y1754" i="3"/>
  <c r="W1754" i="3"/>
  <c r="V1754" i="3"/>
  <c r="P1754" i="3"/>
  <c r="Z1753" i="3"/>
  <c r="Y1753" i="3"/>
  <c r="W1753" i="3"/>
  <c r="V1753" i="3"/>
  <c r="P1753" i="3"/>
  <c r="Z1752" i="3"/>
  <c r="Y1752" i="3"/>
  <c r="W1752" i="3"/>
  <c r="V1752" i="3"/>
  <c r="P1752" i="3"/>
  <c r="Z1751" i="3"/>
  <c r="Y1751" i="3"/>
  <c r="W1751" i="3"/>
  <c r="V1751" i="3"/>
  <c r="P1751" i="3"/>
  <c r="Z1750" i="3"/>
  <c r="Y1750" i="3"/>
  <c r="W1750" i="3"/>
  <c r="V1750" i="3"/>
  <c r="P1750" i="3"/>
  <c r="Z1749" i="3"/>
  <c r="Y1749" i="3"/>
  <c r="W1749" i="3"/>
  <c r="V1749" i="3"/>
  <c r="P1749" i="3"/>
  <c r="Z1748" i="3"/>
  <c r="Y1748" i="3"/>
  <c r="W1748" i="3"/>
  <c r="V1748" i="3"/>
  <c r="P1748" i="3"/>
  <c r="Z1747" i="3"/>
  <c r="Y1747" i="3"/>
  <c r="W1747" i="3"/>
  <c r="V1747" i="3"/>
  <c r="P1747" i="3"/>
  <c r="Z1746" i="3"/>
  <c r="Y1746" i="3"/>
  <c r="W1746" i="3"/>
  <c r="V1746" i="3"/>
  <c r="P1746" i="3"/>
  <c r="Z1745" i="3"/>
  <c r="Y1745" i="3"/>
  <c r="W1745" i="3"/>
  <c r="V1745" i="3"/>
  <c r="P1745" i="3"/>
  <c r="Z1744" i="3"/>
  <c r="Y1744" i="3"/>
  <c r="W1744" i="3"/>
  <c r="V1744" i="3"/>
  <c r="P1744" i="3"/>
  <c r="Z1743" i="3"/>
  <c r="Y1743" i="3"/>
  <c r="W1743" i="3"/>
  <c r="V1743" i="3"/>
  <c r="P1743" i="3"/>
  <c r="Z1742" i="3"/>
  <c r="Y1742" i="3"/>
  <c r="W1742" i="3"/>
  <c r="V1742" i="3"/>
  <c r="P1742" i="3"/>
  <c r="Z1741" i="3"/>
  <c r="Y1741" i="3"/>
  <c r="W1741" i="3"/>
  <c r="V1741" i="3"/>
  <c r="P1741" i="3"/>
  <c r="Z1740" i="3"/>
  <c r="Y1740" i="3"/>
  <c r="W1740" i="3"/>
  <c r="V1740" i="3"/>
  <c r="P1740" i="3"/>
  <c r="Z1739" i="3"/>
  <c r="Y1739" i="3"/>
  <c r="W1739" i="3"/>
  <c r="V1739" i="3"/>
  <c r="P1739" i="3"/>
  <c r="Z1738" i="3"/>
  <c r="Y1738" i="3"/>
  <c r="W1738" i="3"/>
  <c r="V1738" i="3"/>
  <c r="P1738" i="3"/>
  <c r="Z1737" i="3"/>
  <c r="Y1737" i="3"/>
  <c r="W1737" i="3"/>
  <c r="V1737" i="3"/>
  <c r="P1737" i="3"/>
  <c r="Z1736" i="3"/>
  <c r="Y1736" i="3"/>
  <c r="W1736" i="3"/>
  <c r="V1736" i="3"/>
  <c r="P1736" i="3"/>
  <c r="Z1735" i="3"/>
  <c r="Y1735" i="3"/>
  <c r="W1735" i="3"/>
  <c r="V1735" i="3"/>
  <c r="P1735" i="3"/>
  <c r="Z1734" i="3"/>
  <c r="Y1734" i="3"/>
  <c r="W1734" i="3"/>
  <c r="V1734" i="3"/>
  <c r="P1734" i="3"/>
  <c r="Z1733" i="3"/>
  <c r="Y1733" i="3"/>
  <c r="W1733" i="3"/>
  <c r="V1733" i="3"/>
  <c r="P1733" i="3"/>
  <c r="Z1732" i="3"/>
  <c r="Y1732" i="3"/>
  <c r="W1732" i="3"/>
  <c r="V1732" i="3"/>
  <c r="P1732" i="3"/>
  <c r="Z1731" i="3"/>
  <c r="Y1731" i="3"/>
  <c r="W1731" i="3"/>
  <c r="V1731" i="3"/>
  <c r="P1731" i="3"/>
  <c r="Z1730" i="3"/>
  <c r="Y1730" i="3"/>
  <c r="W1730" i="3"/>
  <c r="V1730" i="3"/>
  <c r="P1730" i="3"/>
  <c r="Z1729" i="3"/>
  <c r="Y1729" i="3"/>
  <c r="W1729" i="3"/>
  <c r="V1729" i="3"/>
  <c r="P1729" i="3"/>
  <c r="Z1728" i="3"/>
  <c r="Y1728" i="3"/>
  <c r="W1728" i="3"/>
  <c r="V1728" i="3"/>
  <c r="P1728" i="3"/>
  <c r="Z1727" i="3"/>
  <c r="Y1727" i="3"/>
  <c r="W1727" i="3"/>
  <c r="V1727" i="3"/>
  <c r="P1727" i="3"/>
  <c r="Z1726" i="3"/>
  <c r="Y1726" i="3"/>
  <c r="W1726" i="3"/>
  <c r="V1726" i="3"/>
  <c r="P1726" i="3"/>
  <c r="Z1725" i="3"/>
  <c r="Y1725" i="3"/>
  <c r="W1725" i="3"/>
  <c r="V1725" i="3"/>
  <c r="P1725" i="3"/>
  <c r="Z1724" i="3"/>
  <c r="Y1724" i="3"/>
  <c r="W1724" i="3"/>
  <c r="V1724" i="3"/>
  <c r="P1724" i="3"/>
  <c r="Z1723" i="3"/>
  <c r="Y1723" i="3"/>
  <c r="W1723" i="3"/>
  <c r="V1723" i="3"/>
  <c r="P1723" i="3"/>
  <c r="Z1722" i="3"/>
  <c r="Y1722" i="3"/>
  <c r="W1722" i="3"/>
  <c r="V1722" i="3"/>
  <c r="P1722" i="3"/>
  <c r="Z1721" i="3"/>
  <c r="Y1721" i="3"/>
  <c r="W1721" i="3"/>
  <c r="V1721" i="3"/>
  <c r="P1721" i="3"/>
  <c r="Z1720" i="3"/>
  <c r="Y1720" i="3"/>
  <c r="W1720" i="3"/>
  <c r="V1720" i="3"/>
  <c r="P1720" i="3"/>
  <c r="Z1719" i="3"/>
  <c r="Y1719" i="3"/>
  <c r="W1719" i="3"/>
  <c r="V1719" i="3"/>
  <c r="P1719" i="3"/>
  <c r="Z1718" i="3"/>
  <c r="Y1718" i="3"/>
  <c r="W1718" i="3"/>
  <c r="V1718" i="3"/>
  <c r="P1718" i="3"/>
  <c r="Z1717" i="3"/>
  <c r="Y1717" i="3"/>
  <c r="W1717" i="3"/>
  <c r="V1717" i="3"/>
  <c r="P1717" i="3"/>
  <c r="Z1716" i="3"/>
  <c r="Y1716" i="3"/>
  <c r="W1716" i="3"/>
  <c r="V1716" i="3"/>
  <c r="P1716" i="3"/>
  <c r="Z1715" i="3"/>
  <c r="Y1715" i="3"/>
  <c r="W1715" i="3"/>
  <c r="V1715" i="3"/>
  <c r="P1715" i="3"/>
  <c r="Z1714" i="3"/>
  <c r="Y1714" i="3"/>
  <c r="W1714" i="3"/>
  <c r="V1714" i="3"/>
  <c r="P1714" i="3"/>
  <c r="Z1713" i="3"/>
  <c r="Y1713" i="3"/>
  <c r="W1713" i="3"/>
  <c r="V1713" i="3"/>
  <c r="P1713" i="3"/>
  <c r="Z1712" i="3"/>
  <c r="Y1712" i="3"/>
  <c r="W1712" i="3"/>
  <c r="V1712" i="3"/>
  <c r="P1712" i="3"/>
  <c r="Z1711" i="3"/>
  <c r="Y1711" i="3"/>
  <c r="W1711" i="3"/>
  <c r="V1711" i="3"/>
  <c r="P1711" i="3"/>
  <c r="Z1710" i="3"/>
  <c r="Y1710" i="3"/>
  <c r="W1710" i="3"/>
  <c r="V1710" i="3"/>
  <c r="P1710" i="3"/>
  <c r="Z1709" i="3"/>
  <c r="Y1709" i="3"/>
  <c r="W1709" i="3"/>
  <c r="V1709" i="3"/>
  <c r="P1709" i="3"/>
  <c r="Z1708" i="3"/>
  <c r="Y1708" i="3"/>
  <c r="W1708" i="3"/>
  <c r="V1708" i="3"/>
  <c r="P1708" i="3"/>
  <c r="Z1707" i="3"/>
  <c r="Y1707" i="3"/>
  <c r="W1707" i="3"/>
  <c r="V1707" i="3"/>
  <c r="P1707" i="3"/>
  <c r="Z1706" i="3"/>
  <c r="Y1706" i="3"/>
  <c r="W1706" i="3"/>
  <c r="V1706" i="3"/>
  <c r="P1706" i="3"/>
  <c r="Z1705" i="3"/>
  <c r="Y1705" i="3"/>
  <c r="W1705" i="3"/>
  <c r="V1705" i="3"/>
  <c r="P1705" i="3"/>
  <c r="Z1704" i="3"/>
  <c r="Y1704" i="3"/>
  <c r="W1704" i="3"/>
  <c r="V1704" i="3"/>
  <c r="P1704" i="3"/>
  <c r="Z1703" i="3"/>
  <c r="Y1703" i="3"/>
  <c r="W1703" i="3"/>
  <c r="V1703" i="3"/>
  <c r="P1703" i="3"/>
  <c r="Z1702" i="3"/>
  <c r="Y1702" i="3"/>
  <c r="W1702" i="3"/>
  <c r="V1702" i="3"/>
  <c r="P1702" i="3"/>
  <c r="Z1701" i="3"/>
  <c r="Y1701" i="3"/>
  <c r="W1701" i="3"/>
  <c r="V1701" i="3"/>
  <c r="P1701" i="3"/>
  <c r="Z1700" i="3"/>
  <c r="Y1700" i="3"/>
  <c r="W1700" i="3"/>
  <c r="V1700" i="3"/>
  <c r="P1700" i="3"/>
  <c r="Z1699" i="3"/>
  <c r="Y1699" i="3"/>
  <c r="W1699" i="3"/>
  <c r="V1699" i="3"/>
  <c r="P1699" i="3"/>
  <c r="Z1698" i="3"/>
  <c r="Y1698" i="3"/>
  <c r="W1698" i="3"/>
  <c r="V1698" i="3"/>
  <c r="P1698" i="3"/>
  <c r="Z1697" i="3"/>
  <c r="Y1697" i="3"/>
  <c r="W1697" i="3"/>
  <c r="V1697" i="3"/>
  <c r="P1697" i="3"/>
  <c r="Z1696" i="3"/>
  <c r="Y1696" i="3"/>
  <c r="W1696" i="3"/>
  <c r="V1696" i="3"/>
  <c r="P1696" i="3"/>
  <c r="Z1695" i="3"/>
  <c r="Y1695" i="3"/>
  <c r="W1695" i="3"/>
  <c r="V1695" i="3"/>
  <c r="P1695" i="3"/>
  <c r="Z1694" i="3"/>
  <c r="Y1694" i="3"/>
  <c r="W1694" i="3"/>
  <c r="V1694" i="3"/>
  <c r="P1694" i="3"/>
  <c r="Z1693" i="3"/>
  <c r="Y1693" i="3"/>
  <c r="W1693" i="3"/>
  <c r="V1693" i="3"/>
  <c r="P1693" i="3"/>
  <c r="Z1692" i="3"/>
  <c r="Y1692" i="3"/>
  <c r="W1692" i="3"/>
  <c r="V1692" i="3"/>
  <c r="P1692" i="3"/>
  <c r="Z1691" i="3"/>
  <c r="Y1691" i="3"/>
  <c r="W1691" i="3"/>
  <c r="V1691" i="3"/>
  <c r="P1691" i="3"/>
  <c r="Z1690" i="3"/>
  <c r="Y1690" i="3"/>
  <c r="W1690" i="3"/>
  <c r="V1690" i="3"/>
  <c r="P1690" i="3"/>
  <c r="Z1689" i="3"/>
  <c r="Y1689" i="3"/>
  <c r="W1689" i="3"/>
  <c r="V1689" i="3"/>
  <c r="P1689" i="3"/>
  <c r="Z1688" i="3"/>
  <c r="Y1688" i="3"/>
  <c r="W1688" i="3"/>
  <c r="V1688" i="3"/>
  <c r="P1688" i="3"/>
  <c r="Z1687" i="3"/>
  <c r="Y1687" i="3"/>
  <c r="W1687" i="3"/>
  <c r="V1687" i="3"/>
  <c r="P1687" i="3"/>
  <c r="Z1686" i="3"/>
  <c r="Y1686" i="3"/>
  <c r="W1686" i="3"/>
  <c r="V1686" i="3"/>
  <c r="P1686" i="3"/>
  <c r="Z1685" i="3"/>
  <c r="Y1685" i="3"/>
  <c r="W1685" i="3"/>
  <c r="V1685" i="3"/>
  <c r="P1685" i="3"/>
  <c r="Z1684" i="3"/>
  <c r="Y1684" i="3"/>
  <c r="W1684" i="3"/>
  <c r="V1684" i="3"/>
  <c r="P1684" i="3"/>
  <c r="Z1683" i="3"/>
  <c r="Y1683" i="3"/>
  <c r="W1683" i="3"/>
  <c r="V1683" i="3"/>
  <c r="P1683" i="3"/>
  <c r="Z1682" i="3"/>
  <c r="Y1682" i="3"/>
  <c r="W1682" i="3"/>
  <c r="V1682" i="3"/>
  <c r="P1682" i="3"/>
  <c r="Z1681" i="3"/>
  <c r="Y1681" i="3"/>
  <c r="W1681" i="3"/>
  <c r="V1681" i="3"/>
  <c r="P1681" i="3"/>
  <c r="Z1680" i="3"/>
  <c r="Y1680" i="3"/>
  <c r="W1680" i="3"/>
  <c r="V1680" i="3"/>
  <c r="P1680" i="3"/>
  <c r="Z1679" i="3"/>
  <c r="Y1679" i="3"/>
  <c r="W1679" i="3"/>
  <c r="V1679" i="3"/>
  <c r="P1679" i="3"/>
  <c r="Z1678" i="3"/>
  <c r="Y1678" i="3"/>
  <c r="W1678" i="3"/>
  <c r="V1678" i="3"/>
  <c r="P1678" i="3"/>
  <c r="Z1677" i="3"/>
  <c r="Y1677" i="3"/>
  <c r="W1677" i="3"/>
  <c r="V1677" i="3"/>
  <c r="P1677" i="3"/>
  <c r="Z1676" i="3"/>
  <c r="Y1676" i="3"/>
  <c r="W1676" i="3"/>
  <c r="V1676" i="3"/>
  <c r="P1676" i="3"/>
  <c r="Z1675" i="3"/>
  <c r="Y1675" i="3"/>
  <c r="W1675" i="3"/>
  <c r="V1675" i="3"/>
  <c r="P1675" i="3"/>
  <c r="Z1674" i="3"/>
  <c r="Y1674" i="3"/>
  <c r="W1674" i="3"/>
  <c r="V1674" i="3"/>
  <c r="P1674" i="3"/>
  <c r="Z1673" i="3"/>
  <c r="Y1673" i="3"/>
  <c r="W1673" i="3"/>
  <c r="V1673" i="3"/>
  <c r="P1673" i="3"/>
  <c r="Z1672" i="3"/>
  <c r="Y1672" i="3"/>
  <c r="W1672" i="3"/>
  <c r="V1672" i="3"/>
  <c r="P1672" i="3"/>
  <c r="Z1671" i="3"/>
  <c r="Y1671" i="3"/>
  <c r="W1671" i="3"/>
  <c r="V1671" i="3"/>
  <c r="P1671" i="3"/>
  <c r="Z1670" i="3"/>
  <c r="Y1670" i="3"/>
  <c r="W1670" i="3"/>
  <c r="V1670" i="3"/>
  <c r="P1670" i="3"/>
  <c r="Z1669" i="3"/>
  <c r="Y1669" i="3"/>
  <c r="W1669" i="3"/>
  <c r="V1669" i="3"/>
  <c r="P1669" i="3"/>
  <c r="Z1668" i="3"/>
  <c r="Y1668" i="3"/>
  <c r="W1668" i="3"/>
  <c r="V1668" i="3"/>
  <c r="P1668" i="3"/>
  <c r="Z1667" i="3"/>
  <c r="Y1667" i="3"/>
  <c r="W1667" i="3"/>
  <c r="V1667" i="3"/>
  <c r="P1667" i="3"/>
  <c r="Z1666" i="3"/>
  <c r="Y1666" i="3"/>
  <c r="W1666" i="3"/>
  <c r="V1666" i="3"/>
  <c r="P1666" i="3"/>
  <c r="Z1665" i="3"/>
  <c r="Y1665" i="3"/>
  <c r="W1665" i="3"/>
  <c r="V1665" i="3"/>
  <c r="P1665" i="3"/>
  <c r="Z1664" i="3"/>
  <c r="Y1664" i="3"/>
  <c r="W1664" i="3"/>
  <c r="V1664" i="3"/>
  <c r="P1664" i="3"/>
  <c r="Z1663" i="3"/>
  <c r="Y1663" i="3"/>
  <c r="W1663" i="3"/>
  <c r="V1663" i="3"/>
  <c r="P1663" i="3"/>
  <c r="Z1662" i="3"/>
  <c r="Y1662" i="3"/>
  <c r="W1662" i="3"/>
  <c r="V1662" i="3"/>
  <c r="P1662" i="3"/>
  <c r="Z1661" i="3"/>
  <c r="Y1661" i="3"/>
  <c r="W1661" i="3"/>
  <c r="V1661" i="3"/>
  <c r="P1661" i="3"/>
  <c r="Z1660" i="3"/>
  <c r="Y1660" i="3"/>
  <c r="W1660" i="3"/>
  <c r="V1660" i="3"/>
  <c r="P1660" i="3"/>
  <c r="Z1659" i="3"/>
  <c r="Y1659" i="3"/>
  <c r="W1659" i="3"/>
  <c r="V1659" i="3"/>
  <c r="P1659" i="3"/>
  <c r="Z1658" i="3"/>
  <c r="Y1658" i="3"/>
  <c r="W1658" i="3"/>
  <c r="V1658" i="3"/>
  <c r="P1658" i="3"/>
  <c r="Z1657" i="3"/>
  <c r="Y1657" i="3"/>
  <c r="W1657" i="3"/>
  <c r="V1657" i="3"/>
  <c r="P1657" i="3"/>
  <c r="Z1656" i="3"/>
  <c r="Y1656" i="3"/>
  <c r="W1656" i="3"/>
  <c r="V1656" i="3"/>
  <c r="P1656" i="3"/>
  <c r="Z1655" i="3"/>
  <c r="Y1655" i="3"/>
  <c r="W1655" i="3"/>
  <c r="V1655" i="3"/>
  <c r="P1655" i="3"/>
  <c r="Z1654" i="3"/>
  <c r="Y1654" i="3"/>
  <c r="W1654" i="3"/>
  <c r="V1654" i="3"/>
  <c r="P1654" i="3"/>
  <c r="Z1653" i="3"/>
  <c r="Y1653" i="3"/>
  <c r="W1653" i="3"/>
  <c r="V1653" i="3"/>
  <c r="P1653" i="3"/>
  <c r="Z1652" i="3"/>
  <c r="Y1652" i="3"/>
  <c r="W1652" i="3"/>
  <c r="V1652" i="3"/>
  <c r="P1652" i="3"/>
  <c r="Z1651" i="3"/>
  <c r="Y1651" i="3"/>
  <c r="W1651" i="3"/>
  <c r="V1651" i="3"/>
  <c r="P1651" i="3"/>
  <c r="Z1650" i="3"/>
  <c r="Y1650" i="3"/>
  <c r="W1650" i="3"/>
  <c r="V1650" i="3"/>
  <c r="P1650" i="3"/>
  <c r="Z1649" i="3"/>
  <c r="Y1649" i="3"/>
  <c r="W1649" i="3"/>
  <c r="V1649" i="3"/>
  <c r="P1649" i="3"/>
  <c r="Z1648" i="3"/>
  <c r="Y1648" i="3"/>
  <c r="W1648" i="3"/>
  <c r="V1648" i="3"/>
  <c r="P1648" i="3"/>
  <c r="Z1647" i="3"/>
  <c r="Y1647" i="3"/>
  <c r="W1647" i="3"/>
  <c r="V1647" i="3"/>
  <c r="P1647" i="3"/>
  <c r="Z1646" i="3"/>
  <c r="Y1646" i="3"/>
  <c r="W1646" i="3"/>
  <c r="V1646" i="3"/>
  <c r="P1646" i="3"/>
  <c r="Z1645" i="3"/>
  <c r="Y1645" i="3"/>
  <c r="W1645" i="3"/>
  <c r="V1645" i="3"/>
  <c r="P1645" i="3"/>
  <c r="Z1644" i="3"/>
  <c r="Y1644" i="3"/>
  <c r="W1644" i="3"/>
  <c r="V1644" i="3"/>
  <c r="P1644" i="3"/>
  <c r="Z1643" i="3"/>
  <c r="Y1643" i="3"/>
  <c r="W1643" i="3"/>
  <c r="V1643" i="3"/>
  <c r="P1643" i="3"/>
  <c r="Z1642" i="3"/>
  <c r="Y1642" i="3"/>
  <c r="W1642" i="3"/>
  <c r="V1642" i="3"/>
  <c r="P1642" i="3"/>
  <c r="Z1641" i="3"/>
  <c r="Y1641" i="3"/>
  <c r="W1641" i="3"/>
  <c r="V1641" i="3"/>
  <c r="P1641" i="3"/>
  <c r="Z1640" i="3"/>
  <c r="Y1640" i="3"/>
  <c r="W1640" i="3"/>
  <c r="V1640" i="3"/>
  <c r="P1640" i="3"/>
  <c r="Z1639" i="3"/>
  <c r="Y1639" i="3"/>
  <c r="W1639" i="3"/>
  <c r="V1639" i="3"/>
  <c r="P1639" i="3"/>
  <c r="Z1638" i="3"/>
  <c r="Y1638" i="3"/>
  <c r="W1638" i="3"/>
  <c r="V1638" i="3"/>
  <c r="P1638" i="3"/>
  <c r="Z1637" i="3"/>
  <c r="Y1637" i="3"/>
  <c r="W1637" i="3"/>
  <c r="V1637" i="3"/>
  <c r="P1637" i="3"/>
  <c r="Z1636" i="3"/>
  <c r="Y1636" i="3"/>
  <c r="W1636" i="3"/>
  <c r="V1636" i="3"/>
  <c r="P1636" i="3"/>
  <c r="Z1635" i="3"/>
  <c r="Y1635" i="3"/>
  <c r="W1635" i="3"/>
  <c r="V1635" i="3"/>
  <c r="P1635" i="3"/>
  <c r="Z1634" i="3"/>
  <c r="Y1634" i="3"/>
  <c r="W1634" i="3"/>
  <c r="V1634" i="3"/>
  <c r="P1634" i="3"/>
  <c r="Z1633" i="3"/>
  <c r="Y1633" i="3"/>
  <c r="W1633" i="3"/>
  <c r="V1633" i="3"/>
  <c r="P1633" i="3"/>
  <c r="Z1632" i="3"/>
  <c r="Y1632" i="3"/>
  <c r="W1632" i="3"/>
  <c r="V1632" i="3"/>
  <c r="P1632" i="3"/>
  <c r="Z1631" i="3"/>
  <c r="Y1631" i="3"/>
  <c r="W1631" i="3"/>
  <c r="V1631" i="3"/>
  <c r="P1631" i="3"/>
  <c r="Z1630" i="3"/>
  <c r="Y1630" i="3"/>
  <c r="W1630" i="3"/>
  <c r="V1630" i="3"/>
  <c r="P1630" i="3"/>
  <c r="Z1629" i="3"/>
  <c r="Y1629" i="3"/>
  <c r="W1629" i="3"/>
  <c r="V1629" i="3"/>
  <c r="P1629" i="3"/>
  <c r="Z1628" i="3"/>
  <c r="Y1628" i="3"/>
  <c r="W1628" i="3"/>
  <c r="V1628" i="3"/>
  <c r="P1628" i="3"/>
  <c r="Z1627" i="3"/>
  <c r="Y1627" i="3"/>
  <c r="W1627" i="3"/>
  <c r="V1627" i="3"/>
  <c r="P1627" i="3"/>
  <c r="Z1626" i="3"/>
  <c r="Y1626" i="3"/>
  <c r="W1626" i="3"/>
  <c r="V1626" i="3"/>
  <c r="P1626" i="3"/>
  <c r="Z1625" i="3"/>
  <c r="Y1625" i="3"/>
  <c r="W1625" i="3"/>
  <c r="V1625" i="3"/>
  <c r="P1625" i="3"/>
  <c r="Z1624" i="3"/>
  <c r="Y1624" i="3"/>
  <c r="W1624" i="3"/>
  <c r="V1624" i="3"/>
  <c r="P1624" i="3"/>
  <c r="Z1623" i="3"/>
  <c r="Y1623" i="3"/>
  <c r="W1623" i="3"/>
  <c r="V1623" i="3"/>
  <c r="P1623" i="3"/>
  <c r="Z1622" i="3"/>
  <c r="Y1622" i="3"/>
  <c r="W1622" i="3"/>
  <c r="V1622" i="3"/>
  <c r="P1622" i="3"/>
  <c r="Z1621" i="3"/>
  <c r="Y1621" i="3"/>
  <c r="W1621" i="3"/>
  <c r="V1621" i="3"/>
  <c r="P1621" i="3"/>
  <c r="Z1620" i="3"/>
  <c r="Y1620" i="3"/>
  <c r="W1620" i="3"/>
  <c r="V1620" i="3"/>
  <c r="P1620" i="3"/>
  <c r="Z1619" i="3"/>
  <c r="Y1619" i="3"/>
  <c r="W1619" i="3"/>
  <c r="V1619" i="3"/>
  <c r="P1619" i="3"/>
  <c r="Z1618" i="3"/>
  <c r="Y1618" i="3"/>
  <c r="W1618" i="3"/>
  <c r="V1618" i="3"/>
  <c r="P1618" i="3"/>
  <c r="Z1617" i="3"/>
  <c r="Y1617" i="3"/>
  <c r="W1617" i="3"/>
  <c r="V1617" i="3"/>
  <c r="P1617" i="3"/>
  <c r="Z1616" i="3"/>
  <c r="Y1616" i="3"/>
  <c r="W1616" i="3"/>
  <c r="V1616" i="3"/>
  <c r="P1616" i="3"/>
  <c r="Z1615" i="3"/>
  <c r="Y1615" i="3"/>
  <c r="W1615" i="3"/>
  <c r="V1615" i="3"/>
  <c r="P1615" i="3"/>
  <c r="Z1614" i="3"/>
  <c r="Y1614" i="3"/>
  <c r="W1614" i="3"/>
  <c r="V1614" i="3"/>
  <c r="P1614" i="3"/>
  <c r="Z1613" i="3"/>
  <c r="Y1613" i="3"/>
  <c r="W1613" i="3"/>
  <c r="V1613" i="3"/>
  <c r="P1613" i="3"/>
  <c r="Z1612" i="3"/>
  <c r="Y1612" i="3"/>
  <c r="W1612" i="3"/>
  <c r="V1612" i="3"/>
  <c r="P1612" i="3"/>
  <c r="Z1611" i="3"/>
  <c r="Y1611" i="3"/>
  <c r="W1611" i="3"/>
  <c r="V1611" i="3"/>
  <c r="P1611" i="3"/>
  <c r="Z1610" i="3"/>
  <c r="Y1610" i="3"/>
  <c r="W1610" i="3"/>
  <c r="V1610" i="3"/>
  <c r="P1610" i="3"/>
  <c r="Z1609" i="3"/>
  <c r="Y1609" i="3"/>
  <c r="W1609" i="3"/>
  <c r="V1609" i="3"/>
  <c r="P1609" i="3"/>
  <c r="Z1608" i="3"/>
  <c r="Y1608" i="3"/>
  <c r="W1608" i="3"/>
  <c r="V1608" i="3"/>
  <c r="P1608" i="3"/>
  <c r="Z1607" i="3"/>
  <c r="Y1607" i="3"/>
  <c r="W1607" i="3"/>
  <c r="V1607" i="3"/>
  <c r="P1607" i="3"/>
  <c r="Z1606" i="3"/>
  <c r="Y1606" i="3"/>
  <c r="W1606" i="3"/>
  <c r="V1606" i="3"/>
  <c r="P1606" i="3"/>
  <c r="Z1605" i="3"/>
  <c r="Y1605" i="3"/>
  <c r="W1605" i="3"/>
  <c r="V1605" i="3"/>
  <c r="P1605" i="3"/>
  <c r="Z1604" i="3"/>
  <c r="Y1604" i="3"/>
  <c r="W1604" i="3"/>
  <c r="V1604" i="3"/>
  <c r="P1604" i="3"/>
  <c r="Z1603" i="3"/>
  <c r="Y1603" i="3"/>
  <c r="W1603" i="3"/>
  <c r="V1603" i="3"/>
  <c r="P1603" i="3"/>
  <c r="Z1602" i="3"/>
  <c r="Y1602" i="3"/>
  <c r="W1602" i="3"/>
  <c r="V1602" i="3"/>
  <c r="P1602" i="3"/>
  <c r="Z1601" i="3"/>
  <c r="Y1601" i="3"/>
  <c r="W1601" i="3"/>
  <c r="V1601" i="3"/>
  <c r="P1601" i="3"/>
  <c r="Z1600" i="3"/>
  <c r="Y1600" i="3"/>
  <c r="W1600" i="3"/>
  <c r="V1600" i="3"/>
  <c r="P1600" i="3"/>
  <c r="Z1599" i="3"/>
  <c r="Y1599" i="3"/>
  <c r="W1599" i="3"/>
  <c r="V1599" i="3"/>
  <c r="P1599" i="3"/>
  <c r="Z1598" i="3"/>
  <c r="Y1598" i="3"/>
  <c r="W1598" i="3"/>
  <c r="V1598" i="3"/>
  <c r="P1598" i="3"/>
  <c r="Z1597" i="3"/>
  <c r="Y1597" i="3"/>
  <c r="W1597" i="3"/>
  <c r="V1597" i="3"/>
  <c r="P1597" i="3"/>
  <c r="Z1596" i="3"/>
  <c r="Y1596" i="3"/>
  <c r="W1596" i="3"/>
  <c r="V1596" i="3"/>
  <c r="P1596" i="3"/>
  <c r="Z1595" i="3"/>
  <c r="Y1595" i="3"/>
  <c r="W1595" i="3"/>
  <c r="V1595" i="3"/>
  <c r="P1595" i="3"/>
  <c r="Z1594" i="3"/>
  <c r="Y1594" i="3"/>
  <c r="W1594" i="3"/>
  <c r="V1594" i="3"/>
  <c r="P1594" i="3"/>
  <c r="Z1593" i="3"/>
  <c r="Y1593" i="3"/>
  <c r="W1593" i="3"/>
  <c r="V1593" i="3"/>
  <c r="P1593" i="3"/>
  <c r="Z1592" i="3"/>
  <c r="Y1592" i="3"/>
  <c r="W1592" i="3"/>
  <c r="V1592" i="3"/>
  <c r="P1592" i="3"/>
  <c r="Z1591" i="3"/>
  <c r="Y1591" i="3"/>
  <c r="W1591" i="3"/>
  <c r="V1591" i="3"/>
  <c r="P1591" i="3"/>
  <c r="Z1590" i="3"/>
  <c r="Y1590" i="3"/>
  <c r="W1590" i="3"/>
  <c r="V1590" i="3"/>
  <c r="P1590" i="3"/>
  <c r="Z1589" i="3"/>
  <c r="Y1589" i="3"/>
  <c r="W1589" i="3"/>
  <c r="V1589" i="3"/>
  <c r="P1589" i="3"/>
  <c r="Z1588" i="3"/>
  <c r="Y1588" i="3"/>
  <c r="W1588" i="3"/>
  <c r="V1588" i="3"/>
  <c r="P1588" i="3"/>
  <c r="Z1587" i="3"/>
  <c r="Y1587" i="3"/>
  <c r="W1587" i="3"/>
  <c r="V1587" i="3"/>
  <c r="P1587" i="3"/>
  <c r="Z1586" i="3"/>
  <c r="Y1586" i="3"/>
  <c r="W1586" i="3"/>
  <c r="V1586" i="3"/>
  <c r="P1586" i="3"/>
  <c r="Z1585" i="3"/>
  <c r="Y1585" i="3"/>
  <c r="W1585" i="3"/>
  <c r="V1585" i="3"/>
  <c r="P1585" i="3"/>
  <c r="Z1584" i="3"/>
  <c r="Y1584" i="3"/>
  <c r="W1584" i="3"/>
  <c r="V1584" i="3"/>
  <c r="P1584" i="3"/>
  <c r="Z1583" i="3"/>
  <c r="Y1583" i="3"/>
  <c r="W1583" i="3"/>
  <c r="V1583" i="3"/>
  <c r="P1583" i="3"/>
  <c r="Z1582" i="3"/>
  <c r="Y1582" i="3"/>
  <c r="W1582" i="3"/>
  <c r="V1582" i="3"/>
  <c r="P1582" i="3"/>
  <c r="Z1581" i="3"/>
  <c r="Y1581" i="3"/>
  <c r="W1581" i="3"/>
  <c r="V1581" i="3"/>
  <c r="P1581" i="3"/>
  <c r="Z1580" i="3"/>
  <c r="Y1580" i="3"/>
  <c r="W1580" i="3"/>
  <c r="V1580" i="3"/>
  <c r="P1580" i="3"/>
  <c r="Z1579" i="3"/>
  <c r="Y1579" i="3"/>
  <c r="W1579" i="3"/>
  <c r="V1579" i="3"/>
  <c r="P1579" i="3"/>
  <c r="Z1578" i="3"/>
  <c r="Y1578" i="3"/>
  <c r="W1578" i="3"/>
  <c r="V1578" i="3"/>
  <c r="P1578" i="3"/>
  <c r="Z1577" i="3"/>
  <c r="Y1577" i="3"/>
  <c r="W1577" i="3"/>
  <c r="V1577" i="3"/>
  <c r="P1577" i="3"/>
  <c r="Z1576" i="3"/>
  <c r="Y1576" i="3"/>
  <c r="W1576" i="3"/>
  <c r="V1576" i="3"/>
  <c r="P1576" i="3"/>
  <c r="Z1575" i="3"/>
  <c r="Y1575" i="3"/>
  <c r="W1575" i="3"/>
  <c r="V1575" i="3"/>
  <c r="P1575" i="3"/>
  <c r="Z1574" i="3"/>
  <c r="Y1574" i="3"/>
  <c r="W1574" i="3"/>
  <c r="V1574" i="3"/>
  <c r="P1574" i="3"/>
  <c r="Z1573" i="3"/>
  <c r="Y1573" i="3"/>
  <c r="W1573" i="3"/>
  <c r="V1573" i="3"/>
  <c r="P1573" i="3"/>
  <c r="Z1572" i="3"/>
  <c r="Y1572" i="3"/>
  <c r="W1572" i="3"/>
  <c r="V1572" i="3"/>
  <c r="P1572" i="3"/>
  <c r="Z1571" i="3"/>
  <c r="Y1571" i="3"/>
  <c r="W1571" i="3"/>
  <c r="V1571" i="3"/>
  <c r="P1571" i="3"/>
  <c r="Z1570" i="3"/>
  <c r="Y1570" i="3"/>
  <c r="W1570" i="3"/>
  <c r="V1570" i="3"/>
  <c r="P1570" i="3"/>
  <c r="Z1569" i="3"/>
  <c r="Y1569" i="3"/>
  <c r="W1569" i="3"/>
  <c r="V1569" i="3"/>
  <c r="P1569" i="3"/>
  <c r="Z1568" i="3"/>
  <c r="Y1568" i="3"/>
  <c r="W1568" i="3"/>
  <c r="V1568" i="3"/>
  <c r="P1568" i="3"/>
  <c r="Z1567" i="3"/>
  <c r="Y1567" i="3"/>
  <c r="W1567" i="3"/>
  <c r="V1567" i="3"/>
  <c r="P1567" i="3"/>
  <c r="Z1566" i="3"/>
  <c r="Y1566" i="3"/>
  <c r="W1566" i="3"/>
  <c r="V1566" i="3"/>
  <c r="P1566" i="3"/>
  <c r="Z1565" i="3"/>
  <c r="Y1565" i="3"/>
  <c r="W1565" i="3"/>
  <c r="V1565" i="3"/>
  <c r="P1565" i="3"/>
  <c r="Z1564" i="3"/>
  <c r="Y1564" i="3"/>
  <c r="W1564" i="3"/>
  <c r="V1564" i="3"/>
  <c r="P1564" i="3"/>
  <c r="Z1563" i="3"/>
  <c r="Y1563" i="3"/>
  <c r="W1563" i="3"/>
  <c r="V1563" i="3"/>
  <c r="P1563" i="3"/>
  <c r="Z1562" i="3"/>
  <c r="Y1562" i="3"/>
  <c r="W1562" i="3"/>
  <c r="V1562" i="3"/>
  <c r="P1562" i="3"/>
  <c r="Z1561" i="3"/>
  <c r="Y1561" i="3"/>
  <c r="W1561" i="3"/>
  <c r="V1561" i="3"/>
  <c r="P1561" i="3"/>
  <c r="Z1560" i="3"/>
  <c r="Y1560" i="3"/>
  <c r="W1560" i="3"/>
  <c r="V1560" i="3"/>
  <c r="P1560" i="3"/>
  <c r="Z1559" i="3"/>
  <c r="Y1559" i="3"/>
  <c r="W1559" i="3"/>
  <c r="V1559" i="3"/>
  <c r="P1559" i="3"/>
  <c r="Z1558" i="3"/>
  <c r="Y1558" i="3"/>
  <c r="W1558" i="3"/>
  <c r="V1558" i="3"/>
  <c r="P1558" i="3"/>
  <c r="Z1557" i="3"/>
  <c r="Y1557" i="3"/>
  <c r="W1557" i="3"/>
  <c r="V1557" i="3"/>
  <c r="P1557" i="3"/>
  <c r="Z1556" i="3"/>
  <c r="Y1556" i="3"/>
  <c r="W1556" i="3"/>
  <c r="V1556" i="3"/>
  <c r="P1556" i="3"/>
  <c r="Z1555" i="3"/>
  <c r="Y1555" i="3"/>
  <c r="W1555" i="3"/>
  <c r="V1555" i="3"/>
  <c r="P1555" i="3"/>
  <c r="Z1554" i="3"/>
  <c r="Y1554" i="3"/>
  <c r="W1554" i="3"/>
  <c r="V1554" i="3"/>
  <c r="P1554" i="3"/>
  <c r="Z1553" i="3"/>
  <c r="Y1553" i="3"/>
  <c r="W1553" i="3"/>
  <c r="V1553" i="3"/>
  <c r="P1553" i="3"/>
  <c r="Z1552" i="3"/>
  <c r="Y1552" i="3"/>
  <c r="W1552" i="3"/>
  <c r="V1552" i="3"/>
  <c r="P1552" i="3"/>
  <c r="Z1551" i="3"/>
  <c r="Y1551" i="3"/>
  <c r="W1551" i="3"/>
  <c r="V1551" i="3"/>
  <c r="P1551" i="3"/>
  <c r="Z1550" i="3"/>
  <c r="Y1550" i="3"/>
  <c r="W1550" i="3"/>
  <c r="V1550" i="3"/>
  <c r="P1550" i="3"/>
  <c r="Z1549" i="3"/>
  <c r="Y1549" i="3"/>
  <c r="W1549" i="3"/>
  <c r="V1549" i="3"/>
  <c r="P1549" i="3"/>
  <c r="Z1548" i="3"/>
  <c r="Y1548" i="3"/>
  <c r="W1548" i="3"/>
  <c r="V1548" i="3"/>
  <c r="P1548" i="3"/>
  <c r="Z1547" i="3"/>
  <c r="Y1547" i="3"/>
  <c r="W1547" i="3"/>
  <c r="V1547" i="3"/>
  <c r="P1547" i="3"/>
  <c r="Z1546" i="3"/>
  <c r="Y1546" i="3"/>
  <c r="W1546" i="3"/>
  <c r="V1546" i="3"/>
  <c r="P1546" i="3"/>
  <c r="Z1545" i="3"/>
  <c r="Y1545" i="3"/>
  <c r="W1545" i="3"/>
  <c r="V1545" i="3"/>
  <c r="P1545" i="3"/>
  <c r="Z1544" i="3"/>
  <c r="Y1544" i="3"/>
  <c r="W1544" i="3"/>
  <c r="V1544" i="3"/>
  <c r="P1544" i="3"/>
  <c r="Z1543" i="3"/>
  <c r="Y1543" i="3"/>
  <c r="W1543" i="3"/>
  <c r="V1543" i="3"/>
  <c r="P1543" i="3"/>
  <c r="Z1542" i="3"/>
  <c r="Y1542" i="3"/>
  <c r="W1542" i="3"/>
  <c r="V1542" i="3"/>
  <c r="P1542" i="3"/>
  <c r="Z1541" i="3"/>
  <c r="Y1541" i="3"/>
  <c r="W1541" i="3"/>
  <c r="V1541" i="3"/>
  <c r="P1541" i="3"/>
  <c r="Z1540" i="3"/>
  <c r="Y1540" i="3"/>
  <c r="W1540" i="3"/>
  <c r="V1540" i="3"/>
  <c r="P1540" i="3"/>
  <c r="Z1539" i="3"/>
  <c r="Y1539" i="3"/>
  <c r="W1539" i="3"/>
  <c r="V1539" i="3"/>
  <c r="P1539" i="3"/>
  <c r="Z1538" i="3"/>
  <c r="Y1538" i="3"/>
  <c r="W1538" i="3"/>
  <c r="V1538" i="3"/>
  <c r="P1538" i="3"/>
  <c r="Z1537" i="3"/>
  <c r="Y1537" i="3"/>
  <c r="W1537" i="3"/>
  <c r="V1537" i="3"/>
  <c r="P1537" i="3"/>
  <c r="Z1536" i="3"/>
  <c r="Y1536" i="3"/>
  <c r="W1536" i="3"/>
  <c r="V1536" i="3"/>
  <c r="P1536" i="3"/>
  <c r="Z1535" i="3"/>
  <c r="Y1535" i="3"/>
  <c r="W1535" i="3"/>
  <c r="V1535" i="3"/>
  <c r="P1535" i="3"/>
  <c r="Z1534" i="3"/>
  <c r="Y1534" i="3"/>
  <c r="W1534" i="3"/>
  <c r="V1534" i="3"/>
  <c r="P1534" i="3"/>
  <c r="Z1533" i="3"/>
  <c r="Y1533" i="3"/>
  <c r="W1533" i="3"/>
  <c r="V1533" i="3"/>
  <c r="P1533" i="3"/>
  <c r="Z1532" i="3"/>
  <c r="Y1532" i="3"/>
  <c r="W1532" i="3"/>
  <c r="V1532" i="3"/>
  <c r="P1532" i="3"/>
  <c r="Z1531" i="3"/>
  <c r="Y1531" i="3"/>
  <c r="W1531" i="3"/>
  <c r="V1531" i="3"/>
  <c r="P1531" i="3"/>
  <c r="Z1530" i="3"/>
  <c r="Y1530" i="3"/>
  <c r="W1530" i="3"/>
  <c r="V1530" i="3"/>
  <c r="P1530" i="3"/>
  <c r="Z1529" i="3"/>
  <c r="Y1529" i="3"/>
  <c r="W1529" i="3"/>
  <c r="V1529" i="3"/>
  <c r="P1529" i="3"/>
  <c r="Z1528" i="3"/>
  <c r="Y1528" i="3"/>
  <c r="W1528" i="3"/>
  <c r="V1528" i="3"/>
  <c r="P1528" i="3"/>
  <c r="Z1527" i="3"/>
  <c r="Y1527" i="3"/>
  <c r="W1527" i="3"/>
  <c r="V1527" i="3"/>
  <c r="P1527" i="3"/>
  <c r="Z1526" i="3"/>
  <c r="Y1526" i="3"/>
  <c r="W1526" i="3"/>
  <c r="V1526" i="3"/>
  <c r="P1526" i="3"/>
  <c r="Z1525" i="3"/>
  <c r="Y1525" i="3"/>
  <c r="W1525" i="3"/>
  <c r="V1525" i="3"/>
  <c r="P1525" i="3"/>
  <c r="Z1524" i="3"/>
  <c r="Y1524" i="3"/>
  <c r="W1524" i="3"/>
  <c r="V1524" i="3"/>
  <c r="P1524" i="3"/>
  <c r="Z1523" i="3"/>
  <c r="Y1523" i="3"/>
  <c r="W1523" i="3"/>
  <c r="V1523" i="3"/>
  <c r="P1523" i="3"/>
  <c r="Z1522" i="3"/>
  <c r="Y1522" i="3"/>
  <c r="W1522" i="3"/>
  <c r="V1522" i="3"/>
  <c r="P1522" i="3"/>
  <c r="Z1521" i="3"/>
  <c r="Y1521" i="3"/>
  <c r="W1521" i="3"/>
  <c r="V1521" i="3"/>
  <c r="P1521" i="3"/>
  <c r="Z1520" i="3"/>
  <c r="Y1520" i="3"/>
  <c r="W1520" i="3"/>
  <c r="V1520" i="3"/>
  <c r="P1520" i="3"/>
  <c r="Z1519" i="3"/>
  <c r="Y1519" i="3"/>
  <c r="W1519" i="3"/>
  <c r="V1519" i="3"/>
  <c r="P1519" i="3"/>
  <c r="Z1518" i="3"/>
  <c r="Y1518" i="3"/>
  <c r="W1518" i="3"/>
  <c r="V1518" i="3"/>
  <c r="P1518" i="3"/>
  <c r="Z1517" i="3"/>
  <c r="Y1517" i="3"/>
  <c r="W1517" i="3"/>
  <c r="V1517" i="3"/>
  <c r="P1517" i="3"/>
  <c r="Z1516" i="3"/>
  <c r="Y1516" i="3"/>
  <c r="W1516" i="3"/>
  <c r="V1516" i="3"/>
  <c r="P1516" i="3"/>
  <c r="Z1515" i="3"/>
  <c r="Y1515" i="3"/>
  <c r="W1515" i="3"/>
  <c r="V1515" i="3"/>
  <c r="P1515" i="3"/>
  <c r="Z1514" i="3"/>
  <c r="Y1514" i="3"/>
  <c r="W1514" i="3"/>
  <c r="V1514" i="3"/>
  <c r="P1514" i="3"/>
  <c r="Z1513" i="3"/>
  <c r="Y1513" i="3"/>
  <c r="W1513" i="3"/>
  <c r="V1513" i="3"/>
  <c r="P1513" i="3"/>
  <c r="Z1512" i="3"/>
  <c r="Y1512" i="3"/>
  <c r="W1512" i="3"/>
  <c r="V1512" i="3"/>
  <c r="P1512" i="3"/>
  <c r="Z1511" i="3"/>
  <c r="Y1511" i="3"/>
  <c r="W1511" i="3"/>
  <c r="V1511" i="3"/>
  <c r="P1511" i="3"/>
  <c r="Z1510" i="3"/>
  <c r="Y1510" i="3"/>
  <c r="W1510" i="3"/>
  <c r="V1510" i="3"/>
  <c r="P1510" i="3"/>
  <c r="Z1509" i="3"/>
  <c r="Y1509" i="3"/>
  <c r="W1509" i="3"/>
  <c r="V1509" i="3"/>
  <c r="P1509" i="3"/>
  <c r="Z1508" i="3"/>
  <c r="Y1508" i="3"/>
  <c r="W1508" i="3"/>
  <c r="V1508" i="3"/>
  <c r="P1508" i="3"/>
  <c r="Z1507" i="3"/>
  <c r="Y1507" i="3"/>
  <c r="W1507" i="3"/>
  <c r="V1507" i="3"/>
  <c r="P1507" i="3"/>
  <c r="Z1506" i="3"/>
  <c r="Y1506" i="3"/>
  <c r="W1506" i="3"/>
  <c r="V1506" i="3"/>
  <c r="P1506" i="3"/>
  <c r="Z1505" i="3"/>
  <c r="Y1505" i="3"/>
  <c r="W1505" i="3"/>
  <c r="V1505" i="3"/>
  <c r="P1505" i="3"/>
  <c r="Z1504" i="3"/>
  <c r="Y1504" i="3"/>
  <c r="W1504" i="3"/>
  <c r="V1504" i="3"/>
  <c r="P1504" i="3"/>
  <c r="Z1503" i="3"/>
  <c r="Y1503" i="3"/>
  <c r="W1503" i="3"/>
  <c r="V1503" i="3"/>
  <c r="P1503" i="3"/>
  <c r="Z1502" i="3"/>
  <c r="Y1502" i="3"/>
  <c r="W1502" i="3"/>
  <c r="V1502" i="3"/>
  <c r="P1502" i="3"/>
  <c r="Z1501" i="3"/>
  <c r="Y1501" i="3"/>
  <c r="W1501" i="3"/>
  <c r="V1501" i="3"/>
  <c r="P1501" i="3"/>
  <c r="Z1500" i="3"/>
  <c r="Y1500" i="3"/>
  <c r="W1500" i="3"/>
  <c r="V1500" i="3"/>
  <c r="P1500" i="3"/>
  <c r="Z1499" i="3"/>
  <c r="Y1499" i="3"/>
  <c r="W1499" i="3"/>
  <c r="V1499" i="3"/>
  <c r="P1499" i="3"/>
  <c r="Z1498" i="3"/>
  <c r="Y1498" i="3"/>
  <c r="W1498" i="3"/>
  <c r="V1498" i="3"/>
  <c r="P1498" i="3"/>
  <c r="Z1497" i="3"/>
  <c r="Y1497" i="3"/>
  <c r="W1497" i="3"/>
  <c r="V1497" i="3"/>
  <c r="P1497" i="3"/>
  <c r="Z1496" i="3"/>
  <c r="Y1496" i="3"/>
  <c r="W1496" i="3"/>
  <c r="V1496" i="3"/>
  <c r="P1496" i="3"/>
  <c r="Z1495" i="3"/>
  <c r="Y1495" i="3"/>
  <c r="W1495" i="3"/>
  <c r="V1495" i="3"/>
  <c r="P1495" i="3"/>
  <c r="Z1494" i="3"/>
  <c r="Y1494" i="3"/>
  <c r="W1494" i="3"/>
  <c r="V1494" i="3"/>
  <c r="P1494" i="3"/>
  <c r="Z1493" i="3"/>
  <c r="Y1493" i="3"/>
  <c r="W1493" i="3"/>
  <c r="V1493" i="3"/>
  <c r="P1493" i="3"/>
  <c r="Z1492" i="3"/>
  <c r="Y1492" i="3"/>
  <c r="W1492" i="3"/>
  <c r="V1492" i="3"/>
  <c r="P1492" i="3"/>
  <c r="Z1491" i="3"/>
  <c r="Y1491" i="3"/>
  <c r="W1491" i="3"/>
  <c r="V1491" i="3"/>
  <c r="P1491" i="3"/>
  <c r="Z1490" i="3"/>
  <c r="Y1490" i="3"/>
  <c r="W1490" i="3"/>
  <c r="V1490" i="3"/>
  <c r="P1490" i="3"/>
  <c r="Z1489" i="3"/>
  <c r="Y1489" i="3"/>
  <c r="W1489" i="3"/>
  <c r="V1489" i="3"/>
  <c r="P1489" i="3"/>
  <c r="Z1488" i="3"/>
  <c r="Y1488" i="3"/>
  <c r="W1488" i="3"/>
  <c r="V1488" i="3"/>
  <c r="P1488" i="3"/>
  <c r="Z1487" i="3"/>
  <c r="Y1487" i="3"/>
  <c r="W1487" i="3"/>
  <c r="V1487" i="3"/>
  <c r="P1487" i="3"/>
  <c r="Z1486" i="3"/>
  <c r="Y1486" i="3"/>
  <c r="W1486" i="3"/>
  <c r="V1486" i="3"/>
  <c r="P1486" i="3"/>
  <c r="Z1485" i="3"/>
  <c r="Y1485" i="3"/>
  <c r="W1485" i="3"/>
  <c r="V1485" i="3"/>
  <c r="P1485" i="3"/>
  <c r="Z1484" i="3"/>
  <c r="Y1484" i="3"/>
  <c r="W1484" i="3"/>
  <c r="V1484" i="3"/>
  <c r="P1484" i="3"/>
  <c r="Z1483" i="3"/>
  <c r="Y1483" i="3"/>
  <c r="W1483" i="3"/>
  <c r="V1483" i="3"/>
  <c r="P1483" i="3"/>
  <c r="Z1482" i="3"/>
  <c r="Y1482" i="3"/>
  <c r="W1482" i="3"/>
  <c r="V1482" i="3"/>
  <c r="P1482" i="3"/>
  <c r="Z1481" i="3"/>
  <c r="Y1481" i="3"/>
  <c r="W1481" i="3"/>
  <c r="V1481" i="3"/>
  <c r="P1481" i="3"/>
  <c r="Z1480" i="3"/>
  <c r="Y1480" i="3"/>
  <c r="W1480" i="3"/>
  <c r="V1480" i="3"/>
  <c r="P1480" i="3"/>
  <c r="Z1479" i="3"/>
  <c r="Y1479" i="3"/>
  <c r="W1479" i="3"/>
  <c r="V1479" i="3"/>
  <c r="P1479" i="3"/>
  <c r="Z1478" i="3"/>
  <c r="Y1478" i="3"/>
  <c r="W1478" i="3"/>
  <c r="V1478" i="3"/>
  <c r="P1478" i="3"/>
  <c r="Z1477" i="3"/>
  <c r="Y1477" i="3"/>
  <c r="W1477" i="3"/>
  <c r="V1477" i="3"/>
  <c r="P1477" i="3"/>
  <c r="Z1476" i="3"/>
  <c r="Y1476" i="3"/>
  <c r="W1476" i="3"/>
  <c r="V1476" i="3"/>
  <c r="P1476" i="3"/>
  <c r="Z1475" i="3"/>
  <c r="Y1475" i="3"/>
  <c r="W1475" i="3"/>
  <c r="V1475" i="3"/>
  <c r="P1475" i="3"/>
  <c r="Z1474" i="3"/>
  <c r="Y1474" i="3"/>
  <c r="W1474" i="3"/>
  <c r="V1474" i="3"/>
  <c r="P1474" i="3"/>
  <c r="Z1473" i="3"/>
  <c r="Y1473" i="3"/>
  <c r="W1473" i="3"/>
  <c r="V1473" i="3"/>
  <c r="P1473" i="3"/>
  <c r="Z1472" i="3"/>
  <c r="Y1472" i="3"/>
  <c r="W1472" i="3"/>
  <c r="V1472" i="3"/>
  <c r="P1472" i="3"/>
  <c r="Z1471" i="3"/>
  <c r="Y1471" i="3"/>
  <c r="W1471" i="3"/>
  <c r="V1471" i="3"/>
  <c r="P1471" i="3"/>
  <c r="Z1470" i="3"/>
  <c r="Y1470" i="3"/>
  <c r="W1470" i="3"/>
  <c r="V1470" i="3"/>
  <c r="P1470" i="3"/>
  <c r="Z1469" i="3"/>
  <c r="Y1469" i="3"/>
  <c r="W1469" i="3"/>
  <c r="V1469" i="3"/>
  <c r="P1469" i="3"/>
  <c r="Z1468" i="3"/>
  <c r="Y1468" i="3"/>
  <c r="W1468" i="3"/>
  <c r="V1468" i="3"/>
  <c r="P1468" i="3"/>
  <c r="Z1467" i="3"/>
  <c r="Y1467" i="3"/>
  <c r="W1467" i="3"/>
  <c r="V1467" i="3"/>
  <c r="P1467" i="3"/>
  <c r="Z1466" i="3"/>
  <c r="Y1466" i="3"/>
  <c r="W1466" i="3"/>
  <c r="V1466" i="3"/>
  <c r="P1466" i="3"/>
  <c r="Z1465" i="3"/>
  <c r="Y1465" i="3"/>
  <c r="W1465" i="3"/>
  <c r="V1465" i="3"/>
  <c r="P1465" i="3"/>
  <c r="Z1464" i="3"/>
  <c r="Y1464" i="3"/>
  <c r="W1464" i="3"/>
  <c r="V1464" i="3"/>
  <c r="P1464" i="3"/>
  <c r="Z1463" i="3"/>
  <c r="Y1463" i="3"/>
  <c r="W1463" i="3"/>
  <c r="V1463" i="3"/>
  <c r="P1463" i="3"/>
  <c r="Z1462" i="3"/>
  <c r="Y1462" i="3"/>
  <c r="W1462" i="3"/>
  <c r="V1462" i="3"/>
  <c r="P1462" i="3"/>
  <c r="Z1461" i="3"/>
  <c r="Y1461" i="3"/>
  <c r="W1461" i="3"/>
  <c r="V1461" i="3"/>
  <c r="P1461" i="3"/>
  <c r="Z1460" i="3"/>
  <c r="Y1460" i="3"/>
  <c r="W1460" i="3"/>
  <c r="V1460" i="3"/>
  <c r="P1460" i="3"/>
  <c r="Z1459" i="3"/>
  <c r="Y1459" i="3"/>
  <c r="W1459" i="3"/>
  <c r="V1459" i="3"/>
  <c r="P1459" i="3"/>
  <c r="Z1458" i="3"/>
  <c r="Y1458" i="3"/>
  <c r="W1458" i="3"/>
  <c r="V1458" i="3"/>
  <c r="P1458" i="3"/>
  <c r="Z1457" i="3"/>
  <c r="Y1457" i="3"/>
  <c r="W1457" i="3"/>
  <c r="V1457" i="3"/>
  <c r="P1457" i="3"/>
  <c r="Z1456" i="3"/>
  <c r="Y1456" i="3"/>
  <c r="W1456" i="3"/>
  <c r="V1456" i="3"/>
  <c r="P1456" i="3"/>
  <c r="Z1455" i="3"/>
  <c r="Y1455" i="3"/>
  <c r="W1455" i="3"/>
  <c r="V1455" i="3"/>
  <c r="P1455" i="3"/>
  <c r="Z1454" i="3"/>
  <c r="Y1454" i="3"/>
  <c r="W1454" i="3"/>
  <c r="V1454" i="3"/>
  <c r="P1454" i="3"/>
  <c r="Z1453" i="3"/>
  <c r="Y1453" i="3"/>
  <c r="W1453" i="3"/>
  <c r="V1453" i="3"/>
  <c r="P1453" i="3"/>
  <c r="Z1452" i="3"/>
  <c r="Y1452" i="3"/>
  <c r="W1452" i="3"/>
  <c r="V1452" i="3"/>
  <c r="P1452" i="3"/>
  <c r="Z1451" i="3"/>
  <c r="Y1451" i="3"/>
  <c r="W1451" i="3"/>
  <c r="V1451" i="3"/>
  <c r="P1451" i="3"/>
  <c r="Z1450" i="3"/>
  <c r="Y1450" i="3"/>
  <c r="W1450" i="3"/>
  <c r="V1450" i="3"/>
  <c r="P1450" i="3"/>
  <c r="Z1449" i="3"/>
  <c r="Y1449" i="3"/>
  <c r="W1449" i="3"/>
  <c r="V1449" i="3"/>
  <c r="P1449" i="3"/>
  <c r="Z1448" i="3"/>
  <c r="Y1448" i="3"/>
  <c r="W1448" i="3"/>
  <c r="V1448" i="3"/>
  <c r="P1448" i="3"/>
  <c r="Z1447" i="3"/>
  <c r="Y1447" i="3"/>
  <c r="W1447" i="3"/>
  <c r="V1447" i="3"/>
  <c r="P1447" i="3"/>
  <c r="Z1446" i="3"/>
  <c r="Y1446" i="3"/>
  <c r="W1446" i="3"/>
  <c r="V1446" i="3"/>
  <c r="P1446" i="3"/>
  <c r="Z1445" i="3"/>
  <c r="Y1445" i="3"/>
  <c r="W1445" i="3"/>
  <c r="V1445" i="3"/>
  <c r="P1445" i="3"/>
  <c r="Z1444" i="3"/>
  <c r="Y1444" i="3"/>
  <c r="W1444" i="3"/>
  <c r="V1444" i="3"/>
  <c r="P1444" i="3"/>
  <c r="Z1443" i="3"/>
  <c r="Y1443" i="3"/>
  <c r="W1443" i="3"/>
  <c r="V1443" i="3"/>
  <c r="P1443" i="3"/>
  <c r="Z1442" i="3"/>
  <c r="Y1442" i="3"/>
  <c r="W1442" i="3"/>
  <c r="V1442" i="3"/>
  <c r="P1442" i="3"/>
  <c r="Z1441" i="3"/>
  <c r="Y1441" i="3"/>
  <c r="W1441" i="3"/>
  <c r="V1441" i="3"/>
  <c r="P1441" i="3"/>
  <c r="Z1440" i="3"/>
  <c r="Y1440" i="3"/>
  <c r="W1440" i="3"/>
  <c r="V1440" i="3"/>
  <c r="P1440" i="3"/>
  <c r="Z1439" i="3"/>
  <c r="Y1439" i="3"/>
  <c r="W1439" i="3"/>
  <c r="V1439" i="3"/>
  <c r="P1439" i="3"/>
  <c r="Z1438" i="3"/>
  <c r="Y1438" i="3"/>
  <c r="W1438" i="3"/>
  <c r="V1438" i="3"/>
  <c r="P1438" i="3"/>
  <c r="Z1437" i="3"/>
  <c r="Y1437" i="3"/>
  <c r="W1437" i="3"/>
  <c r="V1437" i="3"/>
  <c r="P1437" i="3"/>
  <c r="Z1436" i="3"/>
  <c r="Y1436" i="3"/>
  <c r="W1436" i="3"/>
  <c r="V1436" i="3"/>
  <c r="P1436" i="3"/>
  <c r="Z1435" i="3"/>
  <c r="Y1435" i="3"/>
  <c r="W1435" i="3"/>
  <c r="V1435" i="3"/>
  <c r="P1435" i="3"/>
  <c r="Z1434" i="3"/>
  <c r="Y1434" i="3"/>
  <c r="W1434" i="3"/>
  <c r="V1434" i="3"/>
  <c r="P1434" i="3"/>
  <c r="Z1433" i="3"/>
  <c r="Y1433" i="3"/>
  <c r="W1433" i="3"/>
  <c r="V1433" i="3"/>
  <c r="P1433" i="3"/>
  <c r="Z1432" i="3"/>
  <c r="Y1432" i="3"/>
  <c r="W1432" i="3"/>
  <c r="V1432" i="3"/>
  <c r="P1432" i="3"/>
  <c r="Z1431" i="3"/>
  <c r="Y1431" i="3"/>
  <c r="W1431" i="3"/>
  <c r="V1431" i="3"/>
  <c r="P1431" i="3"/>
  <c r="Z1430" i="3"/>
  <c r="Y1430" i="3"/>
  <c r="W1430" i="3"/>
  <c r="V1430" i="3"/>
  <c r="P1430" i="3"/>
  <c r="Z1429" i="3"/>
  <c r="Y1429" i="3"/>
  <c r="W1429" i="3"/>
  <c r="V1429" i="3"/>
  <c r="P1429" i="3"/>
  <c r="Z1428" i="3"/>
  <c r="Y1428" i="3"/>
  <c r="W1428" i="3"/>
  <c r="V1428" i="3"/>
  <c r="P1428" i="3"/>
  <c r="Z1427" i="3"/>
  <c r="Y1427" i="3"/>
  <c r="W1427" i="3"/>
  <c r="V1427" i="3"/>
  <c r="P1427" i="3"/>
  <c r="Z1426" i="3"/>
  <c r="Y1426" i="3"/>
  <c r="W1426" i="3"/>
  <c r="V1426" i="3"/>
  <c r="P1426" i="3"/>
  <c r="Z1425" i="3"/>
  <c r="Y1425" i="3"/>
  <c r="W1425" i="3"/>
  <c r="V1425" i="3"/>
  <c r="P1425" i="3"/>
  <c r="Z1424" i="3"/>
  <c r="Y1424" i="3"/>
  <c r="W1424" i="3"/>
  <c r="V1424" i="3"/>
  <c r="P1424" i="3"/>
  <c r="Z1423" i="3"/>
  <c r="Y1423" i="3"/>
  <c r="W1423" i="3"/>
  <c r="V1423" i="3"/>
  <c r="P1423" i="3"/>
  <c r="Z1422" i="3"/>
  <c r="Y1422" i="3"/>
  <c r="W1422" i="3"/>
  <c r="V1422" i="3"/>
  <c r="P1422" i="3"/>
  <c r="Z1421" i="3"/>
  <c r="Y1421" i="3"/>
  <c r="W1421" i="3"/>
  <c r="V1421" i="3"/>
  <c r="P1421" i="3"/>
  <c r="Z1420" i="3"/>
  <c r="Y1420" i="3"/>
  <c r="W1420" i="3"/>
  <c r="V1420" i="3"/>
  <c r="P1420" i="3"/>
  <c r="Z1419" i="3"/>
  <c r="Y1419" i="3"/>
  <c r="W1419" i="3"/>
  <c r="V1419" i="3"/>
  <c r="P1419" i="3"/>
  <c r="Z1418" i="3"/>
  <c r="Y1418" i="3"/>
  <c r="W1418" i="3"/>
  <c r="V1418" i="3"/>
  <c r="P1418" i="3"/>
  <c r="Z1417" i="3"/>
  <c r="Y1417" i="3"/>
  <c r="W1417" i="3"/>
  <c r="V1417" i="3"/>
  <c r="P1417" i="3"/>
  <c r="Z1416" i="3"/>
  <c r="Y1416" i="3"/>
  <c r="W1416" i="3"/>
  <c r="V1416" i="3"/>
  <c r="P1416" i="3"/>
  <c r="Z1415" i="3"/>
  <c r="Y1415" i="3"/>
  <c r="W1415" i="3"/>
  <c r="V1415" i="3"/>
  <c r="P1415" i="3"/>
  <c r="Z1414" i="3"/>
  <c r="Y1414" i="3"/>
  <c r="W1414" i="3"/>
  <c r="V1414" i="3"/>
  <c r="P1414" i="3"/>
  <c r="Z1413" i="3"/>
  <c r="Y1413" i="3"/>
  <c r="W1413" i="3"/>
  <c r="V1413" i="3"/>
  <c r="P1413" i="3"/>
  <c r="Z1412" i="3"/>
  <c r="Y1412" i="3"/>
  <c r="W1412" i="3"/>
  <c r="V1412" i="3"/>
  <c r="P1412" i="3"/>
  <c r="Z1411" i="3"/>
  <c r="Y1411" i="3"/>
  <c r="W1411" i="3"/>
  <c r="V1411" i="3"/>
  <c r="P1411" i="3"/>
  <c r="Z1410" i="3"/>
  <c r="Y1410" i="3"/>
  <c r="W1410" i="3"/>
  <c r="V1410" i="3"/>
  <c r="P1410" i="3"/>
  <c r="Z1409" i="3"/>
  <c r="Y1409" i="3"/>
  <c r="W1409" i="3"/>
  <c r="V1409" i="3"/>
  <c r="P1409" i="3"/>
  <c r="Z1408" i="3"/>
  <c r="Y1408" i="3"/>
  <c r="W1408" i="3"/>
  <c r="V1408" i="3"/>
  <c r="P1408" i="3"/>
  <c r="Z1407" i="3"/>
  <c r="Y1407" i="3"/>
  <c r="W1407" i="3"/>
  <c r="V1407" i="3"/>
  <c r="P1407" i="3"/>
  <c r="Z1406" i="3"/>
  <c r="Y1406" i="3"/>
  <c r="W1406" i="3"/>
  <c r="V1406" i="3"/>
  <c r="P1406" i="3"/>
  <c r="Z1405" i="3"/>
  <c r="Y1405" i="3"/>
  <c r="W1405" i="3"/>
  <c r="V1405" i="3"/>
  <c r="P1405" i="3"/>
  <c r="Z1404" i="3"/>
  <c r="Y1404" i="3"/>
  <c r="W1404" i="3"/>
  <c r="V1404" i="3"/>
  <c r="P1404" i="3"/>
  <c r="Z1403" i="3"/>
  <c r="Y1403" i="3"/>
  <c r="W1403" i="3"/>
  <c r="V1403" i="3"/>
  <c r="P1403" i="3"/>
  <c r="Z1402" i="3"/>
  <c r="Y1402" i="3"/>
  <c r="W1402" i="3"/>
  <c r="V1402" i="3"/>
  <c r="P1402" i="3"/>
  <c r="Z1401" i="3"/>
  <c r="Y1401" i="3"/>
  <c r="W1401" i="3"/>
  <c r="V1401" i="3"/>
  <c r="P1401" i="3"/>
  <c r="Z1400" i="3"/>
  <c r="Y1400" i="3"/>
  <c r="W1400" i="3"/>
  <c r="V1400" i="3"/>
  <c r="P1400" i="3"/>
  <c r="Z1399" i="3"/>
  <c r="Y1399" i="3"/>
  <c r="W1399" i="3"/>
  <c r="V1399" i="3"/>
  <c r="P1399" i="3"/>
  <c r="Z1398" i="3"/>
  <c r="Y1398" i="3"/>
  <c r="W1398" i="3"/>
  <c r="V1398" i="3"/>
  <c r="P1398" i="3"/>
  <c r="Z1397" i="3"/>
  <c r="Y1397" i="3"/>
  <c r="W1397" i="3"/>
  <c r="V1397" i="3"/>
  <c r="P1397" i="3"/>
  <c r="Z1396" i="3"/>
  <c r="Y1396" i="3"/>
  <c r="W1396" i="3"/>
  <c r="V1396" i="3"/>
  <c r="P1396" i="3"/>
  <c r="Z1395" i="3"/>
  <c r="Y1395" i="3"/>
  <c r="W1395" i="3"/>
  <c r="V1395" i="3"/>
  <c r="P1395" i="3"/>
  <c r="Z1394" i="3"/>
  <c r="Y1394" i="3"/>
  <c r="W1394" i="3"/>
  <c r="V1394" i="3"/>
  <c r="P1394" i="3"/>
  <c r="Z1393" i="3"/>
  <c r="Y1393" i="3"/>
  <c r="W1393" i="3"/>
  <c r="V1393" i="3"/>
  <c r="P1393" i="3"/>
  <c r="Z1392" i="3"/>
  <c r="Y1392" i="3"/>
  <c r="W1392" i="3"/>
  <c r="V1392" i="3"/>
  <c r="P1392" i="3"/>
  <c r="Z1391" i="3"/>
  <c r="Y1391" i="3"/>
  <c r="W1391" i="3"/>
  <c r="V1391" i="3"/>
  <c r="P1391" i="3"/>
  <c r="Z1390" i="3"/>
  <c r="Y1390" i="3"/>
  <c r="W1390" i="3"/>
  <c r="V1390" i="3"/>
  <c r="P1390" i="3"/>
  <c r="Z1389" i="3"/>
  <c r="Y1389" i="3"/>
  <c r="W1389" i="3"/>
  <c r="V1389" i="3"/>
  <c r="P1389" i="3"/>
  <c r="Z1388" i="3"/>
  <c r="Y1388" i="3"/>
  <c r="W1388" i="3"/>
  <c r="V1388" i="3"/>
  <c r="P1388" i="3"/>
  <c r="Z1387" i="3"/>
  <c r="Y1387" i="3"/>
  <c r="W1387" i="3"/>
  <c r="V1387" i="3"/>
  <c r="P1387" i="3"/>
  <c r="Z1386" i="3"/>
  <c r="Y1386" i="3"/>
  <c r="W1386" i="3"/>
  <c r="V1386" i="3"/>
  <c r="P1386" i="3"/>
  <c r="Z1385" i="3"/>
  <c r="Y1385" i="3"/>
  <c r="W1385" i="3"/>
  <c r="V1385" i="3"/>
  <c r="P1385" i="3"/>
  <c r="Z1384" i="3"/>
  <c r="Y1384" i="3"/>
  <c r="W1384" i="3"/>
  <c r="V1384" i="3"/>
  <c r="P1384" i="3"/>
  <c r="Z1383" i="3"/>
  <c r="Y1383" i="3"/>
  <c r="W1383" i="3"/>
  <c r="V1383" i="3"/>
  <c r="P1383" i="3"/>
  <c r="Z1382" i="3"/>
  <c r="Y1382" i="3"/>
  <c r="W1382" i="3"/>
  <c r="V1382" i="3"/>
  <c r="P1382" i="3"/>
  <c r="Z1381" i="3"/>
  <c r="Y1381" i="3"/>
  <c r="W1381" i="3"/>
  <c r="V1381" i="3"/>
  <c r="P1381" i="3"/>
  <c r="Z1380" i="3"/>
  <c r="Y1380" i="3"/>
  <c r="W1380" i="3"/>
  <c r="V1380" i="3"/>
  <c r="P1380" i="3"/>
  <c r="Z1379" i="3"/>
  <c r="Y1379" i="3"/>
  <c r="W1379" i="3"/>
  <c r="V1379" i="3"/>
  <c r="P1379" i="3"/>
  <c r="Z1378" i="3"/>
  <c r="Y1378" i="3"/>
  <c r="W1378" i="3"/>
  <c r="V1378" i="3"/>
  <c r="P1378" i="3"/>
  <c r="Z1377" i="3"/>
  <c r="Y1377" i="3"/>
  <c r="W1377" i="3"/>
  <c r="V1377" i="3"/>
  <c r="P1377" i="3"/>
  <c r="Z1376" i="3"/>
  <c r="Y1376" i="3"/>
  <c r="W1376" i="3"/>
  <c r="V1376" i="3"/>
  <c r="P1376" i="3"/>
  <c r="Z1375" i="3"/>
  <c r="Y1375" i="3"/>
  <c r="W1375" i="3"/>
  <c r="V1375" i="3"/>
  <c r="P1375" i="3"/>
  <c r="Z1374" i="3"/>
  <c r="Y1374" i="3"/>
  <c r="W1374" i="3"/>
  <c r="V1374" i="3"/>
  <c r="P1374" i="3"/>
  <c r="Z1373" i="3"/>
  <c r="Y1373" i="3"/>
  <c r="W1373" i="3"/>
  <c r="V1373" i="3"/>
  <c r="P1373" i="3"/>
  <c r="Z1372" i="3"/>
  <c r="Y1372" i="3"/>
  <c r="W1372" i="3"/>
  <c r="V1372" i="3"/>
  <c r="P1372" i="3"/>
  <c r="Z1371" i="3"/>
  <c r="Y1371" i="3"/>
  <c r="W1371" i="3"/>
  <c r="V1371" i="3"/>
  <c r="P1371" i="3"/>
  <c r="Z1370" i="3"/>
  <c r="Y1370" i="3"/>
  <c r="W1370" i="3"/>
  <c r="V1370" i="3"/>
  <c r="P1370" i="3"/>
  <c r="Z1369" i="3"/>
  <c r="Y1369" i="3"/>
  <c r="W1369" i="3"/>
  <c r="V1369" i="3"/>
  <c r="P1369" i="3"/>
  <c r="Z1368" i="3"/>
  <c r="Y1368" i="3"/>
  <c r="W1368" i="3"/>
  <c r="V1368" i="3"/>
  <c r="P1368" i="3"/>
  <c r="Z1367" i="3"/>
  <c r="Y1367" i="3"/>
  <c r="W1367" i="3"/>
  <c r="V1367" i="3"/>
  <c r="P1367" i="3"/>
  <c r="Z1366" i="3"/>
  <c r="Y1366" i="3"/>
  <c r="W1366" i="3"/>
  <c r="V1366" i="3"/>
  <c r="P1366" i="3"/>
  <c r="Z1365" i="3"/>
  <c r="Y1365" i="3"/>
  <c r="W1365" i="3"/>
  <c r="V1365" i="3"/>
  <c r="P1365" i="3"/>
  <c r="Z1364" i="3"/>
  <c r="Y1364" i="3"/>
  <c r="W1364" i="3"/>
  <c r="V1364" i="3"/>
  <c r="P1364" i="3"/>
  <c r="Z1363" i="3"/>
  <c r="Y1363" i="3"/>
  <c r="W1363" i="3"/>
  <c r="V1363" i="3"/>
  <c r="P1363" i="3"/>
  <c r="Z1362" i="3"/>
  <c r="Y1362" i="3"/>
  <c r="W1362" i="3"/>
  <c r="V1362" i="3"/>
  <c r="P1362" i="3"/>
  <c r="Z1361" i="3"/>
  <c r="Y1361" i="3"/>
  <c r="W1361" i="3"/>
  <c r="V1361" i="3"/>
  <c r="P1361" i="3"/>
  <c r="Z1360" i="3"/>
  <c r="Y1360" i="3"/>
  <c r="W1360" i="3"/>
  <c r="V1360" i="3"/>
  <c r="P1360" i="3"/>
  <c r="Z1359" i="3"/>
  <c r="Y1359" i="3"/>
  <c r="W1359" i="3"/>
  <c r="V1359" i="3"/>
  <c r="P1359" i="3"/>
  <c r="Z1358" i="3"/>
  <c r="Y1358" i="3"/>
  <c r="W1358" i="3"/>
  <c r="V1358" i="3"/>
  <c r="P1358" i="3"/>
  <c r="Z1357" i="3"/>
  <c r="Y1357" i="3"/>
  <c r="W1357" i="3"/>
  <c r="V1357" i="3"/>
  <c r="P1357" i="3"/>
  <c r="Z1356" i="3"/>
  <c r="Y1356" i="3"/>
  <c r="W1356" i="3"/>
  <c r="V1356" i="3"/>
  <c r="P1356" i="3"/>
  <c r="Z1355" i="3"/>
  <c r="Y1355" i="3"/>
  <c r="W1355" i="3"/>
  <c r="V1355" i="3"/>
  <c r="P1355" i="3"/>
  <c r="Z1354" i="3"/>
  <c r="Y1354" i="3"/>
  <c r="W1354" i="3"/>
  <c r="V1354" i="3"/>
  <c r="P1354" i="3"/>
  <c r="Z1353" i="3"/>
  <c r="Y1353" i="3"/>
  <c r="W1353" i="3"/>
  <c r="V1353" i="3"/>
  <c r="P1353" i="3"/>
  <c r="Z1352" i="3"/>
  <c r="Y1352" i="3"/>
  <c r="W1352" i="3"/>
  <c r="V1352" i="3"/>
  <c r="P1352" i="3"/>
  <c r="Z1351" i="3"/>
  <c r="Y1351" i="3"/>
  <c r="W1351" i="3"/>
  <c r="V1351" i="3"/>
  <c r="P1351" i="3"/>
  <c r="Z1350" i="3"/>
  <c r="Y1350" i="3"/>
  <c r="W1350" i="3"/>
  <c r="V1350" i="3"/>
  <c r="P1350" i="3"/>
  <c r="Z1349" i="3"/>
  <c r="Y1349" i="3"/>
  <c r="W1349" i="3"/>
  <c r="V1349" i="3"/>
  <c r="P1349" i="3"/>
  <c r="Z1348" i="3"/>
  <c r="Y1348" i="3"/>
  <c r="W1348" i="3"/>
  <c r="V1348" i="3"/>
  <c r="P1348" i="3"/>
  <c r="Z1347" i="3"/>
  <c r="Y1347" i="3"/>
  <c r="W1347" i="3"/>
  <c r="V1347" i="3"/>
  <c r="P1347" i="3"/>
  <c r="Z1346" i="3"/>
  <c r="Y1346" i="3"/>
  <c r="W1346" i="3"/>
  <c r="V1346" i="3"/>
  <c r="P1346" i="3"/>
  <c r="Z1345" i="3"/>
  <c r="Y1345" i="3"/>
  <c r="W1345" i="3"/>
  <c r="V1345" i="3"/>
  <c r="P1345" i="3"/>
  <c r="Z1344" i="3"/>
  <c r="Y1344" i="3"/>
  <c r="W1344" i="3"/>
  <c r="V1344" i="3"/>
  <c r="P1344" i="3"/>
  <c r="Z1343" i="3"/>
  <c r="Y1343" i="3"/>
  <c r="W1343" i="3"/>
  <c r="V1343" i="3"/>
  <c r="P1343" i="3"/>
  <c r="Z1342" i="3"/>
  <c r="Y1342" i="3"/>
  <c r="W1342" i="3"/>
  <c r="V1342" i="3"/>
  <c r="P1342" i="3"/>
  <c r="Z1341" i="3"/>
  <c r="Y1341" i="3"/>
  <c r="W1341" i="3"/>
  <c r="V1341" i="3"/>
  <c r="P1341" i="3"/>
  <c r="Z1340" i="3"/>
  <c r="Y1340" i="3"/>
  <c r="W1340" i="3"/>
  <c r="V1340" i="3"/>
  <c r="P1340" i="3"/>
  <c r="Z1339" i="3"/>
  <c r="Y1339" i="3"/>
  <c r="W1339" i="3"/>
  <c r="V1339" i="3"/>
  <c r="P1339" i="3"/>
  <c r="Z1338" i="3"/>
  <c r="Y1338" i="3"/>
  <c r="W1338" i="3"/>
  <c r="V1338" i="3"/>
  <c r="P1338" i="3"/>
  <c r="Z1337" i="3"/>
  <c r="Y1337" i="3"/>
  <c r="W1337" i="3"/>
  <c r="V1337" i="3"/>
  <c r="P1337" i="3"/>
  <c r="Z1336" i="3"/>
  <c r="Y1336" i="3"/>
  <c r="W1336" i="3"/>
  <c r="V1336" i="3"/>
  <c r="P1336" i="3"/>
  <c r="Z1335" i="3"/>
  <c r="Y1335" i="3"/>
  <c r="W1335" i="3"/>
  <c r="V1335" i="3"/>
  <c r="P1335" i="3"/>
  <c r="Z1334" i="3"/>
  <c r="Y1334" i="3"/>
  <c r="W1334" i="3"/>
  <c r="V1334" i="3"/>
  <c r="P1334" i="3"/>
  <c r="Z1333" i="3"/>
  <c r="Y1333" i="3"/>
  <c r="W1333" i="3"/>
  <c r="V1333" i="3"/>
  <c r="P1333" i="3"/>
  <c r="Z1332" i="3"/>
  <c r="Y1332" i="3"/>
  <c r="W1332" i="3"/>
  <c r="V1332" i="3"/>
  <c r="P1332" i="3"/>
  <c r="Z1331" i="3"/>
  <c r="Y1331" i="3"/>
  <c r="W1331" i="3"/>
  <c r="V1331" i="3"/>
  <c r="P1331" i="3"/>
  <c r="Z1330" i="3"/>
  <c r="Y1330" i="3"/>
  <c r="W1330" i="3"/>
  <c r="V1330" i="3"/>
  <c r="P1330" i="3"/>
  <c r="Z1329" i="3"/>
  <c r="Y1329" i="3"/>
  <c r="W1329" i="3"/>
  <c r="V1329" i="3"/>
  <c r="P1329" i="3"/>
  <c r="Z1328" i="3"/>
  <c r="Y1328" i="3"/>
  <c r="W1328" i="3"/>
  <c r="V1328" i="3"/>
  <c r="P1328" i="3"/>
  <c r="Z1327" i="3"/>
  <c r="Y1327" i="3"/>
  <c r="W1327" i="3"/>
  <c r="V1327" i="3"/>
  <c r="P1327" i="3"/>
  <c r="Z1326" i="3"/>
  <c r="Y1326" i="3"/>
  <c r="W1326" i="3"/>
  <c r="V1326" i="3"/>
  <c r="P1326" i="3"/>
  <c r="Z1325" i="3"/>
  <c r="Y1325" i="3"/>
  <c r="W1325" i="3"/>
  <c r="V1325" i="3"/>
  <c r="P1325" i="3"/>
  <c r="Z1324" i="3"/>
  <c r="Y1324" i="3"/>
  <c r="W1324" i="3"/>
  <c r="V1324" i="3"/>
  <c r="P1324" i="3"/>
  <c r="Z1323" i="3"/>
  <c r="Y1323" i="3"/>
  <c r="W1323" i="3"/>
  <c r="V1323" i="3"/>
  <c r="P1323" i="3"/>
  <c r="Z1322" i="3"/>
  <c r="Y1322" i="3"/>
  <c r="W1322" i="3"/>
  <c r="V1322" i="3"/>
  <c r="P1322" i="3"/>
  <c r="Z1321" i="3"/>
  <c r="Y1321" i="3"/>
  <c r="W1321" i="3"/>
  <c r="V1321" i="3"/>
  <c r="P1321" i="3"/>
  <c r="Z1320" i="3"/>
  <c r="Y1320" i="3"/>
  <c r="W1320" i="3"/>
  <c r="V1320" i="3"/>
  <c r="P1320" i="3"/>
  <c r="Z1319" i="3"/>
  <c r="Y1319" i="3"/>
  <c r="W1319" i="3"/>
  <c r="V1319" i="3"/>
  <c r="P1319" i="3"/>
  <c r="Z1318" i="3"/>
  <c r="Y1318" i="3"/>
  <c r="W1318" i="3"/>
  <c r="V1318" i="3"/>
  <c r="P1318" i="3"/>
  <c r="Z1317" i="3"/>
  <c r="Y1317" i="3"/>
  <c r="W1317" i="3"/>
  <c r="V1317" i="3"/>
  <c r="P1317" i="3"/>
  <c r="Z1316" i="3"/>
  <c r="Y1316" i="3"/>
  <c r="W1316" i="3"/>
  <c r="V1316" i="3"/>
  <c r="P1316" i="3"/>
  <c r="Z1315" i="3"/>
  <c r="Y1315" i="3"/>
  <c r="W1315" i="3"/>
  <c r="V1315" i="3"/>
  <c r="P1315" i="3"/>
  <c r="Z1314" i="3"/>
  <c r="Y1314" i="3"/>
  <c r="W1314" i="3"/>
  <c r="V1314" i="3"/>
  <c r="P1314" i="3"/>
  <c r="Z1313" i="3"/>
  <c r="Y1313" i="3"/>
  <c r="W1313" i="3"/>
  <c r="V1313" i="3"/>
  <c r="P1313" i="3"/>
  <c r="Z1312" i="3"/>
  <c r="Y1312" i="3"/>
  <c r="W1312" i="3"/>
  <c r="V1312" i="3"/>
  <c r="P1312" i="3"/>
  <c r="Z1311" i="3"/>
  <c r="Y1311" i="3"/>
  <c r="W1311" i="3"/>
  <c r="V1311" i="3"/>
  <c r="P1311" i="3"/>
  <c r="Z1310" i="3"/>
  <c r="Y1310" i="3"/>
  <c r="W1310" i="3"/>
  <c r="V1310" i="3"/>
  <c r="P1310" i="3"/>
  <c r="Z1309" i="3"/>
  <c r="Y1309" i="3"/>
  <c r="W1309" i="3"/>
  <c r="V1309" i="3"/>
  <c r="P1309" i="3"/>
  <c r="Z1308" i="3"/>
  <c r="Y1308" i="3"/>
  <c r="W1308" i="3"/>
  <c r="V1308" i="3"/>
  <c r="P1308" i="3"/>
  <c r="Z1307" i="3"/>
  <c r="Y1307" i="3"/>
  <c r="W1307" i="3"/>
  <c r="V1307" i="3"/>
  <c r="P1307" i="3"/>
  <c r="Z1306" i="3"/>
  <c r="Y1306" i="3"/>
  <c r="W1306" i="3"/>
  <c r="V1306" i="3"/>
  <c r="P1306" i="3"/>
  <c r="Z1305" i="3"/>
  <c r="Y1305" i="3"/>
  <c r="W1305" i="3"/>
  <c r="V1305" i="3"/>
  <c r="P1305" i="3"/>
  <c r="Z1304" i="3"/>
  <c r="Y1304" i="3"/>
  <c r="W1304" i="3"/>
  <c r="V1304" i="3"/>
  <c r="P1304" i="3"/>
  <c r="Z1303" i="3"/>
  <c r="Y1303" i="3"/>
  <c r="W1303" i="3"/>
  <c r="V1303" i="3"/>
  <c r="P1303" i="3"/>
  <c r="Z1302" i="3"/>
  <c r="Y1302" i="3"/>
  <c r="W1302" i="3"/>
  <c r="V1302" i="3"/>
  <c r="P1302" i="3"/>
  <c r="Z1301" i="3"/>
  <c r="Y1301" i="3"/>
  <c r="W1301" i="3"/>
  <c r="V1301" i="3"/>
  <c r="P1301" i="3"/>
  <c r="Z1300" i="3"/>
  <c r="Y1300" i="3"/>
  <c r="W1300" i="3"/>
  <c r="V1300" i="3"/>
  <c r="P1300" i="3"/>
  <c r="Z1299" i="3"/>
  <c r="Y1299" i="3"/>
  <c r="W1299" i="3"/>
  <c r="V1299" i="3"/>
  <c r="P1299" i="3"/>
  <c r="Z1298" i="3"/>
  <c r="Y1298" i="3"/>
  <c r="W1298" i="3"/>
  <c r="V1298" i="3"/>
  <c r="P1298" i="3"/>
  <c r="Z1297" i="3"/>
  <c r="Y1297" i="3"/>
  <c r="W1297" i="3"/>
  <c r="V1297" i="3"/>
  <c r="P1297" i="3"/>
  <c r="Z1296" i="3"/>
  <c r="Y1296" i="3"/>
  <c r="W1296" i="3"/>
  <c r="V1296" i="3"/>
  <c r="P1296" i="3"/>
  <c r="Z1295" i="3"/>
  <c r="Y1295" i="3"/>
  <c r="W1295" i="3"/>
  <c r="V1295" i="3"/>
  <c r="P1295" i="3"/>
  <c r="Z1294" i="3"/>
  <c r="Y1294" i="3"/>
  <c r="W1294" i="3"/>
  <c r="V1294" i="3"/>
  <c r="P1294" i="3"/>
  <c r="Z1293" i="3"/>
  <c r="Y1293" i="3"/>
  <c r="W1293" i="3"/>
  <c r="V1293" i="3"/>
  <c r="P1293" i="3"/>
  <c r="Z1292" i="3"/>
  <c r="Y1292" i="3"/>
  <c r="W1292" i="3"/>
  <c r="V1292" i="3"/>
  <c r="P1292" i="3"/>
  <c r="Z1291" i="3"/>
  <c r="Y1291" i="3"/>
  <c r="W1291" i="3"/>
  <c r="V1291" i="3"/>
  <c r="P1291" i="3"/>
  <c r="Z1290" i="3"/>
  <c r="Y1290" i="3"/>
  <c r="W1290" i="3"/>
  <c r="V1290" i="3"/>
  <c r="P1290" i="3"/>
  <c r="Z1289" i="3"/>
  <c r="Y1289" i="3"/>
  <c r="W1289" i="3"/>
  <c r="V1289" i="3"/>
  <c r="P1289" i="3"/>
  <c r="Z1288" i="3"/>
  <c r="Y1288" i="3"/>
  <c r="W1288" i="3"/>
  <c r="V1288" i="3"/>
  <c r="P1288" i="3"/>
  <c r="Z1287" i="3"/>
  <c r="Y1287" i="3"/>
  <c r="W1287" i="3"/>
  <c r="V1287" i="3"/>
  <c r="P1287" i="3"/>
  <c r="Z1286" i="3"/>
  <c r="Y1286" i="3"/>
  <c r="W1286" i="3"/>
  <c r="V1286" i="3"/>
  <c r="P1286" i="3"/>
  <c r="Z1285" i="3"/>
  <c r="Y1285" i="3"/>
  <c r="W1285" i="3"/>
  <c r="V1285" i="3"/>
  <c r="P1285" i="3"/>
  <c r="Z1284" i="3"/>
  <c r="Y1284" i="3"/>
  <c r="W1284" i="3"/>
  <c r="V1284" i="3"/>
  <c r="P1284" i="3"/>
  <c r="Z1283" i="3"/>
  <c r="Y1283" i="3"/>
  <c r="W1283" i="3"/>
  <c r="V1283" i="3"/>
  <c r="P1283" i="3"/>
  <c r="Z1282" i="3"/>
  <c r="Y1282" i="3"/>
  <c r="W1282" i="3"/>
  <c r="V1282" i="3"/>
  <c r="P1282" i="3"/>
  <c r="Z1281" i="3"/>
  <c r="Y1281" i="3"/>
  <c r="W1281" i="3"/>
  <c r="V1281" i="3"/>
  <c r="P1281" i="3"/>
  <c r="Z1280" i="3"/>
  <c r="Y1280" i="3"/>
  <c r="W1280" i="3"/>
  <c r="V1280" i="3"/>
  <c r="P1280" i="3"/>
  <c r="Z1279" i="3"/>
  <c r="Y1279" i="3"/>
  <c r="W1279" i="3"/>
  <c r="V1279" i="3"/>
  <c r="P1279" i="3"/>
  <c r="Z1278" i="3"/>
  <c r="Y1278" i="3"/>
  <c r="W1278" i="3"/>
  <c r="V1278" i="3"/>
  <c r="P1278" i="3"/>
  <c r="Z1277" i="3"/>
  <c r="Y1277" i="3"/>
  <c r="W1277" i="3"/>
  <c r="V1277" i="3"/>
  <c r="P1277" i="3"/>
  <c r="Z1276" i="3"/>
  <c r="Y1276" i="3"/>
  <c r="W1276" i="3"/>
  <c r="V1276" i="3"/>
  <c r="P1276" i="3"/>
  <c r="Z1275" i="3"/>
  <c r="Y1275" i="3"/>
  <c r="W1275" i="3"/>
  <c r="V1275" i="3"/>
  <c r="P1275" i="3"/>
  <c r="Z1274" i="3"/>
  <c r="Y1274" i="3"/>
  <c r="W1274" i="3"/>
  <c r="V1274" i="3"/>
  <c r="P1274" i="3"/>
  <c r="Z1273" i="3"/>
  <c r="Y1273" i="3"/>
  <c r="W1273" i="3"/>
  <c r="V1273" i="3"/>
  <c r="P1273" i="3"/>
  <c r="Z1272" i="3"/>
  <c r="Y1272" i="3"/>
  <c r="W1272" i="3"/>
  <c r="V1272" i="3"/>
  <c r="P1272" i="3"/>
  <c r="Z1271" i="3"/>
  <c r="Y1271" i="3"/>
  <c r="W1271" i="3"/>
  <c r="V1271" i="3"/>
  <c r="P1271" i="3"/>
  <c r="Z1270" i="3"/>
  <c r="Y1270" i="3"/>
  <c r="W1270" i="3"/>
  <c r="V1270" i="3"/>
  <c r="P1270" i="3"/>
  <c r="Z1269" i="3"/>
  <c r="Y1269" i="3"/>
  <c r="W1269" i="3"/>
  <c r="V1269" i="3"/>
  <c r="P1269" i="3"/>
  <c r="Z1268" i="3"/>
  <c r="Y1268" i="3"/>
  <c r="W1268" i="3"/>
  <c r="V1268" i="3"/>
  <c r="P1268" i="3"/>
  <c r="Z1267" i="3"/>
  <c r="Y1267" i="3"/>
  <c r="W1267" i="3"/>
  <c r="V1267" i="3"/>
  <c r="P1267" i="3"/>
  <c r="Z1266" i="3"/>
  <c r="Y1266" i="3"/>
  <c r="W1266" i="3"/>
  <c r="V1266" i="3"/>
  <c r="P1266" i="3"/>
  <c r="Z1265" i="3"/>
  <c r="Y1265" i="3"/>
  <c r="W1265" i="3"/>
  <c r="V1265" i="3"/>
  <c r="P1265" i="3"/>
  <c r="Z1264" i="3"/>
  <c r="Y1264" i="3"/>
  <c r="W1264" i="3"/>
  <c r="V1264" i="3"/>
  <c r="P1264" i="3"/>
  <c r="Z1263" i="3"/>
  <c r="Y1263" i="3"/>
  <c r="W1263" i="3"/>
  <c r="V1263" i="3"/>
  <c r="P1263" i="3"/>
  <c r="Z1262" i="3"/>
  <c r="Y1262" i="3"/>
  <c r="W1262" i="3"/>
  <c r="V1262" i="3"/>
  <c r="P1262" i="3"/>
  <c r="Z1261" i="3"/>
  <c r="Y1261" i="3"/>
  <c r="W1261" i="3"/>
  <c r="V1261" i="3"/>
  <c r="P1261" i="3"/>
  <c r="Z1260" i="3"/>
  <c r="Y1260" i="3"/>
  <c r="W1260" i="3"/>
  <c r="V1260" i="3"/>
  <c r="P1260" i="3"/>
  <c r="Z1259" i="3"/>
  <c r="Y1259" i="3"/>
  <c r="W1259" i="3"/>
  <c r="V1259" i="3"/>
  <c r="P1259" i="3"/>
  <c r="Z1258" i="3"/>
  <c r="Y1258" i="3"/>
  <c r="W1258" i="3"/>
  <c r="V1258" i="3"/>
  <c r="P1258" i="3"/>
  <c r="Z1257" i="3"/>
  <c r="Y1257" i="3"/>
  <c r="W1257" i="3"/>
  <c r="V1257" i="3"/>
  <c r="P1257" i="3"/>
  <c r="Z1256" i="3"/>
  <c r="Y1256" i="3"/>
  <c r="W1256" i="3"/>
  <c r="V1256" i="3"/>
  <c r="P1256" i="3"/>
  <c r="Z1255" i="3"/>
  <c r="Y1255" i="3"/>
  <c r="W1255" i="3"/>
  <c r="V1255" i="3"/>
  <c r="P1255" i="3"/>
  <c r="Z1254" i="3"/>
  <c r="Y1254" i="3"/>
  <c r="W1254" i="3"/>
  <c r="V1254" i="3"/>
  <c r="P1254" i="3"/>
  <c r="Z1253" i="3"/>
  <c r="Y1253" i="3"/>
  <c r="W1253" i="3"/>
  <c r="V1253" i="3"/>
  <c r="P1253" i="3"/>
  <c r="Z1252" i="3"/>
  <c r="Y1252" i="3"/>
  <c r="W1252" i="3"/>
  <c r="V1252" i="3"/>
  <c r="P1252" i="3"/>
  <c r="Z1251" i="3"/>
  <c r="Y1251" i="3"/>
  <c r="W1251" i="3"/>
  <c r="V1251" i="3"/>
  <c r="P1251" i="3"/>
  <c r="Z1250" i="3"/>
  <c r="Y1250" i="3"/>
  <c r="W1250" i="3"/>
  <c r="V1250" i="3"/>
  <c r="P1250" i="3"/>
  <c r="Z1249" i="3"/>
  <c r="Y1249" i="3"/>
  <c r="W1249" i="3"/>
  <c r="V1249" i="3"/>
  <c r="P1249" i="3"/>
  <c r="Z1248" i="3"/>
  <c r="Y1248" i="3"/>
  <c r="W1248" i="3"/>
  <c r="V1248" i="3"/>
  <c r="P1248" i="3"/>
  <c r="Z1247" i="3"/>
  <c r="Y1247" i="3"/>
  <c r="W1247" i="3"/>
  <c r="V1247" i="3"/>
  <c r="P1247" i="3"/>
  <c r="Z1246" i="3"/>
  <c r="Y1246" i="3"/>
  <c r="W1246" i="3"/>
  <c r="V1246" i="3"/>
  <c r="P1246" i="3"/>
  <c r="Z1245" i="3"/>
  <c r="Y1245" i="3"/>
  <c r="W1245" i="3"/>
  <c r="V1245" i="3"/>
  <c r="P1245" i="3"/>
  <c r="Z1244" i="3"/>
  <c r="Y1244" i="3"/>
  <c r="W1244" i="3"/>
  <c r="V1244" i="3"/>
  <c r="P1244" i="3"/>
  <c r="Z1243" i="3"/>
  <c r="Y1243" i="3"/>
  <c r="W1243" i="3"/>
  <c r="V1243" i="3"/>
  <c r="P1243" i="3"/>
  <c r="Z1242" i="3"/>
  <c r="Y1242" i="3"/>
  <c r="W1242" i="3"/>
  <c r="V1242" i="3"/>
  <c r="P1242" i="3"/>
  <c r="Z1241" i="3"/>
  <c r="Y1241" i="3"/>
  <c r="W1241" i="3"/>
  <c r="V1241" i="3"/>
  <c r="P1241" i="3"/>
  <c r="Z1240" i="3"/>
  <c r="Y1240" i="3"/>
  <c r="W1240" i="3"/>
  <c r="V1240" i="3"/>
  <c r="P1240" i="3"/>
  <c r="Z1239" i="3"/>
  <c r="Y1239" i="3"/>
  <c r="W1239" i="3"/>
  <c r="V1239" i="3"/>
  <c r="P1239" i="3"/>
  <c r="Z1238" i="3"/>
  <c r="Y1238" i="3"/>
  <c r="W1238" i="3"/>
  <c r="V1238" i="3"/>
  <c r="P1238" i="3"/>
  <c r="Z1237" i="3"/>
  <c r="Y1237" i="3"/>
  <c r="W1237" i="3"/>
  <c r="V1237" i="3"/>
  <c r="P1237" i="3"/>
  <c r="Z1236" i="3"/>
  <c r="Y1236" i="3"/>
  <c r="W1236" i="3"/>
  <c r="V1236" i="3"/>
  <c r="P1236" i="3"/>
  <c r="Z1235" i="3"/>
  <c r="Y1235" i="3"/>
  <c r="W1235" i="3"/>
  <c r="V1235" i="3"/>
  <c r="P1235" i="3"/>
  <c r="Z1234" i="3"/>
  <c r="Y1234" i="3"/>
  <c r="W1234" i="3"/>
  <c r="V1234" i="3"/>
  <c r="P1234" i="3"/>
  <c r="Z1233" i="3"/>
  <c r="Y1233" i="3"/>
  <c r="W1233" i="3"/>
  <c r="V1233" i="3"/>
  <c r="P1233" i="3"/>
  <c r="Z1232" i="3"/>
  <c r="Y1232" i="3"/>
  <c r="W1232" i="3"/>
  <c r="V1232" i="3"/>
  <c r="P1232" i="3"/>
  <c r="Z1231" i="3"/>
  <c r="Y1231" i="3"/>
  <c r="W1231" i="3"/>
  <c r="V1231" i="3"/>
  <c r="P1231" i="3"/>
  <c r="Z1230" i="3"/>
  <c r="Y1230" i="3"/>
  <c r="W1230" i="3"/>
  <c r="V1230" i="3"/>
  <c r="P1230" i="3"/>
  <c r="Z1229" i="3"/>
  <c r="Y1229" i="3"/>
  <c r="W1229" i="3"/>
  <c r="V1229" i="3"/>
  <c r="P1229" i="3"/>
  <c r="Z1228" i="3"/>
  <c r="Y1228" i="3"/>
  <c r="W1228" i="3"/>
  <c r="V1228" i="3"/>
  <c r="P1228" i="3"/>
  <c r="Z1227" i="3"/>
  <c r="Y1227" i="3"/>
  <c r="W1227" i="3"/>
  <c r="V1227" i="3"/>
  <c r="P1227" i="3"/>
  <c r="Z1226" i="3"/>
  <c r="Y1226" i="3"/>
  <c r="W1226" i="3"/>
  <c r="V1226" i="3"/>
  <c r="P1226" i="3"/>
  <c r="Z1225" i="3"/>
  <c r="Y1225" i="3"/>
  <c r="W1225" i="3"/>
  <c r="V1225" i="3"/>
  <c r="P1225" i="3"/>
  <c r="Z1224" i="3"/>
  <c r="Y1224" i="3"/>
  <c r="W1224" i="3"/>
  <c r="V1224" i="3"/>
  <c r="P1224" i="3"/>
  <c r="Z1223" i="3"/>
  <c r="Y1223" i="3"/>
  <c r="W1223" i="3"/>
  <c r="V1223" i="3"/>
  <c r="P1223" i="3"/>
  <c r="Z1222" i="3"/>
  <c r="Y1222" i="3"/>
  <c r="W1222" i="3"/>
  <c r="V1222" i="3"/>
  <c r="P1222" i="3"/>
  <c r="Z1221" i="3"/>
  <c r="Y1221" i="3"/>
  <c r="W1221" i="3"/>
  <c r="V1221" i="3"/>
  <c r="P1221" i="3"/>
  <c r="Z1220" i="3"/>
  <c r="Y1220" i="3"/>
  <c r="W1220" i="3"/>
  <c r="V1220" i="3"/>
  <c r="P1220" i="3"/>
  <c r="Z1219" i="3"/>
  <c r="Y1219" i="3"/>
  <c r="W1219" i="3"/>
  <c r="V1219" i="3"/>
  <c r="P1219" i="3"/>
  <c r="Z1218" i="3"/>
  <c r="Y1218" i="3"/>
  <c r="W1218" i="3"/>
  <c r="V1218" i="3"/>
  <c r="P1218" i="3"/>
  <c r="Z1217" i="3"/>
  <c r="Y1217" i="3"/>
  <c r="W1217" i="3"/>
  <c r="V1217" i="3"/>
  <c r="P1217" i="3"/>
  <c r="Z1216" i="3"/>
  <c r="Y1216" i="3"/>
  <c r="W1216" i="3"/>
  <c r="V1216" i="3"/>
  <c r="P1216" i="3"/>
  <c r="Z1215" i="3"/>
  <c r="Y1215" i="3"/>
  <c r="W1215" i="3"/>
  <c r="V1215" i="3"/>
  <c r="P1215" i="3"/>
  <c r="Z1214" i="3"/>
  <c r="Y1214" i="3"/>
  <c r="W1214" i="3"/>
  <c r="V1214" i="3"/>
  <c r="P1214" i="3"/>
  <c r="Z1213" i="3"/>
  <c r="Y1213" i="3"/>
  <c r="W1213" i="3"/>
  <c r="V1213" i="3"/>
  <c r="P1213" i="3"/>
  <c r="Z1212" i="3"/>
  <c r="Y1212" i="3"/>
  <c r="W1212" i="3"/>
  <c r="V1212" i="3"/>
  <c r="P1212" i="3"/>
  <c r="Z1211" i="3"/>
  <c r="Y1211" i="3"/>
  <c r="W1211" i="3"/>
  <c r="V1211" i="3"/>
  <c r="P1211" i="3"/>
  <c r="Z1210" i="3"/>
  <c r="Y1210" i="3"/>
  <c r="W1210" i="3"/>
  <c r="V1210" i="3"/>
  <c r="P1210" i="3"/>
  <c r="Z1209" i="3"/>
  <c r="Y1209" i="3"/>
  <c r="W1209" i="3"/>
  <c r="V1209" i="3"/>
  <c r="P1209" i="3"/>
  <c r="Z1208" i="3"/>
  <c r="Y1208" i="3"/>
  <c r="W1208" i="3"/>
  <c r="V1208" i="3"/>
  <c r="P1208" i="3"/>
  <c r="Z1207" i="3"/>
  <c r="Y1207" i="3"/>
  <c r="W1207" i="3"/>
  <c r="V1207" i="3"/>
  <c r="P1207" i="3"/>
  <c r="Z1206" i="3"/>
  <c r="Y1206" i="3"/>
  <c r="W1206" i="3"/>
  <c r="V1206" i="3"/>
  <c r="P1206" i="3"/>
  <c r="Z1205" i="3"/>
  <c r="Y1205" i="3"/>
  <c r="W1205" i="3"/>
  <c r="V1205" i="3"/>
  <c r="P1205" i="3"/>
  <c r="Z1204" i="3"/>
  <c r="Y1204" i="3"/>
  <c r="W1204" i="3"/>
  <c r="V1204" i="3"/>
  <c r="P1204" i="3"/>
  <c r="Z1203" i="3"/>
  <c r="Y1203" i="3"/>
  <c r="W1203" i="3"/>
  <c r="V1203" i="3"/>
  <c r="P1203" i="3"/>
  <c r="Z1202" i="3"/>
  <c r="Y1202" i="3"/>
  <c r="W1202" i="3"/>
  <c r="V1202" i="3"/>
  <c r="P1202" i="3"/>
  <c r="Z1201" i="3"/>
  <c r="Y1201" i="3"/>
  <c r="W1201" i="3"/>
  <c r="V1201" i="3"/>
  <c r="P1201" i="3"/>
  <c r="Z1200" i="3"/>
  <c r="Y1200" i="3"/>
  <c r="W1200" i="3"/>
  <c r="V1200" i="3"/>
  <c r="P1200" i="3"/>
  <c r="Z1199" i="3"/>
  <c r="Y1199" i="3"/>
  <c r="W1199" i="3"/>
  <c r="V1199" i="3"/>
  <c r="P1199" i="3"/>
  <c r="Z1198" i="3"/>
  <c r="Y1198" i="3"/>
  <c r="W1198" i="3"/>
  <c r="V1198" i="3"/>
  <c r="P1198" i="3"/>
  <c r="Z1197" i="3"/>
  <c r="Y1197" i="3"/>
  <c r="W1197" i="3"/>
  <c r="V1197" i="3"/>
  <c r="P1197" i="3"/>
  <c r="Z1196" i="3"/>
  <c r="Y1196" i="3"/>
  <c r="W1196" i="3"/>
  <c r="V1196" i="3"/>
  <c r="P1196" i="3"/>
  <c r="Z1195" i="3"/>
  <c r="Y1195" i="3"/>
  <c r="W1195" i="3"/>
  <c r="V1195" i="3"/>
  <c r="P1195" i="3"/>
  <c r="Z1194" i="3"/>
  <c r="Y1194" i="3"/>
  <c r="W1194" i="3"/>
  <c r="V1194" i="3"/>
  <c r="P1194" i="3"/>
  <c r="Z1193" i="3"/>
  <c r="Y1193" i="3"/>
  <c r="W1193" i="3"/>
  <c r="V1193" i="3"/>
  <c r="P1193" i="3"/>
  <c r="Z1192" i="3"/>
  <c r="Y1192" i="3"/>
  <c r="W1192" i="3"/>
  <c r="V1192" i="3"/>
  <c r="P1192" i="3"/>
  <c r="Z1191" i="3"/>
  <c r="Y1191" i="3"/>
  <c r="W1191" i="3"/>
  <c r="V1191" i="3"/>
  <c r="P1191" i="3"/>
  <c r="Z1190" i="3"/>
  <c r="Y1190" i="3"/>
  <c r="W1190" i="3"/>
  <c r="V1190" i="3"/>
  <c r="P1190" i="3"/>
  <c r="Z1189" i="3"/>
  <c r="Y1189" i="3"/>
  <c r="W1189" i="3"/>
  <c r="V1189" i="3"/>
  <c r="P1189" i="3"/>
  <c r="Z1188" i="3"/>
  <c r="Y1188" i="3"/>
  <c r="W1188" i="3"/>
  <c r="V1188" i="3"/>
  <c r="P1188" i="3"/>
  <c r="Z1187" i="3"/>
  <c r="Y1187" i="3"/>
  <c r="W1187" i="3"/>
  <c r="V1187" i="3"/>
  <c r="P1187" i="3"/>
  <c r="Z1186" i="3"/>
  <c r="Y1186" i="3"/>
  <c r="W1186" i="3"/>
  <c r="V1186" i="3"/>
  <c r="P1186" i="3"/>
  <c r="Z1185" i="3"/>
  <c r="Y1185" i="3"/>
  <c r="W1185" i="3"/>
  <c r="V1185" i="3"/>
  <c r="P1185" i="3"/>
  <c r="Z1184" i="3"/>
  <c r="Y1184" i="3"/>
  <c r="W1184" i="3"/>
  <c r="V1184" i="3"/>
  <c r="P1184" i="3"/>
  <c r="Z1183" i="3"/>
  <c r="Y1183" i="3"/>
  <c r="W1183" i="3"/>
  <c r="V1183" i="3"/>
  <c r="P1183" i="3"/>
  <c r="Z1182" i="3"/>
  <c r="Y1182" i="3"/>
  <c r="W1182" i="3"/>
  <c r="V1182" i="3"/>
  <c r="P1182" i="3"/>
  <c r="Z1181" i="3"/>
  <c r="Y1181" i="3"/>
  <c r="W1181" i="3"/>
  <c r="V1181" i="3"/>
  <c r="P1181" i="3"/>
  <c r="Z1180" i="3"/>
  <c r="Y1180" i="3"/>
  <c r="W1180" i="3"/>
  <c r="V1180" i="3"/>
  <c r="P1180" i="3"/>
  <c r="Z1179" i="3"/>
  <c r="Y1179" i="3"/>
  <c r="W1179" i="3"/>
  <c r="V1179" i="3"/>
  <c r="P1179" i="3"/>
  <c r="Z1178" i="3"/>
  <c r="Y1178" i="3"/>
  <c r="W1178" i="3"/>
  <c r="V1178" i="3"/>
  <c r="P1178" i="3"/>
  <c r="Z1177" i="3"/>
  <c r="Y1177" i="3"/>
  <c r="W1177" i="3"/>
  <c r="V1177" i="3"/>
  <c r="P1177" i="3"/>
  <c r="Z1176" i="3"/>
  <c r="Y1176" i="3"/>
  <c r="W1176" i="3"/>
  <c r="V1176" i="3"/>
  <c r="P1176" i="3"/>
  <c r="Z1175" i="3"/>
  <c r="Y1175" i="3"/>
  <c r="W1175" i="3"/>
  <c r="V1175" i="3"/>
  <c r="P1175" i="3"/>
  <c r="Z1174" i="3"/>
  <c r="Y1174" i="3"/>
  <c r="W1174" i="3"/>
  <c r="V1174" i="3"/>
  <c r="P1174" i="3"/>
  <c r="Z1173" i="3"/>
  <c r="Y1173" i="3"/>
  <c r="W1173" i="3"/>
  <c r="V1173" i="3"/>
  <c r="P1173" i="3"/>
  <c r="Z1172" i="3"/>
  <c r="Y1172" i="3"/>
  <c r="W1172" i="3"/>
  <c r="V1172" i="3"/>
  <c r="P1172" i="3"/>
  <c r="Z1171" i="3"/>
  <c r="Y1171" i="3"/>
  <c r="W1171" i="3"/>
  <c r="V1171" i="3"/>
  <c r="P1171" i="3"/>
  <c r="Z1170" i="3"/>
  <c r="Y1170" i="3"/>
  <c r="W1170" i="3"/>
  <c r="V1170" i="3"/>
  <c r="P1170" i="3"/>
  <c r="Z1169" i="3"/>
  <c r="Y1169" i="3"/>
  <c r="W1169" i="3"/>
  <c r="V1169" i="3"/>
  <c r="P1169" i="3"/>
  <c r="Z1168" i="3"/>
  <c r="Y1168" i="3"/>
  <c r="W1168" i="3"/>
  <c r="V1168" i="3"/>
  <c r="P1168" i="3"/>
  <c r="Z1167" i="3"/>
  <c r="Y1167" i="3"/>
  <c r="W1167" i="3"/>
  <c r="V1167" i="3"/>
  <c r="P1167" i="3"/>
  <c r="Z1166" i="3"/>
  <c r="Y1166" i="3"/>
  <c r="W1166" i="3"/>
  <c r="V1166" i="3"/>
  <c r="P1166" i="3"/>
  <c r="Z1165" i="3"/>
  <c r="Y1165" i="3"/>
  <c r="W1165" i="3"/>
  <c r="V1165" i="3"/>
  <c r="P1165" i="3"/>
  <c r="Z1164" i="3"/>
  <c r="Y1164" i="3"/>
  <c r="W1164" i="3"/>
  <c r="V1164" i="3"/>
  <c r="P1164" i="3"/>
  <c r="Z1163" i="3"/>
  <c r="Y1163" i="3"/>
  <c r="W1163" i="3"/>
  <c r="V1163" i="3"/>
  <c r="P1163" i="3"/>
  <c r="Z1162" i="3"/>
  <c r="Y1162" i="3"/>
  <c r="W1162" i="3"/>
  <c r="V1162" i="3"/>
  <c r="P1162" i="3"/>
  <c r="Z1161" i="3"/>
  <c r="Y1161" i="3"/>
  <c r="W1161" i="3"/>
  <c r="V1161" i="3"/>
  <c r="P1161" i="3"/>
  <c r="Z1160" i="3"/>
  <c r="Y1160" i="3"/>
  <c r="W1160" i="3"/>
  <c r="V1160" i="3"/>
  <c r="P1160" i="3"/>
  <c r="Z1159" i="3"/>
  <c r="Y1159" i="3"/>
  <c r="W1159" i="3"/>
  <c r="V1159" i="3"/>
  <c r="P1159" i="3"/>
  <c r="Z1158" i="3"/>
  <c r="Y1158" i="3"/>
  <c r="W1158" i="3"/>
  <c r="V1158" i="3"/>
  <c r="P1158" i="3"/>
  <c r="Z1157" i="3"/>
  <c r="Y1157" i="3"/>
  <c r="W1157" i="3"/>
  <c r="V1157" i="3"/>
  <c r="P1157" i="3"/>
  <c r="Z1156" i="3"/>
  <c r="Y1156" i="3"/>
  <c r="W1156" i="3"/>
  <c r="V1156" i="3"/>
  <c r="P1156" i="3"/>
  <c r="Z1155" i="3"/>
  <c r="Y1155" i="3"/>
  <c r="W1155" i="3"/>
  <c r="V1155" i="3"/>
  <c r="P1155" i="3"/>
  <c r="Z1154" i="3"/>
  <c r="Y1154" i="3"/>
  <c r="W1154" i="3"/>
  <c r="V1154" i="3"/>
  <c r="P1154" i="3"/>
  <c r="Z1153" i="3"/>
  <c r="Y1153" i="3"/>
  <c r="W1153" i="3"/>
  <c r="V1153" i="3"/>
  <c r="P1153" i="3"/>
  <c r="Z1152" i="3"/>
  <c r="Y1152" i="3"/>
  <c r="W1152" i="3"/>
  <c r="V1152" i="3"/>
  <c r="P1152" i="3"/>
  <c r="Z1151" i="3"/>
  <c r="Y1151" i="3"/>
  <c r="W1151" i="3"/>
  <c r="V1151" i="3"/>
  <c r="P1151" i="3"/>
  <c r="Z1150" i="3"/>
  <c r="Y1150" i="3"/>
  <c r="W1150" i="3"/>
  <c r="V1150" i="3"/>
  <c r="P1150" i="3"/>
  <c r="Z1149" i="3"/>
  <c r="Y1149" i="3"/>
  <c r="W1149" i="3"/>
  <c r="V1149" i="3"/>
  <c r="P1149" i="3"/>
  <c r="Z1148" i="3"/>
  <c r="Y1148" i="3"/>
  <c r="W1148" i="3"/>
  <c r="V1148" i="3"/>
  <c r="P1148" i="3"/>
  <c r="Z1147" i="3"/>
  <c r="Y1147" i="3"/>
  <c r="W1147" i="3"/>
  <c r="V1147" i="3"/>
  <c r="P1147" i="3"/>
  <c r="Z1146" i="3"/>
  <c r="Y1146" i="3"/>
  <c r="W1146" i="3"/>
  <c r="V1146" i="3"/>
  <c r="P1146" i="3"/>
  <c r="Z1145" i="3"/>
  <c r="Y1145" i="3"/>
  <c r="W1145" i="3"/>
  <c r="V1145" i="3"/>
  <c r="P1145" i="3"/>
  <c r="Z1144" i="3"/>
  <c r="Y1144" i="3"/>
  <c r="W1144" i="3"/>
  <c r="V1144" i="3"/>
  <c r="P1144" i="3"/>
  <c r="Z1143" i="3"/>
  <c r="Y1143" i="3"/>
  <c r="W1143" i="3"/>
  <c r="V1143" i="3"/>
  <c r="P1143" i="3"/>
  <c r="Z1142" i="3"/>
  <c r="Y1142" i="3"/>
  <c r="W1142" i="3"/>
  <c r="V1142" i="3"/>
  <c r="P1142" i="3"/>
  <c r="Z1141" i="3"/>
  <c r="Y1141" i="3"/>
  <c r="W1141" i="3"/>
  <c r="V1141" i="3"/>
  <c r="P1141" i="3"/>
  <c r="Z1140" i="3"/>
  <c r="Y1140" i="3"/>
  <c r="W1140" i="3"/>
  <c r="V1140" i="3"/>
  <c r="P1140" i="3"/>
  <c r="Z1139" i="3"/>
  <c r="Y1139" i="3"/>
  <c r="W1139" i="3"/>
  <c r="V1139" i="3"/>
  <c r="P1139" i="3"/>
  <c r="Z1138" i="3"/>
  <c r="Y1138" i="3"/>
  <c r="W1138" i="3"/>
  <c r="V1138" i="3"/>
  <c r="P1138" i="3"/>
  <c r="Z1137" i="3"/>
  <c r="Y1137" i="3"/>
  <c r="W1137" i="3"/>
  <c r="V1137" i="3"/>
  <c r="P1137" i="3"/>
  <c r="Z1136" i="3"/>
  <c r="Y1136" i="3"/>
  <c r="W1136" i="3"/>
  <c r="V1136" i="3"/>
  <c r="P1136" i="3"/>
  <c r="Z1135" i="3"/>
  <c r="Y1135" i="3"/>
  <c r="W1135" i="3"/>
  <c r="V1135" i="3"/>
  <c r="P1135" i="3"/>
  <c r="Z1134" i="3"/>
  <c r="Y1134" i="3"/>
  <c r="W1134" i="3"/>
  <c r="V1134" i="3"/>
  <c r="P1134" i="3"/>
  <c r="Z1133" i="3"/>
  <c r="Y1133" i="3"/>
  <c r="W1133" i="3"/>
  <c r="V1133" i="3"/>
  <c r="P1133" i="3"/>
  <c r="Z1132" i="3"/>
  <c r="Y1132" i="3"/>
  <c r="W1132" i="3"/>
  <c r="V1132" i="3"/>
  <c r="P1132" i="3"/>
  <c r="Z1131" i="3"/>
  <c r="Y1131" i="3"/>
  <c r="W1131" i="3"/>
  <c r="V1131" i="3"/>
  <c r="P1131" i="3"/>
  <c r="Z1130" i="3"/>
  <c r="Y1130" i="3"/>
  <c r="W1130" i="3"/>
  <c r="V1130" i="3"/>
  <c r="P1130" i="3"/>
  <c r="Z1129" i="3"/>
  <c r="Y1129" i="3"/>
  <c r="W1129" i="3"/>
  <c r="V1129" i="3"/>
  <c r="P1129" i="3"/>
  <c r="Z1128" i="3"/>
  <c r="Y1128" i="3"/>
  <c r="W1128" i="3"/>
  <c r="V1128" i="3"/>
  <c r="P1128" i="3"/>
  <c r="Z1127" i="3"/>
  <c r="Y1127" i="3"/>
  <c r="W1127" i="3"/>
  <c r="V1127" i="3"/>
  <c r="P1127" i="3"/>
  <c r="Z1126" i="3"/>
  <c r="Y1126" i="3"/>
  <c r="W1126" i="3"/>
  <c r="V1126" i="3"/>
  <c r="P1126" i="3"/>
  <c r="Z1125" i="3"/>
  <c r="Y1125" i="3"/>
  <c r="W1125" i="3"/>
  <c r="V1125" i="3"/>
  <c r="P1125" i="3"/>
  <c r="Z1124" i="3"/>
  <c r="Y1124" i="3"/>
  <c r="W1124" i="3"/>
  <c r="V1124" i="3"/>
  <c r="P1124" i="3"/>
  <c r="Z1123" i="3"/>
  <c r="Y1123" i="3"/>
  <c r="W1123" i="3"/>
  <c r="V1123" i="3"/>
  <c r="P1123" i="3"/>
  <c r="Z1122" i="3"/>
  <c r="Y1122" i="3"/>
  <c r="W1122" i="3"/>
  <c r="V1122" i="3"/>
  <c r="P1122" i="3"/>
  <c r="Z1121" i="3"/>
  <c r="Y1121" i="3"/>
  <c r="W1121" i="3"/>
  <c r="V1121" i="3"/>
  <c r="P1121" i="3"/>
  <c r="Z1120" i="3"/>
  <c r="Y1120" i="3"/>
  <c r="W1120" i="3"/>
  <c r="V1120" i="3"/>
  <c r="P1120" i="3"/>
  <c r="Z1119" i="3"/>
  <c r="Y1119" i="3"/>
  <c r="W1119" i="3"/>
  <c r="V1119" i="3"/>
  <c r="P1119" i="3"/>
  <c r="Z1118" i="3"/>
  <c r="Y1118" i="3"/>
  <c r="W1118" i="3"/>
  <c r="V1118" i="3"/>
  <c r="P1118" i="3"/>
  <c r="Z1117" i="3"/>
  <c r="Y1117" i="3"/>
  <c r="W1117" i="3"/>
  <c r="V1117" i="3"/>
  <c r="P1117" i="3"/>
  <c r="Z1116" i="3"/>
  <c r="Y1116" i="3"/>
  <c r="W1116" i="3"/>
  <c r="V1116" i="3"/>
  <c r="P1116" i="3"/>
  <c r="Z1115" i="3"/>
  <c r="Y1115" i="3"/>
  <c r="W1115" i="3"/>
  <c r="V1115" i="3"/>
  <c r="P1115" i="3"/>
  <c r="Z1114" i="3"/>
  <c r="Y1114" i="3"/>
  <c r="W1114" i="3"/>
  <c r="V1114" i="3"/>
  <c r="P1114" i="3"/>
  <c r="Z1113" i="3"/>
  <c r="Y1113" i="3"/>
  <c r="W1113" i="3"/>
  <c r="V1113" i="3"/>
  <c r="P1113" i="3"/>
  <c r="Z1112" i="3"/>
  <c r="Y1112" i="3"/>
  <c r="W1112" i="3"/>
  <c r="V1112" i="3"/>
  <c r="P1112" i="3"/>
  <c r="Z1111" i="3"/>
  <c r="Y1111" i="3"/>
  <c r="W1111" i="3"/>
  <c r="V1111" i="3"/>
  <c r="P1111" i="3"/>
  <c r="Z1110" i="3"/>
  <c r="Y1110" i="3"/>
  <c r="W1110" i="3"/>
  <c r="V1110" i="3"/>
  <c r="P1110" i="3"/>
  <c r="Z1109" i="3"/>
  <c r="Y1109" i="3"/>
  <c r="W1109" i="3"/>
  <c r="V1109" i="3"/>
  <c r="P1109" i="3"/>
  <c r="Z1108" i="3"/>
  <c r="Y1108" i="3"/>
  <c r="W1108" i="3"/>
  <c r="V1108" i="3"/>
  <c r="P1108" i="3"/>
  <c r="Z1107" i="3"/>
  <c r="Y1107" i="3"/>
  <c r="W1107" i="3"/>
  <c r="V1107" i="3"/>
  <c r="P1107" i="3"/>
  <c r="Z1106" i="3"/>
  <c r="Y1106" i="3"/>
  <c r="W1106" i="3"/>
  <c r="V1106" i="3"/>
  <c r="P1106" i="3"/>
  <c r="Z1105" i="3"/>
  <c r="Y1105" i="3"/>
  <c r="W1105" i="3"/>
  <c r="V1105" i="3"/>
  <c r="P1105" i="3"/>
  <c r="Z1104" i="3"/>
  <c r="Y1104" i="3"/>
  <c r="W1104" i="3"/>
  <c r="V1104" i="3"/>
  <c r="P1104" i="3"/>
  <c r="Z1103" i="3"/>
  <c r="Y1103" i="3"/>
  <c r="W1103" i="3"/>
  <c r="V1103" i="3"/>
  <c r="P1103" i="3"/>
  <c r="Z1102" i="3"/>
  <c r="Y1102" i="3"/>
  <c r="W1102" i="3"/>
  <c r="V1102" i="3"/>
  <c r="P1102" i="3"/>
  <c r="Z1101" i="3"/>
  <c r="Y1101" i="3"/>
  <c r="W1101" i="3"/>
  <c r="V1101" i="3"/>
  <c r="P1101" i="3"/>
  <c r="Z1100" i="3"/>
  <c r="Y1100" i="3"/>
  <c r="W1100" i="3"/>
  <c r="V1100" i="3"/>
  <c r="P1100" i="3"/>
  <c r="Z1099" i="3"/>
  <c r="Y1099" i="3"/>
  <c r="W1099" i="3"/>
  <c r="V1099" i="3"/>
  <c r="P1099" i="3"/>
  <c r="Z1098" i="3"/>
  <c r="Y1098" i="3"/>
  <c r="W1098" i="3"/>
  <c r="V1098" i="3"/>
  <c r="P1098" i="3"/>
  <c r="Z1097" i="3"/>
  <c r="Y1097" i="3"/>
  <c r="W1097" i="3"/>
  <c r="V1097" i="3"/>
  <c r="P1097" i="3"/>
  <c r="Z1096" i="3"/>
  <c r="Y1096" i="3"/>
  <c r="W1096" i="3"/>
  <c r="V1096" i="3"/>
  <c r="P1096" i="3"/>
  <c r="Z1095" i="3"/>
  <c r="Y1095" i="3"/>
  <c r="W1095" i="3"/>
  <c r="V1095" i="3"/>
  <c r="P1095" i="3"/>
  <c r="Z1094" i="3"/>
  <c r="Y1094" i="3"/>
  <c r="W1094" i="3"/>
  <c r="V1094" i="3"/>
  <c r="P1094" i="3"/>
  <c r="Z1093" i="3"/>
  <c r="Y1093" i="3"/>
  <c r="W1093" i="3"/>
  <c r="V1093" i="3"/>
  <c r="P1093" i="3"/>
  <c r="Z1092" i="3"/>
  <c r="Y1092" i="3"/>
  <c r="W1092" i="3"/>
  <c r="V1092" i="3"/>
  <c r="P1092" i="3"/>
  <c r="Z1091" i="3"/>
  <c r="Y1091" i="3"/>
  <c r="W1091" i="3"/>
  <c r="V1091" i="3"/>
  <c r="P1091" i="3"/>
  <c r="Z1090" i="3"/>
  <c r="Y1090" i="3"/>
  <c r="W1090" i="3"/>
  <c r="V1090" i="3"/>
  <c r="P1090" i="3"/>
  <c r="Z1089" i="3"/>
  <c r="Y1089" i="3"/>
  <c r="W1089" i="3"/>
  <c r="V1089" i="3"/>
  <c r="P1089" i="3"/>
  <c r="Z1088" i="3"/>
  <c r="Y1088" i="3"/>
  <c r="W1088" i="3"/>
  <c r="V1088" i="3"/>
  <c r="P1088" i="3"/>
  <c r="Z1087" i="3"/>
  <c r="Y1087" i="3"/>
  <c r="W1087" i="3"/>
  <c r="V1087" i="3"/>
  <c r="P1087" i="3"/>
  <c r="Z1086" i="3"/>
  <c r="Y1086" i="3"/>
  <c r="W1086" i="3"/>
  <c r="V1086" i="3"/>
  <c r="P1086" i="3"/>
  <c r="Z1085" i="3"/>
  <c r="Y1085" i="3"/>
  <c r="W1085" i="3"/>
  <c r="V1085" i="3"/>
  <c r="P1085" i="3"/>
  <c r="Z1084" i="3"/>
  <c r="Y1084" i="3"/>
  <c r="W1084" i="3"/>
  <c r="V1084" i="3"/>
  <c r="P1084" i="3"/>
  <c r="Z1083" i="3"/>
  <c r="Y1083" i="3"/>
  <c r="W1083" i="3"/>
  <c r="V1083" i="3"/>
  <c r="P1083" i="3"/>
  <c r="Z1082" i="3"/>
  <c r="Y1082" i="3"/>
  <c r="W1082" i="3"/>
  <c r="V1082" i="3"/>
  <c r="P1082" i="3"/>
  <c r="Z1081" i="3"/>
  <c r="Y1081" i="3"/>
  <c r="W1081" i="3"/>
  <c r="V1081" i="3"/>
  <c r="P1081" i="3"/>
  <c r="Z1080" i="3"/>
  <c r="Y1080" i="3"/>
  <c r="W1080" i="3"/>
  <c r="V1080" i="3"/>
  <c r="P1080" i="3"/>
  <c r="Z1079" i="3"/>
  <c r="Y1079" i="3"/>
  <c r="W1079" i="3"/>
  <c r="V1079" i="3"/>
  <c r="P1079" i="3"/>
  <c r="Z1078" i="3"/>
  <c r="Y1078" i="3"/>
  <c r="W1078" i="3"/>
  <c r="V1078" i="3"/>
  <c r="P1078" i="3"/>
  <c r="Z1077" i="3"/>
  <c r="Y1077" i="3"/>
  <c r="W1077" i="3"/>
  <c r="V1077" i="3"/>
  <c r="P1077" i="3"/>
  <c r="Z1076" i="3"/>
  <c r="Y1076" i="3"/>
  <c r="W1076" i="3"/>
  <c r="V1076" i="3"/>
  <c r="P1076" i="3"/>
  <c r="Z1075" i="3"/>
  <c r="Y1075" i="3"/>
  <c r="W1075" i="3"/>
  <c r="V1075" i="3"/>
  <c r="P1075" i="3"/>
  <c r="Z1074" i="3"/>
  <c r="Y1074" i="3"/>
  <c r="W1074" i="3"/>
  <c r="V1074" i="3"/>
  <c r="P1074" i="3"/>
  <c r="Z1073" i="3"/>
  <c r="Y1073" i="3"/>
  <c r="W1073" i="3"/>
  <c r="V1073" i="3"/>
  <c r="P1073" i="3"/>
  <c r="Z1072" i="3"/>
  <c r="Y1072" i="3"/>
  <c r="W1072" i="3"/>
  <c r="V1072" i="3"/>
  <c r="P1072" i="3"/>
  <c r="Z1071" i="3"/>
  <c r="Y1071" i="3"/>
  <c r="W1071" i="3"/>
  <c r="V1071" i="3"/>
  <c r="P1071" i="3"/>
  <c r="Z1070" i="3"/>
  <c r="Y1070" i="3"/>
  <c r="W1070" i="3"/>
  <c r="V1070" i="3"/>
  <c r="P1070" i="3"/>
  <c r="Z1069" i="3"/>
  <c r="Y1069" i="3"/>
  <c r="W1069" i="3"/>
  <c r="V1069" i="3"/>
  <c r="P1069" i="3"/>
  <c r="Z1068" i="3"/>
  <c r="Y1068" i="3"/>
  <c r="W1068" i="3"/>
  <c r="V1068" i="3"/>
  <c r="P1068" i="3"/>
  <c r="Z1067" i="3"/>
  <c r="Y1067" i="3"/>
  <c r="W1067" i="3"/>
  <c r="V1067" i="3"/>
  <c r="P1067" i="3"/>
  <c r="Z1066" i="3"/>
  <c r="Y1066" i="3"/>
  <c r="W1066" i="3"/>
  <c r="V1066" i="3"/>
  <c r="P1066" i="3"/>
  <c r="Z1065" i="3"/>
  <c r="Y1065" i="3"/>
  <c r="W1065" i="3"/>
  <c r="V1065" i="3"/>
  <c r="P1065" i="3"/>
  <c r="Z1064" i="3"/>
  <c r="Y1064" i="3"/>
  <c r="W1064" i="3"/>
  <c r="V1064" i="3"/>
  <c r="P1064" i="3"/>
  <c r="Z1063" i="3"/>
  <c r="Y1063" i="3"/>
  <c r="W1063" i="3"/>
  <c r="V1063" i="3"/>
  <c r="P1063" i="3"/>
  <c r="Z1062" i="3"/>
  <c r="Y1062" i="3"/>
  <c r="W1062" i="3"/>
  <c r="V1062" i="3"/>
  <c r="P1062" i="3"/>
  <c r="Z1061" i="3"/>
  <c r="Y1061" i="3"/>
  <c r="W1061" i="3"/>
  <c r="V1061" i="3"/>
  <c r="P1061" i="3"/>
  <c r="Z1060" i="3"/>
  <c r="Y1060" i="3"/>
  <c r="W1060" i="3"/>
  <c r="V1060" i="3"/>
  <c r="P1060" i="3"/>
  <c r="Z1059" i="3"/>
  <c r="Y1059" i="3"/>
  <c r="W1059" i="3"/>
  <c r="V1059" i="3"/>
  <c r="P1059" i="3"/>
  <c r="Z1058" i="3"/>
  <c r="Y1058" i="3"/>
  <c r="W1058" i="3"/>
  <c r="V1058" i="3"/>
  <c r="P1058" i="3"/>
  <c r="Z1057" i="3"/>
  <c r="Y1057" i="3"/>
  <c r="W1057" i="3"/>
  <c r="V1057" i="3"/>
  <c r="P1057" i="3"/>
  <c r="Z1056" i="3"/>
  <c r="Y1056" i="3"/>
  <c r="W1056" i="3"/>
  <c r="V1056" i="3"/>
  <c r="P1056" i="3"/>
  <c r="Z1055" i="3"/>
  <c r="Y1055" i="3"/>
  <c r="W1055" i="3"/>
  <c r="V1055" i="3"/>
  <c r="P1055" i="3"/>
  <c r="Z1054" i="3"/>
  <c r="Y1054" i="3"/>
  <c r="W1054" i="3"/>
  <c r="V1054" i="3"/>
  <c r="P1054" i="3"/>
  <c r="Z1053" i="3"/>
  <c r="Y1053" i="3"/>
  <c r="W1053" i="3"/>
  <c r="V1053" i="3"/>
  <c r="P1053" i="3"/>
  <c r="Z1052" i="3"/>
  <c r="Y1052" i="3"/>
  <c r="W1052" i="3"/>
  <c r="V1052" i="3"/>
  <c r="P1052" i="3"/>
  <c r="Z1051" i="3"/>
  <c r="Y1051" i="3"/>
  <c r="W1051" i="3"/>
  <c r="V1051" i="3"/>
  <c r="P1051" i="3"/>
  <c r="Z1050" i="3"/>
  <c r="Y1050" i="3"/>
  <c r="W1050" i="3"/>
  <c r="V1050" i="3"/>
  <c r="P1050" i="3"/>
  <c r="Z1049" i="3"/>
  <c r="Y1049" i="3"/>
  <c r="W1049" i="3"/>
  <c r="V1049" i="3"/>
  <c r="P1049" i="3"/>
  <c r="Z1048" i="3"/>
  <c r="Y1048" i="3"/>
  <c r="W1048" i="3"/>
  <c r="V1048" i="3"/>
  <c r="P1048" i="3"/>
  <c r="Z1047" i="3"/>
  <c r="Y1047" i="3"/>
  <c r="W1047" i="3"/>
  <c r="V1047" i="3"/>
  <c r="P1047" i="3"/>
  <c r="Z1046" i="3"/>
  <c r="Y1046" i="3"/>
  <c r="W1046" i="3"/>
  <c r="V1046" i="3"/>
  <c r="P1046" i="3"/>
  <c r="Z1045" i="3"/>
  <c r="Y1045" i="3"/>
  <c r="W1045" i="3"/>
  <c r="V1045" i="3"/>
  <c r="P1045" i="3"/>
  <c r="Z1044" i="3"/>
  <c r="Y1044" i="3"/>
  <c r="W1044" i="3"/>
  <c r="V1044" i="3"/>
  <c r="P1044" i="3"/>
  <c r="Z1043" i="3"/>
  <c r="Y1043" i="3"/>
  <c r="W1043" i="3"/>
  <c r="V1043" i="3"/>
  <c r="P1043" i="3"/>
  <c r="Z1042" i="3"/>
  <c r="Y1042" i="3"/>
  <c r="W1042" i="3"/>
  <c r="V1042" i="3"/>
  <c r="P1042" i="3"/>
  <c r="Z1041" i="3"/>
  <c r="Y1041" i="3"/>
  <c r="W1041" i="3"/>
  <c r="V1041" i="3"/>
  <c r="P1041" i="3"/>
  <c r="Z1040" i="3"/>
  <c r="Y1040" i="3"/>
  <c r="W1040" i="3"/>
  <c r="V1040" i="3"/>
  <c r="P1040" i="3"/>
  <c r="Z1039" i="3"/>
  <c r="Y1039" i="3"/>
  <c r="W1039" i="3"/>
  <c r="V1039" i="3"/>
  <c r="P1039" i="3"/>
  <c r="Z1038" i="3"/>
  <c r="Y1038" i="3"/>
  <c r="W1038" i="3"/>
  <c r="V1038" i="3"/>
  <c r="P1038" i="3"/>
  <c r="Z1037" i="3"/>
  <c r="Y1037" i="3"/>
  <c r="W1037" i="3"/>
  <c r="V1037" i="3"/>
  <c r="P1037" i="3"/>
  <c r="Z1036" i="3"/>
  <c r="Y1036" i="3"/>
  <c r="W1036" i="3"/>
  <c r="V1036" i="3"/>
  <c r="P1036" i="3"/>
  <c r="Z1035" i="3"/>
  <c r="Y1035" i="3"/>
  <c r="W1035" i="3"/>
  <c r="V1035" i="3"/>
  <c r="P1035" i="3"/>
  <c r="Z1034" i="3"/>
  <c r="Y1034" i="3"/>
  <c r="W1034" i="3"/>
  <c r="V1034" i="3"/>
  <c r="P1034" i="3"/>
  <c r="Z1033" i="3"/>
  <c r="Y1033" i="3"/>
  <c r="W1033" i="3"/>
  <c r="V1033" i="3"/>
  <c r="P1033" i="3"/>
  <c r="Z1032" i="3"/>
  <c r="Y1032" i="3"/>
  <c r="W1032" i="3"/>
  <c r="V1032" i="3"/>
  <c r="P1032" i="3"/>
  <c r="Z1031" i="3"/>
  <c r="Y1031" i="3"/>
  <c r="W1031" i="3"/>
  <c r="V1031" i="3"/>
  <c r="P1031" i="3"/>
  <c r="Z1030" i="3"/>
  <c r="Y1030" i="3"/>
  <c r="W1030" i="3"/>
  <c r="V1030" i="3"/>
  <c r="P1030" i="3"/>
  <c r="Z1029" i="3"/>
  <c r="Y1029" i="3"/>
  <c r="W1029" i="3"/>
  <c r="V1029" i="3"/>
  <c r="P1029" i="3"/>
  <c r="Z1028" i="3"/>
  <c r="Y1028" i="3"/>
  <c r="W1028" i="3"/>
  <c r="V1028" i="3"/>
  <c r="P1028" i="3"/>
  <c r="Z1027" i="3"/>
  <c r="Y1027" i="3"/>
  <c r="W1027" i="3"/>
  <c r="V1027" i="3"/>
  <c r="P1027" i="3"/>
  <c r="Z1026" i="3"/>
  <c r="Y1026" i="3"/>
  <c r="W1026" i="3"/>
  <c r="V1026" i="3"/>
  <c r="P1026" i="3"/>
  <c r="Z1025" i="3"/>
  <c r="Y1025" i="3"/>
  <c r="W1025" i="3"/>
  <c r="V1025" i="3"/>
  <c r="P1025" i="3"/>
  <c r="Z1024" i="3"/>
  <c r="Y1024" i="3"/>
  <c r="W1024" i="3"/>
  <c r="V1024" i="3"/>
  <c r="P1024" i="3"/>
  <c r="Z1023" i="3"/>
  <c r="Y1023" i="3"/>
  <c r="W1023" i="3"/>
  <c r="V1023" i="3"/>
  <c r="P1023" i="3"/>
  <c r="Z1022" i="3"/>
  <c r="Y1022" i="3"/>
  <c r="W1022" i="3"/>
  <c r="V1022" i="3"/>
  <c r="P1022" i="3"/>
  <c r="Z1021" i="3"/>
  <c r="Y1021" i="3"/>
  <c r="W1021" i="3"/>
  <c r="V1021" i="3"/>
  <c r="P1021" i="3"/>
  <c r="Z1020" i="3"/>
  <c r="Y1020" i="3"/>
  <c r="W1020" i="3"/>
  <c r="V1020" i="3"/>
  <c r="P1020" i="3"/>
  <c r="Z1019" i="3"/>
  <c r="Y1019" i="3"/>
  <c r="W1019" i="3"/>
  <c r="V1019" i="3"/>
  <c r="P1019" i="3"/>
  <c r="Z1018" i="3"/>
  <c r="Y1018" i="3"/>
  <c r="W1018" i="3"/>
  <c r="V1018" i="3"/>
  <c r="P1018" i="3"/>
  <c r="Z1017" i="3"/>
  <c r="Y1017" i="3"/>
  <c r="W1017" i="3"/>
  <c r="V1017" i="3"/>
  <c r="P1017" i="3"/>
  <c r="Z1016" i="3"/>
  <c r="Y1016" i="3"/>
  <c r="W1016" i="3"/>
  <c r="V1016" i="3"/>
  <c r="P1016" i="3"/>
  <c r="Z1015" i="3"/>
  <c r="Y1015" i="3"/>
  <c r="W1015" i="3"/>
  <c r="V1015" i="3"/>
  <c r="P1015" i="3"/>
  <c r="Z1014" i="3"/>
  <c r="Y1014" i="3"/>
  <c r="W1014" i="3"/>
  <c r="V1014" i="3"/>
  <c r="P1014" i="3"/>
  <c r="Z1013" i="3"/>
  <c r="Y1013" i="3"/>
  <c r="W1013" i="3"/>
  <c r="V1013" i="3"/>
  <c r="P1013" i="3"/>
  <c r="Z1012" i="3"/>
  <c r="Y1012" i="3"/>
  <c r="W1012" i="3"/>
  <c r="V1012" i="3"/>
  <c r="P1012" i="3"/>
  <c r="Z1011" i="3"/>
  <c r="Y1011" i="3"/>
  <c r="W1011" i="3"/>
  <c r="V1011" i="3"/>
  <c r="P1011" i="3"/>
  <c r="Z1010" i="3"/>
  <c r="Y1010" i="3"/>
  <c r="W1010" i="3"/>
  <c r="V1010" i="3"/>
  <c r="P1010" i="3"/>
  <c r="Z1009" i="3"/>
  <c r="Y1009" i="3"/>
  <c r="W1009" i="3"/>
  <c r="V1009" i="3"/>
  <c r="P1009" i="3"/>
  <c r="Z1008" i="3"/>
  <c r="Y1008" i="3"/>
  <c r="W1008" i="3"/>
  <c r="V1008" i="3"/>
  <c r="P1008" i="3"/>
  <c r="Z1007" i="3"/>
  <c r="Y1007" i="3"/>
  <c r="W1007" i="3"/>
  <c r="V1007" i="3"/>
  <c r="P1007" i="3"/>
  <c r="Z1006" i="3"/>
  <c r="Y1006" i="3"/>
  <c r="W1006" i="3"/>
  <c r="V1006" i="3"/>
  <c r="P1006" i="3"/>
  <c r="Z1005" i="3"/>
  <c r="Y1005" i="3"/>
  <c r="W1005" i="3"/>
  <c r="V1005" i="3"/>
  <c r="P1005" i="3"/>
  <c r="Z1004" i="3"/>
  <c r="Y1004" i="3"/>
  <c r="W1004" i="3"/>
  <c r="V1004" i="3"/>
  <c r="P1004" i="3"/>
  <c r="Z1003" i="3"/>
  <c r="Y1003" i="3"/>
  <c r="W1003" i="3"/>
  <c r="V1003" i="3"/>
  <c r="P1003" i="3"/>
  <c r="Z1002" i="3"/>
  <c r="Y1002" i="3"/>
  <c r="W1002" i="3"/>
  <c r="V1002" i="3"/>
  <c r="P1002" i="3"/>
  <c r="Z1001" i="3"/>
  <c r="Y1001" i="3"/>
  <c r="W1001" i="3"/>
  <c r="V1001" i="3"/>
  <c r="P1001" i="3"/>
  <c r="Z1000" i="3"/>
  <c r="Y1000" i="3"/>
  <c r="W1000" i="3"/>
  <c r="V1000" i="3"/>
  <c r="P1000" i="3"/>
  <c r="Z999" i="3"/>
  <c r="Y999" i="3"/>
  <c r="W999" i="3"/>
  <c r="V999" i="3"/>
  <c r="P999" i="3"/>
  <c r="Z998" i="3"/>
  <c r="Y998" i="3"/>
  <c r="W998" i="3"/>
  <c r="V998" i="3"/>
  <c r="P998" i="3"/>
  <c r="Z997" i="3"/>
  <c r="Y997" i="3"/>
  <c r="W997" i="3"/>
  <c r="V997" i="3"/>
  <c r="P997" i="3"/>
  <c r="Z996" i="3"/>
  <c r="Y996" i="3"/>
  <c r="W996" i="3"/>
  <c r="V996" i="3"/>
  <c r="P996" i="3"/>
  <c r="Z995" i="3"/>
  <c r="Y995" i="3"/>
  <c r="W995" i="3"/>
  <c r="V995" i="3"/>
  <c r="P995" i="3"/>
  <c r="Z994" i="3"/>
  <c r="Y994" i="3"/>
  <c r="W994" i="3"/>
  <c r="V994" i="3"/>
  <c r="P994" i="3"/>
  <c r="Z993" i="3"/>
  <c r="Y993" i="3"/>
  <c r="W993" i="3"/>
  <c r="V993" i="3"/>
  <c r="P993" i="3"/>
  <c r="Z992" i="3"/>
  <c r="Y992" i="3"/>
  <c r="W992" i="3"/>
  <c r="V992" i="3"/>
  <c r="P992" i="3"/>
  <c r="Z991" i="3"/>
  <c r="Y991" i="3"/>
  <c r="W991" i="3"/>
  <c r="V991" i="3"/>
  <c r="P991" i="3"/>
  <c r="Z990" i="3"/>
  <c r="Y990" i="3"/>
  <c r="W990" i="3"/>
  <c r="V990" i="3"/>
  <c r="P990" i="3"/>
  <c r="Z989" i="3"/>
  <c r="Y989" i="3"/>
  <c r="W989" i="3"/>
  <c r="V989" i="3"/>
  <c r="P989" i="3"/>
  <c r="Z988" i="3"/>
  <c r="Y988" i="3"/>
  <c r="W988" i="3"/>
  <c r="V988" i="3"/>
  <c r="P988" i="3"/>
  <c r="Z987" i="3"/>
  <c r="Y987" i="3"/>
  <c r="W987" i="3"/>
  <c r="V987" i="3"/>
  <c r="P987" i="3"/>
  <c r="Z986" i="3"/>
  <c r="Y986" i="3"/>
  <c r="W986" i="3"/>
  <c r="V986" i="3"/>
  <c r="P986" i="3"/>
  <c r="Z985" i="3"/>
  <c r="Y985" i="3"/>
  <c r="W985" i="3"/>
  <c r="V985" i="3"/>
  <c r="P985" i="3"/>
  <c r="Z984" i="3"/>
  <c r="Y984" i="3"/>
  <c r="W984" i="3"/>
  <c r="V984" i="3"/>
  <c r="P984" i="3"/>
  <c r="Z983" i="3"/>
  <c r="Y983" i="3"/>
  <c r="W983" i="3"/>
  <c r="V983" i="3"/>
  <c r="P983" i="3"/>
  <c r="Z982" i="3"/>
  <c r="Y982" i="3"/>
  <c r="W982" i="3"/>
  <c r="V982" i="3"/>
  <c r="P982" i="3"/>
  <c r="Z981" i="3"/>
  <c r="Y981" i="3"/>
  <c r="W981" i="3"/>
  <c r="V981" i="3"/>
  <c r="P981" i="3"/>
  <c r="Z980" i="3"/>
  <c r="Y980" i="3"/>
  <c r="W980" i="3"/>
  <c r="V980" i="3"/>
  <c r="P980" i="3"/>
  <c r="Z979" i="3"/>
  <c r="Y979" i="3"/>
  <c r="W979" i="3"/>
  <c r="V979" i="3"/>
  <c r="P979" i="3"/>
  <c r="Z978" i="3"/>
  <c r="Y978" i="3"/>
  <c r="W978" i="3"/>
  <c r="V978" i="3"/>
  <c r="P978" i="3"/>
  <c r="Z977" i="3"/>
  <c r="Y977" i="3"/>
  <c r="W977" i="3"/>
  <c r="V977" i="3"/>
  <c r="P977" i="3"/>
  <c r="Z976" i="3"/>
  <c r="Y976" i="3"/>
  <c r="W976" i="3"/>
  <c r="V976" i="3"/>
  <c r="P976" i="3"/>
  <c r="Z975" i="3"/>
  <c r="Y975" i="3"/>
  <c r="W975" i="3"/>
  <c r="V975" i="3"/>
  <c r="P975" i="3"/>
  <c r="Z974" i="3"/>
  <c r="Y974" i="3"/>
  <c r="W974" i="3"/>
  <c r="V974" i="3"/>
  <c r="P974" i="3"/>
  <c r="Z973" i="3"/>
  <c r="Y973" i="3"/>
  <c r="W973" i="3"/>
  <c r="V973" i="3"/>
  <c r="P973" i="3"/>
  <c r="Z972" i="3"/>
  <c r="Y972" i="3"/>
  <c r="W972" i="3"/>
  <c r="V972" i="3"/>
  <c r="P972" i="3"/>
  <c r="Z971" i="3"/>
  <c r="Y971" i="3"/>
  <c r="W971" i="3"/>
  <c r="V971" i="3"/>
  <c r="P971" i="3"/>
  <c r="Z970" i="3"/>
  <c r="Y970" i="3"/>
  <c r="W970" i="3"/>
  <c r="V970" i="3"/>
  <c r="P970" i="3"/>
  <c r="Z969" i="3"/>
  <c r="Y969" i="3"/>
  <c r="W969" i="3"/>
  <c r="V969" i="3"/>
  <c r="P969" i="3"/>
  <c r="Z968" i="3"/>
  <c r="Y968" i="3"/>
  <c r="W968" i="3"/>
  <c r="V968" i="3"/>
  <c r="P968" i="3"/>
  <c r="Z967" i="3"/>
  <c r="Y967" i="3"/>
  <c r="W967" i="3"/>
  <c r="V967" i="3"/>
  <c r="P967" i="3"/>
  <c r="Z966" i="3"/>
  <c r="Y966" i="3"/>
  <c r="W966" i="3"/>
  <c r="V966" i="3"/>
  <c r="P966" i="3"/>
  <c r="Z965" i="3"/>
  <c r="Y965" i="3"/>
  <c r="W965" i="3"/>
  <c r="V965" i="3"/>
  <c r="P965" i="3"/>
  <c r="Z964" i="3"/>
  <c r="Y964" i="3"/>
  <c r="W964" i="3"/>
  <c r="V964" i="3"/>
  <c r="P964" i="3"/>
  <c r="Z963" i="3"/>
  <c r="Y963" i="3"/>
  <c r="W963" i="3"/>
  <c r="V963" i="3"/>
  <c r="P963" i="3"/>
  <c r="Z962" i="3"/>
  <c r="Y962" i="3"/>
  <c r="W962" i="3"/>
  <c r="V962" i="3"/>
  <c r="P962" i="3"/>
  <c r="Z961" i="3"/>
  <c r="Y961" i="3"/>
  <c r="W961" i="3"/>
  <c r="V961" i="3"/>
  <c r="P961" i="3"/>
  <c r="Z960" i="3"/>
  <c r="Y960" i="3"/>
  <c r="W960" i="3"/>
  <c r="V960" i="3"/>
  <c r="P960" i="3"/>
  <c r="Z959" i="3"/>
  <c r="Y959" i="3"/>
  <c r="W959" i="3"/>
  <c r="V959" i="3"/>
  <c r="P959" i="3"/>
  <c r="Z958" i="3"/>
  <c r="Y958" i="3"/>
  <c r="W958" i="3"/>
  <c r="V958" i="3"/>
  <c r="P958" i="3"/>
  <c r="Z957" i="3"/>
  <c r="Y957" i="3"/>
  <c r="W957" i="3"/>
  <c r="V957" i="3"/>
  <c r="P957" i="3"/>
  <c r="Z956" i="3"/>
  <c r="Y956" i="3"/>
  <c r="W956" i="3"/>
  <c r="V956" i="3"/>
  <c r="P956" i="3"/>
  <c r="Z955" i="3"/>
  <c r="Y955" i="3"/>
  <c r="W955" i="3"/>
  <c r="V955" i="3"/>
  <c r="P955" i="3"/>
  <c r="Z954" i="3"/>
  <c r="Y954" i="3"/>
  <c r="W954" i="3"/>
  <c r="V954" i="3"/>
  <c r="P954" i="3"/>
  <c r="Z953" i="3"/>
  <c r="Y953" i="3"/>
  <c r="W953" i="3"/>
  <c r="V953" i="3"/>
  <c r="P953" i="3"/>
  <c r="Z952" i="3"/>
  <c r="Y952" i="3"/>
  <c r="W952" i="3"/>
  <c r="V952" i="3"/>
  <c r="P952" i="3"/>
  <c r="Z951" i="3"/>
  <c r="Y951" i="3"/>
  <c r="W951" i="3"/>
  <c r="V951" i="3"/>
  <c r="P951" i="3"/>
  <c r="Z950" i="3"/>
  <c r="Y950" i="3"/>
  <c r="W950" i="3"/>
  <c r="V950" i="3"/>
  <c r="P950" i="3"/>
  <c r="Z949" i="3"/>
  <c r="Y949" i="3"/>
  <c r="W949" i="3"/>
  <c r="V949" i="3"/>
  <c r="P949" i="3"/>
  <c r="Z948" i="3"/>
  <c r="Y948" i="3"/>
  <c r="W948" i="3"/>
  <c r="V948" i="3"/>
  <c r="P948" i="3"/>
  <c r="Z947" i="3"/>
  <c r="Y947" i="3"/>
  <c r="W947" i="3"/>
  <c r="V947" i="3"/>
  <c r="P947" i="3"/>
  <c r="Z946" i="3"/>
  <c r="Y946" i="3"/>
  <c r="W946" i="3"/>
  <c r="V946" i="3"/>
  <c r="P946" i="3"/>
  <c r="Z945" i="3"/>
  <c r="Y945" i="3"/>
  <c r="W945" i="3"/>
  <c r="V945" i="3"/>
  <c r="P945" i="3"/>
  <c r="Z944" i="3"/>
  <c r="Y944" i="3"/>
  <c r="W944" i="3"/>
  <c r="V944" i="3"/>
  <c r="P944" i="3"/>
  <c r="Z943" i="3"/>
  <c r="Y943" i="3"/>
  <c r="W943" i="3"/>
  <c r="V943" i="3"/>
  <c r="P943" i="3"/>
  <c r="Z942" i="3"/>
  <c r="Y942" i="3"/>
  <c r="W942" i="3"/>
  <c r="V942" i="3"/>
  <c r="P942" i="3"/>
  <c r="Z941" i="3"/>
  <c r="Y941" i="3"/>
  <c r="W941" i="3"/>
  <c r="V941" i="3"/>
  <c r="P941" i="3"/>
  <c r="Z940" i="3"/>
  <c r="Y940" i="3"/>
  <c r="W940" i="3"/>
  <c r="V940" i="3"/>
  <c r="P940" i="3"/>
  <c r="Z939" i="3"/>
  <c r="Y939" i="3"/>
  <c r="W939" i="3"/>
  <c r="V939" i="3"/>
  <c r="P939" i="3"/>
  <c r="Z938" i="3"/>
  <c r="Y938" i="3"/>
  <c r="W938" i="3"/>
  <c r="V938" i="3"/>
  <c r="P938" i="3"/>
  <c r="Z937" i="3"/>
  <c r="Y937" i="3"/>
  <c r="W937" i="3"/>
  <c r="V937" i="3"/>
  <c r="P937" i="3"/>
  <c r="Z936" i="3"/>
  <c r="Y936" i="3"/>
  <c r="W936" i="3"/>
  <c r="V936" i="3"/>
  <c r="P936" i="3"/>
  <c r="Z935" i="3"/>
  <c r="Y935" i="3"/>
  <c r="W935" i="3"/>
  <c r="V935" i="3"/>
  <c r="P935" i="3"/>
  <c r="Z934" i="3"/>
  <c r="Y934" i="3"/>
  <c r="W934" i="3"/>
  <c r="V934" i="3"/>
  <c r="P934" i="3"/>
  <c r="Z933" i="3"/>
  <c r="Y933" i="3"/>
  <c r="W933" i="3"/>
  <c r="V933" i="3"/>
  <c r="P933" i="3"/>
  <c r="Z932" i="3"/>
  <c r="Y932" i="3"/>
  <c r="W932" i="3"/>
  <c r="V932" i="3"/>
  <c r="P932" i="3"/>
  <c r="Z931" i="3"/>
  <c r="Y931" i="3"/>
  <c r="W931" i="3"/>
  <c r="V931" i="3"/>
  <c r="P931" i="3"/>
  <c r="Z930" i="3"/>
  <c r="Y930" i="3"/>
  <c r="W930" i="3"/>
  <c r="V930" i="3"/>
  <c r="P930" i="3"/>
  <c r="Z929" i="3"/>
  <c r="Y929" i="3"/>
  <c r="W929" i="3"/>
  <c r="V929" i="3"/>
  <c r="P929" i="3"/>
  <c r="Z928" i="3"/>
  <c r="Y928" i="3"/>
  <c r="W928" i="3"/>
  <c r="V928" i="3"/>
  <c r="P928" i="3"/>
  <c r="Z927" i="3"/>
  <c r="Y927" i="3"/>
  <c r="W927" i="3"/>
  <c r="V927" i="3"/>
  <c r="P927" i="3"/>
  <c r="Z926" i="3"/>
  <c r="Y926" i="3"/>
  <c r="W926" i="3"/>
  <c r="V926" i="3"/>
  <c r="P926" i="3"/>
  <c r="Z925" i="3"/>
  <c r="Y925" i="3"/>
  <c r="W925" i="3"/>
  <c r="V925" i="3"/>
  <c r="P925" i="3"/>
  <c r="Z924" i="3"/>
  <c r="Y924" i="3"/>
  <c r="W924" i="3"/>
  <c r="V924" i="3"/>
  <c r="P924" i="3"/>
  <c r="Z923" i="3"/>
  <c r="Y923" i="3"/>
  <c r="W923" i="3"/>
  <c r="V923" i="3"/>
  <c r="P923" i="3"/>
  <c r="Z922" i="3"/>
  <c r="Y922" i="3"/>
  <c r="W922" i="3"/>
  <c r="V922" i="3"/>
  <c r="P922" i="3"/>
  <c r="Z921" i="3"/>
  <c r="Y921" i="3"/>
  <c r="W921" i="3"/>
  <c r="V921" i="3"/>
  <c r="P921" i="3"/>
  <c r="Z920" i="3"/>
  <c r="Y920" i="3"/>
  <c r="W920" i="3"/>
  <c r="V920" i="3"/>
  <c r="P920" i="3"/>
  <c r="Z919" i="3"/>
  <c r="Y919" i="3"/>
  <c r="W919" i="3"/>
  <c r="V919" i="3"/>
  <c r="P919" i="3"/>
  <c r="Z918" i="3"/>
  <c r="Y918" i="3"/>
  <c r="W918" i="3"/>
  <c r="V918" i="3"/>
  <c r="P918" i="3"/>
  <c r="Z917" i="3"/>
  <c r="Y917" i="3"/>
  <c r="W917" i="3"/>
  <c r="V917" i="3"/>
  <c r="P917" i="3"/>
  <c r="Z916" i="3"/>
  <c r="Y916" i="3"/>
  <c r="W916" i="3"/>
  <c r="V916" i="3"/>
  <c r="P916" i="3"/>
  <c r="Z915" i="3"/>
  <c r="Y915" i="3"/>
  <c r="W915" i="3"/>
  <c r="V915" i="3"/>
  <c r="P915" i="3"/>
  <c r="Z914" i="3"/>
  <c r="Y914" i="3"/>
  <c r="W914" i="3"/>
  <c r="V914" i="3"/>
  <c r="P914" i="3"/>
  <c r="Z913" i="3"/>
  <c r="Y913" i="3"/>
  <c r="W913" i="3"/>
  <c r="V913" i="3"/>
  <c r="P913" i="3"/>
  <c r="Z912" i="3"/>
  <c r="Y912" i="3"/>
  <c r="W912" i="3"/>
  <c r="V912" i="3"/>
  <c r="P912" i="3"/>
  <c r="Z911" i="3"/>
  <c r="Y911" i="3"/>
  <c r="W911" i="3"/>
  <c r="V911" i="3"/>
  <c r="P911" i="3"/>
  <c r="Z910" i="3"/>
  <c r="Y910" i="3"/>
  <c r="W910" i="3"/>
  <c r="V910" i="3"/>
  <c r="P910" i="3"/>
  <c r="Z909" i="3"/>
  <c r="Y909" i="3"/>
  <c r="W909" i="3"/>
  <c r="V909" i="3"/>
  <c r="P909" i="3"/>
  <c r="Z908" i="3"/>
  <c r="Y908" i="3"/>
  <c r="W908" i="3"/>
  <c r="V908" i="3"/>
  <c r="P908" i="3"/>
  <c r="Z907" i="3"/>
  <c r="Y907" i="3"/>
  <c r="W907" i="3"/>
  <c r="V907" i="3"/>
  <c r="P907" i="3"/>
  <c r="Z906" i="3"/>
  <c r="Y906" i="3"/>
  <c r="W906" i="3"/>
  <c r="V906" i="3"/>
  <c r="P906" i="3"/>
  <c r="Z905" i="3"/>
  <c r="Y905" i="3"/>
  <c r="W905" i="3"/>
  <c r="V905" i="3"/>
  <c r="P905" i="3"/>
  <c r="Z904" i="3"/>
  <c r="Y904" i="3"/>
  <c r="W904" i="3"/>
  <c r="V904" i="3"/>
  <c r="P904" i="3"/>
  <c r="Z903" i="3"/>
  <c r="Y903" i="3"/>
  <c r="W903" i="3"/>
  <c r="V903" i="3"/>
  <c r="P903" i="3"/>
  <c r="Z902" i="3"/>
  <c r="Y902" i="3"/>
  <c r="W902" i="3"/>
  <c r="V902" i="3"/>
  <c r="P902" i="3"/>
  <c r="Z901" i="3"/>
  <c r="Y901" i="3"/>
  <c r="W901" i="3"/>
  <c r="V901" i="3"/>
  <c r="P901" i="3"/>
  <c r="Z900" i="3"/>
  <c r="Y900" i="3"/>
  <c r="W900" i="3"/>
  <c r="V900" i="3"/>
  <c r="P900" i="3"/>
  <c r="Z899" i="3"/>
  <c r="Y899" i="3"/>
  <c r="W899" i="3"/>
  <c r="V899" i="3"/>
  <c r="P899" i="3"/>
  <c r="Z898" i="3"/>
  <c r="Y898" i="3"/>
  <c r="W898" i="3"/>
  <c r="V898" i="3"/>
  <c r="P898" i="3"/>
  <c r="Z897" i="3"/>
  <c r="Y897" i="3"/>
  <c r="W897" i="3"/>
  <c r="V897" i="3"/>
  <c r="P897" i="3"/>
  <c r="Z896" i="3"/>
  <c r="Y896" i="3"/>
  <c r="W896" i="3"/>
  <c r="V896" i="3"/>
  <c r="P896" i="3"/>
  <c r="Z895" i="3"/>
  <c r="Y895" i="3"/>
  <c r="W895" i="3"/>
  <c r="V895" i="3"/>
  <c r="P895" i="3"/>
  <c r="Z894" i="3"/>
  <c r="Y894" i="3"/>
  <c r="W894" i="3"/>
  <c r="V894" i="3"/>
  <c r="P894" i="3"/>
  <c r="Z893" i="3"/>
  <c r="Y893" i="3"/>
  <c r="W893" i="3"/>
  <c r="V893" i="3"/>
  <c r="P893" i="3"/>
  <c r="Z892" i="3"/>
  <c r="Y892" i="3"/>
  <c r="W892" i="3"/>
  <c r="V892" i="3"/>
  <c r="P892" i="3"/>
  <c r="Z891" i="3"/>
  <c r="Y891" i="3"/>
  <c r="W891" i="3"/>
  <c r="V891" i="3"/>
  <c r="P891" i="3"/>
  <c r="Z890" i="3"/>
  <c r="Y890" i="3"/>
  <c r="W890" i="3"/>
  <c r="V890" i="3"/>
  <c r="P890" i="3"/>
  <c r="Z889" i="3"/>
  <c r="Y889" i="3"/>
  <c r="W889" i="3"/>
  <c r="V889" i="3"/>
  <c r="P889" i="3"/>
  <c r="Z888" i="3"/>
  <c r="Y888" i="3"/>
  <c r="W888" i="3"/>
  <c r="V888" i="3"/>
  <c r="P888" i="3"/>
  <c r="Z887" i="3"/>
  <c r="Y887" i="3"/>
  <c r="W887" i="3"/>
  <c r="V887" i="3"/>
  <c r="P887" i="3"/>
  <c r="Z886" i="3"/>
  <c r="Y886" i="3"/>
  <c r="W886" i="3"/>
  <c r="V886" i="3"/>
  <c r="P886" i="3"/>
  <c r="Z885" i="3"/>
  <c r="Y885" i="3"/>
  <c r="W885" i="3"/>
  <c r="V885" i="3"/>
  <c r="P885" i="3"/>
  <c r="Z884" i="3"/>
  <c r="Y884" i="3"/>
  <c r="W884" i="3"/>
  <c r="V884" i="3"/>
  <c r="P884" i="3"/>
  <c r="Z883" i="3"/>
  <c r="Y883" i="3"/>
  <c r="W883" i="3"/>
  <c r="V883" i="3"/>
  <c r="P883" i="3"/>
  <c r="Z882" i="3"/>
  <c r="Y882" i="3"/>
  <c r="W882" i="3"/>
  <c r="V882" i="3"/>
  <c r="P882" i="3"/>
  <c r="Z881" i="3"/>
  <c r="Y881" i="3"/>
  <c r="W881" i="3"/>
  <c r="V881" i="3"/>
  <c r="P881" i="3"/>
  <c r="Z880" i="3"/>
  <c r="Y880" i="3"/>
  <c r="W880" i="3"/>
  <c r="V880" i="3"/>
  <c r="P880" i="3"/>
  <c r="Z879" i="3"/>
  <c r="Y879" i="3"/>
  <c r="W879" i="3"/>
  <c r="V879" i="3"/>
  <c r="P879" i="3"/>
  <c r="Z878" i="3"/>
  <c r="Y878" i="3"/>
  <c r="W878" i="3"/>
  <c r="V878" i="3"/>
  <c r="P878" i="3"/>
  <c r="Z877" i="3"/>
  <c r="Y877" i="3"/>
  <c r="W877" i="3"/>
  <c r="V877" i="3"/>
  <c r="P877" i="3"/>
  <c r="Z876" i="3"/>
  <c r="Y876" i="3"/>
  <c r="W876" i="3"/>
  <c r="V876" i="3"/>
  <c r="P876" i="3"/>
  <c r="Z875" i="3"/>
  <c r="Y875" i="3"/>
  <c r="W875" i="3"/>
  <c r="V875" i="3"/>
  <c r="P875" i="3"/>
  <c r="Z874" i="3"/>
  <c r="Y874" i="3"/>
  <c r="W874" i="3"/>
  <c r="V874" i="3"/>
  <c r="P874" i="3"/>
  <c r="Z873" i="3"/>
  <c r="Y873" i="3"/>
  <c r="W873" i="3"/>
  <c r="V873" i="3"/>
  <c r="P873" i="3"/>
  <c r="Z872" i="3"/>
  <c r="Y872" i="3"/>
  <c r="W872" i="3"/>
  <c r="V872" i="3"/>
  <c r="P872" i="3"/>
  <c r="Z871" i="3"/>
  <c r="Y871" i="3"/>
  <c r="W871" i="3"/>
  <c r="V871" i="3"/>
  <c r="P871" i="3"/>
  <c r="Z870" i="3"/>
  <c r="Y870" i="3"/>
  <c r="W870" i="3"/>
  <c r="V870" i="3"/>
  <c r="P870" i="3"/>
  <c r="Z869" i="3"/>
  <c r="Y869" i="3"/>
  <c r="W869" i="3"/>
  <c r="V869" i="3"/>
  <c r="P869" i="3"/>
  <c r="Z868" i="3"/>
  <c r="Y868" i="3"/>
  <c r="W868" i="3"/>
  <c r="V868" i="3"/>
  <c r="P868" i="3"/>
  <c r="Z867" i="3"/>
  <c r="Y867" i="3"/>
  <c r="W867" i="3"/>
  <c r="V867" i="3"/>
  <c r="P867" i="3"/>
  <c r="Z866" i="3"/>
  <c r="Y866" i="3"/>
  <c r="W866" i="3"/>
  <c r="V866" i="3"/>
  <c r="P866" i="3"/>
  <c r="Z865" i="3"/>
  <c r="Y865" i="3"/>
  <c r="W865" i="3"/>
  <c r="V865" i="3"/>
  <c r="P865" i="3"/>
  <c r="Z864" i="3"/>
  <c r="Y864" i="3"/>
  <c r="W864" i="3"/>
  <c r="V864" i="3"/>
  <c r="P864" i="3"/>
  <c r="Z863" i="3"/>
  <c r="Y863" i="3"/>
  <c r="W863" i="3"/>
  <c r="V863" i="3"/>
  <c r="P863" i="3"/>
  <c r="Z862" i="3"/>
  <c r="Y862" i="3"/>
  <c r="W862" i="3"/>
  <c r="V862" i="3"/>
  <c r="P862" i="3"/>
  <c r="Z861" i="3"/>
  <c r="Y861" i="3"/>
  <c r="W861" i="3"/>
  <c r="V861" i="3"/>
  <c r="P861" i="3"/>
  <c r="Z860" i="3"/>
  <c r="Y860" i="3"/>
  <c r="W860" i="3"/>
  <c r="V860" i="3"/>
  <c r="P860" i="3"/>
  <c r="Z859" i="3"/>
  <c r="Y859" i="3"/>
  <c r="W859" i="3"/>
  <c r="V859" i="3"/>
  <c r="P859" i="3"/>
  <c r="Z858" i="3"/>
  <c r="Y858" i="3"/>
  <c r="W858" i="3"/>
  <c r="V858" i="3"/>
  <c r="P858" i="3"/>
  <c r="Z857" i="3"/>
  <c r="Y857" i="3"/>
  <c r="W857" i="3"/>
  <c r="V857" i="3"/>
  <c r="P857" i="3"/>
  <c r="Z856" i="3"/>
  <c r="Y856" i="3"/>
  <c r="W856" i="3"/>
  <c r="V856" i="3"/>
  <c r="P856" i="3"/>
  <c r="Z855" i="3"/>
  <c r="Y855" i="3"/>
  <c r="W855" i="3"/>
  <c r="V855" i="3"/>
  <c r="P855" i="3"/>
  <c r="Z854" i="3"/>
  <c r="Y854" i="3"/>
  <c r="W854" i="3"/>
  <c r="V854" i="3"/>
  <c r="P854" i="3"/>
  <c r="Z853" i="3"/>
  <c r="Y853" i="3"/>
  <c r="W853" i="3"/>
  <c r="V853" i="3"/>
  <c r="P853" i="3"/>
  <c r="Z852" i="3"/>
  <c r="Y852" i="3"/>
  <c r="W852" i="3"/>
  <c r="V852" i="3"/>
  <c r="P852" i="3"/>
  <c r="Z851" i="3"/>
  <c r="Y851" i="3"/>
  <c r="W851" i="3"/>
  <c r="V851" i="3"/>
  <c r="P851" i="3"/>
  <c r="Z850" i="3"/>
  <c r="Y850" i="3"/>
  <c r="W850" i="3"/>
  <c r="V850" i="3"/>
  <c r="P850" i="3"/>
  <c r="Z849" i="3"/>
  <c r="Y849" i="3"/>
  <c r="W849" i="3"/>
  <c r="V849" i="3"/>
  <c r="P849" i="3"/>
  <c r="Z848" i="3"/>
  <c r="Y848" i="3"/>
  <c r="W848" i="3"/>
  <c r="V848" i="3"/>
  <c r="P848" i="3"/>
  <c r="Z847" i="3"/>
  <c r="Y847" i="3"/>
  <c r="W847" i="3"/>
  <c r="V847" i="3"/>
  <c r="P847" i="3"/>
  <c r="Z846" i="3"/>
  <c r="Y846" i="3"/>
  <c r="W846" i="3"/>
  <c r="V846" i="3"/>
  <c r="P846" i="3"/>
  <c r="Z845" i="3"/>
  <c r="Y845" i="3"/>
  <c r="W845" i="3"/>
  <c r="V845" i="3"/>
  <c r="P845" i="3"/>
  <c r="Z844" i="3"/>
  <c r="Y844" i="3"/>
  <c r="W844" i="3"/>
  <c r="V844" i="3"/>
  <c r="P844" i="3"/>
  <c r="Z843" i="3"/>
  <c r="Y843" i="3"/>
  <c r="W843" i="3"/>
  <c r="V843" i="3"/>
  <c r="P843" i="3"/>
  <c r="Z842" i="3"/>
  <c r="Y842" i="3"/>
  <c r="W842" i="3"/>
  <c r="V842" i="3"/>
  <c r="P842" i="3"/>
  <c r="Z841" i="3"/>
  <c r="Y841" i="3"/>
  <c r="W841" i="3"/>
  <c r="V841" i="3"/>
  <c r="P841" i="3"/>
  <c r="Z840" i="3"/>
  <c r="Y840" i="3"/>
  <c r="W840" i="3"/>
  <c r="V840" i="3"/>
  <c r="P840" i="3"/>
  <c r="Z839" i="3"/>
  <c r="Y839" i="3"/>
  <c r="W839" i="3"/>
  <c r="V839" i="3"/>
  <c r="P839" i="3"/>
  <c r="Z838" i="3"/>
  <c r="Y838" i="3"/>
  <c r="W838" i="3"/>
  <c r="V838" i="3"/>
  <c r="P838" i="3"/>
  <c r="Z837" i="3"/>
  <c r="Y837" i="3"/>
  <c r="W837" i="3"/>
  <c r="V837" i="3"/>
  <c r="P837" i="3"/>
  <c r="Z836" i="3"/>
  <c r="Y836" i="3"/>
  <c r="W836" i="3"/>
  <c r="V836" i="3"/>
  <c r="P836" i="3"/>
  <c r="Z835" i="3"/>
  <c r="Y835" i="3"/>
  <c r="W835" i="3"/>
  <c r="V835" i="3"/>
  <c r="P835" i="3"/>
  <c r="Z834" i="3"/>
  <c r="Y834" i="3"/>
  <c r="W834" i="3"/>
  <c r="V834" i="3"/>
  <c r="P834" i="3"/>
  <c r="Z833" i="3"/>
  <c r="Y833" i="3"/>
  <c r="W833" i="3"/>
  <c r="V833" i="3"/>
  <c r="P833" i="3"/>
  <c r="Z832" i="3"/>
  <c r="Y832" i="3"/>
  <c r="W832" i="3"/>
  <c r="V832" i="3"/>
  <c r="P832" i="3"/>
  <c r="Z831" i="3"/>
  <c r="Y831" i="3"/>
  <c r="W831" i="3"/>
  <c r="V831" i="3"/>
  <c r="P831" i="3"/>
  <c r="Z830" i="3"/>
  <c r="Y830" i="3"/>
  <c r="W830" i="3"/>
  <c r="V830" i="3"/>
  <c r="P830" i="3"/>
  <c r="Z829" i="3"/>
  <c r="Y829" i="3"/>
  <c r="W829" i="3"/>
  <c r="V829" i="3"/>
  <c r="P829" i="3"/>
  <c r="Z828" i="3"/>
  <c r="Y828" i="3"/>
  <c r="W828" i="3"/>
  <c r="V828" i="3"/>
  <c r="P828" i="3"/>
  <c r="Z827" i="3"/>
  <c r="Y827" i="3"/>
  <c r="W827" i="3"/>
  <c r="V827" i="3"/>
  <c r="P827" i="3"/>
  <c r="Z826" i="3"/>
  <c r="Y826" i="3"/>
  <c r="W826" i="3"/>
  <c r="V826" i="3"/>
  <c r="P826" i="3"/>
  <c r="Z825" i="3"/>
  <c r="Y825" i="3"/>
  <c r="W825" i="3"/>
  <c r="V825" i="3"/>
  <c r="P825" i="3"/>
  <c r="Z824" i="3"/>
  <c r="Y824" i="3"/>
  <c r="W824" i="3"/>
  <c r="V824" i="3"/>
  <c r="P824" i="3"/>
  <c r="Z823" i="3"/>
  <c r="Y823" i="3"/>
  <c r="W823" i="3"/>
  <c r="V823" i="3"/>
  <c r="P823" i="3"/>
  <c r="Z822" i="3"/>
  <c r="Y822" i="3"/>
  <c r="W822" i="3"/>
  <c r="V822" i="3"/>
  <c r="P822" i="3"/>
  <c r="Z821" i="3"/>
  <c r="Y821" i="3"/>
  <c r="W821" i="3"/>
  <c r="V821" i="3"/>
  <c r="P821" i="3"/>
  <c r="Z820" i="3"/>
  <c r="Y820" i="3"/>
  <c r="W820" i="3"/>
  <c r="V820" i="3"/>
  <c r="P820" i="3"/>
  <c r="Z819" i="3"/>
  <c r="Y819" i="3"/>
  <c r="W819" i="3"/>
  <c r="V819" i="3"/>
  <c r="P819" i="3"/>
  <c r="Z818" i="3"/>
  <c r="Y818" i="3"/>
  <c r="W818" i="3"/>
  <c r="V818" i="3"/>
  <c r="P818" i="3"/>
  <c r="Z817" i="3"/>
  <c r="Y817" i="3"/>
  <c r="W817" i="3"/>
  <c r="V817" i="3"/>
  <c r="P817" i="3"/>
  <c r="Z816" i="3"/>
  <c r="Y816" i="3"/>
  <c r="W816" i="3"/>
  <c r="V816" i="3"/>
  <c r="P816" i="3"/>
  <c r="Z815" i="3"/>
  <c r="Y815" i="3"/>
  <c r="W815" i="3"/>
  <c r="V815" i="3"/>
  <c r="P815" i="3"/>
  <c r="Z814" i="3"/>
  <c r="Y814" i="3"/>
  <c r="W814" i="3"/>
  <c r="V814" i="3"/>
  <c r="P814" i="3"/>
  <c r="Z813" i="3"/>
  <c r="Y813" i="3"/>
  <c r="W813" i="3"/>
  <c r="V813" i="3"/>
  <c r="P813" i="3"/>
  <c r="Z812" i="3"/>
  <c r="Y812" i="3"/>
  <c r="W812" i="3"/>
  <c r="V812" i="3"/>
  <c r="P812" i="3"/>
  <c r="Z811" i="3"/>
  <c r="Y811" i="3"/>
  <c r="W811" i="3"/>
  <c r="V811" i="3"/>
  <c r="P811" i="3"/>
  <c r="Z810" i="3"/>
  <c r="Y810" i="3"/>
  <c r="W810" i="3"/>
  <c r="V810" i="3"/>
  <c r="P810" i="3"/>
  <c r="Z809" i="3"/>
  <c r="Y809" i="3"/>
  <c r="W809" i="3"/>
  <c r="V809" i="3"/>
  <c r="P809" i="3"/>
  <c r="Z808" i="3"/>
  <c r="Y808" i="3"/>
  <c r="W808" i="3"/>
  <c r="V808" i="3"/>
  <c r="P808" i="3"/>
  <c r="Z807" i="3"/>
  <c r="Y807" i="3"/>
  <c r="W807" i="3"/>
  <c r="V807" i="3"/>
  <c r="P807" i="3"/>
  <c r="Z806" i="3"/>
  <c r="Y806" i="3"/>
  <c r="W806" i="3"/>
  <c r="V806" i="3"/>
  <c r="P806" i="3"/>
  <c r="Z805" i="3"/>
  <c r="Y805" i="3"/>
  <c r="W805" i="3"/>
  <c r="V805" i="3"/>
  <c r="P805" i="3"/>
  <c r="Z804" i="3"/>
  <c r="Y804" i="3"/>
  <c r="W804" i="3"/>
  <c r="V804" i="3"/>
  <c r="P804" i="3"/>
  <c r="Z803" i="3"/>
  <c r="Y803" i="3"/>
  <c r="W803" i="3"/>
  <c r="V803" i="3"/>
  <c r="P803" i="3"/>
  <c r="Z802" i="3"/>
  <c r="Y802" i="3"/>
  <c r="W802" i="3"/>
  <c r="V802" i="3"/>
  <c r="P802" i="3"/>
  <c r="Z801" i="3"/>
  <c r="Y801" i="3"/>
  <c r="W801" i="3"/>
  <c r="V801" i="3"/>
  <c r="P801" i="3"/>
  <c r="Z800" i="3"/>
  <c r="Y800" i="3"/>
  <c r="W800" i="3"/>
  <c r="V800" i="3"/>
  <c r="P800" i="3"/>
  <c r="Z799" i="3"/>
  <c r="Y799" i="3"/>
  <c r="W799" i="3"/>
  <c r="V799" i="3"/>
  <c r="P799" i="3"/>
  <c r="Z798" i="3"/>
  <c r="Y798" i="3"/>
  <c r="W798" i="3"/>
  <c r="V798" i="3"/>
  <c r="P798" i="3"/>
  <c r="Z797" i="3"/>
  <c r="Y797" i="3"/>
  <c r="W797" i="3"/>
  <c r="V797" i="3"/>
  <c r="P797" i="3"/>
  <c r="Z796" i="3"/>
  <c r="Y796" i="3"/>
  <c r="W796" i="3"/>
  <c r="V796" i="3"/>
  <c r="P796" i="3"/>
  <c r="Z795" i="3"/>
  <c r="Y795" i="3"/>
  <c r="W795" i="3"/>
  <c r="V795" i="3"/>
  <c r="P795" i="3"/>
  <c r="Z794" i="3"/>
  <c r="Y794" i="3"/>
  <c r="W794" i="3"/>
  <c r="V794" i="3"/>
  <c r="P794" i="3"/>
  <c r="Z793" i="3"/>
  <c r="Y793" i="3"/>
  <c r="W793" i="3"/>
  <c r="V793" i="3"/>
  <c r="P793" i="3"/>
  <c r="Z792" i="3"/>
  <c r="Y792" i="3"/>
  <c r="W792" i="3"/>
  <c r="V792" i="3"/>
  <c r="P792" i="3"/>
  <c r="Z791" i="3"/>
  <c r="Y791" i="3"/>
  <c r="W791" i="3"/>
  <c r="V791" i="3"/>
  <c r="P791" i="3"/>
  <c r="Z790" i="3"/>
  <c r="Y790" i="3"/>
  <c r="W790" i="3"/>
  <c r="V790" i="3"/>
  <c r="P790" i="3"/>
  <c r="Z789" i="3"/>
  <c r="Y789" i="3"/>
  <c r="W789" i="3"/>
  <c r="V789" i="3"/>
  <c r="P789" i="3"/>
  <c r="Z788" i="3"/>
  <c r="Y788" i="3"/>
  <c r="W788" i="3"/>
  <c r="V788" i="3"/>
  <c r="P788" i="3"/>
  <c r="Z787" i="3"/>
  <c r="Y787" i="3"/>
  <c r="W787" i="3"/>
  <c r="V787" i="3"/>
  <c r="P787" i="3"/>
  <c r="Z786" i="3"/>
  <c r="Y786" i="3"/>
  <c r="W786" i="3"/>
  <c r="V786" i="3"/>
  <c r="P786" i="3"/>
  <c r="Z785" i="3"/>
  <c r="Y785" i="3"/>
  <c r="W785" i="3"/>
  <c r="V785" i="3"/>
  <c r="P785" i="3"/>
  <c r="Z784" i="3"/>
  <c r="Y784" i="3"/>
  <c r="W784" i="3"/>
  <c r="V784" i="3"/>
  <c r="P784" i="3"/>
  <c r="Z783" i="3"/>
  <c r="Y783" i="3"/>
  <c r="W783" i="3"/>
  <c r="V783" i="3"/>
  <c r="P783" i="3"/>
  <c r="Z782" i="3"/>
  <c r="Y782" i="3"/>
  <c r="W782" i="3"/>
  <c r="V782" i="3"/>
  <c r="P782" i="3"/>
  <c r="Z781" i="3"/>
  <c r="Y781" i="3"/>
  <c r="W781" i="3"/>
  <c r="V781" i="3"/>
  <c r="P781" i="3"/>
  <c r="Z780" i="3"/>
  <c r="Y780" i="3"/>
  <c r="W780" i="3"/>
  <c r="V780" i="3"/>
  <c r="P780" i="3"/>
  <c r="Z779" i="3"/>
  <c r="Y779" i="3"/>
  <c r="W779" i="3"/>
  <c r="V779" i="3"/>
  <c r="P779" i="3"/>
  <c r="Z778" i="3"/>
  <c r="Y778" i="3"/>
  <c r="W778" i="3"/>
  <c r="V778" i="3"/>
  <c r="P778" i="3"/>
  <c r="Z777" i="3"/>
  <c r="Y777" i="3"/>
  <c r="W777" i="3"/>
  <c r="V777" i="3"/>
  <c r="P777" i="3"/>
  <c r="Z776" i="3"/>
  <c r="Y776" i="3"/>
  <c r="W776" i="3"/>
  <c r="V776" i="3"/>
  <c r="P776" i="3"/>
  <c r="Z775" i="3"/>
  <c r="Y775" i="3"/>
  <c r="W775" i="3"/>
  <c r="V775" i="3"/>
  <c r="P775" i="3"/>
  <c r="Z774" i="3"/>
  <c r="Y774" i="3"/>
  <c r="W774" i="3"/>
  <c r="V774" i="3"/>
  <c r="P774" i="3"/>
  <c r="Z773" i="3"/>
  <c r="Y773" i="3"/>
  <c r="W773" i="3"/>
  <c r="V773" i="3"/>
  <c r="P773" i="3"/>
  <c r="Z772" i="3"/>
  <c r="Y772" i="3"/>
  <c r="W772" i="3"/>
  <c r="V772" i="3"/>
  <c r="P772" i="3"/>
  <c r="Z771" i="3"/>
  <c r="Y771" i="3"/>
  <c r="W771" i="3"/>
  <c r="V771" i="3"/>
  <c r="P771" i="3"/>
  <c r="Z770" i="3"/>
  <c r="Y770" i="3"/>
  <c r="W770" i="3"/>
  <c r="V770" i="3"/>
  <c r="P770" i="3"/>
  <c r="Z769" i="3"/>
  <c r="Y769" i="3"/>
  <c r="W769" i="3"/>
  <c r="V769" i="3"/>
  <c r="P769" i="3"/>
  <c r="Z768" i="3"/>
  <c r="Y768" i="3"/>
  <c r="W768" i="3"/>
  <c r="V768" i="3"/>
  <c r="P768" i="3"/>
  <c r="Z767" i="3"/>
  <c r="Y767" i="3"/>
  <c r="W767" i="3"/>
  <c r="V767" i="3"/>
  <c r="P767" i="3"/>
  <c r="Z766" i="3"/>
  <c r="Y766" i="3"/>
  <c r="W766" i="3"/>
  <c r="V766" i="3"/>
  <c r="P766" i="3"/>
  <c r="Z765" i="3"/>
  <c r="Y765" i="3"/>
  <c r="W765" i="3"/>
  <c r="V765" i="3"/>
  <c r="P765" i="3"/>
  <c r="Z764" i="3"/>
  <c r="Y764" i="3"/>
  <c r="W764" i="3"/>
  <c r="V764" i="3"/>
  <c r="P764" i="3"/>
  <c r="Z763" i="3"/>
  <c r="Y763" i="3"/>
  <c r="W763" i="3"/>
  <c r="V763" i="3"/>
  <c r="P763" i="3"/>
  <c r="Z762" i="3"/>
  <c r="Y762" i="3"/>
  <c r="W762" i="3"/>
  <c r="V762" i="3"/>
  <c r="P762" i="3"/>
  <c r="Z761" i="3"/>
  <c r="Y761" i="3"/>
  <c r="W761" i="3"/>
  <c r="V761" i="3"/>
  <c r="P761" i="3"/>
  <c r="Z760" i="3"/>
  <c r="Y760" i="3"/>
  <c r="W760" i="3"/>
  <c r="V760" i="3"/>
  <c r="P760" i="3"/>
  <c r="Z759" i="3"/>
  <c r="Y759" i="3"/>
  <c r="W759" i="3"/>
  <c r="V759" i="3"/>
  <c r="P759" i="3"/>
  <c r="Z758" i="3"/>
  <c r="Y758" i="3"/>
  <c r="W758" i="3"/>
  <c r="V758" i="3"/>
  <c r="P758" i="3"/>
  <c r="Z757" i="3"/>
  <c r="Y757" i="3"/>
  <c r="W757" i="3"/>
  <c r="V757" i="3"/>
  <c r="P757" i="3"/>
  <c r="Z756" i="3"/>
  <c r="Y756" i="3"/>
  <c r="W756" i="3"/>
  <c r="V756" i="3"/>
  <c r="P756" i="3"/>
  <c r="Z755" i="3"/>
  <c r="Y755" i="3"/>
  <c r="W755" i="3"/>
  <c r="V755" i="3"/>
  <c r="P755" i="3"/>
  <c r="Z754" i="3"/>
  <c r="Y754" i="3"/>
  <c r="W754" i="3"/>
  <c r="V754" i="3"/>
  <c r="P754" i="3"/>
  <c r="Z753" i="3"/>
  <c r="Y753" i="3"/>
  <c r="W753" i="3"/>
  <c r="V753" i="3"/>
  <c r="P753" i="3"/>
  <c r="Z752" i="3"/>
  <c r="Y752" i="3"/>
  <c r="W752" i="3"/>
  <c r="V752" i="3"/>
  <c r="P752" i="3"/>
  <c r="Z751" i="3"/>
  <c r="Y751" i="3"/>
  <c r="W751" i="3"/>
  <c r="V751" i="3"/>
  <c r="P751" i="3"/>
  <c r="Z750" i="3"/>
  <c r="Y750" i="3"/>
  <c r="W750" i="3"/>
  <c r="V750" i="3"/>
  <c r="P750" i="3"/>
  <c r="Z749" i="3"/>
  <c r="Y749" i="3"/>
  <c r="W749" i="3"/>
  <c r="V749" i="3"/>
  <c r="P749" i="3"/>
  <c r="Z748" i="3"/>
  <c r="Y748" i="3"/>
  <c r="W748" i="3"/>
  <c r="V748" i="3"/>
  <c r="P748" i="3"/>
  <c r="Z747" i="3"/>
  <c r="Y747" i="3"/>
  <c r="W747" i="3"/>
  <c r="V747" i="3"/>
  <c r="P747" i="3"/>
  <c r="Z746" i="3"/>
  <c r="Y746" i="3"/>
  <c r="W746" i="3"/>
  <c r="V746" i="3"/>
  <c r="P746" i="3"/>
  <c r="Z745" i="3"/>
  <c r="Y745" i="3"/>
  <c r="W745" i="3"/>
  <c r="V745" i="3"/>
  <c r="P745" i="3"/>
  <c r="Z744" i="3"/>
  <c r="Y744" i="3"/>
  <c r="W744" i="3"/>
  <c r="V744" i="3"/>
  <c r="P744" i="3"/>
  <c r="Z743" i="3"/>
  <c r="Y743" i="3"/>
  <c r="W743" i="3"/>
  <c r="V743" i="3"/>
  <c r="P743" i="3"/>
  <c r="Z742" i="3"/>
  <c r="Y742" i="3"/>
  <c r="W742" i="3"/>
  <c r="V742" i="3"/>
  <c r="P742" i="3"/>
  <c r="Z741" i="3"/>
  <c r="Y741" i="3"/>
  <c r="W741" i="3"/>
  <c r="V741" i="3"/>
  <c r="P741" i="3"/>
  <c r="Z740" i="3"/>
  <c r="Y740" i="3"/>
  <c r="W740" i="3"/>
  <c r="V740" i="3"/>
  <c r="P740" i="3"/>
  <c r="Z739" i="3"/>
  <c r="Y739" i="3"/>
  <c r="W739" i="3"/>
  <c r="V739" i="3"/>
  <c r="P739" i="3"/>
  <c r="Z738" i="3"/>
  <c r="Y738" i="3"/>
  <c r="W738" i="3"/>
  <c r="V738" i="3"/>
  <c r="P738" i="3"/>
  <c r="Z737" i="3"/>
  <c r="Y737" i="3"/>
  <c r="W737" i="3"/>
  <c r="V737" i="3"/>
  <c r="P737" i="3"/>
  <c r="Z736" i="3"/>
  <c r="Y736" i="3"/>
  <c r="W736" i="3"/>
  <c r="V736" i="3"/>
  <c r="P736" i="3"/>
  <c r="Z735" i="3"/>
  <c r="Y735" i="3"/>
  <c r="W735" i="3"/>
  <c r="V735" i="3"/>
  <c r="P735" i="3"/>
  <c r="Z734" i="3"/>
  <c r="Y734" i="3"/>
  <c r="W734" i="3"/>
  <c r="V734" i="3"/>
  <c r="P734" i="3"/>
  <c r="Z733" i="3"/>
  <c r="Y733" i="3"/>
  <c r="W733" i="3"/>
  <c r="V733" i="3"/>
  <c r="P733" i="3"/>
  <c r="Z732" i="3"/>
  <c r="Y732" i="3"/>
  <c r="W732" i="3"/>
  <c r="V732" i="3"/>
  <c r="P732" i="3"/>
  <c r="Z731" i="3"/>
  <c r="Y731" i="3"/>
  <c r="W731" i="3"/>
  <c r="V731" i="3"/>
  <c r="P731" i="3"/>
  <c r="Z730" i="3"/>
  <c r="Y730" i="3"/>
  <c r="W730" i="3"/>
  <c r="V730" i="3"/>
  <c r="P730" i="3"/>
  <c r="Z729" i="3"/>
  <c r="Y729" i="3"/>
  <c r="W729" i="3"/>
  <c r="V729" i="3"/>
  <c r="P729" i="3"/>
  <c r="Z728" i="3"/>
  <c r="Y728" i="3"/>
  <c r="W728" i="3"/>
  <c r="V728" i="3"/>
  <c r="P728" i="3"/>
  <c r="Z727" i="3"/>
  <c r="Y727" i="3"/>
  <c r="W727" i="3"/>
  <c r="V727" i="3"/>
  <c r="P727" i="3"/>
  <c r="Z726" i="3"/>
  <c r="Y726" i="3"/>
  <c r="W726" i="3"/>
  <c r="V726" i="3"/>
  <c r="P726" i="3"/>
  <c r="Z725" i="3"/>
  <c r="Y725" i="3"/>
  <c r="W725" i="3"/>
  <c r="V725" i="3"/>
  <c r="P725" i="3"/>
  <c r="Z724" i="3"/>
  <c r="Y724" i="3"/>
  <c r="W724" i="3"/>
  <c r="V724" i="3"/>
  <c r="P724" i="3"/>
  <c r="Z723" i="3"/>
  <c r="Y723" i="3"/>
  <c r="W723" i="3"/>
  <c r="V723" i="3"/>
  <c r="P723" i="3"/>
  <c r="Z722" i="3"/>
  <c r="Y722" i="3"/>
  <c r="W722" i="3"/>
  <c r="V722" i="3"/>
  <c r="P722" i="3"/>
  <c r="Z721" i="3"/>
  <c r="Y721" i="3"/>
  <c r="W721" i="3"/>
  <c r="V721" i="3"/>
  <c r="P721" i="3"/>
  <c r="Z720" i="3"/>
  <c r="Y720" i="3"/>
  <c r="W720" i="3"/>
  <c r="V720" i="3"/>
  <c r="P720" i="3"/>
  <c r="Z719" i="3"/>
  <c r="Y719" i="3"/>
  <c r="W719" i="3"/>
  <c r="V719" i="3"/>
  <c r="P719" i="3"/>
  <c r="Z718" i="3"/>
  <c r="Y718" i="3"/>
  <c r="W718" i="3"/>
  <c r="V718" i="3"/>
  <c r="P718" i="3"/>
  <c r="Z717" i="3"/>
  <c r="Y717" i="3"/>
  <c r="W717" i="3"/>
  <c r="V717" i="3"/>
  <c r="P717" i="3"/>
  <c r="Z716" i="3"/>
  <c r="Y716" i="3"/>
  <c r="W716" i="3"/>
  <c r="V716" i="3"/>
  <c r="P716" i="3"/>
  <c r="Z715" i="3"/>
  <c r="Y715" i="3"/>
  <c r="W715" i="3"/>
  <c r="V715" i="3"/>
  <c r="P715" i="3"/>
  <c r="Z714" i="3"/>
  <c r="Y714" i="3"/>
  <c r="W714" i="3"/>
  <c r="V714" i="3"/>
  <c r="P714" i="3"/>
  <c r="Z713" i="3"/>
  <c r="Y713" i="3"/>
  <c r="W713" i="3"/>
  <c r="V713" i="3"/>
  <c r="P713" i="3"/>
  <c r="Z712" i="3"/>
  <c r="Y712" i="3"/>
  <c r="W712" i="3"/>
  <c r="V712" i="3"/>
  <c r="P712" i="3"/>
  <c r="Z711" i="3"/>
  <c r="Y711" i="3"/>
  <c r="W711" i="3"/>
  <c r="V711" i="3"/>
  <c r="P711" i="3"/>
  <c r="Z710" i="3"/>
  <c r="Y710" i="3"/>
  <c r="W710" i="3"/>
  <c r="V710" i="3"/>
  <c r="P710" i="3"/>
  <c r="Z709" i="3"/>
  <c r="Y709" i="3"/>
  <c r="W709" i="3"/>
  <c r="V709" i="3"/>
  <c r="P709" i="3"/>
  <c r="Z708" i="3"/>
  <c r="Y708" i="3"/>
  <c r="W708" i="3"/>
  <c r="V708" i="3"/>
  <c r="P708" i="3"/>
  <c r="Z707" i="3"/>
  <c r="Y707" i="3"/>
  <c r="W707" i="3"/>
  <c r="V707" i="3"/>
  <c r="P707" i="3"/>
  <c r="Z706" i="3"/>
  <c r="Y706" i="3"/>
  <c r="W706" i="3"/>
  <c r="V706" i="3"/>
  <c r="P706" i="3"/>
  <c r="Z705" i="3"/>
  <c r="Y705" i="3"/>
  <c r="W705" i="3"/>
  <c r="V705" i="3"/>
  <c r="P705" i="3"/>
  <c r="Z704" i="3"/>
  <c r="Y704" i="3"/>
  <c r="W704" i="3"/>
  <c r="V704" i="3"/>
  <c r="P704" i="3"/>
  <c r="Z703" i="3"/>
  <c r="Y703" i="3"/>
  <c r="W703" i="3"/>
  <c r="V703" i="3"/>
  <c r="P703" i="3"/>
  <c r="Z702" i="3"/>
  <c r="Y702" i="3"/>
  <c r="W702" i="3"/>
  <c r="V702" i="3"/>
  <c r="P702" i="3"/>
  <c r="Z701" i="3"/>
  <c r="Y701" i="3"/>
  <c r="W701" i="3"/>
  <c r="V701" i="3"/>
  <c r="P701" i="3"/>
  <c r="Z700" i="3"/>
  <c r="Y700" i="3"/>
  <c r="W700" i="3"/>
  <c r="V700" i="3"/>
  <c r="P700" i="3"/>
  <c r="Z699" i="3"/>
  <c r="Y699" i="3"/>
  <c r="W699" i="3"/>
  <c r="V699" i="3"/>
  <c r="P699" i="3"/>
  <c r="Z698" i="3"/>
  <c r="Y698" i="3"/>
  <c r="W698" i="3"/>
  <c r="V698" i="3"/>
  <c r="P698" i="3"/>
  <c r="Z697" i="3"/>
  <c r="Y697" i="3"/>
  <c r="W697" i="3"/>
  <c r="V697" i="3"/>
  <c r="P697" i="3"/>
  <c r="Z696" i="3"/>
  <c r="Y696" i="3"/>
  <c r="W696" i="3"/>
  <c r="V696" i="3"/>
  <c r="P696" i="3"/>
  <c r="Z695" i="3"/>
  <c r="Y695" i="3"/>
  <c r="W695" i="3"/>
  <c r="V695" i="3"/>
  <c r="P695" i="3"/>
  <c r="Z694" i="3"/>
  <c r="Y694" i="3"/>
  <c r="W694" i="3"/>
  <c r="V694" i="3"/>
  <c r="P694" i="3"/>
  <c r="Z693" i="3"/>
  <c r="Y693" i="3"/>
  <c r="W693" i="3"/>
  <c r="V693" i="3"/>
  <c r="P693" i="3"/>
  <c r="Z692" i="3"/>
  <c r="Y692" i="3"/>
  <c r="W692" i="3"/>
  <c r="V692" i="3"/>
  <c r="P692" i="3"/>
  <c r="Z691" i="3"/>
  <c r="Y691" i="3"/>
  <c r="W691" i="3"/>
  <c r="V691" i="3"/>
  <c r="P691" i="3"/>
  <c r="Z690" i="3"/>
  <c r="Y690" i="3"/>
  <c r="W690" i="3"/>
  <c r="V690" i="3"/>
  <c r="P690" i="3"/>
  <c r="Z689" i="3"/>
  <c r="Y689" i="3"/>
  <c r="W689" i="3"/>
  <c r="V689" i="3"/>
  <c r="P689" i="3"/>
  <c r="Z688" i="3"/>
  <c r="Y688" i="3"/>
  <c r="W688" i="3"/>
  <c r="V688" i="3"/>
  <c r="P688" i="3"/>
  <c r="Z687" i="3"/>
  <c r="Y687" i="3"/>
  <c r="W687" i="3"/>
  <c r="V687" i="3"/>
  <c r="P687" i="3"/>
  <c r="Z686" i="3"/>
  <c r="Y686" i="3"/>
  <c r="W686" i="3"/>
  <c r="V686" i="3"/>
  <c r="P686" i="3"/>
  <c r="Z685" i="3"/>
  <c r="Y685" i="3"/>
  <c r="W685" i="3"/>
  <c r="V685" i="3"/>
  <c r="P685" i="3"/>
  <c r="Z684" i="3"/>
  <c r="Y684" i="3"/>
  <c r="W684" i="3"/>
  <c r="V684" i="3"/>
  <c r="P684" i="3"/>
  <c r="Z683" i="3"/>
  <c r="Y683" i="3"/>
  <c r="W683" i="3"/>
  <c r="V683" i="3"/>
  <c r="P683" i="3"/>
  <c r="Z682" i="3"/>
  <c r="Y682" i="3"/>
  <c r="W682" i="3"/>
  <c r="V682" i="3"/>
  <c r="P682" i="3"/>
  <c r="Z681" i="3"/>
  <c r="Y681" i="3"/>
  <c r="W681" i="3"/>
  <c r="V681" i="3"/>
  <c r="P681" i="3"/>
  <c r="Z680" i="3"/>
  <c r="Y680" i="3"/>
  <c r="W680" i="3"/>
  <c r="V680" i="3"/>
  <c r="P680" i="3"/>
  <c r="Z679" i="3"/>
  <c r="Y679" i="3"/>
  <c r="W679" i="3"/>
  <c r="V679" i="3"/>
  <c r="P679" i="3"/>
  <c r="Z678" i="3"/>
  <c r="Y678" i="3"/>
  <c r="W678" i="3"/>
  <c r="V678" i="3"/>
  <c r="P678" i="3"/>
  <c r="Z677" i="3"/>
  <c r="Y677" i="3"/>
  <c r="W677" i="3"/>
  <c r="V677" i="3"/>
  <c r="P677" i="3"/>
  <c r="Z676" i="3"/>
  <c r="Y676" i="3"/>
  <c r="W676" i="3"/>
  <c r="V676" i="3"/>
  <c r="P676" i="3"/>
  <c r="Z675" i="3"/>
  <c r="Y675" i="3"/>
  <c r="W675" i="3"/>
  <c r="V675" i="3"/>
  <c r="P675" i="3"/>
  <c r="Z674" i="3"/>
  <c r="Y674" i="3"/>
  <c r="W674" i="3"/>
  <c r="V674" i="3"/>
  <c r="P674" i="3"/>
  <c r="Z673" i="3"/>
  <c r="Y673" i="3"/>
  <c r="W673" i="3"/>
  <c r="V673" i="3"/>
  <c r="P673" i="3"/>
  <c r="Z672" i="3"/>
  <c r="Y672" i="3"/>
  <c r="W672" i="3"/>
  <c r="V672" i="3"/>
  <c r="P672" i="3"/>
  <c r="Z671" i="3"/>
  <c r="Y671" i="3"/>
  <c r="W671" i="3"/>
  <c r="V671" i="3"/>
  <c r="P671" i="3"/>
  <c r="Z670" i="3"/>
  <c r="Y670" i="3"/>
  <c r="W670" i="3"/>
  <c r="V670" i="3"/>
  <c r="P670" i="3"/>
  <c r="Z669" i="3"/>
  <c r="Y669" i="3"/>
  <c r="W669" i="3"/>
  <c r="V669" i="3"/>
  <c r="P669" i="3"/>
  <c r="Z668" i="3"/>
  <c r="Y668" i="3"/>
  <c r="W668" i="3"/>
  <c r="V668" i="3"/>
  <c r="P668" i="3"/>
  <c r="Z667" i="3"/>
  <c r="Y667" i="3"/>
  <c r="W667" i="3"/>
  <c r="V667" i="3"/>
  <c r="P667" i="3"/>
  <c r="Z666" i="3"/>
  <c r="Y666" i="3"/>
  <c r="W666" i="3"/>
  <c r="V666" i="3"/>
  <c r="P666" i="3"/>
  <c r="Z665" i="3"/>
  <c r="Y665" i="3"/>
  <c r="W665" i="3"/>
  <c r="V665" i="3"/>
  <c r="P665" i="3"/>
  <c r="Z664" i="3"/>
  <c r="Y664" i="3"/>
  <c r="W664" i="3"/>
  <c r="V664" i="3"/>
  <c r="P664" i="3"/>
  <c r="Z663" i="3"/>
  <c r="Y663" i="3"/>
  <c r="W663" i="3"/>
  <c r="V663" i="3"/>
  <c r="P663" i="3"/>
  <c r="Z662" i="3"/>
  <c r="Y662" i="3"/>
  <c r="W662" i="3"/>
  <c r="V662" i="3"/>
  <c r="P662" i="3"/>
  <c r="Z661" i="3"/>
  <c r="Y661" i="3"/>
  <c r="W661" i="3"/>
  <c r="V661" i="3"/>
  <c r="P661" i="3"/>
  <c r="Z660" i="3"/>
  <c r="Y660" i="3"/>
  <c r="W660" i="3"/>
  <c r="V660" i="3"/>
  <c r="P660" i="3"/>
  <c r="Z659" i="3"/>
  <c r="Y659" i="3"/>
  <c r="W659" i="3"/>
  <c r="V659" i="3"/>
  <c r="P659" i="3"/>
  <c r="Z658" i="3"/>
  <c r="Y658" i="3"/>
  <c r="W658" i="3"/>
  <c r="V658" i="3"/>
  <c r="P658" i="3"/>
  <c r="Z657" i="3"/>
  <c r="Y657" i="3"/>
  <c r="W657" i="3"/>
  <c r="V657" i="3"/>
  <c r="P657" i="3"/>
  <c r="Z656" i="3"/>
  <c r="Y656" i="3"/>
  <c r="W656" i="3"/>
  <c r="V656" i="3"/>
  <c r="P656" i="3"/>
  <c r="Z655" i="3"/>
  <c r="Y655" i="3"/>
  <c r="W655" i="3"/>
  <c r="V655" i="3"/>
  <c r="P655" i="3"/>
  <c r="Z654" i="3"/>
  <c r="Y654" i="3"/>
  <c r="W654" i="3"/>
  <c r="V654" i="3"/>
  <c r="P654" i="3"/>
  <c r="Z653" i="3"/>
  <c r="Y653" i="3"/>
  <c r="W653" i="3"/>
  <c r="V653" i="3"/>
  <c r="P653" i="3"/>
  <c r="Z652" i="3"/>
  <c r="Y652" i="3"/>
  <c r="W652" i="3"/>
  <c r="V652" i="3"/>
  <c r="P652" i="3"/>
  <c r="Z651" i="3"/>
  <c r="Y651" i="3"/>
  <c r="W651" i="3"/>
  <c r="V651" i="3"/>
  <c r="P651" i="3"/>
  <c r="Z650" i="3"/>
  <c r="Y650" i="3"/>
  <c r="W650" i="3"/>
  <c r="V650" i="3"/>
  <c r="P650" i="3"/>
  <c r="Z649" i="3"/>
  <c r="Y649" i="3"/>
  <c r="W649" i="3"/>
  <c r="V649" i="3"/>
  <c r="P649" i="3"/>
  <c r="Z648" i="3"/>
  <c r="Y648" i="3"/>
  <c r="W648" i="3"/>
  <c r="V648" i="3"/>
  <c r="P648" i="3"/>
  <c r="Z647" i="3"/>
  <c r="Y647" i="3"/>
  <c r="W647" i="3"/>
  <c r="V647" i="3"/>
  <c r="P647" i="3"/>
  <c r="Z646" i="3"/>
  <c r="Y646" i="3"/>
  <c r="W646" i="3"/>
  <c r="V646" i="3"/>
  <c r="P646" i="3"/>
  <c r="Z645" i="3"/>
  <c r="Y645" i="3"/>
  <c r="W645" i="3"/>
  <c r="V645" i="3"/>
  <c r="P645" i="3"/>
  <c r="Z644" i="3"/>
  <c r="Y644" i="3"/>
  <c r="W644" i="3"/>
  <c r="V644" i="3"/>
  <c r="P644" i="3"/>
  <c r="Z643" i="3"/>
  <c r="Y643" i="3"/>
  <c r="W643" i="3"/>
  <c r="V643" i="3"/>
  <c r="P643" i="3"/>
  <c r="Z642" i="3"/>
  <c r="Y642" i="3"/>
  <c r="W642" i="3"/>
  <c r="V642" i="3"/>
  <c r="P642" i="3"/>
  <c r="Z641" i="3"/>
  <c r="Y641" i="3"/>
  <c r="W641" i="3"/>
  <c r="V641" i="3"/>
  <c r="P641" i="3"/>
  <c r="Z640" i="3"/>
  <c r="Y640" i="3"/>
  <c r="W640" i="3"/>
  <c r="V640" i="3"/>
  <c r="P640" i="3"/>
  <c r="Z639" i="3"/>
  <c r="Y639" i="3"/>
  <c r="W639" i="3"/>
  <c r="V639" i="3"/>
  <c r="P639" i="3"/>
  <c r="Z638" i="3"/>
  <c r="Y638" i="3"/>
  <c r="W638" i="3"/>
  <c r="V638" i="3"/>
  <c r="P638" i="3"/>
  <c r="Z637" i="3"/>
  <c r="Y637" i="3"/>
  <c r="W637" i="3"/>
  <c r="V637" i="3"/>
  <c r="P637" i="3"/>
  <c r="Z636" i="3"/>
  <c r="Y636" i="3"/>
  <c r="W636" i="3"/>
  <c r="V636" i="3"/>
  <c r="P636" i="3"/>
  <c r="Z635" i="3"/>
  <c r="Y635" i="3"/>
  <c r="W635" i="3"/>
  <c r="V635" i="3"/>
  <c r="P635" i="3"/>
  <c r="Z634" i="3"/>
  <c r="Y634" i="3"/>
  <c r="W634" i="3"/>
  <c r="V634" i="3"/>
  <c r="P634" i="3"/>
  <c r="Z633" i="3"/>
  <c r="Y633" i="3"/>
  <c r="W633" i="3"/>
  <c r="V633" i="3"/>
  <c r="P633" i="3"/>
  <c r="Z632" i="3"/>
  <c r="Y632" i="3"/>
  <c r="W632" i="3"/>
  <c r="V632" i="3"/>
  <c r="P632" i="3"/>
  <c r="Z631" i="3"/>
  <c r="Y631" i="3"/>
  <c r="W631" i="3"/>
  <c r="V631" i="3"/>
  <c r="P631" i="3"/>
  <c r="Z630" i="3"/>
  <c r="Y630" i="3"/>
  <c r="W630" i="3"/>
  <c r="V630" i="3"/>
  <c r="P630" i="3"/>
  <c r="Z629" i="3"/>
  <c r="Y629" i="3"/>
  <c r="W629" i="3"/>
  <c r="V629" i="3"/>
  <c r="P629" i="3"/>
  <c r="Z628" i="3"/>
  <c r="Y628" i="3"/>
  <c r="W628" i="3"/>
  <c r="V628" i="3"/>
  <c r="P628" i="3"/>
  <c r="Z627" i="3"/>
  <c r="Y627" i="3"/>
  <c r="W627" i="3"/>
  <c r="V627" i="3"/>
  <c r="P627" i="3"/>
  <c r="Z626" i="3"/>
  <c r="Y626" i="3"/>
  <c r="W626" i="3"/>
  <c r="V626" i="3"/>
  <c r="P626" i="3"/>
  <c r="Z625" i="3"/>
  <c r="Y625" i="3"/>
  <c r="W625" i="3"/>
  <c r="V625" i="3"/>
  <c r="P625" i="3"/>
  <c r="Z624" i="3"/>
  <c r="Y624" i="3"/>
  <c r="W624" i="3"/>
  <c r="V624" i="3"/>
  <c r="P624" i="3"/>
  <c r="Z623" i="3"/>
  <c r="Y623" i="3"/>
  <c r="W623" i="3"/>
  <c r="V623" i="3"/>
  <c r="P623" i="3"/>
  <c r="Z622" i="3"/>
  <c r="Y622" i="3"/>
  <c r="W622" i="3"/>
  <c r="V622" i="3"/>
  <c r="P622" i="3"/>
  <c r="Z621" i="3"/>
  <c r="Y621" i="3"/>
  <c r="W621" i="3"/>
  <c r="V621" i="3"/>
  <c r="P621" i="3"/>
  <c r="Z620" i="3"/>
  <c r="Y620" i="3"/>
  <c r="W620" i="3"/>
  <c r="V620" i="3"/>
  <c r="P620" i="3"/>
  <c r="Z619" i="3"/>
  <c r="Y619" i="3"/>
  <c r="W619" i="3"/>
  <c r="V619" i="3"/>
  <c r="P619" i="3"/>
  <c r="Z618" i="3"/>
  <c r="Y618" i="3"/>
  <c r="W618" i="3"/>
  <c r="V618" i="3"/>
  <c r="P618" i="3"/>
  <c r="Z617" i="3"/>
  <c r="Y617" i="3"/>
  <c r="W617" i="3"/>
  <c r="V617" i="3"/>
  <c r="P617" i="3"/>
  <c r="Z616" i="3"/>
  <c r="Y616" i="3"/>
  <c r="W616" i="3"/>
  <c r="V616" i="3"/>
  <c r="P616" i="3"/>
  <c r="Z615" i="3"/>
  <c r="Y615" i="3"/>
  <c r="W615" i="3"/>
  <c r="V615" i="3"/>
  <c r="P615" i="3"/>
  <c r="Z614" i="3"/>
  <c r="Y614" i="3"/>
  <c r="W614" i="3"/>
  <c r="V614" i="3"/>
  <c r="P614" i="3"/>
  <c r="Z613" i="3"/>
  <c r="Y613" i="3"/>
  <c r="W613" i="3"/>
  <c r="V613" i="3"/>
  <c r="P613" i="3"/>
  <c r="Z612" i="3"/>
  <c r="Y612" i="3"/>
  <c r="W612" i="3"/>
  <c r="V612" i="3"/>
  <c r="P612" i="3"/>
  <c r="Z611" i="3"/>
  <c r="Y611" i="3"/>
  <c r="W611" i="3"/>
  <c r="V611" i="3"/>
  <c r="P611" i="3"/>
  <c r="Z610" i="3"/>
  <c r="Y610" i="3"/>
  <c r="W610" i="3"/>
  <c r="V610" i="3"/>
  <c r="P610" i="3"/>
  <c r="Z609" i="3"/>
  <c r="Y609" i="3"/>
  <c r="W609" i="3"/>
  <c r="V609" i="3"/>
  <c r="P609" i="3"/>
  <c r="Z608" i="3"/>
  <c r="Y608" i="3"/>
  <c r="W608" i="3"/>
  <c r="V608" i="3"/>
  <c r="P608" i="3"/>
  <c r="Z607" i="3"/>
  <c r="Y607" i="3"/>
  <c r="W607" i="3"/>
  <c r="V607" i="3"/>
  <c r="P607" i="3"/>
  <c r="Z606" i="3"/>
  <c r="Y606" i="3"/>
  <c r="W606" i="3"/>
  <c r="V606" i="3"/>
  <c r="P606" i="3"/>
  <c r="Z605" i="3"/>
  <c r="Y605" i="3"/>
  <c r="W605" i="3"/>
  <c r="V605" i="3"/>
  <c r="P605" i="3"/>
  <c r="Z604" i="3"/>
  <c r="Y604" i="3"/>
  <c r="W604" i="3"/>
  <c r="V604" i="3"/>
  <c r="P604" i="3"/>
  <c r="Z603" i="3"/>
  <c r="Y603" i="3"/>
  <c r="W603" i="3"/>
  <c r="V603" i="3"/>
  <c r="P603" i="3"/>
  <c r="Z602" i="3"/>
  <c r="Y602" i="3"/>
  <c r="W602" i="3"/>
  <c r="V602" i="3"/>
  <c r="P602" i="3"/>
  <c r="Z601" i="3"/>
  <c r="Y601" i="3"/>
  <c r="W601" i="3"/>
  <c r="V601" i="3"/>
  <c r="P601" i="3"/>
  <c r="Z600" i="3"/>
  <c r="Y600" i="3"/>
  <c r="W600" i="3"/>
  <c r="V600" i="3"/>
  <c r="P600" i="3"/>
  <c r="Z599" i="3"/>
  <c r="Y599" i="3"/>
  <c r="W599" i="3"/>
  <c r="V599" i="3"/>
  <c r="P599" i="3"/>
  <c r="Z598" i="3"/>
  <c r="Y598" i="3"/>
  <c r="W598" i="3"/>
  <c r="V598" i="3"/>
  <c r="P598" i="3"/>
  <c r="Z597" i="3"/>
  <c r="Y597" i="3"/>
  <c r="W597" i="3"/>
  <c r="V597" i="3"/>
  <c r="P597" i="3"/>
  <c r="Z596" i="3"/>
  <c r="Y596" i="3"/>
  <c r="W596" i="3"/>
  <c r="V596" i="3"/>
  <c r="P596" i="3"/>
  <c r="Z595" i="3"/>
  <c r="Y595" i="3"/>
  <c r="W595" i="3"/>
  <c r="V595" i="3"/>
  <c r="P595" i="3"/>
  <c r="Z594" i="3"/>
  <c r="Y594" i="3"/>
  <c r="W594" i="3"/>
  <c r="V594" i="3"/>
  <c r="P594" i="3"/>
  <c r="Z593" i="3"/>
  <c r="Y593" i="3"/>
  <c r="W593" i="3"/>
  <c r="V593" i="3"/>
  <c r="P593" i="3"/>
  <c r="Z592" i="3"/>
  <c r="Y592" i="3"/>
  <c r="W592" i="3"/>
  <c r="V592" i="3"/>
  <c r="P592" i="3"/>
  <c r="Z591" i="3"/>
  <c r="Y591" i="3"/>
  <c r="W591" i="3"/>
  <c r="V591" i="3"/>
  <c r="P591" i="3"/>
  <c r="Z590" i="3"/>
  <c r="Y590" i="3"/>
  <c r="W590" i="3"/>
  <c r="V590" i="3"/>
  <c r="P590" i="3"/>
  <c r="Z589" i="3"/>
  <c r="Y589" i="3"/>
  <c r="W589" i="3"/>
  <c r="V589" i="3"/>
  <c r="P589" i="3"/>
  <c r="Z588" i="3"/>
  <c r="Y588" i="3"/>
  <c r="W588" i="3"/>
  <c r="V588" i="3"/>
  <c r="P588" i="3"/>
  <c r="Z587" i="3"/>
  <c r="Y587" i="3"/>
  <c r="W587" i="3"/>
  <c r="V587" i="3"/>
  <c r="P587" i="3"/>
  <c r="Z586" i="3"/>
  <c r="Y586" i="3"/>
  <c r="W586" i="3"/>
  <c r="V586" i="3"/>
  <c r="P586" i="3"/>
  <c r="Z585" i="3"/>
  <c r="Y585" i="3"/>
  <c r="W585" i="3"/>
  <c r="V585" i="3"/>
  <c r="P585" i="3"/>
  <c r="Z584" i="3"/>
  <c r="Y584" i="3"/>
  <c r="W584" i="3"/>
  <c r="V584" i="3"/>
  <c r="P584" i="3"/>
  <c r="Z583" i="3"/>
  <c r="Y583" i="3"/>
  <c r="W583" i="3"/>
  <c r="V583" i="3"/>
  <c r="P583" i="3"/>
  <c r="Z582" i="3"/>
  <c r="Y582" i="3"/>
  <c r="W582" i="3"/>
  <c r="V582" i="3"/>
  <c r="P582" i="3"/>
  <c r="Z581" i="3"/>
  <c r="Y581" i="3"/>
  <c r="W581" i="3"/>
  <c r="V581" i="3"/>
  <c r="P581" i="3"/>
  <c r="Z580" i="3"/>
  <c r="Y580" i="3"/>
  <c r="W580" i="3"/>
  <c r="V580" i="3"/>
  <c r="P580" i="3"/>
  <c r="Z579" i="3"/>
  <c r="Y579" i="3"/>
  <c r="W579" i="3"/>
  <c r="V579" i="3"/>
  <c r="P579" i="3"/>
  <c r="Z578" i="3"/>
  <c r="Y578" i="3"/>
  <c r="W578" i="3"/>
  <c r="V578" i="3"/>
  <c r="P578" i="3"/>
  <c r="Z577" i="3"/>
  <c r="Y577" i="3"/>
  <c r="W577" i="3"/>
  <c r="V577" i="3"/>
  <c r="P577" i="3"/>
  <c r="Z576" i="3"/>
  <c r="Y576" i="3"/>
  <c r="W576" i="3"/>
  <c r="V576" i="3"/>
  <c r="P576" i="3"/>
  <c r="Z575" i="3"/>
  <c r="Y575" i="3"/>
  <c r="W575" i="3"/>
  <c r="V575" i="3"/>
  <c r="P575" i="3"/>
  <c r="Z574" i="3"/>
  <c r="Y574" i="3"/>
  <c r="W574" i="3"/>
  <c r="V574" i="3"/>
  <c r="P574" i="3"/>
  <c r="Z573" i="3"/>
  <c r="Y573" i="3"/>
  <c r="W573" i="3"/>
  <c r="V573" i="3"/>
  <c r="P573" i="3"/>
  <c r="Z572" i="3"/>
  <c r="Y572" i="3"/>
  <c r="W572" i="3"/>
  <c r="V572" i="3"/>
  <c r="P572" i="3"/>
  <c r="Z571" i="3"/>
  <c r="Y571" i="3"/>
  <c r="W571" i="3"/>
  <c r="V571" i="3"/>
  <c r="P571" i="3"/>
  <c r="Z570" i="3"/>
  <c r="Y570" i="3"/>
  <c r="W570" i="3"/>
  <c r="V570" i="3"/>
  <c r="P570" i="3"/>
  <c r="Q3495" i="3"/>
  <c r="Q4154" i="3"/>
  <c r="Q3469" i="3"/>
  <c r="L3385" i="3"/>
  <c r="Q3454" i="3"/>
  <c r="L3847" i="3"/>
  <c r="Q3750" i="3"/>
  <c r="L4084" i="3"/>
  <c r="L4102" i="3"/>
  <c r="L3093" i="3"/>
  <c r="L2663" i="3"/>
  <c r="Q3698" i="3"/>
  <c r="Q4050" i="3"/>
  <c r="Q3876" i="3"/>
  <c r="Q3251" i="3"/>
  <c r="L4204" i="3"/>
  <c r="Q3417" i="3"/>
  <c r="Q3909" i="3"/>
  <c r="L2528" i="3"/>
  <c r="Q4008" i="3"/>
  <c r="Q3231" i="3"/>
  <c r="Q3621" i="3"/>
  <c r="Q4107" i="3"/>
  <c r="L3818" i="3"/>
  <c r="L3853" i="3"/>
  <c r="L3768" i="3"/>
  <c r="Q4055" i="3"/>
  <c r="L3570" i="3"/>
  <c r="L3593" i="3"/>
  <c r="Q3141" i="3"/>
  <c r="Q2350" i="3"/>
  <c r="L3652" i="3"/>
  <c r="Q3603" i="3"/>
  <c r="L3995" i="3"/>
  <c r="L3518" i="3"/>
  <c r="Q4033" i="3"/>
  <c r="Q3601" i="3"/>
  <c r="L4034" i="3"/>
  <c r="Q2826" i="3"/>
  <c r="Q2911" i="3"/>
  <c r="Q3006" i="3"/>
  <c r="Q3445" i="3"/>
  <c r="Q2617" i="3"/>
  <c r="Q2802" i="3"/>
  <c r="L4184" i="3"/>
  <c r="L3950" i="3"/>
  <c r="L4227" i="3"/>
  <c r="Q2760" i="3"/>
  <c r="Q3504" i="3"/>
  <c r="L3954" i="3"/>
  <c r="Q4176" i="3"/>
  <c r="L3538" i="3"/>
  <c r="Q1137" i="3"/>
  <c r="L3760" i="3"/>
  <c r="L4011" i="3"/>
  <c r="Q3950" i="3"/>
  <c r="L3359" i="3"/>
  <c r="Q3535" i="3"/>
  <c r="L3767" i="3"/>
  <c r="Q3376" i="3"/>
  <c r="Q2771" i="3"/>
  <c r="L3917" i="3"/>
  <c r="Q4106" i="3"/>
  <c r="Q3060" i="3"/>
  <c r="Q2842" i="3"/>
  <c r="L3231" i="3"/>
  <c r="L4141" i="3"/>
  <c r="L3588" i="3"/>
  <c r="Q2907" i="3"/>
  <c r="Q2093" i="3"/>
  <c r="Q3847" i="3"/>
  <c r="L3691" i="3"/>
  <c r="L3199" i="3"/>
  <c r="Q2610" i="3"/>
  <c r="L3044" i="3"/>
  <c r="Q3831" i="3"/>
  <c r="L3245" i="3"/>
  <c r="Q3646" i="3"/>
  <c r="L3524" i="3"/>
  <c r="L3141" i="3"/>
  <c r="Q3479" i="3"/>
  <c r="Q3765" i="3"/>
  <c r="Q4067" i="3"/>
  <c r="L3483" i="3"/>
  <c r="L2397" i="3"/>
  <c r="Q2712" i="3"/>
  <c r="Q3024" i="3"/>
  <c r="Q3963" i="3"/>
  <c r="L4244" i="3"/>
  <c r="L3770" i="3"/>
  <c r="L3452" i="3"/>
  <c r="L2844" i="3"/>
  <c r="Q3751" i="3"/>
  <c r="L1061" i="3"/>
  <c r="Q2572" i="3"/>
  <c r="L1374" i="3"/>
  <c r="L3319" i="3"/>
  <c r="L3562" i="3"/>
  <c r="L3280" i="3"/>
  <c r="Q3906" i="3"/>
  <c r="L3849" i="3"/>
  <c r="Q3630" i="3"/>
  <c r="L3383" i="3"/>
  <c r="L3906" i="3"/>
  <c r="Q2205" i="3"/>
  <c r="Q3782" i="3"/>
  <c r="Q4182" i="3"/>
  <c r="Q4137" i="3"/>
  <c r="Q2866" i="3"/>
  <c r="Q4210" i="3"/>
  <c r="L2780" i="3"/>
  <c r="Q3146" i="3"/>
  <c r="Q2773" i="3"/>
  <c r="Q3697" i="3"/>
  <c r="L2306" i="3"/>
  <c r="Q2361" i="3"/>
  <c r="Q3880" i="3"/>
  <c r="Q3470" i="3"/>
  <c r="L3858" i="3"/>
  <c r="Q2413" i="3"/>
  <c r="L3468" i="3"/>
  <c r="Q4072" i="3"/>
  <c r="L3204" i="3"/>
  <c r="Q3375" i="3"/>
  <c r="Q4162" i="3"/>
  <c r="Q3099" i="3"/>
  <c r="L3903" i="3"/>
  <c r="Q4027" i="3"/>
  <c r="Q3575" i="3"/>
  <c r="L4016" i="3"/>
  <c r="Q3132" i="3"/>
  <c r="Q3649" i="3"/>
  <c r="L4167" i="3"/>
  <c r="L3416" i="3"/>
  <c r="Q3315" i="3"/>
  <c r="Q4145" i="3"/>
  <c r="Q2798" i="3"/>
  <c r="Q2813" i="3"/>
  <c r="Q3050" i="3"/>
  <c r="L3259" i="3"/>
  <c r="L4164" i="3"/>
  <c r="Q3247" i="3"/>
  <c r="L4088" i="3"/>
  <c r="L3107" i="3"/>
  <c r="Q3563" i="3"/>
  <c r="L2958" i="3"/>
  <c r="Q1833" i="3"/>
  <c r="Q2532" i="3"/>
  <c r="Q3566" i="3"/>
  <c r="Q3521" i="3"/>
  <c r="Q3442" i="3"/>
  <c r="L2988" i="3"/>
  <c r="Q3474" i="3"/>
  <c r="Q4192" i="3"/>
  <c r="Q3381" i="3"/>
  <c r="L4243" i="3"/>
  <c r="L2728" i="3"/>
  <c r="Q3353" i="3"/>
  <c r="L3772" i="3"/>
  <c r="L3957" i="3"/>
  <c r="L4051" i="3"/>
  <c r="Q3929" i="3"/>
  <c r="L3274" i="3"/>
  <c r="Q3399" i="3"/>
  <c r="Q3464" i="3"/>
  <c r="Q2839" i="3"/>
  <c r="Q3255" i="3"/>
  <c r="Q2990" i="3"/>
  <c r="Q3070" i="3"/>
  <c r="L1783" i="3"/>
  <c r="Q4148" i="3"/>
  <c r="L3271" i="3"/>
  <c r="L3817" i="3"/>
  <c r="L3269" i="3"/>
  <c r="Q3125" i="3"/>
  <c r="L3002" i="3"/>
  <c r="L4091" i="3"/>
  <c r="L3303" i="3"/>
  <c r="Q2883" i="3"/>
  <c r="L3415" i="3"/>
  <c r="L3781" i="3"/>
  <c r="Q3715" i="3"/>
  <c r="Q3689" i="3"/>
  <c r="L3521" i="3"/>
  <c r="L2614" i="3"/>
  <c r="Q4058" i="3"/>
  <c r="L3867" i="3"/>
  <c r="L4248" i="3"/>
  <c r="Q2689" i="3"/>
  <c r="L3314" i="3"/>
  <c r="L2398" i="3"/>
  <c r="Q4245" i="3"/>
  <c r="L3025" i="3"/>
  <c r="L4259" i="3"/>
  <c r="Q3110" i="3"/>
  <c r="L2396" i="3"/>
  <c r="Q3556" i="3"/>
  <c r="L3208" i="3"/>
  <c r="Q2614" i="3"/>
  <c r="Q2690" i="3"/>
  <c r="L3666" i="3"/>
  <c r="L3322" i="3"/>
  <c r="L3715" i="3"/>
  <c r="Q3937" i="3"/>
  <c r="L3701" i="3"/>
  <c r="L4118" i="3"/>
  <c r="L3337" i="3"/>
  <c r="L3960" i="3"/>
  <c r="L3842" i="3"/>
  <c r="L3276" i="3"/>
  <c r="Q3610" i="3"/>
  <c r="L3920" i="3"/>
  <c r="L3763" i="3"/>
  <c r="Q3965" i="3"/>
  <c r="L4229" i="3"/>
  <c r="L2094" i="3"/>
  <c r="L2872" i="3"/>
  <c r="L3024" i="3"/>
  <c r="Q2186" i="3"/>
  <c r="Q2479" i="3"/>
  <c r="Q3076" i="3"/>
  <c r="Q3459" i="3"/>
  <c r="Q4025" i="3"/>
  <c r="L3307" i="3"/>
  <c r="L3672" i="3"/>
  <c r="Q2714" i="3"/>
  <c r="Q3713" i="3"/>
  <c r="Q1285" i="3"/>
  <c r="Q3732" i="3"/>
  <c r="L3535" i="3"/>
  <c r="L3321" i="3"/>
  <c r="L1960" i="3"/>
  <c r="L2880" i="3"/>
  <c r="L3146" i="3"/>
  <c r="Q3342" i="3"/>
  <c r="Q3795" i="3"/>
  <c r="Q2392" i="3"/>
  <c r="Q919" i="3"/>
  <c r="L3027" i="3"/>
  <c r="Q2426" i="3"/>
  <c r="Q3179" i="3"/>
  <c r="L2539" i="3"/>
  <c r="L2382" i="3"/>
  <c r="L1912" i="3"/>
  <c r="L3973" i="3"/>
  <c r="L3004" i="3"/>
  <c r="L3185" i="3"/>
  <c r="Q3714" i="3"/>
  <c r="L3583" i="3"/>
  <c r="Q3785" i="3"/>
  <c r="L2033" i="3"/>
  <c r="L4137" i="3"/>
  <c r="Q3798" i="3"/>
  <c r="L3357" i="3"/>
  <c r="L3598" i="3"/>
  <c r="L3844" i="3"/>
  <c r="Q3901" i="3"/>
  <c r="L3408" i="3"/>
  <c r="L4081" i="3"/>
  <c r="Q2757" i="3"/>
  <c r="L4053" i="3"/>
  <c r="L2849" i="3"/>
  <c r="L4052" i="3"/>
  <c r="L2386" i="3"/>
  <c r="Q3283" i="3"/>
  <c r="Q3042" i="3"/>
  <c r="L3835" i="3"/>
  <c r="Q3644" i="3"/>
  <c r="L4038" i="3"/>
  <c r="L3300" i="3"/>
  <c r="Q3101" i="3"/>
  <c r="Q4178" i="3"/>
  <c r="L4128" i="3"/>
  <c r="L2801" i="3"/>
  <c r="Q3675" i="3"/>
  <c r="Q4193" i="3"/>
  <c r="Q3122" i="3"/>
  <c r="L3629" i="3"/>
  <c r="L4188" i="3"/>
  <c r="Q3726" i="3"/>
  <c r="L3754" i="3"/>
  <c r="L3348" i="3"/>
  <c r="L3381" i="3"/>
  <c r="Q3912" i="3"/>
  <c r="Q3797" i="3"/>
  <c r="L2613" i="3"/>
  <c r="Q4165" i="3"/>
  <c r="Q2733" i="3"/>
  <c r="Q3186" i="3"/>
  <c r="Q3270" i="3"/>
  <c r="L3506" i="3"/>
  <c r="Q4128" i="3"/>
  <c r="L4040" i="3"/>
  <c r="L2687" i="3"/>
  <c r="L2374" i="3"/>
  <c r="Q2192" i="3"/>
  <c r="L3394" i="3"/>
  <c r="L4157" i="3"/>
  <c r="Q3458" i="3"/>
  <c r="Q3507" i="3"/>
  <c r="Q2491" i="3"/>
  <c r="Q3759" i="3"/>
  <c r="L3865" i="3"/>
  <c r="Q4164" i="3"/>
  <c r="L4176" i="3"/>
  <c r="Q4031" i="3"/>
  <c r="Q3389" i="3"/>
  <c r="Q4097" i="3"/>
  <c r="L3447" i="3"/>
  <c r="L3277" i="3"/>
  <c r="L3196" i="3"/>
  <c r="L3486" i="3"/>
  <c r="L4257" i="3"/>
  <c r="Q4256" i="3"/>
  <c r="L3961" i="3"/>
  <c r="L2206" i="3"/>
  <c r="L2756" i="3"/>
  <c r="L3130" i="3"/>
  <c r="Q3763" i="3"/>
  <c r="L4109" i="3"/>
  <c r="L3654" i="3"/>
  <c r="Q3059" i="3"/>
  <c r="L3273" i="3"/>
  <c r="Q4076" i="3"/>
  <c r="Q4160" i="3"/>
  <c r="Q3730" i="3"/>
  <c r="Q2730" i="3"/>
  <c r="Q3120" i="3"/>
  <c r="Q3513" i="3"/>
  <c r="L3523" i="3"/>
  <c r="L3684" i="3"/>
  <c r="Q3116" i="3"/>
  <c r="Q4062" i="3"/>
  <c r="Q3951" i="3"/>
  <c r="Q3949" i="3"/>
  <c r="Q3287" i="3"/>
  <c r="L3125" i="3"/>
  <c r="L3222" i="3"/>
  <c r="L3475" i="3"/>
  <c r="Q3337" i="3"/>
  <c r="L4159" i="3"/>
  <c r="Q3820" i="3"/>
  <c r="L3939" i="3"/>
  <c r="Q3466" i="3"/>
  <c r="Q3253" i="3"/>
  <c r="Q3108" i="3"/>
  <c r="Q4116" i="3"/>
  <c r="L3591" i="3"/>
  <c r="L4175" i="3"/>
  <c r="L3465" i="3"/>
  <c r="L4063" i="3"/>
  <c r="Q3919" i="3"/>
  <c r="Q3289" i="3"/>
  <c r="L3247" i="3"/>
  <c r="L2800" i="3"/>
  <c r="Q3694" i="3"/>
  <c r="L4104" i="3"/>
  <c r="Q3587" i="3"/>
  <c r="Q2415" i="3"/>
  <c r="L1937" i="3"/>
  <c r="L3996" i="3"/>
  <c r="Q3387" i="3"/>
  <c r="L4023" i="3"/>
  <c r="Q3268" i="3"/>
  <c r="Q4073" i="3"/>
  <c r="Q2529" i="3"/>
  <c r="Q2913" i="3"/>
  <c r="Q3924" i="3"/>
  <c r="L1205" i="3"/>
  <c r="Q2067" i="3"/>
  <c r="Q2289" i="3"/>
  <c r="L4261" i="3"/>
  <c r="Q3938" i="3"/>
  <c r="L1622" i="3"/>
  <c r="L3221" i="3"/>
  <c r="L2296" i="3"/>
  <c r="Q3418" i="3"/>
  <c r="Q1669" i="3"/>
  <c r="Q3481" i="3"/>
  <c r="L2433" i="3"/>
  <c r="L3626" i="3"/>
  <c r="L3751" i="3"/>
  <c r="Q3129" i="3"/>
  <c r="L3422" i="3"/>
  <c r="L3687" i="3"/>
  <c r="L3792" i="3"/>
  <c r="Q3725" i="3"/>
  <c r="L2986" i="3"/>
  <c r="L3650" i="3"/>
  <c r="Q3112" i="3"/>
  <c r="L3351" i="3"/>
  <c r="Q2627" i="3"/>
  <c r="L3460" i="3"/>
  <c r="Q3397" i="3"/>
  <c r="L3270" i="3"/>
  <c r="Q3896" i="3"/>
  <c r="L3393" i="3"/>
  <c r="L4121" i="3"/>
  <c r="Q3822" i="3"/>
  <c r="L4196" i="3"/>
  <c r="L4046" i="3"/>
  <c r="Q2828" i="3"/>
  <c r="Q4151" i="3"/>
  <c r="Q3913" i="3"/>
  <c r="L3959" i="3"/>
  <c r="L4086" i="3"/>
  <c r="Q4112" i="3"/>
  <c r="Q3975" i="3"/>
  <c r="Q3651" i="3"/>
  <c r="L3119" i="3"/>
  <c r="L3639" i="3"/>
  <c r="L2854" i="3"/>
  <c r="L4017" i="3"/>
  <c r="Q3632" i="3"/>
  <c r="Q3319" i="3"/>
  <c r="Q2971" i="3"/>
  <c r="L3637" i="3"/>
  <c r="L4061" i="3"/>
  <c r="L3055" i="3"/>
  <c r="Q3354" i="3"/>
  <c r="Q3801" i="3"/>
  <c r="L4090" i="3"/>
  <c r="L2670" i="3"/>
  <c r="L3374" i="3"/>
  <c r="Q3127" i="3"/>
  <c r="L3956" i="3"/>
  <c r="L3378" i="3"/>
  <c r="L3971" i="3"/>
  <c r="L3440" i="3"/>
  <c r="L3974" i="3"/>
  <c r="Q3999" i="3"/>
  <c r="Q3719" i="3"/>
  <c r="Q3957" i="3"/>
  <c r="L2786" i="3"/>
  <c r="Q4056" i="3"/>
  <c r="L3647" i="3"/>
  <c r="L3945" i="3"/>
  <c r="Q3614" i="3"/>
  <c r="Q3855" i="3"/>
  <c r="L2946" i="3"/>
  <c r="Q3677" i="3"/>
  <c r="Q4239" i="3"/>
  <c r="Q3357" i="3"/>
  <c r="L4185" i="3"/>
  <c r="L3690" i="3"/>
  <c r="Q3109" i="3"/>
  <c r="L4256" i="3"/>
  <c r="Q3557" i="3"/>
  <c r="Q3447" i="3"/>
  <c r="L3512" i="3"/>
  <c r="L3641" i="3"/>
  <c r="L3952" i="3"/>
  <c r="Q3449" i="3"/>
  <c r="L2925" i="3"/>
  <c r="L3111" i="3"/>
  <c r="Q3605" i="3"/>
  <c r="L4216" i="3"/>
  <c r="Q3890" i="3"/>
  <c r="L3695" i="3"/>
  <c r="Q3346" i="3"/>
  <c r="Q4117" i="3"/>
  <c r="Q3054" i="3"/>
  <c r="L3850" i="3"/>
  <c r="Q3461" i="3"/>
  <c r="L4172" i="3"/>
  <c r="L2884" i="3"/>
  <c r="Q3850" i="3"/>
  <c r="Q4041" i="3"/>
  <c r="L2898" i="3"/>
  <c r="L3833" i="3"/>
  <c r="Q3761" i="3"/>
  <c r="Q2132" i="3"/>
  <c r="Q4002" i="3"/>
  <c r="L4099" i="3"/>
  <c r="L3419" i="3"/>
  <c r="Q3845" i="3"/>
  <c r="L4085" i="3"/>
  <c r="L3736" i="3"/>
  <c r="Q4115" i="3"/>
  <c r="L1803" i="3"/>
  <c r="Q2393" i="3"/>
  <c r="Q3791" i="3"/>
  <c r="L4135" i="3"/>
  <c r="Q3692" i="3"/>
  <c r="L3213" i="3"/>
  <c r="L3738" i="3"/>
  <c r="Q2877" i="3"/>
  <c r="Q3780" i="3"/>
  <c r="Q2376" i="3"/>
  <c r="Q3033" i="3"/>
  <c r="Q2966" i="3"/>
  <c r="Q3569" i="3"/>
  <c r="Q2833" i="3"/>
  <c r="L4041" i="3"/>
  <c r="Q3015" i="3"/>
  <c r="Q3448" i="3"/>
  <c r="L4005" i="3"/>
  <c r="Q3113" i="3"/>
  <c r="Q3864" i="3"/>
  <c r="L3928" i="3"/>
  <c r="L3625" i="3"/>
  <c r="L3829" i="3"/>
  <c r="Q3274" i="3"/>
  <c r="L3807" i="3"/>
  <c r="L4055" i="3"/>
  <c r="Q2923" i="3"/>
  <c r="Q3700" i="3"/>
  <c r="L3522" i="3"/>
  <c r="L4111" i="3"/>
  <c r="L3764" i="3"/>
  <c r="Q3164" i="3"/>
  <c r="Q1061" i="3"/>
  <c r="L3649" i="3"/>
  <c r="L2918" i="3"/>
  <c r="L4036" i="3"/>
  <c r="Q3398" i="3"/>
  <c r="Q3704" i="3"/>
  <c r="L3834" i="3"/>
  <c r="L3108" i="3"/>
  <c r="Q4053" i="3"/>
  <c r="L3200" i="3"/>
  <c r="Q3257" i="3"/>
  <c r="Q3842" i="3"/>
  <c r="L3967" i="3"/>
  <c r="L3968" i="3"/>
  <c r="Q3887" i="3"/>
  <c r="Q3769" i="3"/>
  <c r="L3371" i="3"/>
  <c r="Q4189" i="3"/>
  <c r="Q3142" i="3"/>
  <c r="Q3661" i="3"/>
  <c r="Q2504" i="3"/>
  <c r="L3489" i="3"/>
  <c r="L4250" i="3"/>
  <c r="L3879" i="3"/>
  <c r="L3428" i="3"/>
  <c r="Q3292" i="3"/>
  <c r="Q3891" i="3"/>
  <c r="Q3134" i="3"/>
  <c r="L3757" i="3"/>
  <c r="L3783" i="3"/>
  <c r="L3313" i="3"/>
  <c r="L3531" i="3"/>
  <c r="Q3991" i="3"/>
  <c r="Q3819" i="3"/>
  <c r="L3398" i="3"/>
  <c r="Q3604" i="3"/>
  <c r="Q3536" i="3"/>
  <c r="Q3897" i="3"/>
  <c r="L3505" i="3"/>
  <c r="L4098" i="3"/>
  <c r="Q3811" i="3"/>
  <c r="L3769" i="3"/>
  <c r="Q3749" i="3"/>
  <c r="Q3803" i="3"/>
  <c r="L4150" i="3"/>
  <c r="L2749" i="3"/>
  <c r="L3631" i="3"/>
  <c r="Q4174" i="3"/>
  <c r="Q3150" i="3"/>
  <c r="Q3974" i="3"/>
  <c r="Q3816" i="3"/>
  <c r="L4107" i="3"/>
  <c r="L2654" i="3"/>
  <c r="L3301" i="3"/>
  <c r="Q4092" i="3"/>
  <c r="Q3954" i="3"/>
  <c r="L3389" i="3"/>
  <c r="L4108" i="3"/>
  <c r="Q3314" i="3"/>
  <c r="L3846" i="3"/>
  <c r="L3494" i="3"/>
  <c r="Q4084" i="3"/>
  <c r="L4054" i="3"/>
  <c r="Q3712" i="3"/>
  <c r="Q3189" i="3"/>
  <c r="Q3755" i="3"/>
  <c r="L3145" i="3"/>
  <c r="L3900" i="3"/>
  <c r="Q3316" i="3"/>
  <c r="L4113" i="3"/>
  <c r="Q4011" i="3"/>
  <c r="Q3812" i="3"/>
  <c r="Q3682" i="3"/>
  <c r="L2737" i="3"/>
  <c r="Q2348" i="3"/>
  <c r="Q4224" i="3"/>
  <c r="Q2874" i="3"/>
  <c r="Q3276" i="3"/>
  <c r="L3056" i="3"/>
  <c r="L3719" i="3"/>
  <c r="Q1595" i="3"/>
  <c r="L3019" i="3"/>
  <c r="Q3041" i="3"/>
  <c r="Q2559" i="3"/>
  <c r="Q2287" i="3"/>
  <c r="L4179" i="3"/>
  <c r="Q3894" i="3"/>
  <c r="L3453" i="3"/>
  <c r="Q3641" i="3"/>
  <c r="L3446" i="3"/>
  <c r="L4058" i="3"/>
  <c r="Q3133" i="3"/>
  <c r="L4238" i="3"/>
  <c r="Q2992" i="3"/>
  <c r="L3436" i="3"/>
  <c r="Q3413" i="3"/>
  <c r="Q4236" i="3"/>
  <c r="Q3598" i="3"/>
  <c r="L2777" i="3"/>
  <c r="L3710" i="3"/>
  <c r="L3445" i="3"/>
  <c r="Q2978" i="3"/>
  <c r="L3785" i="3"/>
  <c r="L1923" i="3"/>
  <c r="L2222" i="3"/>
  <c r="L3992" i="3"/>
  <c r="L4214" i="3"/>
  <c r="Q3626" i="3"/>
  <c r="Q4211" i="3"/>
  <c r="L3234" i="3"/>
  <c r="L3705" i="3"/>
  <c r="Q3425" i="3"/>
  <c r="Q4122" i="3"/>
  <c r="Q3959" i="3"/>
  <c r="Q3288" i="3"/>
  <c r="L4009" i="3"/>
  <c r="Q3735" i="3"/>
  <c r="L3485" i="3"/>
  <c r="Q2557" i="3"/>
  <c r="Q4096" i="3"/>
  <c r="Q2843" i="3"/>
  <c r="L3697" i="3"/>
  <c r="Q3703" i="3"/>
  <c r="Q3807" i="3"/>
  <c r="L3717" i="3"/>
  <c r="L4094" i="3"/>
  <c r="Q3966" i="3"/>
  <c r="Q3463" i="3"/>
  <c r="Q4074" i="3"/>
  <c r="Q2346" i="3"/>
  <c r="L3698" i="3"/>
  <c r="L3653" i="3"/>
  <c r="Q3666" i="3"/>
  <c r="L4047" i="3"/>
  <c r="L3312" i="3"/>
  <c r="Q4078" i="3"/>
  <c r="Q3898" i="3"/>
  <c r="Q3971" i="3"/>
  <c r="Q2450" i="3"/>
  <c r="L2784" i="3"/>
  <c r="L4037" i="3"/>
  <c r="Q2130" i="3"/>
  <c r="Q4014" i="3"/>
  <c r="Q3588" i="3"/>
  <c r="Q3639" i="3"/>
  <c r="L3784" i="3"/>
  <c r="L3643" i="3"/>
  <c r="L4015" i="3"/>
  <c r="Q4232" i="3"/>
  <c r="Q3955" i="3"/>
  <c r="Q2566" i="3"/>
  <c r="L1781" i="3"/>
  <c r="Q4140" i="3"/>
  <c r="L3775" i="3"/>
  <c r="Q3617" i="3"/>
  <c r="Q3946" i="3"/>
  <c r="Q3416" i="3"/>
  <c r="Q4235" i="3"/>
  <c r="Q4130" i="3"/>
  <c r="Q4080" i="3"/>
  <c r="L2598" i="3"/>
  <c r="Q3841" i="3"/>
  <c r="L2243" i="3"/>
  <c r="L3066" i="3"/>
  <c r="Q3546" i="3"/>
  <c r="Q4134" i="3"/>
  <c r="Q4147" i="3"/>
  <c r="L4258" i="3"/>
  <c r="L3392" i="3"/>
  <c r="Q3523" i="3"/>
  <c r="L3413" i="3"/>
  <c r="Q3711" i="3"/>
  <c r="L1959" i="3"/>
  <c r="L3884" i="3"/>
  <c r="L4182" i="3"/>
  <c r="L3680" i="3"/>
  <c r="L3875" i="3"/>
  <c r="Q4185" i="3"/>
  <c r="L3665" i="3"/>
  <c r="L3567" i="3"/>
  <c r="L4117" i="3"/>
  <c r="L3226" i="3"/>
  <c r="L3542" i="3"/>
  <c r="Q2173" i="3"/>
  <c r="Q4119" i="3"/>
  <c r="L3224" i="3"/>
  <c r="L3553" i="3"/>
  <c r="L3919" i="3"/>
  <c r="L4134" i="3"/>
  <c r="Q2109" i="3"/>
  <c r="Q4168" i="3"/>
  <c r="Q3856" i="3"/>
  <c r="L2893" i="3"/>
  <c r="Q2887" i="3"/>
  <c r="L2341" i="3"/>
  <c r="Q3438" i="3"/>
  <c r="L3729" i="3"/>
  <c r="Q3586" i="3"/>
  <c r="L2889" i="3"/>
  <c r="L4145" i="3"/>
  <c r="L2713" i="3"/>
  <c r="Q1825" i="3"/>
  <c r="Q3645" i="3"/>
  <c r="L4093" i="3"/>
  <c r="Q3618" i="3"/>
  <c r="Q3333" i="3"/>
  <c r="Q4197" i="3"/>
  <c r="L2651" i="3"/>
  <c r="L4092" i="3"/>
  <c r="L1760" i="3"/>
  <c r="L3677" i="3"/>
  <c r="Q4190" i="3"/>
  <c r="L3140" i="3"/>
  <c r="L2135" i="3"/>
  <c r="Q2579" i="3"/>
  <c r="L2456" i="3"/>
  <c r="Q3940" i="3"/>
  <c r="Q3414" i="3"/>
  <c r="Q3162" i="3"/>
  <c r="Q2739" i="3"/>
  <c r="Q2680" i="3"/>
  <c r="Q2855" i="3"/>
  <c r="L3261" i="3"/>
  <c r="Q1218" i="3"/>
  <c r="Q4020" i="3"/>
  <c r="L2416" i="3"/>
  <c r="Q3235" i="3"/>
  <c r="Q4069" i="3"/>
  <c r="L3038" i="3"/>
  <c r="Q2108" i="3"/>
  <c r="L3965" i="3"/>
  <c r="L2554" i="3"/>
  <c r="L3993" i="3"/>
  <c r="Q3493" i="3"/>
  <c r="Q3821" i="3"/>
  <c r="L2931" i="3"/>
  <c r="L3816" i="3"/>
  <c r="Q4000" i="3"/>
  <c r="Q2692" i="3"/>
  <c r="L3268" i="3"/>
  <c r="Q3998" i="3"/>
  <c r="Q3846" i="3"/>
  <c r="L4124" i="3"/>
  <c r="L3433" i="3"/>
  <c r="L2822" i="3"/>
  <c r="Q3792" i="3"/>
  <c r="L3030" i="3"/>
  <c r="Q4149" i="3"/>
  <c r="L3033" i="3"/>
  <c r="L3345" i="3"/>
  <c r="L3023" i="3"/>
  <c r="Q3260" i="3"/>
  <c r="Q4136" i="3"/>
  <c r="Q3144" i="3"/>
  <c r="Q4083" i="3"/>
  <c r="Q4247" i="3"/>
  <c r="Q4023" i="3"/>
  <c r="Q3834" i="3"/>
  <c r="Q4234" i="3"/>
  <c r="L2542" i="3"/>
  <c r="Q3238" i="3"/>
  <c r="Q2747" i="3"/>
  <c r="Q2374" i="3"/>
  <c r="Q3549" i="3"/>
  <c r="Q3968" i="3"/>
  <c r="Q4203" i="3"/>
  <c r="Q3859" i="3"/>
  <c r="Q3886" i="3"/>
  <c r="Q3874" i="3"/>
  <c r="Q3096" i="3"/>
  <c r="L3006" i="3"/>
  <c r="Q3866" i="3"/>
  <c r="L4225" i="3"/>
  <c r="Q4090" i="3"/>
  <c r="L4222" i="3"/>
  <c r="Q3817" i="3"/>
  <c r="L3990" i="3"/>
  <c r="L4010" i="3"/>
  <c r="Q2884" i="3"/>
  <c r="Q1792" i="3"/>
  <c r="L3036" i="3"/>
  <c r="L3424" i="3"/>
  <c r="L3076" i="3"/>
  <c r="L2980" i="3"/>
  <c r="L2979" i="3"/>
  <c r="Q3681" i="3"/>
  <c r="Q3835" i="3"/>
  <c r="L3548" i="3"/>
  <c r="Q2904" i="3"/>
  <c r="L3509" i="3"/>
  <c r="Q3918" i="3"/>
  <c r="Q3808" i="3"/>
  <c r="Q2391" i="3"/>
  <c r="L3731" i="3"/>
  <c r="L3737" i="3"/>
  <c r="Q3153" i="3"/>
  <c r="Q2835" i="3"/>
  <c r="Q3581" i="3"/>
  <c r="Q3115" i="3"/>
  <c r="L3187" i="3"/>
  <c r="Q2740" i="3"/>
  <c r="Q3778" i="3"/>
  <c r="L3474" i="3"/>
  <c r="Q2764" i="3"/>
  <c r="Q3285" i="3"/>
  <c r="L3444" i="3"/>
  <c r="L3976" i="3"/>
  <c r="Q3412" i="3"/>
  <c r="Q2758" i="3"/>
  <c r="L3693" i="3"/>
  <c r="L3782" i="3"/>
  <c r="L3284" i="3"/>
  <c r="L4247" i="3"/>
  <c r="L3642" i="3"/>
  <c r="Q2807" i="3"/>
  <c r="L3244" i="3"/>
  <c r="L3377" i="3"/>
  <c r="L3098" i="3"/>
  <c r="Q3298" i="3"/>
  <c r="Q2047" i="3"/>
  <c r="L3344" i="3"/>
  <c r="Q3151" i="3"/>
  <c r="L2999" i="3"/>
  <c r="Q3548" i="3"/>
  <c r="L3651" i="3"/>
  <c r="Q2728" i="3"/>
  <c r="L3988" i="3"/>
  <c r="Q3784" i="3"/>
  <c r="Q2088" i="3"/>
  <c r="Q3207" i="3"/>
  <c r="Q3843" i="3"/>
  <c r="L2686" i="3"/>
  <c r="L3361" i="3"/>
  <c r="Q1859" i="3"/>
  <c r="L3298" i="3"/>
  <c r="L3882" i="3"/>
  <c r="Q4123" i="3"/>
  <c r="L3101" i="3"/>
  <c r="L3828" i="3"/>
  <c r="Q4248" i="3"/>
  <c r="L3721" i="3"/>
  <c r="Q3005" i="3"/>
  <c r="Q2104" i="3"/>
  <c r="Q4259" i="3"/>
  <c r="L4019" i="3"/>
  <c r="Q3440" i="3"/>
  <c r="L4251" i="3"/>
  <c r="Q3372" i="3"/>
  <c r="Q3272" i="3"/>
  <c r="L2642" i="3"/>
  <c r="Q2351" i="3"/>
  <c r="L3325" i="3"/>
  <c r="L3431" i="3"/>
  <c r="Q3168" i="3"/>
  <c r="L2424" i="3"/>
  <c r="Q2850" i="3"/>
  <c r="L2702" i="3"/>
  <c r="Q3267" i="3"/>
  <c r="L3481" i="3"/>
  <c r="L3969" i="3"/>
  <c r="Q3321" i="3"/>
  <c r="Q3147" i="3"/>
  <c r="Q3485" i="3"/>
  <c r="Q2597" i="3"/>
  <c r="Q3757" i="3"/>
  <c r="L4221" i="3"/>
  <c r="L3299" i="3"/>
  <c r="Q4045" i="3"/>
  <c r="Q3088" i="3"/>
  <c r="Q3223" i="3"/>
  <c r="Q2968" i="3"/>
  <c r="Q3525" i="3"/>
  <c r="Q4082" i="3"/>
  <c r="Q4098" i="3"/>
  <c r="L2629" i="3"/>
  <c r="L4004" i="3"/>
  <c r="Q3232" i="3"/>
  <c r="Q3318" i="3"/>
  <c r="Q3149" i="3"/>
  <c r="L2044" i="3"/>
  <c r="Q3903" i="3"/>
  <c r="Q3647" i="3"/>
  <c r="L3814" i="3"/>
  <c r="Q3011" i="3"/>
  <c r="Q3385" i="3"/>
  <c r="Q3910" i="3"/>
  <c r="L2276" i="3"/>
  <c r="Q2562" i="3"/>
  <c r="L4224" i="3"/>
  <c r="Q3895" i="3"/>
  <c r="Q4139" i="3"/>
  <c r="Q3741" i="3"/>
  <c r="Q2480" i="3"/>
  <c r="L3346" i="3"/>
  <c r="Q3917" i="3"/>
  <c r="L3380" i="3"/>
  <c r="L3499" i="3"/>
  <c r="L4147" i="3"/>
  <c r="Q3543" i="3"/>
  <c r="Q3930" i="3"/>
  <c r="Q3269" i="3"/>
  <c r="L3718" i="3"/>
  <c r="Q3390" i="3"/>
  <c r="L3861" i="3"/>
  <c r="Q3197" i="3"/>
  <c r="Q2266" i="3"/>
  <c r="Q3667" i="3"/>
  <c r="Q3637" i="3"/>
  <c r="L3375" i="3"/>
  <c r="Q4195" i="3"/>
  <c r="L3368" i="3"/>
  <c r="Q3600" i="3"/>
  <c r="L3343" i="3"/>
  <c r="L3655" i="3"/>
  <c r="L3566" i="3"/>
  <c r="L2485" i="3"/>
  <c r="Q4204" i="3"/>
  <c r="Q3453" i="3"/>
  <c r="Q2561" i="3"/>
  <c r="Q3363" i="3"/>
  <c r="L3901" i="3"/>
  <c r="L4045" i="3"/>
  <c r="L3944" i="3"/>
  <c r="Q2858" i="3"/>
  <c r="L4076" i="3"/>
  <c r="L3756" i="3"/>
  <c r="L4171" i="3"/>
  <c r="Q3348" i="3"/>
  <c r="Q3124" i="3"/>
  <c r="L4039" i="3"/>
  <c r="Q3686" i="3"/>
  <c r="L4071" i="3"/>
  <c r="Q3576" i="3"/>
  <c r="L3467" i="3"/>
  <c r="Q4230" i="3"/>
  <c r="Q3746" i="3"/>
  <c r="L3794" i="3"/>
  <c r="Q4024" i="3"/>
  <c r="Q4238" i="3"/>
  <c r="L1193" i="3"/>
  <c r="L3275" i="3"/>
  <c r="Q2188" i="3"/>
  <c r="L2774" i="3"/>
  <c r="L4025" i="3"/>
  <c r="Q4017" i="3"/>
  <c r="Q3844" i="3"/>
  <c r="L3326" i="3"/>
  <c r="L4202" i="3"/>
  <c r="L4067" i="3"/>
  <c r="Q3468" i="3"/>
  <c r="L2945" i="3"/>
  <c r="L3704" i="3"/>
  <c r="Q4016" i="3"/>
  <c r="Q4133" i="3"/>
  <c r="Q3165" i="3"/>
  <c r="L3683" i="3"/>
  <c r="L3504" i="3"/>
  <c r="Q3496" i="3"/>
  <c r="L3142" i="3"/>
  <c r="L4119" i="3"/>
  <c r="Q3018" i="3"/>
  <c r="Q3322" i="3"/>
  <c r="Q3029" i="3"/>
  <c r="L4205" i="3"/>
  <c r="L2058" i="3"/>
  <c r="L3761" i="3"/>
  <c r="Q4153" i="3"/>
  <c r="L3411" i="3"/>
  <c r="L3822" i="3"/>
  <c r="Q3787" i="3"/>
  <c r="Q3748" i="3"/>
  <c r="Q3540" i="3"/>
  <c r="L3331" i="3"/>
  <c r="L3466" i="3"/>
  <c r="L3914" i="3"/>
  <c r="Q3401" i="3"/>
  <c r="Q3213" i="3"/>
  <c r="Q3967" i="3"/>
  <c r="Q3553" i="3"/>
  <c r="L3663" i="3"/>
  <c r="L4008" i="3"/>
  <c r="Q3443" i="3"/>
  <c r="Q3079" i="3"/>
  <c r="Q3501" i="3"/>
  <c r="Q3743" i="3"/>
  <c r="Q2774" i="3"/>
  <c r="L3543" i="3"/>
  <c r="L3949" i="3"/>
  <c r="L3478" i="3"/>
  <c r="Q3295" i="3"/>
  <c r="L3335" i="3"/>
  <c r="L2540" i="3"/>
  <c r="L3229" i="3"/>
  <c r="L3802" i="3"/>
  <c r="Q4170" i="3"/>
  <c r="Q2998" i="3"/>
  <c r="L4241" i="3"/>
  <c r="L3667" i="3"/>
  <c r="L3985" i="3"/>
  <c r="L3843" i="3"/>
  <c r="Q4127" i="3"/>
  <c r="Q3984" i="3"/>
  <c r="Q4229" i="3"/>
  <c r="L3129" i="3"/>
  <c r="L3403" i="3"/>
  <c r="L3367" i="3"/>
  <c r="Q3920" i="3"/>
  <c r="Q3228" i="3"/>
  <c r="Q3388" i="3"/>
  <c r="Q3805" i="3"/>
  <c r="Q3544" i="3"/>
  <c r="L3908" i="3"/>
  <c r="L2697" i="3"/>
  <c r="L3302" i="3"/>
  <c r="L3292" i="3"/>
  <c r="Q3021" i="3"/>
  <c r="Q2296" i="3"/>
  <c r="L2841" i="3"/>
  <c r="L3932" i="3"/>
  <c r="L3550" i="3"/>
  <c r="Q3209" i="3"/>
  <c r="Q3869" i="3"/>
  <c r="L3308" i="3"/>
  <c r="Q3355" i="3"/>
  <c r="L4074" i="3"/>
  <c r="Q3832" i="3"/>
  <c r="Q3602" i="3"/>
  <c r="Q3181" i="3"/>
  <c r="Q3415" i="3"/>
  <c r="Q4207" i="3"/>
  <c r="Q4161" i="3"/>
  <c r="L3461" i="3"/>
  <c r="L3682" i="3"/>
  <c r="L2146" i="3"/>
  <c r="Q3932" i="3"/>
  <c r="Q3505" i="3"/>
  <c r="L3699" i="3"/>
  <c r="L3883" i="3"/>
  <c r="Q2999" i="3"/>
  <c r="Q2985" i="3"/>
  <c r="L4097" i="3"/>
  <c r="L1571" i="3"/>
  <c r="Q3169" i="3"/>
  <c r="L2847" i="3"/>
  <c r="Q3853" i="3"/>
  <c r="Q2441" i="3"/>
  <c r="Q2474" i="3"/>
  <c r="L2439" i="3"/>
  <c r="L3498" i="3"/>
  <c r="L4129" i="3"/>
  <c r="L3488" i="3"/>
  <c r="Q3668" i="3"/>
  <c r="Q4214" i="3"/>
  <c r="Q2056" i="3"/>
  <c r="Q3813" i="3"/>
  <c r="Q3836" i="3"/>
  <c r="L4149" i="3"/>
  <c r="L2240" i="3"/>
  <c r="Q2829" i="3"/>
  <c r="L1827" i="3"/>
  <c r="L3123" i="3"/>
  <c r="Q4261" i="3"/>
  <c r="L3503" i="3"/>
  <c r="L4170" i="3"/>
  <c r="Q2625" i="3"/>
  <c r="Q2637" i="3"/>
  <c r="Q3215" i="3"/>
  <c r="L1987" i="3"/>
  <c r="Q3166" i="3"/>
  <c r="Q3989" i="3"/>
  <c r="L3143" i="3"/>
  <c r="L2905" i="3"/>
  <c r="L3825" i="3"/>
  <c r="Q2891" i="3"/>
  <c r="Q2596" i="3"/>
  <c r="Q3861" i="3"/>
  <c r="L3386" i="3"/>
  <c r="Q3332" i="3"/>
  <c r="Q3214" i="3"/>
  <c r="L2486" i="3"/>
  <c r="L3871" i="3"/>
  <c r="Q3229" i="3"/>
  <c r="Q2603" i="3"/>
  <c r="L3795" i="3"/>
  <c r="L3399" i="3"/>
  <c r="L3628" i="3"/>
  <c r="L3730" i="3"/>
  <c r="L4059" i="3"/>
  <c r="L3895" i="3"/>
  <c r="Q4188" i="3"/>
  <c r="L4132" i="3"/>
  <c r="L2534" i="3"/>
  <c r="Q3157" i="3"/>
  <c r="Q3187" i="3"/>
  <c r="L3656" i="3"/>
  <c r="L3913" i="3"/>
  <c r="L3010" i="3"/>
  <c r="L3260" i="3"/>
  <c r="L3966" i="3"/>
  <c r="L3936" i="3"/>
  <c r="Q2711" i="3"/>
  <c r="L4213" i="3"/>
  <c r="Q2675" i="3"/>
  <c r="L1712" i="3"/>
  <c r="L3451" i="3"/>
  <c r="L3225" i="3"/>
  <c r="Q3539" i="3"/>
  <c r="L3104" i="3"/>
  <c r="Q3997" i="3"/>
  <c r="Q3457" i="3"/>
  <c r="L1940" i="3"/>
  <c r="Q4104" i="3"/>
  <c r="L3982" i="3"/>
  <c r="Q3094" i="3"/>
  <c r="Q3048" i="3"/>
  <c r="L3320" i="3"/>
  <c r="Q1947" i="3"/>
  <c r="Q3986" i="3"/>
  <c r="Q3934" i="3"/>
  <c r="L3839" i="3"/>
  <c r="Q2542" i="3"/>
  <c r="L3925" i="3"/>
  <c r="Q1717" i="3"/>
  <c r="Q3519" i="3"/>
  <c r="Q3498" i="3"/>
  <c r="Q3087" i="3"/>
  <c r="L2573" i="3"/>
  <c r="Q2162" i="3"/>
  <c r="L3827" i="3"/>
  <c r="Q3192" i="3"/>
  <c r="L3863" i="3"/>
  <c r="Q4032" i="3"/>
  <c r="L3552" i="3"/>
  <c r="L3131" i="3"/>
  <c r="L2077" i="3"/>
  <c r="L4069" i="3"/>
  <c r="Q3900" i="3"/>
  <c r="Q3777" i="3"/>
  <c r="L3590" i="3"/>
  <c r="L1108" i="3"/>
  <c r="L2312" i="3"/>
  <c r="Q2970" i="3"/>
  <c r="Q4079" i="3"/>
  <c r="Q2176" i="3"/>
  <c r="L2987" i="3"/>
  <c r="Q3802" i="3"/>
  <c r="Q3648" i="3"/>
  <c r="L1886" i="3"/>
  <c r="Q2705" i="3"/>
  <c r="L2250" i="3"/>
  <c r="L3094" i="3"/>
  <c r="L2783" i="3"/>
  <c r="L3661" i="3"/>
  <c r="L4233" i="3"/>
  <c r="Q2122" i="3"/>
  <c r="L4187" i="3"/>
  <c r="Q3136" i="3"/>
  <c r="L1806" i="3"/>
  <c r="L1861" i="3"/>
  <c r="L2855" i="3"/>
  <c r="L2098" i="3"/>
  <c r="Q2822" i="3"/>
  <c r="L2896" i="3"/>
  <c r="Q3799" i="3"/>
  <c r="L2127" i="3"/>
  <c r="Q4006" i="3"/>
  <c r="Q2172" i="3"/>
  <c r="L4082" i="3"/>
  <c r="Q3118" i="3"/>
  <c r="L2521" i="3"/>
  <c r="L3831" i="3"/>
  <c r="Q2909" i="3"/>
  <c r="L2956" i="3"/>
  <c r="L1503" i="3"/>
  <c r="L1642" i="3"/>
  <c r="Q3080" i="3"/>
  <c r="L956" i="3"/>
  <c r="L3765" i="3"/>
  <c r="L3788" i="3"/>
  <c r="Q2888" i="3"/>
  <c r="Q2800" i="3"/>
  <c r="Q3628" i="3"/>
  <c r="L3249" i="3"/>
  <c r="Q3558" i="3"/>
  <c r="Q2245" i="3"/>
  <c r="Q1892" i="3"/>
  <c r="Q2246" i="3"/>
  <c r="L1969" i="3"/>
  <c r="L3585" i="3"/>
  <c r="Q2707" i="3"/>
  <c r="L1667" i="3"/>
  <c r="Q3250" i="3"/>
  <c r="Q3004" i="3"/>
  <c r="L3616" i="3"/>
  <c r="L2574" i="3"/>
  <c r="Q2682" i="3"/>
  <c r="L1958" i="3"/>
  <c r="Q4156" i="3"/>
  <c r="L2754" i="3"/>
  <c r="Q2031" i="3"/>
  <c r="L4152" i="3"/>
  <c r="Q4030" i="3"/>
  <c r="L2821" i="3"/>
  <c r="Q2533" i="3"/>
  <c r="Q3551" i="3"/>
  <c r="Q4109" i="3"/>
  <c r="Q3256" i="3"/>
  <c r="L3866" i="3"/>
  <c r="L3841" i="3"/>
  <c r="Q3000" i="3"/>
  <c r="L3174" i="3"/>
  <c r="L4151" i="3"/>
  <c r="L2964" i="3"/>
  <c r="Q3738" i="3"/>
  <c r="L3671" i="3"/>
  <c r="L3396" i="3"/>
  <c r="L3845" i="3"/>
  <c r="L3500" i="3"/>
  <c r="L3294" i="3"/>
  <c r="L3220" i="3"/>
  <c r="Q4039" i="3"/>
  <c r="L2921" i="3"/>
  <c r="Q3947" i="3"/>
  <c r="L3317" i="3"/>
  <c r="Q735" i="3"/>
  <c r="L3805" i="3"/>
  <c r="Q3261" i="3"/>
  <c r="L2531" i="3"/>
  <c r="L3688" i="3"/>
  <c r="Q4051" i="3"/>
  <c r="Q2032" i="3"/>
  <c r="Q2171" i="3"/>
  <c r="Q2360" i="3"/>
  <c r="Q2469" i="3"/>
  <c r="Q4187" i="3"/>
  <c r="L3630" i="3"/>
  <c r="L3015" i="3"/>
  <c r="Q3217" i="3"/>
  <c r="Q2321" i="3"/>
  <c r="L2600" i="3"/>
  <c r="L2835" i="3"/>
  <c r="Q3607" i="3"/>
  <c r="Q2052" i="3"/>
  <c r="L3487" i="3"/>
  <c r="Q3988" i="3"/>
  <c r="L3513" i="3"/>
  <c r="L4066" i="3"/>
  <c r="L3603" i="3"/>
  <c r="L3267" i="3"/>
  <c r="L4120" i="3"/>
  <c r="L4065" i="3"/>
  <c r="Q2735" i="3"/>
  <c r="Q4111" i="3"/>
  <c r="Q2200" i="3"/>
  <c r="Q3271" i="3"/>
  <c r="Q3419" i="3"/>
  <c r="L3748" i="3"/>
  <c r="Q3688" i="3"/>
  <c r="Q2899" i="3"/>
  <c r="L3613" i="3"/>
  <c r="L3607" i="3"/>
  <c r="Q2908" i="3"/>
  <c r="L2088" i="3"/>
  <c r="L2928" i="3"/>
  <c r="L3295" i="3"/>
  <c r="L2488" i="3"/>
  <c r="Q2701" i="3"/>
  <c r="L4192" i="3"/>
  <c r="L921" i="3"/>
  <c r="Q2744" i="3"/>
  <c r="Q3191" i="3"/>
  <c r="Q3031" i="3"/>
  <c r="L2936" i="3"/>
  <c r="Q2954" i="3"/>
  <c r="Q4028" i="3"/>
  <c r="L2691" i="3"/>
  <c r="Q2444" i="3"/>
  <c r="L3216" i="3"/>
  <c r="Q2431" i="3"/>
  <c r="Q3172" i="3"/>
  <c r="L3977" i="3"/>
  <c r="Q3500" i="3"/>
  <c r="Q2859" i="3"/>
  <c r="Q2306" i="3"/>
  <c r="Q2890" i="3"/>
  <c r="L3983" i="3"/>
  <c r="Q1726" i="3"/>
  <c r="L3812" i="3"/>
  <c r="Q2463" i="3"/>
  <c r="Q1581" i="3"/>
  <c r="Q3072" i="3"/>
  <c r="L2767" i="3"/>
  <c r="L3291" i="3"/>
  <c r="L4096" i="3"/>
  <c r="L3890" i="3"/>
  <c r="L3071" i="3"/>
  <c r="Q2472" i="3"/>
  <c r="L2131" i="3"/>
  <c r="L4060" i="3"/>
  <c r="L2701" i="3"/>
  <c r="Q3273" i="3"/>
  <c r="L3279" i="3"/>
  <c r="Q2377" i="3"/>
  <c r="L3362" i="3"/>
  <c r="Q3916" i="3"/>
  <c r="Q3921" i="3"/>
  <c r="Q2857" i="3"/>
  <c r="Q3408" i="3"/>
  <c r="L3937" i="3"/>
  <c r="Q3622" i="3"/>
  <c r="Q2703" i="3"/>
  <c r="Q3953" i="3"/>
  <c r="L2864" i="3"/>
  <c r="L2230" i="3"/>
  <c r="L1892" i="3"/>
  <c r="L1212" i="3"/>
  <c r="Q2105" i="3"/>
  <c r="Q2788" i="3"/>
  <c r="Q2653" i="3"/>
  <c r="L1051" i="3"/>
  <c r="L2073" i="3"/>
  <c r="Q2084" i="3"/>
  <c r="Q3140" i="3"/>
  <c r="Q2068" i="3"/>
  <c r="Q3476" i="3"/>
  <c r="L3854" i="3"/>
  <c r="L3970" i="3"/>
  <c r="L3732" i="3"/>
  <c r="Q3430" i="3"/>
  <c r="L2934" i="3"/>
  <c r="Q4231" i="3"/>
  <c r="Q3359" i="3"/>
  <c r="Q3562" i="3"/>
  <c r="L3458" i="3"/>
  <c r="L2280" i="3"/>
  <c r="L4133" i="3"/>
  <c r="L3958" i="3"/>
  <c r="Q3723" i="3"/>
  <c r="Q4063" i="3"/>
  <c r="Q3772" i="3"/>
  <c r="L3873" i="3"/>
  <c r="L4180" i="3"/>
  <c r="L2331" i="3"/>
  <c r="L4249" i="3"/>
  <c r="L3670" i="3"/>
  <c r="Q3716" i="3"/>
  <c r="Q3766" i="3"/>
  <c r="Q3233" i="3"/>
  <c r="Q4035" i="3"/>
  <c r="L3579" i="3"/>
  <c r="Q3019" i="3"/>
  <c r="Q3552" i="3"/>
  <c r="L3750" i="3"/>
  <c r="Q3396" i="3"/>
  <c r="Q2886" i="3"/>
  <c r="L2949" i="3"/>
  <c r="Q2837" i="3"/>
  <c r="L4079" i="3"/>
  <c r="L3545" i="3"/>
  <c r="L2707" i="3"/>
  <c r="Q3131" i="3"/>
  <c r="L3425" i="3"/>
  <c r="Q4144" i="3"/>
  <c r="Q2430" i="3"/>
  <c r="Q2396" i="3"/>
  <c r="L3086" i="3"/>
  <c r="L3921" i="3"/>
  <c r="Q3760" i="3"/>
  <c r="L2648" i="3"/>
  <c r="L3296" i="3"/>
  <c r="L2367" i="3"/>
  <c r="L2785" i="3"/>
  <c r="Q3373" i="3"/>
  <c r="L3931" i="3"/>
  <c r="L4163" i="3"/>
  <c r="Q2677" i="3"/>
  <c r="L3910" i="3"/>
  <c r="L3851" i="3"/>
  <c r="L2466" i="3"/>
  <c r="Q2322" i="3"/>
  <c r="L3369" i="3"/>
  <c r="L3139" i="3"/>
  <c r="L4077" i="3"/>
  <c r="L3592" i="3"/>
  <c r="L3114" i="3"/>
  <c r="L3707" i="3"/>
  <c r="Q3653" i="3"/>
  <c r="Q2550" i="3"/>
  <c r="L1896" i="3"/>
  <c r="Q3848" i="3"/>
  <c r="Q2935" i="3"/>
  <c r="L3332" i="3"/>
  <c r="L2201" i="3"/>
  <c r="Q3671" i="3"/>
  <c r="L1556" i="3"/>
  <c r="L1194" i="3"/>
  <c r="Q2571" i="3"/>
  <c r="Q3236" i="3"/>
  <c r="Q4059" i="3"/>
  <c r="L2384" i="3"/>
  <c r="L2789" i="3"/>
  <c r="L2672" i="3"/>
  <c r="Q2459" i="3"/>
  <c r="Q1574" i="3"/>
  <c r="L2809" i="3"/>
  <c r="Q4120" i="3"/>
  <c r="L3065" i="3"/>
  <c r="L3218" i="3"/>
  <c r="Q3884" i="3"/>
  <c r="Q3634" i="3"/>
  <c r="Q3103" i="3"/>
  <c r="L3278" i="3"/>
  <c r="Q2367" i="3"/>
  <c r="Q3205" i="3"/>
  <c r="L2279" i="3"/>
  <c r="L2590" i="3"/>
  <c r="L2445" i="3"/>
  <c r="L3454" i="3"/>
  <c r="Q3512" i="3"/>
  <c r="L3852" i="3"/>
  <c r="L3924" i="3"/>
  <c r="Q3948" i="3"/>
  <c r="Q4131" i="3"/>
  <c r="Q3736" i="3"/>
  <c r="L2929" i="3"/>
  <c r="Q4179" i="3"/>
  <c r="L2952" i="3"/>
  <c r="Q940" i="3"/>
  <c r="Q2602" i="3"/>
  <c r="L1751" i="3"/>
  <c r="Q1744" i="3"/>
  <c r="Q1612" i="3"/>
  <c r="Q3299" i="3"/>
  <c r="L3702" i="3"/>
  <c r="L2828" i="3"/>
  <c r="L3573" i="3"/>
  <c r="L3001" i="3"/>
  <c r="L2657" i="3"/>
  <c r="L2179" i="3"/>
  <c r="Q921" i="3"/>
  <c r="L2133" i="3"/>
  <c r="L3183" i="3"/>
  <c r="L4203" i="3"/>
  <c r="L3354" i="3"/>
  <c r="L3376" i="3"/>
  <c r="L2080" i="3"/>
  <c r="Q1907" i="3"/>
  <c r="L3197" i="3"/>
  <c r="L1889" i="3"/>
  <c r="Q798" i="3"/>
  <c r="Q3608" i="3"/>
  <c r="Q3987" i="3"/>
  <c r="Q3744" i="3"/>
  <c r="L4160" i="3"/>
  <c r="Q3839" i="3"/>
  <c r="Q3804" i="3"/>
  <c r="Q2983" i="3"/>
  <c r="Q3718" i="3"/>
  <c r="Q3767" i="3"/>
  <c r="L3658" i="3"/>
  <c r="Q3467" i="3"/>
  <c r="L2782" i="3"/>
  <c r="Q3680" i="3"/>
  <c r="L4080" i="3"/>
  <c r="L3400" i="3"/>
  <c r="Q3776" i="3"/>
  <c r="Q3190" i="3"/>
  <c r="L2919" i="3"/>
  <c r="L3455" i="3"/>
  <c r="L3045" i="3"/>
  <c r="Q2819" i="3"/>
  <c r="Q4260" i="3"/>
  <c r="L3918" i="3"/>
  <c r="L4206" i="3"/>
  <c r="Q3753" i="3"/>
  <c r="Q4037" i="3"/>
  <c r="L3370" i="3"/>
  <c r="L2517" i="3"/>
  <c r="L4072" i="3"/>
  <c r="L3576" i="3"/>
  <c r="L2233" i="3"/>
  <c r="Q2932" i="3"/>
  <c r="Q4057" i="3"/>
  <c r="Q3739" i="3"/>
  <c r="Q2540" i="3"/>
  <c r="L3886" i="3"/>
  <c r="L3248" i="3"/>
  <c r="Q2395" i="3"/>
  <c r="Q4222" i="3"/>
  <c r="L4177" i="3"/>
  <c r="Q4048" i="3"/>
  <c r="Q4206" i="3"/>
  <c r="Q3515" i="3"/>
  <c r="Q2991" i="3"/>
  <c r="L4212" i="3"/>
  <c r="L4064" i="3"/>
  <c r="L2161" i="3"/>
  <c r="L4223" i="3"/>
  <c r="L3885" i="3"/>
  <c r="L2941" i="3"/>
  <c r="Q4012" i="3"/>
  <c r="L3258" i="3"/>
  <c r="L2772" i="3"/>
  <c r="Q3206" i="3"/>
  <c r="L2020" i="3"/>
  <c r="L4100" i="3"/>
  <c r="L2062" i="3"/>
  <c r="Q3899" i="3"/>
  <c r="L2915" i="3"/>
  <c r="Q3752" i="3"/>
  <c r="L3062" i="3"/>
  <c r="Q4181" i="3"/>
  <c r="Q3350" i="3"/>
  <c r="L3927" i="3"/>
  <c r="L3727" i="3"/>
  <c r="Q4163" i="3"/>
  <c r="Q2965" i="3"/>
  <c r="L3926" i="3"/>
  <c r="Q3171" i="3"/>
  <c r="L1471" i="3"/>
  <c r="L2635" i="3"/>
  <c r="Q1623" i="3"/>
  <c r="L3449" i="3"/>
  <c r="Q4054" i="3"/>
  <c r="L4075" i="3"/>
  <c r="L3457" i="3"/>
  <c r="L3120" i="3"/>
  <c r="L3011" i="3"/>
  <c r="L2547" i="3"/>
  <c r="L2289" i="3"/>
  <c r="L3040" i="3"/>
  <c r="Q2312" i="3"/>
  <c r="L1661" i="3"/>
  <c r="L2829" i="3"/>
  <c r="Q3606" i="3"/>
  <c r="Q3595" i="3"/>
  <c r="Q4066" i="3"/>
  <c r="L3352" i="3"/>
  <c r="L4140" i="3"/>
  <c r="Q1777" i="3"/>
  <c r="Q1298" i="3"/>
  <c r="Q2455" i="3"/>
  <c r="L3297" i="3"/>
  <c r="L3493" i="3"/>
  <c r="L4242" i="3"/>
  <c r="Q2832" i="3"/>
  <c r="L2810" i="3"/>
  <c r="Q3770" i="3"/>
  <c r="Q3395" i="3"/>
  <c r="Q3199" i="3"/>
  <c r="L2536" i="3"/>
  <c r="L2533" i="3"/>
  <c r="Q3378" i="3"/>
  <c r="Q1156" i="3"/>
  <c r="Q3226" i="3"/>
  <c r="Q1985" i="3"/>
  <c r="L2753" i="3"/>
  <c r="L2873" i="3"/>
  <c r="Q2756" i="3"/>
  <c r="Q3117" i="3"/>
  <c r="Q3764" i="3"/>
  <c r="Q3148" i="3"/>
  <c r="L2010" i="3"/>
  <c r="Q3962" i="3"/>
  <c r="L1234" i="3"/>
  <c r="L3657" i="3"/>
  <c r="Q1735" i="3"/>
  <c r="L3037" i="3"/>
  <c r="Q1582" i="3"/>
  <c r="Q3534" i="3"/>
  <c r="Q3939" i="3"/>
  <c r="Q4004" i="3"/>
  <c r="L1343" i="3"/>
  <c r="L1323" i="3"/>
  <c r="Q2940" i="3"/>
  <c r="L3943" i="3"/>
  <c r="L2908" i="3"/>
  <c r="Q2622" i="3"/>
  <c r="Q3579" i="3"/>
  <c r="Q3161" i="3"/>
  <c r="Q3708" i="3"/>
  <c r="L3409" i="3"/>
  <c r="Q3662" i="3"/>
  <c r="Q3368" i="3"/>
  <c r="L3237" i="3"/>
  <c r="Q3960" i="3"/>
  <c r="L3350" i="3"/>
  <c r="Q3892" i="3"/>
  <c r="L3662" i="3"/>
  <c r="L2662" i="3"/>
  <c r="Q2657" i="3"/>
  <c r="Q4255" i="3"/>
  <c r="Q3406" i="3"/>
  <c r="Q3629" i="3"/>
  <c r="Q4038" i="3"/>
  <c r="Q3877" i="3"/>
  <c r="Q3472" i="3"/>
  <c r="L3406" i="3"/>
  <c r="L2951" i="3"/>
  <c r="L4228" i="3"/>
  <c r="L1689" i="3"/>
  <c r="Q3531" i="3"/>
  <c r="Q1983" i="3"/>
  <c r="L2468" i="3"/>
  <c r="Q2921" i="3"/>
  <c r="Q4180" i="3"/>
  <c r="Q3077" i="3"/>
  <c r="L2394" i="3"/>
  <c r="L2311" i="3"/>
  <c r="Q3640" i="3"/>
  <c r="L2353" i="3"/>
  <c r="Q4075" i="3"/>
  <c r="L3349" i="3"/>
  <c r="Q2865" i="3"/>
  <c r="Q2126" i="3"/>
  <c r="L4127" i="3"/>
  <c r="L3418" i="3"/>
  <c r="L3739" i="3"/>
  <c r="L3700" i="3"/>
  <c r="L2943" i="3"/>
  <c r="Q3788" i="3"/>
  <c r="Q3028" i="3"/>
  <c r="L2605" i="3"/>
  <c r="L3600" i="3"/>
  <c r="L2661" i="3"/>
  <c r="L3771" i="3"/>
  <c r="L3916" i="3"/>
  <c r="L3632" i="3"/>
  <c r="Q2754" i="3"/>
  <c r="Q2275" i="3"/>
  <c r="Q2203" i="3"/>
  <c r="L3689" i="3"/>
  <c r="L3112" i="3"/>
  <c r="L2734" i="3"/>
  <c r="Q3854" i="3"/>
  <c r="L3254" i="3"/>
  <c r="L4114" i="3"/>
  <c r="L2347" i="3"/>
  <c r="Q4022" i="3"/>
  <c r="L3097" i="3"/>
  <c r="L2975" i="3"/>
  <c r="Q3830" i="3"/>
  <c r="Q3244" i="3"/>
  <c r="L2047" i="3"/>
  <c r="Q3057" i="3"/>
  <c r="L2160" i="3"/>
  <c r="L4174" i="3"/>
  <c r="L2981" i="3"/>
  <c r="Q2642" i="3"/>
  <c r="Q4086" i="3"/>
  <c r="L3083" i="3"/>
  <c r="L3464" i="3"/>
  <c r="L3214" i="3"/>
  <c r="Q2432" i="3"/>
  <c r="L2733" i="3"/>
  <c r="Q4125" i="3"/>
  <c r="L2005" i="3"/>
  <c r="Q3520" i="3"/>
  <c r="L2586" i="3"/>
  <c r="Q2662" i="3"/>
  <c r="L1922" i="3"/>
  <c r="Q4228" i="3"/>
  <c r="L2282" i="3"/>
  <c r="L3962" i="3"/>
  <c r="L3789" i="3"/>
  <c r="L3986" i="3"/>
  <c r="Q2962" i="3"/>
  <c r="Q1722" i="3"/>
  <c r="Q3827" i="3"/>
  <c r="L2792" i="3"/>
  <c r="Q2878" i="3"/>
  <c r="L3581" i="3"/>
  <c r="L3872" i="3"/>
  <c r="L4260" i="3"/>
  <c r="Q3277" i="3"/>
  <c r="Q3794" i="3"/>
  <c r="Q2044" i="3"/>
  <c r="L3776" i="3"/>
  <c r="L4095" i="3"/>
  <c r="L4115" i="3"/>
  <c r="Q3246" i="3"/>
  <c r="Q902" i="3"/>
  <c r="Q1874" i="3"/>
  <c r="L988" i="3"/>
  <c r="Q3410" i="3"/>
  <c r="L3188" i="3"/>
  <c r="Q3561" i="3"/>
  <c r="L2834" i="3"/>
  <c r="Q2945" i="3"/>
  <c r="L3563" i="3"/>
  <c r="Q3431" i="3"/>
  <c r="Q2635" i="3"/>
  <c r="Q3475" i="3"/>
  <c r="L3476" i="3"/>
  <c r="L3984" i="3"/>
  <c r="Q1449" i="3"/>
  <c r="L2563" i="3"/>
  <c r="L2519" i="3"/>
  <c r="L2366" i="3"/>
  <c r="L2924" i="3"/>
  <c r="Q1473" i="3"/>
  <c r="L824" i="3"/>
  <c r="Q2811" i="3"/>
  <c r="L2385" i="3"/>
  <c r="Q2193" i="3"/>
  <c r="L3364" i="3"/>
  <c r="L3909" i="3"/>
  <c r="L3991" i="3"/>
  <c r="L2883" i="3"/>
  <c r="Q3394" i="3"/>
  <c r="L2892" i="3"/>
  <c r="L3706" i="3"/>
  <c r="Q2253" i="3"/>
  <c r="L3293" i="3"/>
  <c r="L3340" i="3"/>
  <c r="Q2538" i="3"/>
  <c r="Q3594" i="3"/>
  <c r="L3862" i="3"/>
  <c r="L3801" i="3"/>
  <c r="L3933" i="3"/>
  <c r="Q2222" i="3"/>
  <c r="Q3323" i="3"/>
  <c r="L2491" i="3"/>
  <c r="Q3349" i="3"/>
  <c r="L3282" i="3"/>
  <c r="L4217" i="3"/>
  <c r="Q3706" i="3"/>
  <c r="Q3674" i="3"/>
  <c r="L2813" i="3"/>
  <c r="Q2334" i="3"/>
  <c r="L3032" i="3"/>
  <c r="Q4242" i="3"/>
  <c r="Q2297" i="3"/>
  <c r="Q3305" i="3"/>
  <c r="Q3923" i="3"/>
  <c r="Q4183" i="3"/>
  <c r="Q4129" i="3"/>
  <c r="Q3176" i="3"/>
  <c r="L2656" i="3"/>
  <c r="Q2229" i="3"/>
  <c r="L2239" i="3"/>
  <c r="Q4253" i="3"/>
  <c r="Q4118" i="3"/>
  <c r="Q3526" i="3"/>
  <c r="L3328" i="3"/>
  <c r="Q2809" i="3"/>
  <c r="L3711" i="3"/>
  <c r="Q3195" i="3"/>
  <c r="L3215" i="3"/>
  <c r="L2838" i="3"/>
  <c r="L4237" i="3"/>
  <c r="L2309" i="3"/>
  <c r="L3437" i="3"/>
  <c r="L4131" i="3"/>
  <c r="L3080" i="3"/>
  <c r="Q2951" i="3"/>
  <c r="L3246" i="3"/>
  <c r="Q3093" i="3"/>
  <c r="L2122" i="3"/>
  <c r="Q3875" i="3"/>
  <c r="L3540" i="3"/>
  <c r="L4003" i="3"/>
  <c r="L3723" i="3"/>
  <c r="L2863" i="3"/>
  <c r="L2900" i="3"/>
  <c r="Q3439" i="3"/>
  <c r="Q3944" i="3"/>
  <c r="L2569" i="3"/>
  <c r="L3333" i="3"/>
  <c r="L4089" i="3"/>
  <c r="L2904" i="3"/>
  <c r="L1856" i="3"/>
  <c r="Q1860" i="3"/>
  <c r="Q1114" i="3"/>
  <c r="Q3545" i="3"/>
  <c r="Q2495" i="3"/>
  <c r="L3888" i="3"/>
  <c r="L3122" i="3"/>
  <c r="Q1951" i="3"/>
  <c r="Q2453" i="3"/>
  <c r="Q2303" i="3"/>
  <c r="L2278" i="3"/>
  <c r="Q2789" i="3"/>
  <c r="Q1973" i="3"/>
  <c r="Q2166" i="3"/>
  <c r="Q2290" i="3"/>
  <c r="L2643" i="3"/>
  <c r="L910" i="3"/>
  <c r="Q3964" i="3"/>
  <c r="L3554" i="3"/>
  <c r="Q3497" i="3"/>
  <c r="L2392" i="3"/>
  <c r="L2633" i="3"/>
  <c r="L4234" i="3"/>
  <c r="L1699" i="3"/>
  <c r="L2741" i="3"/>
  <c r="L3808" i="3"/>
  <c r="L3551" i="3"/>
  <c r="L2589" i="3"/>
  <c r="Q3742" i="3"/>
  <c r="Q4087" i="3"/>
  <c r="Q2370" i="3"/>
  <c r="Q734" i="3"/>
  <c r="L1718" i="3"/>
  <c r="Q3486" i="3"/>
  <c r="Q1530" i="3"/>
  <c r="L1844" i="3"/>
  <c r="L4189" i="3"/>
  <c r="Q2436" i="3"/>
  <c r="L2355" i="3"/>
  <c r="L2025" i="3"/>
  <c r="L3686" i="3"/>
  <c r="Q3051" i="3"/>
  <c r="L3048" i="3"/>
  <c r="Q1361" i="3"/>
  <c r="Q3210" i="3"/>
  <c r="L1113" i="3"/>
  <c r="L3525" i="3"/>
  <c r="L3519" i="3"/>
  <c r="L3887" i="3"/>
  <c r="L2795" i="3"/>
  <c r="Q1914" i="3"/>
  <c r="Q1961" i="3"/>
  <c r="L3168" i="3"/>
  <c r="Q1797" i="3"/>
  <c r="Q2804" i="3"/>
  <c r="L2011" i="3"/>
  <c r="L3315" i="3"/>
  <c r="L4001" i="3"/>
  <c r="Q3433" i="3"/>
  <c r="L2401" i="3"/>
  <c r="Q3242" i="3"/>
  <c r="Q3983" i="3"/>
  <c r="L2966" i="3"/>
  <c r="Q3796" i="3"/>
  <c r="Q3550" i="3"/>
  <c r="L3797" i="3"/>
  <c r="L3894" i="3"/>
  <c r="L3232" i="3"/>
  <c r="L3586" i="3"/>
  <c r="Q4135" i="3"/>
  <c r="Q2549" i="3"/>
  <c r="Q3659" i="3"/>
  <c r="Q3452" i="3"/>
  <c r="Q3580" i="3"/>
  <c r="Q3008" i="3"/>
  <c r="L2509" i="3"/>
  <c r="L4028" i="3"/>
  <c r="Q3590" i="3"/>
  <c r="L3210" i="3"/>
  <c r="Q3135" i="3"/>
  <c r="L3169" i="3"/>
  <c r="Q3904" i="3"/>
  <c r="L2886" i="3"/>
  <c r="L3615" i="3"/>
  <c r="Q2947" i="3"/>
  <c r="L3127" i="3"/>
  <c r="Q3572" i="3"/>
  <c r="Q2621" i="3"/>
  <c r="Q3833" i="3"/>
  <c r="L4139" i="3"/>
  <c r="Q4177" i="3"/>
  <c r="Q3902" i="3"/>
  <c r="Q4108" i="3"/>
  <c r="L2779" i="3"/>
  <c r="Q1949" i="3"/>
  <c r="L3137" i="3"/>
  <c r="Q3198" i="3"/>
  <c r="L2093" i="3"/>
  <c r="L2926" i="3"/>
  <c r="Q3907" i="3"/>
  <c r="L2151" i="3"/>
  <c r="Q3194" i="3"/>
  <c r="L992" i="3"/>
  <c r="L3157" i="3"/>
  <c r="Q3098" i="3"/>
  <c r="L3054" i="3"/>
  <c r="Q2687" i="3"/>
  <c r="L2502" i="3"/>
  <c r="Q4196" i="3"/>
  <c r="Q3455" i="3"/>
  <c r="Q2546" i="3"/>
  <c r="L1948" i="3"/>
  <c r="L3251" i="3"/>
  <c r="Q2381" i="3"/>
  <c r="L2703" i="3"/>
  <c r="Q4212" i="3"/>
  <c r="L3735" i="3"/>
  <c r="Q3480" i="3"/>
  <c r="Q2969" i="3"/>
  <c r="Q2977" i="3"/>
  <c r="Q3436" i="3"/>
  <c r="L2902" i="3"/>
  <c r="Q2867" i="3"/>
  <c r="L4191" i="3"/>
  <c r="Q4223" i="3"/>
  <c r="L4255" i="3"/>
  <c r="Q3533" i="3"/>
  <c r="Q2416" i="3"/>
  <c r="Q2228" i="3"/>
  <c r="L949" i="3"/>
  <c r="Q3710" i="3"/>
  <c r="L1663" i="3"/>
  <c r="L3008" i="3"/>
  <c r="L1763" i="3"/>
  <c r="L1708" i="3"/>
  <c r="L3082" i="3"/>
  <c r="L1957" i="3"/>
  <c r="Q3263" i="3"/>
  <c r="Q3384" i="3"/>
  <c r="Q3687" i="3"/>
  <c r="L2408" i="3"/>
  <c r="L2553" i="3"/>
  <c r="Q2468" i="3"/>
  <c r="Q2357" i="3"/>
  <c r="Q3676" i="3"/>
  <c r="Q3559" i="3"/>
  <c r="L3612" i="3"/>
  <c r="L3427" i="3"/>
  <c r="Q1606" i="3"/>
  <c r="Q844" i="3"/>
  <c r="Q2794" i="3"/>
  <c r="L2944" i="3"/>
  <c r="L2026" i="3"/>
  <c r="L1074" i="3"/>
  <c r="L3780" i="3"/>
  <c r="Q2066" i="3"/>
  <c r="Q1002" i="3"/>
  <c r="L3404" i="3"/>
  <c r="L3347" i="3"/>
  <c r="Q991" i="3"/>
  <c r="L888" i="3"/>
  <c r="Q1654" i="3"/>
  <c r="L3507" i="3"/>
  <c r="Q4200" i="3"/>
  <c r="L3441" i="3"/>
  <c r="Q2461" i="3"/>
  <c r="Q2314" i="3"/>
  <c r="L2441" i="3"/>
  <c r="L1784" i="3"/>
  <c r="Q592" i="3"/>
  <c r="L1905" i="3"/>
  <c r="L3067" i="3"/>
  <c r="Q924" i="3"/>
  <c r="L3609" i="3"/>
  <c r="L3565" i="3"/>
  <c r="L950" i="3"/>
  <c r="L3703" i="3"/>
  <c r="L3090" i="3"/>
  <c r="Q3158" i="3"/>
  <c r="Q3044" i="3"/>
  <c r="Q2097" i="3"/>
  <c r="Q1311" i="3"/>
  <c r="L2048" i="3"/>
  <c r="Q1637" i="3"/>
  <c r="Q4044" i="3"/>
  <c r="L3272" i="3"/>
  <c r="Q1687" i="3"/>
  <c r="L2581" i="3"/>
  <c r="Q3578" i="3"/>
  <c r="Q2903" i="3"/>
  <c r="L2110" i="3"/>
  <c r="Q3664" i="3"/>
  <c r="L4101" i="3"/>
  <c r="L4044" i="3"/>
  <c r="L3786" i="3"/>
  <c r="L3599" i="3"/>
  <c r="L2001" i="3"/>
  <c r="L3559" i="3"/>
  <c r="L3725" i="3"/>
  <c r="Q3678" i="3"/>
  <c r="L2840" i="3"/>
  <c r="L2877" i="3"/>
  <c r="Q3756" i="3"/>
  <c r="Q2503" i="3"/>
  <c r="L2932" i="3"/>
  <c r="L3685" i="3"/>
  <c r="L3740" i="3"/>
  <c r="Q3143" i="3"/>
  <c r="Q2330" i="3"/>
  <c r="L3669" i="3"/>
  <c r="Q3090" i="3"/>
  <c r="Q3023" i="3"/>
  <c r="Q3518" i="3"/>
  <c r="L2507" i="3"/>
  <c r="Q2335" i="3"/>
  <c r="L4042" i="3"/>
  <c r="Q3367" i="3"/>
  <c r="Q3867" i="3"/>
  <c r="Q4018" i="3"/>
  <c r="L2505" i="3"/>
  <c r="Q3306" i="3"/>
  <c r="L3133" i="3"/>
  <c r="Q1327" i="3"/>
  <c r="Q1827" i="3"/>
  <c r="L4240" i="3"/>
  <c r="Q3219" i="3"/>
  <c r="L4057" i="3"/>
  <c r="L2705" i="3"/>
  <c r="L2692" i="3"/>
  <c r="Q1604" i="3"/>
  <c r="Q4202" i="3"/>
  <c r="L3514" i="3"/>
  <c r="Q2280" i="3"/>
  <c r="Q2918" i="3"/>
  <c r="Q2817" i="3"/>
  <c r="L3980" i="3"/>
  <c r="Q3790" i="3"/>
  <c r="Q2632" i="3"/>
  <c r="Q3684" i="3"/>
  <c r="Q2643" i="3"/>
  <c r="Q2156" i="3"/>
  <c r="Q3278" i="3"/>
  <c r="Q3119" i="3"/>
  <c r="Q3857" i="3"/>
  <c r="L4253" i="3"/>
  <c r="L3790" i="3"/>
  <c r="L4235" i="3"/>
  <c r="L2597" i="3"/>
  <c r="Q2398" i="3"/>
  <c r="L3618" i="3"/>
  <c r="Q4250" i="3"/>
  <c r="L2173" i="3"/>
  <c r="Q2135" i="3"/>
  <c r="L2069" i="3"/>
  <c r="Q3111" i="3"/>
  <c r="L3826" i="3"/>
  <c r="Q1378" i="3"/>
  <c r="Q3633" i="3"/>
  <c r="L2349" i="3"/>
  <c r="L894" i="3"/>
  <c r="L2490" i="3"/>
  <c r="L2545" i="3"/>
  <c r="L1079" i="3"/>
  <c r="Q3873" i="3"/>
  <c r="Q2619" i="3"/>
  <c r="Q2326" i="3"/>
  <c r="Q2142" i="3"/>
  <c r="Q4094" i="3"/>
  <c r="L3106" i="3"/>
  <c r="L1315" i="3"/>
  <c r="L1262" i="3"/>
  <c r="L4239" i="3"/>
  <c r="Q2420" i="3"/>
  <c r="L2214" i="3"/>
  <c r="Q1873" i="3"/>
  <c r="Q4068" i="3"/>
  <c r="Q1881" i="3"/>
  <c r="L2079" i="3"/>
  <c r="L1869" i="3"/>
  <c r="Q2933" i="3"/>
  <c r="L3753" i="3"/>
  <c r="Q3017" i="3"/>
  <c r="L2799" i="3"/>
  <c r="L1599" i="3"/>
  <c r="Q2957" i="3"/>
  <c r="Q1970" i="3"/>
  <c r="L2300" i="3"/>
  <c r="L1306" i="3"/>
  <c r="Q752" i="3"/>
  <c r="Q3240" i="3"/>
  <c r="Q3721" i="3"/>
  <c r="Q3193" i="3"/>
  <c r="Q2854" i="3"/>
  <c r="L4245" i="3"/>
  <c r="L2022" i="3"/>
  <c r="Q1524" i="3"/>
  <c r="L1852" i="3"/>
  <c r="L2501" i="3"/>
  <c r="Q822" i="3"/>
  <c r="Q966" i="3"/>
  <c r="L3979" i="3"/>
  <c r="Q3123" i="3"/>
  <c r="L1946" i="3"/>
  <c r="Q1992" i="3"/>
  <c r="L2717" i="3"/>
  <c r="L3491" i="3"/>
  <c r="Q2539" i="3"/>
  <c r="Q2449" i="3"/>
  <c r="L1818" i="3"/>
  <c r="Q2281" i="3"/>
  <c r="L1443" i="3"/>
  <c r="L3681" i="3"/>
  <c r="Q2779" i="3"/>
  <c r="L1666" i="3"/>
  <c r="L775" i="3"/>
  <c r="L4208" i="3"/>
  <c r="L3832" i="3"/>
  <c r="Q4199" i="3"/>
  <c r="L4183" i="3"/>
  <c r="L3589" i="3"/>
  <c r="Q4138" i="3"/>
  <c r="Q3625" i="3"/>
  <c r="L3678" i="3"/>
  <c r="L3611" i="3"/>
  <c r="Q4233" i="3"/>
  <c r="L3602" i="3"/>
  <c r="Q3382" i="3"/>
  <c r="Q3596" i="3"/>
  <c r="L2128" i="3"/>
  <c r="L2730" i="3"/>
  <c r="Q4241" i="3"/>
  <c r="L3177" i="3"/>
  <c r="Q3222" i="3"/>
  <c r="Q3806" i="3"/>
  <c r="L2134" i="3"/>
  <c r="Q3460" i="3"/>
  <c r="L3528" i="3"/>
  <c r="Q3420" i="3"/>
  <c r="Q2654" i="3"/>
  <c r="Q4143" i="3"/>
  <c r="Q2656" i="3"/>
  <c r="Q4021" i="3"/>
  <c r="L2933" i="3"/>
  <c r="Q3291" i="3"/>
  <c r="L3617" i="3"/>
  <c r="Q3064" i="3"/>
  <c r="L2711" i="3"/>
  <c r="Q3422" i="3"/>
  <c r="L2221" i="3"/>
  <c r="L3556" i="3"/>
  <c r="Q4155" i="3"/>
  <c r="L3420" i="3"/>
  <c r="L3412" i="3"/>
  <c r="Q2824" i="3"/>
  <c r="L3803" i="3"/>
  <c r="Q1467" i="3"/>
  <c r="L1335" i="3"/>
  <c r="Q2763" i="3"/>
  <c r="Q3328" i="3"/>
  <c r="L1942" i="3"/>
  <c r="L2627" i="3"/>
  <c r="Q2980" i="3"/>
  <c r="L2510" i="3"/>
  <c r="Q3978" i="3"/>
  <c r="L3366" i="3"/>
  <c r="L3972" i="3"/>
  <c r="Q2560" i="3"/>
  <c r="L1233" i="3"/>
  <c r="L3876" i="3"/>
  <c r="Q2405" i="3"/>
  <c r="L3696" i="3"/>
  <c r="Q3555" i="3"/>
  <c r="L3905" i="3"/>
  <c r="L3640" i="3"/>
  <c r="L3755" i="3"/>
  <c r="Q2775" i="3"/>
  <c r="L3620" i="3"/>
  <c r="Q3970" i="3"/>
  <c r="L3049" i="3"/>
  <c r="Q3589" i="3"/>
  <c r="L3922" i="3"/>
  <c r="L2778" i="3"/>
  <c r="L2971" i="3"/>
  <c r="Q1843" i="3"/>
  <c r="Q2092" i="3"/>
  <c r="L4173" i="3"/>
  <c r="Q2650" i="3"/>
  <c r="Q2368" i="3"/>
  <c r="L3176" i="3"/>
  <c r="L4030" i="3"/>
  <c r="Q3571" i="3"/>
  <c r="L3558" i="3"/>
  <c r="L4231" i="3"/>
  <c r="L3830" i="3"/>
  <c r="L1238" i="3"/>
  <c r="Q1068" i="3"/>
  <c r="Q1570" i="3"/>
  <c r="Q3511" i="3"/>
  <c r="Q1991" i="3"/>
  <c r="L2116" i="3"/>
  <c r="L2440" i="3"/>
  <c r="L2471" i="3"/>
  <c r="L3153" i="3"/>
  <c r="Q2808" i="3"/>
  <c r="Q2777" i="3"/>
  <c r="Q1084" i="3"/>
  <c r="Q3022" i="3"/>
  <c r="Q4091" i="3"/>
  <c r="L2622" i="3"/>
  <c r="Q3290" i="3"/>
  <c r="L2757" i="3"/>
  <c r="Q2994" i="3"/>
  <c r="Q1013" i="3"/>
  <c r="Q1880" i="3"/>
  <c r="L2089" i="3"/>
  <c r="L1735" i="3"/>
  <c r="L1577" i="3"/>
  <c r="Q3577" i="3"/>
  <c r="Q2489" i="3"/>
  <c r="L4014" i="3"/>
  <c r="L3673" i="3"/>
  <c r="L2852" i="3"/>
  <c r="Q930" i="3"/>
  <c r="L4021" i="3"/>
  <c r="L1924" i="3"/>
  <c r="Q2267" i="3"/>
  <c r="Q1515" i="3"/>
  <c r="L4062" i="3"/>
  <c r="Q3178" i="3"/>
  <c r="L2965" i="3"/>
  <c r="Q1770" i="3"/>
  <c r="Q4102" i="3"/>
  <c r="Q2220" i="3"/>
  <c r="Q1152" i="3"/>
  <c r="L3264" i="3"/>
  <c r="L1100" i="3"/>
  <c r="L606" i="3"/>
  <c r="Q3655" i="3"/>
  <c r="L3339" i="3"/>
  <c r="Q3728" i="3"/>
  <c r="L3007" i="3"/>
  <c r="Q2840" i="3"/>
  <c r="L2632" i="3"/>
  <c r="Q3727" i="3"/>
  <c r="L3713" i="3"/>
  <c r="Q4132" i="3"/>
  <c r="L3946" i="3"/>
  <c r="Q4257" i="3"/>
  <c r="L3902" i="3"/>
  <c r="Q2672" i="3"/>
  <c r="L3608" i="3"/>
  <c r="L3074" i="3"/>
  <c r="Q3400" i="3"/>
  <c r="L4154" i="3"/>
  <c r="L3161" i="3"/>
  <c r="Q2821" i="3"/>
  <c r="L4024" i="3"/>
  <c r="Q4258" i="3"/>
  <c r="Q3245" i="3"/>
  <c r="L4209" i="3"/>
  <c r="L3508" i="3"/>
  <c r="L3287" i="3"/>
  <c r="Q3491" i="3"/>
  <c r="Q3620" i="3"/>
  <c r="Q3783" i="3"/>
  <c r="Q3264" i="3"/>
  <c r="Q4159" i="3"/>
  <c r="Q3175" i="3"/>
  <c r="Q3404" i="3"/>
  <c r="Q1931" i="3"/>
  <c r="Q4049" i="3"/>
  <c r="L3963" i="3"/>
  <c r="L3747" i="3"/>
  <c r="L1877" i="3"/>
  <c r="Q3069" i="3"/>
  <c r="Q3275" i="3"/>
  <c r="Q4114" i="3"/>
  <c r="L4156" i="3"/>
  <c r="L2761" i="3"/>
  <c r="Q2810" i="3"/>
  <c r="L3434" i="3"/>
  <c r="Q3046" i="3"/>
  <c r="L3714" i="3"/>
  <c r="L2211" i="3"/>
  <c r="L2995" i="3"/>
  <c r="L3659" i="3"/>
  <c r="Q3155" i="3"/>
  <c r="Q2337" i="3"/>
  <c r="L2425" i="3"/>
  <c r="L1903" i="3"/>
  <c r="Q3779" i="3"/>
  <c r="L3541" i="3"/>
  <c r="L4083" i="3"/>
  <c r="L2461" i="3"/>
  <c r="L3407" i="3"/>
  <c r="Q3061" i="3"/>
  <c r="L4146" i="3"/>
  <c r="L2723" i="3"/>
  <c r="L2746" i="3"/>
  <c r="L3742" i="3"/>
  <c r="L2364" i="3"/>
  <c r="L2108" i="3"/>
  <c r="Q1975" i="3"/>
  <c r="Q3071" i="3"/>
  <c r="Q1864" i="3"/>
  <c r="L3837" i="3"/>
  <c r="Q3163" i="3"/>
  <c r="L3981" i="3"/>
  <c r="L778" i="3"/>
  <c r="Q1776" i="3"/>
  <c r="L4219" i="3"/>
  <c r="L1916" i="3"/>
  <c r="L2671" i="3"/>
  <c r="Q2695" i="3"/>
  <c r="Q1662" i="3"/>
  <c r="L1091" i="3"/>
  <c r="Q1812" i="3"/>
  <c r="Q2713" i="3"/>
  <c r="Q3538" i="3"/>
  <c r="L3978" i="3"/>
  <c r="L3060" i="3"/>
  <c r="L3236" i="3"/>
  <c r="L2194" i="3"/>
  <c r="L1925" i="3"/>
  <c r="L2370" i="3"/>
  <c r="L4198" i="3"/>
  <c r="Q3528" i="3"/>
  <c r="Q2587" i="3"/>
  <c r="L2228" i="3"/>
  <c r="Q3537" i="3"/>
  <c r="L1918" i="3"/>
  <c r="L1362" i="3"/>
  <c r="L1888" i="3"/>
  <c r="Q3623" i="3"/>
  <c r="L2731" i="3"/>
  <c r="Q2973" i="3"/>
  <c r="L2012" i="3"/>
  <c r="Q3025" i="3"/>
  <c r="Q883" i="3"/>
  <c r="Q4040" i="3"/>
  <c r="Q875" i="3"/>
  <c r="Q2737" i="3"/>
  <c r="L1076" i="3"/>
  <c r="Q2834" i="3"/>
  <c r="Q2174" i="3"/>
  <c r="Q2526" i="3"/>
  <c r="L1866" i="3"/>
  <c r="Q1960" i="3"/>
  <c r="L2286" i="3"/>
  <c r="L890" i="3"/>
  <c r="Q1703" i="3"/>
  <c r="Q1387" i="3"/>
  <c r="Q701" i="3"/>
  <c r="Q2451" i="3"/>
  <c r="Q3888" i="3"/>
  <c r="Q4101" i="3"/>
  <c r="Q3889" i="3"/>
  <c r="L3092" i="3"/>
  <c r="L3336" i="3"/>
  <c r="Q2783" i="3"/>
  <c r="L2860" i="3"/>
  <c r="L2984" i="3"/>
  <c r="L3823" i="3"/>
  <c r="L2317" i="3"/>
  <c r="Q2523" i="3"/>
  <c r="Q1071" i="3"/>
  <c r="L2013" i="3"/>
  <c r="Q1840" i="3"/>
  <c r="Q1498" i="3"/>
  <c r="L3821" i="3"/>
  <c r="Q4198" i="3"/>
  <c r="L3526" i="3"/>
  <c r="L4029" i="3"/>
  <c r="L3904" i="3"/>
  <c r="L4232" i="3"/>
  <c r="Q2912" i="3"/>
  <c r="Q3611" i="3"/>
  <c r="L4226" i="3"/>
  <c r="Q4013" i="3"/>
  <c r="Q4240" i="3"/>
  <c r="Q3361" i="3"/>
  <c r="Q3095" i="3"/>
  <c r="L3636" i="3"/>
  <c r="L3207" i="3"/>
  <c r="Q2442" i="3"/>
  <c r="Q3883" i="3"/>
  <c r="Q1994" i="3"/>
  <c r="Q3599" i="3"/>
  <c r="Q2848" i="3"/>
  <c r="Q4172" i="3"/>
  <c r="L3634" i="3"/>
  <c r="L2272" i="3"/>
  <c r="L2720" i="3"/>
  <c r="L3318" i="3"/>
  <c r="L2227" i="3"/>
  <c r="L2138" i="3"/>
  <c r="Q2530" i="3"/>
  <c r="L2911" i="3"/>
  <c r="Q3437" i="3"/>
  <c r="L2172" i="3"/>
  <c r="L858" i="3"/>
  <c r="L3975" i="3"/>
  <c r="L3473" i="3"/>
  <c r="L2740" i="3"/>
  <c r="Q879" i="3"/>
  <c r="L3426" i="3"/>
  <c r="Q2872" i="3"/>
  <c r="L2649" i="3"/>
  <c r="L2210" i="3"/>
  <c r="Q2299" i="3"/>
  <c r="L3150" i="3"/>
  <c r="L726" i="3"/>
  <c r="L1104" i="3"/>
  <c r="L3994" i="3"/>
  <c r="Q3336" i="3"/>
  <c r="Q2242" i="3"/>
  <c r="Q2882" i="3"/>
  <c r="L3338" i="3"/>
  <c r="Q3327" i="3"/>
  <c r="Q2016" i="3"/>
  <c r="L2314" i="3"/>
  <c r="Q684" i="3"/>
  <c r="L3722" i="3"/>
  <c r="Q3402" i="3"/>
  <c r="L2530" i="3"/>
  <c r="L878" i="3"/>
  <c r="L2263" i="3"/>
  <c r="L2407" i="3"/>
  <c r="L2327" i="3"/>
  <c r="Q3338" i="3"/>
  <c r="Q3304" i="3"/>
  <c r="Q2076" i="3"/>
  <c r="Q1583" i="3"/>
  <c r="Q3130" i="3"/>
  <c r="Q4003" i="3"/>
  <c r="Q3993" i="3"/>
  <c r="Q2439" i="3"/>
  <c r="L1198" i="3"/>
  <c r="Q4186" i="3"/>
  <c r="L3064" i="3"/>
  <c r="Q3650" i="3"/>
  <c r="Q1282" i="3"/>
  <c r="L2242" i="3"/>
  <c r="L2156" i="3"/>
  <c r="Q2017" i="3"/>
  <c r="Q1157" i="3"/>
  <c r="L4252" i="3"/>
  <c r="L3151" i="3"/>
  <c r="Q4081" i="3"/>
  <c r="Q2308" i="3"/>
  <c r="Q3037" i="3"/>
  <c r="L2525" i="3"/>
  <c r="L1977" i="3"/>
  <c r="L2499" i="3"/>
  <c r="Q3330" i="3"/>
  <c r="Q1550" i="3"/>
  <c r="Q1664" i="3"/>
  <c r="L4230" i="3"/>
  <c r="Q3762" i="3"/>
  <c r="Q2151" i="3"/>
  <c r="L1351" i="3"/>
  <c r="Q4052" i="3"/>
  <c r="L3323" i="3"/>
  <c r="Q1871" i="3"/>
  <c r="Q2366" i="3"/>
  <c r="L1988" i="3"/>
  <c r="Q1954" i="3"/>
  <c r="Q2939" i="3"/>
  <c r="L3596" i="3"/>
  <c r="Q3717" i="3"/>
  <c r="L1893" i="3"/>
  <c r="L2438" i="3"/>
  <c r="Q3860" i="3"/>
  <c r="Q1998" i="3"/>
  <c r="Q3597" i="3"/>
  <c r="L2866" i="3"/>
  <c r="L1792" i="3"/>
  <c r="L2391" i="3"/>
  <c r="L3435" i="3"/>
  <c r="Q2081" i="3"/>
  <c r="Q2103" i="3"/>
  <c r="L1901" i="3"/>
  <c r="L1204" i="3"/>
  <c r="L1289" i="3"/>
  <c r="Q2221" i="3"/>
  <c r="Q1890" i="3"/>
  <c r="Q2394" i="3"/>
  <c r="L2266" i="3"/>
  <c r="Q1738" i="3"/>
  <c r="Q2083" i="3"/>
  <c r="L1566" i="3"/>
  <c r="L1701" i="3"/>
  <c r="L1295" i="3"/>
  <c r="Q1272" i="3"/>
  <c r="Q3104" i="3"/>
  <c r="Q3616" i="3"/>
  <c r="Q1603" i="3"/>
  <c r="Q3669" i="3"/>
  <c r="L3578" i="3"/>
  <c r="Q2856" i="3"/>
  <c r="Q3740" i="3"/>
  <c r="Q3013" i="3"/>
  <c r="Q3421" i="3"/>
  <c r="L4162" i="3"/>
  <c r="Q3624" i="3"/>
  <c r="Q3302" i="3"/>
  <c r="L4193" i="3"/>
  <c r="Q3722" i="3"/>
  <c r="L3800" i="3"/>
  <c r="L3935" i="3"/>
  <c r="L2283" i="3"/>
  <c r="Q4064" i="3"/>
  <c r="L3574" i="3"/>
  <c r="L3627" i="3"/>
  <c r="Q2012" i="3"/>
  <c r="L2751" i="3"/>
  <c r="L2455" i="3"/>
  <c r="Q4173" i="3"/>
  <c r="Q4071" i="3"/>
  <c r="L4012" i="3"/>
  <c r="L3410" i="3"/>
  <c r="Q2286" i="3"/>
  <c r="Q3296" i="3"/>
  <c r="Q3502" i="3"/>
  <c r="L2715" i="3"/>
  <c r="Q3492" i="3"/>
  <c r="L3536" i="3"/>
  <c r="L2409" i="3"/>
  <c r="Q2567" i="3"/>
  <c r="L3170" i="3"/>
  <c r="L3546" i="3"/>
  <c r="L3582" i="3"/>
  <c r="Q1425" i="3"/>
  <c r="L1921" i="3"/>
  <c r="Q2552" i="3"/>
  <c r="Q887" i="3"/>
  <c r="L1140" i="3"/>
  <c r="Q3979" i="3"/>
  <c r="Q694" i="3"/>
  <c r="L2475" i="3"/>
  <c r="Q2770" i="3"/>
  <c r="Q2045" i="3"/>
  <c r="Q2511" i="3"/>
  <c r="Q3560" i="3"/>
  <c r="L4033" i="3"/>
  <c r="L1868" i="3"/>
  <c r="Q3851" i="3"/>
  <c r="Q1704" i="3"/>
  <c r="Q2165" i="3"/>
  <c r="L853" i="3"/>
  <c r="Q4152" i="3"/>
  <c r="L4220" i="3"/>
  <c r="L3285" i="3"/>
  <c r="Q2738" i="3"/>
  <c r="L2430" i="3"/>
  <c r="Q2470" i="3"/>
  <c r="Q3729" i="3"/>
  <c r="Q3908" i="3"/>
  <c r="L2712" i="3"/>
  <c r="L754" i="3"/>
  <c r="Q1904" i="3"/>
  <c r="L2582" i="3"/>
  <c r="L2084" i="3"/>
  <c r="Q1925" i="3"/>
  <c r="L4006" i="3"/>
  <c r="L1927" i="3"/>
  <c r="Q1518" i="3"/>
  <c r="Q1631" i="3"/>
  <c r="L2105" i="3"/>
  <c r="Q3635" i="3"/>
  <c r="L2195" i="3"/>
  <c r="L2192" i="3"/>
  <c r="L872" i="3"/>
  <c r="L2859" i="3"/>
  <c r="Q2513" i="3"/>
  <c r="Q3554" i="3"/>
  <c r="Q2591" i="3"/>
  <c r="Q1753" i="3"/>
  <c r="Q1832" i="3"/>
  <c r="L2035" i="3"/>
  <c r="L3810" i="3"/>
  <c r="L2219" i="3"/>
  <c r="Q1830" i="3"/>
  <c r="Q2358" i="3"/>
  <c r="L3334" i="3"/>
  <c r="Q3427" i="3"/>
  <c r="L3365" i="3"/>
  <c r="Q2298" i="3"/>
  <c r="L3189" i="3"/>
  <c r="L1650" i="3"/>
  <c r="L3569" i="3"/>
  <c r="L2879" i="3"/>
  <c r="L1339" i="3"/>
  <c r="Q2265" i="3"/>
  <c r="L3172" i="3"/>
  <c r="L860" i="3"/>
  <c r="L3205" i="3"/>
  <c r="L3527" i="3"/>
  <c r="L1984" i="3"/>
  <c r="L3330" i="3"/>
  <c r="Q2844" i="3"/>
  <c r="Q3815" i="3"/>
  <c r="Q2576" i="3"/>
  <c r="Q3343" i="3"/>
  <c r="L2593" i="3"/>
  <c r="L1882" i="3"/>
  <c r="L796" i="3"/>
  <c r="Q1698" i="3"/>
  <c r="L3838" i="3"/>
  <c r="L2147" i="3"/>
  <c r="L1698" i="3"/>
  <c r="Q1977" i="3"/>
  <c r="L3132" i="3"/>
  <c r="Q2681" i="3"/>
  <c r="L3058" i="3"/>
  <c r="Q1828" i="3"/>
  <c r="L970" i="3"/>
  <c r="L1855" i="3"/>
  <c r="Q2155" i="3"/>
  <c r="L4130" i="3"/>
  <c r="Q2640" i="3"/>
  <c r="L4106" i="3"/>
  <c r="Q3083" i="3"/>
  <c r="L1208" i="3"/>
  <c r="Q4061" i="3"/>
  <c r="Q2780" i="3"/>
  <c r="L1457" i="3"/>
  <c r="L3459" i="3"/>
  <c r="Q2889" i="3"/>
  <c r="Q4218" i="3"/>
  <c r="Q3230" i="3"/>
  <c r="Q3007" i="3"/>
  <c r="L4207" i="3"/>
  <c r="Q1127" i="3"/>
  <c r="L2046" i="3"/>
  <c r="Q3643" i="3"/>
  <c r="Q4167" i="3"/>
  <c r="Q2984" i="3"/>
  <c r="Q3615" i="3"/>
  <c r="L3184" i="3"/>
  <c r="L4022" i="3"/>
  <c r="L4144" i="3"/>
  <c r="Q2263" i="3"/>
  <c r="L2760" i="3"/>
  <c r="L3940" i="3"/>
  <c r="Q2226" i="3"/>
  <c r="Q2836" i="3"/>
  <c r="L1152" i="3"/>
  <c r="L2620" i="3"/>
  <c r="L2823" i="3"/>
  <c r="Q4243" i="3"/>
  <c r="L3191" i="3"/>
  <c r="Q3609" i="3"/>
  <c r="L2912" i="3"/>
  <c r="Q2268" i="3"/>
  <c r="Q2815" i="3"/>
  <c r="L3930" i="3"/>
  <c r="Q4146" i="3"/>
  <c r="Q3154" i="3"/>
  <c r="Q2071" i="3"/>
  <c r="Q2318" i="3"/>
  <c r="L3109" i="3"/>
  <c r="Q3139" i="3"/>
  <c r="L2708" i="3"/>
  <c r="Q3313" i="3"/>
  <c r="Q2282" i="3"/>
  <c r="L3068" i="3"/>
  <c r="Q3212" i="3"/>
  <c r="L1800" i="3"/>
  <c r="L2797" i="3"/>
  <c r="Q3121" i="3"/>
  <c r="L2587" i="3"/>
  <c r="Q2892" i="3"/>
  <c r="L3194" i="3"/>
  <c r="Q3529" i="3"/>
  <c r="L1687" i="3"/>
  <c r="L1938" i="3"/>
  <c r="Q3366" i="3"/>
  <c r="Q4043" i="3"/>
  <c r="Q3652" i="3"/>
  <c r="L1030" i="3"/>
  <c r="L3201" i="3"/>
  <c r="Q1974" i="3"/>
  <c r="Q4208" i="3"/>
  <c r="L1420" i="3"/>
  <c r="Q3297" i="3"/>
  <c r="L1833" i="3"/>
  <c r="Q3829" i="3"/>
  <c r="L2000" i="3"/>
  <c r="L1013" i="3"/>
  <c r="Q4169" i="3"/>
  <c r="L3217" i="3"/>
  <c r="Q1360" i="3"/>
  <c r="L2174" i="3"/>
  <c r="Q1076" i="3"/>
  <c r="Q2556" i="3"/>
  <c r="L3124" i="3"/>
  <c r="L3752" i="3"/>
  <c r="Q2590" i="3"/>
  <c r="L3387" i="3"/>
  <c r="L791" i="3"/>
  <c r="Q900" i="3"/>
  <c r="L2254" i="3"/>
  <c r="L2419" i="3"/>
  <c r="L3179" i="3"/>
  <c r="L3227" i="3"/>
  <c r="Q1143" i="3"/>
  <c r="L2155" i="3"/>
  <c r="L1332" i="3"/>
  <c r="Q1300" i="3"/>
  <c r="L2621" i="3"/>
  <c r="L1894" i="3"/>
  <c r="Q3702" i="3"/>
  <c r="Q3660" i="3"/>
  <c r="L4056" i="3"/>
  <c r="Q2953" i="3"/>
  <c r="Q2630" i="3"/>
  <c r="L977" i="3"/>
  <c r="L4031" i="3"/>
  <c r="L2040" i="3"/>
  <c r="L2205" i="3"/>
  <c r="Q1219" i="3"/>
  <c r="L1917" i="3"/>
  <c r="Q2767" i="3"/>
  <c r="Q2993" i="3"/>
  <c r="L2238" i="3"/>
  <c r="Q1419" i="3"/>
  <c r="Q3683" i="3"/>
  <c r="L3709" i="3"/>
  <c r="Q4070" i="3"/>
  <c r="Q2382" i="3"/>
  <c r="Q2324" i="3"/>
  <c r="L2689" i="3"/>
  <c r="L2217" i="3"/>
  <c r="Q1267" i="3"/>
  <c r="Q1375" i="3"/>
  <c r="Q868" i="3"/>
  <c r="Q1301" i="3"/>
  <c r="L2270" i="3"/>
  <c r="L1714" i="3"/>
  <c r="L2003" i="3"/>
  <c r="Q3456" i="3"/>
  <c r="L2066" i="3"/>
  <c r="Q821" i="3"/>
  <c r="L640" i="3"/>
  <c r="L1082" i="3"/>
  <c r="L2464" i="3"/>
  <c r="L2121" i="3"/>
  <c r="L3584" i="3"/>
  <c r="Q2285" i="3"/>
  <c r="L1389" i="3"/>
  <c r="L3870" i="3"/>
  <c r="Q2975" i="3"/>
  <c r="Q2311" i="3"/>
  <c r="Q3020" i="3"/>
  <c r="L3482" i="3"/>
  <c r="L3442" i="3"/>
  <c r="Q3980" i="3"/>
  <c r="L2224" i="3"/>
  <c r="L3587" i="3"/>
  <c r="Q4015" i="3"/>
  <c r="Q3282" i="3"/>
  <c r="L2118" i="3"/>
  <c r="Q2219" i="3"/>
  <c r="L3664" i="3"/>
  <c r="L2819" i="3"/>
  <c r="L2623" i="3"/>
  <c r="Q3038" i="3"/>
  <c r="Q3286" i="3"/>
  <c r="Q3585" i="3"/>
  <c r="L3135" i="3"/>
  <c r="Q4103" i="3"/>
  <c r="Q2608" i="3"/>
  <c r="Q3627" i="3"/>
  <c r="Q3747" i="3"/>
  <c r="L2492" i="3"/>
  <c r="Q3814" i="3"/>
  <c r="L2390" i="3"/>
  <c r="Q3952" i="3"/>
  <c r="Q3225" i="3"/>
  <c r="L3477" i="3"/>
  <c r="Q3789" i="3"/>
  <c r="L4116" i="3"/>
  <c r="L3679" i="3"/>
  <c r="L3115" i="3"/>
  <c r="L3532" i="3"/>
  <c r="Q3705" i="3"/>
  <c r="L3390" i="3"/>
  <c r="L2529" i="3"/>
  <c r="L3951" i="3"/>
  <c r="Q2762" i="3"/>
  <c r="L3240" i="3"/>
  <c r="L3401" i="3"/>
  <c r="L3223" i="3"/>
  <c r="L2652" i="3"/>
  <c r="L3121" i="3"/>
  <c r="Q3956" i="3"/>
  <c r="Q4158" i="3"/>
  <c r="Q3745" i="3"/>
  <c r="L2824" i="3"/>
  <c r="Q4029" i="3"/>
  <c r="Q3943" i="3"/>
  <c r="L3421" i="3"/>
  <c r="L4035" i="3"/>
  <c r="Q2235" i="3"/>
  <c r="Q3838" i="3"/>
  <c r="Q3303" i="3"/>
  <c r="L3594" i="3"/>
  <c r="Q4085" i="3"/>
  <c r="L3859" i="3"/>
  <c r="Q3509" i="3"/>
  <c r="Q3334" i="3"/>
  <c r="L1364" i="3"/>
  <c r="Q3370" i="3"/>
  <c r="Q4205" i="3"/>
  <c r="Q2846" i="3"/>
  <c r="Q2345" i="3"/>
  <c r="L1881" i="3"/>
  <c r="Q3092" i="3"/>
  <c r="Q3977" i="3"/>
  <c r="Q2694" i="3"/>
  <c r="Q4113" i="3"/>
  <c r="Q3990" i="3"/>
  <c r="L2606" i="3"/>
  <c r="L3110" i="3"/>
  <c r="Q2177" i="3"/>
  <c r="L3997" i="3"/>
  <c r="Q3958" i="3"/>
  <c r="L3495" i="3"/>
  <c r="L3809" i="3"/>
  <c r="Q3781" i="3"/>
  <c r="L2735" i="3"/>
  <c r="L1907" i="3"/>
  <c r="Q4034" i="3"/>
  <c r="L3035" i="3"/>
  <c r="Q3483" i="3"/>
  <c r="L2895" i="3"/>
  <c r="Q1597" i="3"/>
  <c r="L3889" i="3"/>
  <c r="L4126" i="3"/>
  <c r="Q2146" i="3"/>
  <c r="Q3391" i="3"/>
  <c r="L2770" i="3"/>
  <c r="Q3826" i="3"/>
  <c r="L3432" i="3"/>
  <c r="L2487" i="3"/>
  <c r="Q1918" i="3"/>
  <c r="L2413" i="3"/>
  <c r="Q4216" i="3"/>
  <c r="L4201" i="3"/>
  <c r="L2625" i="3"/>
  <c r="L2816" i="3"/>
  <c r="L906" i="3"/>
  <c r="L3156" i="3"/>
  <c r="Q3707" i="3"/>
  <c r="Q3828" i="3"/>
  <c r="Q2233" i="3"/>
  <c r="Q1782" i="3"/>
  <c r="L4070" i="3"/>
  <c r="Q2584" i="3"/>
  <c r="L2337" i="3"/>
  <c r="L3601" i="3"/>
  <c r="Q2485" i="3"/>
  <c r="L3388" i="3"/>
  <c r="L2790" i="3"/>
  <c r="L2256" i="3"/>
  <c r="L941" i="3"/>
  <c r="Q3541" i="3"/>
  <c r="L2241" i="3"/>
  <c r="Q3371" i="3"/>
  <c r="Q948" i="3"/>
  <c r="L2837" i="3"/>
  <c r="Q1351" i="3"/>
  <c r="Q2582" i="3"/>
  <c r="L2393" i="3"/>
  <c r="Q1027" i="3"/>
  <c r="L1539" i="3"/>
  <c r="L3021" i="3"/>
  <c r="Q3471" i="3"/>
  <c r="L2694" i="3"/>
  <c r="L3806" i="3"/>
  <c r="L3633" i="3"/>
  <c r="Q1854" i="3"/>
  <c r="L3305" i="3"/>
  <c r="Q2258" i="3"/>
  <c r="L3469" i="3"/>
  <c r="L1133" i="3"/>
  <c r="Q1920" i="3"/>
  <c r="Q2482" i="3"/>
  <c r="L3190" i="3"/>
  <c r="Q3672" i="3"/>
  <c r="Q3530" i="3"/>
  <c r="Q3665" i="3"/>
  <c r="Q1996" i="3"/>
  <c r="Q1276" i="3"/>
  <c r="Q1193" i="3"/>
  <c r="L4110" i="3"/>
  <c r="Q1167" i="3"/>
  <c r="Q1024" i="3"/>
  <c r="L2351" i="3"/>
  <c r="Q1446" i="3"/>
  <c r="L3898" i="3"/>
  <c r="Q2620" i="3"/>
  <c r="L2830" i="3"/>
  <c r="L2274" i="3"/>
  <c r="Q675" i="3"/>
  <c r="L1318" i="3"/>
  <c r="L1594" i="3"/>
  <c r="Q2894" i="3"/>
  <c r="L2962" i="3"/>
  <c r="Q1483" i="3"/>
  <c r="Q2315" i="3"/>
  <c r="L3564" i="3"/>
  <c r="L1346" i="3"/>
  <c r="L1176" i="3"/>
  <c r="Q2972" i="3"/>
  <c r="Q636" i="3"/>
  <c r="L3355" i="3"/>
  <c r="Q3510" i="3"/>
  <c r="L3502" i="3"/>
  <c r="L3342" i="3"/>
  <c r="Q3325" i="3"/>
  <c r="L3934" i="3"/>
  <c r="L3868" i="3"/>
  <c r="L3878" i="3"/>
  <c r="L2298" i="3"/>
  <c r="Q2082" i="3"/>
  <c r="L2950" i="3"/>
  <c r="Q3393" i="3"/>
  <c r="Q1239" i="3"/>
  <c r="L3417" i="3"/>
  <c r="L4049" i="3"/>
  <c r="Q3444" i="3"/>
  <c r="L3235" i="3"/>
  <c r="L3402" i="3"/>
  <c r="L3166" i="3"/>
  <c r="Q3933" i="3"/>
  <c r="Q2270" i="3"/>
  <c r="L3741" i="3"/>
  <c r="L2220" i="3"/>
  <c r="Q3982" i="3"/>
  <c r="L3813" i="3"/>
  <c r="Q2752" i="3"/>
  <c r="Q2145" i="3"/>
  <c r="L3555" i="3"/>
  <c r="L4105" i="3"/>
  <c r="Q3156" i="3"/>
  <c r="L3382" i="3"/>
  <c r="L4000" i="3"/>
  <c r="L3745" i="3"/>
  <c r="Q2212" i="3"/>
  <c r="L3144" i="3"/>
  <c r="Q4225" i="3"/>
  <c r="Q2660" i="3"/>
  <c r="Q1366" i="3"/>
  <c r="Q4026" i="3"/>
  <c r="Q3654" i="3"/>
  <c r="Q3636" i="3"/>
  <c r="L3857" i="3"/>
  <c r="Q2446" i="3"/>
  <c r="L2682" i="3"/>
  <c r="Q1725" i="3"/>
  <c r="L2718" i="3"/>
  <c r="L2955" i="3"/>
  <c r="L4197" i="3"/>
  <c r="Q3517" i="3"/>
  <c r="L1919" i="3"/>
  <c r="L1890" i="3"/>
  <c r="L3358" i="3"/>
  <c r="L1449" i="3"/>
  <c r="Q2937" i="3"/>
  <c r="L4155" i="3"/>
  <c r="L2719" i="3"/>
  <c r="L3733" i="3"/>
  <c r="L2969" i="3"/>
  <c r="Q3931" i="3"/>
  <c r="L2565" i="3"/>
  <c r="Q2293" i="3"/>
  <c r="Q1384" i="3"/>
  <c r="L2100" i="3"/>
  <c r="L1926" i="3"/>
  <c r="L3263" i="3"/>
  <c r="L2006" i="3"/>
  <c r="L1586" i="3"/>
  <c r="L4112" i="3"/>
  <c r="Q2920" i="3"/>
  <c r="Q2028" i="3"/>
  <c r="L3243" i="3"/>
  <c r="Q1169" i="3"/>
  <c r="Q1125" i="3"/>
  <c r="L3490" i="3"/>
  <c r="L3026" i="3"/>
  <c r="L2324" i="3"/>
  <c r="Q2793" i="3"/>
  <c r="Q2369" i="3"/>
  <c r="Q2262" i="3"/>
  <c r="Q3216" i="3"/>
  <c r="Q2113" i="3"/>
  <c r="Q2375" i="3"/>
  <c r="Q2410" i="3"/>
  <c r="Q3185" i="3"/>
  <c r="Q2658" i="3"/>
  <c r="L812" i="3"/>
  <c r="L2163" i="3"/>
  <c r="L1972" i="3"/>
  <c r="L2678" i="3"/>
  <c r="L3105" i="3"/>
  <c r="Q2389" i="3"/>
  <c r="Q2170" i="3"/>
  <c r="L4165" i="3"/>
  <c r="Q2900" i="3"/>
  <c r="L2081" i="3"/>
  <c r="L1207" i="3"/>
  <c r="Q3685" i="3"/>
  <c r="Q3307" i="3"/>
  <c r="Q1836" i="3"/>
  <c r="L2583" i="3"/>
  <c r="L2265" i="3"/>
  <c r="L1361" i="3"/>
  <c r="Q3435" i="3"/>
  <c r="L2796" i="3"/>
  <c r="Q2456" i="3"/>
  <c r="Q3105" i="3"/>
  <c r="L4254" i="3"/>
  <c r="Q2845" i="3"/>
  <c r="Q2207" i="3"/>
  <c r="L1534" i="3"/>
  <c r="L3646" i="3"/>
  <c r="L967" i="3"/>
  <c r="L2693" i="3"/>
  <c r="L3953" i="3"/>
  <c r="L1020" i="3"/>
  <c r="L2788" i="3"/>
  <c r="Q1712" i="3"/>
  <c r="Q3126" i="3"/>
  <c r="L2615" i="3"/>
  <c r="L3472" i="3"/>
  <c r="L2998" i="3"/>
  <c r="Q3237" i="3"/>
  <c r="L3899" i="3"/>
  <c r="Q1748" i="3"/>
  <c r="L3624" i="3"/>
  <c r="L815" i="3"/>
  <c r="L1565" i="3"/>
  <c r="Q2007" i="3"/>
  <c r="Q3377" i="3"/>
  <c r="Q1862" i="3"/>
  <c r="L729" i="3"/>
  <c r="L3572" i="3"/>
  <c r="L2973" i="3"/>
  <c r="Q3102" i="3"/>
  <c r="L1998" i="3"/>
  <c r="Q1834" i="3"/>
  <c r="Q1693" i="3"/>
  <c r="Q1439" i="3"/>
  <c r="Q2655" i="3"/>
  <c r="L3116" i="3"/>
  <c r="Q3734" i="3"/>
  <c r="L1015" i="3"/>
  <c r="Q3925" i="3"/>
  <c r="Q3863" i="3"/>
  <c r="Q3392" i="3"/>
  <c r="L3605" i="3"/>
  <c r="Q2302" i="3"/>
  <c r="Q3032" i="3"/>
  <c r="Q3362" i="3"/>
  <c r="L3164" i="3"/>
  <c r="L4168" i="3"/>
  <c r="Q4089" i="3"/>
  <c r="Q3508" i="3"/>
  <c r="Q1401" i="3"/>
  <c r="L1540" i="3"/>
  <c r="L4218" i="3"/>
  <c r="L2765" i="3"/>
  <c r="L3804" i="3"/>
  <c r="Q2054" i="3"/>
  <c r="Q2664" i="3"/>
  <c r="L2630" i="3"/>
  <c r="L2014" i="3"/>
  <c r="Q1362" i="3"/>
  <c r="L590" i="3"/>
  <c r="L2610" i="3"/>
  <c r="L2710" i="3"/>
  <c r="L3202" i="3"/>
  <c r="Q890" i="3"/>
  <c r="Q2732" i="3"/>
  <c r="Q3085" i="3"/>
  <c r="L1348" i="3"/>
  <c r="Q3097" i="3"/>
  <c r="L2658" i="3"/>
  <c r="Q2465" i="3"/>
  <c r="Q992" i="3"/>
  <c r="Q4141" i="3"/>
  <c r="L3173" i="3"/>
  <c r="Q2274" i="3"/>
  <c r="L806" i="3"/>
  <c r="L1798" i="3"/>
  <c r="Q3524" i="3"/>
  <c r="Q2693" i="3"/>
  <c r="L797" i="3"/>
  <c r="Q4093" i="3"/>
  <c r="Q2218" i="3"/>
  <c r="Q2741" i="3"/>
  <c r="Q4246" i="3"/>
  <c r="L3470" i="3"/>
  <c r="Q1334" i="3"/>
  <c r="L2804" i="3"/>
  <c r="Q3516" i="3"/>
  <c r="Q3570" i="3"/>
  <c r="Q2427" i="3"/>
  <c r="Q1963" i="3"/>
  <c r="Q1933" i="3"/>
  <c r="Q2435" i="3"/>
  <c r="Q4121" i="3"/>
  <c r="Q2645" i="3"/>
  <c r="Q2273" i="3"/>
  <c r="L1024" i="3"/>
  <c r="L2862" i="3"/>
  <c r="L1582" i="3"/>
  <c r="L574" i="3"/>
  <c r="L2076" i="3"/>
  <c r="Q3800" i="3"/>
  <c r="L2344" i="3"/>
  <c r="L1770" i="3"/>
  <c r="Q2634" i="3"/>
  <c r="L1115" i="3"/>
  <c r="L3212" i="3"/>
  <c r="L1267" i="3"/>
  <c r="Q2323" i="3"/>
  <c r="L915" i="3"/>
  <c r="L2685" i="3"/>
  <c r="Q2488" i="3"/>
  <c r="L2249" i="3"/>
  <c r="L2096" i="3"/>
  <c r="Q2061" i="3"/>
  <c r="L1653" i="3"/>
  <c r="Q1420" i="3"/>
  <c r="Q794" i="3"/>
  <c r="Q1882" i="3"/>
  <c r="Q2328" i="3"/>
  <c r="Q2860" i="3"/>
  <c r="L2903" i="3"/>
  <c r="L2781" i="3"/>
  <c r="Q1185" i="3"/>
  <c r="Q2460" i="3"/>
  <c r="L2675" i="3"/>
  <c r="Q1493" i="3"/>
  <c r="L1911" i="3"/>
  <c r="Q1085" i="3"/>
  <c r="L2639" i="3"/>
  <c r="L2158" i="3"/>
  <c r="Q950" i="3"/>
  <c r="L4002" i="3"/>
  <c r="Q2041" i="3"/>
  <c r="L1048" i="3"/>
  <c r="Q3926" i="3"/>
  <c r="Q2422" i="3"/>
  <c r="Q1586" i="3"/>
  <c r="Q754" i="3"/>
  <c r="Q1589" i="3"/>
  <c r="L3013" i="3"/>
  <c r="Q653" i="3"/>
  <c r="Q2049" i="3"/>
  <c r="L2053" i="3"/>
  <c r="L2125" i="3"/>
  <c r="L2646" i="3"/>
  <c r="Q2210" i="3"/>
  <c r="Q838" i="3"/>
  <c r="Q692" i="3"/>
  <c r="L1750" i="3"/>
  <c r="Q2202" i="3"/>
  <c r="L1398" i="3"/>
  <c r="L2113" i="3"/>
  <c r="Q3451" i="3"/>
  <c r="Q3487" i="3"/>
  <c r="Q1102" i="3"/>
  <c r="L1633" i="3"/>
  <c r="Q927" i="3"/>
  <c r="L2518" i="3"/>
  <c r="Q2099" i="3"/>
  <c r="L1483" i="3"/>
  <c r="Q2720" i="3"/>
  <c r="L2755" i="3"/>
  <c r="Q3499" i="3"/>
  <c r="L2395" i="3"/>
  <c r="Q3542" i="3"/>
  <c r="L1414" i="3"/>
  <c r="L3529" i="3"/>
  <c r="Q3818" i="3"/>
  <c r="L3856" i="3"/>
  <c r="Q3809" i="3"/>
  <c r="L3692" i="3"/>
  <c r="Q3039" i="3"/>
  <c r="L3799" i="3"/>
  <c r="L3941" i="3"/>
  <c r="Q2490" i="3"/>
  <c r="L2234" i="3"/>
  <c r="Q3584" i="3"/>
  <c r="L2126" i="3"/>
  <c r="Q962" i="3"/>
  <c r="L3009" i="3"/>
  <c r="L3397" i="3"/>
  <c r="L3676" i="3"/>
  <c r="L2381" i="3"/>
  <c r="L3134" i="3"/>
  <c r="L1562" i="3"/>
  <c r="L3341" i="3"/>
  <c r="Q3992" i="3"/>
  <c r="L3516" i="3"/>
  <c r="Q2607" i="3"/>
  <c r="L1576" i="3"/>
  <c r="Q4060" i="3"/>
  <c r="L1669" i="3"/>
  <c r="Q2885" i="3"/>
  <c r="Q3407" i="3"/>
  <c r="L2660" i="3"/>
  <c r="L1305" i="3"/>
  <c r="L2511" i="3"/>
  <c r="L3057" i="3"/>
  <c r="L789" i="3"/>
  <c r="L1952" i="3"/>
  <c r="L2559" i="3"/>
  <c r="L848" i="3"/>
  <c r="L965" i="3"/>
  <c r="Q1259" i="3"/>
  <c r="Q1633" i="3"/>
  <c r="L2957" i="3"/>
  <c r="L3912" i="3"/>
  <c r="Q3331" i="3"/>
  <c r="Q2960" i="3"/>
  <c r="L1037" i="3"/>
  <c r="L3262" i="3"/>
  <c r="Q3053" i="3"/>
  <c r="Q1329" i="3"/>
  <c r="L1541" i="3"/>
  <c r="L4078" i="3"/>
  <c r="Q2371" i="3"/>
  <c r="Q3182" i="3"/>
  <c r="Q4249" i="3"/>
  <c r="Q2927" i="3"/>
  <c r="L3087" i="3"/>
  <c r="L2338" i="3"/>
  <c r="L2996" i="3"/>
  <c r="L2124" i="3"/>
  <c r="Q929" i="3"/>
  <c r="L3031" i="3"/>
  <c r="L2140" i="3"/>
  <c r="L2226" i="3"/>
  <c r="L4186" i="3"/>
  <c r="Q3379" i="3"/>
  <c r="L1005" i="3"/>
  <c r="Q3927" i="3"/>
  <c r="Q851" i="3"/>
  <c r="L2759" i="3"/>
  <c r="Q1724" i="3"/>
  <c r="L1243" i="3"/>
  <c r="L1345" i="3"/>
  <c r="Q652" i="3"/>
  <c r="Q3768" i="3"/>
  <c r="L2974" i="3"/>
  <c r="L4178" i="3"/>
  <c r="Q1660" i="3"/>
  <c r="Q3239" i="3"/>
  <c r="L1956" i="3"/>
  <c r="L1686" i="3"/>
  <c r="L2768" i="3"/>
  <c r="L1647" i="3"/>
  <c r="Q1636" i="3"/>
  <c r="Q3619" i="3"/>
  <c r="Q2073" i="3"/>
  <c r="Q1658" i="3"/>
  <c r="Q2401" i="3"/>
  <c r="L2856" i="3"/>
  <c r="L4236" i="3"/>
  <c r="L2566" i="3"/>
  <c r="Q2781" i="3"/>
  <c r="L1659" i="3"/>
  <c r="L2042" i="3"/>
  <c r="Q1936" i="3"/>
  <c r="Q2718" i="3"/>
  <c r="L1453" i="3"/>
  <c r="Q2676" i="3"/>
  <c r="Q4065" i="3"/>
  <c r="L1929" i="3"/>
  <c r="Q1911" i="3"/>
  <c r="L1943" i="3"/>
  <c r="Q984" i="3"/>
  <c r="L1330" i="3"/>
  <c r="Q1814" i="3"/>
  <c r="L2544" i="3"/>
  <c r="L2421" i="3"/>
  <c r="Q1487" i="3"/>
  <c r="Q1205" i="3"/>
  <c r="L968" i="3"/>
  <c r="L2963" i="3"/>
  <c r="Q2547" i="3"/>
  <c r="L3746" i="3"/>
  <c r="L2352" i="3"/>
  <c r="Q3114" i="3"/>
  <c r="Q2914" i="3"/>
  <c r="L2482" i="3"/>
  <c r="L1786" i="3"/>
  <c r="L1625" i="3"/>
  <c r="Q2239" i="3"/>
  <c r="Q2716" i="3"/>
  <c r="Q1009" i="3"/>
  <c r="L3136" i="3"/>
  <c r="L631" i="3"/>
  <c r="Q1863" i="3"/>
  <c r="Q2005" i="3"/>
  <c r="L2839" i="3"/>
  <c r="L1293" i="3"/>
  <c r="Q2768" i="3"/>
  <c r="L802" i="3"/>
  <c r="Q1602" i="3"/>
  <c r="Q3040" i="3"/>
  <c r="L3230" i="3"/>
  <c r="L3610" i="3"/>
  <c r="L1891" i="3"/>
  <c r="L2724" i="3"/>
  <c r="L4195" i="3"/>
  <c r="Q3170" i="3"/>
  <c r="Q3423" i="3"/>
  <c r="Q3352" i="3"/>
  <c r="Q2387" i="3"/>
  <c r="Q3484" i="3"/>
  <c r="Q2679" i="3"/>
  <c r="Q3928" i="3"/>
  <c r="Q3973" i="3"/>
  <c r="L3501" i="3"/>
  <c r="L3533" i="3"/>
  <c r="L2561" i="3"/>
  <c r="L3443" i="3"/>
  <c r="Q1769" i="3"/>
  <c r="Q4226" i="3"/>
  <c r="Q2814" i="3"/>
  <c r="L2991" i="3"/>
  <c r="Q3293" i="3"/>
  <c r="L1481" i="3"/>
  <c r="Q2668" i="3"/>
  <c r="L3480" i="3"/>
  <c r="L2739" i="3"/>
  <c r="Q3145" i="3"/>
  <c r="Q894" i="3"/>
  <c r="Q2264" i="3"/>
  <c r="Q817" i="3"/>
  <c r="Q1269" i="3"/>
  <c r="L4018" i="3"/>
  <c r="L570" i="3"/>
  <c r="L3860" i="3"/>
  <c r="L3041" i="3"/>
  <c r="L2787" i="3"/>
  <c r="Q3284" i="3"/>
  <c r="L2851" i="3"/>
  <c r="L2818" i="3"/>
  <c r="L895" i="3"/>
  <c r="Q3564" i="3"/>
  <c r="L3774" i="3"/>
  <c r="Q3320" i="3"/>
  <c r="Q1372" i="3"/>
  <c r="L1183" i="3"/>
  <c r="L3450" i="3"/>
  <c r="Q2661" i="3"/>
  <c r="Q3265" i="3"/>
  <c r="Q2667" i="3"/>
  <c r="L2288" i="3"/>
  <c r="L1418" i="3"/>
  <c r="L1575" i="3"/>
  <c r="Q4009" i="3"/>
  <c r="Q2164" i="3"/>
  <c r="Q1798" i="3"/>
  <c r="L2132" i="3"/>
  <c r="Q2535" i="3"/>
  <c r="L1154" i="3"/>
  <c r="L3674" i="3"/>
  <c r="Q4217" i="3"/>
  <c r="L3178" i="3"/>
  <c r="Q1856" i="3"/>
  <c r="Q1168" i="3"/>
  <c r="L1860" i="3"/>
  <c r="Q1123" i="3"/>
  <c r="Q1508" i="3"/>
  <c r="L1441" i="3"/>
  <c r="Q1331" i="3"/>
  <c r="L1446" i="3"/>
  <c r="L3252" i="3"/>
  <c r="Q3159" i="3"/>
  <c r="Q3638" i="3"/>
  <c r="L2063" i="3"/>
  <c r="L2897" i="3"/>
  <c r="Q3347" i="3"/>
  <c r="L730" i="3"/>
  <c r="Q3356" i="3"/>
  <c r="L2508" i="3"/>
  <c r="L1009" i="3"/>
  <c r="Q1148" i="3"/>
  <c r="Q4046" i="3"/>
  <c r="L926" i="3"/>
  <c r="Q861" i="3"/>
  <c r="Q607" i="3"/>
  <c r="L2330" i="3"/>
  <c r="L1369" i="3"/>
  <c r="L2086" i="3"/>
  <c r="L2316" i="3"/>
  <c r="L2480" i="3"/>
  <c r="L615" i="3"/>
  <c r="Q700" i="3"/>
  <c r="Q1463" i="3"/>
  <c r="L4215" i="3"/>
  <c r="L2070" i="3"/>
  <c r="Q1813" i="3"/>
  <c r="L1811" i="3"/>
  <c r="Q941" i="3"/>
  <c r="Q1605" i="3"/>
  <c r="Q3914" i="3"/>
  <c r="Q3081" i="3"/>
  <c r="Q853" i="3"/>
  <c r="Q2628" i="3"/>
  <c r="Q1745" i="3"/>
  <c r="L2976" i="3"/>
  <c r="L725" i="3"/>
  <c r="L1291" i="3"/>
  <c r="Q2751" i="3"/>
  <c r="L2333" i="3"/>
  <c r="L1272" i="3"/>
  <c r="Q2191" i="3"/>
  <c r="Q1222" i="3"/>
  <c r="Q2373" i="3"/>
  <c r="L2580" i="3"/>
  <c r="Q3911" i="3"/>
  <c r="L2935" i="3"/>
  <c r="L2261" i="3"/>
  <c r="L891" i="3"/>
  <c r="Q682" i="3"/>
  <c r="Q1232" i="3"/>
  <c r="Q1886" i="3"/>
  <c r="L1170" i="3"/>
  <c r="Q2143" i="3"/>
  <c r="L2917" i="3"/>
  <c r="L2579" i="3"/>
  <c r="L2402" i="3"/>
  <c r="Q1528" i="3"/>
  <c r="Q946" i="3"/>
  <c r="Q3258" i="3"/>
  <c r="Q2981" i="3"/>
  <c r="L3724" i="3"/>
  <c r="L3547" i="3"/>
  <c r="Q4244" i="3"/>
  <c r="Q3027" i="3"/>
  <c r="Q2558" i="3"/>
  <c r="Q3754" i="3"/>
  <c r="Q2629" i="3"/>
  <c r="Q2065" i="3"/>
  <c r="L3694" i="3"/>
  <c r="Q2216" i="3"/>
  <c r="L3193" i="3"/>
  <c r="Q2237" i="3"/>
  <c r="Q2383" i="3"/>
  <c r="L4138" i="3"/>
  <c r="Q870" i="3"/>
  <c r="Q3432" i="3"/>
  <c r="Q3035" i="3"/>
  <c r="L1269" i="3"/>
  <c r="L3456" i="3"/>
  <c r="Q3411" i="3"/>
  <c r="Q2458" i="3"/>
  <c r="Q2995" i="3"/>
  <c r="Q3249" i="3"/>
  <c r="Q2864" i="3"/>
  <c r="L1848" i="3"/>
  <c r="Q4219" i="3"/>
  <c r="L799" i="3"/>
  <c r="Q2916" i="3"/>
  <c r="Q3345" i="3"/>
  <c r="L2959" i="3"/>
  <c r="L3811" i="3"/>
  <c r="L2922" i="3"/>
  <c r="Q1759" i="3"/>
  <c r="Q1543" i="3"/>
  <c r="Q2161" i="3"/>
  <c r="Q3503" i="3"/>
  <c r="L3100" i="3"/>
  <c r="L2923" i="3"/>
  <c r="Q2278" i="3"/>
  <c r="L3289" i="3"/>
  <c r="Q1747" i="3"/>
  <c r="Q945" i="3"/>
  <c r="Q1010" i="3"/>
  <c r="Q2922" i="3"/>
  <c r="L2637" i="3"/>
  <c r="L1794" i="3"/>
  <c r="Q2356" i="3"/>
  <c r="L1141" i="3"/>
  <c r="Q1194" i="3"/>
  <c r="Q2651" i="3"/>
  <c r="Q2411" i="3"/>
  <c r="Q2719" i="3"/>
  <c r="Q4166" i="3"/>
  <c r="L3948" i="3"/>
  <c r="L2469" i="3"/>
  <c r="Q3405" i="3"/>
  <c r="L723" i="3"/>
  <c r="L1123" i="3"/>
  <c r="Q1841" i="3"/>
  <c r="L1620" i="3"/>
  <c r="L1162" i="3"/>
  <c r="Q1694" i="3"/>
  <c r="Q2697" i="3"/>
  <c r="L2055" i="3"/>
  <c r="Q622" i="3"/>
  <c r="L1646" i="3"/>
  <c r="L1357" i="3"/>
  <c r="Q2414" i="3"/>
  <c r="Q2320" i="3"/>
  <c r="L2325" i="3"/>
  <c r="Q801" i="3"/>
  <c r="L718" i="3"/>
  <c r="Q1927" i="3"/>
  <c r="L2223" i="3"/>
  <c r="L3915" i="3"/>
  <c r="Q2167" i="3"/>
  <c r="L2763" i="3"/>
  <c r="L1995" i="3"/>
  <c r="L2082" i="3"/>
  <c r="L3645" i="3"/>
  <c r="Q1592" i="3"/>
  <c r="L1976" i="3"/>
  <c r="L2457" i="3"/>
  <c r="Q2276" i="3"/>
  <c r="L1299" i="3"/>
  <c r="Q685" i="3"/>
  <c r="L1595" i="3"/>
  <c r="L989" i="3"/>
  <c r="Q1348" i="3"/>
  <c r="Q3068" i="3"/>
  <c r="Q1413" i="3"/>
  <c r="L1486" i="3"/>
  <c r="L704" i="3"/>
  <c r="Q708" i="3"/>
  <c r="Q2272" i="3"/>
  <c r="Q906" i="3"/>
  <c r="Q3184" i="3"/>
  <c r="Q2107" i="3"/>
  <c r="L2039" i="3"/>
  <c r="Q2149" i="3"/>
  <c r="L3046" i="3"/>
  <c r="L2947" i="3"/>
  <c r="Q1458" i="3"/>
  <c r="L901" i="3"/>
  <c r="L3072" i="3"/>
  <c r="L2293" i="3"/>
  <c r="L1106" i="3"/>
  <c r="L2667" i="3"/>
  <c r="Q1765" i="3"/>
  <c r="Q1743" i="3"/>
  <c r="Q1069" i="3"/>
  <c r="L4161" i="3"/>
  <c r="Q1884" i="3"/>
  <c r="Q1979" i="3"/>
  <c r="L2335" i="3"/>
  <c r="Q1050" i="3"/>
  <c r="Q1355" i="3"/>
  <c r="Q640" i="3"/>
  <c r="L1356" i="3"/>
  <c r="L2097" i="3"/>
  <c r="L3203" i="3"/>
  <c r="L2727" i="3"/>
  <c r="Q2721" i="3"/>
  <c r="L2555" i="3"/>
  <c r="Q944" i="3"/>
  <c r="L3373" i="3"/>
  <c r="L3484" i="3"/>
  <c r="L3471" i="3"/>
  <c r="L2448" i="3"/>
  <c r="L1994" i="3"/>
  <c r="L4050" i="3"/>
  <c r="L3734" i="3"/>
  <c r="Q3969" i="3"/>
  <c r="L3423" i="3"/>
  <c r="Q3849" i="3"/>
  <c r="Q3383" i="3"/>
  <c r="L1817" i="3"/>
  <c r="Q2704" i="3"/>
  <c r="Q3009" i="3"/>
  <c r="Q3573" i="3"/>
  <c r="L3353" i="3"/>
  <c r="Q1408" i="3"/>
  <c r="L3149" i="3"/>
  <c r="L2418" i="3"/>
  <c r="L3621" i="3"/>
  <c r="L2549" i="3"/>
  <c r="Q3942" i="3"/>
  <c r="Q1368" i="3"/>
  <c r="L1405" i="3"/>
  <c r="Q2327" i="3"/>
  <c r="Q2568" i="3"/>
  <c r="L3947" i="3"/>
  <c r="Q2224" i="3"/>
  <c r="L2683" i="3"/>
  <c r="L2899" i="3"/>
  <c r="Q4077" i="3"/>
  <c r="Q3657" i="3"/>
  <c r="L2704" i="3"/>
  <c r="L3515" i="3"/>
  <c r="Q4220" i="3"/>
  <c r="L916" i="3"/>
  <c r="Q3696" i="3"/>
  <c r="Q4157" i="3"/>
  <c r="Q2133" i="3"/>
  <c r="Q2949" i="3"/>
  <c r="L3250" i="3"/>
  <c r="Q2979" i="3"/>
  <c r="Q4213" i="3"/>
  <c r="Q4215" i="3"/>
  <c r="L690" i="3"/>
  <c r="L1662" i="3"/>
  <c r="Q3241" i="3"/>
  <c r="Q2649" i="3"/>
  <c r="L2273" i="3"/>
  <c r="L1248" i="3"/>
  <c r="L2747" i="3"/>
  <c r="L1271" i="3"/>
  <c r="L2599" i="3"/>
  <c r="Q3885" i="3"/>
  <c r="L1508" i="3"/>
  <c r="L1277" i="3"/>
  <c r="L2103" i="3"/>
  <c r="Q4100" i="3"/>
  <c r="L2552" i="3"/>
  <c r="Q1377" i="3"/>
  <c r="L3530" i="3"/>
  <c r="Q1389" i="3"/>
  <c r="L652" i="3"/>
  <c r="L2748" i="3"/>
  <c r="Q3737" i="3"/>
  <c r="Q1749" i="3"/>
  <c r="L2285" i="3"/>
  <c r="L1992" i="3"/>
  <c r="Q1252" i="3"/>
  <c r="Q913" i="3"/>
  <c r="L3192" i="3"/>
  <c r="L4007" i="3"/>
  <c r="L995" i="3"/>
  <c r="L983" i="3"/>
  <c r="L2766" i="3"/>
  <c r="L3575" i="3"/>
  <c r="Q2419" i="3"/>
  <c r="Q666" i="3"/>
  <c r="Q1034" i="3"/>
  <c r="L1268" i="3"/>
  <c r="L660" i="3"/>
  <c r="Q2079" i="3"/>
  <c r="Q1676" i="3"/>
  <c r="L1320" i="3"/>
  <c r="Q3211" i="3"/>
  <c r="L2451" i="3"/>
  <c r="L752" i="3"/>
  <c r="L573" i="3"/>
  <c r="L1909" i="3"/>
  <c r="L2578" i="3"/>
  <c r="Q2120" i="3"/>
  <c r="Q3941" i="3"/>
  <c r="Q1959" i="3"/>
  <c r="L2857" i="3"/>
  <c r="Q645" i="3"/>
  <c r="L924" i="3"/>
  <c r="Q3490" i="3"/>
  <c r="Q2644" i="3"/>
  <c r="Q3084" i="3"/>
  <c r="Q656" i="3"/>
  <c r="Q1213" i="3"/>
  <c r="Q1668" i="3"/>
  <c r="L1822" i="3"/>
  <c r="Q2663" i="3"/>
  <c r="L2412" i="3"/>
  <c r="L2473" i="3"/>
  <c r="L2665" i="3"/>
  <c r="Q583" i="3"/>
  <c r="L1355" i="3"/>
  <c r="L2180" i="3"/>
  <c r="Q2483" i="3"/>
  <c r="L688" i="3"/>
  <c r="Q2089" i="3"/>
  <c r="L2271" i="3"/>
  <c r="Q3045" i="3"/>
  <c r="Q2624" i="3"/>
  <c r="L1477" i="3"/>
  <c r="L743" i="3"/>
  <c r="Q1158" i="3"/>
  <c r="Q2967" i="3"/>
  <c r="Q1080" i="3"/>
  <c r="Q2652" i="3"/>
  <c r="L1645" i="3"/>
  <c r="L1738" i="3"/>
  <c r="Q1897" i="3"/>
  <c r="L1506" i="3"/>
  <c r="Q3935" i="3"/>
  <c r="L3266" i="3"/>
  <c r="L2853" i="3"/>
  <c r="L3448" i="3"/>
  <c r="Q2440" i="3"/>
  <c r="Q4042" i="3"/>
  <c r="L2758" i="3"/>
  <c r="Q3386" i="3"/>
  <c r="L4087" i="3"/>
  <c r="L3233" i="3"/>
  <c r="L2257" i="3"/>
  <c r="Q3234" i="3"/>
  <c r="Q1789" i="3"/>
  <c r="L3619" i="3"/>
  <c r="Q3720" i="3"/>
  <c r="Q3567" i="3"/>
  <c r="L3281" i="3"/>
  <c r="Q2447" i="3"/>
  <c r="Q2606" i="3"/>
  <c r="L3537" i="3"/>
  <c r="Q1056" i="3"/>
  <c r="Q3473" i="3"/>
  <c r="L2354" i="3"/>
  <c r="L2674" i="3"/>
  <c r="L1584" i="3"/>
  <c r="Q3424" i="3"/>
  <c r="Q3642" i="3"/>
  <c r="L2638" i="3"/>
  <c r="Q4099" i="3"/>
  <c r="L1065" i="3"/>
  <c r="L2664" i="3"/>
  <c r="L2208" i="3"/>
  <c r="Q3994" i="3"/>
  <c r="Q3196" i="3"/>
  <c r="Q3086" i="3"/>
  <c r="L2577" i="3"/>
  <c r="L2363" i="3"/>
  <c r="L1759" i="3"/>
  <c r="L3892" i="3"/>
  <c r="L3053" i="3"/>
  <c r="L2634" i="3"/>
  <c r="Q679" i="3"/>
  <c r="L2894" i="3"/>
  <c r="L2636" i="3"/>
  <c r="L1382" i="3"/>
  <c r="L1727" i="3"/>
  <c r="Q1823" i="3"/>
  <c r="L1281" i="3"/>
  <c r="L2769" i="3"/>
  <c r="Q2139" i="3"/>
  <c r="Q1766" i="3"/>
  <c r="Q2153" i="3"/>
  <c r="L1524" i="3"/>
  <c r="Q581" i="3"/>
  <c r="L3907" i="3"/>
  <c r="Q2665" i="3"/>
  <c r="Q1650" i="3"/>
  <c r="Q2437" i="3"/>
  <c r="Q1434" i="3"/>
  <c r="L3568" i="3"/>
  <c r="L2193" i="3"/>
  <c r="Q1159" i="3"/>
  <c r="L1510" i="3"/>
  <c r="Q2601" i="3"/>
  <c r="Q1571" i="3"/>
  <c r="Q1006" i="3"/>
  <c r="Q4007" i="3"/>
  <c r="L629" i="3"/>
  <c r="Q3593" i="3"/>
  <c r="L571" i="3"/>
  <c r="L2609" i="3"/>
  <c r="L692" i="3"/>
  <c r="L1602" i="3"/>
  <c r="L2512" i="3"/>
  <c r="L1605" i="3"/>
  <c r="Q4254" i="3"/>
  <c r="L1854" i="3"/>
  <c r="Q1266" i="3"/>
  <c r="Q1055" i="3"/>
  <c r="Q2006" i="3"/>
  <c r="L1551" i="3"/>
  <c r="L1897" i="3"/>
  <c r="L1439" i="3"/>
  <c r="L4181" i="3"/>
  <c r="Q910" i="3"/>
  <c r="L1830" i="3"/>
  <c r="Q1850" i="3"/>
  <c r="Q2197" i="3"/>
  <c r="L927" i="3"/>
  <c r="Q671" i="3"/>
  <c r="Q1472" i="3"/>
  <c r="L728" i="3"/>
  <c r="Q2897" i="3"/>
  <c r="L1149" i="3"/>
  <c r="Q1699" i="3"/>
  <c r="Q2989" i="3"/>
  <c r="L1286" i="3"/>
  <c r="Q811" i="3"/>
  <c r="L1012" i="3"/>
  <c r="Q1357" i="3"/>
  <c r="L2938" i="3"/>
  <c r="Q2641" i="3"/>
  <c r="L1282" i="3"/>
  <c r="Q897" i="3"/>
  <c r="Q1028" i="3"/>
  <c r="Q3825" i="3"/>
  <c r="Q1146" i="3"/>
  <c r="L1773" i="3"/>
  <c r="L1372" i="3"/>
  <c r="Q2956" i="3"/>
  <c r="L711" i="3"/>
  <c r="L1148" i="3"/>
  <c r="Q1730" i="3"/>
  <c r="L4211" i="3"/>
  <c r="L1434" i="3"/>
  <c r="L1867" i="3"/>
  <c r="L3759" i="3"/>
  <c r="Q1460" i="3"/>
  <c r="Q1771" i="3"/>
  <c r="Q2059" i="3"/>
  <c r="Q994" i="3"/>
  <c r="L1103" i="3"/>
  <c r="L2087" i="3"/>
  <c r="Q1398" i="3"/>
  <c r="L952" i="3"/>
  <c r="Q786" i="3"/>
  <c r="Q3075" i="3"/>
  <c r="Q1547" i="3"/>
  <c r="L3439" i="3"/>
  <c r="Q4005" i="3"/>
  <c r="Q2869" i="3"/>
  <c r="Q4194" i="3"/>
  <c r="Q2717" i="3"/>
  <c r="L3793" i="3"/>
  <c r="Q3868" i="3"/>
  <c r="Q3409" i="3"/>
  <c r="L3128" i="3"/>
  <c r="Q3852" i="3"/>
  <c r="L2308" i="3"/>
  <c r="Q1517" i="3"/>
  <c r="L3118" i="3"/>
  <c r="Q2354" i="3"/>
  <c r="Q2722" i="3"/>
  <c r="Q2464" i="3"/>
  <c r="Q2726" i="3"/>
  <c r="L3052" i="3"/>
  <c r="L3549" i="3"/>
  <c r="L3929" i="3"/>
  <c r="Q1521" i="3"/>
  <c r="Q2325" i="3"/>
  <c r="Q1678" i="3"/>
  <c r="L1971" i="3"/>
  <c r="Q2148" i="3"/>
  <c r="L3463" i="3"/>
  <c r="L1742" i="3"/>
  <c r="Q2531" i="3"/>
  <c r="L3989" i="3"/>
  <c r="L3311" i="3"/>
  <c r="Q1690" i="3"/>
  <c r="L4013" i="3"/>
  <c r="L2881" i="3"/>
  <c r="Q2138" i="3"/>
  <c r="Q3450" i="3"/>
  <c r="Q2570" i="3"/>
  <c r="L2245" i="3"/>
  <c r="Q1048" i="3"/>
  <c r="L2684" i="3"/>
  <c r="L2773" i="3"/>
  <c r="L2641" i="3"/>
  <c r="Q1523" i="3"/>
  <c r="Q1457" i="3"/>
  <c r="Q3177" i="3"/>
  <c r="Q978" i="3"/>
  <c r="L2706" i="3"/>
  <c r="L2463" i="3"/>
  <c r="L1934" i="3"/>
  <c r="Q2830" i="3"/>
  <c r="L2696" i="3"/>
  <c r="L1190" i="3"/>
  <c r="Q1541" i="3"/>
  <c r="L1219" i="3"/>
  <c r="L1809" i="3"/>
  <c r="Q1691" i="3"/>
  <c r="L1181" i="3"/>
  <c r="Q1919" i="3"/>
  <c r="Q626" i="3"/>
  <c r="L1572" i="3"/>
  <c r="Q2776" i="3"/>
  <c r="L3938" i="3"/>
  <c r="L3577" i="3"/>
  <c r="L1033" i="3"/>
  <c r="Q2974" i="3"/>
  <c r="L3099" i="3"/>
  <c r="Q1180" i="3"/>
  <c r="Q1943" i="3"/>
  <c r="L2109" i="3"/>
  <c r="L2009" i="3"/>
  <c r="L683" i="3"/>
  <c r="Q780" i="3"/>
  <c r="Q1820" i="3"/>
  <c r="Q2820" i="3"/>
  <c r="L1549" i="3"/>
  <c r="L3309" i="3"/>
  <c r="L3154" i="3"/>
  <c r="Q1353" i="3"/>
  <c r="L4103" i="3"/>
  <c r="L607" i="3"/>
  <c r="L1126" i="3"/>
  <c r="L1077" i="3"/>
  <c r="Q2095" i="3"/>
  <c r="Q1791" i="3"/>
  <c r="Q1807" i="3"/>
  <c r="L3160" i="3"/>
  <c r="Q1278" i="3"/>
  <c r="Q641" i="3"/>
  <c r="Q1099" i="3"/>
  <c r="L822" i="3"/>
  <c r="L1261" i="3"/>
  <c r="Q926" i="3"/>
  <c r="Q1120" i="3"/>
  <c r="L1480" i="3"/>
  <c r="L998" i="3"/>
  <c r="L1437" i="3"/>
  <c r="L3017" i="3"/>
  <c r="L655" i="3"/>
  <c r="L1981" i="3"/>
  <c r="Q2336" i="3"/>
  <c r="L3648" i="3"/>
  <c r="Q2631" i="3"/>
  <c r="Q1349" i="3"/>
  <c r="Q639" i="3"/>
  <c r="L2411" i="3"/>
  <c r="L2867" i="3"/>
  <c r="Q3793" i="3"/>
  <c r="L1517" i="3"/>
  <c r="Q1058" i="3"/>
  <c r="Q1673" i="3"/>
  <c r="L1598" i="3"/>
  <c r="L2350" i="3"/>
  <c r="Q709" i="3"/>
  <c r="L2115" i="3"/>
  <c r="Q1764" i="3"/>
  <c r="Q1284" i="3"/>
  <c r="L1747" i="3"/>
  <c r="L851" i="3"/>
  <c r="Q1838" i="3"/>
  <c r="L880" i="3"/>
  <c r="L3182" i="3"/>
  <c r="L2611" i="3"/>
  <c r="L1652" i="3"/>
  <c r="Q664" i="3"/>
  <c r="L1564" i="3"/>
  <c r="L2002" i="3"/>
  <c r="Q762" i="3"/>
  <c r="Q775" i="3"/>
  <c r="L2668" i="3"/>
  <c r="Q2185" i="3"/>
  <c r="Q3691" i="3"/>
  <c r="L4123" i="3"/>
  <c r="L2850" i="3"/>
  <c r="L3256" i="3"/>
  <c r="L2798" i="3"/>
  <c r="Q3341" i="3"/>
  <c r="L2383" i="3"/>
  <c r="L2301" i="3"/>
  <c r="L3091" i="3"/>
  <c r="Q1824" i="3"/>
  <c r="L2148" i="3"/>
  <c r="Q3309" i="3"/>
  <c r="Q1208" i="3"/>
  <c r="L3749" i="3"/>
  <c r="Q3364" i="3"/>
  <c r="L1824" i="3"/>
  <c r="Q2755" i="3"/>
  <c r="L2050" i="3"/>
  <c r="Q3592" i="3"/>
  <c r="L961" i="3"/>
  <c r="Q3840" i="3"/>
  <c r="Q3574" i="3"/>
  <c r="L3327" i="3"/>
  <c r="Q2688" i="3"/>
  <c r="Q1940" i="3"/>
  <c r="L3209" i="3"/>
  <c r="L2104" i="3"/>
  <c r="L1442" i="3"/>
  <c r="L1733" i="3"/>
  <c r="L3163" i="3"/>
  <c r="L1447" i="3"/>
  <c r="L795" i="3"/>
  <c r="Q1810" i="3"/>
  <c r="Q2924" i="3"/>
  <c r="L1679" i="3"/>
  <c r="Q1189" i="3"/>
  <c r="L3126" i="3"/>
  <c r="Q3106" i="3"/>
  <c r="Q774" i="3"/>
  <c r="Q781" i="3"/>
  <c r="Q3972" i="3"/>
  <c r="Q859" i="3"/>
  <c r="L1768" i="3"/>
  <c r="L1706" i="3"/>
  <c r="Q1261" i="3"/>
  <c r="Q2509" i="3"/>
  <c r="Q1976" i="3"/>
  <c r="Q1878" i="3"/>
  <c r="Q3905" i="3"/>
  <c r="Q2269" i="3"/>
  <c r="L1749" i="3"/>
  <c r="Q917" i="3"/>
  <c r="L676" i="3"/>
  <c r="L1314" i="3"/>
  <c r="L944" i="3"/>
  <c r="L3081" i="3"/>
  <c r="L1560" i="3"/>
  <c r="L706" i="3"/>
  <c r="Q2033" i="3"/>
  <c r="Q1964" i="3"/>
  <c r="L1093" i="3"/>
  <c r="L1474" i="3"/>
  <c r="L2493" i="3"/>
  <c r="Q2700" i="3"/>
  <c r="Q3612" i="3"/>
  <c r="L897" i="3"/>
  <c r="L1326" i="3"/>
  <c r="Q1751" i="3"/>
  <c r="L1941" i="3"/>
  <c r="Q1783" i="3"/>
  <c r="Q3679" i="3"/>
  <c r="L1099" i="3"/>
  <c r="Q834" i="3"/>
  <c r="Q3227" i="3"/>
  <c r="L1985" i="3"/>
  <c r="Q738" i="3"/>
  <c r="L1259" i="3"/>
  <c r="L1721" i="3"/>
  <c r="Q812" i="3"/>
  <c r="Q3107" i="3"/>
  <c r="L1967" i="3"/>
  <c r="Q1537" i="3"/>
  <c r="Q2038" i="3"/>
  <c r="L1527" i="3"/>
  <c r="L3059" i="3"/>
  <c r="Q901" i="3"/>
  <c r="Q1147" i="3"/>
  <c r="L2843" i="3"/>
  <c r="Q1875" i="3"/>
  <c r="L1078" i="3"/>
  <c r="L1390" i="3"/>
  <c r="L1745" i="3"/>
  <c r="L1842" i="3"/>
  <c r="L2745" i="3"/>
  <c r="L685" i="3"/>
  <c r="L1717" i="3"/>
  <c r="L1573" i="3"/>
  <c r="L1675" i="3"/>
  <c r="Q813" i="3"/>
  <c r="Q1679" i="3"/>
  <c r="L3855" i="3"/>
  <c r="L1253" i="3"/>
  <c r="L591" i="3"/>
  <c r="L2631" i="3"/>
  <c r="L827" i="3"/>
  <c r="L1255" i="3"/>
  <c r="L1774" i="3"/>
  <c r="Q1234" i="3"/>
  <c r="Q3030" i="3"/>
  <c r="L1693" i="3"/>
  <c r="Q790" i="3"/>
  <c r="L1353" i="3"/>
  <c r="L1757" i="3"/>
  <c r="L4136" i="3"/>
  <c r="L2460" i="3"/>
  <c r="Q1804" i="3"/>
  <c r="L997" i="3"/>
  <c r="Q590" i="3"/>
  <c r="L636" i="3"/>
  <c r="Q2129" i="3"/>
  <c r="L603" i="3"/>
  <c r="Q1763" i="3"/>
  <c r="L1670" i="3"/>
  <c r="L2676" i="3"/>
  <c r="Q2522" i="3"/>
  <c r="Q1577" i="3"/>
  <c r="Q3879" i="3"/>
  <c r="L3644" i="3"/>
  <c r="Q3878" i="3"/>
  <c r="Q3012" i="3"/>
  <c r="L2305" i="3"/>
  <c r="Q2898" i="3"/>
  <c r="Q4019" i="3"/>
  <c r="Q2996" i="3"/>
  <c r="Q2136" i="3"/>
  <c r="Q3335" i="3"/>
  <c r="Q3709" i="3"/>
  <c r="L1056" i="3"/>
  <c r="Q2618" i="3"/>
  <c r="L1845" i="3"/>
  <c r="Q3981" i="3"/>
  <c r="Q1889" i="3"/>
  <c r="L1032" i="3"/>
  <c r="L1226" i="3"/>
  <c r="L4073" i="3"/>
  <c r="Q841" i="3"/>
  <c r="Q4201" i="3"/>
  <c r="L2356" i="3"/>
  <c r="Q3882" i="3"/>
  <c r="L2870" i="3"/>
  <c r="Q3446" i="3"/>
  <c r="Q1277" i="3"/>
  <c r="L2591" i="3"/>
  <c r="Q1064" i="3"/>
  <c r="Q2929" i="3"/>
  <c r="Q2930" i="3"/>
  <c r="Q2818" i="3"/>
  <c r="L3999" i="3"/>
  <c r="L2861" i="3"/>
  <c r="L1607" i="3"/>
  <c r="Q2445" i="3"/>
  <c r="Q579" i="3"/>
  <c r="L739" i="3"/>
  <c r="Q1019" i="3"/>
  <c r="Q3380" i="3"/>
  <c r="Q2565" i="3"/>
  <c r="L1184" i="3"/>
  <c r="L3414" i="3"/>
  <c r="L1530" i="3"/>
  <c r="Q1104" i="3"/>
  <c r="Q1535" i="3"/>
  <c r="Q1040" i="3"/>
  <c r="L1367" i="3"/>
  <c r="L902" i="3"/>
  <c r="L1857" i="3"/>
  <c r="L1936" i="3"/>
  <c r="L2967" i="3"/>
  <c r="Q847" i="3"/>
  <c r="Q2541" i="3"/>
  <c r="Q1801" i="3"/>
  <c r="L3290" i="3"/>
  <c r="L834" i="3"/>
  <c r="Q3695" i="3"/>
  <c r="Q3055" i="3"/>
  <c r="Q2316" i="3"/>
  <c r="Q1029" i="3"/>
  <c r="Q1802" i="3"/>
  <c r="L3520" i="3"/>
  <c r="L1164" i="3"/>
  <c r="L2462" i="3"/>
  <c r="L1736" i="3"/>
  <c r="L928" i="3"/>
  <c r="L2714" i="3"/>
  <c r="Q2723" i="3"/>
  <c r="Q1552" i="3"/>
  <c r="Q1760" i="3"/>
  <c r="Q1906" i="3"/>
  <c r="L2323" i="3"/>
  <c r="Q3568" i="3"/>
  <c r="L3073" i="3"/>
  <c r="Q2528" i="3"/>
  <c r="Q2684" i="3"/>
  <c r="L1685" i="3"/>
  <c r="L1011" i="3"/>
  <c r="Q2026" i="3"/>
  <c r="L644" i="3"/>
  <c r="Q1313" i="3"/>
  <c r="L4210" i="3"/>
  <c r="L2619" i="3"/>
  <c r="L1766" i="3"/>
  <c r="L2091" i="3"/>
  <c r="L1497" i="3"/>
  <c r="L1316" i="3"/>
  <c r="L2167" i="3"/>
  <c r="L2992" i="3"/>
  <c r="L1895" i="3"/>
  <c r="L2576" i="3"/>
  <c r="Q1145" i="3"/>
  <c r="L3095" i="3"/>
  <c r="Q1580" i="3"/>
  <c r="L1358" i="3"/>
  <c r="L577" i="3"/>
  <c r="L2972" i="3"/>
  <c r="L2332" i="3"/>
  <c r="L720" i="3"/>
  <c r="L788" i="3"/>
  <c r="L1406" i="3"/>
  <c r="Q1568" i="3"/>
  <c r="Q2496" i="3"/>
  <c r="Q4126" i="3"/>
  <c r="Q1481" i="3"/>
  <c r="Q2118" i="3"/>
  <c r="L1724" i="3"/>
  <c r="Q2796" i="3"/>
  <c r="Q2553" i="3"/>
  <c r="Q1590" i="3"/>
  <c r="L1840" i="3"/>
  <c r="Q2931" i="3"/>
  <c r="L2181" i="3"/>
  <c r="L959" i="3"/>
  <c r="L2299" i="3"/>
  <c r="L1482" i="3"/>
  <c r="Q3658" i="3"/>
  <c r="Q2575" i="3"/>
  <c r="Q2232" i="3"/>
  <c r="L2970" i="3"/>
  <c r="L594" i="3"/>
  <c r="Q1257" i="3"/>
  <c r="Q1105" i="3"/>
  <c r="L3395" i="3"/>
  <c r="Q1952" i="3"/>
  <c r="Q2784" i="3"/>
  <c r="Q739" i="3"/>
  <c r="Q1557" i="3"/>
  <c r="Q3201" i="3"/>
  <c r="L3744" i="3"/>
  <c r="L3638" i="3"/>
  <c r="L4169" i="3"/>
  <c r="Q3317" i="3"/>
  <c r="L3360" i="3"/>
  <c r="L1915" i="3"/>
  <c r="Q3074" i="3"/>
  <c r="Q1421" i="3"/>
  <c r="Q2823" i="3"/>
  <c r="L3815" i="3"/>
  <c r="Q3758" i="3"/>
  <c r="Q1321" i="3"/>
  <c r="Q1734" i="3"/>
  <c r="Q3218" i="3"/>
  <c r="Q891" i="3"/>
  <c r="Q2300" i="3"/>
  <c r="Q3063" i="3"/>
  <c r="Q2772" i="3"/>
  <c r="Q3180" i="3"/>
  <c r="Q3724" i="3"/>
  <c r="L3762" i="3"/>
  <c r="L2550" i="3"/>
  <c r="Q1226" i="3"/>
  <c r="L3836" i="3"/>
  <c r="Q1475" i="3"/>
  <c r="Q2799" i="3"/>
  <c r="L1433" i="3"/>
  <c r="Q3656" i="3"/>
  <c r="Q2078" i="3"/>
  <c r="L1301" i="3"/>
  <c r="Q3774" i="3"/>
  <c r="L1849" i="3"/>
  <c r="L2204" i="3"/>
  <c r="L2377" i="3"/>
  <c r="Q1598" i="3"/>
  <c r="Q2563" i="3"/>
  <c r="L839" i="3"/>
  <c r="L1980" i="3"/>
  <c r="Q2034" i="3"/>
  <c r="L1073" i="3"/>
  <c r="L1754" i="3"/>
  <c r="Q2512" i="3"/>
  <c r="L2054" i="3"/>
  <c r="L4142" i="3"/>
  <c r="L2567" i="3"/>
  <c r="L3022" i="3"/>
  <c r="L1858" i="3"/>
  <c r="L856" i="3"/>
  <c r="Q1238" i="3"/>
  <c r="L2153" i="3"/>
  <c r="Q1241" i="3"/>
  <c r="L1200" i="3"/>
  <c r="L2188" i="3"/>
  <c r="Q1887" i="3"/>
  <c r="L2548" i="3"/>
  <c r="Q2347" i="3"/>
  <c r="L3405" i="3"/>
  <c r="Q2407" i="3"/>
  <c r="L762" i="3"/>
  <c r="L1473" i="3"/>
  <c r="L746" i="3"/>
  <c r="Q1451" i="3"/>
  <c r="Q3200" i="3"/>
  <c r="Q744" i="3"/>
  <c r="Q1502" i="3"/>
  <c r="L1201" i="3"/>
  <c r="Q2080" i="3"/>
  <c r="Q1047" i="3"/>
  <c r="Q1853" i="3"/>
  <c r="Q2955" i="3"/>
  <c r="Q1656" i="3"/>
  <c r="Q1255" i="3"/>
  <c r="L2067" i="3"/>
  <c r="Q799" i="3"/>
  <c r="Q3871" i="3"/>
  <c r="Q1808" i="3"/>
  <c r="L2729" i="3"/>
  <c r="Q1075" i="3"/>
  <c r="Q1195" i="3"/>
  <c r="Q1644" i="3"/>
  <c r="L2357" i="3"/>
  <c r="Q3174" i="3"/>
  <c r="L2603" i="3"/>
  <c r="Q1417" i="3"/>
  <c r="L3138" i="3"/>
  <c r="L2361" i="3"/>
  <c r="Q2106" i="3"/>
  <c r="Q1688" i="3"/>
  <c r="L1690" i="3"/>
  <c r="L2162" i="3"/>
  <c r="Q623" i="3"/>
  <c r="L1810" i="3"/>
  <c r="Q2284" i="3"/>
  <c r="L1052" i="3"/>
  <c r="Q1274" i="3"/>
  <c r="Q2077" i="3"/>
  <c r="L1819" i="3"/>
  <c r="L1309" i="3"/>
  <c r="L717" i="3"/>
  <c r="Q2362" i="3"/>
  <c r="L1764" i="3"/>
  <c r="Q942" i="3"/>
  <c r="Q2518" i="3"/>
  <c r="Q2243" i="3"/>
  <c r="Q2013" i="3"/>
  <c r="L1245" i="3"/>
  <c r="L2752" i="3"/>
  <c r="Q1444" i="3"/>
  <c r="Q1772" i="3"/>
  <c r="L1813" i="3"/>
  <c r="Q1078" i="3"/>
  <c r="Q922" i="3"/>
  <c r="L3597" i="3"/>
  <c r="L1251" i="3"/>
  <c r="Q2206" i="3"/>
  <c r="Q1455" i="3"/>
  <c r="Q829" i="3"/>
  <c r="Q2787" i="3"/>
  <c r="Q1203" i="3"/>
  <c r="Q629" i="3"/>
  <c r="Q750" i="3"/>
  <c r="L2420" i="3"/>
  <c r="L3079" i="3"/>
  <c r="Q3091" i="3"/>
  <c r="Q1437" i="3"/>
  <c r="Q1608" i="3"/>
  <c r="L3773" i="3"/>
  <c r="L2304" i="3"/>
  <c r="Q3428" i="3"/>
  <c r="L1874" i="3"/>
  <c r="Q1948" i="3"/>
  <c r="L2479" i="3"/>
  <c r="L735" i="3"/>
  <c r="L1519" i="3"/>
  <c r="L3219" i="3"/>
  <c r="Q2616" i="3"/>
  <c r="Q3865" i="3"/>
  <c r="Q3693" i="3"/>
  <c r="Q3254" i="3"/>
  <c r="L3043" i="3"/>
  <c r="L4190" i="3"/>
  <c r="Q1540" i="3"/>
  <c r="L3964" i="3"/>
  <c r="Q2230" i="3"/>
  <c r="L3014" i="3"/>
  <c r="Q931" i="3"/>
  <c r="L2028" i="3"/>
  <c r="Q769" i="3"/>
  <c r="Q2519" i="3"/>
  <c r="L1790" i="3"/>
  <c r="L2359" i="3"/>
  <c r="L1202" i="3"/>
  <c r="Q1966" i="3"/>
  <c r="Q915" i="3"/>
  <c r="L1680" i="3"/>
  <c r="Q1060" i="3"/>
  <c r="Q4237" i="3"/>
  <c r="Q3478" i="3"/>
  <c r="Q2231" i="3"/>
  <c r="L2449" i="3"/>
  <c r="Q1706" i="3"/>
  <c r="L908" i="3"/>
  <c r="Q2987" i="3"/>
  <c r="Q1363" i="3"/>
  <c r="Q4105" i="3"/>
  <c r="L619" i="3"/>
  <c r="L1531" i="3"/>
  <c r="L2500" i="3"/>
  <c r="L2225" i="3"/>
  <c r="Q1273" i="3"/>
  <c r="L664" i="3"/>
  <c r="L2910" i="3"/>
  <c r="L1589" i="3"/>
  <c r="Q3043" i="3"/>
  <c r="Q1015" i="3"/>
  <c r="Q1619" i="3"/>
  <c r="L3363" i="3"/>
  <c r="L617" i="3"/>
  <c r="Q1702" i="3"/>
  <c r="L2831" i="3"/>
  <c r="L3206" i="3"/>
  <c r="Q935" i="3"/>
  <c r="Q2801" i="3"/>
  <c r="L2197" i="3"/>
  <c r="L2168" i="3"/>
  <c r="Q971" i="3"/>
  <c r="L1312" i="3"/>
  <c r="L3622" i="3"/>
  <c r="L1270" i="3"/>
  <c r="L1536" i="3"/>
  <c r="Q1616" i="3"/>
  <c r="Q1865" i="3"/>
  <c r="Q4191" i="3"/>
  <c r="L2365" i="3"/>
  <c r="Q1376" i="3"/>
  <c r="L1038" i="3"/>
  <c r="Q1988" i="3"/>
  <c r="L1864" i="3"/>
  <c r="Q1601" i="3"/>
  <c r="Q2117" i="3"/>
  <c r="L1832" i="3"/>
  <c r="Q1242" i="3"/>
  <c r="Q1549" i="3"/>
  <c r="L1407" i="3"/>
  <c r="L2218" i="3"/>
  <c r="L2145" i="3"/>
  <c r="L1422" i="3"/>
  <c r="Q1640" i="3"/>
  <c r="Q1720" i="3"/>
  <c r="Q1001" i="3"/>
  <c r="L1396" i="3"/>
  <c r="Q2238" i="3"/>
  <c r="L3171" i="3"/>
  <c r="L3462" i="3"/>
  <c r="L879" i="3"/>
  <c r="L2032" i="3"/>
  <c r="Q1531" i="3"/>
  <c r="L3496" i="3"/>
  <c r="Q1638" i="3"/>
  <c r="Q619" i="3"/>
  <c r="L942" i="3"/>
  <c r="L1672" i="3"/>
  <c r="L2887" i="3"/>
  <c r="Q1670" i="3"/>
  <c r="L1218" i="3"/>
  <c r="Q3527" i="3"/>
  <c r="Q1323" i="3"/>
  <c r="Q2963" i="3"/>
  <c r="Q3128" i="3"/>
  <c r="Q1221" i="3"/>
  <c r="L993" i="3"/>
  <c r="Q1837" i="3"/>
  <c r="Q1424" i="3"/>
  <c r="L919" i="3"/>
  <c r="L1085" i="3"/>
  <c r="L2541" i="3"/>
  <c r="Q1916" i="3"/>
  <c r="L1825" i="3"/>
  <c r="L701" i="3"/>
  <c r="Q1155" i="3"/>
  <c r="Q818" i="3"/>
  <c r="L2264" i="3"/>
  <c r="Q1707" i="3"/>
  <c r="L882" i="3"/>
  <c r="Q825" i="3"/>
  <c r="Q2363" i="3"/>
  <c r="Q741" i="3"/>
  <c r="Q877" i="3"/>
  <c r="L1092" i="3"/>
  <c r="L4020" i="3"/>
  <c r="Q3266" i="3"/>
  <c r="Q1391" i="3"/>
  <c r="L1963" i="3"/>
  <c r="L2399" i="3"/>
  <c r="Q3465" i="3"/>
  <c r="L1739" i="3"/>
  <c r="Q4209" i="3"/>
  <c r="L3606" i="3"/>
  <c r="L2595" i="3"/>
  <c r="Q3690" i="3"/>
  <c r="Q3731" i="3"/>
  <c r="Q3312" i="3"/>
  <c r="Q3173" i="3"/>
  <c r="Q3810" i="3"/>
  <c r="L2061" i="3"/>
  <c r="Q4001" i="3"/>
  <c r="Q2795" i="3"/>
  <c r="Q1651" i="3"/>
  <c r="L3018" i="3"/>
  <c r="L2594" i="3"/>
  <c r="L1965" i="3"/>
  <c r="Q1333" i="3"/>
  <c r="L1352" i="3"/>
  <c r="Q2152" i="3"/>
  <c r="L2815" i="3"/>
  <c r="Q1023" i="3"/>
  <c r="L680" i="3"/>
  <c r="Q2852" i="3"/>
  <c r="L1709" i="3"/>
  <c r="L1487" i="3"/>
  <c r="L3787" i="3"/>
  <c r="L3728" i="3"/>
  <c r="L2078" i="3"/>
  <c r="Q3582" i="3"/>
  <c r="L2281" i="3"/>
  <c r="L779" i="3"/>
  <c r="Q1891" i="3"/>
  <c r="Q1149" i="3"/>
  <c r="Q2592" i="3"/>
  <c r="Q1525" i="3"/>
  <c r="L3391" i="3"/>
  <c r="Q2982" i="3"/>
  <c r="Q3340" i="3"/>
  <c r="Q1270" i="3"/>
  <c r="Q1422" i="3"/>
  <c r="Q1915" i="3"/>
  <c r="L2842" i="3"/>
  <c r="Q1870" i="3"/>
  <c r="Q1713" i="3"/>
  <c r="Q663" i="3"/>
  <c r="Q804" i="3"/>
  <c r="L1045" i="3"/>
  <c r="Q2514" i="3"/>
  <c r="Q2384" i="3"/>
  <c r="L1702" i="3"/>
  <c r="L2572" i="3"/>
  <c r="L837" i="3"/>
  <c r="L3824" i="3"/>
  <c r="L1989" i="3"/>
  <c r="Q1903" i="3"/>
  <c r="L2059" i="3"/>
  <c r="Q1198" i="3"/>
  <c r="Q740" i="3"/>
  <c r="Q3514" i="3"/>
  <c r="L3195" i="3"/>
  <c r="L3791" i="3"/>
  <c r="Q1072" i="3"/>
  <c r="L893" i="3"/>
  <c r="L1395" i="3"/>
  <c r="Q1091" i="3"/>
  <c r="L1884" i="3"/>
  <c r="L2237" i="3"/>
  <c r="Q1322" i="3"/>
  <c r="Q1742" i="3"/>
  <c r="L1935" i="3"/>
  <c r="Q2279" i="3"/>
  <c r="Q949" i="3"/>
  <c r="Q1695" i="3"/>
  <c r="L2474" i="3"/>
  <c r="Q2075" i="3"/>
  <c r="L2085" i="3"/>
  <c r="Q2467" i="3"/>
  <c r="Q1283" i="3"/>
  <c r="L841" i="3"/>
  <c r="L1559" i="3"/>
  <c r="L2403" i="3"/>
  <c r="L3778" i="3"/>
  <c r="Q951" i="3"/>
  <c r="L1448" i="3"/>
  <c r="Q954" i="3"/>
  <c r="Q1324" i="3"/>
  <c r="L2584" i="3"/>
  <c r="L1179" i="3"/>
  <c r="L1730" i="3"/>
  <c r="Q2724" i="3"/>
  <c r="Q2486" i="3"/>
  <c r="Q3699" i="3"/>
  <c r="L943" i="3"/>
  <c r="Q2240" i="3"/>
  <c r="Q1737" i="3"/>
  <c r="Q2096" i="3"/>
  <c r="Q2199" i="3"/>
  <c r="Q753" i="3"/>
  <c r="Q1849" i="3"/>
  <c r="Q2163" i="3"/>
  <c r="L1815" i="3"/>
  <c r="L4200" i="3"/>
  <c r="Q867" i="3"/>
  <c r="L760" i="3"/>
  <c r="L1644" i="3"/>
  <c r="Q1325" i="3"/>
  <c r="Q1133" i="3"/>
  <c r="L641" i="3"/>
  <c r="L948" i="3"/>
  <c r="Q1336" i="3"/>
  <c r="L1209" i="3"/>
  <c r="L2136" i="3"/>
  <c r="L866" i="3"/>
  <c r="Q2926" i="3"/>
  <c r="L1814" i="3"/>
  <c r="Q1579" i="3"/>
  <c r="L1068" i="3"/>
  <c r="L831" i="3"/>
  <c r="L602" i="3"/>
  <c r="L1171" i="3"/>
  <c r="L674" i="3"/>
  <c r="Q658" i="3"/>
  <c r="Q2365" i="3"/>
  <c r="L3029" i="3"/>
  <c r="Q793" i="3"/>
  <c r="Q1489" i="3"/>
  <c r="L1678" i="3"/>
  <c r="L3998" i="3"/>
  <c r="Q2473" i="3"/>
  <c r="L2942" i="3"/>
  <c r="L4194" i="3"/>
  <c r="Q2003" i="3"/>
  <c r="Q2600" i="3"/>
  <c r="L4027" i="3"/>
  <c r="L1554" i="3"/>
  <c r="Q2569" i="3"/>
  <c r="Q3532" i="3"/>
  <c r="L3158" i="3"/>
  <c r="L3304" i="3"/>
  <c r="L2297" i="3"/>
  <c r="Q3613" i="3"/>
  <c r="L3084" i="3"/>
  <c r="Q2959" i="3"/>
  <c r="Q2615" i="3"/>
  <c r="L1350" i="3"/>
  <c r="L2909" i="3"/>
  <c r="L734" i="3"/>
  <c r="Q3001" i="3"/>
  <c r="L2537" i="3"/>
  <c r="Q2063" i="3"/>
  <c r="L3238" i="3"/>
  <c r="Q3002" i="3"/>
  <c r="Q2037" i="3"/>
  <c r="Q2154" i="3"/>
  <c r="Q3301" i="3"/>
  <c r="Q2438" i="3"/>
  <c r="L1296" i="3"/>
  <c r="L3061" i="3"/>
  <c r="Q3862" i="3"/>
  <c r="L1983" i="3"/>
  <c r="L1950" i="3"/>
  <c r="Q1018" i="3"/>
  <c r="Q1893" i="3"/>
  <c r="Q2806" i="3"/>
  <c r="L2494" i="3"/>
  <c r="Q2209" i="3"/>
  <c r="Q642" i="3"/>
  <c r="Q3137" i="3"/>
  <c r="Q1281" i="3"/>
  <c r="Q3062" i="3"/>
  <c r="L2562" i="3"/>
  <c r="Q764" i="3"/>
  <c r="Q2213" i="3"/>
  <c r="Q1462" i="3"/>
  <c r="L4068" i="3"/>
  <c r="L1241" i="3"/>
  <c r="L887" i="3"/>
  <c r="Q1163" i="3"/>
  <c r="Q1869" i="3"/>
  <c r="Q776" i="3"/>
  <c r="L925" i="3"/>
  <c r="L2057" i="3"/>
  <c r="L3255" i="3"/>
  <c r="Q2341" i="3"/>
  <c r="L2514" i="3"/>
  <c r="Q2124" i="3"/>
  <c r="L3777" i="3"/>
  <c r="L2732" i="3"/>
  <c r="Q614" i="3"/>
  <c r="L1695" i="3"/>
  <c r="L3864" i="3"/>
  <c r="L1462" i="3"/>
  <c r="L659" i="3"/>
  <c r="L3877" i="3"/>
  <c r="L1463" i="3"/>
  <c r="L1758" i="3"/>
  <c r="Q1448" i="3"/>
  <c r="Q1352" i="3"/>
  <c r="L1561" i="3"/>
  <c r="Q2215" i="3"/>
  <c r="Q980" i="3"/>
  <c r="L1606" i="3"/>
  <c r="Q1653" i="3"/>
  <c r="L868" i="3"/>
  <c r="Q1674" i="3"/>
  <c r="Q659" i="3"/>
  <c r="L2340" i="3"/>
  <c r="L3429" i="3"/>
  <c r="L931" i="3"/>
  <c r="L2498" i="3"/>
  <c r="Q1468" i="3"/>
  <c r="L2360" i="3"/>
  <c r="Q2127" i="3"/>
  <c r="L996" i="3"/>
  <c r="L869" i="3"/>
  <c r="L1342" i="3"/>
  <c r="Q876" i="3"/>
  <c r="L1567" i="3"/>
  <c r="L1949" i="3"/>
  <c r="Q1527" i="3"/>
  <c r="L1681" i="3"/>
  <c r="Q1689" i="3"/>
  <c r="L2846" i="3"/>
  <c r="Q587" i="3"/>
  <c r="Q1956" i="3"/>
  <c r="L635" i="3"/>
  <c r="Q677" i="3"/>
  <c r="Q1428" i="3"/>
  <c r="Q2023" i="3"/>
  <c r="Q1818" i="3"/>
  <c r="Q3326" i="3"/>
  <c r="L579" i="3"/>
  <c r="L1762" i="3"/>
  <c r="L2052" i="3"/>
  <c r="Q973" i="3"/>
  <c r="L1580" i="3"/>
  <c r="L3051" i="3"/>
  <c r="Q2355" i="3"/>
  <c r="Q1867" i="3"/>
  <c r="L2564" i="3"/>
  <c r="Q2140" i="3"/>
  <c r="Q969" i="3"/>
  <c r="Q840" i="3"/>
  <c r="Q3160" i="3"/>
  <c r="L1331" i="3"/>
  <c r="Q904" i="3"/>
  <c r="L1723" i="3"/>
  <c r="Q981" i="3"/>
  <c r="Q2046" i="3"/>
  <c r="Q2761" i="3"/>
  <c r="Q673" i="3"/>
  <c r="L1185" i="3"/>
  <c r="Q2613" i="3"/>
  <c r="L3880" i="3"/>
  <c r="L2568" i="3"/>
  <c r="Q1858" i="3"/>
  <c r="L3874" i="3"/>
  <c r="Q3773" i="3"/>
  <c r="Q837" i="3"/>
  <c r="L3016" i="3"/>
  <c r="Q2988" i="3"/>
  <c r="L3148" i="3"/>
  <c r="Q955" i="3"/>
  <c r="L1338" i="3"/>
  <c r="L2811" i="3"/>
  <c r="L3716" i="3"/>
  <c r="Q2131" i="3"/>
  <c r="Q830" i="3"/>
  <c r="Q2670" i="3"/>
  <c r="Q2589" i="3"/>
  <c r="Q2189" i="3"/>
  <c r="L2216" i="3"/>
  <c r="L3078" i="3"/>
  <c r="Q2141" i="3"/>
  <c r="Q2961" i="3"/>
  <c r="Q1908" i="3"/>
  <c r="L1275" i="3"/>
  <c r="Q3204" i="3"/>
  <c r="Q1806" i="3"/>
  <c r="Q1210" i="3"/>
  <c r="Q1365" i="3"/>
  <c r="Q2527" i="3"/>
  <c r="Q2941" i="3"/>
  <c r="L4166" i="3"/>
  <c r="Q2115" i="3"/>
  <c r="L2764" i="3"/>
  <c r="L1404" i="3"/>
  <c r="L1400" i="3"/>
  <c r="Q695" i="3"/>
  <c r="Q4150" i="3"/>
  <c r="Q3823" i="3"/>
  <c r="L755" i="3"/>
  <c r="L2848" i="3"/>
  <c r="Q895" i="3"/>
  <c r="L939" i="3"/>
  <c r="L1782" i="3"/>
  <c r="L3028" i="3"/>
  <c r="L1055" i="3"/>
  <c r="L2400" i="3"/>
  <c r="L2585" i="3"/>
  <c r="Q2862" i="3"/>
  <c r="Q3976" i="3"/>
  <c r="L2029" i="3"/>
  <c r="L3539" i="3"/>
  <c r="Q852" i="3"/>
  <c r="L1236" i="3"/>
  <c r="Q2876" i="3"/>
  <c r="L3147" i="3"/>
  <c r="Q4184" i="3"/>
  <c r="L3798" i="3"/>
  <c r="L1178" i="3"/>
  <c r="L1697" i="3"/>
  <c r="L1025" i="3"/>
  <c r="Q1953" i="3"/>
  <c r="Q1497" i="3"/>
  <c r="L747" i="3"/>
  <c r="Q1576" i="3"/>
  <c r="L2961" i="3"/>
  <c r="Q1478" i="3"/>
  <c r="L3103" i="3"/>
  <c r="Q2294" i="3"/>
  <c r="Q886" i="3"/>
  <c r="L1715" i="3"/>
  <c r="Q608" i="3"/>
  <c r="Q2745" i="3"/>
  <c r="Q624" i="3"/>
  <c r="L1157" i="3"/>
  <c r="Q670" i="3"/>
  <c r="Q2333" i="3"/>
  <c r="L697" i="3"/>
  <c r="Q1666" i="3"/>
  <c r="Q2214" i="3"/>
  <c r="L2470" i="3"/>
  <c r="Q1249" i="3"/>
  <c r="L1801" i="3"/>
  <c r="Q2169" i="3"/>
  <c r="L1973" i="3"/>
  <c r="L1629" i="3"/>
  <c r="L1196" i="3"/>
  <c r="Q1815" i="3"/>
  <c r="L1080" i="3"/>
  <c r="L1816" i="3"/>
  <c r="Q802" i="3"/>
  <c r="Q1265" i="3"/>
  <c r="Q1969" i="3"/>
  <c r="Q2114" i="3"/>
  <c r="Q2390" i="3"/>
  <c r="Q1367" i="3"/>
  <c r="Q896" i="3"/>
  <c r="Q2938" i="3"/>
  <c r="Q1063" i="3"/>
  <c r="L1050" i="3"/>
  <c r="Q2588" i="3"/>
  <c r="L2452" i="3"/>
  <c r="L1456" i="3"/>
  <c r="Q2585" i="3"/>
  <c r="Q1119" i="3"/>
  <c r="L1373" i="3"/>
  <c r="Q1784" i="3"/>
  <c r="L1507" i="3"/>
  <c r="Q594" i="3"/>
  <c r="Q1773" i="3"/>
  <c r="L855" i="3"/>
  <c r="L1344" i="3"/>
  <c r="L698" i="3"/>
  <c r="L582" i="3"/>
  <c r="Q1041" i="3"/>
  <c r="Q2520" i="3"/>
  <c r="L905" i="3"/>
  <c r="L1990" i="3"/>
  <c r="L1119" i="3"/>
  <c r="Q759" i="3"/>
  <c r="Q1629" i="3"/>
  <c r="L1514" i="3"/>
  <c r="Q1445" i="3"/>
  <c r="Q3058" i="3"/>
  <c r="Q2915" i="3"/>
  <c r="Q1894" i="3"/>
  <c r="L1278" i="3"/>
  <c r="Q1599" i="3"/>
  <c r="Q1182" i="3"/>
  <c r="L3779" i="3"/>
  <c r="Q2581" i="3"/>
  <c r="L1879" i="3"/>
  <c r="L2679" i="3"/>
  <c r="L4148" i="3"/>
  <c r="L2700" i="3"/>
  <c r="Q2223" i="3"/>
  <c r="Q1371" i="3"/>
  <c r="L3162" i="3"/>
  <c r="Q2524" i="3"/>
  <c r="L2805" i="3"/>
  <c r="L1966" i="3"/>
  <c r="Q748" i="3"/>
  <c r="Q3281" i="3"/>
  <c r="L2793" i="3"/>
  <c r="L4153" i="3"/>
  <c r="Q3663" i="3"/>
  <c r="Q3945" i="3"/>
  <c r="L3088" i="3"/>
  <c r="L3955" i="3"/>
  <c r="Q1754" i="3"/>
  <c r="Q1474" i="3"/>
  <c r="Q2257" i="3"/>
  <c r="L2882" i="3"/>
  <c r="L1795" i="3"/>
  <c r="Q1514" i="3"/>
  <c r="Q2271" i="3"/>
  <c r="Q2790" i="3"/>
  <c r="Q2244" i="3"/>
  <c r="L828" i="3"/>
  <c r="Q1096" i="3"/>
  <c r="Q2291" i="3"/>
  <c r="L1553" i="3"/>
  <c r="Q1930" i="3"/>
  <c r="Q1191" i="3"/>
  <c r="L4125" i="3"/>
  <c r="Q1752" i="3"/>
  <c r="Q2501" i="3"/>
  <c r="Q2515" i="3"/>
  <c r="Q1207" i="3"/>
  <c r="Q828" i="3"/>
  <c r="L3869" i="3"/>
  <c r="L946" i="3"/>
  <c r="L656" i="3"/>
  <c r="Q3259" i="3"/>
  <c r="L1765" i="3"/>
  <c r="L3050" i="3"/>
  <c r="L801" i="3"/>
  <c r="Q2250" i="3"/>
  <c r="L2313" i="3"/>
  <c r="L1022" i="3"/>
  <c r="L1495" i="3"/>
  <c r="L1511" i="3"/>
  <c r="Q3308" i="3"/>
  <c r="Q2595" i="3"/>
  <c r="L826" i="3"/>
  <c r="Q1628" i="3"/>
  <c r="Q2925" i="3"/>
  <c r="Q1121" i="3"/>
  <c r="L3511" i="3"/>
  <c r="L2771" i="3"/>
  <c r="Q2861" i="3"/>
  <c r="L2808" i="3"/>
  <c r="L600" i="3"/>
  <c r="Q1946" i="3"/>
  <c r="L2690" i="3"/>
  <c r="Q1901" i="3"/>
  <c r="L1221" i="3"/>
  <c r="L648" i="3"/>
  <c r="L626" i="3"/>
  <c r="Q2301" i="3"/>
  <c r="L1110" i="3"/>
  <c r="L3265" i="3"/>
  <c r="Q3202" i="3"/>
  <c r="Q1627" i="3"/>
  <c r="Q2123" i="3"/>
  <c r="Q683" i="3"/>
  <c r="Q2201" i="3"/>
  <c r="Q1215" i="3"/>
  <c r="Q2225" i="3"/>
  <c r="L4143" i="3"/>
  <c r="Q1200" i="3"/>
  <c r="Q3089" i="3"/>
  <c r="Q1183" i="3"/>
  <c r="L1778" i="3"/>
  <c r="Q1392" i="3"/>
  <c r="L1114" i="3"/>
  <c r="L1158" i="3"/>
  <c r="Q697" i="3"/>
  <c r="L2023" i="3"/>
  <c r="Q2803" i="3"/>
  <c r="Q1396" i="3"/>
  <c r="Q2343" i="3"/>
  <c r="L1636" i="3"/>
  <c r="L973" i="3"/>
  <c r="L1151" i="3"/>
  <c r="L1603" i="3"/>
  <c r="L2379" i="3"/>
  <c r="Q2766" i="3"/>
  <c r="Q1566" i="3"/>
  <c r="L2465" i="3"/>
  <c r="Q3775" i="3"/>
  <c r="Q2749" i="3"/>
  <c r="Q1382" i="3"/>
  <c r="L1953" i="3"/>
  <c r="Q2666" i="3"/>
  <c r="Q3344" i="3"/>
  <c r="L2820" i="3"/>
  <c r="L966" i="3"/>
  <c r="Q1607" i="3"/>
  <c r="L2348" i="3"/>
  <c r="L1425" i="3"/>
  <c r="Q2339" i="3"/>
  <c r="Q4175" i="3"/>
  <c r="Q648" i="3"/>
  <c r="Q1181" i="3"/>
  <c r="L1111" i="3"/>
  <c r="L1308" i="3"/>
  <c r="Q1453" i="3"/>
  <c r="L689" i="3"/>
  <c r="Q2159" i="3"/>
  <c r="L2072" i="3"/>
  <c r="L670" i="3"/>
  <c r="L1885" i="3"/>
  <c r="Q647" i="3"/>
  <c r="Q1354" i="3"/>
  <c r="Q2011" i="3"/>
  <c r="Q2702" i="3"/>
  <c r="Q1109" i="3"/>
  <c r="Q3280" i="3"/>
  <c r="L1225" i="3"/>
  <c r="Q1929" i="3"/>
  <c r="Q1480" i="3"/>
  <c r="L2890" i="3"/>
  <c r="Q2329" i="3"/>
  <c r="Q2208" i="3"/>
  <c r="L2207" i="3"/>
  <c r="L2107" i="3"/>
  <c r="Q2942" i="3"/>
  <c r="L2444" i="3"/>
  <c r="L1664" i="3"/>
  <c r="L653" i="3"/>
  <c r="L1500" i="3"/>
  <c r="Q1926" i="3"/>
  <c r="Q1501" i="3"/>
  <c r="L595" i="3"/>
  <c r="L2319" i="3"/>
  <c r="L1504" i="3"/>
  <c r="L3257" i="3"/>
  <c r="Q2423" i="3"/>
  <c r="L1719" i="3"/>
  <c r="L2049" i="3"/>
  <c r="Q1224" i="3"/>
  <c r="L1029" i="3"/>
  <c r="L2267" i="3"/>
  <c r="Q1089" i="3"/>
  <c r="L1381" i="3"/>
  <c r="L1328" i="3"/>
  <c r="Q1192" i="3"/>
  <c r="L742" i="3"/>
  <c r="Q1767" i="3"/>
  <c r="Q1852" i="3"/>
  <c r="Q1639" i="3"/>
  <c r="L761" i="3"/>
  <c r="Q2184" i="3"/>
  <c r="L2175" i="3"/>
  <c r="Q3565" i="3"/>
  <c r="Q1790" i="3"/>
  <c r="Q1295" i="3"/>
  <c r="L1529" i="3"/>
  <c r="Q1153" i="3"/>
  <c r="L1472" i="3"/>
  <c r="Q1416" i="3"/>
  <c r="Q654" i="3"/>
  <c r="Q2261" i="3"/>
  <c r="L2535" i="3"/>
  <c r="L1787" i="3"/>
  <c r="L2467" i="3"/>
  <c r="Q1173" i="3"/>
  <c r="Q1516" i="3"/>
  <c r="L1899" i="3"/>
  <c r="Q974" i="3"/>
  <c r="Q595" i="3"/>
  <c r="L2776" i="3"/>
  <c r="L1329" i="3"/>
  <c r="L682" i="3"/>
  <c r="Q3489" i="3"/>
  <c r="L2994" i="3"/>
  <c r="L584" i="3"/>
  <c r="Q2599" i="3"/>
  <c r="Q800" i="3"/>
  <c r="L1334" i="3"/>
  <c r="L1777" i="3"/>
  <c r="Q2457" i="3"/>
  <c r="L1878" i="3"/>
  <c r="L727" i="3"/>
  <c r="L1240" i="3"/>
  <c r="Q1343" i="3"/>
  <c r="Q2604" i="3"/>
  <c r="L3712" i="3"/>
  <c r="L2878" i="3"/>
  <c r="Q1230" i="3"/>
  <c r="L3379" i="3"/>
  <c r="Q1885" i="3"/>
  <c r="Q1035" i="3"/>
  <c r="Q2648" i="3"/>
  <c r="L2095" i="3"/>
  <c r="Q2194" i="3"/>
  <c r="L738" i="3"/>
  <c r="Q2027" i="3"/>
  <c r="Q1144" i="3"/>
  <c r="Q3082" i="3"/>
  <c r="L1010" i="3"/>
  <c r="L2343" i="3"/>
  <c r="Q3014" i="3"/>
  <c r="L1159" i="3"/>
  <c r="Q713" i="3"/>
  <c r="L2453" i="3"/>
  <c r="L1945" i="3"/>
  <c r="L892" i="3"/>
  <c r="Q1593" i="3"/>
  <c r="L610" i="3"/>
  <c r="L1006" i="3"/>
  <c r="Q1202" i="3"/>
  <c r="L2496" i="3"/>
  <c r="L3604" i="3"/>
  <c r="L1834" i="3"/>
  <c r="Q1624" i="3"/>
  <c r="Q1022" i="3"/>
  <c r="L1130" i="3"/>
  <c r="Q2030" i="3"/>
  <c r="Q1106" i="3"/>
  <c r="L2826" i="3"/>
  <c r="Q586" i="3"/>
  <c r="Q2310" i="3"/>
  <c r="L2607" i="3"/>
  <c r="L2681" i="3"/>
  <c r="L1563" i="3"/>
  <c r="Q1649" i="3"/>
  <c r="Q1217" i="3"/>
  <c r="L1408" i="3"/>
  <c r="L1349" i="3"/>
  <c r="L3034" i="3"/>
  <c r="L2322" i="3"/>
  <c r="L1121" i="3"/>
  <c r="L1191" i="3"/>
  <c r="L938" i="3"/>
  <c r="Q2948" i="3"/>
  <c r="L695" i="3"/>
  <c r="L991" i="3"/>
  <c r="L1153" i="3"/>
  <c r="L3096" i="3"/>
  <c r="L630" i="3"/>
  <c r="L721" i="3"/>
  <c r="Q848" i="3"/>
  <c r="Q3183" i="3"/>
  <c r="Q1995" i="3"/>
  <c r="Q849" i="3"/>
  <c r="L898" i="3"/>
  <c r="Q618" i="3"/>
  <c r="L935" i="3"/>
  <c r="Q1236" i="3"/>
  <c r="Q1615" i="3"/>
  <c r="Q3208" i="3"/>
  <c r="Q1271" i="3"/>
  <c r="L2940" i="3"/>
  <c r="Q2577" i="3"/>
  <c r="L1363" i="3"/>
  <c r="Q2190" i="3"/>
  <c r="L3005" i="3"/>
  <c r="Q778" i="3"/>
  <c r="Q1555" i="3"/>
  <c r="L1601" i="3"/>
  <c r="L675" i="3"/>
  <c r="Q1199" i="3"/>
  <c r="L885" i="3"/>
  <c r="Q4221" i="3"/>
  <c r="Q975" i="3"/>
  <c r="L4043" i="3"/>
  <c r="L611" i="3"/>
  <c r="L1444" i="3"/>
  <c r="L809" i="3"/>
  <c r="L2038" i="3"/>
  <c r="L1451" i="3"/>
  <c r="L2143" i="3"/>
  <c r="Q836" i="3"/>
  <c r="Q726" i="3"/>
  <c r="L2387" i="3"/>
  <c r="L1746" i="3"/>
  <c r="Q711" i="3"/>
  <c r="Q1317" i="3"/>
  <c r="L702" i="3"/>
  <c r="Q638" i="3"/>
  <c r="Q1715" i="3"/>
  <c r="L707" i="3"/>
  <c r="L876" i="3"/>
  <c r="L1004" i="3"/>
  <c r="Q2400" i="3"/>
  <c r="Q1112" i="3"/>
  <c r="Q1617" i="3"/>
  <c r="L716" i="3"/>
  <c r="Q1857" i="3"/>
  <c r="Q1008" i="3"/>
  <c r="Q768" i="3"/>
  <c r="Q1461" i="3"/>
  <c r="L2431" i="3"/>
  <c r="Q1294" i="3"/>
  <c r="L2604" i="3"/>
  <c r="Q1110" i="3"/>
  <c r="Q1427" i="3"/>
  <c r="Q961" i="3"/>
  <c r="Q863" i="3"/>
  <c r="L3942" i="3"/>
  <c r="L1547" i="3"/>
  <c r="L677" i="3"/>
  <c r="L1086" i="3"/>
  <c r="Q1452" i="3"/>
  <c r="Q2555" i="3"/>
  <c r="L2074" i="3"/>
  <c r="L1041" i="3"/>
  <c r="Q2352" i="3"/>
  <c r="L1871" i="3"/>
  <c r="L665" i="3"/>
  <c r="L2071" i="3"/>
  <c r="L1385" i="3"/>
  <c r="Q1471" i="3"/>
  <c r="Q1111" i="3"/>
  <c r="L1505" i="3"/>
  <c r="Q2035" i="3"/>
  <c r="Q1585" i="3"/>
  <c r="L3047" i="3"/>
  <c r="L3534" i="3"/>
  <c r="L1292" i="3"/>
  <c r="L2588" i="3"/>
  <c r="L2858" i="3"/>
  <c r="L1544" i="3"/>
  <c r="L2410" i="3"/>
  <c r="Q2098" i="3"/>
  <c r="Q2385" i="3"/>
  <c r="L2259" i="3"/>
  <c r="L1501" i="3"/>
  <c r="L1865" i="3"/>
  <c r="Q997" i="3"/>
  <c r="L1189" i="3"/>
  <c r="Q1626" i="3"/>
  <c r="Q1847" i="3"/>
  <c r="L784" i="3"/>
  <c r="Q2022" i="3"/>
  <c r="Q1031" i="3"/>
  <c r="L673" i="3"/>
  <c r="L945" i="3"/>
  <c r="L835" i="3"/>
  <c r="L850" i="3"/>
  <c r="Q1667" i="3"/>
  <c r="Q2409" i="3"/>
  <c r="Q806" i="3"/>
  <c r="L1042" i="3"/>
  <c r="Q2342" i="3"/>
  <c r="Q1021" i="3"/>
  <c r="Q634" i="3"/>
  <c r="Q2729" i="3"/>
  <c r="L844" i="3"/>
  <c r="L903" i="3"/>
  <c r="Q1411" i="3"/>
  <c r="L955" i="3"/>
  <c r="L877" i="3"/>
  <c r="L2303" i="3"/>
  <c r="Q1657" i="3"/>
  <c r="L1264" i="3"/>
  <c r="L917" i="3"/>
  <c r="Q2475" i="3"/>
  <c r="Q2029" i="3"/>
  <c r="L1906" i="3"/>
  <c r="Q1496" i="3"/>
  <c r="L1696" i="3"/>
  <c r="L780" i="3"/>
  <c r="L3623" i="3"/>
  <c r="Q1775" i="3"/>
  <c r="Q1872" i="3"/>
  <c r="L719" i="3"/>
  <c r="L597" i="3"/>
  <c r="Q2626" i="3"/>
  <c r="Q1432" i="3"/>
  <c r="Q3248" i="3"/>
  <c r="L3668" i="3"/>
  <c r="Q2516" i="3"/>
  <c r="L2334" i="3"/>
  <c r="Q2964" i="3"/>
  <c r="L2320" i="3"/>
  <c r="L3063" i="3"/>
  <c r="L3479" i="3"/>
  <c r="L3571" i="3"/>
  <c r="L765" i="3"/>
  <c r="L2169" i="3"/>
  <c r="L1150" i="3"/>
  <c r="Q3985" i="3"/>
  <c r="L964" i="3"/>
  <c r="Q932" i="3"/>
  <c r="L2152" i="3"/>
  <c r="L1705" i="3"/>
  <c r="Q1116" i="3"/>
  <c r="Q3056" i="3"/>
  <c r="Q2478" i="3"/>
  <c r="L1492" i="3"/>
  <c r="Q2217" i="3"/>
  <c r="L2065" i="3"/>
  <c r="L1303" i="3"/>
  <c r="L1593" i="3"/>
  <c r="L2836" i="3"/>
  <c r="L1979" i="3"/>
  <c r="L2182" i="3"/>
  <c r="L1089" i="3"/>
  <c r="L2092" i="3"/>
  <c r="L759" i="3"/>
  <c r="L1632" i="3"/>
  <c r="L2176" i="3"/>
  <c r="Q2466" i="3"/>
  <c r="L1028" i="3"/>
  <c r="L2472" i="3"/>
  <c r="Q1386" i="3"/>
  <c r="Q706" i="3"/>
  <c r="L782" i="3"/>
  <c r="Q1723" i="3"/>
  <c r="Q1174" i="3"/>
  <c r="Q1012" i="3"/>
  <c r="L2123" i="3"/>
  <c r="L808" i="3"/>
  <c r="Q1544" i="3"/>
  <c r="Q871" i="3"/>
  <c r="L1618" i="3"/>
  <c r="Q967" i="3"/>
  <c r="Q2058" i="3"/>
  <c r="L3089" i="3"/>
  <c r="L1280" i="3"/>
  <c r="Q1404" i="3"/>
  <c r="L1458" i="3"/>
  <c r="Q1438" i="3"/>
  <c r="Q1993" i="3"/>
  <c r="Q791" i="3"/>
  <c r="L3819" i="3"/>
  <c r="L1797" i="3"/>
  <c r="Q2696" i="3"/>
  <c r="L2198" i="3"/>
  <c r="L1368" i="3"/>
  <c r="Q625" i="3"/>
  <c r="Q1038" i="3"/>
  <c r="Q1997" i="3"/>
  <c r="L658" i="3"/>
  <c r="L1333" i="3"/>
  <c r="L1216" i="3"/>
  <c r="Q1291" i="3"/>
  <c r="Q3374" i="3"/>
  <c r="L2178" i="3"/>
  <c r="Q1718" i="3"/>
  <c r="Q2042" i="3"/>
  <c r="Q1999" i="3"/>
  <c r="Q1135" i="3"/>
  <c r="L836" i="3"/>
  <c r="Q2494" i="3"/>
  <c r="Q668" i="3"/>
  <c r="L1371" i="3"/>
  <c r="L1548" i="3"/>
  <c r="L1546" i="3"/>
  <c r="L1081" i="3"/>
  <c r="Q1821" i="3"/>
  <c r="L671" i="3"/>
  <c r="L2129" i="3"/>
  <c r="Q1405" i="3"/>
  <c r="L2673" i="3"/>
  <c r="Q1003" i="3"/>
  <c r="L1542" i="3"/>
  <c r="L1187" i="3"/>
  <c r="Q1447" i="3"/>
  <c r="Q1513" i="3"/>
  <c r="L751" i="3"/>
  <c r="Q1128" i="3"/>
  <c r="Q737" i="3"/>
  <c r="L2985" i="3"/>
  <c r="Q1968" i="3"/>
  <c r="L2845" i="3"/>
  <c r="Q999" i="3"/>
  <c r="Q2853" i="3"/>
  <c r="Q1796" i="3"/>
  <c r="Q719" i="3"/>
  <c r="Q860" i="3"/>
  <c r="Q1066" i="3"/>
  <c r="L1838" i="3"/>
  <c r="L2184" i="3"/>
  <c r="L1021" i="3"/>
  <c r="Q2234" i="3"/>
  <c r="Q1237" i="3"/>
  <c r="Q1314" i="3"/>
  <c r="L958" i="3"/>
  <c r="L2318" i="3"/>
  <c r="L2450" i="3"/>
  <c r="L2443" i="3"/>
  <c r="L889" i="3"/>
  <c r="Q1406" i="3"/>
  <c r="L614" i="3"/>
  <c r="Q1559" i="3"/>
  <c r="L757" i="3"/>
  <c r="L1660" i="3"/>
  <c r="Q1253" i="3"/>
  <c r="L2024" i="3"/>
  <c r="Q1280" i="3"/>
  <c r="Q746" i="3"/>
  <c r="L4032" i="3"/>
  <c r="Q956" i="3"/>
  <c r="Q1465" i="3"/>
  <c r="Q819" i="3"/>
  <c r="Q716" i="3"/>
  <c r="Q678" i="3"/>
  <c r="Q1584" i="3"/>
  <c r="L1804" i="3"/>
  <c r="Q2944" i="3"/>
  <c r="Q1186" i="3"/>
  <c r="L862" i="3"/>
  <c r="Q1741" i="3"/>
  <c r="L867" i="3"/>
  <c r="L819" i="3"/>
  <c r="Q1655" i="3"/>
  <c r="Q1070" i="3"/>
  <c r="L2277" i="3"/>
  <c r="L821" i="3"/>
  <c r="Q1928" i="3"/>
  <c r="L2791" i="3"/>
  <c r="Q1190" i="3"/>
  <c r="Q633" i="3"/>
  <c r="Q1244" i="3"/>
  <c r="Q585" i="3"/>
  <c r="L1066" i="3"/>
  <c r="L1828" i="3"/>
  <c r="L678" i="3"/>
  <c r="Q1788" i="3"/>
  <c r="L2008" i="3"/>
  <c r="L2336" i="3"/>
  <c r="Q773" i="3"/>
  <c r="Q1727" i="3"/>
  <c r="L733" i="3"/>
  <c r="Q1519" i="3"/>
  <c r="Q2277" i="3"/>
  <c r="L875" i="3"/>
  <c r="Q1709" i="3"/>
  <c r="Q1045" i="3"/>
  <c r="Q2454" i="3"/>
  <c r="L1109" i="3"/>
  <c r="Q3339" i="3"/>
  <c r="L2669" i="3"/>
  <c r="Q2484" i="3"/>
  <c r="L3796" i="3"/>
  <c r="L1297" i="3"/>
  <c r="L2248" i="3"/>
  <c r="L1138" i="3"/>
  <c r="L2617" i="3"/>
  <c r="L1512" i="3"/>
  <c r="L2503" i="3"/>
  <c r="Q2175" i="3"/>
  <c r="L1982" i="3"/>
  <c r="Q725" i="3"/>
  <c r="Q745" i="3"/>
  <c r="Q1049" i="3"/>
  <c r="L2345" i="3"/>
  <c r="Q2698" i="3"/>
  <c r="Q1533" i="3"/>
  <c r="Q823" i="3"/>
  <c r="L589" i="3"/>
  <c r="Q1330" i="3"/>
  <c r="Q2187" i="3"/>
  <c r="Q611" i="3"/>
  <c r="Q1293" i="3"/>
  <c r="L1638" i="3"/>
  <c r="L1083" i="3"/>
  <c r="Q1984" i="3"/>
  <c r="L599" i="3"/>
  <c r="Q1423" i="3"/>
  <c r="Q2950" i="3"/>
  <c r="Q1877" i="3"/>
  <c r="Q1243" i="3"/>
  <c r="Q2380" i="3"/>
  <c r="L953" i="3"/>
  <c r="L3286" i="3"/>
  <c r="Q2578" i="3"/>
  <c r="L918" i="3"/>
  <c r="Q3065" i="3"/>
  <c r="Q1614" i="3"/>
  <c r="Q3733" i="3"/>
  <c r="Q2573" i="3"/>
  <c r="Q1746" i="3"/>
  <c r="Q3996" i="3"/>
  <c r="Q1520" i="3"/>
  <c r="L753" i="3"/>
  <c r="Q3047" i="3"/>
  <c r="L2618" i="3"/>
  <c r="L2170" i="3"/>
  <c r="L2906" i="3"/>
  <c r="Q2251" i="3"/>
  <c r="L854" i="3"/>
  <c r="Q2112" i="3"/>
  <c r="Q3701" i="3"/>
  <c r="Q809" i="3"/>
  <c r="Q1876" i="3"/>
  <c r="L2106" i="3"/>
  <c r="L2865" i="3"/>
  <c r="Q2544" i="3"/>
  <c r="L1621" i="3"/>
  <c r="Q1572" i="3"/>
  <c r="L625" i="3"/>
  <c r="Q3100" i="3"/>
  <c r="L638" i="3"/>
  <c r="L1019" i="3"/>
  <c r="Q4124" i="3"/>
  <c r="L1017" i="3"/>
  <c r="Q1369" i="3"/>
  <c r="L913" i="3"/>
  <c r="L1231" i="3"/>
  <c r="L1655" i="3"/>
  <c r="L2876" i="3"/>
  <c r="L1570" i="3"/>
  <c r="L1914" i="3"/>
  <c r="Q933" i="3"/>
  <c r="Q2492" i="3"/>
  <c r="Q2517" i="3"/>
  <c r="Q1685" i="3"/>
  <c r="Q2378" i="3"/>
  <c r="Q2051" i="3"/>
  <c r="Q2349" i="3"/>
  <c r="Q854" i="3"/>
  <c r="L1898" i="3"/>
  <c r="Q957" i="3"/>
  <c r="L3316" i="3"/>
  <c r="Q1661" i="3"/>
  <c r="Q1641" i="3"/>
  <c r="Q2179" i="3"/>
  <c r="Q1268" i="3"/>
  <c r="Q3673" i="3"/>
  <c r="Q3786" i="3"/>
  <c r="Q3870" i="3"/>
  <c r="Q2785" i="3"/>
  <c r="Q2708" i="3"/>
  <c r="Q3300" i="3"/>
  <c r="L3766" i="3"/>
  <c r="L2832" i="3"/>
  <c r="L2527" i="3"/>
  <c r="Q2849" i="3"/>
  <c r="Q1138" i="3"/>
  <c r="Q1732" i="3"/>
  <c r="Q3360" i="3"/>
  <c r="Q989" i="3"/>
  <c r="Q1924" i="3"/>
  <c r="Q3243" i="3"/>
  <c r="L2027" i="3"/>
  <c r="L3896" i="3"/>
  <c r="Q1026" i="3"/>
  <c r="Q2476" i="3"/>
  <c r="Q699" i="3"/>
  <c r="L2575" i="3"/>
  <c r="Q1935" i="3"/>
  <c r="L2019" i="3"/>
  <c r="Q1310" i="3"/>
  <c r="L3152" i="3"/>
  <c r="L1767" i="3"/>
  <c r="L773" i="3"/>
  <c r="Q976" i="3"/>
  <c r="L1360" i="3"/>
  <c r="Q1260" i="3"/>
  <c r="Q1373" i="3"/>
  <c r="L2428" i="3"/>
  <c r="L3175" i="3"/>
  <c r="L1235" i="3"/>
  <c r="L3329" i="3"/>
  <c r="L2329" i="3"/>
  <c r="L1327" i="3"/>
  <c r="Q987" i="3"/>
  <c r="Q2249" i="3"/>
  <c r="L764" i="3"/>
  <c r="L2716" i="3"/>
  <c r="Q4010" i="3"/>
  <c r="Q1710" i="3"/>
  <c r="L1711" i="3"/>
  <c r="Q2510" i="3"/>
  <c r="Q2873" i="3"/>
  <c r="Q2905" i="3"/>
  <c r="L1543" i="3"/>
  <c r="Q845" i="3"/>
  <c r="Q2508" i="3"/>
  <c r="L3675" i="3"/>
  <c r="L2427" i="3"/>
  <c r="Q2545" i="3"/>
  <c r="Q1779" i="3"/>
  <c r="L2807" i="3"/>
  <c r="Q767" i="3"/>
  <c r="Q839" i="3"/>
  <c r="Q1393" i="3"/>
  <c r="L1387" i="3"/>
  <c r="Q1388" i="3"/>
  <c r="L1325" i="3"/>
  <c r="L1027" i="3"/>
  <c r="L624" i="3"/>
  <c r="L2253" i="3"/>
  <c r="Q2144" i="3"/>
  <c r="L2262" i="3"/>
  <c r="L786" i="3"/>
  <c r="L793" i="3"/>
  <c r="L1258" i="3"/>
  <c r="Q1395" i="3"/>
  <c r="Q1510" i="3"/>
  <c r="L2939" i="3"/>
  <c r="Q787" i="3"/>
  <c r="L1470" i="3"/>
  <c r="L2202" i="3"/>
  <c r="L2186" i="3"/>
  <c r="Q2611" i="3"/>
  <c r="L1707" i="3"/>
  <c r="Q943" i="3"/>
  <c r="Q2309" i="3"/>
  <c r="L2246" i="3"/>
  <c r="Q832" i="3"/>
  <c r="Q1879" i="3"/>
  <c r="L2736" i="3"/>
  <c r="Q1358" i="3"/>
  <c r="L1555" i="3"/>
  <c r="L1213" i="3"/>
  <c r="Q1043" i="3"/>
  <c r="L1403" i="3"/>
  <c r="L1930" i="3"/>
  <c r="Q1503" i="3"/>
  <c r="L1910" i="3"/>
  <c r="L1416" i="3"/>
  <c r="Q1618" i="3"/>
  <c r="L2255" i="3"/>
  <c r="L633" i="3"/>
  <c r="L643" i="3"/>
  <c r="Q1098" i="3"/>
  <c r="Q1643" i="3"/>
  <c r="L1626" i="3"/>
  <c r="L1324" i="3"/>
  <c r="Q1491" i="3"/>
  <c r="L1127" i="3"/>
  <c r="L2484" i="3"/>
  <c r="Q2598" i="3"/>
  <c r="L1257" i="3"/>
  <c r="Q2936" i="3"/>
  <c r="Q912" i="3"/>
  <c r="Q1083" i="3"/>
  <c r="Q1714" i="3"/>
  <c r="L667" i="3"/>
  <c r="Q1522" i="3"/>
  <c r="Q2910" i="3"/>
  <c r="Q1768" i="3"/>
  <c r="L1122" i="3"/>
  <c r="L772" i="3"/>
  <c r="Q864" i="3"/>
  <c r="L3003" i="3"/>
  <c r="Q2709" i="3"/>
  <c r="Q1150" i="3"/>
  <c r="L1665" i="3"/>
  <c r="Q2521" i="3"/>
  <c r="Q2338" i="3"/>
  <c r="L2937" i="3"/>
  <c r="L3211" i="3"/>
  <c r="L662" i="3"/>
  <c r="Q1512" i="3"/>
  <c r="Q1341" i="3"/>
  <c r="Q1845" i="3"/>
  <c r="Q1059" i="3"/>
  <c r="L2141" i="3"/>
  <c r="L2247" i="3"/>
  <c r="Q2686" i="3"/>
  <c r="L2166" i="3"/>
  <c r="Q3016" i="3"/>
  <c r="L1694" i="3"/>
  <c r="L2476" i="3"/>
  <c r="L1394" i="3"/>
  <c r="L1490" i="3"/>
  <c r="Q2870" i="3"/>
  <c r="Q627" i="3"/>
  <c r="L980" i="3"/>
  <c r="Q2313" i="3"/>
  <c r="Q2295" i="3"/>
  <c r="Q1305" i="3"/>
  <c r="L605" i="3"/>
  <c r="Q1938" i="3"/>
  <c r="L1731" i="3"/>
  <c r="Q3067" i="3"/>
  <c r="L969" i="3"/>
  <c r="Q771" i="3"/>
  <c r="Q1932" i="3"/>
  <c r="L1873" i="3"/>
  <c r="Q610" i="3"/>
  <c r="L1266" i="3"/>
  <c r="L871" i="3"/>
  <c r="L2557" i="3"/>
  <c r="L907" i="3"/>
  <c r="L1461" i="3"/>
  <c r="Q704" i="3"/>
  <c r="L1464" i="3"/>
  <c r="Q1844" i="3"/>
  <c r="Q1399" i="3"/>
  <c r="Q1046" i="3"/>
  <c r="Q939" i="3"/>
  <c r="Q2332" i="3"/>
  <c r="L1831" i="3"/>
  <c r="Q807" i="3"/>
  <c r="Q1139" i="3"/>
  <c r="Q3036" i="3"/>
  <c r="Q3583" i="3"/>
  <c r="Q2847" i="3"/>
  <c r="L1588" i="3"/>
  <c r="Q601" i="3"/>
  <c r="L1863" i="3"/>
  <c r="Q1004" i="3"/>
  <c r="Q1054" i="3"/>
  <c r="Q988" i="3"/>
  <c r="Q1545" i="3"/>
  <c r="Q783" i="3"/>
  <c r="L2551" i="3"/>
  <c r="Q899" i="3"/>
  <c r="L1298" i="3"/>
  <c r="L1523" i="3"/>
  <c r="L811" i="3"/>
  <c r="L1674" i="3"/>
  <c r="Q928" i="3"/>
  <c r="Q1179" i="3"/>
  <c r="L2990" i="3"/>
  <c r="L1129" i="3"/>
  <c r="Q826" i="3"/>
  <c r="Q1303" i="3"/>
  <c r="Q3310" i="3"/>
  <c r="Q2928" i="3"/>
  <c r="L865" i="3"/>
  <c r="L575" i="3"/>
  <c r="L800" i="3"/>
  <c r="L1466" i="3"/>
  <c r="Q650" i="3"/>
  <c r="Q589" i="3"/>
  <c r="Q1093" i="3"/>
  <c r="Q1677" i="3"/>
  <c r="L3186" i="3"/>
  <c r="L972" i="3"/>
  <c r="Q3311" i="3"/>
  <c r="Q742" i="3"/>
  <c r="L1001" i="3"/>
  <c r="L1932" i="3"/>
  <c r="Q2020" i="3"/>
  <c r="L621" i="3"/>
  <c r="Q2399" i="3"/>
  <c r="Q621" i="3"/>
  <c r="Q2893" i="3"/>
  <c r="L1658" i="3"/>
  <c r="L1047" i="3"/>
  <c r="Q723" i="3"/>
  <c r="L1347" i="3"/>
  <c r="Q3441" i="3"/>
  <c r="Q1905" i="3"/>
  <c r="Q1403" i="3"/>
  <c r="Q2424" i="3"/>
  <c r="Q4095" i="3"/>
  <c r="Q2102" i="3"/>
  <c r="L2417" i="3"/>
  <c r="L2373" i="3"/>
  <c r="Q690" i="3"/>
  <c r="Q1315" i="3"/>
  <c r="Q911" i="3"/>
  <c r="Q1652" i="3"/>
  <c r="L2513" i="3"/>
  <c r="Q1456" i="3"/>
  <c r="L2423" i="3"/>
  <c r="Q1573" i="3"/>
  <c r="Q2157" i="3"/>
  <c r="Q1785" i="3"/>
  <c r="L1726" i="3"/>
  <c r="Q1981" i="3"/>
  <c r="L1479" i="3"/>
  <c r="Q2881" i="3"/>
  <c r="L2806" i="3"/>
  <c r="L592" i="3"/>
  <c r="L572" i="3"/>
  <c r="L816" i="3"/>
  <c r="L978" i="3"/>
  <c r="L1409" i="3"/>
  <c r="L1688" i="3"/>
  <c r="L2592" i="3"/>
  <c r="L2927" i="3"/>
  <c r="L2560" i="3"/>
  <c r="L1440" i="3"/>
  <c r="Q1538" i="3"/>
  <c r="L1789" i="3"/>
  <c r="Q1220" i="3"/>
  <c r="Q1470" i="3"/>
  <c r="L2978" i="3"/>
  <c r="L1902" i="3"/>
  <c r="Q1942" i="3"/>
  <c r="L3372" i="3"/>
  <c r="Q1546" i="3"/>
  <c r="Q1129" i="3"/>
  <c r="Q2759" i="3"/>
  <c r="L1753" i="3"/>
  <c r="L2655" i="3"/>
  <c r="Q995" i="3"/>
  <c r="Q2372" i="3"/>
  <c r="Q1526" i="3"/>
  <c r="L1260" i="3"/>
  <c r="L2119" i="3"/>
  <c r="L2213" i="3"/>
  <c r="L744" i="3"/>
  <c r="Q2812" i="3"/>
  <c r="L2165" i="3"/>
  <c r="L2680" i="3"/>
  <c r="L2885" i="3"/>
  <c r="Q1250" i="3"/>
  <c r="L787" i="3"/>
  <c r="L1429" i="3"/>
  <c r="L583" i="3"/>
  <c r="Q1561" i="3"/>
  <c r="L2458" i="3"/>
  <c r="L1288" i="3"/>
  <c r="Q835" i="3"/>
  <c r="Q1264" i="3"/>
  <c r="L987" i="3"/>
  <c r="Q1132" i="3"/>
  <c r="Q3482" i="3"/>
  <c r="L2177" i="3"/>
  <c r="L1227" i="3"/>
  <c r="Q1955" i="3"/>
  <c r="L2235" i="3"/>
  <c r="Q918" i="3"/>
  <c r="Q1380" i="3"/>
  <c r="L1008" i="3"/>
  <c r="Q2748" i="3"/>
  <c r="Q2429" i="3"/>
  <c r="L1283" i="3"/>
  <c r="Q1647" i="3"/>
  <c r="L1188" i="3"/>
  <c r="L807" i="3"/>
  <c r="L1682" i="3"/>
  <c r="L1859" i="3"/>
  <c r="Q2402" i="3"/>
  <c r="Q2050" i="3"/>
  <c r="L1101" i="3"/>
  <c r="L2526" i="3"/>
  <c r="Q724" i="3"/>
  <c r="L1290" i="3"/>
  <c r="Q687" i="3"/>
  <c r="L651" i="3"/>
  <c r="Q2236" i="3"/>
  <c r="Q893" i="3"/>
  <c r="L1229" i="3"/>
  <c r="Q2825" i="3"/>
  <c r="Q736" i="3"/>
  <c r="Q1899" i="3"/>
  <c r="L1610" i="3"/>
  <c r="Q858" i="3"/>
  <c r="L2725" i="3"/>
  <c r="L1552" i="3"/>
  <c r="Q2055" i="3"/>
  <c r="L1105" i="3"/>
  <c r="Q2101" i="3"/>
  <c r="Q1287" i="3"/>
  <c r="L654" i="3"/>
  <c r="L2558" i="3"/>
  <c r="Q1786" i="3"/>
  <c r="Q2636" i="3"/>
  <c r="Q717" i="3"/>
  <c r="L1475" i="3"/>
  <c r="L1684" i="3"/>
  <c r="L1761" i="3"/>
  <c r="L1908" i="3"/>
  <c r="L1716" i="3"/>
  <c r="Q2319" i="3"/>
  <c r="L578" i="3"/>
  <c r="L794" i="3"/>
  <c r="Q1359" i="3"/>
  <c r="Q2040" i="3"/>
  <c r="Q998" i="3"/>
  <c r="L1143" i="3"/>
  <c r="Q1441" i="3"/>
  <c r="Q2564" i="3"/>
  <c r="L1378" i="3"/>
  <c r="L642" i="3"/>
  <c r="L1692" i="3"/>
  <c r="L2389" i="3"/>
  <c r="L1537" i="3"/>
  <c r="Q977" i="3"/>
  <c r="L1285" i="3"/>
  <c r="Q1477" i="3"/>
  <c r="L2812" i="3"/>
  <c r="L1600" i="3"/>
  <c r="Q2574" i="3"/>
  <c r="Q722" i="3"/>
  <c r="L2200" i="3"/>
  <c r="Q2674" i="3"/>
  <c r="L957" i="3"/>
  <c r="Q960" i="3"/>
  <c r="Q1335" i="3"/>
  <c r="L2869" i="3"/>
  <c r="Q2254" i="3"/>
  <c r="Q2851" i="3"/>
  <c r="L1611" i="3"/>
  <c r="L2310" i="3"/>
  <c r="Q2534" i="3"/>
  <c r="L933" i="3"/>
  <c r="L623" i="3"/>
  <c r="Q1736" i="3"/>
  <c r="L1313" i="3"/>
  <c r="L2698" i="3"/>
  <c r="L1579" i="3"/>
  <c r="Q2074" i="3"/>
  <c r="L1743" i="3"/>
  <c r="L1059" i="3"/>
  <c r="L601" i="3"/>
  <c r="L2817" i="3"/>
  <c r="Q680" i="3"/>
  <c r="L2268" i="3"/>
  <c r="Q2659" i="3"/>
  <c r="L2989" i="3"/>
  <c r="L932" i="3"/>
  <c r="L1242" i="3"/>
  <c r="Q2180" i="3"/>
  <c r="L1997" i="3"/>
  <c r="L2212" i="3"/>
  <c r="L2429" i="3"/>
  <c r="L874" i="3"/>
  <c r="L661" i="3"/>
  <c r="L832" i="3"/>
  <c r="L649" i="3"/>
  <c r="L1872" i="3"/>
  <c r="Q1716" i="3"/>
  <c r="Q784" i="3"/>
  <c r="Q1799" i="3"/>
  <c r="L586" i="3"/>
  <c r="Q2085" i="3"/>
  <c r="Q833" i="3"/>
  <c r="Q1972" i="3"/>
  <c r="L1088" i="3"/>
  <c r="Q782" i="3"/>
  <c r="Q1851" i="3"/>
  <c r="Q1621" i="3"/>
  <c r="Q2317" i="3"/>
  <c r="Q1756" i="3"/>
  <c r="Q1095" i="3"/>
  <c r="L709" i="3"/>
  <c r="Q1622" i="3"/>
  <c r="L1094" i="3"/>
  <c r="Q1316" i="3"/>
  <c r="L1870" i="3"/>
  <c r="L1102" i="3"/>
  <c r="Q1247" i="3"/>
  <c r="L3430" i="3"/>
  <c r="Q2986" i="3"/>
  <c r="Q993" i="3"/>
  <c r="L741" i="3"/>
  <c r="L1215" i="3"/>
  <c r="Q643" i="3"/>
  <c r="L1574" i="3"/>
  <c r="L1850" i="3"/>
  <c r="L2930" i="3"/>
  <c r="Q2417" i="3"/>
  <c r="Q1663" i="3"/>
  <c r="L634" i="3"/>
  <c r="L1125" i="3"/>
  <c r="L2164" i="3"/>
  <c r="Q1431" i="3"/>
  <c r="Q1490" i="3"/>
  <c r="L1192" i="3"/>
  <c r="Q2397" i="3"/>
  <c r="Q1312" i="3"/>
  <c r="Q1464" i="3"/>
  <c r="Q1793" i="3"/>
  <c r="Q1077" i="3"/>
  <c r="Q2204" i="3"/>
  <c r="L1469" i="3"/>
  <c r="Q2778" i="3"/>
  <c r="L768" i="3"/>
  <c r="L1053" i="3"/>
  <c r="L1423" i="3"/>
  <c r="Q1162" i="3"/>
  <c r="Q1564" i="3"/>
  <c r="Q1410" i="3"/>
  <c r="L2183" i="3"/>
  <c r="Q1100" i="3"/>
  <c r="L2775" i="3"/>
  <c r="Q1087" i="3"/>
  <c r="Q596" i="3"/>
  <c r="Q1945" i="3"/>
  <c r="Q1665" i="3"/>
  <c r="L1340" i="3"/>
  <c r="Q905" i="3"/>
  <c r="L1161" i="3"/>
  <c r="L1307" i="3"/>
  <c r="L2709" i="3"/>
  <c r="L3070" i="3"/>
  <c r="Q855" i="3"/>
  <c r="L3283" i="3"/>
  <c r="L732" i="3"/>
  <c r="Q1719" i="3"/>
  <c r="Q1711" i="3"/>
  <c r="L803" i="3"/>
  <c r="L3253" i="3"/>
  <c r="L994" i="3"/>
  <c r="Q2128" i="3"/>
  <c r="L1741" i="3"/>
  <c r="L1388" i="3"/>
  <c r="Q577" i="3"/>
  <c r="L2251" i="3"/>
  <c r="L1812" i="3"/>
  <c r="Q2919" i="3"/>
  <c r="Q1433" i="3"/>
  <c r="Q1356" i="3"/>
  <c r="L1173" i="3"/>
  <c r="Q2731" i="3"/>
  <c r="Q1895" i="3"/>
  <c r="Q2062" i="3"/>
  <c r="L1839" i="3"/>
  <c r="Q842" i="3"/>
  <c r="Q1646" i="3"/>
  <c r="Q843" i="3"/>
  <c r="Q1913" i="3"/>
  <c r="L1619" i="3"/>
  <c r="Q878" i="3"/>
  <c r="L1657" i="3"/>
  <c r="Q1225" i="3"/>
  <c r="Q2307" i="3"/>
  <c r="Q2211" i="3"/>
  <c r="Q1007" i="3"/>
  <c r="Q3506" i="3"/>
  <c r="Q996" i="3"/>
  <c r="L1634" i="3"/>
  <c r="L645" i="3"/>
  <c r="Q635" i="3"/>
  <c r="Q1750" i="3"/>
  <c r="L2137" i="3"/>
  <c r="L1096" i="3"/>
  <c r="Q1240" i="3"/>
  <c r="L628" i="3"/>
  <c r="Q3488" i="3"/>
  <c r="Q1758" i="3"/>
  <c r="Q1848" i="3"/>
  <c r="L3560" i="3"/>
  <c r="Q3324" i="3"/>
  <c r="L770" i="3"/>
  <c r="L3310" i="3"/>
  <c r="L3840" i="3"/>
  <c r="L2506" i="3"/>
  <c r="Q1803" i="3"/>
  <c r="L912" i="3"/>
  <c r="Q2506" i="3"/>
  <c r="Q1962" i="3"/>
  <c r="L1993" i="3"/>
  <c r="Q2477" i="3"/>
  <c r="L1975" i="3"/>
  <c r="L1853" i="3"/>
  <c r="L2150" i="3"/>
  <c r="L2891" i="3"/>
  <c r="L1779" i="3"/>
  <c r="L2199" i="3"/>
  <c r="Q3631" i="3"/>
  <c r="L650" i="3"/>
  <c r="Q3477" i="3"/>
  <c r="Q1495" i="3"/>
  <c r="L1431" i="3"/>
  <c r="Q814" i="3"/>
  <c r="L1031" i="3"/>
  <c r="L1256" i="3"/>
  <c r="L1274" i="3"/>
  <c r="L2004" i="3"/>
  <c r="L598" i="3"/>
  <c r="L684" i="3"/>
  <c r="Q1934" i="3"/>
  <c r="L3228" i="3"/>
  <c r="Q2331" i="3"/>
  <c r="L3039" i="3"/>
  <c r="L3306" i="3"/>
  <c r="L758" i="3"/>
  <c r="Q1642" i="3"/>
  <c r="Q1868" i="3"/>
  <c r="L1058" i="3"/>
  <c r="L1624" i="3"/>
  <c r="Q696" i="3"/>
  <c r="L2454" i="3"/>
  <c r="Q2001" i="3"/>
  <c r="Q2868" i="3"/>
  <c r="Q3995" i="3"/>
  <c r="L4246" i="3"/>
  <c r="L1498" i="3"/>
  <c r="L2920" i="3"/>
  <c r="Q2742" i="3"/>
  <c r="L2229" i="3"/>
  <c r="L1428" i="3"/>
  <c r="L3820" i="3"/>
  <c r="Q2406" i="3"/>
  <c r="L4199" i="3"/>
  <c r="Q602" i="3"/>
  <c r="Q3494" i="3"/>
  <c r="L1250" i="3"/>
  <c r="L1014" i="3"/>
  <c r="L2426" i="3"/>
  <c r="L1214" i="3"/>
  <c r="L2142" i="3"/>
  <c r="L846" i="3"/>
  <c r="L3614" i="3"/>
  <c r="L3510" i="3"/>
  <c r="L1725" i="3"/>
  <c r="L748" i="3"/>
  <c r="L1841" i="3"/>
  <c r="L2436" i="3"/>
  <c r="Q1898" i="3"/>
  <c r="L1643" i="3"/>
  <c r="Q2493" i="3"/>
  <c r="L2721" i="3"/>
  <c r="L3155" i="3"/>
  <c r="Q1971" i="3"/>
  <c r="Q1151" i="3"/>
  <c r="L2064" i="3"/>
  <c r="L715" i="3"/>
  <c r="L1393" i="3"/>
  <c r="Q1831" i="3"/>
  <c r="Q1136" i="3"/>
  <c r="Q1235" i="3"/>
  <c r="Q1412" i="3"/>
  <c r="L3911" i="3"/>
  <c r="Q1492" i="3"/>
  <c r="Q2241" i="3"/>
  <c r="Q2421" i="3"/>
  <c r="Q3365" i="3"/>
  <c r="Q3434" i="3"/>
  <c r="L2041" i="3"/>
  <c r="L2640" i="3"/>
  <c r="Q2633" i="3"/>
  <c r="L3595" i="3"/>
  <c r="L3660" i="3"/>
  <c r="L3102" i="3"/>
  <c r="L3167" i="3"/>
  <c r="L1128" i="3"/>
  <c r="L4048" i="3"/>
  <c r="L3897" i="3"/>
  <c r="L1247" i="3"/>
  <c r="Q3936" i="3"/>
  <c r="Q2623" i="3"/>
  <c r="L2260" i="3"/>
  <c r="Q2976" i="3"/>
  <c r="L2814" i="3"/>
  <c r="Q1485" i="3"/>
  <c r="Q3522" i="3"/>
  <c r="L1018" i="3"/>
  <c r="Q4252" i="3"/>
  <c r="L1175" i="3"/>
  <c r="L1649" i="3"/>
  <c r="Q2004" i="3"/>
  <c r="L1071" i="3"/>
  <c r="Q3858" i="3"/>
  <c r="L2130" i="3"/>
  <c r="Q1039" i="3"/>
  <c r="Q2946" i="3"/>
  <c r="Q2879" i="3"/>
  <c r="Q1170" i="3"/>
  <c r="Q1142" i="3"/>
  <c r="L2404" i="3"/>
  <c r="Q1346" i="3"/>
  <c r="Q1822" i="3"/>
  <c r="Q644" i="3"/>
  <c r="L1411" i="3"/>
  <c r="L1430" i="3"/>
  <c r="L3492" i="3"/>
  <c r="L1064" i="3"/>
  <c r="Q2638" i="3"/>
  <c r="L2983" i="3"/>
  <c r="L2031" i="3"/>
  <c r="Q953" i="3"/>
  <c r="L1142" i="3"/>
  <c r="Q1188" i="3"/>
  <c r="Q2827" i="3"/>
  <c r="L1263" i="3"/>
  <c r="Q1846" i="3"/>
  <c r="L1962" i="3"/>
  <c r="Q2880" i="3"/>
  <c r="Q2543" i="3"/>
  <c r="Q1560" i="3"/>
  <c r="Q2021" i="3"/>
  <c r="L814" i="3"/>
  <c r="Q990" i="3"/>
  <c r="L639" i="3"/>
  <c r="Q3224" i="3"/>
  <c r="Q1950" i="3"/>
  <c r="Q1286" i="3"/>
  <c r="L1319" i="3"/>
  <c r="L1558" i="3"/>
  <c r="Q1426" i="3"/>
  <c r="L3113" i="3"/>
  <c r="L2601" i="3"/>
  <c r="Q1435" i="3"/>
  <c r="L646" i="3"/>
  <c r="L2495" i="3"/>
  <c r="L679" i="3"/>
  <c r="L1691" i="3"/>
  <c r="L2948" i="3"/>
  <c r="Q1130" i="3"/>
  <c r="Q2014" i="3"/>
  <c r="Q3262" i="3"/>
  <c r="L2231" i="3"/>
  <c r="Q1016" i="3"/>
  <c r="Q874" i="3"/>
  <c r="Q1733" i="3"/>
  <c r="Q1630" i="3"/>
  <c r="L2315" i="3"/>
  <c r="Q2181" i="3"/>
  <c r="L2362" i="3"/>
  <c r="Q789" i="3"/>
  <c r="L1631" i="3"/>
  <c r="Q613" i="3"/>
  <c r="L1402" i="3"/>
  <c r="Q1160" i="3"/>
  <c r="Q2048" i="3"/>
  <c r="Q2706" i="3"/>
  <c r="L2275" i="3"/>
  <c r="L737" i="3"/>
  <c r="L3544" i="3"/>
  <c r="Q2036" i="3"/>
  <c r="Q588" i="3"/>
  <c r="Q1450" i="3"/>
  <c r="L1386" i="3"/>
  <c r="Q1466" i="3"/>
  <c r="L1317" i="3"/>
  <c r="L1044" i="3"/>
  <c r="Q617" i="3"/>
  <c r="L1581" i="3"/>
  <c r="Q1107" i="3"/>
  <c r="Q2094" i="3"/>
  <c r="L1609" i="3"/>
  <c r="L2376" i="3"/>
  <c r="Q1600" i="3"/>
  <c r="Q1030" i="3"/>
  <c r="Q615" i="3"/>
  <c r="L1785" i="3"/>
  <c r="L1246" i="3"/>
  <c r="L2036" i="3"/>
  <c r="Q1817" i="3"/>
  <c r="Q1440" i="3"/>
  <c r="L1627" i="3"/>
  <c r="L1569" i="3"/>
  <c r="L1120" i="3"/>
  <c r="Q2448" i="3"/>
  <c r="L693" i="3"/>
  <c r="L1493" i="3"/>
  <c r="L2117" i="3"/>
  <c r="L1222" i="3"/>
  <c r="L2342" i="3"/>
  <c r="L936" i="3"/>
  <c r="L2435" i="3"/>
  <c r="L2372" i="3"/>
  <c r="L1532" i="3"/>
  <c r="L2144" i="3"/>
  <c r="Q1409" i="3"/>
  <c r="L1608" i="3"/>
  <c r="L647" i="3"/>
  <c r="L2907" i="3"/>
  <c r="L703" i="3"/>
  <c r="L2437" i="3"/>
  <c r="Q1088" i="3"/>
  <c r="Q795" i="3"/>
  <c r="Q757" i="3"/>
  <c r="L1321" i="3"/>
  <c r="L766" i="3"/>
  <c r="L2068" i="3"/>
  <c r="Q575" i="3"/>
  <c r="Q1345" i="3"/>
  <c r="Q1567" i="3"/>
  <c r="Q2433" i="3"/>
  <c r="Q1469" i="3"/>
  <c r="L849" i="3"/>
  <c r="Q1645" i="3"/>
  <c r="Q1407" i="3"/>
  <c r="L2447" i="3"/>
  <c r="Q1778" i="3"/>
  <c r="Q1067" i="3"/>
  <c r="Q1443" i="3"/>
  <c r="L2196" i="3"/>
  <c r="Q660" i="3"/>
  <c r="L886" i="3"/>
  <c r="Q1350" i="3"/>
  <c r="L2434" i="3"/>
  <c r="L1370" i="3"/>
  <c r="L833" i="3"/>
  <c r="L1097" i="3"/>
  <c r="Q606" i="3"/>
  <c r="L1366" i="3"/>
  <c r="Q1539" i="3"/>
  <c r="Q2305" i="3"/>
  <c r="Q938" i="3"/>
  <c r="Q2792" i="3"/>
  <c r="L3743" i="3"/>
  <c r="L781" i="3"/>
  <c r="Q743" i="3"/>
  <c r="L1043" i="3"/>
  <c r="L1427" i="3"/>
  <c r="Q1383" i="3"/>
  <c r="L2358" i="3"/>
  <c r="Q710" i="3"/>
  <c r="L1710" i="3"/>
  <c r="Q1042" i="3"/>
  <c r="Q3010" i="3"/>
  <c r="Q2750" i="3"/>
  <c r="Q1338" i="3"/>
  <c r="Q1196" i="3"/>
  <c r="L1676" i="3"/>
  <c r="L740" i="3"/>
  <c r="L1302" i="3"/>
  <c r="Q1921" i="3"/>
  <c r="L1354" i="3"/>
  <c r="L1023" i="3"/>
  <c r="L1522" i="3"/>
  <c r="L1459" i="3"/>
  <c r="Q1484" i="3"/>
  <c r="L1172" i="3"/>
  <c r="L1452" i="3"/>
  <c r="L2051" i="3"/>
  <c r="L1837" i="3"/>
  <c r="L1049" i="3"/>
  <c r="Q1675" i="3"/>
  <c r="L2043" i="3"/>
  <c r="L2018" i="3"/>
  <c r="Q572" i="3"/>
  <c r="Q1209" i="3"/>
  <c r="Q3824" i="3"/>
  <c r="Q2875" i="3"/>
  <c r="L2294" i="3"/>
  <c r="Q2725" i="3"/>
  <c r="Q3881" i="3"/>
  <c r="Q3403" i="3"/>
  <c r="L2422" i="3"/>
  <c r="Q4142" i="3"/>
  <c r="Q720" i="3"/>
  <c r="Q3771" i="3"/>
  <c r="Q1536" i="3"/>
  <c r="L3042" i="3"/>
  <c r="Q3351" i="3"/>
  <c r="Q1562" i="3"/>
  <c r="Q3167" i="3"/>
  <c r="L1435" i="3"/>
  <c r="Q3252" i="3"/>
  <c r="L2750" i="3"/>
  <c r="Q952" i="3"/>
  <c r="Q2283" i="3"/>
  <c r="L1799" i="3"/>
  <c r="Q3138" i="3"/>
  <c r="L4122" i="3"/>
  <c r="L2982" i="3"/>
  <c r="Q1989" i="3"/>
  <c r="Q3034" i="3"/>
  <c r="L3758" i="3"/>
  <c r="L1826" i="3"/>
  <c r="Q2412" i="3"/>
  <c r="L3075" i="3"/>
  <c r="Q2646" i="3"/>
  <c r="Q2452" i="3"/>
  <c r="L2532" i="3"/>
  <c r="Q728" i="3"/>
  <c r="Q2408" i="3"/>
  <c r="Q1297" i="3"/>
  <c r="Q1486" i="3"/>
  <c r="Q1126" i="3"/>
  <c r="L1167" i="3"/>
  <c r="Q1957" i="3"/>
  <c r="L820" i="3"/>
  <c r="L2406" i="3"/>
  <c r="Q1288" i="3"/>
  <c r="Q688" i="3"/>
  <c r="L3708" i="3"/>
  <c r="L1239" i="3"/>
  <c r="L1046" i="3"/>
  <c r="L3923" i="3"/>
  <c r="L1843" i="3"/>
  <c r="Q963" i="3"/>
  <c r="L637" i="3"/>
  <c r="L1617" i="3"/>
  <c r="Q1986" i="3"/>
  <c r="Q824" i="3"/>
  <c r="Q1855" i="3"/>
  <c r="Q1511" i="3"/>
  <c r="Q2769" i="3"/>
  <c r="Q2934" i="3"/>
  <c r="Q1206" i="3"/>
  <c r="L1752" i="3"/>
  <c r="L883" i="3"/>
  <c r="Q3670" i="3"/>
  <c r="L843" i="3"/>
  <c r="Q1554" i="3"/>
  <c r="Q1680" i="3"/>
  <c r="Q872" i="3"/>
  <c r="L845" i="3"/>
  <c r="Q1400" i="3"/>
  <c r="L1478" i="3"/>
  <c r="Q628" i="3"/>
  <c r="Q1005" i="3"/>
  <c r="Q1177" i="3"/>
  <c r="L663" i="3"/>
  <c r="Q3426" i="3"/>
  <c r="Q959" i="3"/>
  <c r="Q1172" i="3"/>
  <c r="L618" i="3"/>
  <c r="Q1829" i="3"/>
  <c r="L1075" i="3"/>
  <c r="Q1910" i="3"/>
  <c r="L3242" i="3"/>
  <c r="L1748" i="3"/>
  <c r="L830" i="3"/>
  <c r="L1436" i="3"/>
  <c r="Q1587" i="3"/>
  <c r="L731" i="3"/>
  <c r="L1166" i="3"/>
  <c r="Q2502" i="3"/>
  <c r="Q1917" i="3"/>
  <c r="Q3152" i="3"/>
  <c r="Q2548" i="3"/>
  <c r="L616" i="3"/>
  <c r="L1384" i="3"/>
  <c r="L1496" i="3"/>
  <c r="Q591" i="3"/>
  <c r="Q2304" i="3"/>
  <c r="L3384" i="3"/>
  <c r="Q1681" i="3"/>
  <c r="L1568" i="3"/>
  <c r="L1796" i="3"/>
  <c r="Q1476" i="3"/>
  <c r="Q1262" i="3"/>
  <c r="Q2554" i="3"/>
  <c r="L710" i="3"/>
  <c r="Q1591" i="3"/>
  <c r="L1265" i="3"/>
  <c r="Q2505" i="3"/>
  <c r="Q3837" i="3"/>
  <c r="Q1558" i="3"/>
  <c r="Q1233" i="3"/>
  <c r="L2515" i="3"/>
  <c r="Q908" i="3"/>
  <c r="Q2537" i="3"/>
  <c r="L2120" i="3"/>
  <c r="Q1609" i="3"/>
  <c r="Q1565" i="3"/>
  <c r="Q1632" i="3"/>
  <c r="L1928" i="3"/>
  <c r="L1467" i="3"/>
  <c r="Q1216" i="3"/>
  <c r="L1359" i="3"/>
  <c r="L1615" i="3"/>
  <c r="L2187" i="3"/>
  <c r="Q1246" i="3"/>
  <c r="L1413" i="3"/>
  <c r="Q4251" i="3"/>
  <c r="Q2786" i="3"/>
  <c r="L1186" i="3"/>
  <c r="Q2364" i="3"/>
  <c r="Q1304" i="3"/>
  <c r="L840" i="3"/>
  <c r="Q1347" i="3"/>
  <c r="Q1103" i="3"/>
  <c r="L669" i="3"/>
  <c r="L975" i="3"/>
  <c r="Q3188" i="3"/>
  <c r="L1284" i="3"/>
  <c r="L2060" i="3"/>
  <c r="Q599" i="3"/>
  <c r="L1713" i="3"/>
  <c r="Q605" i="3"/>
  <c r="Q703" i="3"/>
  <c r="Q810" i="3"/>
  <c r="L2415" i="3"/>
  <c r="L2666" i="3"/>
  <c r="L2546" i="3"/>
  <c r="Q1011" i="3"/>
  <c r="Q808" i="3"/>
  <c r="Q2379" i="3"/>
  <c r="Q2248" i="3"/>
  <c r="Q796" i="3"/>
  <c r="Q1065" i="3"/>
  <c r="Q2359" i="3"/>
  <c r="L3020" i="3"/>
  <c r="Q1459" i="3"/>
  <c r="L1311" i="3"/>
  <c r="Q1740" i="3"/>
  <c r="Q1563" i="3"/>
  <c r="Q1318" i="3"/>
  <c r="Q573" i="3"/>
  <c r="Q1696" i="3"/>
  <c r="L1206" i="3"/>
  <c r="Q1965" i="3"/>
  <c r="Q2121" i="3"/>
  <c r="L585" i="3"/>
  <c r="L1968" i="3"/>
  <c r="Q1319" i="3"/>
  <c r="Q1113" i="3"/>
  <c r="Q2685" i="3"/>
  <c r="Q2198" i="3"/>
  <c r="Q580" i="3"/>
  <c r="Q1344" i="3"/>
  <c r="Q2182" i="3"/>
  <c r="Q729" i="3"/>
  <c r="L2794" i="3"/>
  <c r="Q747" i="3"/>
  <c r="Q2002" i="3"/>
  <c r="L1039" i="3"/>
  <c r="Q1245" i="3"/>
  <c r="L1276" i="3"/>
  <c r="L2916" i="3"/>
  <c r="L1177" i="3"/>
  <c r="Q1781" i="3"/>
  <c r="L960" i="3"/>
  <c r="Q1671" i="3"/>
  <c r="L681" i="3"/>
  <c r="L847" i="3"/>
  <c r="Q1504" i="3"/>
  <c r="Q3078" i="3"/>
  <c r="L1933" i="3"/>
  <c r="L1412" i="3"/>
  <c r="Q909" i="3"/>
  <c r="Q1578" i="3"/>
  <c r="Q1134" i="3"/>
  <c r="Q1017" i="3"/>
  <c r="L2570" i="3"/>
  <c r="L1432" i="3"/>
  <c r="Q1442" i="3"/>
  <c r="L1704" i="3"/>
  <c r="Q1835" i="3"/>
  <c r="Q1379" i="3"/>
  <c r="L829" i="3"/>
  <c r="Q1923" i="3"/>
  <c r="L722" i="3"/>
  <c r="L3557" i="3"/>
  <c r="Q2605" i="3"/>
  <c r="L2624" i="3"/>
  <c r="L2833" i="3"/>
  <c r="Q2551" i="3"/>
  <c r="Q4088" i="3"/>
  <c r="L1322" i="3"/>
  <c r="L990" i="3"/>
  <c r="L2190" i="3"/>
  <c r="L2446" i="3"/>
  <c r="Q2340" i="3"/>
  <c r="L1147" i="3"/>
  <c r="L2483" i="3"/>
  <c r="Q1176" i="3"/>
  <c r="L930" i="3"/>
  <c r="L2016" i="3"/>
  <c r="L1883" i="3"/>
  <c r="L3580" i="3"/>
  <c r="Q2064" i="3"/>
  <c r="Q3462" i="3"/>
  <c r="Q1081" i="3"/>
  <c r="L2099" i="3"/>
  <c r="L1613" i="3"/>
  <c r="L1587" i="3"/>
  <c r="Q1381" i="3"/>
  <c r="Q3279" i="3"/>
  <c r="Q2896" i="3"/>
  <c r="Q2805" i="3"/>
  <c r="L2209" i="3"/>
  <c r="L3077" i="3"/>
  <c r="Q815" i="3"/>
  <c r="Q2462" i="3"/>
  <c r="Q934" i="3"/>
  <c r="L1612" i="3"/>
  <c r="L1835" i="3"/>
  <c r="Q1594" i="3"/>
  <c r="L2602" i="3"/>
  <c r="Q1811" i="3"/>
  <c r="L1182" i="3"/>
  <c r="L1211" i="3"/>
  <c r="L1876" i="3"/>
  <c r="L1107" i="3"/>
  <c r="Q1141" i="3"/>
  <c r="L1090" i="3"/>
  <c r="L2236" i="3"/>
  <c r="Q2507" i="3"/>
  <c r="L694" i="3"/>
  <c r="L2090" i="3"/>
  <c r="Q772" i="3"/>
  <c r="L1468" i="3"/>
  <c r="Q1390" i="3"/>
  <c r="L1516" i="3"/>
  <c r="L1630" i="3"/>
  <c r="Q1839" i="3"/>
  <c r="Q1939" i="3"/>
  <c r="Q578" i="3"/>
  <c r="L686" i="3"/>
  <c r="L1851" i="3"/>
  <c r="L1397" i="3"/>
  <c r="L2913" i="3"/>
  <c r="L2284" i="3"/>
  <c r="Q1402" i="3"/>
  <c r="Q2292" i="3"/>
  <c r="Q1454" i="3"/>
  <c r="L2375" i="3"/>
  <c r="L1528" i="3"/>
  <c r="L838" i="3"/>
  <c r="L1287" i="3"/>
  <c r="Q1094" i="3"/>
  <c r="Q637" i="3"/>
  <c r="Q865" i="3"/>
  <c r="Q2499" i="3"/>
  <c r="L881" i="3"/>
  <c r="L859" i="3"/>
  <c r="L700" i="3"/>
  <c r="L668" i="3"/>
  <c r="Q1000" i="3"/>
  <c r="L1365" i="3"/>
  <c r="L1476" i="3"/>
  <c r="Q2252" i="3"/>
  <c r="Q667" i="3"/>
  <c r="L1947" i="3"/>
  <c r="Q721" i="3"/>
  <c r="L774" i="3"/>
  <c r="Q1728" i="3"/>
  <c r="Q1816" i="3"/>
  <c r="Q600" i="3"/>
  <c r="L1791" i="3"/>
  <c r="Q2043" i="3"/>
  <c r="L1802" i="3"/>
  <c r="L705" i="3"/>
  <c r="Q2195" i="3"/>
  <c r="L1671" i="3"/>
  <c r="Q1231" i="3"/>
  <c r="L979" i="3"/>
  <c r="L1095" i="3"/>
  <c r="L937" i="3"/>
  <c r="L1244" i="3"/>
  <c r="Q2418" i="3"/>
  <c r="L1637" i="3"/>
  <c r="L1224" i="3"/>
  <c r="Q1037" i="3"/>
  <c r="Q604" i="3"/>
  <c r="Q2090" i="3"/>
  <c r="Q885" i="3"/>
  <c r="Q1308" i="3"/>
  <c r="L2203" i="3"/>
  <c r="Q2838" i="3"/>
  <c r="Q2087" i="3"/>
  <c r="Q2612" i="3"/>
  <c r="Q707" i="3"/>
  <c r="L2803" i="3"/>
  <c r="Q1500" i="3"/>
  <c r="Q2958" i="3"/>
  <c r="Q1774" i="3"/>
  <c r="L713" i="3"/>
  <c r="Q1337" i="3"/>
  <c r="Q788" i="3"/>
  <c r="L922" i="3"/>
  <c r="Q2070" i="3"/>
  <c r="Q2116" i="3"/>
  <c r="Q2727" i="3"/>
  <c r="Q1256" i="3"/>
  <c r="L1136" i="3"/>
  <c r="L767" i="3"/>
  <c r="Q1223" i="3"/>
  <c r="Q1697" i="3"/>
  <c r="Q2000" i="3"/>
  <c r="L1616" i="3"/>
  <c r="Q1263" i="3"/>
  <c r="L2722" i="3"/>
  <c r="Q1635" i="3"/>
  <c r="L1072" i="3"/>
  <c r="L1376" i="3"/>
  <c r="Q1164" i="3"/>
  <c r="Q1556" i="3"/>
  <c r="L2244" i="3"/>
  <c r="L2954" i="3"/>
  <c r="L792" i="3"/>
  <c r="Q2091" i="3"/>
  <c r="L1460" i="3"/>
  <c r="Q2015" i="3"/>
  <c r="L2045" i="3"/>
  <c r="Q2699" i="3"/>
  <c r="Q1826" i="3"/>
  <c r="Q2060" i="3"/>
  <c r="L2659" i="3"/>
  <c r="L1771" i="3"/>
  <c r="L1391" i="3"/>
  <c r="Q803" i="3"/>
  <c r="Q1248" i="3"/>
  <c r="Q2841" i="3"/>
  <c r="L2738" i="3"/>
  <c r="L1146" i="3"/>
  <c r="L1526" i="3"/>
  <c r="L2497" i="3"/>
  <c r="Q1062" i="3"/>
  <c r="L2677" i="3"/>
  <c r="Q2183" i="3"/>
  <c r="Q1721" i="3"/>
  <c r="Q2147" i="3"/>
  <c r="Q2906" i="3"/>
  <c r="L1820" i="3"/>
  <c r="Q2593" i="3"/>
  <c r="Q792" i="3"/>
  <c r="L2368" i="3"/>
  <c r="Q1941" i="3"/>
  <c r="L1491" i="3"/>
  <c r="L1063" i="3"/>
  <c r="L1728" i="3"/>
  <c r="Q1051" i="3"/>
  <c r="L672" i="3"/>
  <c r="L1991" i="3"/>
  <c r="L1518" i="3"/>
  <c r="L1737" i="3"/>
  <c r="L1793" i="3"/>
  <c r="L1237" i="3"/>
  <c r="L1424" i="3"/>
  <c r="Q598" i="3"/>
  <c r="L1880" i="3"/>
  <c r="Q1033" i="3"/>
  <c r="Q1414" i="3"/>
  <c r="L2802" i="3"/>
  <c r="Q1902" i="3"/>
  <c r="Q923" i="3"/>
  <c r="Q1922" i="3"/>
  <c r="L1392" i="3"/>
  <c r="L1494" i="3"/>
  <c r="L1197" i="3"/>
  <c r="L982" i="3"/>
  <c r="L870" i="3"/>
  <c r="L3848" i="3"/>
  <c r="Q2683" i="3"/>
  <c r="Q2025" i="3"/>
  <c r="Q1842" i="3"/>
  <c r="L2871" i="3"/>
  <c r="L2149" i="3"/>
  <c r="L1913" i="3"/>
  <c r="L1203" i="3"/>
  <c r="Q1739" i="3"/>
  <c r="Q831" i="3"/>
  <c r="L2111" i="3"/>
  <c r="Q985" i="3"/>
  <c r="Q1625" i="3"/>
  <c r="L2388" i="3"/>
  <c r="L1829" i="3"/>
  <c r="L790" i="3"/>
  <c r="Q1610" i="3"/>
  <c r="Q866" i="3"/>
  <c r="Q763" i="3"/>
  <c r="L2644" i="3"/>
  <c r="Q693" i="3"/>
  <c r="L2112" i="3"/>
  <c r="L2380" i="3"/>
  <c r="L1217" i="3"/>
  <c r="Q2536" i="3"/>
  <c r="Q2053" i="3"/>
  <c r="Q1275" i="3"/>
  <c r="Q972" i="3"/>
  <c r="Q603" i="3"/>
  <c r="Q676" i="3"/>
  <c r="L2159" i="3"/>
  <c r="L1380" i="3"/>
  <c r="Q1575" i="3"/>
  <c r="L576" i="3"/>
  <c r="L920" i="3"/>
  <c r="L1131" i="3"/>
  <c r="Q968" i="3"/>
  <c r="L1939" i="3"/>
  <c r="L2726" i="3"/>
  <c r="L1668" i="3"/>
  <c r="Q1309" i="3"/>
  <c r="Q2715" i="3"/>
  <c r="L2612" i="3"/>
  <c r="L986" i="3"/>
  <c r="L1118" i="3"/>
  <c r="Q1499" i="3"/>
  <c r="Q582" i="3"/>
  <c r="L1438" i="3"/>
  <c r="Q2110" i="3"/>
  <c r="L1931" i="3"/>
  <c r="L2339" i="3"/>
  <c r="Q1700" i="3"/>
  <c r="Q1705" i="3"/>
  <c r="L581" i="3"/>
  <c r="L1515" i="3"/>
  <c r="L1961" i="3"/>
  <c r="Q2710" i="3"/>
  <c r="L951" i="3"/>
  <c r="Q1683" i="3"/>
  <c r="Q4171" i="3"/>
  <c r="L914" i="3"/>
  <c r="L1040" i="3"/>
  <c r="Q3429" i="3"/>
  <c r="Q3203" i="3"/>
  <c r="L1087" i="3"/>
  <c r="L2699" i="3"/>
  <c r="L1521" i="3"/>
  <c r="L2232" i="3"/>
  <c r="L1769" i="3"/>
  <c r="Q846" i="3"/>
  <c r="L609" i="3"/>
  <c r="Q2673" i="3"/>
  <c r="Q1214" i="3"/>
  <c r="L3288" i="3"/>
  <c r="Q755" i="3"/>
  <c r="L1875" i="3"/>
  <c r="L1585" i="3"/>
  <c r="L1513" i="3"/>
  <c r="Q661" i="3"/>
  <c r="L1445" i="3"/>
  <c r="Q1175" i="3"/>
  <c r="L909" i="3"/>
  <c r="Q1672" i="3"/>
  <c r="L3561" i="3"/>
  <c r="Q3073" i="3"/>
  <c r="L2034" i="3"/>
  <c r="L3987" i="3"/>
  <c r="Q1302" i="3"/>
  <c r="L1978" i="3"/>
  <c r="Q631" i="3"/>
  <c r="L3241" i="3"/>
  <c r="Q2196" i="3"/>
  <c r="Q2069" i="3"/>
  <c r="Q698" i="3"/>
  <c r="Q1805" i="3"/>
  <c r="L2037" i="3"/>
  <c r="Q1795" i="3"/>
  <c r="Q691" i="3"/>
  <c r="Q4110" i="3"/>
  <c r="Q1397" i="3"/>
  <c r="L771" i="3"/>
  <c r="L934" i="3"/>
  <c r="Q779" i="3"/>
  <c r="Q2639" i="3"/>
  <c r="L2269" i="3"/>
  <c r="L1155" i="3"/>
  <c r="Q862" i="3"/>
  <c r="L1060" i="3"/>
  <c r="Q702" i="3"/>
  <c r="L2522" i="3"/>
  <c r="Q785" i="3"/>
  <c r="L884" i="3"/>
  <c r="L750" i="3"/>
  <c r="L1036" i="3"/>
  <c r="L2252" i="3"/>
  <c r="Q1980" i="3"/>
  <c r="L1641" i="3"/>
  <c r="L1003" i="3"/>
  <c r="L2083" i="3"/>
  <c r="L2292" i="3"/>
  <c r="Q1944" i="3"/>
  <c r="Q1982" i="3"/>
  <c r="Q979" i="3"/>
  <c r="Q1648" i="3"/>
  <c r="Q958" i="3"/>
  <c r="Q2765" i="3"/>
  <c r="L1034" i="3"/>
  <c r="Q1967" i="3"/>
  <c r="L813" i="3"/>
  <c r="L1538" i="3"/>
  <c r="L1067" i="3"/>
  <c r="Q856" i="3"/>
  <c r="L1230" i="3"/>
  <c r="Q1761" i="3"/>
  <c r="Q681" i="3"/>
  <c r="Q2443" i="3"/>
  <c r="L861" i="3"/>
  <c r="Q2594" i="3"/>
  <c r="Q1020" i="3"/>
  <c r="Q2134" i="3"/>
  <c r="Q3872" i="3"/>
  <c r="L947" i="3"/>
  <c r="L3117" i="3"/>
  <c r="Q1124" i="3"/>
  <c r="L785" i="3"/>
  <c r="L3517" i="3"/>
  <c r="L2405" i="3"/>
  <c r="L1310" i="3"/>
  <c r="Q2403" i="3"/>
  <c r="Q2871" i="3"/>
  <c r="Q880" i="3"/>
  <c r="L857" i="3"/>
  <c r="Q1032" i="3"/>
  <c r="L940" i="3"/>
  <c r="L1169" i="3"/>
  <c r="L1996" i="3"/>
  <c r="Q1866" i="3"/>
  <c r="Q3922" i="3"/>
  <c r="L1550" i="3"/>
  <c r="Q1731" i="3"/>
  <c r="L2075" i="3"/>
  <c r="Q777" i="3"/>
  <c r="L1533" i="3"/>
  <c r="L999" i="3"/>
  <c r="L2743" i="3"/>
  <c r="Q1108" i="3"/>
  <c r="Q1505" i="3"/>
  <c r="L2524" i="3"/>
  <c r="Q1332" i="3"/>
  <c r="L1545" i="3"/>
  <c r="L2459" i="3"/>
  <c r="Q1415" i="3"/>
  <c r="Q570" i="3"/>
  <c r="L608" i="3"/>
  <c r="Q888" i="3"/>
  <c r="L1648" i="3"/>
  <c r="Q1197" i="3"/>
  <c r="Q1909" i="3"/>
  <c r="Q1553" i="3"/>
  <c r="Q705" i="3"/>
  <c r="Q2259" i="3"/>
  <c r="Q1228" i="3"/>
  <c r="L2556" i="3"/>
  <c r="L1656" i="3"/>
  <c r="L1002" i="3"/>
  <c r="Q1057" i="3"/>
  <c r="L2030" i="3"/>
  <c r="Q1611" i="3"/>
  <c r="Q937" i="3"/>
  <c r="L1341" i="3"/>
  <c r="L1955" i="3"/>
  <c r="L2538" i="3"/>
  <c r="L976" i="3"/>
  <c r="L2875" i="3"/>
  <c r="L2017" i="3"/>
  <c r="Q1794" i="3"/>
  <c r="Q1588" i="3"/>
  <c r="L593" i="3"/>
  <c r="L805" i="3"/>
  <c r="L2650" i="3"/>
  <c r="Q2586" i="3"/>
  <c r="L3159" i="3"/>
  <c r="Q3961" i="3"/>
  <c r="Q3915" i="3"/>
  <c r="L1654" i="3"/>
  <c r="Q2500" i="3"/>
  <c r="Q2119" i="3"/>
  <c r="L2326" i="3"/>
  <c r="L1228" i="3"/>
  <c r="Q2388" i="3"/>
  <c r="L2977" i="3"/>
  <c r="L1772" i="3"/>
  <c r="Q1809" i="3"/>
  <c r="L2432" i="3"/>
  <c r="Q3220" i="3"/>
  <c r="Q1479" i="3"/>
  <c r="Q1227" i="3"/>
  <c r="L2695" i="3"/>
  <c r="Q1211" i="3"/>
  <c r="Q889" i="3"/>
  <c r="L1862" i="3"/>
  <c r="Q1289" i="3"/>
  <c r="Q3369" i="3"/>
  <c r="Q1861" i="3"/>
  <c r="Q2487" i="3"/>
  <c r="L1964" i="3"/>
  <c r="L1165" i="3"/>
  <c r="L1904" i="3"/>
  <c r="Q1161" i="3"/>
  <c r="Q1090" i="3"/>
  <c r="L1401" i="3"/>
  <c r="L1465" i="3"/>
  <c r="Q2580" i="3"/>
  <c r="L1035" i="3"/>
  <c r="Q1212" i="3"/>
  <c r="L981" i="3"/>
  <c r="Q632" i="3"/>
  <c r="Q2404" i="3"/>
  <c r="L687" i="3"/>
  <c r="Q651" i="3"/>
  <c r="Q1888" i="3"/>
  <c r="L2489" i="3"/>
  <c r="Q1701" i="3"/>
  <c r="L1195" i="3"/>
  <c r="L1944" i="3"/>
  <c r="L1294" i="3"/>
  <c r="Q749" i="3"/>
  <c r="L1399" i="3"/>
  <c r="Q1339" i="3"/>
  <c r="L627" i="3"/>
  <c r="L588" i="3"/>
  <c r="Q765" i="3"/>
  <c r="L2191" i="3"/>
  <c r="L2154" i="3"/>
  <c r="L1337" i="3"/>
  <c r="L2960" i="3"/>
  <c r="L2888" i="3"/>
  <c r="L2295" i="3"/>
  <c r="Q2782" i="3"/>
  <c r="Q1896" i="3"/>
  <c r="Q576" i="3"/>
  <c r="Q1122" i="3"/>
  <c r="L1137" i="3"/>
  <c r="Q584" i="3"/>
  <c r="Q1117" i="3"/>
  <c r="L1502" i="3"/>
  <c r="L2628" i="3"/>
  <c r="L1583" i="3"/>
  <c r="Q2746" i="3"/>
  <c r="L769" i="3"/>
  <c r="L2914" i="3"/>
  <c r="Q760" i="3"/>
  <c r="L1134" i="3"/>
  <c r="L3085" i="3"/>
  <c r="L1700" i="3"/>
  <c r="L1156" i="3"/>
  <c r="Q2178" i="3"/>
  <c r="Q2647" i="3"/>
  <c r="L1016" i="3"/>
  <c r="L1069" i="3"/>
  <c r="Q1787" i="3"/>
  <c r="L2477" i="3"/>
  <c r="L2102" i="3"/>
  <c r="Q646" i="3"/>
  <c r="Q1340" i="3"/>
  <c r="L2762" i="3"/>
  <c r="L1592" i="3"/>
  <c r="Q2797" i="3"/>
  <c r="Q1494" i="3"/>
  <c r="Q2497" i="3"/>
  <c r="L2478" i="3"/>
  <c r="Q2952" i="3"/>
  <c r="Q916" i="3"/>
  <c r="L810" i="3"/>
  <c r="L1223" i="3"/>
  <c r="Q665" i="3"/>
  <c r="L1163" i="3"/>
  <c r="L2571" i="3"/>
  <c r="L587" i="3"/>
  <c r="L984" i="3"/>
  <c r="L1756" i="3"/>
  <c r="Q620" i="3"/>
  <c r="Q1684" i="3"/>
  <c r="Q1229" i="3"/>
  <c r="L1485" i="3"/>
  <c r="Q1634" i="3"/>
  <c r="L1304" i="3"/>
  <c r="L899" i="3"/>
  <c r="L1954" i="3"/>
  <c r="L2287" i="3"/>
  <c r="Q2288" i="3"/>
  <c r="L3893" i="3"/>
  <c r="L1220" i="3"/>
  <c r="Q1488" i="3"/>
  <c r="L4158" i="3"/>
  <c r="Q3358" i="3"/>
  <c r="Q820" i="3"/>
  <c r="Q3893" i="3"/>
  <c r="Q920" i="3"/>
  <c r="L2742" i="3"/>
  <c r="L1232" i="3"/>
  <c r="L804" i="3"/>
  <c r="Q2158" i="3"/>
  <c r="L1509" i="3"/>
  <c r="Q1620" i="3"/>
  <c r="Q1320" i="3"/>
  <c r="Q1204" i="3"/>
  <c r="L1383" i="3"/>
  <c r="Q4227" i="3"/>
  <c r="L763" i="3"/>
  <c r="L3181" i="3"/>
  <c r="Q712" i="3"/>
  <c r="L3324" i="3"/>
  <c r="Q797" i="3"/>
  <c r="Q1118" i="3"/>
  <c r="Q3066" i="3"/>
  <c r="L2523" i="3"/>
  <c r="L1951" i="3"/>
  <c r="Q616" i="3"/>
  <c r="Q2678" i="3"/>
  <c r="L1419" i="3"/>
  <c r="L1703" i="3"/>
  <c r="L620" i="3"/>
  <c r="Q1686" i="3"/>
  <c r="L1640" i="3"/>
  <c r="L2369" i="3"/>
  <c r="Q1307" i="3"/>
  <c r="Q1883" i="3"/>
  <c r="Q970" i="3"/>
  <c r="Q3591" i="3"/>
  <c r="L2346" i="3"/>
  <c r="L1808" i="3"/>
  <c r="L604" i="3"/>
  <c r="Q1251" i="3"/>
  <c r="Q1364" i="3"/>
  <c r="Q1299" i="3"/>
  <c r="Q1201" i="3"/>
  <c r="L622" i="3"/>
  <c r="L1417" i="3"/>
  <c r="L1112" i="3"/>
  <c r="L1124" i="3"/>
  <c r="L1454" i="3"/>
  <c r="Q2753" i="3"/>
  <c r="L1199" i="3"/>
  <c r="L1805" i="3"/>
  <c r="L985" i="3"/>
  <c r="L736" i="3"/>
  <c r="Q1548" i="3"/>
  <c r="Q1370" i="3"/>
  <c r="Q657" i="3"/>
  <c r="Q1800" i="3"/>
  <c r="Q2669" i="3"/>
  <c r="Q965" i="3"/>
  <c r="L974" i="3"/>
  <c r="Q898" i="3"/>
  <c r="L1673" i="3"/>
  <c r="Q2150" i="3"/>
  <c r="Q882" i="3"/>
  <c r="Q2137" i="3"/>
  <c r="L580" i="3"/>
  <c r="L2874" i="3"/>
  <c r="L1999" i="3"/>
  <c r="Q2917" i="3"/>
  <c r="L657" i="3"/>
  <c r="L3180" i="3"/>
  <c r="Q907" i="3"/>
  <c r="Q2498" i="3"/>
  <c r="Q1551" i="3"/>
  <c r="L1098" i="3"/>
  <c r="Q2583" i="3"/>
  <c r="L2442" i="3"/>
  <c r="Q2997" i="3"/>
  <c r="L962" i="3"/>
  <c r="L900" i="3"/>
  <c r="Q1092" i="3"/>
  <c r="Q1292" i="3"/>
  <c r="Q1613" i="3"/>
  <c r="L1300" i="3"/>
  <c r="Q1729" i="3"/>
  <c r="Q850" i="3"/>
  <c r="L1651" i="3"/>
  <c r="L714" i="3"/>
  <c r="Q2039" i="3"/>
  <c r="Q4047" i="3"/>
  <c r="L1279" i="3"/>
  <c r="Q1659" i="3"/>
  <c r="L1254" i="3"/>
  <c r="Q2736" i="3"/>
  <c r="Q1430" i="3"/>
  <c r="Q1534" i="3"/>
  <c r="L3165" i="3"/>
  <c r="L632" i="3"/>
  <c r="Q1682" i="3"/>
  <c r="L1488" i="3"/>
  <c r="Q1052" i="3"/>
  <c r="L1734" i="3"/>
  <c r="Q2019" i="3"/>
  <c r="L1520" i="3"/>
  <c r="Q770" i="3"/>
  <c r="Q2902" i="3"/>
  <c r="L1628" i="3"/>
  <c r="L777" i="3"/>
  <c r="L2114" i="3"/>
  <c r="Q1529" i="3"/>
  <c r="L2645" i="3"/>
  <c r="Q574" i="3"/>
  <c r="L2139" i="3"/>
  <c r="Q1306" i="3"/>
  <c r="Q1154" i="3"/>
  <c r="Q609" i="3"/>
  <c r="Q947" i="3"/>
  <c r="L2258" i="3"/>
  <c r="L873" i="3"/>
  <c r="Q1757" i="3"/>
  <c r="L1139" i="3"/>
  <c r="L1720" i="3"/>
  <c r="L1054" i="3"/>
  <c r="L1597" i="3"/>
  <c r="L708" i="3"/>
  <c r="Q3052" i="3"/>
  <c r="Q892" i="3"/>
  <c r="Q686" i="3"/>
  <c r="Q672" i="3"/>
  <c r="Q1506" i="3"/>
  <c r="Q903" i="3"/>
  <c r="Q730" i="3"/>
  <c r="Q718" i="3"/>
  <c r="L1775" i="3"/>
  <c r="Q2072" i="3"/>
  <c r="Q1436" i="3"/>
  <c r="Q2010" i="3"/>
  <c r="L2481" i="3"/>
  <c r="Q2024" i="3"/>
  <c r="L1846" i="3"/>
  <c r="L2997" i="3"/>
  <c r="L2321" i="3"/>
  <c r="Q2691" i="3"/>
  <c r="L1132" i="3"/>
  <c r="Q1187" i="3"/>
  <c r="Q2100" i="3"/>
  <c r="Q1079" i="3"/>
  <c r="L2056" i="3"/>
  <c r="Q1086" i="3"/>
  <c r="Q2816" i="3"/>
  <c r="L2414" i="3"/>
  <c r="L2185" i="3"/>
  <c r="Q3026" i="3"/>
  <c r="Q1819" i="3"/>
  <c r="L2215" i="3"/>
  <c r="Q1101" i="3"/>
  <c r="L1375" i="3"/>
  <c r="L1499" i="3"/>
  <c r="L1604" i="3"/>
  <c r="Q1044" i="3"/>
  <c r="Q669" i="3"/>
  <c r="L1007" i="3"/>
  <c r="Q857" i="3"/>
  <c r="L1252" i="3"/>
  <c r="L1639" i="3"/>
  <c r="Q689" i="3"/>
  <c r="Q3049" i="3"/>
  <c r="L1426" i="3"/>
  <c r="L783" i="3"/>
  <c r="L2616" i="3"/>
  <c r="L666" i="3"/>
  <c r="Q1025" i="3"/>
  <c r="Q2255" i="3"/>
  <c r="L911" i="3"/>
  <c r="L1116" i="3"/>
  <c r="Q1258" i="3"/>
  <c r="Q1082" i="3"/>
  <c r="L1677" i="3"/>
  <c r="Q2008" i="3"/>
  <c r="L2157" i="3"/>
  <c r="Q1429" i="3"/>
  <c r="L2371" i="3"/>
  <c r="L2189" i="3"/>
  <c r="Q715" i="3"/>
  <c r="Q2743" i="3"/>
  <c r="Q2386" i="3"/>
  <c r="Q1074" i="3"/>
  <c r="Q2125" i="3"/>
  <c r="L2171" i="3"/>
  <c r="Q1978" i="3"/>
  <c r="L896" i="3"/>
  <c r="L3635" i="3"/>
  <c r="Q1073" i="3"/>
  <c r="Q1290" i="3"/>
  <c r="Q649" i="3"/>
  <c r="L2901" i="3"/>
  <c r="L1145" i="3"/>
  <c r="L749" i="3"/>
  <c r="L3881" i="3"/>
  <c r="L1614" i="3"/>
  <c r="Q1184" i="3"/>
  <c r="L776" i="3"/>
  <c r="L1070" i="3"/>
  <c r="L2015" i="3"/>
  <c r="Q986" i="3"/>
  <c r="L2993" i="3"/>
  <c r="Q593" i="3"/>
  <c r="Q1374" i="3"/>
  <c r="Q1326" i="3"/>
  <c r="Q727" i="3"/>
  <c r="Q1507" i="3"/>
  <c r="L2307" i="3"/>
  <c r="L1847" i="3"/>
  <c r="L825" i="3"/>
  <c r="Q1937" i="3"/>
  <c r="L1084" i="3"/>
  <c r="L929" i="3"/>
  <c r="Q1692" i="3"/>
  <c r="Q630" i="3"/>
  <c r="L1410" i="3"/>
  <c r="L1974" i="3"/>
  <c r="Q914" i="3"/>
  <c r="Q983" i="3"/>
  <c r="L1557" i="3"/>
  <c r="Q1394" i="3"/>
  <c r="Q2260" i="3"/>
  <c r="L3000" i="3"/>
  <c r="L1168" i="3"/>
  <c r="Q756" i="3"/>
  <c r="L1591" i="3"/>
  <c r="Q964" i="3"/>
  <c r="Q1912" i="3"/>
  <c r="Q1053" i="3"/>
  <c r="L1135" i="3"/>
  <c r="L3012" i="3"/>
  <c r="L1484" i="3"/>
  <c r="L2101" i="3"/>
  <c r="L1740" i="3"/>
  <c r="L1821" i="3"/>
  <c r="L1379" i="3"/>
  <c r="L3438" i="3"/>
  <c r="L2378" i="3"/>
  <c r="Q1755" i="3"/>
  <c r="Q612" i="3"/>
  <c r="Q1532" i="3"/>
  <c r="L1336" i="3"/>
  <c r="L1249" i="3"/>
  <c r="L2626" i="3"/>
  <c r="Q2791" i="3"/>
  <c r="Q1036" i="3"/>
  <c r="L1210" i="3"/>
  <c r="L2953" i="3"/>
  <c r="Q2057" i="3"/>
  <c r="L1000" i="3"/>
  <c r="Q1900" i="3"/>
  <c r="Q1569" i="3"/>
  <c r="Q731" i="3"/>
  <c r="Q2111" i="3"/>
  <c r="Q1171" i="3"/>
  <c r="Q1014" i="3"/>
  <c r="Q2256" i="3"/>
  <c r="Q2901" i="3"/>
  <c r="L954" i="3"/>
  <c r="Q1990" i="3"/>
  <c r="Q674" i="3"/>
  <c r="Q2471" i="3"/>
  <c r="Q982" i="3"/>
  <c r="L696" i="3"/>
  <c r="L1596" i="3"/>
  <c r="L1807" i="3"/>
  <c r="L1887" i="3"/>
  <c r="Q2247" i="3"/>
  <c r="Q1166" i="3"/>
  <c r="Q2018" i="3"/>
  <c r="L1144" i="3"/>
  <c r="L2504" i="3"/>
  <c r="Q766" i="3"/>
  <c r="L823" i="3"/>
  <c r="L1986" i="3"/>
  <c r="L1900" i="3"/>
  <c r="Q2895" i="3"/>
  <c r="L3720" i="3"/>
  <c r="Q2734" i="3"/>
  <c r="L864" i="3"/>
  <c r="L2827" i="3"/>
  <c r="Q1165" i="3"/>
  <c r="L1744" i="3"/>
  <c r="L2688" i="3"/>
  <c r="L1117" i="3"/>
  <c r="L2868" i="3"/>
  <c r="Q3547" i="3"/>
  <c r="L1415" i="3"/>
  <c r="L2520" i="3"/>
  <c r="L1683" i="3"/>
  <c r="L1578" i="3"/>
  <c r="L3356" i="3"/>
  <c r="L1755" i="3"/>
  <c r="L3198" i="3"/>
  <c r="Q884" i="3"/>
  <c r="L2516" i="3"/>
  <c r="L2608" i="3"/>
  <c r="L1732" i="3"/>
  <c r="Q597" i="3"/>
  <c r="Q1342" i="3"/>
  <c r="L2543" i="3"/>
  <c r="L863" i="3"/>
  <c r="Q1279" i="3"/>
  <c r="L2968" i="3"/>
  <c r="L1455" i="3"/>
  <c r="L612" i="3"/>
  <c r="Q4036" i="3"/>
  <c r="Q2086" i="3"/>
  <c r="Q1708" i="3"/>
  <c r="L818" i="3"/>
  <c r="L1788" i="3"/>
  <c r="L1535" i="3"/>
  <c r="L2302" i="3"/>
  <c r="Q1958" i="3"/>
  <c r="Q1296" i="3"/>
  <c r="L1062" i="3"/>
  <c r="Q2227" i="3"/>
  <c r="Q3294" i="3"/>
  <c r="Q1509" i="3"/>
  <c r="L1525" i="3"/>
  <c r="L1489" i="3"/>
  <c r="L3891" i="3"/>
  <c r="L1623" i="3"/>
  <c r="L1174" i="3"/>
  <c r="Q1140" i="3"/>
  <c r="Q881" i="3"/>
  <c r="Q655" i="3"/>
  <c r="Q2160" i="3"/>
  <c r="L4026" i="3"/>
  <c r="Q869" i="3"/>
  <c r="L1920" i="3"/>
  <c r="L1635" i="3"/>
  <c r="Q732" i="3"/>
  <c r="L2653" i="3"/>
  <c r="L724" i="3"/>
  <c r="L1026" i="3"/>
  <c r="Q714" i="3"/>
  <c r="L613" i="3"/>
  <c r="L1776" i="3"/>
  <c r="L3239" i="3"/>
  <c r="L712" i="3"/>
  <c r="Q571" i="3"/>
  <c r="L2825" i="3"/>
  <c r="Q925" i="3"/>
  <c r="Q2863" i="3"/>
  <c r="Q1178" i="3"/>
  <c r="Q1418" i="3"/>
  <c r="Q1131" i="3"/>
  <c r="Q1115" i="3"/>
  <c r="Q1254" i="3"/>
  <c r="Q805" i="3"/>
  <c r="L923" i="3"/>
  <c r="Q2943" i="3"/>
  <c r="L971" i="3"/>
  <c r="L1180" i="3"/>
  <c r="L1590" i="3"/>
  <c r="L1780" i="3"/>
  <c r="Q2609" i="3"/>
  <c r="Q2671" i="3"/>
  <c r="L2021" i="3"/>
  <c r="L2290" i="3"/>
  <c r="Q2434" i="3"/>
  <c r="Q1762" i="3"/>
  <c r="L1273" i="3"/>
  <c r="Q2425" i="3"/>
  <c r="Q2344" i="3"/>
  <c r="L1160" i="3"/>
  <c r="Q2428" i="3"/>
  <c r="Q2353" i="3"/>
  <c r="L745" i="3"/>
  <c r="Q1780" i="3"/>
  <c r="Q751" i="3"/>
  <c r="Q1385" i="3"/>
  <c r="Q2168" i="3"/>
  <c r="Q2831" i="3"/>
  <c r="L1970" i="3"/>
  <c r="Q1097" i="3"/>
  <c r="Q1596" i="3"/>
  <c r="Q3003" i="3"/>
  <c r="L2291" i="3"/>
  <c r="Q1482" i="3"/>
  <c r="L1722" i="3"/>
  <c r="L2007" i="3"/>
  <c r="Q816" i="3"/>
  <c r="L798" i="3"/>
  <c r="L1377" i="3"/>
  <c r="L2744" i="3"/>
  <c r="Q1987" i="3"/>
  <c r="L842" i="3"/>
  <c r="Q2009" i="3"/>
  <c r="L1836" i="3"/>
  <c r="L3497" i="3"/>
  <c r="L1450" i="3"/>
  <c r="L2647" i="3"/>
  <c r="L3726" i="3"/>
  <c r="Q1542" i="3"/>
  <c r="L1421" i="3"/>
  <c r="Q3329" i="3"/>
  <c r="L2328" i="3"/>
  <c r="Q3221" i="3"/>
  <c r="L1823" i="3"/>
  <c r="Q2525" i="3"/>
  <c r="Q2481" i="3"/>
  <c r="Q758" i="3"/>
  <c r="Q662" i="3"/>
  <c r="Q1328" i="3"/>
  <c r="Q827" i="3"/>
  <c r="L3069" i="3"/>
  <c r="L699" i="3"/>
  <c r="Q873" i="3"/>
  <c r="L691" i="3"/>
  <c r="Q936" i="3"/>
  <c r="Q761" i="3"/>
  <c r="L2596" i="3"/>
  <c r="L1729" i="3"/>
  <c r="Q733" i="3"/>
  <c r="L852" i="3"/>
  <c r="L817" i="3"/>
  <c r="L596" i="3"/>
  <c r="L756" i="3"/>
  <c r="L963" i="3"/>
  <c r="L1057" i="3"/>
  <c r="L904" i="3"/>
  <c r="C3" i="2" l="1"/>
  <c r="C10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U635" i="3"/>
  <c r="U585" i="3"/>
  <c r="U630" i="3"/>
  <c r="U634" i="3"/>
  <c r="U590" i="3"/>
  <c r="U629" i="3"/>
  <c r="U595" i="3"/>
  <c r="U633" i="3"/>
  <c r="U674" i="3"/>
  <c r="U592" i="3"/>
  <c r="U591" i="3"/>
  <c r="U632" i="3"/>
  <c r="U636" i="3"/>
  <c r="U673" i="3"/>
  <c r="U586" i="3"/>
  <c r="U679" i="3"/>
  <c r="U589" i="3"/>
  <c r="U588" i="3"/>
  <c r="U676" i="3"/>
  <c r="U573" i="3"/>
  <c r="U576" i="3"/>
  <c r="U581" i="3"/>
  <c r="U582" i="3"/>
  <c r="U584" i="3"/>
  <c r="U587" i="3"/>
  <c r="U625" i="3"/>
  <c r="U626" i="3"/>
  <c r="U628" i="3"/>
  <c r="U631" i="3"/>
  <c r="U669" i="3"/>
  <c r="U670" i="3"/>
  <c r="U672" i="3"/>
  <c r="U675" i="3"/>
  <c r="U698" i="3"/>
  <c r="U699" i="3"/>
  <c r="U752" i="3"/>
  <c r="U639" i="3"/>
  <c r="U681" i="3"/>
  <c r="U682" i="3"/>
  <c r="U684" i="3"/>
  <c r="U687" i="3"/>
  <c r="U691" i="3"/>
  <c r="U725" i="3"/>
  <c r="U683" i="3"/>
  <c r="U696" i="3"/>
  <c r="U593" i="3"/>
  <c r="U596" i="3"/>
  <c r="U599" i="3"/>
  <c r="U637" i="3"/>
  <c r="U638" i="3"/>
  <c r="U640" i="3"/>
  <c r="U643" i="3"/>
  <c r="U685" i="3"/>
  <c r="U688" i="3"/>
  <c r="U692" i="3"/>
  <c r="U711" i="3"/>
  <c r="U724" i="3"/>
  <c r="U598" i="3"/>
  <c r="U641" i="3"/>
  <c r="U642" i="3"/>
  <c r="U644" i="3"/>
  <c r="U647" i="3"/>
  <c r="U689" i="3"/>
  <c r="U693" i="3"/>
  <c r="U710" i="3"/>
  <c r="U765" i="3"/>
  <c r="U730" i="3"/>
  <c r="U751" i="3"/>
  <c r="U594" i="3"/>
  <c r="U597" i="3"/>
  <c r="U600" i="3"/>
  <c r="U603" i="3"/>
  <c r="U601" i="3"/>
  <c r="U602" i="3"/>
  <c r="U604" i="3"/>
  <c r="U607" i="3"/>
  <c r="U645" i="3"/>
  <c r="U646" i="3"/>
  <c r="U648" i="3"/>
  <c r="U651" i="3"/>
  <c r="U702" i="3"/>
  <c r="U709" i="3"/>
  <c r="U686" i="3"/>
  <c r="U570" i="3"/>
  <c r="U605" i="3"/>
  <c r="U606" i="3"/>
  <c r="U608" i="3"/>
  <c r="U611" i="3"/>
  <c r="U649" i="3"/>
  <c r="U650" i="3"/>
  <c r="U652" i="3"/>
  <c r="U655" i="3"/>
  <c r="U703" i="3"/>
  <c r="U723" i="3"/>
  <c r="U737" i="3"/>
  <c r="U609" i="3"/>
  <c r="U610" i="3"/>
  <c r="U612" i="3"/>
  <c r="U615" i="3"/>
  <c r="U653" i="3"/>
  <c r="U654" i="3"/>
  <c r="U656" i="3"/>
  <c r="U659" i="3"/>
  <c r="U749" i="3"/>
  <c r="U678" i="3"/>
  <c r="U571" i="3"/>
  <c r="U572" i="3"/>
  <c r="U575" i="3"/>
  <c r="U613" i="3"/>
  <c r="U614" i="3"/>
  <c r="U616" i="3"/>
  <c r="U619" i="3"/>
  <c r="U657" i="3"/>
  <c r="U658" i="3"/>
  <c r="U660" i="3"/>
  <c r="U663" i="3"/>
  <c r="U718" i="3"/>
  <c r="U732" i="3"/>
  <c r="U753" i="3"/>
  <c r="U764" i="3"/>
  <c r="U579" i="3"/>
  <c r="U617" i="3"/>
  <c r="U620" i="3"/>
  <c r="U623" i="3"/>
  <c r="U661" i="3"/>
  <c r="U662" i="3"/>
  <c r="U664" i="3"/>
  <c r="U667" i="3"/>
  <c r="U717" i="3"/>
  <c r="U677" i="3"/>
  <c r="U680" i="3"/>
  <c r="U574" i="3"/>
  <c r="U618" i="3"/>
  <c r="U577" i="3"/>
  <c r="U578" i="3"/>
  <c r="U580" i="3"/>
  <c r="U583" i="3"/>
  <c r="U621" i="3"/>
  <c r="U622" i="3"/>
  <c r="U624" i="3"/>
  <c r="U627" i="3"/>
  <c r="U665" i="3"/>
  <c r="U666" i="3"/>
  <c r="U668" i="3"/>
  <c r="U671" i="3"/>
  <c r="U706" i="3"/>
  <c r="U716" i="3"/>
  <c r="U760" i="3"/>
  <c r="U697" i="3"/>
  <c r="U704" i="3"/>
  <c r="U731" i="3"/>
  <c r="U738" i="3"/>
  <c r="U750" i="3"/>
  <c r="U769" i="3"/>
  <c r="U739" i="3"/>
  <c r="U757" i="3"/>
  <c r="U705" i="3"/>
  <c r="U712" i="3"/>
  <c r="U719" i="3"/>
  <c r="U726" i="3"/>
  <c r="U733" i="3"/>
  <c r="U740" i="3"/>
  <c r="U713" i="3"/>
  <c r="U720" i="3"/>
  <c r="U768" i="3"/>
  <c r="U690" i="3"/>
  <c r="U694" i="3"/>
  <c r="U700" i="3"/>
  <c r="U727" i="3"/>
  <c r="U734" i="3"/>
  <c r="U747" i="3"/>
  <c r="U811" i="3"/>
  <c r="U707" i="3"/>
  <c r="U714" i="3"/>
  <c r="U721" i="3"/>
  <c r="U728" i="3"/>
  <c r="U742" i="3"/>
  <c r="U744" i="3"/>
  <c r="U780" i="3"/>
  <c r="U892" i="3"/>
  <c r="U701" i="3"/>
  <c r="U708" i="3"/>
  <c r="U735" i="3"/>
  <c r="U743" i="3"/>
  <c r="U755" i="3"/>
  <c r="U891" i="3"/>
  <c r="U695" i="3"/>
  <c r="U715" i="3"/>
  <c r="U722" i="3"/>
  <c r="U729" i="3"/>
  <c r="U736" i="3"/>
  <c r="U761" i="3"/>
  <c r="U741" i="3"/>
  <c r="U758" i="3"/>
  <c r="U799" i="3"/>
  <c r="U805" i="3"/>
  <c r="U748" i="3"/>
  <c r="U759" i="3"/>
  <c r="U779" i="3"/>
  <c r="U794" i="3"/>
  <c r="U964" i="3"/>
  <c r="U793" i="3"/>
  <c r="U804" i="3"/>
  <c r="U809" i="3"/>
  <c r="U803" i="3"/>
  <c r="U858" i="3"/>
  <c r="U774" i="3"/>
  <c r="U785" i="3"/>
  <c r="U792" i="3"/>
  <c r="U802" i="3"/>
  <c r="U808" i="3"/>
  <c r="U762" i="3"/>
  <c r="U773" i="3"/>
  <c r="U775" i="3"/>
  <c r="U790" i="3"/>
  <c r="U791" i="3"/>
  <c r="U814" i="3"/>
  <c r="U920" i="3"/>
  <c r="U772" i="3"/>
  <c r="U776" i="3"/>
  <c r="U784" i="3"/>
  <c r="U745" i="3"/>
  <c r="U754" i="3"/>
  <c r="U766" i="3"/>
  <c r="U782" i="3"/>
  <c r="U860" i="3"/>
  <c r="U746" i="3"/>
  <c r="U767" i="3"/>
  <c r="U781" i="3"/>
  <c r="U788" i="3"/>
  <c r="U789" i="3"/>
  <c r="U798" i="3"/>
  <c r="U807" i="3"/>
  <c r="U867" i="3"/>
  <c r="U883" i="3"/>
  <c r="U888" i="3"/>
  <c r="U979" i="3"/>
  <c r="U800" i="3"/>
  <c r="U801" i="3"/>
  <c r="U810" i="3"/>
  <c r="U859" i="3"/>
  <c r="U866" i="3"/>
  <c r="U871" i="3"/>
  <c r="U890" i="3"/>
  <c r="U963" i="3"/>
  <c r="U855" i="3"/>
  <c r="U856" i="3"/>
  <c r="U926" i="3"/>
  <c r="U932" i="3"/>
  <c r="U783" i="3"/>
  <c r="U812" i="3"/>
  <c r="U813" i="3"/>
  <c r="U876" i="3"/>
  <c r="U877" i="3"/>
  <c r="U896" i="3"/>
  <c r="U863" i="3"/>
  <c r="U864" i="3"/>
  <c r="U915" i="3"/>
  <c r="U862" i="3"/>
  <c r="U895" i="3"/>
  <c r="U939" i="3"/>
  <c r="U756" i="3"/>
  <c r="U763" i="3"/>
  <c r="U770" i="3"/>
  <c r="U777" i="3"/>
  <c r="U786" i="3"/>
  <c r="U795" i="3"/>
  <c r="U817" i="3"/>
  <c r="U818" i="3"/>
  <c r="U821" i="3"/>
  <c r="U822" i="3"/>
  <c r="U825" i="3"/>
  <c r="U826" i="3"/>
  <c r="U829" i="3"/>
  <c r="U830" i="3"/>
  <c r="U833" i="3"/>
  <c r="U834" i="3"/>
  <c r="U837" i="3"/>
  <c r="U838" i="3"/>
  <c r="U841" i="3"/>
  <c r="U842" i="3"/>
  <c r="U845" i="3"/>
  <c r="U846" i="3"/>
  <c r="U849" i="3"/>
  <c r="U850" i="3"/>
  <c r="U977" i="3"/>
  <c r="U796" i="3"/>
  <c r="U797" i="3"/>
  <c r="U806" i="3"/>
  <c r="U815" i="3"/>
  <c r="U816" i="3"/>
  <c r="U819" i="3"/>
  <c r="U820" i="3"/>
  <c r="U823" i="3"/>
  <c r="U824" i="3"/>
  <c r="U827" i="3"/>
  <c r="U828" i="3"/>
  <c r="U831" i="3"/>
  <c r="U832" i="3"/>
  <c r="U835" i="3"/>
  <c r="U836" i="3"/>
  <c r="U839" i="3"/>
  <c r="U840" i="3"/>
  <c r="U843" i="3"/>
  <c r="U844" i="3"/>
  <c r="U847" i="3"/>
  <c r="U848" i="3"/>
  <c r="U851" i="3"/>
  <c r="U771" i="3"/>
  <c r="U778" i="3"/>
  <c r="U787" i="3"/>
  <c r="U873" i="3"/>
  <c r="U921" i="3"/>
  <c r="U968" i="3"/>
  <c r="U927" i="3"/>
  <c r="U933" i="3"/>
  <c r="U1003" i="3"/>
  <c r="U857" i="3"/>
  <c r="U897" i="3"/>
  <c r="U914" i="3"/>
  <c r="U916" i="3"/>
  <c r="U925" i="3"/>
  <c r="U947" i="3"/>
  <c r="U982" i="3"/>
  <c r="U1002" i="3"/>
  <c r="U1085" i="3"/>
  <c r="U852" i="3"/>
  <c r="U910" i="3"/>
  <c r="U946" i="3"/>
  <c r="U955" i="3"/>
  <c r="U878" i="3"/>
  <c r="U880" i="3"/>
  <c r="U905" i="3"/>
  <c r="U906" i="3"/>
  <c r="U909" i="3"/>
  <c r="U911" i="3"/>
  <c r="U912" i="3"/>
  <c r="U944" i="3"/>
  <c r="U971" i="3"/>
  <c r="U978" i="3"/>
  <c r="U1016" i="3"/>
  <c r="U881" i="3"/>
  <c r="U904" i="3"/>
  <c r="U945" i="3"/>
  <c r="U954" i="3"/>
  <c r="U1001" i="3"/>
  <c r="U853" i="3"/>
  <c r="U868" i="3"/>
  <c r="U882" i="3"/>
  <c r="U970" i="3"/>
  <c r="U1010" i="3"/>
  <c r="U854" i="3"/>
  <c r="U872" i="3"/>
  <c r="U885" i="3"/>
  <c r="U886" i="3"/>
  <c r="U919" i="3"/>
  <c r="U934" i="3"/>
  <c r="U953" i="3"/>
  <c r="U1004" i="3"/>
  <c r="U861" i="3"/>
  <c r="U887" i="3"/>
  <c r="U901" i="3"/>
  <c r="U969" i="3"/>
  <c r="U1011" i="3"/>
  <c r="U1071" i="3"/>
  <c r="U902" i="3"/>
  <c r="U907" i="3"/>
  <c r="U922" i="3"/>
  <c r="U935" i="3"/>
  <c r="U940" i="3"/>
  <c r="U965" i="3"/>
  <c r="U966" i="3"/>
  <c r="U976" i="3"/>
  <c r="U980" i="3"/>
  <c r="U1000" i="3"/>
  <c r="U1035" i="3"/>
  <c r="U956" i="3"/>
  <c r="U972" i="3"/>
  <c r="U1024" i="3"/>
  <c r="U869" i="3"/>
  <c r="U874" i="3"/>
  <c r="U879" i="3"/>
  <c r="U893" i="3"/>
  <c r="U898" i="3"/>
  <c r="U903" i="3"/>
  <c r="U917" i="3"/>
  <c r="U923" i="3"/>
  <c r="U929" i="3"/>
  <c r="U957" i="3"/>
  <c r="U973" i="3"/>
  <c r="U974" i="3"/>
  <c r="U995" i="3"/>
  <c r="U998" i="3"/>
  <c r="U1060" i="3"/>
  <c r="U884" i="3"/>
  <c r="U908" i="3"/>
  <c r="U936" i="3"/>
  <c r="U941" i="3"/>
  <c r="U949" i="3"/>
  <c r="U950" i="3"/>
  <c r="U958" i="3"/>
  <c r="U993" i="3"/>
  <c r="U994" i="3"/>
  <c r="U1008" i="3"/>
  <c r="U1014" i="3"/>
  <c r="U1051" i="3"/>
  <c r="U865" i="3"/>
  <c r="U870" i="3"/>
  <c r="U875" i="3"/>
  <c r="U889" i="3"/>
  <c r="U894" i="3"/>
  <c r="U899" i="3"/>
  <c r="U913" i="3"/>
  <c r="U918" i="3"/>
  <c r="U924" i="3"/>
  <c r="U930" i="3"/>
  <c r="U959" i="3"/>
  <c r="U992" i="3"/>
  <c r="U996" i="3"/>
  <c r="U1019" i="3"/>
  <c r="U1027" i="3"/>
  <c r="U942" i="3"/>
  <c r="U951" i="3"/>
  <c r="U1078" i="3"/>
  <c r="U931" i="3"/>
  <c r="U937" i="3"/>
  <c r="U943" i="3"/>
  <c r="U987" i="3"/>
  <c r="U990" i="3"/>
  <c r="U1018" i="3"/>
  <c r="U900" i="3"/>
  <c r="U938" i="3"/>
  <c r="U985" i="3"/>
  <c r="U986" i="3"/>
  <c r="U1006" i="3"/>
  <c r="U1043" i="3"/>
  <c r="U952" i="3"/>
  <c r="U961" i="3"/>
  <c r="U962" i="3"/>
  <c r="U984" i="3"/>
  <c r="U988" i="3"/>
  <c r="U1026" i="3"/>
  <c r="U1034" i="3"/>
  <c r="U1042" i="3"/>
  <c r="U1050" i="3"/>
  <c r="U1059" i="3"/>
  <c r="U1082" i="3"/>
  <c r="U1012" i="3"/>
  <c r="U1020" i="3"/>
  <c r="U1028" i="3"/>
  <c r="U1036" i="3"/>
  <c r="U1044" i="3"/>
  <c r="U1052" i="3"/>
  <c r="U1066" i="3"/>
  <c r="U1077" i="3"/>
  <c r="U1097" i="3"/>
  <c r="U981" i="3"/>
  <c r="U989" i="3"/>
  <c r="U997" i="3"/>
  <c r="U1005" i="3"/>
  <c r="U1013" i="3"/>
  <c r="U1021" i="3"/>
  <c r="U1029" i="3"/>
  <c r="U1037" i="3"/>
  <c r="U1045" i="3"/>
  <c r="U1053" i="3"/>
  <c r="U1064" i="3"/>
  <c r="U1076" i="3"/>
  <c r="U1102" i="3"/>
  <c r="U1113" i="3"/>
  <c r="U1022" i="3"/>
  <c r="U1030" i="3"/>
  <c r="U1038" i="3"/>
  <c r="U1046" i="3"/>
  <c r="U1054" i="3"/>
  <c r="U1065" i="3"/>
  <c r="U1075" i="3"/>
  <c r="U1084" i="3"/>
  <c r="U1118" i="3"/>
  <c r="U1129" i="3"/>
  <c r="U928" i="3"/>
  <c r="U948" i="3"/>
  <c r="U960" i="3"/>
  <c r="U967" i="3"/>
  <c r="U975" i="3"/>
  <c r="U983" i="3"/>
  <c r="U991" i="3"/>
  <c r="U999" i="3"/>
  <c r="U1007" i="3"/>
  <c r="U1015" i="3"/>
  <c r="U1023" i="3"/>
  <c r="U1031" i="3"/>
  <c r="U1039" i="3"/>
  <c r="U1047" i="3"/>
  <c r="U1055" i="3"/>
  <c r="U1134" i="3"/>
  <c r="U1090" i="3"/>
  <c r="U1107" i="3"/>
  <c r="U1032" i="3"/>
  <c r="U1040" i="3"/>
  <c r="U1048" i="3"/>
  <c r="U1056" i="3"/>
  <c r="U1073" i="3"/>
  <c r="U1123" i="3"/>
  <c r="U1009" i="3"/>
  <c r="U1017" i="3"/>
  <c r="U1025" i="3"/>
  <c r="U1033" i="3"/>
  <c r="U1041" i="3"/>
  <c r="U1049" i="3"/>
  <c r="U1057" i="3"/>
  <c r="U1072" i="3"/>
  <c r="U1079" i="3"/>
  <c r="U1091" i="3"/>
  <c r="U1108" i="3"/>
  <c r="U1124" i="3"/>
  <c r="U1074" i="3"/>
  <c r="U1088" i="3"/>
  <c r="U1089" i="3"/>
  <c r="U1096" i="3"/>
  <c r="U1112" i="3"/>
  <c r="U1128" i="3"/>
  <c r="U1087" i="3"/>
  <c r="U1101" i="3"/>
  <c r="U1117" i="3"/>
  <c r="U1133" i="3"/>
  <c r="U1061" i="3"/>
  <c r="U1067" i="3"/>
  <c r="U1070" i="3"/>
  <c r="U1095" i="3"/>
  <c r="U1106" i="3"/>
  <c r="U1111" i="3"/>
  <c r="U1122" i="3"/>
  <c r="U1127" i="3"/>
  <c r="U1068" i="3"/>
  <c r="U1069" i="3"/>
  <c r="U1086" i="3"/>
  <c r="U1100" i="3"/>
  <c r="U1116" i="3"/>
  <c r="U1132" i="3"/>
  <c r="U1105" i="3"/>
  <c r="U1121" i="3"/>
  <c r="U1058" i="3"/>
  <c r="U1062" i="3"/>
  <c r="U1083" i="3"/>
  <c r="U1094" i="3"/>
  <c r="U1099" i="3"/>
  <c r="U1110" i="3"/>
  <c r="U1115" i="3"/>
  <c r="U1126" i="3"/>
  <c r="U1131" i="3"/>
  <c r="U1104" i="3"/>
  <c r="U1120" i="3"/>
  <c r="U1136" i="3"/>
  <c r="U1093" i="3"/>
  <c r="U1109" i="3"/>
  <c r="U1125" i="3"/>
  <c r="U1063" i="3"/>
  <c r="U1080" i="3"/>
  <c r="U1081" i="3"/>
  <c r="U1092" i="3"/>
  <c r="U1098" i="3"/>
  <c r="U1103" i="3"/>
  <c r="U1114" i="3"/>
  <c r="U1119" i="3"/>
  <c r="U1130" i="3"/>
  <c r="U1135" i="3"/>
  <c r="U1137" i="3"/>
  <c r="U1225" i="3"/>
  <c r="U1369" i="3"/>
  <c r="U1361" i="3"/>
  <c r="U1182" i="3"/>
  <c r="U1237" i="3"/>
  <c r="U1249" i="3"/>
  <c r="U1309" i="3"/>
  <c r="U1297" i="3"/>
  <c r="U1385" i="3"/>
  <c r="U1158" i="3"/>
  <c r="U1261" i="3"/>
  <c r="U1273" i="3"/>
  <c r="U1499" i="3"/>
  <c r="U1285" i="3"/>
  <c r="U1377" i="3"/>
  <c r="U1321" i="3"/>
  <c r="U1401" i="3"/>
  <c r="U1213" i="3"/>
  <c r="U1393" i="3"/>
  <c r="U1461" i="3"/>
  <c r="U1148" i="3"/>
  <c r="U1153" i="3"/>
  <c r="U1167" i="3"/>
  <c r="U1172" i="3"/>
  <c r="U1177" i="3"/>
  <c r="U1191" i="3"/>
  <c r="U1196" i="3"/>
  <c r="U1201" i="3"/>
  <c r="U1212" i="3"/>
  <c r="U1224" i="3"/>
  <c r="U1236" i="3"/>
  <c r="U1248" i="3"/>
  <c r="U1260" i="3"/>
  <c r="U1272" i="3"/>
  <c r="U1284" i="3"/>
  <c r="U1296" i="3"/>
  <c r="U1308" i="3"/>
  <c r="U1320" i="3"/>
  <c r="U1362" i="3"/>
  <c r="U1370" i="3"/>
  <c r="U1378" i="3"/>
  <c r="U1386" i="3"/>
  <c r="U1394" i="3"/>
  <c r="U1402" i="3"/>
  <c r="U1496" i="3"/>
  <c r="U1140" i="3"/>
  <c r="U1144" i="3"/>
  <c r="U1149" i="3"/>
  <c r="U1163" i="3"/>
  <c r="U1168" i="3"/>
  <c r="U1173" i="3"/>
  <c r="U1187" i="3"/>
  <c r="U1192" i="3"/>
  <c r="U1197" i="3"/>
  <c r="U1207" i="3"/>
  <c r="U1219" i="3"/>
  <c r="U1231" i="3"/>
  <c r="U1243" i="3"/>
  <c r="U1255" i="3"/>
  <c r="U1267" i="3"/>
  <c r="U1279" i="3"/>
  <c r="U1291" i="3"/>
  <c r="U1303" i="3"/>
  <c r="U1315" i="3"/>
  <c r="U1327" i="3"/>
  <c r="U1328" i="3"/>
  <c r="U1329" i="3"/>
  <c r="U1423" i="3"/>
  <c r="U1530" i="3"/>
  <c r="U1154" i="3"/>
  <c r="U1178" i="3"/>
  <c r="U1202" i="3"/>
  <c r="U1214" i="3"/>
  <c r="U1226" i="3"/>
  <c r="U1238" i="3"/>
  <c r="U1250" i="3"/>
  <c r="U1262" i="3"/>
  <c r="U1274" i="3"/>
  <c r="U1286" i="3"/>
  <c r="U1298" i="3"/>
  <c r="U1310" i="3"/>
  <c r="U1322" i="3"/>
  <c r="U1330" i="3"/>
  <c r="U1360" i="3"/>
  <c r="U1368" i="3"/>
  <c r="U1376" i="3"/>
  <c r="U1384" i="3"/>
  <c r="U1392" i="3"/>
  <c r="U1400" i="3"/>
  <c r="U1416" i="3"/>
  <c r="U1145" i="3"/>
  <c r="U1159" i="3"/>
  <c r="U1164" i="3"/>
  <c r="U1169" i="3"/>
  <c r="U1183" i="3"/>
  <c r="U1188" i="3"/>
  <c r="U1193" i="3"/>
  <c r="U1208" i="3"/>
  <c r="U1220" i="3"/>
  <c r="U1232" i="3"/>
  <c r="U1244" i="3"/>
  <c r="U1256" i="3"/>
  <c r="U1268" i="3"/>
  <c r="U1280" i="3"/>
  <c r="U1292" i="3"/>
  <c r="U1304" i="3"/>
  <c r="U1316" i="3"/>
  <c r="U1141" i="3"/>
  <c r="U1150" i="3"/>
  <c r="U1174" i="3"/>
  <c r="U1198" i="3"/>
  <c r="U1209" i="3"/>
  <c r="U1221" i="3"/>
  <c r="U1233" i="3"/>
  <c r="U1245" i="3"/>
  <c r="U1257" i="3"/>
  <c r="U1269" i="3"/>
  <c r="U1281" i="3"/>
  <c r="U1293" i="3"/>
  <c r="U1305" i="3"/>
  <c r="U1317" i="3"/>
  <c r="U1331" i="3"/>
  <c r="U1332" i="3"/>
  <c r="U1333" i="3"/>
  <c r="U1334" i="3"/>
  <c r="U1359" i="3"/>
  <c r="U1367" i="3"/>
  <c r="U1375" i="3"/>
  <c r="U1383" i="3"/>
  <c r="U1391" i="3"/>
  <c r="U1399" i="3"/>
  <c r="U1407" i="3"/>
  <c r="U1438" i="3"/>
  <c r="U1463" i="3"/>
  <c r="U1621" i="3"/>
  <c r="U1155" i="3"/>
  <c r="U1160" i="3"/>
  <c r="U1165" i="3"/>
  <c r="U1179" i="3"/>
  <c r="U1184" i="3"/>
  <c r="U1189" i="3"/>
  <c r="U1203" i="3"/>
  <c r="U1215" i="3"/>
  <c r="U1227" i="3"/>
  <c r="U1239" i="3"/>
  <c r="U1251" i="3"/>
  <c r="U1263" i="3"/>
  <c r="U1275" i="3"/>
  <c r="U1287" i="3"/>
  <c r="U1299" i="3"/>
  <c r="U1311" i="3"/>
  <c r="U1323" i="3"/>
  <c r="U1335" i="3"/>
  <c r="U1336" i="3"/>
  <c r="U1337" i="3"/>
  <c r="U1338" i="3"/>
  <c r="U1358" i="3"/>
  <c r="U1366" i="3"/>
  <c r="U1374" i="3"/>
  <c r="U1382" i="3"/>
  <c r="U1390" i="3"/>
  <c r="U1398" i="3"/>
  <c r="U1406" i="3"/>
  <c r="U1146" i="3"/>
  <c r="U1170" i="3"/>
  <c r="U1194" i="3"/>
  <c r="U1210" i="3"/>
  <c r="U1222" i="3"/>
  <c r="U1234" i="3"/>
  <c r="U1246" i="3"/>
  <c r="U1258" i="3"/>
  <c r="U1270" i="3"/>
  <c r="U1282" i="3"/>
  <c r="U1294" i="3"/>
  <c r="U1306" i="3"/>
  <c r="U1318" i="3"/>
  <c r="U1339" i="3"/>
  <c r="U1340" i="3"/>
  <c r="U1341" i="3"/>
  <c r="U1342" i="3"/>
  <c r="U1357" i="3"/>
  <c r="U1365" i="3"/>
  <c r="U1373" i="3"/>
  <c r="U1381" i="3"/>
  <c r="U1389" i="3"/>
  <c r="U1397" i="3"/>
  <c r="U1405" i="3"/>
  <c r="U1411" i="3"/>
  <c r="U1138" i="3"/>
  <c r="U1142" i="3"/>
  <c r="U1151" i="3"/>
  <c r="U1156" i="3"/>
  <c r="U1161" i="3"/>
  <c r="U1175" i="3"/>
  <c r="U1180" i="3"/>
  <c r="U1185" i="3"/>
  <c r="U1199" i="3"/>
  <c r="U1204" i="3"/>
  <c r="U1216" i="3"/>
  <c r="U1228" i="3"/>
  <c r="U1240" i="3"/>
  <c r="U1252" i="3"/>
  <c r="U1264" i="3"/>
  <c r="U1276" i="3"/>
  <c r="U1288" i="3"/>
  <c r="U1300" i="3"/>
  <c r="U1312" i="3"/>
  <c r="U1324" i="3"/>
  <c r="U1343" i="3"/>
  <c r="U1344" i="3"/>
  <c r="U1345" i="3"/>
  <c r="U1346" i="3"/>
  <c r="U1166" i="3"/>
  <c r="U1190" i="3"/>
  <c r="U1205" i="3"/>
  <c r="U1217" i="3"/>
  <c r="U1229" i="3"/>
  <c r="U1241" i="3"/>
  <c r="U1253" i="3"/>
  <c r="U1265" i="3"/>
  <c r="U1277" i="3"/>
  <c r="U1289" i="3"/>
  <c r="U1301" i="3"/>
  <c r="U1313" i="3"/>
  <c r="U1325" i="3"/>
  <c r="U1347" i="3"/>
  <c r="U1348" i="3"/>
  <c r="U1349" i="3"/>
  <c r="U1350" i="3"/>
  <c r="U1356" i="3"/>
  <c r="U1364" i="3"/>
  <c r="U1372" i="3"/>
  <c r="U1380" i="3"/>
  <c r="U1388" i="3"/>
  <c r="U1396" i="3"/>
  <c r="U1404" i="3"/>
  <c r="U1418" i="3"/>
  <c r="U1147" i="3"/>
  <c r="U1152" i="3"/>
  <c r="U1157" i="3"/>
  <c r="U1171" i="3"/>
  <c r="U1176" i="3"/>
  <c r="U1181" i="3"/>
  <c r="U1195" i="3"/>
  <c r="U1200" i="3"/>
  <c r="U1211" i="3"/>
  <c r="U1223" i="3"/>
  <c r="U1235" i="3"/>
  <c r="U1247" i="3"/>
  <c r="U1259" i="3"/>
  <c r="U1271" i="3"/>
  <c r="U1283" i="3"/>
  <c r="U1295" i="3"/>
  <c r="U1307" i="3"/>
  <c r="U1319" i="3"/>
  <c r="U1351" i="3"/>
  <c r="U1352" i="3"/>
  <c r="U1353" i="3"/>
  <c r="U1354" i="3"/>
  <c r="U1355" i="3"/>
  <c r="U1139" i="3"/>
  <c r="U1143" i="3"/>
  <c r="U1162" i="3"/>
  <c r="U1186" i="3"/>
  <c r="U1206" i="3"/>
  <c r="U1218" i="3"/>
  <c r="U1230" i="3"/>
  <c r="U1242" i="3"/>
  <c r="U1254" i="3"/>
  <c r="U1266" i="3"/>
  <c r="U1278" i="3"/>
  <c r="U1290" i="3"/>
  <c r="U1302" i="3"/>
  <c r="U1314" i="3"/>
  <c r="U1326" i="3"/>
  <c r="U1363" i="3"/>
  <c r="U1371" i="3"/>
  <c r="U1379" i="3"/>
  <c r="U1387" i="3"/>
  <c r="U1395" i="3"/>
  <c r="U1403" i="3"/>
  <c r="U1431" i="3"/>
  <c r="U1410" i="3"/>
  <c r="U1437" i="3"/>
  <c r="U1450" i="3"/>
  <c r="U1466" i="3"/>
  <c r="U1467" i="3"/>
  <c r="U1417" i="3"/>
  <c r="U1424" i="3"/>
  <c r="U1432" i="3"/>
  <c r="U1444" i="3"/>
  <c r="U1451" i="3"/>
  <c r="U1464" i="3"/>
  <c r="U1465" i="3"/>
  <c r="U1468" i="3"/>
  <c r="U1469" i="3"/>
  <c r="U1541" i="3"/>
  <c r="U1642" i="3"/>
  <c r="U1425" i="3"/>
  <c r="U1445" i="3"/>
  <c r="U1452" i="3"/>
  <c r="U1455" i="3"/>
  <c r="U1412" i="3"/>
  <c r="U1419" i="3"/>
  <c r="U1426" i="3"/>
  <c r="U1433" i="3"/>
  <c r="U1439" i="3"/>
  <c r="U1446" i="3"/>
  <c r="U1453" i="3"/>
  <c r="U1482" i="3"/>
  <c r="U1440" i="3"/>
  <c r="U1447" i="3"/>
  <c r="U1456" i="3"/>
  <c r="U1481" i="3"/>
  <c r="U1494" i="3"/>
  <c r="U1408" i="3"/>
  <c r="U1413" i="3"/>
  <c r="U1420" i="3"/>
  <c r="U1427" i="3"/>
  <c r="U1434" i="3"/>
  <c r="U1478" i="3"/>
  <c r="U1480" i="3"/>
  <c r="U1483" i="3"/>
  <c r="U1485" i="3"/>
  <c r="U1498" i="3"/>
  <c r="U1507" i="3"/>
  <c r="U1414" i="3"/>
  <c r="U1441" i="3"/>
  <c r="U1479" i="3"/>
  <c r="U1484" i="3"/>
  <c r="U1539" i="3"/>
  <c r="U1421" i="3"/>
  <c r="U1428" i="3"/>
  <c r="U1442" i="3"/>
  <c r="U1448" i="3"/>
  <c r="U1476" i="3"/>
  <c r="U1489" i="3"/>
  <c r="U1409" i="3"/>
  <c r="U1415" i="3"/>
  <c r="U1422" i="3"/>
  <c r="U1436" i="3"/>
  <c r="U1458" i="3"/>
  <c r="U1497" i="3"/>
  <c r="U1429" i="3"/>
  <c r="U1443" i="3"/>
  <c r="U1471" i="3"/>
  <c r="U1473" i="3"/>
  <c r="U1501" i="3"/>
  <c r="U1430" i="3"/>
  <c r="U1435" i="3"/>
  <c r="U1449" i="3"/>
  <c r="U1454" i="3"/>
  <c r="U1459" i="3"/>
  <c r="U1474" i="3"/>
  <c r="U1506" i="3"/>
  <c r="U1508" i="3"/>
  <c r="U1509" i="3"/>
  <c r="U1510" i="3"/>
  <c r="U1511" i="3"/>
  <c r="U1525" i="3"/>
  <c r="U1540" i="3"/>
  <c r="U1580" i="3"/>
  <c r="U1524" i="3"/>
  <c r="U1599" i="3"/>
  <c r="U1684" i="3"/>
  <c r="U1460" i="3"/>
  <c r="U1477" i="3"/>
  <c r="U1486" i="3"/>
  <c r="U1487" i="3"/>
  <c r="U1488" i="3"/>
  <c r="U1523" i="3"/>
  <c r="U1683" i="3"/>
  <c r="U1522" i="3"/>
  <c r="U1538" i="3"/>
  <c r="U1544" i="3"/>
  <c r="U1490" i="3"/>
  <c r="U1492" i="3"/>
  <c r="U1521" i="3"/>
  <c r="U1533" i="3"/>
  <c r="U1532" i="3"/>
  <c r="U1543" i="3"/>
  <c r="U1566" i="3"/>
  <c r="U1457" i="3"/>
  <c r="U1462" i="3"/>
  <c r="U1495" i="3"/>
  <c r="U1516" i="3"/>
  <c r="U1514" i="3"/>
  <c r="U1515" i="3"/>
  <c r="U1517" i="3"/>
  <c r="U1518" i="3"/>
  <c r="U1519" i="3"/>
  <c r="U1531" i="3"/>
  <c r="U1634" i="3"/>
  <c r="U1502" i="3"/>
  <c r="U1504" i="3"/>
  <c r="U1513" i="3"/>
  <c r="U1542" i="3"/>
  <c r="U1603" i="3"/>
  <c r="U1565" i="3"/>
  <c r="U1579" i="3"/>
  <c r="U1594" i="3"/>
  <c r="U1620" i="3"/>
  <c r="U1633" i="3"/>
  <c r="U1470" i="3"/>
  <c r="U1475" i="3"/>
  <c r="U1491" i="3"/>
  <c r="U1503" i="3"/>
  <c r="U1606" i="3"/>
  <c r="U1589" i="3"/>
  <c r="U1610" i="3"/>
  <c r="U1628" i="3"/>
  <c r="U1655" i="3"/>
  <c r="U1545" i="3"/>
  <c r="U1546" i="3"/>
  <c r="U1547" i="3"/>
  <c r="U1548" i="3"/>
  <c r="U1779" i="3"/>
  <c r="U1526" i="3"/>
  <c r="U1534" i="3"/>
  <c r="U1549" i="3"/>
  <c r="U1550" i="3"/>
  <c r="U1551" i="3"/>
  <c r="U1552" i="3"/>
  <c r="U1556" i="3"/>
  <c r="U1560" i="3"/>
  <c r="U1562" i="3"/>
  <c r="U1563" i="3"/>
  <c r="U1587" i="3"/>
  <c r="U1627" i="3"/>
  <c r="U1527" i="3"/>
  <c r="U1535" i="3"/>
  <c r="U1553" i="3"/>
  <c r="U1554" i="3"/>
  <c r="U1557" i="3"/>
  <c r="U1558" i="3"/>
  <c r="U1573" i="3"/>
  <c r="U1592" i="3"/>
  <c r="U1640" i="3"/>
  <c r="U1741" i="3"/>
  <c r="U1472" i="3"/>
  <c r="U1493" i="3"/>
  <c r="U1505" i="3"/>
  <c r="U1512" i="3"/>
  <c r="U1520" i="3"/>
  <c r="U1528" i="3"/>
  <c r="U1536" i="3"/>
  <c r="U1586" i="3"/>
  <c r="U1647" i="3"/>
  <c r="U1500" i="3"/>
  <c r="U1572" i="3"/>
  <c r="U1596" i="3"/>
  <c r="U1613" i="3"/>
  <c r="U1635" i="3"/>
  <c r="U1529" i="3"/>
  <c r="U1537" i="3"/>
  <c r="U1585" i="3"/>
  <c r="U1564" i="3"/>
  <c r="U1571" i="3"/>
  <c r="U1578" i="3"/>
  <c r="U1605" i="3"/>
  <c r="U1612" i="3"/>
  <c r="U1619" i="3"/>
  <c r="U1626" i="3"/>
  <c r="U1653" i="3"/>
  <c r="U1691" i="3"/>
  <c r="U1593" i="3"/>
  <c r="U1600" i="3"/>
  <c r="U1607" i="3"/>
  <c r="U1614" i="3"/>
  <c r="U1641" i="3"/>
  <c r="U1648" i="3"/>
  <c r="U1656" i="3"/>
  <c r="U1702" i="3"/>
  <c r="U1561" i="3"/>
  <c r="U1567" i="3"/>
  <c r="U1574" i="3"/>
  <c r="U1601" i="3"/>
  <c r="U1608" i="3"/>
  <c r="U1615" i="3"/>
  <c r="U1622" i="3"/>
  <c r="U1649" i="3"/>
  <c r="U1681" i="3"/>
  <c r="U1740" i="3"/>
  <c r="U1757" i="3"/>
  <c r="U1581" i="3"/>
  <c r="U1588" i="3"/>
  <c r="U1595" i="3"/>
  <c r="U1602" i="3"/>
  <c r="U1629" i="3"/>
  <c r="U1636" i="3"/>
  <c r="U1643" i="3"/>
  <c r="U1650" i="3"/>
  <c r="U1657" i="3"/>
  <c r="U1688" i="3"/>
  <c r="U1830" i="3"/>
  <c r="U1568" i="3"/>
  <c r="U1575" i="3"/>
  <c r="U1582" i="3"/>
  <c r="U1609" i="3"/>
  <c r="U1616" i="3"/>
  <c r="U1623" i="3"/>
  <c r="U1630" i="3"/>
  <c r="U1679" i="3"/>
  <c r="U1701" i="3"/>
  <c r="U1637" i="3"/>
  <c r="U1644" i="3"/>
  <c r="U1651" i="3"/>
  <c r="U1658" i="3"/>
  <c r="U1675" i="3"/>
  <c r="U1739" i="3"/>
  <c r="U1569" i="3"/>
  <c r="U1576" i="3"/>
  <c r="U1583" i="3"/>
  <c r="U1590" i="3"/>
  <c r="U1617" i="3"/>
  <c r="U1624" i="3"/>
  <c r="U1631" i="3"/>
  <c r="U1638" i="3"/>
  <c r="U1660" i="3"/>
  <c r="U1676" i="3"/>
  <c r="U1824" i="3"/>
  <c r="U1570" i="3"/>
  <c r="U1597" i="3"/>
  <c r="U1604" i="3"/>
  <c r="U1611" i="3"/>
  <c r="U1618" i="3"/>
  <c r="U1645" i="3"/>
  <c r="U1652" i="3"/>
  <c r="U1665" i="3"/>
  <c r="U1666" i="3"/>
  <c r="U1669" i="3"/>
  <c r="U1670" i="3"/>
  <c r="U1671" i="3"/>
  <c r="U1677" i="3"/>
  <c r="U1700" i="3"/>
  <c r="U1555" i="3"/>
  <c r="U1559" i="3"/>
  <c r="U1577" i="3"/>
  <c r="U1584" i="3"/>
  <c r="U1591" i="3"/>
  <c r="U1598" i="3"/>
  <c r="U1625" i="3"/>
  <c r="U1632" i="3"/>
  <c r="U1639" i="3"/>
  <c r="U1646" i="3"/>
  <c r="U1661" i="3"/>
  <c r="U1663" i="3"/>
  <c r="U1668" i="3"/>
  <c r="U1673" i="3"/>
  <c r="U1692" i="3"/>
  <c r="U1738" i="3"/>
  <c r="U1699" i="3"/>
  <c r="U1715" i="3"/>
  <c r="U1745" i="3"/>
  <c r="U1785" i="3"/>
  <c r="U1831" i="3"/>
  <c r="U1835" i="3"/>
  <c r="U1866" i="3"/>
  <c r="U1703" i="3"/>
  <c r="U1716" i="3"/>
  <c r="U1764" i="3"/>
  <c r="U1784" i="3"/>
  <c r="U1790" i="3"/>
  <c r="U1719" i="3"/>
  <c r="U1722" i="3"/>
  <c r="U1735" i="3"/>
  <c r="U1737" i="3"/>
  <c r="U1778" i="3"/>
  <c r="U1823" i="3"/>
  <c r="U1834" i="3"/>
  <c r="U1837" i="3"/>
  <c r="U1693" i="3"/>
  <c r="U1717" i="3"/>
  <c r="U1721" i="3"/>
  <c r="U1723" i="3"/>
  <c r="U1726" i="3"/>
  <c r="U1727" i="3"/>
  <c r="U1731" i="3"/>
  <c r="U1753" i="3"/>
  <c r="U1762" i="3"/>
  <c r="U1763" i="3"/>
  <c r="U1771" i="3"/>
  <c r="U1662" i="3"/>
  <c r="U1667" i="3"/>
  <c r="U1678" i="3"/>
  <c r="U1685" i="3"/>
  <c r="U1686" i="3"/>
  <c r="U1695" i="3"/>
  <c r="U1704" i="3"/>
  <c r="U1725" i="3"/>
  <c r="U1733" i="3"/>
  <c r="U1752" i="3"/>
  <c r="U1672" i="3"/>
  <c r="U1707" i="3"/>
  <c r="U1728" i="3"/>
  <c r="U1750" i="3"/>
  <c r="U1751" i="3"/>
  <c r="U1769" i="3"/>
  <c r="U1788" i="3"/>
  <c r="U1687" i="3"/>
  <c r="U1696" i="3"/>
  <c r="U1705" i="3"/>
  <c r="U1708" i="3"/>
  <c r="U1729" i="3"/>
  <c r="U1761" i="3"/>
  <c r="U1775" i="3"/>
  <c r="U1776" i="3"/>
  <c r="U1822" i="3"/>
  <c r="U1833" i="3"/>
  <c r="U1836" i="3"/>
  <c r="U1709" i="3"/>
  <c r="U1710" i="3"/>
  <c r="U1749" i="3"/>
  <c r="U1787" i="3"/>
  <c r="U1654" i="3"/>
  <c r="U1659" i="3"/>
  <c r="U1674" i="3"/>
  <c r="U1689" i="3"/>
  <c r="U1697" i="3"/>
  <c r="U1698" i="3"/>
  <c r="U1711" i="3"/>
  <c r="U1747" i="3"/>
  <c r="U1825" i="3"/>
  <c r="U1832" i="3"/>
  <c r="U1867" i="3"/>
  <c r="U1870" i="3"/>
  <c r="U1879" i="3"/>
  <c r="U1664" i="3"/>
  <c r="U1680" i="3"/>
  <c r="U1690" i="3"/>
  <c r="U1713" i="3"/>
  <c r="U1714" i="3"/>
  <c r="U1743" i="3"/>
  <c r="U1759" i="3"/>
  <c r="U1774" i="3"/>
  <c r="U1755" i="3"/>
  <c r="U1767" i="3"/>
  <c r="U1773" i="3"/>
  <c r="U1783" i="3"/>
  <c r="U1838" i="3"/>
  <c r="U1839" i="3"/>
  <c r="U1840" i="3"/>
  <c r="U1841" i="3"/>
  <c r="U1720" i="3"/>
  <c r="U1732" i="3"/>
  <c r="U1744" i="3"/>
  <c r="U1756" i="3"/>
  <c r="U1768" i="3"/>
  <c r="U1786" i="3"/>
  <c r="U1826" i="3"/>
  <c r="U1827" i="3"/>
  <c r="U1828" i="3"/>
  <c r="U1829" i="3"/>
  <c r="U1818" i="3"/>
  <c r="U1819" i="3"/>
  <c r="U1820" i="3"/>
  <c r="U1821" i="3"/>
  <c r="U1883" i="3"/>
  <c r="U1951" i="3"/>
  <c r="U1734" i="3"/>
  <c r="U1746" i="3"/>
  <c r="U1758" i="3"/>
  <c r="U1770" i="3"/>
  <c r="U1777" i="3"/>
  <c r="U1789" i="3"/>
  <c r="U1814" i="3"/>
  <c r="U1815" i="3"/>
  <c r="U1816" i="3"/>
  <c r="U1817" i="3"/>
  <c r="U1849" i="3"/>
  <c r="U1810" i="3"/>
  <c r="U1811" i="3"/>
  <c r="U1812" i="3"/>
  <c r="U1813" i="3"/>
  <c r="U1882" i="3"/>
  <c r="U1791" i="3"/>
  <c r="U1806" i="3"/>
  <c r="U1807" i="3"/>
  <c r="U1808" i="3"/>
  <c r="U1809" i="3"/>
  <c r="U1854" i="3"/>
  <c r="U1765" i="3"/>
  <c r="U1780" i="3"/>
  <c r="U1792" i="3"/>
  <c r="U1802" i="3"/>
  <c r="U1803" i="3"/>
  <c r="U1804" i="3"/>
  <c r="U1805" i="3"/>
  <c r="U1846" i="3"/>
  <c r="U1847" i="3"/>
  <c r="U1853" i="3"/>
  <c r="U1858" i="3"/>
  <c r="U1682" i="3"/>
  <c r="U1694" i="3"/>
  <c r="U1706" i="3"/>
  <c r="U1718" i="3"/>
  <c r="U1730" i="3"/>
  <c r="U1742" i="3"/>
  <c r="U1754" i="3"/>
  <c r="U1766" i="3"/>
  <c r="U1772" i="3"/>
  <c r="U1781" i="3"/>
  <c r="U1793" i="3"/>
  <c r="U1798" i="3"/>
  <c r="U1799" i="3"/>
  <c r="U1800" i="3"/>
  <c r="U1801" i="3"/>
  <c r="U1845" i="3"/>
  <c r="U1863" i="3"/>
  <c r="U1712" i="3"/>
  <c r="U1724" i="3"/>
  <c r="U1736" i="3"/>
  <c r="U1748" i="3"/>
  <c r="U1760" i="3"/>
  <c r="U1782" i="3"/>
  <c r="U1794" i="3"/>
  <c r="U1795" i="3"/>
  <c r="U1796" i="3"/>
  <c r="U1797" i="3"/>
  <c r="U1842" i="3"/>
  <c r="U1843" i="3"/>
  <c r="U1852" i="3"/>
  <c r="U1864" i="3"/>
  <c r="U1865" i="3"/>
  <c r="U1880" i="3"/>
  <c r="U1881" i="3"/>
  <c r="U1868" i="3"/>
  <c r="U1869" i="3"/>
  <c r="U1884" i="3"/>
  <c r="U1885" i="3"/>
  <c r="U1914" i="3"/>
  <c r="U1886" i="3"/>
  <c r="U1844" i="3"/>
  <c r="U1848" i="3"/>
  <c r="U1855" i="3"/>
  <c r="U1871" i="3"/>
  <c r="U1887" i="3"/>
  <c r="U1931" i="3"/>
  <c r="U1856" i="3"/>
  <c r="U1857" i="3"/>
  <c r="U1872" i="3"/>
  <c r="U1873" i="3"/>
  <c r="U1888" i="3"/>
  <c r="U1889" i="3"/>
  <c r="U1895" i="3"/>
  <c r="U1950" i="3"/>
  <c r="U1874" i="3"/>
  <c r="U1890" i="3"/>
  <c r="U1893" i="3"/>
  <c r="U1894" i="3"/>
  <c r="U1954" i="3"/>
  <c r="U1859" i="3"/>
  <c r="U1875" i="3"/>
  <c r="U1891" i="3"/>
  <c r="U1946" i="3"/>
  <c r="U1850" i="3"/>
  <c r="U1860" i="3"/>
  <c r="U1861" i="3"/>
  <c r="U1876" i="3"/>
  <c r="U1877" i="3"/>
  <c r="U1898" i="3"/>
  <c r="U1899" i="3"/>
  <c r="U1912" i="3"/>
  <c r="U1922" i="3"/>
  <c r="U1923" i="3"/>
  <c r="U1933" i="3"/>
  <c r="U1851" i="3"/>
  <c r="U1862" i="3"/>
  <c r="U1878" i="3"/>
  <c r="U1903" i="3"/>
  <c r="U1911" i="3"/>
  <c r="U1952" i="3"/>
  <c r="U1904" i="3"/>
  <c r="U1913" i="3"/>
  <c r="U1932" i="3"/>
  <c r="U1942" i="3"/>
  <c r="U1955" i="3"/>
  <c r="U1961" i="3"/>
  <c r="U1900" i="3"/>
  <c r="U1905" i="3"/>
  <c r="U1924" i="3"/>
  <c r="U1934" i="3"/>
  <c r="U1943" i="3"/>
  <c r="U1906" i="3"/>
  <c r="U1915" i="3"/>
  <c r="U1925" i="3"/>
  <c r="U1947" i="3"/>
  <c r="U1896" i="3"/>
  <c r="U1901" i="3"/>
  <c r="U1916" i="3"/>
  <c r="U1926" i="3"/>
  <c r="U1935" i="3"/>
  <c r="U1907" i="3"/>
  <c r="U1917" i="3"/>
  <c r="U1936" i="3"/>
  <c r="U1892" i="3"/>
  <c r="U1897" i="3"/>
  <c r="U1902" i="3"/>
  <c r="U1908" i="3"/>
  <c r="U1918" i="3"/>
  <c r="U1927" i="3"/>
  <c r="U1937" i="3"/>
  <c r="U1909" i="3"/>
  <c r="U1928" i="3"/>
  <c r="U1938" i="3"/>
  <c r="U1910" i="3"/>
  <c r="U1919" i="3"/>
  <c r="U1929" i="3"/>
  <c r="U1958" i="3"/>
  <c r="U1962" i="3"/>
  <c r="U1920" i="3"/>
  <c r="U1930" i="3"/>
  <c r="U1939" i="3"/>
  <c r="U1957" i="3"/>
  <c r="U1921" i="3"/>
  <c r="U1940" i="3"/>
  <c r="U1956" i="3"/>
  <c r="U1941" i="3"/>
  <c r="U1970" i="3"/>
  <c r="U1980" i="3"/>
  <c r="U2006" i="3"/>
  <c r="U2054" i="3"/>
  <c r="U1945" i="3"/>
  <c r="U1959" i="3"/>
  <c r="U1964" i="3"/>
  <c r="U1971" i="3"/>
  <c r="U1981" i="3"/>
  <c r="U1990" i="3"/>
  <c r="U1991" i="3"/>
  <c r="U1992" i="3"/>
  <c r="U1972" i="3"/>
  <c r="U1993" i="3"/>
  <c r="U2016" i="3"/>
  <c r="U1960" i="3"/>
  <c r="U1965" i="3"/>
  <c r="U1973" i="3"/>
  <c r="U1982" i="3"/>
  <c r="U1983" i="3"/>
  <c r="U1994" i="3"/>
  <c r="U1995" i="3"/>
  <c r="U1996" i="3"/>
  <c r="U2015" i="3"/>
  <c r="U1974" i="3"/>
  <c r="U1984" i="3"/>
  <c r="U1997" i="3"/>
  <c r="U1966" i="3"/>
  <c r="U1975" i="3"/>
  <c r="U1985" i="3"/>
  <c r="U2036" i="3"/>
  <c r="U1976" i="3"/>
  <c r="U1998" i="3"/>
  <c r="U1999" i="3"/>
  <c r="U2000" i="3"/>
  <c r="U2045" i="3"/>
  <c r="U1967" i="3"/>
  <c r="U1977" i="3"/>
  <c r="U1986" i="3"/>
  <c r="U2001" i="3"/>
  <c r="U1948" i="3"/>
  <c r="U1953" i="3"/>
  <c r="U1968" i="3"/>
  <c r="U1987" i="3"/>
  <c r="U2009" i="3"/>
  <c r="U2010" i="3"/>
  <c r="U2011" i="3"/>
  <c r="U1969" i="3"/>
  <c r="U1978" i="3"/>
  <c r="U1988" i="3"/>
  <c r="U2002" i="3"/>
  <c r="U2003" i="3"/>
  <c r="U2004" i="3"/>
  <c r="U2055" i="3"/>
  <c r="U1944" i="3"/>
  <c r="U1949" i="3"/>
  <c r="U1963" i="3"/>
  <c r="U1979" i="3"/>
  <c r="U1989" i="3"/>
  <c r="U2005" i="3"/>
  <c r="U2008" i="3"/>
  <c r="U2020" i="3"/>
  <c r="U2026" i="3"/>
  <c r="U2027" i="3"/>
  <c r="U2056" i="3"/>
  <c r="U2075" i="3"/>
  <c r="U2028" i="3"/>
  <c r="U2037" i="3"/>
  <c r="U2046" i="3"/>
  <c r="U2047" i="3"/>
  <c r="U2071" i="3"/>
  <c r="U2021" i="3"/>
  <c r="U2048" i="3"/>
  <c r="U2057" i="3"/>
  <c r="U2080" i="3"/>
  <c r="U2138" i="3"/>
  <c r="U2007" i="3"/>
  <c r="U2012" i="3"/>
  <c r="U2029" i="3"/>
  <c r="U2038" i="3"/>
  <c r="U2039" i="3"/>
  <c r="U2059" i="3"/>
  <c r="U2085" i="3"/>
  <c r="U2017" i="3"/>
  <c r="U2040" i="3"/>
  <c r="U2049" i="3"/>
  <c r="U2060" i="3"/>
  <c r="U2067" i="3"/>
  <c r="U2089" i="3"/>
  <c r="U2022" i="3"/>
  <c r="U2030" i="3"/>
  <c r="U2031" i="3"/>
  <c r="U2063" i="3"/>
  <c r="U2064" i="3"/>
  <c r="U2065" i="3"/>
  <c r="U2084" i="3"/>
  <c r="U2088" i="3"/>
  <c r="U2013" i="3"/>
  <c r="U2032" i="3"/>
  <c r="U2041" i="3"/>
  <c r="U2050" i="3"/>
  <c r="U2051" i="3"/>
  <c r="U2061" i="3"/>
  <c r="U2018" i="3"/>
  <c r="U2023" i="3"/>
  <c r="U2052" i="3"/>
  <c r="U2024" i="3"/>
  <c r="U2033" i="3"/>
  <c r="U2042" i="3"/>
  <c r="U2043" i="3"/>
  <c r="U2014" i="3"/>
  <c r="U2019" i="3"/>
  <c r="U2044" i="3"/>
  <c r="U2053" i="3"/>
  <c r="U2095" i="3"/>
  <c r="U2025" i="3"/>
  <c r="U2034" i="3"/>
  <c r="U2035" i="3"/>
  <c r="U2081" i="3"/>
  <c r="U2087" i="3"/>
  <c r="U2094" i="3"/>
  <c r="U2201" i="3"/>
  <c r="U2082" i="3"/>
  <c r="U2096" i="3"/>
  <c r="U2133" i="3"/>
  <c r="U2116" i="3"/>
  <c r="U2271" i="3"/>
  <c r="U2068" i="3"/>
  <c r="U2072" i="3"/>
  <c r="U2076" i="3"/>
  <c r="U2090" i="3"/>
  <c r="U2098" i="3"/>
  <c r="U2099" i="3"/>
  <c r="U2111" i="3"/>
  <c r="U2112" i="3"/>
  <c r="U2114" i="3"/>
  <c r="U2077" i="3"/>
  <c r="U2091" i="3"/>
  <c r="U2113" i="3"/>
  <c r="U2132" i="3"/>
  <c r="U2140" i="3"/>
  <c r="U2258" i="3"/>
  <c r="U2069" i="3"/>
  <c r="U2073" i="3"/>
  <c r="U2079" i="3"/>
  <c r="U2100" i="3"/>
  <c r="U2103" i="3"/>
  <c r="U2109" i="3"/>
  <c r="U2120" i="3"/>
  <c r="U2101" i="3"/>
  <c r="U2104" i="3"/>
  <c r="U2108" i="3"/>
  <c r="U2135" i="3"/>
  <c r="U2092" i="3"/>
  <c r="U2058" i="3"/>
  <c r="U2062" i="3"/>
  <c r="U2066" i="3"/>
  <c r="U2070" i="3"/>
  <c r="U2074" i="3"/>
  <c r="U2086" i="3"/>
  <c r="U2106" i="3"/>
  <c r="U2119" i="3"/>
  <c r="U2093" i="3"/>
  <c r="U2125" i="3"/>
  <c r="U2130" i="3"/>
  <c r="U2232" i="3"/>
  <c r="U2124" i="3"/>
  <c r="U2139" i="3"/>
  <c r="U2149" i="3"/>
  <c r="U2150" i="3"/>
  <c r="U2151" i="3"/>
  <c r="U2165" i="3"/>
  <c r="U2166" i="3"/>
  <c r="U2167" i="3"/>
  <c r="U2181" i="3"/>
  <c r="U2182" i="3"/>
  <c r="U2183" i="3"/>
  <c r="U2197" i="3"/>
  <c r="U2198" i="3"/>
  <c r="U2199" i="3"/>
  <c r="U2210" i="3"/>
  <c r="U2105" i="3"/>
  <c r="U2110" i="3"/>
  <c r="U2115" i="3"/>
  <c r="U2129" i="3"/>
  <c r="U2134" i="3"/>
  <c r="U2152" i="3"/>
  <c r="U2168" i="3"/>
  <c r="U2184" i="3"/>
  <c r="U2200" i="3"/>
  <c r="U2245" i="3"/>
  <c r="U2153" i="3"/>
  <c r="U2154" i="3"/>
  <c r="U2155" i="3"/>
  <c r="U2169" i="3"/>
  <c r="U2170" i="3"/>
  <c r="U2171" i="3"/>
  <c r="U2185" i="3"/>
  <c r="U2186" i="3"/>
  <c r="U2187" i="3"/>
  <c r="U2141" i="3"/>
  <c r="U2142" i="3"/>
  <c r="U2156" i="3"/>
  <c r="U2172" i="3"/>
  <c r="U2188" i="3"/>
  <c r="U2212" i="3"/>
  <c r="U2078" i="3"/>
  <c r="U2083" i="3"/>
  <c r="U2097" i="3"/>
  <c r="U2102" i="3"/>
  <c r="U2107" i="3"/>
  <c r="U2121" i="3"/>
  <c r="U2126" i="3"/>
  <c r="U2131" i="3"/>
  <c r="U2143" i="3"/>
  <c r="U2244" i="3"/>
  <c r="U2136" i="3"/>
  <c r="U2157" i="3"/>
  <c r="U2158" i="3"/>
  <c r="U2159" i="3"/>
  <c r="U2173" i="3"/>
  <c r="U2174" i="3"/>
  <c r="U2175" i="3"/>
  <c r="U2189" i="3"/>
  <c r="U2190" i="3"/>
  <c r="U2191" i="3"/>
  <c r="U2223" i="3"/>
  <c r="U2257" i="3"/>
  <c r="U2270" i="3"/>
  <c r="U2117" i="3"/>
  <c r="U2122" i="3"/>
  <c r="U2127" i="3"/>
  <c r="U2144" i="3"/>
  <c r="U2160" i="3"/>
  <c r="U2176" i="3"/>
  <c r="U2192" i="3"/>
  <c r="U2217" i="3"/>
  <c r="U2118" i="3"/>
  <c r="U2123" i="3"/>
  <c r="U2137" i="3"/>
  <c r="U2145" i="3"/>
  <c r="U2146" i="3"/>
  <c r="U2147" i="3"/>
  <c r="U2161" i="3"/>
  <c r="U2162" i="3"/>
  <c r="U2163" i="3"/>
  <c r="U2177" i="3"/>
  <c r="U2178" i="3"/>
  <c r="U2179" i="3"/>
  <c r="U2193" i="3"/>
  <c r="U2194" i="3"/>
  <c r="U2195" i="3"/>
  <c r="U2128" i="3"/>
  <c r="U2148" i="3"/>
  <c r="U2164" i="3"/>
  <c r="U2180" i="3"/>
  <c r="U2196" i="3"/>
  <c r="U2222" i="3"/>
  <c r="U2235" i="3"/>
  <c r="U2211" i="3"/>
  <c r="U2218" i="3"/>
  <c r="U2227" i="3"/>
  <c r="U2236" i="3"/>
  <c r="U2249" i="3"/>
  <c r="U2262" i="3"/>
  <c r="U2231" i="3"/>
  <c r="U2240" i="3"/>
  <c r="U2253" i="3"/>
  <c r="U2266" i="3"/>
  <c r="U2209" i="3"/>
  <c r="U2226" i="3"/>
  <c r="U2239" i="3"/>
  <c r="U2248" i="3"/>
  <c r="U2261" i="3"/>
  <c r="U2207" i="3"/>
  <c r="U2208" i="3"/>
  <c r="U2216" i="3"/>
  <c r="U2230" i="3"/>
  <c r="U2243" i="3"/>
  <c r="U2252" i="3"/>
  <c r="U2265" i="3"/>
  <c r="U2202" i="3"/>
  <c r="U2203" i="3"/>
  <c r="U2206" i="3"/>
  <c r="U2215" i="3"/>
  <c r="U2221" i="3"/>
  <c r="U2234" i="3"/>
  <c r="U2247" i="3"/>
  <c r="U2256" i="3"/>
  <c r="U2269" i="3"/>
  <c r="U2204" i="3"/>
  <c r="U2205" i="3"/>
  <c r="U2225" i="3"/>
  <c r="U2238" i="3"/>
  <c r="U2251" i="3"/>
  <c r="U2260" i="3"/>
  <c r="U2214" i="3"/>
  <c r="U2229" i="3"/>
  <c r="U2242" i="3"/>
  <c r="U2255" i="3"/>
  <c r="U2264" i="3"/>
  <c r="U2220" i="3"/>
  <c r="U2233" i="3"/>
  <c r="U2246" i="3"/>
  <c r="U2259" i="3"/>
  <c r="U2268" i="3"/>
  <c r="U2213" i="3"/>
  <c r="U2224" i="3"/>
  <c r="U2237" i="3"/>
  <c r="U2250" i="3"/>
  <c r="U2263" i="3"/>
  <c r="U2272" i="3"/>
  <c r="U2219" i="3"/>
  <c r="U2228" i="3"/>
  <c r="U2241" i="3"/>
  <c r="U2254" i="3"/>
  <c r="U2267" i="3"/>
  <c r="U2273" i="3"/>
  <c r="U2332" i="3"/>
  <c r="U2357" i="3"/>
  <c r="U2480" i="3"/>
  <c r="U2285" i="3"/>
  <c r="U2325" i="3"/>
  <c r="U2381" i="3"/>
  <c r="U2318" i="3"/>
  <c r="U2356" i="3"/>
  <c r="U2281" i="3"/>
  <c r="U2380" i="3"/>
  <c r="U2440" i="3"/>
  <c r="U2293" i="3"/>
  <c r="U2333" i="3"/>
  <c r="U2418" i="3"/>
  <c r="U2277" i="3"/>
  <c r="U2289" i="3"/>
  <c r="U2412" i="3"/>
  <c r="U2403" i="3"/>
  <c r="U2275" i="3"/>
  <c r="U2279" i="3"/>
  <c r="U2283" i="3"/>
  <c r="U2287" i="3"/>
  <c r="U2291" i="3"/>
  <c r="U2295" i="3"/>
  <c r="U2301" i="3"/>
  <c r="U2308" i="3"/>
  <c r="U2315" i="3"/>
  <c r="U2344" i="3"/>
  <c r="U2345" i="3"/>
  <c r="U2368" i="3"/>
  <c r="U2369" i="3"/>
  <c r="U2394" i="3"/>
  <c r="U2396" i="3"/>
  <c r="U2461" i="3"/>
  <c r="U2322" i="3"/>
  <c r="U2329" i="3"/>
  <c r="U2346" i="3"/>
  <c r="U2347" i="3"/>
  <c r="U2370" i="3"/>
  <c r="U2371" i="3"/>
  <c r="U2442" i="3"/>
  <c r="U2302" i="3"/>
  <c r="U2309" i="3"/>
  <c r="U2316" i="3"/>
  <c r="U2323" i="3"/>
  <c r="U2348" i="3"/>
  <c r="U2349" i="3"/>
  <c r="U2372" i="3"/>
  <c r="U2373" i="3"/>
  <c r="U2276" i="3"/>
  <c r="U2280" i="3"/>
  <c r="U2284" i="3"/>
  <c r="U2288" i="3"/>
  <c r="U2292" i="3"/>
  <c r="U2296" i="3"/>
  <c r="U2303" i="3"/>
  <c r="U2330" i="3"/>
  <c r="U2350" i="3"/>
  <c r="U2351" i="3"/>
  <c r="U2374" i="3"/>
  <c r="U2375" i="3"/>
  <c r="U2422" i="3"/>
  <c r="U2441" i="3"/>
  <c r="U2449" i="3"/>
  <c r="U2310" i="3"/>
  <c r="U2317" i="3"/>
  <c r="U2324" i="3"/>
  <c r="U2331" i="3"/>
  <c r="U2352" i="3"/>
  <c r="U2353" i="3"/>
  <c r="U2376" i="3"/>
  <c r="U2377" i="3"/>
  <c r="U2406" i="3"/>
  <c r="U2407" i="3"/>
  <c r="U2420" i="3"/>
  <c r="U2448" i="3"/>
  <c r="U2477" i="3"/>
  <c r="U2297" i="3"/>
  <c r="U2304" i="3"/>
  <c r="U2311" i="3"/>
  <c r="U2354" i="3"/>
  <c r="U2355" i="3"/>
  <c r="U2378" i="3"/>
  <c r="U2379" i="3"/>
  <c r="U2405" i="3"/>
  <c r="U2413" i="3"/>
  <c r="U2419" i="3"/>
  <c r="U2447" i="3"/>
  <c r="U2473" i="3"/>
  <c r="U2298" i="3"/>
  <c r="U2305" i="3"/>
  <c r="U2312" i="3"/>
  <c r="U2319" i="3"/>
  <c r="U2334" i="3"/>
  <c r="U2335" i="3"/>
  <c r="U2358" i="3"/>
  <c r="U2359" i="3"/>
  <c r="U2382" i="3"/>
  <c r="U2383" i="3"/>
  <c r="U2427" i="3"/>
  <c r="U2446" i="3"/>
  <c r="U2453" i="3"/>
  <c r="U2299" i="3"/>
  <c r="U2326" i="3"/>
  <c r="U2336" i="3"/>
  <c r="U2337" i="3"/>
  <c r="U2360" i="3"/>
  <c r="U2361" i="3"/>
  <c r="U2384" i="3"/>
  <c r="U2385" i="3"/>
  <c r="U2399" i="3"/>
  <c r="U2445" i="3"/>
  <c r="U2274" i="3"/>
  <c r="U2278" i="3"/>
  <c r="U2282" i="3"/>
  <c r="U2286" i="3"/>
  <c r="U2290" i="3"/>
  <c r="U2294" i="3"/>
  <c r="U2306" i="3"/>
  <c r="U2313" i="3"/>
  <c r="U2320" i="3"/>
  <c r="U2327" i="3"/>
  <c r="U2338" i="3"/>
  <c r="U2339" i="3"/>
  <c r="U2362" i="3"/>
  <c r="U2363" i="3"/>
  <c r="U2386" i="3"/>
  <c r="U2387" i="3"/>
  <c r="U2426" i="3"/>
  <c r="U2469" i="3"/>
  <c r="U2479" i="3"/>
  <c r="U2300" i="3"/>
  <c r="U2307" i="3"/>
  <c r="U2340" i="3"/>
  <c r="U2341" i="3"/>
  <c r="U2364" i="3"/>
  <c r="U2365" i="3"/>
  <c r="U2388" i="3"/>
  <c r="U2389" i="3"/>
  <c r="U2398" i="3"/>
  <c r="U2400" i="3"/>
  <c r="U2425" i="3"/>
  <c r="U2443" i="3"/>
  <c r="U2444" i="3"/>
  <c r="U2314" i="3"/>
  <c r="U2321" i="3"/>
  <c r="U2328" i="3"/>
  <c r="U2342" i="3"/>
  <c r="U2343" i="3"/>
  <c r="U2366" i="3"/>
  <c r="U2367" i="3"/>
  <c r="U2390" i="3"/>
  <c r="U2392" i="3"/>
  <c r="U2393" i="3"/>
  <c r="U2457" i="3"/>
  <c r="U2465" i="3"/>
  <c r="U2481" i="3"/>
  <c r="U2483" i="3"/>
  <c r="U2484" i="3"/>
  <c r="U2494" i="3"/>
  <c r="U2524" i="3"/>
  <c r="U2582" i="3"/>
  <c r="U2658" i="3"/>
  <c r="U2414" i="3"/>
  <c r="U2421" i="3"/>
  <c r="U2428" i="3"/>
  <c r="U2450" i="3"/>
  <c r="U2451" i="3"/>
  <c r="U2452" i="3"/>
  <c r="U2454" i="3"/>
  <c r="U2455" i="3"/>
  <c r="U2456" i="3"/>
  <c r="U2458" i="3"/>
  <c r="U2459" i="3"/>
  <c r="U2460" i="3"/>
  <c r="U2462" i="3"/>
  <c r="U2463" i="3"/>
  <c r="U2464" i="3"/>
  <c r="U2466" i="3"/>
  <c r="U2467" i="3"/>
  <c r="U2468" i="3"/>
  <c r="U2470" i="3"/>
  <c r="U2471" i="3"/>
  <c r="U2472" i="3"/>
  <c r="U2474" i="3"/>
  <c r="U2475" i="3"/>
  <c r="U2476" i="3"/>
  <c r="U2506" i="3"/>
  <c r="U2391" i="3"/>
  <c r="U2395" i="3"/>
  <c r="U2401" i="3"/>
  <c r="U2408" i="3"/>
  <c r="U2415" i="3"/>
  <c r="U2429" i="3"/>
  <c r="U2670" i="3"/>
  <c r="U2430" i="3"/>
  <c r="U2431" i="3"/>
  <c r="U2491" i="3"/>
  <c r="U2492" i="3"/>
  <c r="U2501" i="3"/>
  <c r="U2599" i="3"/>
  <c r="U2402" i="3"/>
  <c r="U2409" i="3"/>
  <c r="U2416" i="3"/>
  <c r="U2423" i="3"/>
  <c r="U2432" i="3"/>
  <c r="U2433" i="3"/>
  <c r="U2489" i="3"/>
  <c r="U2490" i="3"/>
  <c r="U2595" i="3"/>
  <c r="U2602" i="3"/>
  <c r="U2682" i="3"/>
  <c r="U2434" i="3"/>
  <c r="U2435" i="3"/>
  <c r="U2498" i="3"/>
  <c r="U2500" i="3"/>
  <c r="U2515" i="3"/>
  <c r="U2591" i="3"/>
  <c r="U2626" i="3"/>
  <c r="U2410" i="3"/>
  <c r="U2417" i="3"/>
  <c r="U2424" i="3"/>
  <c r="U2436" i="3"/>
  <c r="U2437" i="3"/>
  <c r="U2487" i="3"/>
  <c r="U2497" i="3"/>
  <c r="U2499" i="3"/>
  <c r="U2555" i="3"/>
  <c r="U2587" i="3"/>
  <c r="U2694" i="3"/>
  <c r="U2397" i="3"/>
  <c r="U2404" i="3"/>
  <c r="U2411" i="3"/>
  <c r="U2438" i="3"/>
  <c r="U2439" i="3"/>
  <c r="U2513" i="3"/>
  <c r="U2583" i="3"/>
  <c r="U2598" i="3"/>
  <c r="U2737" i="3"/>
  <c r="U2531" i="3"/>
  <c r="U2594" i="3"/>
  <c r="U2646" i="3"/>
  <c r="U2706" i="3"/>
  <c r="U2579" i="3"/>
  <c r="U2590" i="3"/>
  <c r="U2508" i="3"/>
  <c r="U2586" i="3"/>
  <c r="U2718" i="3"/>
  <c r="U2522" i="3"/>
  <c r="U2532" i="3"/>
  <c r="U2533" i="3"/>
  <c r="U2534" i="3"/>
  <c r="U2556" i="3"/>
  <c r="U2557" i="3"/>
  <c r="U2558" i="3"/>
  <c r="U2580" i="3"/>
  <c r="U2581" i="3"/>
  <c r="U2584" i="3"/>
  <c r="U2585" i="3"/>
  <c r="U2588" i="3"/>
  <c r="U2589" i="3"/>
  <c r="U2592" i="3"/>
  <c r="U2593" i="3"/>
  <c r="U2596" i="3"/>
  <c r="U2597" i="3"/>
  <c r="U2600" i="3"/>
  <c r="U2601" i="3"/>
  <c r="U2623" i="3"/>
  <c r="U2624" i="3"/>
  <c r="U2625" i="3"/>
  <c r="U2736" i="3"/>
  <c r="U2478" i="3"/>
  <c r="U2482" i="3"/>
  <c r="U2488" i="3"/>
  <c r="U2495" i="3"/>
  <c r="U2502" i="3"/>
  <c r="U2509" i="3"/>
  <c r="U2535" i="3"/>
  <c r="U2559" i="3"/>
  <c r="U2622" i="3"/>
  <c r="U2645" i="3"/>
  <c r="U2657" i="3"/>
  <c r="U2669" i="3"/>
  <c r="U2681" i="3"/>
  <c r="U2693" i="3"/>
  <c r="U2705" i="3"/>
  <c r="U2717" i="3"/>
  <c r="U2729" i="3"/>
  <c r="U2744" i="3"/>
  <c r="U2516" i="3"/>
  <c r="U2523" i="3"/>
  <c r="U2536" i="3"/>
  <c r="U2537" i="3"/>
  <c r="U2538" i="3"/>
  <c r="U2560" i="3"/>
  <c r="U2561" i="3"/>
  <c r="U2562" i="3"/>
  <c r="U2619" i="3"/>
  <c r="U2620" i="3"/>
  <c r="U2621" i="3"/>
  <c r="U2643" i="3"/>
  <c r="U2644" i="3"/>
  <c r="U2655" i="3"/>
  <c r="U2656" i="3"/>
  <c r="U2667" i="3"/>
  <c r="U2668" i="3"/>
  <c r="U2679" i="3"/>
  <c r="U2680" i="3"/>
  <c r="U2691" i="3"/>
  <c r="U2692" i="3"/>
  <c r="U2703" i="3"/>
  <c r="U2704" i="3"/>
  <c r="U2715" i="3"/>
  <c r="U2716" i="3"/>
  <c r="U2727" i="3"/>
  <c r="U2728" i="3"/>
  <c r="U2743" i="3"/>
  <c r="U2496" i="3"/>
  <c r="U2503" i="3"/>
  <c r="U2510" i="3"/>
  <c r="U2517" i="3"/>
  <c r="U2539" i="3"/>
  <c r="U2563" i="3"/>
  <c r="U2618" i="3"/>
  <c r="U2642" i="3"/>
  <c r="U2654" i="3"/>
  <c r="U2666" i="3"/>
  <c r="U2678" i="3"/>
  <c r="U2690" i="3"/>
  <c r="U2702" i="3"/>
  <c r="U2714" i="3"/>
  <c r="U2726" i="3"/>
  <c r="U2540" i="3"/>
  <c r="U2541" i="3"/>
  <c r="U2542" i="3"/>
  <c r="U2564" i="3"/>
  <c r="U2565" i="3"/>
  <c r="U2566" i="3"/>
  <c r="U2615" i="3"/>
  <c r="U2616" i="3"/>
  <c r="U2617" i="3"/>
  <c r="U2639" i="3"/>
  <c r="U2640" i="3"/>
  <c r="U2641" i="3"/>
  <c r="U2504" i="3"/>
  <c r="U2511" i="3"/>
  <c r="U2518" i="3"/>
  <c r="U2525" i="3"/>
  <c r="U2543" i="3"/>
  <c r="U2567" i="3"/>
  <c r="U2614" i="3"/>
  <c r="U2638" i="3"/>
  <c r="U2653" i="3"/>
  <c r="U2665" i="3"/>
  <c r="U2677" i="3"/>
  <c r="U2689" i="3"/>
  <c r="U2701" i="3"/>
  <c r="U2713" i="3"/>
  <c r="U2725" i="3"/>
  <c r="U2505" i="3"/>
  <c r="U2544" i="3"/>
  <c r="U2545" i="3"/>
  <c r="U2546" i="3"/>
  <c r="U2568" i="3"/>
  <c r="U2569" i="3"/>
  <c r="U2570" i="3"/>
  <c r="U2611" i="3"/>
  <c r="U2612" i="3"/>
  <c r="U2613" i="3"/>
  <c r="U2635" i="3"/>
  <c r="U2636" i="3"/>
  <c r="U2637" i="3"/>
  <c r="U2651" i="3"/>
  <c r="U2652" i="3"/>
  <c r="U2663" i="3"/>
  <c r="U2664" i="3"/>
  <c r="U2675" i="3"/>
  <c r="U2676" i="3"/>
  <c r="U2687" i="3"/>
  <c r="U2688" i="3"/>
  <c r="U2699" i="3"/>
  <c r="U2700" i="3"/>
  <c r="U2711" i="3"/>
  <c r="U2712" i="3"/>
  <c r="U2723" i="3"/>
  <c r="U2724" i="3"/>
  <c r="U2485" i="3"/>
  <c r="U2512" i="3"/>
  <c r="U2519" i="3"/>
  <c r="U2526" i="3"/>
  <c r="U2547" i="3"/>
  <c r="U2571" i="3"/>
  <c r="U2610" i="3"/>
  <c r="U2634" i="3"/>
  <c r="U2650" i="3"/>
  <c r="U2662" i="3"/>
  <c r="U2674" i="3"/>
  <c r="U2686" i="3"/>
  <c r="U2698" i="3"/>
  <c r="U2710" i="3"/>
  <c r="U2722" i="3"/>
  <c r="U2548" i="3"/>
  <c r="U2549" i="3"/>
  <c r="U2550" i="3"/>
  <c r="U2572" i="3"/>
  <c r="U2573" i="3"/>
  <c r="U2574" i="3"/>
  <c r="U2607" i="3"/>
  <c r="U2608" i="3"/>
  <c r="U2609" i="3"/>
  <c r="U2631" i="3"/>
  <c r="U2632" i="3"/>
  <c r="U2633" i="3"/>
  <c r="U2733" i="3"/>
  <c r="U2486" i="3"/>
  <c r="U2493" i="3"/>
  <c r="U2520" i="3"/>
  <c r="U2527" i="3"/>
  <c r="U2551" i="3"/>
  <c r="U2575" i="3"/>
  <c r="U2606" i="3"/>
  <c r="U2630" i="3"/>
  <c r="U2649" i="3"/>
  <c r="U2661" i="3"/>
  <c r="U2673" i="3"/>
  <c r="U2685" i="3"/>
  <c r="U2697" i="3"/>
  <c r="U2709" i="3"/>
  <c r="U2721" i="3"/>
  <c r="U2731" i="3"/>
  <c r="U2732" i="3"/>
  <c r="U2507" i="3"/>
  <c r="U2514" i="3"/>
  <c r="U2521" i="3"/>
  <c r="U2528" i="3"/>
  <c r="U2529" i="3"/>
  <c r="U2530" i="3"/>
  <c r="U2552" i="3"/>
  <c r="U2553" i="3"/>
  <c r="U2554" i="3"/>
  <c r="U2576" i="3"/>
  <c r="U2577" i="3"/>
  <c r="U2578" i="3"/>
  <c r="U2603" i="3"/>
  <c r="U2604" i="3"/>
  <c r="U2605" i="3"/>
  <c r="U2627" i="3"/>
  <c r="U2628" i="3"/>
  <c r="U2629" i="3"/>
  <c r="U2647" i="3"/>
  <c r="U2648" i="3"/>
  <c r="U2659" i="3"/>
  <c r="U2660" i="3"/>
  <c r="U2671" i="3"/>
  <c r="U2672" i="3"/>
  <c r="U2683" i="3"/>
  <c r="U2684" i="3"/>
  <c r="U2695" i="3"/>
  <c r="U2696" i="3"/>
  <c r="U2707" i="3"/>
  <c r="U2708" i="3"/>
  <c r="U2719" i="3"/>
  <c r="U2720" i="3"/>
  <c r="U2750" i="3"/>
  <c r="U2757" i="3"/>
  <c r="U2764" i="3"/>
  <c r="U2772" i="3"/>
  <c r="U2781" i="3"/>
  <c r="U2799" i="3"/>
  <c r="U2801" i="3"/>
  <c r="U2807" i="3"/>
  <c r="U2833" i="3"/>
  <c r="U2751" i="3"/>
  <c r="U2782" i="3"/>
  <c r="U2783" i="3"/>
  <c r="U2800" i="3"/>
  <c r="U2816" i="3"/>
  <c r="U2825" i="3"/>
  <c r="U2758" i="3"/>
  <c r="U2765" i="3"/>
  <c r="U2773" i="3"/>
  <c r="U2784" i="3"/>
  <c r="U2797" i="3"/>
  <c r="U2798" i="3"/>
  <c r="U2815" i="3"/>
  <c r="U2824" i="3"/>
  <c r="U2914" i="3"/>
  <c r="U2738" i="3"/>
  <c r="U2745" i="3"/>
  <c r="U2752" i="3"/>
  <c r="U2759" i="3"/>
  <c r="U2774" i="3"/>
  <c r="U2775" i="3"/>
  <c r="U2806" i="3"/>
  <c r="U2739" i="3"/>
  <c r="U2766" i="3"/>
  <c r="U2785" i="3"/>
  <c r="U2788" i="3"/>
  <c r="U2828" i="3"/>
  <c r="U2970" i="3"/>
  <c r="U3050" i="3"/>
  <c r="U2746" i="3"/>
  <c r="U2753" i="3"/>
  <c r="U2760" i="3"/>
  <c r="U2767" i="3"/>
  <c r="U2776" i="3"/>
  <c r="U2789" i="3"/>
  <c r="U2791" i="3"/>
  <c r="U2814" i="3"/>
  <c r="U2932" i="3"/>
  <c r="U3033" i="3"/>
  <c r="U2740" i="3"/>
  <c r="U2747" i="3"/>
  <c r="U2790" i="3"/>
  <c r="U2792" i="3"/>
  <c r="U2754" i="3"/>
  <c r="U2761" i="3"/>
  <c r="U2768" i="3"/>
  <c r="U2777" i="3"/>
  <c r="U2793" i="3"/>
  <c r="U2943" i="3"/>
  <c r="U2959" i="3"/>
  <c r="U2734" i="3"/>
  <c r="U2741" i="3"/>
  <c r="U2748" i="3"/>
  <c r="U2755" i="3"/>
  <c r="U2778" i="3"/>
  <c r="U2779" i="3"/>
  <c r="U2819" i="3"/>
  <c r="U2982" i="3"/>
  <c r="U2730" i="3"/>
  <c r="U2735" i="3"/>
  <c r="U2762" i="3"/>
  <c r="U2769" i="3"/>
  <c r="U2818" i="3"/>
  <c r="U2890" i="3"/>
  <c r="U2993" i="3"/>
  <c r="U2742" i="3"/>
  <c r="U2749" i="3"/>
  <c r="U2756" i="3"/>
  <c r="U2763" i="3"/>
  <c r="U2770" i="3"/>
  <c r="U2771" i="3"/>
  <c r="U2780" i="3"/>
  <c r="U2837" i="3"/>
  <c r="U2808" i="3"/>
  <c r="U2908" i="3"/>
  <c r="U2809" i="3"/>
  <c r="U2838" i="3"/>
  <c r="U2839" i="3"/>
  <c r="U2848" i="3"/>
  <c r="U2858" i="3"/>
  <c r="U2859" i="3"/>
  <c r="U2889" i="3"/>
  <c r="U2892" i="3"/>
  <c r="U2906" i="3"/>
  <c r="U2922" i="3"/>
  <c r="U2954" i="3"/>
  <c r="U3014" i="3"/>
  <c r="U3052" i="3"/>
  <c r="U3239" i="3"/>
  <c r="U2810" i="3"/>
  <c r="U2811" i="3"/>
  <c r="U2820" i="3"/>
  <c r="U2829" i="3"/>
  <c r="U2876" i="3"/>
  <c r="U2881" i="3"/>
  <c r="U2882" i="3"/>
  <c r="U2905" i="3"/>
  <c r="U2938" i="3"/>
  <c r="U2964" i="3"/>
  <c r="U3096" i="3"/>
  <c r="U2830" i="3"/>
  <c r="U2831" i="3"/>
  <c r="U2840" i="3"/>
  <c r="U2849" i="3"/>
  <c r="U2874" i="3"/>
  <c r="U2878" i="3"/>
  <c r="U2886" i="3"/>
  <c r="U2887" i="3"/>
  <c r="U2921" i="3"/>
  <c r="U2937" i="3"/>
  <c r="U2940" i="3"/>
  <c r="U2953" i="3"/>
  <c r="U2961" i="3"/>
  <c r="U2969" i="3"/>
  <c r="U3030" i="3"/>
  <c r="U2802" i="3"/>
  <c r="U2803" i="3"/>
  <c r="U2812" i="3"/>
  <c r="U2821" i="3"/>
  <c r="U2850" i="3"/>
  <c r="U2851" i="3"/>
  <c r="U2862" i="3"/>
  <c r="U2863" i="3"/>
  <c r="U2866" i="3"/>
  <c r="U2873" i="3"/>
  <c r="U2879" i="3"/>
  <c r="U2884" i="3"/>
  <c r="U2900" i="3"/>
  <c r="U2903" i="3"/>
  <c r="U2983" i="3"/>
  <c r="U3013" i="3"/>
  <c r="U2822" i="3"/>
  <c r="U2823" i="3"/>
  <c r="U2832" i="3"/>
  <c r="U2841" i="3"/>
  <c r="U2865" i="3"/>
  <c r="U2868" i="3"/>
  <c r="U2871" i="3"/>
  <c r="U2919" i="3"/>
  <c r="U2972" i="3"/>
  <c r="U2997" i="3"/>
  <c r="U3089" i="3"/>
  <c r="U2794" i="3"/>
  <c r="U2795" i="3"/>
  <c r="U2804" i="3"/>
  <c r="U2813" i="3"/>
  <c r="U2842" i="3"/>
  <c r="U2843" i="3"/>
  <c r="U2852" i="3"/>
  <c r="U2898" i="3"/>
  <c r="U2934" i="3"/>
  <c r="U2935" i="3"/>
  <c r="U2948" i="3"/>
  <c r="U2951" i="3"/>
  <c r="U2967" i="3"/>
  <c r="U3077" i="3"/>
  <c r="U2786" i="3"/>
  <c r="U2787" i="3"/>
  <c r="U2796" i="3"/>
  <c r="U2805" i="3"/>
  <c r="U2834" i="3"/>
  <c r="U2835" i="3"/>
  <c r="U2844" i="3"/>
  <c r="U2853" i="3"/>
  <c r="U2897" i="3"/>
  <c r="U2913" i="3"/>
  <c r="U2916" i="3"/>
  <c r="U2930" i="3"/>
  <c r="U2946" i="3"/>
  <c r="U2958" i="3"/>
  <c r="U3016" i="3"/>
  <c r="U2854" i="3"/>
  <c r="U2855" i="3"/>
  <c r="U2929" i="3"/>
  <c r="U2989" i="3"/>
  <c r="U3032" i="3"/>
  <c r="U3049" i="3"/>
  <c r="U2826" i="3"/>
  <c r="U2827" i="3"/>
  <c r="U2836" i="3"/>
  <c r="U2845" i="3"/>
  <c r="U2895" i="3"/>
  <c r="U2945" i="3"/>
  <c r="U2956" i="3"/>
  <c r="U2977" i="3"/>
  <c r="U3076" i="3"/>
  <c r="U2817" i="3"/>
  <c r="U2846" i="3"/>
  <c r="U2847" i="3"/>
  <c r="U2856" i="3"/>
  <c r="U2910" i="3"/>
  <c r="U2911" i="3"/>
  <c r="U2924" i="3"/>
  <c r="U2927" i="3"/>
  <c r="U2988" i="3"/>
  <c r="U2962" i="3"/>
  <c r="U3012" i="3"/>
  <c r="U3029" i="3"/>
  <c r="U3048" i="3"/>
  <c r="U3069" i="3"/>
  <c r="U2867" i="3"/>
  <c r="U2872" i="3"/>
  <c r="U2877" i="3"/>
  <c r="U2891" i="3"/>
  <c r="U2896" i="3"/>
  <c r="U2901" i="3"/>
  <c r="U2915" i="3"/>
  <c r="U2920" i="3"/>
  <c r="U2925" i="3"/>
  <c r="U2939" i="3"/>
  <c r="U2944" i="3"/>
  <c r="U2949" i="3"/>
  <c r="U2963" i="3"/>
  <c r="U2968" i="3"/>
  <c r="U2973" i="3"/>
  <c r="U2990" i="3"/>
  <c r="U2998" i="3"/>
  <c r="U2999" i="3"/>
  <c r="U3034" i="3"/>
  <c r="U3035" i="3"/>
  <c r="U3068" i="3"/>
  <c r="U3081" i="3"/>
  <c r="U3095" i="3"/>
  <c r="U3140" i="3"/>
  <c r="U2978" i="3"/>
  <c r="U2991" i="3"/>
  <c r="U3000" i="3"/>
  <c r="U3017" i="3"/>
  <c r="U3036" i="3"/>
  <c r="U3053" i="3"/>
  <c r="U2992" i="3"/>
  <c r="U3001" i="3"/>
  <c r="U3037" i="3"/>
  <c r="U3073" i="3"/>
  <c r="U3110" i="3"/>
  <c r="U3116" i="3"/>
  <c r="U3153" i="3"/>
  <c r="U2902" i="3"/>
  <c r="U2926" i="3"/>
  <c r="U2950" i="3"/>
  <c r="U2974" i="3"/>
  <c r="U3002" i="3"/>
  <c r="U3004" i="3"/>
  <c r="U3018" i="3"/>
  <c r="U3020" i="3"/>
  <c r="U3021" i="3"/>
  <c r="U3038" i="3"/>
  <c r="U3040" i="3"/>
  <c r="U3054" i="3"/>
  <c r="U3056" i="3"/>
  <c r="U3057" i="3"/>
  <c r="U3169" i="3"/>
  <c r="U2860" i="3"/>
  <c r="U2864" i="3"/>
  <c r="U2869" i="3"/>
  <c r="U2883" i="3"/>
  <c r="U2888" i="3"/>
  <c r="U2893" i="3"/>
  <c r="U2907" i="3"/>
  <c r="U2912" i="3"/>
  <c r="U2917" i="3"/>
  <c r="U2931" i="3"/>
  <c r="U2936" i="3"/>
  <c r="U2941" i="3"/>
  <c r="U2955" i="3"/>
  <c r="U2960" i="3"/>
  <c r="U2965" i="3"/>
  <c r="U2979" i="3"/>
  <c r="U2984" i="3"/>
  <c r="U3022" i="3"/>
  <c r="U3023" i="3"/>
  <c r="U3058" i="3"/>
  <c r="U3059" i="3"/>
  <c r="U3064" i="3"/>
  <c r="U3065" i="3"/>
  <c r="U3071" i="3"/>
  <c r="U3080" i="3"/>
  <c r="U3083" i="3"/>
  <c r="U3109" i="3"/>
  <c r="U3005" i="3"/>
  <c r="U3024" i="3"/>
  <c r="U3041" i="3"/>
  <c r="U3060" i="3"/>
  <c r="U3061" i="3"/>
  <c r="U3062" i="3"/>
  <c r="U3112" i="3"/>
  <c r="U3115" i="3"/>
  <c r="U3218" i="3"/>
  <c r="U2975" i="3"/>
  <c r="U2980" i="3"/>
  <c r="U2985" i="3"/>
  <c r="U3025" i="3"/>
  <c r="U3185" i="3"/>
  <c r="U3201" i="3"/>
  <c r="U2857" i="3"/>
  <c r="U2861" i="3"/>
  <c r="U2870" i="3"/>
  <c r="U2894" i="3"/>
  <c r="U2918" i="3"/>
  <c r="U2942" i="3"/>
  <c r="U2966" i="3"/>
  <c r="U2994" i="3"/>
  <c r="U3006" i="3"/>
  <c r="U3008" i="3"/>
  <c r="U3009" i="3"/>
  <c r="U3026" i="3"/>
  <c r="U3028" i="3"/>
  <c r="U3042" i="3"/>
  <c r="U3044" i="3"/>
  <c r="U3045" i="3"/>
  <c r="U2875" i="3"/>
  <c r="U2880" i="3"/>
  <c r="U2885" i="3"/>
  <c r="U2899" i="3"/>
  <c r="U2904" i="3"/>
  <c r="U2909" i="3"/>
  <c r="U2923" i="3"/>
  <c r="U2928" i="3"/>
  <c r="U2933" i="3"/>
  <c r="U2947" i="3"/>
  <c r="U2952" i="3"/>
  <c r="U2957" i="3"/>
  <c r="U2971" i="3"/>
  <c r="U2976" i="3"/>
  <c r="U2981" i="3"/>
  <c r="U2986" i="3"/>
  <c r="U2987" i="3"/>
  <c r="U2996" i="3"/>
  <c r="U3010" i="3"/>
  <c r="U3011" i="3"/>
  <c r="U3046" i="3"/>
  <c r="U3047" i="3"/>
  <c r="U3118" i="3"/>
  <c r="U3070" i="3"/>
  <c r="U3082" i="3"/>
  <c r="U3094" i="3"/>
  <c r="U3111" i="3"/>
  <c r="U3141" i="3"/>
  <c r="U3147" i="3"/>
  <c r="U3163" i="3"/>
  <c r="U3179" i="3"/>
  <c r="U3113" i="3"/>
  <c r="U3114" i="3"/>
  <c r="U3117" i="3"/>
  <c r="U3127" i="3"/>
  <c r="U3134" i="3"/>
  <c r="U3139" i="3"/>
  <c r="U3194" i="3"/>
  <c r="U3072" i="3"/>
  <c r="U3084" i="3"/>
  <c r="U3133" i="3"/>
  <c r="U3146" i="3"/>
  <c r="U3162" i="3"/>
  <c r="U3178" i="3"/>
  <c r="U3066" i="3"/>
  <c r="U3078" i="3"/>
  <c r="U3090" i="3"/>
  <c r="U3097" i="3"/>
  <c r="U3098" i="3"/>
  <c r="U3099" i="3"/>
  <c r="U3132" i="3"/>
  <c r="U2995" i="3"/>
  <c r="U3007" i="3"/>
  <c r="U3019" i="3"/>
  <c r="U3031" i="3"/>
  <c r="U3043" i="3"/>
  <c r="U3055" i="3"/>
  <c r="U3067" i="3"/>
  <c r="U3079" i="3"/>
  <c r="U3091" i="3"/>
  <c r="U3100" i="3"/>
  <c r="U3126" i="3"/>
  <c r="U3138" i="3"/>
  <c r="U3145" i="3"/>
  <c r="U3151" i="3"/>
  <c r="U3167" i="3"/>
  <c r="U3183" i="3"/>
  <c r="U3193" i="3"/>
  <c r="U3204" i="3"/>
  <c r="U3217" i="3"/>
  <c r="U3085" i="3"/>
  <c r="U3125" i="3"/>
  <c r="U3131" i="3"/>
  <c r="U3161" i="3"/>
  <c r="U3177" i="3"/>
  <c r="U3188" i="3"/>
  <c r="U3092" i="3"/>
  <c r="U3101" i="3"/>
  <c r="U3102" i="3"/>
  <c r="U3103" i="3"/>
  <c r="U3123" i="3"/>
  <c r="U3124" i="3"/>
  <c r="U3137" i="3"/>
  <c r="U3156" i="3"/>
  <c r="U3172" i="3"/>
  <c r="U3203" i="3"/>
  <c r="U3074" i="3"/>
  <c r="U3086" i="3"/>
  <c r="U3104" i="3"/>
  <c r="U3143" i="3"/>
  <c r="U3150" i="3"/>
  <c r="U3155" i="3"/>
  <c r="U3166" i="3"/>
  <c r="U3171" i="3"/>
  <c r="U3182" i="3"/>
  <c r="U3187" i="3"/>
  <c r="U3003" i="3"/>
  <c r="U3015" i="3"/>
  <c r="U3027" i="3"/>
  <c r="U3039" i="3"/>
  <c r="U3051" i="3"/>
  <c r="U3063" i="3"/>
  <c r="U3075" i="3"/>
  <c r="U3087" i="3"/>
  <c r="U3122" i="3"/>
  <c r="U3130" i="3"/>
  <c r="U3149" i="3"/>
  <c r="U3165" i="3"/>
  <c r="U3181" i="3"/>
  <c r="U3216" i="3"/>
  <c r="U3266" i="3"/>
  <c r="U3093" i="3"/>
  <c r="U3105" i="3"/>
  <c r="U3106" i="3"/>
  <c r="U3107" i="3"/>
  <c r="U3120" i="3"/>
  <c r="U3121" i="3"/>
  <c r="U3148" i="3"/>
  <c r="U3164" i="3"/>
  <c r="U3180" i="3"/>
  <c r="U3202" i="3"/>
  <c r="U3088" i="3"/>
  <c r="U3108" i="3"/>
  <c r="U3119" i="3"/>
  <c r="U3129" i="3"/>
  <c r="U3135" i="3"/>
  <c r="U3142" i="3"/>
  <c r="U3154" i="3"/>
  <c r="U3170" i="3"/>
  <c r="U3186" i="3"/>
  <c r="U3195" i="3"/>
  <c r="U3221" i="3"/>
  <c r="U3222" i="3"/>
  <c r="U3223" i="3"/>
  <c r="U3243" i="3"/>
  <c r="U3238" i="3"/>
  <c r="U3157" i="3"/>
  <c r="U3158" i="3"/>
  <c r="U3159" i="3"/>
  <c r="U3173" i="3"/>
  <c r="U3174" i="3"/>
  <c r="U3175" i="3"/>
  <c r="U3189" i="3"/>
  <c r="U3190" i="3"/>
  <c r="U3191" i="3"/>
  <c r="U3205" i="3"/>
  <c r="U3206" i="3"/>
  <c r="U3207" i="3"/>
  <c r="U3128" i="3"/>
  <c r="U3144" i="3"/>
  <c r="U3160" i="3"/>
  <c r="U3176" i="3"/>
  <c r="U3192" i="3"/>
  <c r="U3208" i="3"/>
  <c r="U3211" i="3"/>
  <c r="U3212" i="3"/>
  <c r="U3353" i="3"/>
  <c r="U3213" i="3"/>
  <c r="U3237" i="3"/>
  <c r="U3264" i="3"/>
  <c r="U3315" i="3"/>
  <c r="U3209" i="3"/>
  <c r="U3241" i="3"/>
  <c r="U3252" i="3"/>
  <c r="U3269" i="3"/>
  <c r="U3276" i="3"/>
  <c r="U3196" i="3"/>
  <c r="U3236" i="3"/>
  <c r="U3263" i="3"/>
  <c r="U3275" i="3"/>
  <c r="U3197" i="3"/>
  <c r="U3198" i="3"/>
  <c r="U3199" i="3"/>
  <c r="U3268" i="3"/>
  <c r="U3363" i="3"/>
  <c r="U3136" i="3"/>
  <c r="U3152" i="3"/>
  <c r="U3168" i="3"/>
  <c r="U3184" i="3"/>
  <c r="U3200" i="3"/>
  <c r="U3234" i="3"/>
  <c r="U3357" i="3"/>
  <c r="U3267" i="3"/>
  <c r="U3316" i="3"/>
  <c r="U3324" i="3"/>
  <c r="U3356" i="3"/>
  <c r="U3463" i="3"/>
  <c r="U3643" i="3"/>
  <c r="U3244" i="3"/>
  <c r="U3247" i="3"/>
  <c r="U3314" i="3"/>
  <c r="U3323" i="3"/>
  <c r="U3352" i="3"/>
  <c r="U3367" i="3"/>
  <c r="U3308" i="3"/>
  <c r="U3248" i="3"/>
  <c r="U3251" i="3"/>
  <c r="U3289" i="3"/>
  <c r="U3305" i="3"/>
  <c r="U3306" i="3"/>
  <c r="U3312" i="3"/>
  <c r="U3359" i="3"/>
  <c r="U3214" i="3"/>
  <c r="U3219" i="3"/>
  <c r="U3224" i="3"/>
  <c r="U3227" i="3"/>
  <c r="U3228" i="3"/>
  <c r="U3249" i="3"/>
  <c r="U3253" i="3"/>
  <c r="U3257" i="3"/>
  <c r="U3288" i="3"/>
  <c r="U3307" i="3"/>
  <c r="U3434" i="3"/>
  <c r="U3225" i="3"/>
  <c r="U3256" i="3"/>
  <c r="U3285" i="3"/>
  <c r="U3296" i="3"/>
  <c r="U3297" i="3"/>
  <c r="U3304" i="3"/>
  <c r="U3366" i="3"/>
  <c r="U3210" i="3"/>
  <c r="U3215" i="3"/>
  <c r="U3229" i="3"/>
  <c r="U3254" i="3"/>
  <c r="U3255" i="3"/>
  <c r="U3258" i="3"/>
  <c r="U3286" i="3"/>
  <c r="U3287" i="3"/>
  <c r="U3298" i="3"/>
  <c r="U3365" i="3"/>
  <c r="U3430" i="3"/>
  <c r="U3220" i="3"/>
  <c r="U3232" i="3"/>
  <c r="U3260" i="3"/>
  <c r="U3293" i="3"/>
  <c r="U3311" i="3"/>
  <c r="U3354" i="3"/>
  <c r="U3358" i="3"/>
  <c r="U3230" i="3"/>
  <c r="U3231" i="3"/>
  <c r="U3233" i="3"/>
  <c r="U3259" i="3"/>
  <c r="U3277" i="3"/>
  <c r="U3278" i="3"/>
  <c r="U3294" i="3"/>
  <c r="U3295" i="3"/>
  <c r="U3302" i="3"/>
  <c r="U3303" i="3"/>
  <c r="U3382" i="3"/>
  <c r="U3242" i="3"/>
  <c r="U3265" i="3"/>
  <c r="U3274" i="3"/>
  <c r="U3283" i="3"/>
  <c r="U3284" i="3"/>
  <c r="U3313" i="3"/>
  <c r="U3322" i="3"/>
  <c r="U3360" i="3"/>
  <c r="U3375" i="3"/>
  <c r="U3377" i="3"/>
  <c r="U3479" i="3"/>
  <c r="U3325" i="3"/>
  <c r="U3355" i="3"/>
  <c r="U3435" i="3"/>
  <c r="U3317" i="3"/>
  <c r="U3326" i="3"/>
  <c r="U3351" i="3"/>
  <c r="U3380" i="3"/>
  <c r="U3472" i="3"/>
  <c r="U3595" i="3"/>
  <c r="U3348" i="3"/>
  <c r="U3349" i="3"/>
  <c r="U3350" i="3"/>
  <c r="U3385" i="3"/>
  <c r="U3235" i="3"/>
  <c r="U3240" i="3"/>
  <c r="U3245" i="3"/>
  <c r="U3261" i="3"/>
  <c r="U3270" i="3"/>
  <c r="U3279" i="3"/>
  <c r="U3280" i="3"/>
  <c r="U3309" i="3"/>
  <c r="U3318" i="3"/>
  <c r="U3327" i="3"/>
  <c r="U3328" i="3"/>
  <c r="U3329" i="3"/>
  <c r="U3332" i="3"/>
  <c r="U3333" i="3"/>
  <c r="U3336" i="3"/>
  <c r="U3337" i="3"/>
  <c r="U3340" i="3"/>
  <c r="U3341" i="3"/>
  <c r="U3344" i="3"/>
  <c r="U3345" i="3"/>
  <c r="U3347" i="3"/>
  <c r="U3428" i="3"/>
  <c r="U3226" i="3"/>
  <c r="U3250" i="3"/>
  <c r="U3281" i="3"/>
  <c r="U3290" i="3"/>
  <c r="U3299" i="3"/>
  <c r="U3300" i="3"/>
  <c r="U3330" i="3"/>
  <c r="U3331" i="3"/>
  <c r="U3334" i="3"/>
  <c r="U3335" i="3"/>
  <c r="U3338" i="3"/>
  <c r="U3339" i="3"/>
  <c r="U3342" i="3"/>
  <c r="U3343" i="3"/>
  <c r="U3346" i="3"/>
  <c r="U3370" i="3"/>
  <c r="U3371" i="3"/>
  <c r="U3372" i="3"/>
  <c r="U3391" i="3"/>
  <c r="U3262" i="3"/>
  <c r="U3271" i="3"/>
  <c r="U3272" i="3"/>
  <c r="U3301" i="3"/>
  <c r="U3310" i="3"/>
  <c r="U3319" i="3"/>
  <c r="U3320" i="3"/>
  <c r="U3390" i="3"/>
  <c r="U3395" i="3"/>
  <c r="U3415" i="3"/>
  <c r="U3246" i="3"/>
  <c r="U3273" i="3"/>
  <c r="U3282" i="3"/>
  <c r="U3291" i="3"/>
  <c r="U3292" i="3"/>
  <c r="U3321" i="3"/>
  <c r="U3399" i="3"/>
  <c r="U3404" i="3"/>
  <c r="U3409" i="3"/>
  <c r="U3419" i="3"/>
  <c r="U3361" i="3"/>
  <c r="U3414" i="3"/>
  <c r="U3457" i="3"/>
  <c r="U3423" i="3"/>
  <c r="U3480" i="3"/>
  <c r="U3498" i="3"/>
  <c r="U3362" i="3"/>
  <c r="U3376" i="3"/>
  <c r="U3381" i="3"/>
  <c r="U3386" i="3"/>
  <c r="U3400" i="3"/>
  <c r="U3405" i="3"/>
  <c r="U3410" i="3"/>
  <c r="U3424" i="3"/>
  <c r="U3448" i="3"/>
  <c r="U3464" i="3"/>
  <c r="U3497" i="3"/>
  <c r="U3396" i="3"/>
  <c r="U3401" i="3"/>
  <c r="U3406" i="3"/>
  <c r="U3420" i="3"/>
  <c r="U3425" i="3"/>
  <c r="U3447" i="3"/>
  <c r="U3470" i="3"/>
  <c r="U3387" i="3"/>
  <c r="U3411" i="3"/>
  <c r="U3462" i="3"/>
  <c r="U3496" i="3"/>
  <c r="U3368" i="3"/>
  <c r="U3373" i="3"/>
  <c r="U3378" i="3"/>
  <c r="U3392" i="3"/>
  <c r="U3397" i="3"/>
  <c r="U3402" i="3"/>
  <c r="U3416" i="3"/>
  <c r="U3421" i="3"/>
  <c r="U3426" i="3"/>
  <c r="U3431" i="3"/>
  <c r="U3436" i="3"/>
  <c r="U3453" i="3"/>
  <c r="U3474" i="3"/>
  <c r="U3482" i="3"/>
  <c r="U3383" i="3"/>
  <c r="U3407" i="3"/>
  <c r="U3441" i="3"/>
  <c r="U3454" i="3"/>
  <c r="U3468" i="3"/>
  <c r="U3495" i="3"/>
  <c r="U3364" i="3"/>
  <c r="U3369" i="3"/>
  <c r="U3374" i="3"/>
  <c r="U3388" i="3"/>
  <c r="U3393" i="3"/>
  <c r="U3398" i="3"/>
  <c r="U3412" i="3"/>
  <c r="U3417" i="3"/>
  <c r="U3422" i="3"/>
  <c r="U3494" i="3"/>
  <c r="U3509" i="3"/>
  <c r="U3379" i="3"/>
  <c r="U3403" i="3"/>
  <c r="U3427" i="3"/>
  <c r="U3432" i="3"/>
  <c r="U3439" i="3"/>
  <c r="U3440" i="3"/>
  <c r="U3442" i="3"/>
  <c r="U3452" i="3"/>
  <c r="U3467" i="3"/>
  <c r="U3481" i="3"/>
  <c r="U3384" i="3"/>
  <c r="U3389" i="3"/>
  <c r="U3394" i="3"/>
  <c r="U3408" i="3"/>
  <c r="U3413" i="3"/>
  <c r="U3418" i="3"/>
  <c r="U3592" i="3"/>
  <c r="U3693" i="3"/>
  <c r="U3483" i="3"/>
  <c r="U3489" i="3"/>
  <c r="U3516" i="3"/>
  <c r="U3443" i="3"/>
  <c r="U3445" i="3"/>
  <c r="U3455" i="3"/>
  <c r="U3469" i="3"/>
  <c r="U3487" i="3"/>
  <c r="U3488" i="3"/>
  <c r="U3490" i="3"/>
  <c r="U3508" i="3"/>
  <c r="U3515" i="3"/>
  <c r="U3529" i="3"/>
  <c r="U3594" i="3"/>
  <c r="U3484" i="3"/>
  <c r="U3485" i="3"/>
  <c r="U3491" i="3"/>
  <c r="U3570" i="3"/>
  <c r="U3429" i="3"/>
  <c r="U3433" i="3"/>
  <c r="U3437" i="3"/>
  <c r="U3446" i="3"/>
  <c r="U3456" i="3"/>
  <c r="U3471" i="3"/>
  <c r="U3528" i="3"/>
  <c r="U3577" i="3"/>
  <c r="U3735" i="3"/>
  <c r="U3563" i="3"/>
  <c r="U3734" i="3"/>
  <c r="U3459" i="3"/>
  <c r="U3475" i="3"/>
  <c r="U3532" i="3"/>
  <c r="U3593" i="3"/>
  <c r="U3438" i="3"/>
  <c r="U3449" i="3"/>
  <c r="U3460" i="3"/>
  <c r="U3501" i="3"/>
  <c r="U3505" i="3"/>
  <c r="U3549" i="3"/>
  <c r="U3556" i="3"/>
  <c r="U3576" i="3"/>
  <c r="U3650" i="3"/>
  <c r="U3671" i="3"/>
  <c r="U3461" i="3"/>
  <c r="U3476" i="3"/>
  <c r="U3477" i="3"/>
  <c r="U3502" i="3"/>
  <c r="U3512" i="3"/>
  <c r="U3542" i="3"/>
  <c r="U3450" i="3"/>
  <c r="U3478" i="3"/>
  <c r="U3503" i="3"/>
  <c r="U3522" i="3"/>
  <c r="U3535" i="3"/>
  <c r="U3536" i="3"/>
  <c r="U3543" i="3"/>
  <c r="U3550" i="3"/>
  <c r="U3557" i="3"/>
  <c r="U3596" i="3"/>
  <c r="U3597" i="3"/>
  <c r="U3598" i="3"/>
  <c r="U3624" i="3"/>
  <c r="U3679" i="3"/>
  <c r="U3728" i="3"/>
  <c r="U3523" i="3"/>
  <c r="U3530" i="3"/>
  <c r="U3537" i="3"/>
  <c r="U3564" i="3"/>
  <c r="U3571" i="3"/>
  <c r="U3578" i="3"/>
  <c r="U3599" i="3"/>
  <c r="U3628" i="3"/>
  <c r="U3629" i="3"/>
  <c r="U3510" i="3"/>
  <c r="U3517" i="3"/>
  <c r="U3544" i="3"/>
  <c r="U3551" i="3"/>
  <c r="U3558" i="3"/>
  <c r="U3565" i="3"/>
  <c r="U3600" i="3"/>
  <c r="U3601" i="3"/>
  <c r="U3602" i="3"/>
  <c r="U3667" i="3"/>
  <c r="U3727" i="3"/>
  <c r="U3772" i="3"/>
  <c r="U3524" i="3"/>
  <c r="U3531" i="3"/>
  <c r="U3538" i="3"/>
  <c r="U3545" i="3"/>
  <c r="U3572" i="3"/>
  <c r="U3579" i="3"/>
  <c r="U3603" i="3"/>
  <c r="U3621" i="3"/>
  <c r="U3504" i="3"/>
  <c r="U3511" i="3"/>
  <c r="U3518" i="3"/>
  <c r="U3525" i="3"/>
  <c r="U3552" i="3"/>
  <c r="U3559" i="3"/>
  <c r="U3566" i="3"/>
  <c r="U3573" i="3"/>
  <c r="U3580" i="3"/>
  <c r="U3581" i="3"/>
  <c r="U3582" i="3"/>
  <c r="U3604" i="3"/>
  <c r="U3605" i="3"/>
  <c r="U3606" i="3"/>
  <c r="U3620" i="3"/>
  <c r="U3539" i="3"/>
  <c r="U3546" i="3"/>
  <c r="U3553" i="3"/>
  <c r="U3583" i="3"/>
  <c r="U3607" i="3"/>
  <c r="U3608" i="3"/>
  <c r="U3622" i="3"/>
  <c r="U3698" i="3"/>
  <c r="U3519" i="3"/>
  <c r="U3526" i="3"/>
  <c r="U3533" i="3"/>
  <c r="U3560" i="3"/>
  <c r="U3567" i="3"/>
  <c r="U3574" i="3"/>
  <c r="U3584" i="3"/>
  <c r="U3585" i="3"/>
  <c r="U3586" i="3"/>
  <c r="U3612" i="3"/>
  <c r="U3613" i="3"/>
  <c r="U3617" i="3"/>
  <c r="U3619" i="3"/>
  <c r="U3636" i="3"/>
  <c r="U3672" i="3"/>
  <c r="U3675" i="3"/>
  <c r="U3444" i="3"/>
  <c r="U3451" i="3"/>
  <c r="U3458" i="3"/>
  <c r="U3465" i="3"/>
  <c r="U3492" i="3"/>
  <c r="U3499" i="3"/>
  <c r="U3506" i="3"/>
  <c r="U3513" i="3"/>
  <c r="U3540" i="3"/>
  <c r="U3547" i="3"/>
  <c r="U3554" i="3"/>
  <c r="U3561" i="3"/>
  <c r="U3587" i="3"/>
  <c r="U3609" i="3"/>
  <c r="U3614" i="3"/>
  <c r="U3616" i="3"/>
  <c r="U3659" i="3"/>
  <c r="U3702" i="3"/>
  <c r="U3486" i="3"/>
  <c r="U3493" i="3"/>
  <c r="U3520" i="3"/>
  <c r="U3527" i="3"/>
  <c r="U3534" i="3"/>
  <c r="U3541" i="3"/>
  <c r="U3568" i="3"/>
  <c r="U3575" i="3"/>
  <c r="U3588" i="3"/>
  <c r="U3589" i="3"/>
  <c r="U3590" i="3"/>
  <c r="U3610" i="3"/>
  <c r="U3615" i="3"/>
  <c r="U3658" i="3"/>
  <c r="U3694" i="3"/>
  <c r="U3466" i="3"/>
  <c r="U3473" i="3"/>
  <c r="U3500" i="3"/>
  <c r="U3507" i="3"/>
  <c r="U3514" i="3"/>
  <c r="U3521" i="3"/>
  <c r="U3548" i="3"/>
  <c r="U3555" i="3"/>
  <c r="U3562" i="3"/>
  <c r="U3569" i="3"/>
  <c r="U3591" i="3"/>
  <c r="U3651" i="3"/>
  <c r="U3748" i="3"/>
  <c r="U3635" i="3"/>
  <c r="U3642" i="3"/>
  <c r="U3649" i="3"/>
  <c r="U3656" i="3"/>
  <c r="U3666" i="3"/>
  <c r="U3683" i="3"/>
  <c r="U3697" i="3"/>
  <c r="U3701" i="3"/>
  <c r="U3715" i="3"/>
  <c r="U3795" i="3"/>
  <c r="U3839" i="3"/>
  <c r="U3657" i="3"/>
  <c r="U3677" i="3"/>
  <c r="U3678" i="3"/>
  <c r="U3680" i="3"/>
  <c r="U3721" i="3"/>
  <c r="U3722" i="3"/>
  <c r="U3749" i="3"/>
  <c r="U4247" i="3"/>
  <c r="U4257" i="3"/>
  <c r="U3623" i="3"/>
  <c r="U3630" i="3"/>
  <c r="U3637" i="3"/>
  <c r="U3644" i="3"/>
  <c r="U3668" i="3"/>
  <c r="U3669" i="3"/>
  <c r="U3670" i="3"/>
  <c r="U3673" i="3"/>
  <c r="U3674" i="3"/>
  <c r="U3676" i="3"/>
  <c r="U3720" i="3"/>
  <c r="U3729" i="3"/>
  <c r="U3773" i="3"/>
  <c r="U3794" i="3"/>
  <c r="U3631" i="3"/>
  <c r="U3638" i="3"/>
  <c r="U3645" i="3"/>
  <c r="U3652" i="3"/>
  <c r="U3660" i="3"/>
  <c r="U3844" i="3"/>
  <c r="U3611" i="3"/>
  <c r="U3618" i="3"/>
  <c r="U3625" i="3"/>
  <c r="U3632" i="3"/>
  <c r="U3661" i="3"/>
  <c r="U3639" i="3"/>
  <c r="U3646" i="3"/>
  <c r="U3653" i="3"/>
  <c r="U3662" i="3"/>
  <c r="U3689" i="3"/>
  <c r="U3690" i="3"/>
  <c r="U3626" i="3"/>
  <c r="U3633" i="3"/>
  <c r="U3640" i="3"/>
  <c r="U3691" i="3"/>
  <c r="U3755" i="3"/>
  <c r="U3756" i="3"/>
  <c r="U3647" i="3"/>
  <c r="U3654" i="3"/>
  <c r="U3663" i="3"/>
  <c r="U3685" i="3"/>
  <c r="U3686" i="3"/>
  <c r="U3688" i="3"/>
  <c r="U3706" i="3"/>
  <c r="U3707" i="3"/>
  <c r="U3709" i="3"/>
  <c r="U3741" i="3"/>
  <c r="U3742" i="3"/>
  <c r="U3627" i="3"/>
  <c r="U3634" i="3"/>
  <c r="U3641" i="3"/>
  <c r="U3648" i="3"/>
  <c r="U3664" i="3"/>
  <c r="U3687" i="3"/>
  <c r="U3708" i="3"/>
  <c r="U3763" i="3"/>
  <c r="U3655" i="3"/>
  <c r="U3665" i="3"/>
  <c r="U3681" i="3"/>
  <c r="U3682" i="3"/>
  <c r="U3684" i="3"/>
  <c r="U3713" i="3"/>
  <c r="U3714" i="3"/>
  <c r="U3764" i="3"/>
  <c r="U3805" i="3"/>
  <c r="U3807" i="3"/>
  <c r="U3834" i="3"/>
  <c r="U3891" i="3"/>
  <c r="U3757" i="3"/>
  <c r="U3765" i="3"/>
  <c r="U3779" i="3"/>
  <c r="U3780" i="3"/>
  <c r="U3781" i="3"/>
  <c r="U3819" i="3"/>
  <c r="U3848" i="3"/>
  <c r="U3852" i="3"/>
  <c r="U3736" i="3"/>
  <c r="U3743" i="3"/>
  <c r="U3750" i="3"/>
  <c r="U3783" i="3"/>
  <c r="U3785" i="3"/>
  <c r="U3860" i="3"/>
  <c r="U3695" i="3"/>
  <c r="U3699" i="3"/>
  <c r="U3703" i="3"/>
  <c r="U3716" i="3"/>
  <c r="U3723" i="3"/>
  <c r="U3730" i="3"/>
  <c r="U3737" i="3"/>
  <c r="U3776" i="3"/>
  <c r="U3784" i="3"/>
  <c r="U3786" i="3"/>
  <c r="U3790" i="3"/>
  <c r="U3803" i="3"/>
  <c r="U3859" i="3"/>
  <c r="U3863" i="3"/>
  <c r="U3710" i="3"/>
  <c r="U3717" i="3"/>
  <c r="U3744" i="3"/>
  <c r="U3751" i="3"/>
  <c r="U3759" i="3"/>
  <c r="U3787" i="3"/>
  <c r="U3789" i="3"/>
  <c r="U3791" i="3"/>
  <c r="U3811" i="3"/>
  <c r="U3724" i="3"/>
  <c r="U3731" i="3"/>
  <c r="U3738" i="3"/>
  <c r="U3745" i="3"/>
  <c r="U3768" i="3"/>
  <c r="U3810" i="3"/>
  <c r="U3846" i="3"/>
  <c r="U3904" i="3"/>
  <c r="U3692" i="3"/>
  <c r="U3696" i="3"/>
  <c r="U3700" i="3"/>
  <c r="U3704" i="3"/>
  <c r="U3711" i="3"/>
  <c r="U3718" i="3"/>
  <c r="U3725" i="3"/>
  <c r="U3752" i="3"/>
  <c r="U3760" i="3"/>
  <c r="U3769" i="3"/>
  <c r="U3824" i="3"/>
  <c r="U3831" i="3"/>
  <c r="U3705" i="3"/>
  <c r="U3732" i="3"/>
  <c r="U3739" i="3"/>
  <c r="U3746" i="3"/>
  <c r="U3753" i="3"/>
  <c r="U3761" i="3"/>
  <c r="U3800" i="3"/>
  <c r="U3862" i="3"/>
  <c r="U3949" i="3"/>
  <c r="U3712" i="3"/>
  <c r="U3719" i="3"/>
  <c r="U3726" i="3"/>
  <c r="U3733" i="3"/>
  <c r="U3928" i="3"/>
  <c r="U3740" i="3"/>
  <c r="U3747" i="3"/>
  <c r="U3815" i="3"/>
  <c r="U3829" i="3"/>
  <c r="U3835" i="3"/>
  <c r="U3892" i="3"/>
  <c r="U3889" i="3"/>
  <c r="U3894" i="3"/>
  <c r="U3906" i="3"/>
  <c r="U3916" i="3"/>
  <c r="U3777" i="3"/>
  <c r="U3782" i="3"/>
  <c r="U3796" i="3"/>
  <c r="U3801" i="3"/>
  <c r="U3806" i="3"/>
  <c r="U3820" i="3"/>
  <c r="U3825" i="3"/>
  <c r="U3830" i="3"/>
  <c r="U3847" i="3"/>
  <c r="U3865" i="3"/>
  <c r="U3914" i="3"/>
  <c r="U3922" i="3"/>
  <c r="U3962" i="3"/>
  <c r="U3989" i="3"/>
  <c r="U3853" i="3"/>
  <c r="U3867" i="3"/>
  <c r="U3870" i="3"/>
  <c r="U3871" i="3"/>
  <c r="U3902" i="3"/>
  <c r="U3778" i="3"/>
  <c r="U3792" i="3"/>
  <c r="U3797" i="3"/>
  <c r="U3802" i="3"/>
  <c r="U3816" i="3"/>
  <c r="U3821" i="3"/>
  <c r="U3826" i="3"/>
  <c r="U3840" i="3"/>
  <c r="U3868" i="3"/>
  <c r="U3934" i="3"/>
  <c r="U3854" i="3"/>
  <c r="U3873" i="3"/>
  <c r="U3900" i="3"/>
  <c r="U3912" i="3"/>
  <c r="U3920" i="3"/>
  <c r="U3926" i="3"/>
  <c r="U3940" i="3"/>
  <c r="U3955" i="3"/>
  <c r="U3754" i="3"/>
  <c r="U3758" i="3"/>
  <c r="U3762" i="3"/>
  <c r="U3766" i="3"/>
  <c r="U3770" i="3"/>
  <c r="U3774" i="3"/>
  <c r="U3788" i="3"/>
  <c r="U3793" i="3"/>
  <c r="U3798" i="3"/>
  <c r="U3812" i="3"/>
  <c r="U3817" i="3"/>
  <c r="U3822" i="3"/>
  <c r="U3836" i="3"/>
  <c r="U3841" i="3"/>
  <c r="U3855" i="3"/>
  <c r="U3875" i="3"/>
  <c r="U3878" i="3"/>
  <c r="U3879" i="3"/>
  <c r="U3827" i="3"/>
  <c r="U3842" i="3"/>
  <c r="U3849" i="3"/>
  <c r="U3876" i="3"/>
  <c r="U3898" i="3"/>
  <c r="U3910" i="3"/>
  <c r="U3808" i="3"/>
  <c r="U3813" i="3"/>
  <c r="U3818" i="3"/>
  <c r="U3832" i="3"/>
  <c r="U3837" i="3"/>
  <c r="U3856" i="3"/>
  <c r="U3881" i="3"/>
  <c r="U3918" i="3"/>
  <c r="U3947" i="3"/>
  <c r="U3767" i="3"/>
  <c r="U3771" i="3"/>
  <c r="U3775" i="3"/>
  <c r="U3799" i="3"/>
  <c r="U3823" i="3"/>
  <c r="U3843" i="3"/>
  <c r="U3857" i="3"/>
  <c r="U3883" i="3"/>
  <c r="U3886" i="3"/>
  <c r="U3887" i="3"/>
  <c r="U3896" i="3"/>
  <c r="U3908" i="3"/>
  <c r="U3950" i="3"/>
  <c r="U3804" i="3"/>
  <c r="U3809" i="3"/>
  <c r="U3814" i="3"/>
  <c r="U3828" i="3"/>
  <c r="U3833" i="3"/>
  <c r="U3838" i="3"/>
  <c r="U3851" i="3"/>
  <c r="U3858" i="3"/>
  <c r="U3884" i="3"/>
  <c r="U3924" i="3"/>
  <c r="U3845" i="3"/>
  <c r="U3850" i="3"/>
  <c r="U3864" i="3"/>
  <c r="U3869" i="3"/>
  <c r="U3874" i="3"/>
  <c r="U3888" i="3"/>
  <c r="U3893" i="3"/>
  <c r="U3899" i="3"/>
  <c r="U3905" i="3"/>
  <c r="U3911" i="3"/>
  <c r="U3917" i="3"/>
  <c r="U3923" i="3"/>
  <c r="U3929" i="3"/>
  <c r="U3935" i="3"/>
  <c r="U3941" i="3"/>
  <c r="U3948" i="3"/>
  <c r="U3961" i="3"/>
  <c r="U3999" i="3"/>
  <c r="U4174" i="3"/>
  <c r="U3965" i="3"/>
  <c r="U3969" i="3"/>
  <c r="U3930" i="3"/>
  <c r="U3936" i="3"/>
  <c r="U3942" i="3"/>
  <c r="U3960" i="3"/>
  <c r="U3984" i="3"/>
  <c r="U4052" i="3"/>
  <c r="U3861" i="3"/>
  <c r="U3866" i="3"/>
  <c r="U3880" i="3"/>
  <c r="U3885" i="3"/>
  <c r="U3890" i="3"/>
  <c r="U3895" i="3"/>
  <c r="U3901" i="3"/>
  <c r="U3907" i="3"/>
  <c r="U3913" i="3"/>
  <c r="U3919" i="3"/>
  <c r="U3925" i="3"/>
  <c r="U3931" i="3"/>
  <c r="U3937" i="3"/>
  <c r="U3943" i="3"/>
  <c r="U3979" i="3"/>
  <c r="U3932" i="3"/>
  <c r="U3938" i="3"/>
  <c r="U3944" i="3"/>
  <c r="U4004" i="3"/>
  <c r="U3952" i="3"/>
  <c r="U3957" i="3"/>
  <c r="U3872" i="3"/>
  <c r="U3877" i="3"/>
  <c r="U3882" i="3"/>
  <c r="U3897" i="3"/>
  <c r="U3903" i="3"/>
  <c r="U3909" i="3"/>
  <c r="U3915" i="3"/>
  <c r="U3921" i="3"/>
  <c r="U3927" i="3"/>
  <c r="U3933" i="3"/>
  <c r="U3939" i="3"/>
  <c r="U3946" i="3"/>
  <c r="U3974" i="3"/>
  <c r="U3993" i="3"/>
  <c r="U4130" i="3"/>
  <c r="U3951" i="3"/>
  <c r="U3956" i="3"/>
  <c r="U3970" i="3"/>
  <c r="U3975" i="3"/>
  <c r="U3980" i="3"/>
  <c r="U3994" i="3"/>
  <c r="U4041" i="3"/>
  <c r="U4042" i="3"/>
  <c r="U4077" i="3"/>
  <c r="U4082" i="3"/>
  <c r="U4107" i="3"/>
  <c r="U4173" i="3"/>
  <c r="U3985" i="3"/>
  <c r="U4000" i="3"/>
  <c r="U4005" i="3"/>
  <c r="U4033" i="3"/>
  <c r="U4040" i="3"/>
  <c r="U4050" i="3"/>
  <c r="U4051" i="3"/>
  <c r="U4060" i="3"/>
  <c r="U4116" i="3"/>
  <c r="U3966" i="3"/>
  <c r="U3971" i="3"/>
  <c r="U3976" i="3"/>
  <c r="U3990" i="3"/>
  <c r="U3995" i="3"/>
  <c r="U4032" i="3"/>
  <c r="U4076" i="3"/>
  <c r="U4139" i="3"/>
  <c r="U4149" i="3"/>
  <c r="U3981" i="3"/>
  <c r="U4022" i="3"/>
  <c r="U4031" i="3"/>
  <c r="U4039" i="3"/>
  <c r="U4059" i="3"/>
  <c r="U3967" i="3"/>
  <c r="U3972" i="3"/>
  <c r="U3986" i="3"/>
  <c r="U3991" i="3"/>
  <c r="U3996" i="3"/>
  <c r="U4001" i="3"/>
  <c r="U4008" i="3"/>
  <c r="U4009" i="3"/>
  <c r="U4021" i="3"/>
  <c r="U4023" i="3"/>
  <c r="U4030" i="3"/>
  <c r="U3953" i="3"/>
  <c r="U3977" i="3"/>
  <c r="U4007" i="3"/>
  <c r="U4010" i="3"/>
  <c r="U4018" i="3"/>
  <c r="U4019" i="3"/>
  <c r="U4020" i="3"/>
  <c r="U4029" i="3"/>
  <c r="U3958" i="3"/>
  <c r="U3963" i="3"/>
  <c r="U3968" i="3"/>
  <c r="U3982" i="3"/>
  <c r="U3987" i="3"/>
  <c r="U3992" i="3"/>
  <c r="U4011" i="3"/>
  <c r="U4012" i="3"/>
  <c r="U4016" i="3"/>
  <c r="U4017" i="3"/>
  <c r="U4074" i="3"/>
  <c r="U4144" i="3"/>
  <c r="U4225" i="3"/>
  <c r="U3973" i="3"/>
  <c r="U3997" i="3"/>
  <c r="U4013" i="3"/>
  <c r="U4014" i="3"/>
  <c r="U4062" i="3"/>
  <c r="U4121" i="3"/>
  <c r="U3945" i="3"/>
  <c r="U3954" i="3"/>
  <c r="U3959" i="3"/>
  <c r="U3964" i="3"/>
  <c r="U3978" i="3"/>
  <c r="U3983" i="3"/>
  <c r="U3988" i="3"/>
  <c r="U4003" i="3"/>
  <c r="U4217" i="3"/>
  <c r="U4061" i="3"/>
  <c r="U4078" i="3"/>
  <c r="U4081" i="3"/>
  <c r="U4150" i="3"/>
  <c r="U3998" i="3"/>
  <c r="U4002" i="3"/>
  <c r="U4006" i="3"/>
  <c r="U4024" i="3"/>
  <c r="U4034" i="3"/>
  <c r="U4043" i="3"/>
  <c r="U4053" i="3"/>
  <c r="U4083" i="3"/>
  <c r="U4102" i="3"/>
  <c r="U4106" i="3"/>
  <c r="U4115" i="3"/>
  <c r="U4120" i="3"/>
  <c r="U4233" i="3"/>
  <c r="U4015" i="3"/>
  <c r="U4025" i="3"/>
  <c r="U4044" i="3"/>
  <c r="U4054" i="3"/>
  <c r="U4063" i="3"/>
  <c r="U4064" i="3"/>
  <c r="U4065" i="3"/>
  <c r="U4091" i="3"/>
  <c r="U4092" i="3"/>
  <c r="U4100" i="3"/>
  <c r="U4126" i="3"/>
  <c r="U4026" i="3"/>
  <c r="U4035" i="3"/>
  <c r="U4045" i="3"/>
  <c r="U4066" i="3"/>
  <c r="U4101" i="3"/>
  <c r="U4036" i="3"/>
  <c r="U4046" i="3"/>
  <c r="U4055" i="3"/>
  <c r="U4125" i="3"/>
  <c r="U4027" i="3"/>
  <c r="U4037" i="3"/>
  <c r="U4056" i="3"/>
  <c r="U4067" i="3"/>
  <c r="U4068" i="3"/>
  <c r="U4069" i="3"/>
  <c r="U4097" i="3"/>
  <c r="U4202" i="3"/>
  <c r="U4208" i="3"/>
  <c r="U4028" i="3"/>
  <c r="U4038" i="3"/>
  <c r="U4047" i="3"/>
  <c r="U4057" i="3"/>
  <c r="U4070" i="3"/>
  <c r="U4096" i="3"/>
  <c r="U4164" i="3"/>
  <c r="U4191" i="3"/>
  <c r="U4048" i="3"/>
  <c r="U4058" i="3"/>
  <c r="U4086" i="3"/>
  <c r="U4087" i="3"/>
  <c r="U4140" i="3"/>
  <c r="U4169" i="3"/>
  <c r="U4178" i="3"/>
  <c r="U4049" i="3"/>
  <c r="U4071" i="3"/>
  <c r="U4072" i="3"/>
  <c r="U4073" i="3"/>
  <c r="U4145" i="3"/>
  <c r="U4154" i="3"/>
  <c r="U4163" i="3"/>
  <c r="U4168" i="3"/>
  <c r="U4207" i="3"/>
  <c r="U4111" i="3"/>
  <c r="U4135" i="3"/>
  <c r="U4159" i="3"/>
  <c r="U4183" i="3"/>
  <c r="U4188" i="3"/>
  <c r="U4190" i="3"/>
  <c r="U4196" i="3"/>
  <c r="U4212" i="3"/>
  <c r="U4131" i="3"/>
  <c r="U4155" i="3"/>
  <c r="U4179" i="3"/>
  <c r="U4206" i="3"/>
  <c r="U4241" i="3"/>
  <c r="U4075" i="3"/>
  <c r="U4079" i="3"/>
  <c r="U4088" i="3"/>
  <c r="U4093" i="3"/>
  <c r="U4098" i="3"/>
  <c r="U4112" i="3"/>
  <c r="U4117" i="3"/>
  <c r="U4122" i="3"/>
  <c r="U4136" i="3"/>
  <c r="U4141" i="3"/>
  <c r="U4146" i="3"/>
  <c r="U4160" i="3"/>
  <c r="U4165" i="3"/>
  <c r="U4170" i="3"/>
  <c r="U4184" i="3"/>
  <c r="U4201" i="3"/>
  <c r="U4216" i="3"/>
  <c r="U4220" i="3"/>
  <c r="U4228" i="3"/>
  <c r="U4103" i="3"/>
  <c r="U4127" i="3"/>
  <c r="U4151" i="3"/>
  <c r="U4175" i="3"/>
  <c r="U4200" i="3"/>
  <c r="U4215" i="3"/>
  <c r="U4224" i="3"/>
  <c r="U4231" i="3"/>
  <c r="U4084" i="3"/>
  <c r="U4089" i="3"/>
  <c r="U4094" i="3"/>
  <c r="U4108" i="3"/>
  <c r="U4113" i="3"/>
  <c r="U4118" i="3"/>
  <c r="U4132" i="3"/>
  <c r="U4137" i="3"/>
  <c r="U4142" i="3"/>
  <c r="U4156" i="3"/>
  <c r="U4161" i="3"/>
  <c r="U4166" i="3"/>
  <c r="U4180" i="3"/>
  <c r="U4194" i="3"/>
  <c r="U4199" i="3"/>
  <c r="U4210" i="3"/>
  <c r="U4223" i="3"/>
  <c r="U4255" i="3"/>
  <c r="U4080" i="3"/>
  <c r="U4099" i="3"/>
  <c r="U4123" i="3"/>
  <c r="U4147" i="3"/>
  <c r="U4171" i="3"/>
  <c r="U4186" i="3"/>
  <c r="U4204" i="3"/>
  <c r="U4249" i="3"/>
  <c r="U4085" i="3"/>
  <c r="U4090" i="3"/>
  <c r="U4104" i="3"/>
  <c r="U4109" i="3"/>
  <c r="U4114" i="3"/>
  <c r="U4128" i="3"/>
  <c r="U4133" i="3"/>
  <c r="U4138" i="3"/>
  <c r="U4152" i="3"/>
  <c r="U4157" i="3"/>
  <c r="U4162" i="3"/>
  <c r="U4176" i="3"/>
  <c r="U4181" i="3"/>
  <c r="U4193" i="3"/>
  <c r="U4214" i="3"/>
  <c r="U4095" i="3"/>
  <c r="U4119" i="3"/>
  <c r="U4143" i="3"/>
  <c r="U4167" i="3"/>
  <c r="U4192" i="3"/>
  <c r="U4198" i="3"/>
  <c r="U4222" i="3"/>
  <c r="U4105" i="3"/>
  <c r="U4110" i="3"/>
  <c r="U4124" i="3"/>
  <c r="U4129" i="3"/>
  <c r="U4134" i="3"/>
  <c r="U4148" i="3"/>
  <c r="U4153" i="3"/>
  <c r="U4158" i="3"/>
  <c r="U4172" i="3"/>
  <c r="U4177" i="3"/>
  <c r="U4182" i="3"/>
  <c r="U4187" i="3"/>
  <c r="U4209" i="3"/>
  <c r="U4218" i="3"/>
  <c r="U4226" i="3"/>
  <c r="U4239" i="3"/>
  <c r="U4232" i="3"/>
  <c r="U4240" i="3"/>
  <c r="U4248" i="3"/>
  <c r="U4256" i="3"/>
  <c r="U4230" i="3"/>
  <c r="U4238" i="3"/>
  <c r="U4246" i="3"/>
  <c r="U4254" i="3"/>
  <c r="U4197" i="3"/>
  <c r="U4205" i="3"/>
  <c r="U4213" i="3"/>
  <c r="U4221" i="3"/>
  <c r="U4229" i="3"/>
  <c r="U4237" i="3"/>
  <c r="U4245" i="3"/>
  <c r="U4253" i="3"/>
  <c r="U4236" i="3"/>
  <c r="U4244" i="3"/>
  <c r="U4252" i="3"/>
  <c r="U4260" i="3"/>
  <c r="U4185" i="3"/>
  <c r="U4189" i="3"/>
  <c r="U4195" i="3"/>
  <c r="U4203" i="3"/>
  <c r="U4211" i="3"/>
  <c r="U4219" i="3"/>
  <c r="U4227" i="3"/>
  <c r="U4235" i="3"/>
  <c r="U4243" i="3"/>
  <c r="U4251" i="3"/>
  <c r="U4259" i="3"/>
  <c r="U4234" i="3"/>
  <c r="U4242" i="3"/>
  <c r="U4250" i="3"/>
  <c r="U4258" i="3"/>
  <c r="U4261" i="3"/>
  <c r="X2353" i="3"/>
  <c r="X2324" i="3"/>
  <c r="X2331" i="3"/>
  <c r="X2377" i="3"/>
  <c r="X2317" i="3"/>
  <c r="X2300" i="3"/>
  <c r="X2307" i="3"/>
  <c r="X2341" i="3"/>
  <c r="X2365" i="3"/>
  <c r="X2389" i="3"/>
  <c r="X2391" i="3"/>
  <c r="X2424" i="3"/>
  <c r="X2425" i="3"/>
  <c r="X2443" i="3"/>
  <c r="X2321" i="3"/>
  <c r="X2328" i="3"/>
  <c r="X2343" i="3"/>
  <c r="X2367" i="3"/>
  <c r="X2393" i="3"/>
  <c r="X2395" i="3"/>
  <c r="X2397" i="3"/>
  <c r="X2275" i="3"/>
  <c r="X2279" i="3"/>
  <c r="X2283" i="3"/>
  <c r="X2287" i="3"/>
  <c r="X2291" i="3"/>
  <c r="X2295" i="3"/>
  <c r="X2301" i="3"/>
  <c r="X2308" i="3"/>
  <c r="X2315" i="3"/>
  <c r="X2345" i="3"/>
  <c r="X2369" i="3"/>
  <c r="X2329" i="3"/>
  <c r="X2347" i="3"/>
  <c r="X2371" i="3"/>
  <c r="X2309" i="3"/>
  <c r="X2316" i="3"/>
  <c r="X2323" i="3"/>
  <c r="X2349" i="3"/>
  <c r="X2373" i="3"/>
  <c r="X2437" i="3"/>
  <c r="X2276" i="3"/>
  <c r="X2280" i="3"/>
  <c r="X2284" i="3"/>
  <c r="X2288" i="3"/>
  <c r="X2292" i="3"/>
  <c r="X2296" i="3"/>
  <c r="X2303" i="3"/>
  <c r="X2351" i="3"/>
  <c r="X2375" i="3"/>
  <c r="X2421" i="3"/>
  <c r="X2441" i="3"/>
  <c r="X2507" i="3"/>
  <c r="X2297" i="3"/>
  <c r="X2304" i="3"/>
  <c r="X2311" i="3"/>
  <c r="X2355" i="3"/>
  <c r="X2379" i="3"/>
  <c r="X2404" i="3"/>
  <c r="X2405" i="3"/>
  <c r="X2411" i="3"/>
  <c r="X2419" i="3"/>
  <c r="X2277" i="3"/>
  <c r="X2281" i="3"/>
  <c r="X2285" i="3"/>
  <c r="X2289" i="3"/>
  <c r="X2293" i="3"/>
  <c r="X2325" i="3"/>
  <c r="X2333" i="3"/>
  <c r="X2357" i="3"/>
  <c r="X2381" i="3"/>
  <c r="X2412" i="3"/>
  <c r="X2305" i="3"/>
  <c r="X2312" i="3"/>
  <c r="X2319" i="3"/>
  <c r="X2335" i="3"/>
  <c r="X2359" i="3"/>
  <c r="X2383" i="3"/>
  <c r="X2299" i="3"/>
  <c r="X2337" i="3"/>
  <c r="X2361" i="3"/>
  <c r="X2385" i="3"/>
  <c r="X2399" i="3"/>
  <c r="X2417" i="3"/>
  <c r="X2439" i="3"/>
  <c r="X2445" i="3"/>
  <c r="X2274" i="3"/>
  <c r="X2278" i="3"/>
  <c r="X2282" i="3"/>
  <c r="X2286" i="3"/>
  <c r="X2290" i="3"/>
  <c r="X2294" i="3"/>
  <c r="X2313" i="3"/>
  <c r="X2320" i="3"/>
  <c r="X2327" i="3"/>
  <c r="X2339" i="3"/>
  <c r="X2363" i="3"/>
  <c r="X2387" i="3"/>
  <c r="X2630" i="3"/>
  <c r="X2298" i="3"/>
  <c r="X2302" i="3"/>
  <c r="X2306" i="3"/>
  <c r="X2310" i="3"/>
  <c r="X2314" i="3"/>
  <c r="X2318" i="3"/>
  <c r="X2322" i="3"/>
  <c r="X2326" i="3"/>
  <c r="X2330" i="3"/>
  <c r="X2334" i="3"/>
  <c r="X2338" i="3"/>
  <c r="X2342" i="3"/>
  <c r="X2346" i="3"/>
  <c r="X2350" i="3"/>
  <c r="X2354" i="3"/>
  <c r="X2358" i="3"/>
  <c r="X2362" i="3"/>
  <c r="X2366" i="3"/>
  <c r="X2370" i="3"/>
  <c r="X2374" i="3"/>
  <c r="X2378" i="3"/>
  <c r="X2382" i="3"/>
  <c r="X2386" i="3"/>
  <c r="X2390" i="3"/>
  <c r="X2394" i="3"/>
  <c r="X2413" i="3"/>
  <c r="X2420" i="3"/>
  <c r="X2427" i="3"/>
  <c r="X2447" i="3"/>
  <c r="X2481" i="3"/>
  <c r="X2483" i="3"/>
  <c r="X2551" i="3"/>
  <c r="X2400" i="3"/>
  <c r="X2407" i="3"/>
  <c r="X2449" i="3"/>
  <c r="X2453" i="3"/>
  <c r="X2457" i="3"/>
  <c r="X2461" i="3"/>
  <c r="X2465" i="3"/>
  <c r="X2469" i="3"/>
  <c r="X2473" i="3"/>
  <c r="X2477" i="3"/>
  <c r="X2479" i="3"/>
  <c r="X2428" i="3"/>
  <c r="X2451" i="3"/>
  <c r="X2455" i="3"/>
  <c r="X2459" i="3"/>
  <c r="X2463" i="3"/>
  <c r="X2467" i="3"/>
  <c r="X2471" i="3"/>
  <c r="X2475" i="3"/>
  <c r="X2493" i="3"/>
  <c r="X2523" i="3"/>
  <c r="X2527" i="3"/>
  <c r="X2401" i="3"/>
  <c r="X2408" i="3"/>
  <c r="X2415" i="3"/>
  <c r="X2429" i="3"/>
  <c r="X2505" i="3"/>
  <c r="X2575" i="3"/>
  <c r="X2431" i="3"/>
  <c r="X2491" i="3"/>
  <c r="X2409" i="3"/>
  <c r="X2416" i="3"/>
  <c r="X2423" i="3"/>
  <c r="X2433" i="3"/>
  <c r="X2489" i="3"/>
  <c r="X2490" i="3"/>
  <c r="X2332" i="3"/>
  <c r="X2336" i="3"/>
  <c r="X2340" i="3"/>
  <c r="X2344" i="3"/>
  <c r="X2348" i="3"/>
  <c r="X2352" i="3"/>
  <c r="X2356" i="3"/>
  <c r="X2360" i="3"/>
  <c r="X2364" i="3"/>
  <c r="X2368" i="3"/>
  <c r="X2372" i="3"/>
  <c r="X2376" i="3"/>
  <c r="X2380" i="3"/>
  <c r="X2384" i="3"/>
  <c r="X2388" i="3"/>
  <c r="X2392" i="3"/>
  <c r="X2396" i="3"/>
  <c r="X2403" i="3"/>
  <c r="X2435" i="3"/>
  <c r="X2498" i="3"/>
  <c r="X2514" i="3"/>
  <c r="X2486" i="3"/>
  <c r="X2497" i="3"/>
  <c r="X2499" i="3"/>
  <c r="X2731" i="3"/>
  <c r="X2606" i="3"/>
  <c r="X2521" i="3"/>
  <c r="X2530" i="3"/>
  <c r="X2554" i="3"/>
  <c r="X2578" i="3"/>
  <c r="X2603" i="3"/>
  <c r="X2627" i="3"/>
  <c r="X2647" i="3"/>
  <c r="X2659" i="3"/>
  <c r="X2671" i="3"/>
  <c r="X2683" i="3"/>
  <c r="X2695" i="3"/>
  <c r="X2707" i="3"/>
  <c r="X2719" i="3"/>
  <c r="X2730" i="3"/>
  <c r="X2487" i="3"/>
  <c r="X2494" i="3"/>
  <c r="X2501" i="3"/>
  <c r="X2531" i="3"/>
  <c r="X2555" i="3"/>
  <c r="X2579" i="3"/>
  <c r="X2582" i="3"/>
  <c r="X2583" i="3"/>
  <c r="X2586" i="3"/>
  <c r="X2587" i="3"/>
  <c r="X2590" i="3"/>
  <c r="X2591" i="3"/>
  <c r="X2594" i="3"/>
  <c r="X2595" i="3"/>
  <c r="X2598" i="3"/>
  <c r="X2599" i="3"/>
  <c r="X2602" i="3"/>
  <c r="X2626" i="3"/>
  <c r="X2646" i="3"/>
  <c r="X2658" i="3"/>
  <c r="X2670" i="3"/>
  <c r="X2682" i="3"/>
  <c r="X2694" i="3"/>
  <c r="X2706" i="3"/>
  <c r="X2718" i="3"/>
  <c r="X2515" i="3"/>
  <c r="X2522" i="3"/>
  <c r="X2534" i="3"/>
  <c r="X2558" i="3"/>
  <c r="X2623" i="3"/>
  <c r="X2736" i="3"/>
  <c r="X2398" i="3"/>
  <c r="X2402" i="3"/>
  <c r="X2406" i="3"/>
  <c r="X2410" i="3"/>
  <c r="X2414" i="3"/>
  <c r="X2418" i="3"/>
  <c r="X2422" i="3"/>
  <c r="X2426" i="3"/>
  <c r="X2430" i="3"/>
  <c r="X2434" i="3"/>
  <c r="X2438" i="3"/>
  <c r="X2442" i="3"/>
  <c r="X2446" i="3"/>
  <c r="X2450" i="3"/>
  <c r="X2454" i="3"/>
  <c r="X2458" i="3"/>
  <c r="X2462" i="3"/>
  <c r="X2466" i="3"/>
  <c r="X2470" i="3"/>
  <c r="X2474" i="3"/>
  <c r="X2478" i="3"/>
  <c r="X2482" i="3"/>
  <c r="X2495" i="3"/>
  <c r="X2502" i="3"/>
  <c r="X2509" i="3"/>
  <c r="X2535" i="3"/>
  <c r="X2559" i="3"/>
  <c r="X2622" i="3"/>
  <c r="X2538" i="3"/>
  <c r="X2562" i="3"/>
  <c r="X2619" i="3"/>
  <c r="X2643" i="3"/>
  <c r="X2655" i="3"/>
  <c r="X2667" i="3"/>
  <c r="X2679" i="3"/>
  <c r="X2691" i="3"/>
  <c r="X2703" i="3"/>
  <c r="X2715" i="3"/>
  <c r="X2727" i="3"/>
  <c r="X2735" i="3"/>
  <c r="X2743" i="3"/>
  <c r="X2503" i="3"/>
  <c r="X2510" i="3"/>
  <c r="X2517" i="3"/>
  <c r="X2539" i="3"/>
  <c r="X2563" i="3"/>
  <c r="X2618" i="3"/>
  <c r="X2642" i="3"/>
  <c r="X2654" i="3"/>
  <c r="X2666" i="3"/>
  <c r="X2678" i="3"/>
  <c r="X2690" i="3"/>
  <c r="X2702" i="3"/>
  <c r="X2714" i="3"/>
  <c r="X2726" i="3"/>
  <c r="X2542" i="3"/>
  <c r="X2566" i="3"/>
  <c r="X2615" i="3"/>
  <c r="X2639" i="3"/>
  <c r="X2511" i="3"/>
  <c r="X2518" i="3"/>
  <c r="X2525" i="3"/>
  <c r="X2543" i="3"/>
  <c r="X2567" i="3"/>
  <c r="X2614" i="3"/>
  <c r="X2638" i="3"/>
  <c r="X2546" i="3"/>
  <c r="X2570" i="3"/>
  <c r="X2611" i="3"/>
  <c r="X2635" i="3"/>
  <c r="X2651" i="3"/>
  <c r="X2663" i="3"/>
  <c r="X2675" i="3"/>
  <c r="X2687" i="3"/>
  <c r="X2699" i="3"/>
  <c r="X2711" i="3"/>
  <c r="X2723" i="3"/>
  <c r="X2432" i="3"/>
  <c r="X2436" i="3"/>
  <c r="X2440" i="3"/>
  <c r="X2444" i="3"/>
  <c r="X2448" i="3"/>
  <c r="X2452" i="3"/>
  <c r="X2456" i="3"/>
  <c r="X2460" i="3"/>
  <c r="X2464" i="3"/>
  <c r="X2468" i="3"/>
  <c r="X2472" i="3"/>
  <c r="X2476" i="3"/>
  <c r="X2480" i="3"/>
  <c r="X2485" i="3"/>
  <c r="X2519" i="3"/>
  <c r="X2526" i="3"/>
  <c r="X2547" i="3"/>
  <c r="X2571" i="3"/>
  <c r="X2610" i="3"/>
  <c r="X2634" i="3"/>
  <c r="X2650" i="3"/>
  <c r="X2662" i="3"/>
  <c r="X2674" i="3"/>
  <c r="X2686" i="3"/>
  <c r="X2698" i="3"/>
  <c r="X2710" i="3"/>
  <c r="X2722" i="3"/>
  <c r="X2506" i="3"/>
  <c r="X2513" i="3"/>
  <c r="X2550" i="3"/>
  <c r="X2574" i="3"/>
  <c r="X2607" i="3"/>
  <c r="X2631" i="3"/>
  <c r="X2749" i="3"/>
  <c r="X2756" i="3"/>
  <c r="X2763" i="3"/>
  <c r="X2771" i="3"/>
  <c r="X2780" i="3"/>
  <c r="X2757" i="3"/>
  <c r="X2764" i="3"/>
  <c r="X2772" i="3"/>
  <c r="X2781" i="3"/>
  <c r="X2799" i="3"/>
  <c r="X2801" i="3"/>
  <c r="X2807" i="3"/>
  <c r="X2836" i="3"/>
  <c r="X2737" i="3"/>
  <c r="X2744" i="3"/>
  <c r="X2751" i="3"/>
  <c r="X2783" i="3"/>
  <c r="X2800" i="3"/>
  <c r="X2918" i="3"/>
  <c r="X2933" i="3"/>
  <c r="X2765" i="3"/>
  <c r="X2773" i="3"/>
  <c r="X2784" i="3"/>
  <c r="X2796" i="3"/>
  <c r="X2797" i="3"/>
  <c r="X2815" i="3"/>
  <c r="X2824" i="3"/>
  <c r="X2832" i="3"/>
  <c r="X2926" i="3"/>
  <c r="X2484" i="3"/>
  <c r="X2488" i="3"/>
  <c r="X2492" i="3"/>
  <c r="X2496" i="3"/>
  <c r="X2500" i="3"/>
  <c r="X2504" i="3"/>
  <c r="X2508" i="3"/>
  <c r="X2512" i="3"/>
  <c r="X2516" i="3"/>
  <c r="X2520" i="3"/>
  <c r="X2524" i="3"/>
  <c r="X2528" i="3"/>
  <c r="X2532" i="3"/>
  <c r="X2536" i="3"/>
  <c r="X2540" i="3"/>
  <c r="X2544" i="3"/>
  <c r="X2548" i="3"/>
  <c r="X2552" i="3"/>
  <c r="X2556" i="3"/>
  <c r="X2560" i="3"/>
  <c r="X2564" i="3"/>
  <c r="X2568" i="3"/>
  <c r="X2572" i="3"/>
  <c r="X2576" i="3"/>
  <c r="X2580" i="3"/>
  <c r="X2584" i="3"/>
  <c r="X2588" i="3"/>
  <c r="X2592" i="3"/>
  <c r="X2596" i="3"/>
  <c r="X2600" i="3"/>
  <c r="X2604" i="3"/>
  <c r="X2608" i="3"/>
  <c r="X2612" i="3"/>
  <c r="X2616" i="3"/>
  <c r="X2620" i="3"/>
  <c r="X2624" i="3"/>
  <c r="X2628" i="3"/>
  <c r="X2632" i="3"/>
  <c r="X2636" i="3"/>
  <c r="X2640" i="3"/>
  <c r="X2644" i="3"/>
  <c r="X2648" i="3"/>
  <c r="X2652" i="3"/>
  <c r="X2656" i="3"/>
  <c r="X2660" i="3"/>
  <c r="X2664" i="3"/>
  <c r="X2668" i="3"/>
  <c r="X2672" i="3"/>
  <c r="X2676" i="3"/>
  <c r="X2680" i="3"/>
  <c r="X2684" i="3"/>
  <c r="X2688" i="3"/>
  <c r="X2692" i="3"/>
  <c r="X2696" i="3"/>
  <c r="X2700" i="3"/>
  <c r="X2704" i="3"/>
  <c r="X2708" i="3"/>
  <c r="X2712" i="3"/>
  <c r="X2716" i="3"/>
  <c r="X2720" i="3"/>
  <c r="X2724" i="3"/>
  <c r="X2728" i="3"/>
  <c r="X2732" i="3"/>
  <c r="X2745" i="3"/>
  <c r="X2752" i="3"/>
  <c r="X2759" i="3"/>
  <c r="X2775" i="3"/>
  <c r="X2787" i="3"/>
  <c r="X2845" i="3"/>
  <c r="X2944" i="3"/>
  <c r="X2986" i="3"/>
  <c r="X2739" i="3"/>
  <c r="X2785" i="3"/>
  <c r="X2788" i="3"/>
  <c r="X2864" i="3"/>
  <c r="X2917" i="3"/>
  <c r="X2753" i="3"/>
  <c r="X2760" i="3"/>
  <c r="X2767" i="3"/>
  <c r="X2776" i="3"/>
  <c r="X2789" i="3"/>
  <c r="X2791" i="3"/>
  <c r="X2823" i="3"/>
  <c r="X2529" i="3"/>
  <c r="X2533" i="3"/>
  <c r="X2537" i="3"/>
  <c r="X2541" i="3"/>
  <c r="X2545" i="3"/>
  <c r="X2549" i="3"/>
  <c r="X2553" i="3"/>
  <c r="X2557" i="3"/>
  <c r="X2561" i="3"/>
  <c r="X2565" i="3"/>
  <c r="X2569" i="3"/>
  <c r="X2573" i="3"/>
  <c r="X2577" i="3"/>
  <c r="X2581" i="3"/>
  <c r="X2585" i="3"/>
  <c r="X2589" i="3"/>
  <c r="X2593" i="3"/>
  <c r="X2597" i="3"/>
  <c r="X2601" i="3"/>
  <c r="X2605" i="3"/>
  <c r="X2609" i="3"/>
  <c r="X2613" i="3"/>
  <c r="X2617" i="3"/>
  <c r="X2621" i="3"/>
  <c r="X2625" i="3"/>
  <c r="X2629" i="3"/>
  <c r="X2633" i="3"/>
  <c r="X2637" i="3"/>
  <c r="X2641" i="3"/>
  <c r="X2645" i="3"/>
  <c r="X2649" i="3"/>
  <c r="X2653" i="3"/>
  <c r="X2657" i="3"/>
  <c r="X2661" i="3"/>
  <c r="X2665" i="3"/>
  <c r="X2669" i="3"/>
  <c r="X2673" i="3"/>
  <c r="X2677" i="3"/>
  <c r="X2681" i="3"/>
  <c r="X2685" i="3"/>
  <c r="X2689" i="3"/>
  <c r="X2693" i="3"/>
  <c r="X2697" i="3"/>
  <c r="X2701" i="3"/>
  <c r="X2705" i="3"/>
  <c r="X2709" i="3"/>
  <c r="X2713" i="3"/>
  <c r="X2717" i="3"/>
  <c r="X2721" i="3"/>
  <c r="X2725" i="3"/>
  <c r="X2729" i="3"/>
  <c r="X2733" i="3"/>
  <c r="X2740" i="3"/>
  <c r="X2747" i="3"/>
  <c r="X2792" i="3"/>
  <c r="X2841" i="3"/>
  <c r="X2894" i="3"/>
  <c r="X3029" i="3"/>
  <c r="X2761" i="3"/>
  <c r="X2768" i="3"/>
  <c r="X2777" i="3"/>
  <c r="X2793" i="3"/>
  <c r="X2827" i="3"/>
  <c r="X2909" i="3"/>
  <c r="X2950" i="3"/>
  <c r="X2741" i="3"/>
  <c r="X2748" i="3"/>
  <c r="X2755" i="3"/>
  <c r="X2779" i="3"/>
  <c r="X2769" i="3"/>
  <c r="X2809" i="3"/>
  <c r="X2893" i="3"/>
  <c r="X3011" i="3"/>
  <c r="X2808" i="3"/>
  <c r="X2817" i="3"/>
  <c r="X2847" i="3"/>
  <c r="X2856" i="3"/>
  <c r="X2910" i="3"/>
  <c r="X2923" i="3"/>
  <c r="X2955" i="3"/>
  <c r="X2819" i="3"/>
  <c r="X2828" i="3"/>
  <c r="X2837" i="3"/>
  <c r="X2857" i="3"/>
  <c r="X2890" i="3"/>
  <c r="X2891" i="3"/>
  <c r="X2907" i="3"/>
  <c r="X2941" i="3"/>
  <c r="X2942" i="3"/>
  <c r="X2839" i="3"/>
  <c r="X2848" i="3"/>
  <c r="X2859" i="3"/>
  <c r="X2877" i="3"/>
  <c r="X2888" i="3"/>
  <c r="X2962" i="3"/>
  <c r="X2963" i="3"/>
  <c r="X2976" i="3"/>
  <c r="X2811" i="3"/>
  <c r="X2820" i="3"/>
  <c r="X2829" i="3"/>
  <c r="X2860" i="3"/>
  <c r="X2875" i="3"/>
  <c r="X2880" i="3"/>
  <c r="X2882" i="3"/>
  <c r="X2885" i="3"/>
  <c r="X2901" i="3"/>
  <c r="X2904" i="3"/>
  <c r="X2938" i="3"/>
  <c r="X2939" i="3"/>
  <c r="X2973" i="3"/>
  <c r="X2987" i="3"/>
  <c r="X3010" i="3"/>
  <c r="X2831" i="3"/>
  <c r="X2840" i="3"/>
  <c r="X2849" i="3"/>
  <c r="X2861" i="3"/>
  <c r="X2869" i="3"/>
  <c r="X2878" i="3"/>
  <c r="X2883" i="3"/>
  <c r="X2886" i="3"/>
  <c r="X2902" i="3"/>
  <c r="X2920" i="3"/>
  <c r="X2936" i="3"/>
  <c r="X2974" i="3"/>
  <c r="X2803" i="3"/>
  <c r="X2812" i="3"/>
  <c r="X2821" i="3"/>
  <c r="X2851" i="3"/>
  <c r="X2863" i="3"/>
  <c r="X2866" i="3"/>
  <c r="X2867" i="3"/>
  <c r="X2870" i="3"/>
  <c r="X2872" i="3"/>
  <c r="X2899" i="3"/>
  <c r="X2949" i="3"/>
  <c r="X2952" i="3"/>
  <c r="X2960" i="3"/>
  <c r="X2968" i="3"/>
  <c r="X3047" i="3"/>
  <c r="X2795" i="3"/>
  <c r="X2804" i="3"/>
  <c r="X2813" i="3"/>
  <c r="X2843" i="3"/>
  <c r="X2852" i="3"/>
  <c r="X2934" i="3"/>
  <c r="X2947" i="3"/>
  <c r="X2833" i="3"/>
  <c r="X2914" i="3"/>
  <c r="X2915" i="3"/>
  <c r="X2931" i="3"/>
  <c r="X2996" i="3"/>
  <c r="X2805" i="3"/>
  <c r="X2835" i="3"/>
  <c r="X2844" i="3"/>
  <c r="X2853" i="3"/>
  <c r="X2896" i="3"/>
  <c r="X2912" i="3"/>
  <c r="X2957" i="3"/>
  <c r="X2958" i="3"/>
  <c r="X2971" i="3"/>
  <c r="X3046" i="3"/>
  <c r="X2816" i="3"/>
  <c r="X2825" i="3"/>
  <c r="X2855" i="3"/>
  <c r="X2925" i="3"/>
  <c r="X2928" i="3"/>
  <c r="X2981" i="3"/>
  <c r="X3154" i="3"/>
  <c r="X2966" i="3"/>
  <c r="X2994" i="3"/>
  <c r="X2995" i="3"/>
  <c r="X3006" i="3"/>
  <c r="X3009" i="3"/>
  <c r="X3026" i="3"/>
  <c r="X3027" i="3"/>
  <c r="X3028" i="3"/>
  <c r="X3042" i="3"/>
  <c r="X3045" i="3"/>
  <c r="X3082" i="3"/>
  <c r="X3108" i="3"/>
  <c r="X2734" i="3"/>
  <c r="X2738" i="3"/>
  <c r="X2742" i="3"/>
  <c r="X2746" i="3"/>
  <c r="X2750" i="3"/>
  <c r="X2754" i="3"/>
  <c r="X2758" i="3"/>
  <c r="X2762" i="3"/>
  <c r="X2766" i="3"/>
  <c r="X2770" i="3"/>
  <c r="X2774" i="3"/>
  <c r="X2778" i="3"/>
  <c r="X2782" i="3"/>
  <c r="X2786" i="3"/>
  <c r="X2790" i="3"/>
  <c r="X2794" i="3"/>
  <c r="X2798" i="3"/>
  <c r="X2802" i="3"/>
  <c r="X2806" i="3"/>
  <c r="X2810" i="3"/>
  <c r="X2814" i="3"/>
  <c r="X2818" i="3"/>
  <c r="X2822" i="3"/>
  <c r="X2826" i="3"/>
  <c r="X2830" i="3"/>
  <c r="X2834" i="3"/>
  <c r="X2838" i="3"/>
  <c r="X2842" i="3"/>
  <c r="X2846" i="3"/>
  <c r="X2850" i="3"/>
  <c r="X2854" i="3"/>
  <c r="X2858" i="3"/>
  <c r="X2862" i="3"/>
  <c r="X2871" i="3"/>
  <c r="X2876" i="3"/>
  <c r="X2881" i="3"/>
  <c r="X2895" i="3"/>
  <c r="X2900" i="3"/>
  <c r="X2905" i="3"/>
  <c r="X2919" i="3"/>
  <c r="X2924" i="3"/>
  <c r="X2929" i="3"/>
  <c r="X2943" i="3"/>
  <c r="X2948" i="3"/>
  <c r="X2953" i="3"/>
  <c r="X2967" i="3"/>
  <c r="X2972" i="3"/>
  <c r="X2977" i="3"/>
  <c r="X2997" i="3"/>
  <c r="X3013" i="3"/>
  <c r="X3031" i="3"/>
  <c r="X3049" i="3"/>
  <c r="X3075" i="3"/>
  <c r="X3076" i="3"/>
  <c r="X3170" i="3"/>
  <c r="X2982" i="3"/>
  <c r="X2989" i="3"/>
  <c r="X3014" i="3"/>
  <c r="X3015" i="3"/>
  <c r="X3016" i="3"/>
  <c r="X3030" i="3"/>
  <c r="X3033" i="3"/>
  <c r="X3050" i="3"/>
  <c r="X3051" i="3"/>
  <c r="X3052" i="3"/>
  <c r="X3088" i="3"/>
  <c r="X2990" i="3"/>
  <c r="X2998" i="3"/>
  <c r="X2999" i="3"/>
  <c r="X3034" i="3"/>
  <c r="X3035" i="3"/>
  <c r="X3067" i="3"/>
  <c r="X3074" i="3"/>
  <c r="X2906" i="3"/>
  <c r="X2930" i="3"/>
  <c r="X2954" i="3"/>
  <c r="X2978" i="3"/>
  <c r="X2991" i="3"/>
  <c r="X3017" i="3"/>
  <c r="X3053" i="3"/>
  <c r="X3186" i="3"/>
  <c r="X2868" i="3"/>
  <c r="X2873" i="3"/>
  <c r="X2887" i="3"/>
  <c r="X2892" i="3"/>
  <c r="X2897" i="3"/>
  <c r="X2911" i="3"/>
  <c r="X2916" i="3"/>
  <c r="X2921" i="3"/>
  <c r="X2935" i="3"/>
  <c r="X2940" i="3"/>
  <c r="X2945" i="3"/>
  <c r="X2959" i="3"/>
  <c r="X2964" i="3"/>
  <c r="X2969" i="3"/>
  <c r="X2983" i="3"/>
  <c r="X2992" i="3"/>
  <c r="X3001" i="3"/>
  <c r="X3019" i="3"/>
  <c r="X3037" i="3"/>
  <c r="X3055" i="3"/>
  <c r="X3094" i="3"/>
  <c r="X3002" i="3"/>
  <c r="X3003" i="3"/>
  <c r="X3004" i="3"/>
  <c r="X3018" i="3"/>
  <c r="X3021" i="3"/>
  <c r="X3038" i="3"/>
  <c r="X3039" i="3"/>
  <c r="X3040" i="3"/>
  <c r="X3054" i="3"/>
  <c r="X3057" i="3"/>
  <c r="X3066" i="3"/>
  <c r="X2965" i="3"/>
  <c r="X2979" i="3"/>
  <c r="X2984" i="3"/>
  <c r="X3022" i="3"/>
  <c r="X3023" i="3"/>
  <c r="X3058" i="3"/>
  <c r="X3059" i="3"/>
  <c r="X3063" i="3"/>
  <c r="X3064" i="3"/>
  <c r="X3079" i="3"/>
  <c r="X2874" i="3"/>
  <c r="X2898" i="3"/>
  <c r="X2922" i="3"/>
  <c r="X2946" i="3"/>
  <c r="X2970" i="3"/>
  <c r="X2993" i="3"/>
  <c r="X3005" i="3"/>
  <c r="X3041" i="3"/>
  <c r="X3061" i="3"/>
  <c r="X3062" i="3"/>
  <c r="X2865" i="3"/>
  <c r="X2879" i="3"/>
  <c r="X2884" i="3"/>
  <c r="X2889" i="3"/>
  <c r="X2903" i="3"/>
  <c r="X2908" i="3"/>
  <c r="X2913" i="3"/>
  <c r="X2927" i="3"/>
  <c r="X2932" i="3"/>
  <c r="X2937" i="3"/>
  <c r="X2951" i="3"/>
  <c r="X2956" i="3"/>
  <c r="X2961" i="3"/>
  <c r="X2975" i="3"/>
  <c r="X2980" i="3"/>
  <c r="X2985" i="3"/>
  <c r="X3007" i="3"/>
  <c r="X3025" i="3"/>
  <c r="X3043" i="3"/>
  <c r="X3070" i="3"/>
  <c r="X3069" i="3"/>
  <c r="X3081" i="3"/>
  <c r="X3093" i="3"/>
  <c r="X3106" i="3"/>
  <c r="X3107" i="3"/>
  <c r="X3120" i="3"/>
  <c r="X3148" i="3"/>
  <c r="X3164" i="3"/>
  <c r="X3180" i="3"/>
  <c r="X3202" i="3"/>
  <c r="X3111" i="3"/>
  <c r="X3128" i="3"/>
  <c r="X3071" i="3"/>
  <c r="X3083" i="3"/>
  <c r="X3095" i="3"/>
  <c r="X3110" i="3"/>
  <c r="X3112" i="3"/>
  <c r="X3115" i="3"/>
  <c r="X3116" i="3"/>
  <c r="X3140" i="3"/>
  <c r="X3221" i="3"/>
  <c r="X3065" i="3"/>
  <c r="X3077" i="3"/>
  <c r="X3089" i="3"/>
  <c r="X3096" i="3"/>
  <c r="X3114" i="3"/>
  <c r="X3139" i="3"/>
  <c r="X3320" i="3"/>
  <c r="X2988" i="3"/>
  <c r="X3000" i="3"/>
  <c r="X3012" i="3"/>
  <c r="X3024" i="3"/>
  <c r="X3036" i="3"/>
  <c r="X3048" i="3"/>
  <c r="X3060" i="3"/>
  <c r="X3072" i="3"/>
  <c r="X3084" i="3"/>
  <c r="X3152" i="3"/>
  <c r="X3168" i="3"/>
  <c r="X3184" i="3"/>
  <c r="X3200" i="3"/>
  <c r="X3220" i="3"/>
  <c r="X3078" i="3"/>
  <c r="X3090" i="3"/>
  <c r="X3098" i="3"/>
  <c r="X3099" i="3"/>
  <c r="X3132" i="3"/>
  <c r="X3310" i="3"/>
  <c r="X3091" i="3"/>
  <c r="X3100" i="3"/>
  <c r="X3138" i="3"/>
  <c r="X3243" i="3"/>
  <c r="X3073" i="3"/>
  <c r="X3085" i="3"/>
  <c r="X3144" i="3"/>
  <c r="X3192" i="3"/>
  <c r="X3008" i="3"/>
  <c r="X3020" i="3"/>
  <c r="X3032" i="3"/>
  <c r="X3044" i="3"/>
  <c r="X3056" i="3"/>
  <c r="X3068" i="3"/>
  <c r="X3080" i="3"/>
  <c r="X3092" i="3"/>
  <c r="X3102" i="3"/>
  <c r="X3103" i="3"/>
  <c r="X3123" i="3"/>
  <c r="X3124" i="3"/>
  <c r="X3160" i="3"/>
  <c r="X3176" i="3"/>
  <c r="X3203" i="3"/>
  <c r="X3086" i="3"/>
  <c r="X3104" i="3"/>
  <c r="X3155" i="3"/>
  <c r="X3171" i="3"/>
  <c r="X3187" i="3"/>
  <c r="X3087" i="3"/>
  <c r="X3122" i="3"/>
  <c r="X3136" i="3"/>
  <c r="X3222" i="3"/>
  <c r="X3302" i="3"/>
  <c r="X3118" i="3"/>
  <c r="X3119" i="3"/>
  <c r="X3134" i="3"/>
  <c r="X3135" i="3"/>
  <c r="X3150" i="3"/>
  <c r="X3151" i="3"/>
  <c r="X3166" i="3"/>
  <c r="X3167" i="3"/>
  <c r="X3182" i="3"/>
  <c r="X3183" i="3"/>
  <c r="X3198" i="3"/>
  <c r="X3199" i="3"/>
  <c r="X3233" i="3"/>
  <c r="X3268" i="3"/>
  <c r="X3375" i="3"/>
  <c r="X3216" i="3"/>
  <c r="X3217" i="3"/>
  <c r="X3232" i="3"/>
  <c r="X3156" i="3"/>
  <c r="X3172" i="3"/>
  <c r="X3188" i="3"/>
  <c r="X3204" i="3"/>
  <c r="X3266" i="3"/>
  <c r="X3277" i="3"/>
  <c r="X3265" i="3"/>
  <c r="X3126" i="3"/>
  <c r="X3127" i="3"/>
  <c r="X3142" i="3"/>
  <c r="X3143" i="3"/>
  <c r="X3158" i="3"/>
  <c r="X3159" i="3"/>
  <c r="X3174" i="3"/>
  <c r="X3175" i="3"/>
  <c r="X3190" i="3"/>
  <c r="X3191" i="3"/>
  <c r="X3206" i="3"/>
  <c r="X3207" i="3"/>
  <c r="X3208" i="3"/>
  <c r="X3211" i="3"/>
  <c r="X3212" i="3"/>
  <c r="X3231" i="3"/>
  <c r="X3210" i="3"/>
  <c r="X3264" i="3"/>
  <c r="X3130" i="3"/>
  <c r="X3131" i="3"/>
  <c r="X3146" i="3"/>
  <c r="X3147" i="3"/>
  <c r="X3162" i="3"/>
  <c r="X3163" i="3"/>
  <c r="X3178" i="3"/>
  <c r="X3179" i="3"/>
  <c r="X3194" i="3"/>
  <c r="X3195" i="3"/>
  <c r="X3241" i="3"/>
  <c r="X3293" i="3"/>
  <c r="X3294" i="3"/>
  <c r="X3196" i="3"/>
  <c r="X3245" i="3"/>
  <c r="X3360" i="3"/>
  <c r="X3413" i="3"/>
  <c r="X3276" i="3"/>
  <c r="X3301" i="3"/>
  <c r="X3357" i="3"/>
  <c r="X3364" i="3"/>
  <c r="X3234" i="3"/>
  <c r="X3242" i="3"/>
  <c r="X3324" i="3"/>
  <c r="X3356" i="3"/>
  <c r="X3381" i="3"/>
  <c r="X3274" i="3"/>
  <c r="X3403" i="3"/>
  <c r="X3235" i="3"/>
  <c r="X3240" i="3"/>
  <c r="X3247" i="3"/>
  <c r="X3313" i="3"/>
  <c r="X3314" i="3"/>
  <c r="X3213" i="3"/>
  <c r="X3218" i="3"/>
  <c r="X3223" i="3"/>
  <c r="X3236" i="3"/>
  <c r="X3237" i="3"/>
  <c r="X3238" i="3"/>
  <c r="X3252" i="3"/>
  <c r="X3097" i="3"/>
  <c r="X3101" i="3"/>
  <c r="X3105" i="3"/>
  <c r="X3109" i="3"/>
  <c r="X3113" i="3"/>
  <c r="X3117" i="3"/>
  <c r="X3121" i="3"/>
  <c r="X3125" i="3"/>
  <c r="X3129" i="3"/>
  <c r="X3133" i="3"/>
  <c r="X3137" i="3"/>
  <c r="X3141" i="3"/>
  <c r="X3145" i="3"/>
  <c r="X3149" i="3"/>
  <c r="X3153" i="3"/>
  <c r="X3157" i="3"/>
  <c r="X3161" i="3"/>
  <c r="X3165" i="3"/>
  <c r="X3169" i="3"/>
  <c r="X3173" i="3"/>
  <c r="X3177" i="3"/>
  <c r="X3181" i="3"/>
  <c r="X3185" i="3"/>
  <c r="X3189" i="3"/>
  <c r="X3193" i="3"/>
  <c r="X3197" i="3"/>
  <c r="X3201" i="3"/>
  <c r="X3205" i="3"/>
  <c r="X3209" i="3"/>
  <c r="X3248" i="3"/>
  <c r="X3251" i="3"/>
  <c r="X3262" i="3"/>
  <c r="X3305" i="3"/>
  <c r="X3306" i="3"/>
  <c r="X3312" i="3"/>
  <c r="X3322" i="3"/>
  <c r="X3214" i="3"/>
  <c r="X3219" i="3"/>
  <c r="X3224" i="3"/>
  <c r="X3227" i="3"/>
  <c r="X3228" i="3"/>
  <c r="X3253" i="3"/>
  <c r="X3257" i="3"/>
  <c r="X3272" i="3"/>
  <c r="X3256" i="3"/>
  <c r="X3285" i="3"/>
  <c r="X3296" i="3"/>
  <c r="X3297" i="3"/>
  <c r="X3408" i="3"/>
  <c r="X3215" i="3"/>
  <c r="X3229" i="3"/>
  <c r="X3255" i="3"/>
  <c r="X3258" i="3"/>
  <c r="X3284" i="3"/>
  <c r="X3286" i="3"/>
  <c r="X3365" i="3"/>
  <c r="X3376" i="3"/>
  <c r="X3246" i="3"/>
  <c r="X3273" i="3"/>
  <c r="X3282" i="3"/>
  <c r="X3292" i="3"/>
  <c r="X3321" i="3"/>
  <c r="X3362" i="3"/>
  <c r="X3399" i="3"/>
  <c r="X3418" i="3"/>
  <c r="X3419" i="3"/>
  <c r="X3304" i="3"/>
  <c r="X3363" i="3"/>
  <c r="X3325" i="3"/>
  <c r="X3386" i="3"/>
  <c r="X3316" i="3"/>
  <c r="X3352" i="3"/>
  <c r="X3353" i="3"/>
  <c r="X3433" i="3"/>
  <c r="X3225" i="3"/>
  <c r="X3239" i="3"/>
  <c r="X3244" i="3"/>
  <c r="X3249" i="3"/>
  <c r="X3269" i="3"/>
  <c r="X3278" i="3"/>
  <c r="X3288" i="3"/>
  <c r="X3317" i="3"/>
  <c r="X3326" i="3"/>
  <c r="X3429" i="3"/>
  <c r="X3230" i="3"/>
  <c r="X3254" i="3"/>
  <c r="X3260" i="3"/>
  <c r="X3289" i="3"/>
  <c r="X3298" i="3"/>
  <c r="X3308" i="3"/>
  <c r="X3348" i="3"/>
  <c r="X3349" i="3"/>
  <c r="X3379" i="3"/>
  <c r="X3521" i="3"/>
  <c r="X3261" i="3"/>
  <c r="X3270" i="3"/>
  <c r="X3280" i="3"/>
  <c r="X3309" i="3"/>
  <c r="X3318" i="3"/>
  <c r="X3328" i="3"/>
  <c r="X3329" i="3"/>
  <c r="X3332" i="3"/>
  <c r="X3333" i="3"/>
  <c r="X3336" i="3"/>
  <c r="X3337" i="3"/>
  <c r="X3340" i="3"/>
  <c r="X3341" i="3"/>
  <c r="X3344" i="3"/>
  <c r="X3345" i="3"/>
  <c r="X3384" i="3"/>
  <c r="X3226" i="3"/>
  <c r="X3250" i="3"/>
  <c r="X3281" i="3"/>
  <c r="X3290" i="3"/>
  <c r="X3300" i="3"/>
  <c r="X3370" i="3"/>
  <c r="X3371" i="3"/>
  <c r="X3451" i="3"/>
  <c r="X3369" i="3"/>
  <c r="X3389" i="3"/>
  <c r="X3394" i="3"/>
  <c r="X3395" i="3"/>
  <c r="X3423" i="3"/>
  <c r="X3427" i="3"/>
  <c r="X3432" i="3"/>
  <c r="X3439" i="3"/>
  <c r="X3361" i="3"/>
  <c r="X3366" i="3"/>
  <c r="X3380" i="3"/>
  <c r="X3385" i="3"/>
  <c r="X3390" i="3"/>
  <c r="X3404" i="3"/>
  <c r="X3409" i="3"/>
  <c r="X3414" i="3"/>
  <c r="X3428" i="3"/>
  <c r="X3434" i="3"/>
  <c r="X3479" i="3"/>
  <c r="X3400" i="3"/>
  <c r="X3405" i="3"/>
  <c r="X3410" i="3"/>
  <c r="X3424" i="3"/>
  <c r="X3507" i="3"/>
  <c r="X3367" i="3"/>
  <c r="X3391" i="3"/>
  <c r="X3415" i="3"/>
  <c r="X3430" i="3"/>
  <c r="X3435" i="3"/>
  <c r="X3463" i="3"/>
  <c r="X3478" i="3"/>
  <c r="X3330" i="3"/>
  <c r="X3334" i="3"/>
  <c r="X3338" i="3"/>
  <c r="X3342" i="3"/>
  <c r="X3346" i="3"/>
  <c r="X3350" i="3"/>
  <c r="X3354" i="3"/>
  <c r="X3358" i="3"/>
  <c r="X3372" i="3"/>
  <c r="X3377" i="3"/>
  <c r="X3382" i="3"/>
  <c r="X3396" i="3"/>
  <c r="X3401" i="3"/>
  <c r="X3406" i="3"/>
  <c r="X3420" i="3"/>
  <c r="X3425" i="3"/>
  <c r="X3446" i="3"/>
  <c r="X3470" i="3"/>
  <c r="X3387" i="3"/>
  <c r="X3411" i="3"/>
  <c r="X3462" i="3"/>
  <c r="X3555" i="3"/>
  <c r="X3368" i="3"/>
  <c r="X3373" i="3"/>
  <c r="X3378" i="3"/>
  <c r="X3392" i="3"/>
  <c r="X3397" i="3"/>
  <c r="X3402" i="3"/>
  <c r="X3416" i="3"/>
  <c r="X3421" i="3"/>
  <c r="X3426" i="3"/>
  <c r="X3431" i="3"/>
  <c r="X3436" i="3"/>
  <c r="X3453" i="3"/>
  <c r="X3477" i="3"/>
  <c r="X3534" i="3"/>
  <c r="X3259" i="3"/>
  <c r="X3263" i="3"/>
  <c r="X3267" i="3"/>
  <c r="X3271" i="3"/>
  <c r="X3275" i="3"/>
  <c r="X3279" i="3"/>
  <c r="X3283" i="3"/>
  <c r="X3287" i="3"/>
  <c r="X3291" i="3"/>
  <c r="X3295" i="3"/>
  <c r="X3299" i="3"/>
  <c r="X3303" i="3"/>
  <c r="X3307" i="3"/>
  <c r="X3311" i="3"/>
  <c r="X3315" i="3"/>
  <c r="X3319" i="3"/>
  <c r="X3323" i="3"/>
  <c r="X3327" i="3"/>
  <c r="X3331" i="3"/>
  <c r="X3335" i="3"/>
  <c r="X3339" i="3"/>
  <c r="X3343" i="3"/>
  <c r="X3347" i="3"/>
  <c r="X3351" i="3"/>
  <c r="X3355" i="3"/>
  <c r="X3359" i="3"/>
  <c r="X3383" i="3"/>
  <c r="X3407" i="3"/>
  <c r="X3437" i="3"/>
  <c r="X3441" i="3"/>
  <c r="X3461" i="3"/>
  <c r="X3374" i="3"/>
  <c r="X3388" i="3"/>
  <c r="X3393" i="3"/>
  <c r="X3398" i="3"/>
  <c r="X3412" i="3"/>
  <c r="X3417" i="3"/>
  <c r="X3422" i="3"/>
  <c r="X3438" i="3"/>
  <c r="X3502" i="3"/>
  <c r="X3511" i="3"/>
  <c r="X3531" i="3"/>
  <c r="X3575" i="3"/>
  <c r="X3481" i="3"/>
  <c r="X3482" i="3"/>
  <c r="X3541" i="3"/>
  <c r="X3591" i="3"/>
  <c r="X3658" i="3"/>
  <c r="X3442" i="3"/>
  <c r="X3454" i="3"/>
  <c r="X3466" i="3"/>
  <c r="X3467" i="3"/>
  <c r="X3494" i="3"/>
  <c r="X3495" i="3"/>
  <c r="X3497" i="3"/>
  <c r="X3701" i="3"/>
  <c r="X3483" i="3"/>
  <c r="X3489" i="3"/>
  <c r="X3493" i="3"/>
  <c r="X3445" i="3"/>
  <c r="X3455" i="3"/>
  <c r="X3469" i="3"/>
  <c r="X3486" i="3"/>
  <c r="X3487" i="3"/>
  <c r="X3490" i="3"/>
  <c r="X3515" i="3"/>
  <c r="X3590" i="3"/>
  <c r="X3514" i="3"/>
  <c r="X3471" i="3"/>
  <c r="X3447" i="3"/>
  <c r="X3458" i="3"/>
  <c r="X3473" i="3"/>
  <c r="X3474" i="3"/>
  <c r="X3527" i="3"/>
  <c r="X3569" i="3"/>
  <c r="X3459" i="3"/>
  <c r="X3475" i="3"/>
  <c r="X3449" i="3"/>
  <c r="X3501" i="3"/>
  <c r="X3562" i="3"/>
  <c r="X3535" i="3"/>
  <c r="X3542" i="3"/>
  <c r="X3549" i="3"/>
  <c r="X3594" i="3"/>
  <c r="X3650" i="3"/>
  <c r="X3522" i="3"/>
  <c r="X3529" i="3"/>
  <c r="X3563" i="3"/>
  <c r="X3570" i="3"/>
  <c r="X3577" i="3"/>
  <c r="X3595" i="3"/>
  <c r="X3509" i="3"/>
  <c r="X3543" i="3"/>
  <c r="X3550" i="3"/>
  <c r="X3557" i="3"/>
  <c r="X3598" i="3"/>
  <c r="X3523" i="3"/>
  <c r="X3530" i="3"/>
  <c r="X3537" i="3"/>
  <c r="X3571" i="3"/>
  <c r="X3578" i="3"/>
  <c r="X3599" i="3"/>
  <c r="X3628" i="3"/>
  <c r="X3649" i="3"/>
  <c r="X3503" i="3"/>
  <c r="X3510" i="3"/>
  <c r="X3517" i="3"/>
  <c r="X3551" i="3"/>
  <c r="X3558" i="3"/>
  <c r="X3565" i="3"/>
  <c r="X3602" i="3"/>
  <c r="X3642" i="3"/>
  <c r="X3814" i="3"/>
  <c r="X3538" i="3"/>
  <c r="X3545" i="3"/>
  <c r="X3579" i="3"/>
  <c r="X3603" i="3"/>
  <c r="X3621" i="3"/>
  <c r="X3857" i="3"/>
  <c r="X3518" i="3"/>
  <c r="X3525" i="3"/>
  <c r="X3559" i="3"/>
  <c r="X3566" i="3"/>
  <c r="X3573" i="3"/>
  <c r="X3582" i="3"/>
  <c r="X3606" i="3"/>
  <c r="X3620" i="3"/>
  <c r="X3656" i="3"/>
  <c r="X3443" i="3"/>
  <c r="X3450" i="3"/>
  <c r="X3457" i="3"/>
  <c r="X3491" i="3"/>
  <c r="X3498" i="3"/>
  <c r="X3505" i="3"/>
  <c r="X3539" i="3"/>
  <c r="X3546" i="3"/>
  <c r="X3553" i="3"/>
  <c r="X3583" i="3"/>
  <c r="X3607" i="3"/>
  <c r="X3608" i="3"/>
  <c r="X3618" i="3"/>
  <c r="X3666" i="3"/>
  <c r="X3698" i="3"/>
  <c r="X3485" i="3"/>
  <c r="X3519" i="3"/>
  <c r="X3526" i="3"/>
  <c r="X3533" i="3"/>
  <c r="X3567" i="3"/>
  <c r="X3574" i="3"/>
  <c r="X3586" i="3"/>
  <c r="X3612" i="3"/>
  <c r="X3613" i="3"/>
  <c r="X3697" i="3"/>
  <c r="X3465" i="3"/>
  <c r="X3499" i="3"/>
  <c r="X3506" i="3"/>
  <c r="X3513" i="3"/>
  <c r="X3547" i="3"/>
  <c r="X3554" i="3"/>
  <c r="X3561" i="3"/>
  <c r="X3587" i="3"/>
  <c r="X3609" i="3"/>
  <c r="X3614" i="3"/>
  <c r="X3616" i="3"/>
  <c r="X3702" i="3"/>
  <c r="X3634" i="3"/>
  <c r="X3641" i="3"/>
  <c r="X3648" i="3"/>
  <c r="X3664" i="3"/>
  <c r="X3763" i="3"/>
  <c r="X3665" i="3"/>
  <c r="X3681" i="3"/>
  <c r="X3682" i="3"/>
  <c r="X3713" i="3"/>
  <c r="X3714" i="3"/>
  <c r="X3440" i="3"/>
  <c r="X3444" i="3"/>
  <c r="X3448" i="3"/>
  <c r="X3452" i="3"/>
  <c r="X3456" i="3"/>
  <c r="X3460" i="3"/>
  <c r="X3464" i="3"/>
  <c r="X3468" i="3"/>
  <c r="X3472" i="3"/>
  <c r="X3476" i="3"/>
  <c r="X3480" i="3"/>
  <c r="X3484" i="3"/>
  <c r="X3488" i="3"/>
  <c r="X3492" i="3"/>
  <c r="X3496" i="3"/>
  <c r="X3500" i="3"/>
  <c r="X3504" i="3"/>
  <c r="X3508" i="3"/>
  <c r="X3512" i="3"/>
  <c r="X3516" i="3"/>
  <c r="X3520" i="3"/>
  <c r="X3524" i="3"/>
  <c r="X3528" i="3"/>
  <c r="X3532" i="3"/>
  <c r="X3536" i="3"/>
  <c r="X3540" i="3"/>
  <c r="X3544" i="3"/>
  <c r="X3548" i="3"/>
  <c r="X3552" i="3"/>
  <c r="X3556" i="3"/>
  <c r="X3560" i="3"/>
  <c r="X3564" i="3"/>
  <c r="X3568" i="3"/>
  <c r="X3572" i="3"/>
  <c r="X3576" i="3"/>
  <c r="X3580" i="3"/>
  <c r="X3584" i="3"/>
  <c r="X3588" i="3"/>
  <c r="X3592" i="3"/>
  <c r="X3596" i="3"/>
  <c r="X3600" i="3"/>
  <c r="X3604" i="3"/>
  <c r="X3622" i="3"/>
  <c r="X3629" i="3"/>
  <c r="X3636" i="3"/>
  <c r="X3657" i="3"/>
  <c r="X3677" i="3"/>
  <c r="X3678" i="3"/>
  <c r="X3721" i="3"/>
  <c r="X3762" i="3"/>
  <c r="X3630" i="3"/>
  <c r="X3637" i="3"/>
  <c r="X3644" i="3"/>
  <c r="X3668" i="3"/>
  <c r="X3669" i="3"/>
  <c r="X3670" i="3"/>
  <c r="X3673" i="3"/>
  <c r="X3674" i="3"/>
  <c r="X3835" i="3"/>
  <c r="X3581" i="3"/>
  <c r="X3585" i="3"/>
  <c r="X3589" i="3"/>
  <c r="X3593" i="3"/>
  <c r="X3597" i="3"/>
  <c r="X3601" i="3"/>
  <c r="X3605" i="3"/>
  <c r="X3610" i="3"/>
  <c r="X3617" i="3"/>
  <c r="X3624" i="3"/>
  <c r="X3693" i="3"/>
  <c r="X3694" i="3"/>
  <c r="X3719" i="3"/>
  <c r="X3727" i="3"/>
  <c r="X3734" i="3"/>
  <c r="X3747" i="3"/>
  <c r="X3638" i="3"/>
  <c r="X3645" i="3"/>
  <c r="X3652" i="3"/>
  <c r="X3660" i="3"/>
  <c r="X3726" i="3"/>
  <c r="X3733" i="3"/>
  <c r="X3771" i="3"/>
  <c r="X3625" i="3"/>
  <c r="X3632" i="3"/>
  <c r="X3661" i="3"/>
  <c r="X3807" i="3"/>
  <c r="X3828" i="3"/>
  <c r="X3646" i="3"/>
  <c r="X3653" i="3"/>
  <c r="X3662" i="3"/>
  <c r="X3689" i="3"/>
  <c r="X3690" i="3"/>
  <c r="X3888" i="3"/>
  <c r="X3626" i="3"/>
  <c r="X3633" i="3"/>
  <c r="X3640" i="3"/>
  <c r="X3755" i="3"/>
  <c r="X3654" i="3"/>
  <c r="X3685" i="3"/>
  <c r="X3686" i="3"/>
  <c r="X3705" i="3"/>
  <c r="X3706" i="3"/>
  <c r="X3707" i="3"/>
  <c r="X3741" i="3"/>
  <c r="X3754" i="3"/>
  <c r="X3815" i="3"/>
  <c r="X3773" i="3"/>
  <c r="X3833" i="3"/>
  <c r="X3735" i="3"/>
  <c r="X3742" i="3"/>
  <c r="X3749" i="3"/>
  <c r="X3774" i="3"/>
  <c r="X3794" i="3"/>
  <c r="X3795" i="3"/>
  <c r="X3890" i="3"/>
  <c r="X3715" i="3"/>
  <c r="X3722" i="3"/>
  <c r="X3729" i="3"/>
  <c r="X3757" i="3"/>
  <c r="X3765" i="3"/>
  <c r="X3775" i="3"/>
  <c r="X3780" i="3"/>
  <c r="X3793" i="3"/>
  <c r="X3804" i="3"/>
  <c r="X3819" i="3"/>
  <c r="X3838" i="3"/>
  <c r="X3709" i="3"/>
  <c r="X3743" i="3"/>
  <c r="X3750" i="3"/>
  <c r="X3758" i="3"/>
  <c r="X3766" i="3"/>
  <c r="X3783" i="3"/>
  <c r="X3785" i="3"/>
  <c r="X3843" i="3"/>
  <c r="X3851" i="3"/>
  <c r="X3611" i="3"/>
  <c r="X3615" i="3"/>
  <c r="X3619" i="3"/>
  <c r="X3623" i="3"/>
  <c r="X3627" i="3"/>
  <c r="X3631" i="3"/>
  <c r="X3635" i="3"/>
  <c r="X3639" i="3"/>
  <c r="X3643" i="3"/>
  <c r="X3647" i="3"/>
  <c r="X3651" i="3"/>
  <c r="X3655" i="3"/>
  <c r="X3659" i="3"/>
  <c r="X3663" i="3"/>
  <c r="X3667" i="3"/>
  <c r="X3671" i="3"/>
  <c r="X3675" i="3"/>
  <c r="X3679" i="3"/>
  <c r="X3683" i="3"/>
  <c r="X3687" i="3"/>
  <c r="X3691" i="3"/>
  <c r="X3695" i="3"/>
  <c r="X3699" i="3"/>
  <c r="X3703" i="3"/>
  <c r="X3723" i="3"/>
  <c r="X3730" i="3"/>
  <c r="X3737" i="3"/>
  <c r="X3767" i="3"/>
  <c r="X3784" i="3"/>
  <c r="X3790" i="3"/>
  <c r="X3710" i="3"/>
  <c r="X3717" i="3"/>
  <c r="X3751" i="3"/>
  <c r="X3759" i="3"/>
  <c r="X3787" i="3"/>
  <c r="X3788" i="3"/>
  <c r="X3789" i="3"/>
  <c r="X3791" i="3"/>
  <c r="X3811" i="3"/>
  <c r="X3731" i="3"/>
  <c r="X3738" i="3"/>
  <c r="X3745" i="3"/>
  <c r="X3858" i="3"/>
  <c r="X3923" i="3"/>
  <c r="X3672" i="3"/>
  <c r="X3676" i="3"/>
  <c r="X3680" i="3"/>
  <c r="X3684" i="3"/>
  <c r="X3688" i="3"/>
  <c r="X3692" i="3"/>
  <c r="X3696" i="3"/>
  <c r="X3700" i="3"/>
  <c r="X3711" i="3"/>
  <c r="X3718" i="3"/>
  <c r="X3725" i="3"/>
  <c r="X3769" i="3"/>
  <c r="X3809" i="3"/>
  <c r="X3823" i="3"/>
  <c r="X3739" i="3"/>
  <c r="X3746" i="3"/>
  <c r="X3753" i="3"/>
  <c r="X3761" i="3"/>
  <c r="X3770" i="3"/>
  <c r="X3799" i="3"/>
  <c r="X3845" i="3"/>
  <c r="X3883" i="3"/>
  <c r="X3885" i="3"/>
  <c r="X3887" i="3"/>
  <c r="X3895" i="3"/>
  <c r="X3907" i="3"/>
  <c r="X3917" i="3"/>
  <c r="X3704" i="3"/>
  <c r="X3708" i="3"/>
  <c r="X3712" i="3"/>
  <c r="X3716" i="3"/>
  <c r="X3720" i="3"/>
  <c r="X3724" i="3"/>
  <c r="X3728" i="3"/>
  <c r="X3732" i="3"/>
  <c r="X3736" i="3"/>
  <c r="X3740" i="3"/>
  <c r="X3744" i="3"/>
  <c r="X3748" i="3"/>
  <c r="X3752" i="3"/>
  <c r="X3756" i="3"/>
  <c r="X3760" i="3"/>
  <c r="X3764" i="3"/>
  <c r="X3768" i="3"/>
  <c r="X3772" i="3"/>
  <c r="X3776" i="3"/>
  <c r="X3781" i="3"/>
  <c r="X3786" i="3"/>
  <c r="X3800" i="3"/>
  <c r="X3805" i="3"/>
  <c r="X3810" i="3"/>
  <c r="X3824" i="3"/>
  <c r="X3829" i="3"/>
  <c r="X3834" i="3"/>
  <c r="X3846" i="3"/>
  <c r="X3859" i="3"/>
  <c r="X3861" i="3"/>
  <c r="X3863" i="3"/>
  <c r="X3891" i="3"/>
  <c r="X3893" i="3"/>
  <c r="X3905" i="3"/>
  <c r="X3839" i="3"/>
  <c r="X3852" i="3"/>
  <c r="X3864" i="3"/>
  <c r="X3866" i="3"/>
  <c r="X3915" i="3"/>
  <c r="X3777" i="3"/>
  <c r="X3782" i="3"/>
  <c r="X3796" i="3"/>
  <c r="X3801" i="3"/>
  <c r="X3806" i="3"/>
  <c r="X3820" i="3"/>
  <c r="X3825" i="3"/>
  <c r="X3830" i="3"/>
  <c r="X3847" i="3"/>
  <c r="X3903" i="3"/>
  <c r="X3853" i="3"/>
  <c r="X3867" i="3"/>
  <c r="X3869" i="3"/>
  <c r="X3871" i="3"/>
  <c r="X3901" i="3"/>
  <c r="X3913" i="3"/>
  <c r="X3927" i="3"/>
  <c r="X4003" i="3"/>
  <c r="X3778" i="3"/>
  <c r="X3792" i="3"/>
  <c r="X3797" i="3"/>
  <c r="X3802" i="3"/>
  <c r="X3816" i="3"/>
  <c r="X3821" i="3"/>
  <c r="X3826" i="3"/>
  <c r="X3840" i="3"/>
  <c r="X3872" i="3"/>
  <c r="X3874" i="3"/>
  <c r="X3921" i="3"/>
  <c r="X3951" i="3"/>
  <c r="X3831" i="3"/>
  <c r="X3848" i="3"/>
  <c r="X3798" i="3"/>
  <c r="X3812" i="3"/>
  <c r="X3817" i="3"/>
  <c r="X3822" i="3"/>
  <c r="X3836" i="3"/>
  <c r="X3841" i="3"/>
  <c r="X3855" i="3"/>
  <c r="X3875" i="3"/>
  <c r="X3877" i="3"/>
  <c r="X3879" i="3"/>
  <c r="X3899" i="3"/>
  <c r="X3911" i="3"/>
  <c r="X3919" i="3"/>
  <c r="X3954" i="3"/>
  <c r="X3779" i="3"/>
  <c r="X3803" i="3"/>
  <c r="X3827" i="3"/>
  <c r="X3842" i="3"/>
  <c r="X3850" i="3"/>
  <c r="X3880" i="3"/>
  <c r="X3882" i="3"/>
  <c r="X3925" i="3"/>
  <c r="X3933" i="3"/>
  <c r="X3808" i="3"/>
  <c r="X3813" i="3"/>
  <c r="X3818" i="3"/>
  <c r="X3832" i="3"/>
  <c r="X3837" i="3"/>
  <c r="X3856" i="3"/>
  <c r="X3897" i="3"/>
  <c r="X3909" i="3"/>
  <c r="X3939" i="3"/>
  <c r="X3946" i="3"/>
  <c r="X3953" i="3"/>
  <c r="X3844" i="3"/>
  <c r="X3849" i="3"/>
  <c r="X3854" i="3"/>
  <c r="X3868" i="3"/>
  <c r="X3873" i="3"/>
  <c r="X3878" i="3"/>
  <c r="X3892" i="3"/>
  <c r="X3898" i="3"/>
  <c r="X3904" i="3"/>
  <c r="X3910" i="3"/>
  <c r="X3916" i="3"/>
  <c r="X3922" i="3"/>
  <c r="X3928" i="3"/>
  <c r="X3934" i="3"/>
  <c r="X3940" i="3"/>
  <c r="X3988" i="3"/>
  <c r="X3947" i="3"/>
  <c r="X3949" i="3"/>
  <c r="X3929" i="3"/>
  <c r="X3935" i="3"/>
  <c r="X3941" i="3"/>
  <c r="X3969" i="3"/>
  <c r="X4087" i="3"/>
  <c r="X4130" i="3"/>
  <c r="X3860" i="3"/>
  <c r="X3865" i="3"/>
  <c r="X3870" i="3"/>
  <c r="X3884" i="3"/>
  <c r="X3889" i="3"/>
  <c r="X3894" i="3"/>
  <c r="X3900" i="3"/>
  <c r="X3906" i="3"/>
  <c r="X3912" i="3"/>
  <c r="X3918" i="3"/>
  <c r="X3924" i="3"/>
  <c r="X3930" i="3"/>
  <c r="X3936" i="3"/>
  <c r="X3942" i="3"/>
  <c r="X3959" i="3"/>
  <c r="X3964" i="3"/>
  <c r="X3998" i="3"/>
  <c r="X4073" i="3"/>
  <c r="X3931" i="3"/>
  <c r="X3937" i="3"/>
  <c r="X3943" i="3"/>
  <c r="X3983" i="3"/>
  <c r="X3862" i="3"/>
  <c r="X3876" i="3"/>
  <c r="X3881" i="3"/>
  <c r="X3886" i="3"/>
  <c r="X3896" i="3"/>
  <c r="X3902" i="3"/>
  <c r="X3908" i="3"/>
  <c r="X3914" i="3"/>
  <c r="X3920" i="3"/>
  <c r="X3926" i="3"/>
  <c r="X3932" i="3"/>
  <c r="X3938" i="3"/>
  <c r="X3944" i="3"/>
  <c r="X3978" i="3"/>
  <c r="X3993" i="3"/>
  <c r="X3945" i="3"/>
  <c r="X3952" i="3"/>
  <c r="X3973" i="3"/>
  <c r="X3997" i="3"/>
  <c r="X4134" i="3"/>
  <c r="X4177" i="3"/>
  <c r="X3950" i="3"/>
  <c r="X3955" i="3"/>
  <c r="X3960" i="3"/>
  <c r="X3974" i="3"/>
  <c r="X3979" i="3"/>
  <c r="X3984" i="3"/>
  <c r="X4004" i="3"/>
  <c r="X3965" i="3"/>
  <c r="X3989" i="3"/>
  <c r="X3999" i="3"/>
  <c r="X4086" i="3"/>
  <c r="X3956" i="3"/>
  <c r="X3970" i="3"/>
  <c r="X3975" i="3"/>
  <c r="X3980" i="3"/>
  <c r="X3994" i="3"/>
  <c r="X4041" i="3"/>
  <c r="X4072" i="3"/>
  <c r="X4077" i="3"/>
  <c r="X4173" i="3"/>
  <c r="X3961" i="3"/>
  <c r="X3985" i="3"/>
  <c r="X4000" i="3"/>
  <c r="X4005" i="3"/>
  <c r="X4025" i="3"/>
  <c r="X4040" i="3"/>
  <c r="X4050" i="3"/>
  <c r="X4060" i="3"/>
  <c r="X3966" i="3"/>
  <c r="X3971" i="3"/>
  <c r="X3976" i="3"/>
  <c r="X3990" i="3"/>
  <c r="X3995" i="3"/>
  <c r="X4038" i="3"/>
  <c r="X4058" i="3"/>
  <c r="X4076" i="3"/>
  <c r="X4085" i="3"/>
  <c r="X4158" i="3"/>
  <c r="X3957" i="3"/>
  <c r="X3981" i="3"/>
  <c r="X4006" i="3"/>
  <c r="X4022" i="3"/>
  <c r="X4168" i="3"/>
  <c r="X3948" i="3"/>
  <c r="X3962" i="3"/>
  <c r="X3967" i="3"/>
  <c r="X3972" i="3"/>
  <c r="X3986" i="3"/>
  <c r="X3991" i="3"/>
  <c r="X3996" i="3"/>
  <c r="X4001" i="3"/>
  <c r="X4008" i="3"/>
  <c r="X4009" i="3"/>
  <c r="X4021" i="3"/>
  <c r="X4030" i="3"/>
  <c r="X4037" i="3"/>
  <c r="X4049" i="3"/>
  <c r="X4182" i="3"/>
  <c r="X3977" i="3"/>
  <c r="X4010" i="3"/>
  <c r="X4018" i="3"/>
  <c r="X4020" i="3"/>
  <c r="X4029" i="3"/>
  <c r="X4167" i="3"/>
  <c r="X3958" i="3"/>
  <c r="X3963" i="3"/>
  <c r="X3968" i="3"/>
  <c r="X3982" i="3"/>
  <c r="X3987" i="3"/>
  <c r="X3992" i="3"/>
  <c r="X4002" i="3"/>
  <c r="X4012" i="3"/>
  <c r="X4016" i="3"/>
  <c r="X4017" i="3"/>
  <c r="X4028" i="3"/>
  <c r="X4048" i="3"/>
  <c r="X4154" i="3"/>
  <c r="X4178" i="3"/>
  <c r="X4207" i="3"/>
  <c r="X4074" i="3"/>
  <c r="X4143" i="3"/>
  <c r="X4144" i="3"/>
  <c r="X4153" i="3"/>
  <c r="X4013" i="3"/>
  <c r="X4032" i="3"/>
  <c r="X4042" i="3"/>
  <c r="X4061" i="3"/>
  <c r="X4078" i="3"/>
  <c r="X4080" i="3"/>
  <c r="X4081" i="3"/>
  <c r="X4014" i="3"/>
  <c r="X4033" i="3"/>
  <c r="X4052" i="3"/>
  <c r="X4062" i="3"/>
  <c r="X4082" i="3"/>
  <c r="X4129" i="3"/>
  <c r="X4148" i="3"/>
  <c r="X4149" i="3"/>
  <c r="X4172" i="3"/>
  <c r="X4203" i="3"/>
  <c r="X4024" i="3"/>
  <c r="X4034" i="3"/>
  <c r="X4053" i="3"/>
  <c r="X4105" i="3"/>
  <c r="X4106" i="3"/>
  <c r="X4110" i="3"/>
  <c r="X4120" i="3"/>
  <c r="X4192" i="3"/>
  <c r="X4044" i="3"/>
  <c r="X4054" i="3"/>
  <c r="X4064" i="3"/>
  <c r="X4065" i="3"/>
  <c r="X4090" i="3"/>
  <c r="X4091" i="3"/>
  <c r="X4100" i="3"/>
  <c r="X4119" i="3"/>
  <c r="X4026" i="3"/>
  <c r="X4045" i="3"/>
  <c r="X4066" i="3"/>
  <c r="X4101" i="3"/>
  <c r="X4036" i="3"/>
  <c r="X4046" i="3"/>
  <c r="X4124" i="3"/>
  <c r="X4125" i="3"/>
  <c r="X4056" i="3"/>
  <c r="X4068" i="3"/>
  <c r="X4069" i="3"/>
  <c r="X4057" i="3"/>
  <c r="X4070" i="3"/>
  <c r="X4095" i="3"/>
  <c r="X4096" i="3"/>
  <c r="X4187" i="3"/>
  <c r="X4115" i="3"/>
  <c r="X4139" i="3"/>
  <c r="X4163" i="3"/>
  <c r="X4191" i="3"/>
  <c r="X4208" i="3"/>
  <c r="X4111" i="3"/>
  <c r="X4135" i="3"/>
  <c r="X4159" i="3"/>
  <c r="X4183" i="3"/>
  <c r="X4188" i="3"/>
  <c r="X4196" i="3"/>
  <c r="X4212" i="3"/>
  <c r="X4092" i="3"/>
  <c r="X4097" i="3"/>
  <c r="X4102" i="3"/>
  <c r="X4116" i="3"/>
  <c r="X4121" i="3"/>
  <c r="X4126" i="3"/>
  <c r="X4140" i="3"/>
  <c r="X4145" i="3"/>
  <c r="X4150" i="3"/>
  <c r="X4164" i="3"/>
  <c r="X4169" i="3"/>
  <c r="X4174" i="3"/>
  <c r="X4189" i="3"/>
  <c r="X4083" i="3"/>
  <c r="X4107" i="3"/>
  <c r="X4131" i="3"/>
  <c r="X4155" i="3"/>
  <c r="X4179" i="3"/>
  <c r="X4195" i="3"/>
  <c r="X4211" i="3"/>
  <c r="X4007" i="3"/>
  <c r="X4011" i="3"/>
  <c r="X4015" i="3"/>
  <c r="X4019" i="3"/>
  <c r="X4023" i="3"/>
  <c r="X4027" i="3"/>
  <c r="X4031" i="3"/>
  <c r="X4035" i="3"/>
  <c r="X4039" i="3"/>
  <c r="X4043" i="3"/>
  <c r="X4047" i="3"/>
  <c r="X4051" i="3"/>
  <c r="X4055" i="3"/>
  <c r="X4059" i="3"/>
  <c r="X4063" i="3"/>
  <c r="X4067" i="3"/>
  <c r="X4071" i="3"/>
  <c r="X4075" i="3"/>
  <c r="X4079" i="3"/>
  <c r="X4088" i="3"/>
  <c r="X4093" i="3"/>
  <c r="X4098" i="3"/>
  <c r="X4112" i="3"/>
  <c r="X4117" i="3"/>
  <c r="X4122" i="3"/>
  <c r="X4136" i="3"/>
  <c r="X4141" i="3"/>
  <c r="X4146" i="3"/>
  <c r="X4160" i="3"/>
  <c r="X4165" i="3"/>
  <c r="X4170" i="3"/>
  <c r="X4184" i="3"/>
  <c r="X4103" i="3"/>
  <c r="X4127" i="3"/>
  <c r="X4151" i="3"/>
  <c r="X4175" i="3"/>
  <c r="X4185" i="3"/>
  <c r="X4200" i="3"/>
  <c r="X4215" i="3"/>
  <c r="X4084" i="3"/>
  <c r="X4089" i="3"/>
  <c r="X4094" i="3"/>
  <c r="X4108" i="3"/>
  <c r="X4113" i="3"/>
  <c r="X4118" i="3"/>
  <c r="X4132" i="3"/>
  <c r="X4137" i="3"/>
  <c r="X4142" i="3"/>
  <c r="X4156" i="3"/>
  <c r="X4161" i="3"/>
  <c r="X4166" i="3"/>
  <c r="X4180" i="3"/>
  <c r="X4199" i="3"/>
  <c r="X4219" i="3"/>
  <c r="X4223" i="3"/>
  <c r="X4227" i="3"/>
  <c r="X4099" i="3"/>
  <c r="X4123" i="3"/>
  <c r="X4147" i="3"/>
  <c r="X4171" i="3"/>
  <c r="X4186" i="3"/>
  <c r="X4204" i="3"/>
  <c r="X4104" i="3"/>
  <c r="X4109" i="3"/>
  <c r="X4114" i="3"/>
  <c r="X4128" i="3"/>
  <c r="X4133" i="3"/>
  <c r="X4138" i="3"/>
  <c r="X4152" i="3"/>
  <c r="X4157" i="3"/>
  <c r="X4162" i="3"/>
  <c r="X4176" i="3"/>
  <c r="X4181" i="3"/>
  <c r="X4216" i="3"/>
  <c r="X4224" i="3"/>
  <c r="X4232" i="3"/>
  <c r="X4240" i="3"/>
  <c r="X4248" i="3"/>
  <c r="X4256" i="3"/>
  <c r="X4231" i="3"/>
  <c r="X4239" i="3"/>
  <c r="X4247" i="3"/>
  <c r="X4255" i="3"/>
  <c r="X4220" i="3"/>
  <c r="X4228" i="3"/>
  <c r="X4236" i="3"/>
  <c r="X4244" i="3"/>
  <c r="X4252" i="3"/>
  <c r="X4260" i="3"/>
  <c r="X4235" i="3"/>
  <c r="X4243" i="3"/>
  <c r="X4251" i="3"/>
  <c r="X4259" i="3"/>
  <c r="X4193" i="3"/>
  <c r="X4197" i="3"/>
  <c r="X4201" i="3"/>
  <c r="X4205" i="3"/>
  <c r="X4209" i="3"/>
  <c r="X4213" i="3"/>
  <c r="X4217" i="3"/>
  <c r="X4221" i="3"/>
  <c r="X4225" i="3"/>
  <c r="X4229" i="3"/>
  <c r="X4233" i="3"/>
  <c r="X4237" i="3"/>
  <c r="X4241" i="3"/>
  <c r="X4245" i="3"/>
  <c r="X4249" i="3"/>
  <c r="X4253" i="3"/>
  <c r="X4257" i="3"/>
  <c r="X4261" i="3"/>
  <c r="X4190" i="3"/>
  <c r="X4194" i="3"/>
  <c r="X4198" i="3"/>
  <c r="X4202" i="3"/>
  <c r="X4206" i="3"/>
  <c r="X4210" i="3"/>
  <c r="X4214" i="3"/>
  <c r="X4218" i="3"/>
  <c r="X4222" i="3"/>
  <c r="X4226" i="3"/>
  <c r="X4230" i="3"/>
  <c r="X4234" i="3"/>
  <c r="X4238" i="3"/>
  <c r="X4242" i="3"/>
  <c r="X4246" i="3"/>
  <c r="X4250" i="3"/>
  <c r="X4254" i="3"/>
  <c r="X4258" i="3"/>
  <c r="X1139" i="3"/>
  <c r="X1162" i="3"/>
  <c r="X1278" i="3"/>
  <c r="X1314" i="3"/>
  <c r="X1143" i="3"/>
  <c r="X1290" i="3"/>
  <c r="X1206" i="3"/>
  <c r="X1218" i="3"/>
  <c r="X1509" i="3"/>
  <c r="X1266" i="3"/>
  <c r="X1326" i="3"/>
  <c r="X1186" i="3"/>
  <c r="X1230" i="3"/>
  <c r="X1302" i="3"/>
  <c r="X1242" i="3"/>
  <c r="X1254" i="3"/>
  <c r="X1409" i="3"/>
  <c r="X1147" i="3"/>
  <c r="X1152" i="3"/>
  <c r="X1157" i="3"/>
  <c r="X1171" i="3"/>
  <c r="X1176" i="3"/>
  <c r="X1181" i="3"/>
  <c r="X1195" i="3"/>
  <c r="X1200" i="3"/>
  <c r="X1211" i="3"/>
  <c r="X1223" i="3"/>
  <c r="X1235" i="3"/>
  <c r="X1247" i="3"/>
  <c r="X1259" i="3"/>
  <c r="X1271" i="3"/>
  <c r="X1283" i="3"/>
  <c r="X1295" i="3"/>
  <c r="X1307" i="3"/>
  <c r="X1319" i="3"/>
  <c r="X1352" i="3"/>
  <c r="X1353" i="3"/>
  <c r="X1354" i="3"/>
  <c r="X1410" i="3"/>
  <c r="X1148" i="3"/>
  <c r="X1153" i="3"/>
  <c r="X1167" i="3"/>
  <c r="X1172" i="3"/>
  <c r="X1177" i="3"/>
  <c r="X1191" i="3"/>
  <c r="X1196" i="3"/>
  <c r="X1201" i="3"/>
  <c r="X1212" i="3"/>
  <c r="X1224" i="3"/>
  <c r="X1236" i="3"/>
  <c r="X1248" i="3"/>
  <c r="X1260" i="3"/>
  <c r="X1272" i="3"/>
  <c r="X1284" i="3"/>
  <c r="X1296" i="3"/>
  <c r="X1308" i="3"/>
  <c r="X1320" i="3"/>
  <c r="X1362" i="3"/>
  <c r="X1370" i="3"/>
  <c r="X1378" i="3"/>
  <c r="X1386" i="3"/>
  <c r="X1394" i="3"/>
  <c r="X1402" i="3"/>
  <c r="X1460" i="3"/>
  <c r="X1158" i="3"/>
  <c r="X1182" i="3"/>
  <c r="X1213" i="3"/>
  <c r="X1225" i="3"/>
  <c r="X1237" i="3"/>
  <c r="X1249" i="3"/>
  <c r="X1261" i="3"/>
  <c r="X1273" i="3"/>
  <c r="X1285" i="3"/>
  <c r="X1297" i="3"/>
  <c r="X1309" i="3"/>
  <c r="X1321" i="3"/>
  <c r="X1361" i="3"/>
  <c r="X1369" i="3"/>
  <c r="X1377" i="3"/>
  <c r="X1385" i="3"/>
  <c r="X1393" i="3"/>
  <c r="X1401" i="3"/>
  <c r="X1140" i="3"/>
  <c r="X1144" i="3"/>
  <c r="X1149" i="3"/>
  <c r="X1163" i="3"/>
  <c r="X1168" i="3"/>
  <c r="X1173" i="3"/>
  <c r="X1187" i="3"/>
  <c r="X1192" i="3"/>
  <c r="X1197" i="3"/>
  <c r="X1207" i="3"/>
  <c r="X1219" i="3"/>
  <c r="X1231" i="3"/>
  <c r="X1243" i="3"/>
  <c r="X1255" i="3"/>
  <c r="X1267" i="3"/>
  <c r="X1279" i="3"/>
  <c r="X1291" i="3"/>
  <c r="X1303" i="3"/>
  <c r="X1315" i="3"/>
  <c r="X1328" i="3"/>
  <c r="X1329" i="3"/>
  <c r="X1467" i="3"/>
  <c r="X1154" i="3"/>
  <c r="X1178" i="3"/>
  <c r="X1202" i="3"/>
  <c r="X1214" i="3"/>
  <c r="X1226" i="3"/>
  <c r="X1238" i="3"/>
  <c r="X1250" i="3"/>
  <c r="X1262" i="3"/>
  <c r="X1274" i="3"/>
  <c r="X1286" i="3"/>
  <c r="X1298" i="3"/>
  <c r="X1310" i="3"/>
  <c r="X1322" i="3"/>
  <c r="X1330" i="3"/>
  <c r="X1422" i="3"/>
  <c r="X1145" i="3"/>
  <c r="X1159" i="3"/>
  <c r="X1164" i="3"/>
  <c r="X1169" i="3"/>
  <c r="X1183" i="3"/>
  <c r="X1188" i="3"/>
  <c r="X1193" i="3"/>
  <c r="X1208" i="3"/>
  <c r="X1220" i="3"/>
  <c r="X1232" i="3"/>
  <c r="X1244" i="3"/>
  <c r="X1256" i="3"/>
  <c r="X1268" i="3"/>
  <c r="X1280" i="3"/>
  <c r="X1292" i="3"/>
  <c r="X1304" i="3"/>
  <c r="X1316" i="3"/>
  <c r="X1450" i="3"/>
  <c r="X1141" i="3"/>
  <c r="X1150" i="3"/>
  <c r="X1174" i="3"/>
  <c r="X1198" i="3"/>
  <c r="X1209" i="3"/>
  <c r="X1221" i="3"/>
  <c r="X1233" i="3"/>
  <c r="X1245" i="3"/>
  <c r="X1257" i="3"/>
  <c r="X1269" i="3"/>
  <c r="X1281" i="3"/>
  <c r="X1293" i="3"/>
  <c r="X1305" i="3"/>
  <c r="X1317" i="3"/>
  <c r="X1332" i="3"/>
  <c r="X1333" i="3"/>
  <c r="X1334" i="3"/>
  <c r="X1415" i="3"/>
  <c r="X1466" i="3"/>
  <c r="X1155" i="3"/>
  <c r="X1160" i="3"/>
  <c r="X1165" i="3"/>
  <c r="X1179" i="3"/>
  <c r="X1184" i="3"/>
  <c r="X1189" i="3"/>
  <c r="X1203" i="3"/>
  <c r="X1215" i="3"/>
  <c r="X1227" i="3"/>
  <c r="X1239" i="3"/>
  <c r="X1251" i="3"/>
  <c r="X1263" i="3"/>
  <c r="X1275" i="3"/>
  <c r="X1287" i="3"/>
  <c r="X1299" i="3"/>
  <c r="X1311" i="3"/>
  <c r="X1323" i="3"/>
  <c r="X1336" i="3"/>
  <c r="X1337" i="3"/>
  <c r="X1338" i="3"/>
  <c r="X1358" i="3"/>
  <c r="X1366" i="3"/>
  <c r="X1374" i="3"/>
  <c r="X1382" i="3"/>
  <c r="X1390" i="3"/>
  <c r="X1398" i="3"/>
  <c r="X1406" i="3"/>
  <c r="X1437" i="3"/>
  <c r="X1146" i="3"/>
  <c r="X1170" i="3"/>
  <c r="X1194" i="3"/>
  <c r="X1210" i="3"/>
  <c r="X1222" i="3"/>
  <c r="X1234" i="3"/>
  <c r="X1246" i="3"/>
  <c r="X1258" i="3"/>
  <c r="X1270" i="3"/>
  <c r="X1282" i="3"/>
  <c r="X1294" i="3"/>
  <c r="X1306" i="3"/>
  <c r="X1318" i="3"/>
  <c r="X1340" i="3"/>
  <c r="X1341" i="3"/>
  <c r="X1342" i="3"/>
  <c r="X1357" i="3"/>
  <c r="X1365" i="3"/>
  <c r="X1373" i="3"/>
  <c r="X1381" i="3"/>
  <c r="X1389" i="3"/>
  <c r="X1397" i="3"/>
  <c r="X1405" i="3"/>
  <c r="X1138" i="3"/>
  <c r="X1142" i="3"/>
  <c r="X1151" i="3"/>
  <c r="X1156" i="3"/>
  <c r="X1161" i="3"/>
  <c r="X1175" i="3"/>
  <c r="X1180" i="3"/>
  <c r="X1185" i="3"/>
  <c r="X1199" i="3"/>
  <c r="X1204" i="3"/>
  <c r="X1216" i="3"/>
  <c r="X1228" i="3"/>
  <c r="X1240" i="3"/>
  <c r="X1252" i="3"/>
  <c r="X1264" i="3"/>
  <c r="X1276" i="3"/>
  <c r="X1288" i="3"/>
  <c r="X1300" i="3"/>
  <c r="X1312" i="3"/>
  <c r="X1324" i="3"/>
  <c r="X1344" i="3"/>
  <c r="X1345" i="3"/>
  <c r="X1346" i="3"/>
  <c r="X1436" i="3"/>
  <c r="X1166" i="3"/>
  <c r="X1190" i="3"/>
  <c r="X1205" i="3"/>
  <c r="X1217" i="3"/>
  <c r="X1229" i="3"/>
  <c r="X1241" i="3"/>
  <c r="X1253" i="3"/>
  <c r="X1265" i="3"/>
  <c r="X1277" i="3"/>
  <c r="X1289" i="3"/>
  <c r="X1301" i="3"/>
  <c r="X1313" i="3"/>
  <c r="X1325" i="3"/>
  <c r="X1348" i="3"/>
  <c r="X1349" i="3"/>
  <c r="X1350" i="3"/>
  <c r="X1497" i="3"/>
  <c r="X1430" i="3"/>
  <c r="X1443" i="3"/>
  <c r="X1449" i="3"/>
  <c r="X1472" i="3"/>
  <c r="X1488" i="3"/>
  <c r="X1501" i="3"/>
  <c r="X1634" i="3"/>
  <c r="X1416" i="3"/>
  <c r="X1423" i="3"/>
  <c r="X1431" i="3"/>
  <c r="X1462" i="3"/>
  <c r="X1463" i="3"/>
  <c r="X1500" i="3"/>
  <c r="X1424" i="3"/>
  <c r="X1432" i="3"/>
  <c r="X1444" i="3"/>
  <c r="X1451" i="3"/>
  <c r="X1464" i="3"/>
  <c r="X1468" i="3"/>
  <c r="X1487" i="3"/>
  <c r="X1411" i="3"/>
  <c r="X1418" i="3"/>
  <c r="X1438" i="3"/>
  <c r="X1612" i="3"/>
  <c r="X1327" i="3"/>
  <c r="X1331" i="3"/>
  <c r="X1335" i="3"/>
  <c r="X1339" i="3"/>
  <c r="X1343" i="3"/>
  <c r="X1347" i="3"/>
  <c r="X1351" i="3"/>
  <c r="X1355" i="3"/>
  <c r="X1359" i="3"/>
  <c r="X1363" i="3"/>
  <c r="X1367" i="3"/>
  <c r="X1371" i="3"/>
  <c r="X1375" i="3"/>
  <c r="X1379" i="3"/>
  <c r="X1383" i="3"/>
  <c r="X1387" i="3"/>
  <c r="X1391" i="3"/>
  <c r="X1395" i="3"/>
  <c r="X1399" i="3"/>
  <c r="X1403" i="3"/>
  <c r="X1407" i="3"/>
  <c r="X1445" i="3"/>
  <c r="X1452" i="3"/>
  <c r="X1454" i="3"/>
  <c r="X1455" i="3"/>
  <c r="X1571" i="3"/>
  <c r="X1412" i="3"/>
  <c r="X1419" i="3"/>
  <c r="X1426" i="3"/>
  <c r="X1433" i="3"/>
  <c r="X1446" i="3"/>
  <c r="X1482" i="3"/>
  <c r="X1540" i="3"/>
  <c r="X1440" i="3"/>
  <c r="X1447" i="3"/>
  <c r="X1456" i="3"/>
  <c r="X1481" i="3"/>
  <c r="X1494" i="3"/>
  <c r="X1356" i="3"/>
  <c r="X1360" i="3"/>
  <c r="X1364" i="3"/>
  <c r="X1368" i="3"/>
  <c r="X1372" i="3"/>
  <c r="X1376" i="3"/>
  <c r="X1380" i="3"/>
  <c r="X1384" i="3"/>
  <c r="X1388" i="3"/>
  <c r="X1392" i="3"/>
  <c r="X1396" i="3"/>
  <c r="X1400" i="3"/>
  <c r="X1404" i="3"/>
  <c r="X1408" i="3"/>
  <c r="X1420" i="3"/>
  <c r="X1427" i="3"/>
  <c r="X1435" i="3"/>
  <c r="X1478" i="3"/>
  <c r="X1480" i="3"/>
  <c r="X1483" i="3"/>
  <c r="X1485" i="3"/>
  <c r="X1514" i="3"/>
  <c r="X1414" i="3"/>
  <c r="X1441" i="3"/>
  <c r="X1457" i="3"/>
  <c r="X1475" i="3"/>
  <c r="X1477" i="3"/>
  <c r="X1506" i="3"/>
  <c r="X1517" i="3"/>
  <c r="X1428" i="3"/>
  <c r="X1442" i="3"/>
  <c r="X1448" i="3"/>
  <c r="X1459" i="3"/>
  <c r="X1489" i="3"/>
  <c r="X1493" i="3"/>
  <c r="X1413" i="3"/>
  <c r="X1417" i="3"/>
  <c r="X1421" i="3"/>
  <c r="X1425" i="3"/>
  <c r="X1429" i="3"/>
  <c r="X1434" i="3"/>
  <c r="X1439" i="3"/>
  <c r="X1453" i="3"/>
  <c r="X1458" i="3"/>
  <c r="X1473" i="3"/>
  <c r="X1502" i="3"/>
  <c r="X1503" i="3"/>
  <c r="X1504" i="3"/>
  <c r="X1512" i="3"/>
  <c r="X1513" i="3"/>
  <c r="X1505" i="3"/>
  <c r="X1507" i="3"/>
  <c r="X1530" i="3"/>
  <c r="X1465" i="3"/>
  <c r="X1524" i="3"/>
  <c r="X1529" i="3"/>
  <c r="X1522" i="3"/>
  <c r="X1538" i="3"/>
  <c r="X1461" i="3"/>
  <c r="X1470" i="3"/>
  <c r="X1471" i="3"/>
  <c r="X1490" i="3"/>
  <c r="X1491" i="3"/>
  <c r="X1492" i="3"/>
  <c r="X1521" i="3"/>
  <c r="X1537" i="3"/>
  <c r="X1595" i="3"/>
  <c r="X1662" i="3"/>
  <c r="X1520" i="3"/>
  <c r="X1532" i="3"/>
  <c r="X1572" i="3"/>
  <c r="X1495" i="3"/>
  <c r="X1516" i="3"/>
  <c r="X1646" i="3"/>
  <c r="X1584" i="3"/>
  <c r="X1786" i="3"/>
  <c r="X1469" i="3"/>
  <c r="X1474" i="3"/>
  <c r="X1479" i="3"/>
  <c r="X1484" i="3"/>
  <c r="X1496" i="3"/>
  <c r="X1508" i="3"/>
  <c r="X1515" i="3"/>
  <c r="X1523" i="3"/>
  <c r="X1531" i="3"/>
  <c r="X1539" i="3"/>
  <c r="X1579" i="3"/>
  <c r="X1598" i="3"/>
  <c r="X1602" i="3"/>
  <c r="X1620" i="3"/>
  <c r="X1745" i="3"/>
  <c r="X1564" i="3"/>
  <c r="X1578" i="3"/>
  <c r="X1619" i="3"/>
  <c r="X1525" i="3"/>
  <c r="X1533" i="3"/>
  <c r="X1542" i="3"/>
  <c r="X1543" i="3"/>
  <c r="X1544" i="3"/>
  <c r="X1588" i="3"/>
  <c r="X1632" i="3"/>
  <c r="X1546" i="3"/>
  <c r="X1547" i="3"/>
  <c r="X1548" i="3"/>
  <c r="X1691" i="3"/>
  <c r="X1476" i="3"/>
  <c r="X1486" i="3"/>
  <c r="X1498" i="3"/>
  <c r="X1510" i="3"/>
  <c r="X1518" i="3"/>
  <c r="X1526" i="3"/>
  <c r="X1534" i="3"/>
  <c r="X1550" i="3"/>
  <c r="X1551" i="3"/>
  <c r="X1552" i="3"/>
  <c r="X1555" i="3"/>
  <c r="X1556" i="3"/>
  <c r="X1559" i="3"/>
  <c r="X1560" i="3"/>
  <c r="X1562" i="3"/>
  <c r="X1627" i="3"/>
  <c r="X1499" i="3"/>
  <c r="X1511" i="3"/>
  <c r="X1519" i="3"/>
  <c r="X1527" i="3"/>
  <c r="X1535" i="3"/>
  <c r="X1554" i="3"/>
  <c r="X1558" i="3"/>
  <c r="X1654" i="3"/>
  <c r="X1528" i="3"/>
  <c r="X1536" i="3"/>
  <c r="X1586" i="3"/>
  <c r="X1591" i="3"/>
  <c r="X1626" i="3"/>
  <c r="X1639" i="3"/>
  <c r="X1758" i="3"/>
  <c r="X1563" i="3"/>
  <c r="X1570" i="3"/>
  <c r="X1604" i="3"/>
  <c r="X1611" i="3"/>
  <c r="X1618" i="3"/>
  <c r="X1652" i="3"/>
  <c r="X1665" i="3"/>
  <c r="X1667" i="3"/>
  <c r="X1669" i="3"/>
  <c r="X1670" i="3"/>
  <c r="X1672" i="3"/>
  <c r="X1713" i="3"/>
  <c r="X1592" i="3"/>
  <c r="X1599" i="3"/>
  <c r="X1606" i="3"/>
  <c r="X1640" i="3"/>
  <c r="X1647" i="3"/>
  <c r="X1655" i="3"/>
  <c r="X1690" i="3"/>
  <c r="X1773" i="3"/>
  <c r="X1785" i="3"/>
  <c r="X1831" i="3"/>
  <c r="X1683" i="3"/>
  <c r="X1744" i="3"/>
  <c r="X1566" i="3"/>
  <c r="X1600" i="3"/>
  <c r="X1607" i="3"/>
  <c r="X1614" i="3"/>
  <c r="X1648" i="3"/>
  <c r="X1656" i="3"/>
  <c r="X1682" i="3"/>
  <c r="X1689" i="3"/>
  <c r="X1715" i="3"/>
  <c r="X1580" i="3"/>
  <c r="X1587" i="3"/>
  <c r="X1594" i="3"/>
  <c r="X1628" i="3"/>
  <c r="X1635" i="3"/>
  <c r="X1642" i="3"/>
  <c r="X1541" i="3"/>
  <c r="X1545" i="3"/>
  <c r="X1549" i="3"/>
  <c r="X1553" i="3"/>
  <c r="X1557" i="3"/>
  <c r="X1561" i="3"/>
  <c r="X1567" i="3"/>
  <c r="X1574" i="3"/>
  <c r="X1608" i="3"/>
  <c r="X1615" i="3"/>
  <c r="X1622" i="3"/>
  <c r="X1680" i="3"/>
  <c r="X1681" i="3"/>
  <c r="X1756" i="3"/>
  <c r="X1838" i="3"/>
  <c r="X1636" i="3"/>
  <c r="X1643" i="3"/>
  <c r="X1650" i="3"/>
  <c r="X1657" i="3"/>
  <c r="X1714" i="3"/>
  <c r="X1743" i="3"/>
  <c r="X1568" i="3"/>
  <c r="X1575" i="3"/>
  <c r="X1582" i="3"/>
  <c r="X1616" i="3"/>
  <c r="X1623" i="3"/>
  <c r="X1630" i="3"/>
  <c r="X1659" i="3"/>
  <c r="X1755" i="3"/>
  <c r="X1596" i="3"/>
  <c r="X1603" i="3"/>
  <c r="X1610" i="3"/>
  <c r="X1644" i="3"/>
  <c r="X1651" i="3"/>
  <c r="X1675" i="3"/>
  <c r="X1678" i="3"/>
  <c r="X1795" i="3"/>
  <c r="X1576" i="3"/>
  <c r="X1583" i="3"/>
  <c r="X1590" i="3"/>
  <c r="X1624" i="3"/>
  <c r="X1631" i="3"/>
  <c r="X1638" i="3"/>
  <c r="X1660" i="3"/>
  <c r="X1664" i="3"/>
  <c r="X1674" i="3"/>
  <c r="X1676" i="3"/>
  <c r="X1697" i="3"/>
  <c r="X1698" i="3"/>
  <c r="X1712" i="3"/>
  <c r="X1746" i="3"/>
  <c r="X1832" i="3"/>
  <c r="X1867" i="3"/>
  <c r="X1879" i="3"/>
  <c r="X1700" i="3"/>
  <c r="X1742" i="3"/>
  <c r="X1757" i="3"/>
  <c r="X1701" i="3"/>
  <c r="X1702" i="3"/>
  <c r="X1738" i="3"/>
  <c r="X1740" i="3"/>
  <c r="X1794" i="3"/>
  <c r="X1830" i="3"/>
  <c r="X1692" i="3"/>
  <c r="X1703" i="3"/>
  <c r="X1716" i="3"/>
  <c r="X1736" i="3"/>
  <c r="X1840" i="3"/>
  <c r="X1910" i="3"/>
  <c r="X1661" i="3"/>
  <c r="X1666" i="3"/>
  <c r="X1671" i="3"/>
  <c r="X1684" i="3"/>
  <c r="X1718" i="3"/>
  <c r="X1719" i="3"/>
  <c r="X1720" i="3"/>
  <c r="X1722" i="3"/>
  <c r="X1734" i="3"/>
  <c r="X1783" i="3"/>
  <c r="X1843" i="3"/>
  <c r="X1677" i="3"/>
  <c r="X1693" i="3"/>
  <c r="X1694" i="3"/>
  <c r="X1721" i="3"/>
  <c r="X1724" i="3"/>
  <c r="X1726" i="3"/>
  <c r="X1727" i="3"/>
  <c r="X1731" i="3"/>
  <c r="X1732" i="3"/>
  <c r="X1762" i="3"/>
  <c r="X1770" i="3"/>
  <c r="X1777" i="3"/>
  <c r="X1685" i="3"/>
  <c r="X1686" i="3"/>
  <c r="X1695" i="3"/>
  <c r="X1704" i="3"/>
  <c r="X1733" i="3"/>
  <c r="X1752" i="3"/>
  <c r="X1767" i="3"/>
  <c r="X1768" i="3"/>
  <c r="X1782" i="3"/>
  <c r="X1852" i="3"/>
  <c r="X1861" i="3"/>
  <c r="X1706" i="3"/>
  <c r="X1707" i="3"/>
  <c r="X1728" i="3"/>
  <c r="X1730" i="3"/>
  <c r="X1750" i="3"/>
  <c r="X1769" i="3"/>
  <c r="X1788" i="3"/>
  <c r="X1839" i="3"/>
  <c r="X1842" i="3"/>
  <c r="X1880" i="3"/>
  <c r="X1565" i="3"/>
  <c r="X1569" i="3"/>
  <c r="X1573" i="3"/>
  <c r="X1577" i="3"/>
  <c r="X1581" i="3"/>
  <c r="X1585" i="3"/>
  <c r="X1589" i="3"/>
  <c r="X1593" i="3"/>
  <c r="X1597" i="3"/>
  <c r="X1601" i="3"/>
  <c r="X1605" i="3"/>
  <c r="X1609" i="3"/>
  <c r="X1613" i="3"/>
  <c r="X1617" i="3"/>
  <c r="X1621" i="3"/>
  <c r="X1625" i="3"/>
  <c r="X1629" i="3"/>
  <c r="X1633" i="3"/>
  <c r="X1637" i="3"/>
  <c r="X1641" i="3"/>
  <c r="X1645" i="3"/>
  <c r="X1649" i="3"/>
  <c r="X1653" i="3"/>
  <c r="X1658" i="3"/>
  <c r="X1663" i="3"/>
  <c r="X1679" i="3"/>
  <c r="X1696" i="3"/>
  <c r="X1708" i="3"/>
  <c r="X1775" i="3"/>
  <c r="X1796" i="3"/>
  <c r="X1668" i="3"/>
  <c r="X1673" i="3"/>
  <c r="X1688" i="3"/>
  <c r="X1709" i="3"/>
  <c r="X1710" i="3"/>
  <c r="X1748" i="3"/>
  <c r="X1760" i="3"/>
  <c r="X1897" i="3"/>
  <c r="X1754" i="3"/>
  <c r="X1766" i="3"/>
  <c r="X1772" i="3"/>
  <c r="X1781" i="3"/>
  <c r="X1793" i="3"/>
  <c r="X1798" i="3"/>
  <c r="X1799" i="3"/>
  <c r="X1800" i="3"/>
  <c r="X1844" i="3"/>
  <c r="X1863" i="3"/>
  <c r="X1725" i="3"/>
  <c r="X1737" i="3"/>
  <c r="X1749" i="3"/>
  <c r="X1761" i="3"/>
  <c r="X1774" i="3"/>
  <c r="X1784" i="3"/>
  <c r="X1834" i="3"/>
  <c r="X1835" i="3"/>
  <c r="X1836" i="3"/>
  <c r="X1826" i="3"/>
  <c r="X1827" i="3"/>
  <c r="X1828" i="3"/>
  <c r="X1903" i="3"/>
  <c r="X1739" i="3"/>
  <c r="X1751" i="3"/>
  <c r="X1763" i="3"/>
  <c r="X1776" i="3"/>
  <c r="X1787" i="3"/>
  <c r="X1822" i="3"/>
  <c r="X1823" i="3"/>
  <c r="X1824" i="3"/>
  <c r="X1818" i="3"/>
  <c r="X1819" i="3"/>
  <c r="X1820" i="3"/>
  <c r="X1860" i="3"/>
  <c r="X1865" i="3"/>
  <c r="X1877" i="3"/>
  <c r="X1789" i="3"/>
  <c r="X1814" i="3"/>
  <c r="X1815" i="3"/>
  <c r="X1816" i="3"/>
  <c r="X1764" i="3"/>
  <c r="X1778" i="3"/>
  <c r="X1790" i="3"/>
  <c r="X1810" i="3"/>
  <c r="X1811" i="3"/>
  <c r="X1812" i="3"/>
  <c r="X1855" i="3"/>
  <c r="X1687" i="3"/>
  <c r="X1699" i="3"/>
  <c r="X1711" i="3"/>
  <c r="X1723" i="3"/>
  <c r="X1735" i="3"/>
  <c r="X1747" i="3"/>
  <c r="X1759" i="3"/>
  <c r="X1771" i="3"/>
  <c r="X1779" i="3"/>
  <c r="X1791" i="3"/>
  <c r="X1806" i="3"/>
  <c r="X1807" i="3"/>
  <c r="X1808" i="3"/>
  <c r="X1848" i="3"/>
  <c r="X1864" i="3"/>
  <c r="X1876" i="3"/>
  <c r="X1881" i="3"/>
  <c r="X1705" i="3"/>
  <c r="X1717" i="3"/>
  <c r="X1729" i="3"/>
  <c r="X1741" i="3"/>
  <c r="X1753" i="3"/>
  <c r="X1765" i="3"/>
  <c r="X1780" i="3"/>
  <c r="X1792" i="3"/>
  <c r="X1802" i="3"/>
  <c r="X1803" i="3"/>
  <c r="X1804" i="3"/>
  <c r="X1846" i="3"/>
  <c r="X1847" i="3"/>
  <c r="X1853" i="3"/>
  <c r="X1851" i="3"/>
  <c r="X1883" i="3"/>
  <c r="X1868" i="3"/>
  <c r="X1869" i="3"/>
  <c r="X1884" i="3"/>
  <c r="X1885" i="3"/>
  <c r="X1941" i="3"/>
  <c r="X1871" i="3"/>
  <c r="X1887" i="3"/>
  <c r="X1920" i="3"/>
  <c r="X1856" i="3"/>
  <c r="X1857" i="3"/>
  <c r="X1872" i="3"/>
  <c r="X1873" i="3"/>
  <c r="X1888" i="3"/>
  <c r="X1889" i="3"/>
  <c r="X1849" i="3"/>
  <c r="X1893" i="3"/>
  <c r="X1930" i="3"/>
  <c r="X1797" i="3"/>
  <c r="X1801" i="3"/>
  <c r="X1805" i="3"/>
  <c r="X1809" i="3"/>
  <c r="X1813" i="3"/>
  <c r="X1817" i="3"/>
  <c r="X1821" i="3"/>
  <c r="X1825" i="3"/>
  <c r="X1829" i="3"/>
  <c r="X1833" i="3"/>
  <c r="X1837" i="3"/>
  <c r="X1841" i="3"/>
  <c r="X1845" i="3"/>
  <c r="X1859" i="3"/>
  <c r="X1875" i="3"/>
  <c r="X1891" i="3"/>
  <c r="X1892" i="3"/>
  <c r="X1898" i="3"/>
  <c r="X1899" i="3"/>
  <c r="X1912" i="3"/>
  <c r="X1922" i="3"/>
  <c r="X1894" i="3"/>
  <c r="X1921" i="3"/>
  <c r="X1940" i="3"/>
  <c r="X1956" i="3"/>
  <c r="X1850" i="3"/>
  <c r="X1854" i="3"/>
  <c r="X1858" i="3"/>
  <c r="X1862" i="3"/>
  <c r="X1866" i="3"/>
  <c r="X1870" i="3"/>
  <c r="X1874" i="3"/>
  <c r="X1878" i="3"/>
  <c r="X1882" i="3"/>
  <c r="X1886" i="3"/>
  <c r="X1890" i="3"/>
  <c r="X1904" i="3"/>
  <c r="X1913" i="3"/>
  <c r="X1932" i="3"/>
  <c r="X1942" i="3"/>
  <c r="X1945" i="3"/>
  <c r="X1955" i="3"/>
  <c r="X1895" i="3"/>
  <c r="X1914" i="3"/>
  <c r="X1933" i="3"/>
  <c r="X1946" i="3"/>
  <c r="X1951" i="3"/>
  <c r="X1900" i="3"/>
  <c r="X1905" i="3"/>
  <c r="X1924" i="3"/>
  <c r="X1934" i="3"/>
  <c r="X1960" i="3"/>
  <c r="X1906" i="3"/>
  <c r="X1925" i="3"/>
  <c r="X1896" i="3"/>
  <c r="X1901" i="3"/>
  <c r="X1916" i="3"/>
  <c r="X1926" i="3"/>
  <c r="X1917" i="3"/>
  <c r="X1936" i="3"/>
  <c r="X1902" i="3"/>
  <c r="X1908" i="3"/>
  <c r="X1918" i="3"/>
  <c r="X1937" i="3"/>
  <c r="X1909" i="3"/>
  <c r="X1928" i="3"/>
  <c r="X1938" i="3"/>
  <c r="X1929" i="3"/>
  <c r="X1958" i="3"/>
  <c r="X1969" i="3"/>
  <c r="X1988" i="3"/>
  <c r="X2003" i="3"/>
  <c r="X2004" i="3"/>
  <c r="X2044" i="3"/>
  <c r="X1944" i="3"/>
  <c r="X1949" i="3"/>
  <c r="X1963" i="3"/>
  <c r="X1979" i="3"/>
  <c r="X1989" i="3"/>
  <c r="X2005" i="3"/>
  <c r="X2007" i="3"/>
  <c r="X1954" i="3"/>
  <c r="X1980" i="3"/>
  <c r="X1959" i="3"/>
  <c r="X1964" i="3"/>
  <c r="X1971" i="3"/>
  <c r="X1981" i="3"/>
  <c r="X1991" i="3"/>
  <c r="X1992" i="3"/>
  <c r="X2019" i="3"/>
  <c r="X1950" i="3"/>
  <c r="X1972" i="3"/>
  <c r="X1993" i="3"/>
  <c r="X2053" i="3"/>
  <c r="X1965" i="3"/>
  <c r="X1973" i="3"/>
  <c r="X1983" i="3"/>
  <c r="X1995" i="3"/>
  <c r="X1996" i="3"/>
  <c r="X2014" i="3"/>
  <c r="X2015" i="3"/>
  <c r="X1961" i="3"/>
  <c r="X1984" i="3"/>
  <c r="X1997" i="3"/>
  <c r="X2013" i="3"/>
  <c r="X1966" i="3"/>
  <c r="X1975" i="3"/>
  <c r="X1985" i="3"/>
  <c r="X1947" i="3"/>
  <c r="X1952" i="3"/>
  <c r="X1957" i="3"/>
  <c r="X1976" i="3"/>
  <c r="X1999" i="3"/>
  <c r="X2000" i="3"/>
  <c r="X1962" i="3"/>
  <c r="X1967" i="3"/>
  <c r="X1977" i="3"/>
  <c r="X2001" i="3"/>
  <c r="X1907" i="3"/>
  <c r="X1911" i="3"/>
  <c r="X1915" i="3"/>
  <c r="X1919" i="3"/>
  <c r="X1923" i="3"/>
  <c r="X1927" i="3"/>
  <c r="X1931" i="3"/>
  <c r="X1935" i="3"/>
  <c r="X1939" i="3"/>
  <c r="X1943" i="3"/>
  <c r="X1948" i="3"/>
  <c r="X1953" i="3"/>
  <c r="X1968" i="3"/>
  <c r="X1987" i="3"/>
  <c r="X2009" i="3"/>
  <c r="X2010" i="3"/>
  <c r="X2025" i="3"/>
  <c r="X2035" i="3"/>
  <c r="X2091" i="3"/>
  <c r="X2020" i="3"/>
  <c r="X2036" i="3"/>
  <c r="X2045" i="3"/>
  <c r="X2055" i="3"/>
  <c r="X2027" i="3"/>
  <c r="X2056" i="3"/>
  <c r="X2073" i="3"/>
  <c r="X2075" i="3"/>
  <c r="X2006" i="3"/>
  <c r="X2011" i="3"/>
  <c r="X2016" i="3"/>
  <c r="X2028" i="3"/>
  <c r="X2037" i="3"/>
  <c r="X2047" i="3"/>
  <c r="X2071" i="3"/>
  <c r="X2124" i="3"/>
  <c r="X2178" i="3"/>
  <c r="X1970" i="3"/>
  <c r="X1974" i="3"/>
  <c r="X1978" i="3"/>
  <c r="X1982" i="3"/>
  <c r="X1986" i="3"/>
  <c r="X1990" i="3"/>
  <c r="X1994" i="3"/>
  <c r="X1998" i="3"/>
  <c r="X2002" i="3"/>
  <c r="X2021" i="3"/>
  <c r="X2048" i="3"/>
  <c r="X2057" i="3"/>
  <c r="X2069" i="3"/>
  <c r="X2079" i="3"/>
  <c r="X2012" i="3"/>
  <c r="X2029" i="3"/>
  <c r="X2039" i="3"/>
  <c r="X2059" i="3"/>
  <c r="X2093" i="3"/>
  <c r="X2017" i="3"/>
  <c r="X2040" i="3"/>
  <c r="X2049" i="3"/>
  <c r="X2060" i="3"/>
  <c r="X2067" i="3"/>
  <c r="X2008" i="3"/>
  <c r="X2022" i="3"/>
  <c r="X2031" i="3"/>
  <c r="X2063" i="3"/>
  <c r="X2065" i="3"/>
  <c r="X2088" i="3"/>
  <c r="X2032" i="3"/>
  <c r="X2041" i="3"/>
  <c r="X2051" i="3"/>
  <c r="X2061" i="3"/>
  <c r="X2078" i="3"/>
  <c r="X2018" i="3"/>
  <c r="X2023" i="3"/>
  <c r="X2052" i="3"/>
  <c r="X2024" i="3"/>
  <c r="X2033" i="3"/>
  <c r="X2043" i="3"/>
  <c r="X2026" i="3"/>
  <c r="X2030" i="3"/>
  <c r="X2034" i="3"/>
  <c r="X2038" i="3"/>
  <c r="X2042" i="3"/>
  <c r="X2046" i="3"/>
  <c r="X2050" i="3"/>
  <c r="X2054" i="3"/>
  <c r="X2058" i="3"/>
  <c r="X2062" i="3"/>
  <c r="X2066" i="3"/>
  <c r="X2070" i="3"/>
  <c r="X2074" i="3"/>
  <c r="X2086" i="3"/>
  <c r="X2081" i="3"/>
  <c r="X2094" i="3"/>
  <c r="X2118" i="3"/>
  <c r="X2123" i="3"/>
  <c r="X2129" i="3"/>
  <c r="X2194" i="3"/>
  <c r="X2151" i="3"/>
  <c r="X2083" i="3"/>
  <c r="X2096" i="3"/>
  <c r="X2115" i="3"/>
  <c r="X2089" i="3"/>
  <c r="X2097" i="3"/>
  <c r="X2116" i="3"/>
  <c r="X2137" i="3"/>
  <c r="X2167" i="3"/>
  <c r="X2064" i="3"/>
  <c r="X2068" i="3"/>
  <c r="X2072" i="3"/>
  <c r="X2076" i="3"/>
  <c r="X2090" i="3"/>
  <c r="X2098" i="3"/>
  <c r="X2110" i="3"/>
  <c r="X2147" i="3"/>
  <c r="X2150" i="3"/>
  <c r="X2084" i="3"/>
  <c r="X2099" i="3"/>
  <c r="X2112" i="3"/>
  <c r="X2183" i="3"/>
  <c r="X2113" i="3"/>
  <c r="X2163" i="3"/>
  <c r="X2166" i="3"/>
  <c r="X2199" i="3"/>
  <c r="X2100" i="3"/>
  <c r="X2102" i="3"/>
  <c r="X2103" i="3"/>
  <c r="X2120" i="3"/>
  <c r="X2146" i="3"/>
  <c r="X2085" i="3"/>
  <c r="X2105" i="3"/>
  <c r="X2179" i="3"/>
  <c r="X2182" i="3"/>
  <c r="X2080" i="3"/>
  <c r="X2092" i="3"/>
  <c r="X2134" i="3"/>
  <c r="X2139" i="3"/>
  <c r="X2162" i="3"/>
  <c r="X2195" i="3"/>
  <c r="X2198" i="3"/>
  <c r="X2104" i="3"/>
  <c r="X2128" i="3"/>
  <c r="X2148" i="3"/>
  <c r="X2164" i="3"/>
  <c r="X2180" i="3"/>
  <c r="X2196" i="3"/>
  <c r="X2227" i="3"/>
  <c r="X2095" i="3"/>
  <c r="X2109" i="3"/>
  <c r="X2114" i="3"/>
  <c r="X2119" i="3"/>
  <c r="X2133" i="3"/>
  <c r="X2138" i="3"/>
  <c r="X2152" i="3"/>
  <c r="X2168" i="3"/>
  <c r="X2184" i="3"/>
  <c r="X2200" i="3"/>
  <c r="X2263" i="3"/>
  <c r="X2140" i="3"/>
  <c r="X2077" i="3"/>
  <c r="X2082" i="3"/>
  <c r="X2087" i="3"/>
  <c r="X2101" i="3"/>
  <c r="X2106" i="3"/>
  <c r="X2111" i="3"/>
  <c r="X2125" i="3"/>
  <c r="X2130" i="3"/>
  <c r="X2135" i="3"/>
  <c r="X2154" i="3"/>
  <c r="X2155" i="3"/>
  <c r="X2170" i="3"/>
  <c r="X2171" i="3"/>
  <c r="X2186" i="3"/>
  <c r="X2187" i="3"/>
  <c r="X2142" i="3"/>
  <c r="X2156" i="3"/>
  <c r="X2172" i="3"/>
  <c r="X2188" i="3"/>
  <c r="X2107" i="3"/>
  <c r="X2121" i="3"/>
  <c r="X2126" i="3"/>
  <c r="X2131" i="3"/>
  <c r="X2143" i="3"/>
  <c r="X2136" i="3"/>
  <c r="X2158" i="3"/>
  <c r="X2159" i="3"/>
  <c r="X2174" i="3"/>
  <c r="X2175" i="3"/>
  <c r="X2190" i="3"/>
  <c r="X2191" i="3"/>
  <c r="X2117" i="3"/>
  <c r="X2122" i="3"/>
  <c r="X2127" i="3"/>
  <c r="X2144" i="3"/>
  <c r="X2160" i="3"/>
  <c r="X2176" i="3"/>
  <c r="X2192" i="3"/>
  <c r="X2211" i="3"/>
  <c r="X2108" i="3"/>
  <c r="X2132" i="3"/>
  <c r="X2219" i="3"/>
  <c r="X2267" i="3"/>
  <c r="X2223" i="3"/>
  <c r="X2271" i="3"/>
  <c r="X2231" i="3"/>
  <c r="X2235" i="3"/>
  <c r="X2239" i="3"/>
  <c r="X2201" i="3"/>
  <c r="X2207" i="3"/>
  <c r="X2243" i="3"/>
  <c r="X2141" i="3"/>
  <c r="X2145" i="3"/>
  <c r="X2149" i="3"/>
  <c r="X2153" i="3"/>
  <c r="X2157" i="3"/>
  <c r="X2161" i="3"/>
  <c r="X2165" i="3"/>
  <c r="X2169" i="3"/>
  <c r="X2173" i="3"/>
  <c r="X2177" i="3"/>
  <c r="X2181" i="3"/>
  <c r="X2185" i="3"/>
  <c r="X2189" i="3"/>
  <c r="X2193" i="3"/>
  <c r="X2197" i="3"/>
  <c r="X2203" i="3"/>
  <c r="X2215" i="3"/>
  <c r="X2247" i="3"/>
  <c r="X2251" i="3"/>
  <c r="X2255" i="3"/>
  <c r="X2259" i="3"/>
  <c r="X2204" i="3"/>
  <c r="X2208" i="3"/>
  <c r="X2212" i="3"/>
  <c r="X2216" i="3"/>
  <c r="X2220" i="3"/>
  <c r="X2224" i="3"/>
  <c r="X2228" i="3"/>
  <c r="X2232" i="3"/>
  <c r="X2236" i="3"/>
  <c r="X2240" i="3"/>
  <c r="X2244" i="3"/>
  <c r="X2248" i="3"/>
  <c r="X2252" i="3"/>
  <c r="X2256" i="3"/>
  <c r="X2260" i="3"/>
  <c r="X2264" i="3"/>
  <c r="X2268" i="3"/>
  <c r="X2272" i="3"/>
  <c r="X2205" i="3"/>
  <c r="X2209" i="3"/>
  <c r="X2213" i="3"/>
  <c r="X2217" i="3"/>
  <c r="X2221" i="3"/>
  <c r="X2225" i="3"/>
  <c r="X2229" i="3"/>
  <c r="X2233" i="3"/>
  <c r="X2237" i="3"/>
  <c r="X2241" i="3"/>
  <c r="X2245" i="3"/>
  <c r="X2249" i="3"/>
  <c r="X2253" i="3"/>
  <c r="X2257" i="3"/>
  <c r="X2261" i="3"/>
  <c r="X2265" i="3"/>
  <c r="X2269" i="3"/>
  <c r="X2273" i="3"/>
  <c r="X2202" i="3"/>
  <c r="X2206" i="3"/>
  <c r="X2210" i="3"/>
  <c r="X2214" i="3"/>
  <c r="X2218" i="3"/>
  <c r="X2222" i="3"/>
  <c r="X2226" i="3"/>
  <c r="X2230" i="3"/>
  <c r="X2234" i="3"/>
  <c r="X2238" i="3"/>
  <c r="X2242" i="3"/>
  <c r="X2246" i="3"/>
  <c r="X2250" i="3"/>
  <c r="X2254" i="3"/>
  <c r="X2258" i="3"/>
  <c r="X2262" i="3"/>
  <c r="X2266" i="3"/>
  <c r="X2270" i="3"/>
  <c r="X583" i="3"/>
  <c r="X627" i="3"/>
  <c r="X625" i="3"/>
  <c r="X621" i="3"/>
  <c r="X624" i="3"/>
  <c r="X669" i="3"/>
  <c r="X665" i="3"/>
  <c r="X668" i="3"/>
  <c r="X631" i="3"/>
  <c r="X671" i="3"/>
  <c r="X584" i="3"/>
  <c r="X581" i="3"/>
  <c r="X577" i="3"/>
  <c r="X716" i="3"/>
  <c r="X580" i="3"/>
  <c r="X587" i="3"/>
  <c r="X628" i="3"/>
  <c r="X571" i="3"/>
  <c r="X573" i="3"/>
  <c r="X576" i="3"/>
  <c r="X579" i="3"/>
  <c r="X617" i="3"/>
  <c r="X620" i="3"/>
  <c r="X623" i="3"/>
  <c r="X661" i="3"/>
  <c r="X664" i="3"/>
  <c r="X667" i="3"/>
  <c r="X717" i="3"/>
  <c r="X629" i="3"/>
  <c r="X632" i="3"/>
  <c r="X635" i="3"/>
  <c r="X673" i="3"/>
  <c r="X676" i="3"/>
  <c r="X679" i="3"/>
  <c r="X705" i="3"/>
  <c r="X766" i="3"/>
  <c r="X675" i="3"/>
  <c r="X591" i="3"/>
  <c r="X589" i="3"/>
  <c r="X592" i="3"/>
  <c r="X595" i="3"/>
  <c r="X633" i="3"/>
  <c r="X636" i="3"/>
  <c r="X677" i="3"/>
  <c r="X680" i="3"/>
  <c r="X683" i="3"/>
  <c r="X695" i="3"/>
  <c r="X639" i="3"/>
  <c r="X681" i="3"/>
  <c r="X684" i="3"/>
  <c r="X687" i="3"/>
  <c r="X691" i="3"/>
  <c r="X729" i="3"/>
  <c r="X585" i="3"/>
  <c r="X588" i="3"/>
  <c r="X593" i="3"/>
  <c r="X596" i="3"/>
  <c r="X599" i="3"/>
  <c r="X637" i="3"/>
  <c r="X640" i="3"/>
  <c r="X643" i="3"/>
  <c r="X685" i="3"/>
  <c r="X688" i="3"/>
  <c r="X692" i="3"/>
  <c r="X724" i="3"/>
  <c r="X597" i="3"/>
  <c r="X600" i="3"/>
  <c r="X603" i="3"/>
  <c r="X641" i="3"/>
  <c r="X644" i="3"/>
  <c r="X647" i="3"/>
  <c r="X689" i="3"/>
  <c r="X693" i="3"/>
  <c r="X710" i="3"/>
  <c r="X601" i="3"/>
  <c r="X604" i="3"/>
  <c r="X607" i="3"/>
  <c r="X645" i="3"/>
  <c r="X648" i="3"/>
  <c r="X651" i="3"/>
  <c r="X702" i="3"/>
  <c r="X709" i="3"/>
  <c r="X754" i="3"/>
  <c r="X672" i="3"/>
  <c r="X570" i="3"/>
  <c r="X605" i="3"/>
  <c r="X608" i="3"/>
  <c r="X611" i="3"/>
  <c r="X649" i="3"/>
  <c r="X652" i="3"/>
  <c r="X655" i="3"/>
  <c r="X708" i="3"/>
  <c r="X736" i="3"/>
  <c r="X698" i="3"/>
  <c r="X609" i="3"/>
  <c r="X615" i="3"/>
  <c r="X653" i="3"/>
  <c r="X656" i="3"/>
  <c r="X659" i="3"/>
  <c r="X701" i="3"/>
  <c r="X697" i="3"/>
  <c r="X612" i="3"/>
  <c r="X572" i="3"/>
  <c r="X575" i="3"/>
  <c r="X613" i="3"/>
  <c r="X616" i="3"/>
  <c r="X619" i="3"/>
  <c r="X657" i="3"/>
  <c r="X660" i="3"/>
  <c r="X663" i="3"/>
  <c r="X722" i="3"/>
  <c r="X696" i="3"/>
  <c r="X730" i="3"/>
  <c r="X737" i="3"/>
  <c r="X759" i="3"/>
  <c r="X738" i="3"/>
  <c r="X750" i="3"/>
  <c r="X928" i="3"/>
  <c r="X704" i="3"/>
  <c r="X718" i="3"/>
  <c r="X725" i="3"/>
  <c r="X732" i="3"/>
  <c r="X749" i="3"/>
  <c r="X758" i="3"/>
  <c r="X712" i="3"/>
  <c r="X726" i="3"/>
  <c r="X733" i="3"/>
  <c r="X740" i="3"/>
  <c r="X781" i="3"/>
  <c r="X706" i="3"/>
  <c r="X713" i="3"/>
  <c r="X720" i="3"/>
  <c r="X741" i="3"/>
  <c r="X746" i="3"/>
  <c r="X574" i="3"/>
  <c r="X578" i="3"/>
  <c r="X582" i="3"/>
  <c r="X586" i="3"/>
  <c r="X590" i="3"/>
  <c r="X594" i="3"/>
  <c r="X598" i="3"/>
  <c r="X602" i="3"/>
  <c r="X606" i="3"/>
  <c r="X610" i="3"/>
  <c r="X614" i="3"/>
  <c r="X618" i="3"/>
  <c r="X622" i="3"/>
  <c r="X626" i="3"/>
  <c r="X630" i="3"/>
  <c r="X634" i="3"/>
  <c r="X638" i="3"/>
  <c r="X642" i="3"/>
  <c r="X646" i="3"/>
  <c r="X650" i="3"/>
  <c r="X654" i="3"/>
  <c r="X658" i="3"/>
  <c r="X662" i="3"/>
  <c r="X666" i="3"/>
  <c r="X670" i="3"/>
  <c r="X674" i="3"/>
  <c r="X678" i="3"/>
  <c r="X682" i="3"/>
  <c r="X686" i="3"/>
  <c r="X690" i="3"/>
  <c r="X694" i="3"/>
  <c r="X700" i="3"/>
  <c r="X734" i="3"/>
  <c r="X767" i="3"/>
  <c r="X714" i="3"/>
  <c r="X721" i="3"/>
  <c r="X728" i="3"/>
  <c r="X742" i="3"/>
  <c r="X745" i="3"/>
  <c r="X757" i="3"/>
  <c r="X747" i="3"/>
  <c r="X787" i="3"/>
  <c r="X811" i="3"/>
  <c r="X810" i="3"/>
  <c r="X798" i="3"/>
  <c r="X952" i="3"/>
  <c r="X778" i="3"/>
  <c r="X793" i="3"/>
  <c r="X761" i="3"/>
  <c r="X774" i="3"/>
  <c r="X802" i="3"/>
  <c r="X751" i="3"/>
  <c r="X763" i="3"/>
  <c r="X773" i="3"/>
  <c r="X775" i="3"/>
  <c r="X789" i="3"/>
  <c r="X790" i="3"/>
  <c r="X801" i="3"/>
  <c r="X699" i="3"/>
  <c r="X703" i="3"/>
  <c r="X707" i="3"/>
  <c r="X711" i="3"/>
  <c r="X715" i="3"/>
  <c r="X719" i="3"/>
  <c r="X723" i="3"/>
  <c r="X727" i="3"/>
  <c r="X731" i="3"/>
  <c r="X735" i="3"/>
  <c r="X739" i="3"/>
  <c r="X744" i="3"/>
  <c r="X753" i="3"/>
  <c r="X765" i="3"/>
  <c r="X807" i="3"/>
  <c r="X813" i="3"/>
  <c r="X771" i="3"/>
  <c r="X783" i="3"/>
  <c r="X797" i="3"/>
  <c r="X806" i="3"/>
  <c r="X815" i="3"/>
  <c r="X819" i="3"/>
  <c r="X823" i="3"/>
  <c r="X827" i="3"/>
  <c r="X831" i="3"/>
  <c r="X835" i="3"/>
  <c r="X839" i="3"/>
  <c r="X843" i="3"/>
  <c r="X847" i="3"/>
  <c r="X851" i="3"/>
  <c r="X894" i="3"/>
  <c r="X899" i="3"/>
  <c r="X779" i="3"/>
  <c r="X809" i="3"/>
  <c r="X887" i="3"/>
  <c r="X891" i="3"/>
  <c r="X945" i="3"/>
  <c r="X799" i="3"/>
  <c r="X858" i="3"/>
  <c r="X872" i="3"/>
  <c r="X892" i="3"/>
  <c r="X927" i="3"/>
  <c r="X933" i="3"/>
  <c r="X984" i="3"/>
  <c r="X782" i="3"/>
  <c r="X791" i="3"/>
  <c r="X886" i="3"/>
  <c r="X890" i="3"/>
  <c r="X854" i="3"/>
  <c r="X875" i="3"/>
  <c r="X877" i="3"/>
  <c r="X881" i="3"/>
  <c r="X896" i="3"/>
  <c r="X743" i="3"/>
  <c r="X755" i="3"/>
  <c r="X762" i="3"/>
  <c r="X769" i="3"/>
  <c r="X785" i="3"/>
  <c r="X794" i="3"/>
  <c r="X803" i="3"/>
  <c r="X864" i="3"/>
  <c r="X885" i="3"/>
  <c r="X889" i="3"/>
  <c r="X983" i="3"/>
  <c r="X805" i="3"/>
  <c r="X814" i="3"/>
  <c r="X862" i="3"/>
  <c r="X895" i="3"/>
  <c r="X770" i="3"/>
  <c r="X777" i="3"/>
  <c r="X786" i="3"/>
  <c r="X795" i="3"/>
  <c r="X818" i="3"/>
  <c r="X822" i="3"/>
  <c r="X826" i="3"/>
  <c r="X830" i="3"/>
  <c r="X834" i="3"/>
  <c r="X838" i="3"/>
  <c r="X842" i="3"/>
  <c r="X846" i="3"/>
  <c r="X850" i="3"/>
  <c r="X861" i="3"/>
  <c r="X900" i="3"/>
  <c r="X918" i="3"/>
  <c r="X919" i="3"/>
  <c r="X1057" i="3"/>
  <c r="X856" i="3"/>
  <c r="X863" i="3"/>
  <c r="X876" i="3"/>
  <c r="X926" i="3"/>
  <c r="X1025" i="3"/>
  <c r="X915" i="3"/>
  <c r="X939" i="3"/>
  <c r="X963" i="3"/>
  <c r="X857" i="3"/>
  <c r="X914" i="3"/>
  <c r="X916" i="3"/>
  <c r="X925" i="3"/>
  <c r="X931" i="3"/>
  <c r="X938" i="3"/>
  <c r="X947" i="3"/>
  <c r="X1049" i="3"/>
  <c r="X913" i="3"/>
  <c r="X924" i="3"/>
  <c r="X748" i="3"/>
  <c r="X752" i="3"/>
  <c r="X756" i="3"/>
  <c r="X760" i="3"/>
  <c r="X764" i="3"/>
  <c r="X768" i="3"/>
  <c r="X772" i="3"/>
  <c r="X776" i="3"/>
  <c r="X780" i="3"/>
  <c r="X784" i="3"/>
  <c r="X788" i="3"/>
  <c r="X792" i="3"/>
  <c r="X796" i="3"/>
  <c r="X800" i="3"/>
  <c r="X804" i="3"/>
  <c r="X808" i="3"/>
  <c r="X812" i="3"/>
  <c r="X816" i="3"/>
  <c r="X820" i="3"/>
  <c r="X824" i="3"/>
  <c r="X828" i="3"/>
  <c r="X832" i="3"/>
  <c r="X836" i="3"/>
  <c r="X840" i="3"/>
  <c r="X844" i="3"/>
  <c r="X848" i="3"/>
  <c r="X852" i="3"/>
  <c r="X865" i="3"/>
  <c r="X908" i="3"/>
  <c r="X910" i="3"/>
  <c r="X937" i="3"/>
  <c r="X962" i="3"/>
  <c r="X859" i="3"/>
  <c r="X866" i="3"/>
  <c r="X867" i="3"/>
  <c r="X880" i="3"/>
  <c r="X905" i="3"/>
  <c r="X909" i="3"/>
  <c r="X944" i="3"/>
  <c r="X817" i="3"/>
  <c r="X821" i="3"/>
  <c r="X825" i="3"/>
  <c r="X829" i="3"/>
  <c r="X833" i="3"/>
  <c r="X837" i="3"/>
  <c r="X841" i="3"/>
  <c r="X845" i="3"/>
  <c r="X849" i="3"/>
  <c r="X853" i="3"/>
  <c r="X868" i="3"/>
  <c r="X882" i="3"/>
  <c r="X943" i="3"/>
  <c r="X961" i="3"/>
  <c r="X860" i="3"/>
  <c r="X870" i="3"/>
  <c r="X871" i="3"/>
  <c r="X884" i="3"/>
  <c r="X920" i="3"/>
  <c r="X921" i="3"/>
  <c r="X985" i="3"/>
  <c r="X986" i="3"/>
  <c r="X1017" i="3"/>
  <c r="X901" i="3"/>
  <c r="X906" i="3"/>
  <c r="X911" i="3"/>
  <c r="X934" i="3"/>
  <c r="X946" i="3"/>
  <c r="X954" i="3"/>
  <c r="X979" i="3"/>
  <c r="X1003" i="3"/>
  <c r="X1042" i="3"/>
  <c r="X1103" i="3"/>
  <c r="X955" i="3"/>
  <c r="X964" i="3"/>
  <c r="X967" i="3"/>
  <c r="X968" i="3"/>
  <c r="X969" i="3"/>
  <c r="X970" i="3"/>
  <c r="X971" i="3"/>
  <c r="X977" i="3"/>
  <c r="X978" i="3"/>
  <c r="X1001" i="3"/>
  <c r="X1002" i="3"/>
  <c r="X1010" i="3"/>
  <c r="X873" i="3"/>
  <c r="X878" i="3"/>
  <c r="X883" i="3"/>
  <c r="X897" i="3"/>
  <c r="X902" i="3"/>
  <c r="X907" i="3"/>
  <c r="X922" i="3"/>
  <c r="X935" i="3"/>
  <c r="X940" i="3"/>
  <c r="X976" i="3"/>
  <c r="X1000" i="3"/>
  <c r="X1009" i="3"/>
  <c r="X888" i="3"/>
  <c r="X912" i="3"/>
  <c r="X948" i="3"/>
  <c r="X956" i="3"/>
  <c r="X972" i="3"/>
  <c r="X975" i="3"/>
  <c r="X999" i="3"/>
  <c r="X1015" i="3"/>
  <c r="X1041" i="3"/>
  <c r="X855" i="3"/>
  <c r="X869" i="3"/>
  <c r="X874" i="3"/>
  <c r="X879" i="3"/>
  <c r="X893" i="3"/>
  <c r="X898" i="3"/>
  <c r="X903" i="3"/>
  <c r="X917" i="3"/>
  <c r="X923" i="3"/>
  <c r="X929" i="3"/>
  <c r="X957" i="3"/>
  <c r="X995" i="3"/>
  <c r="X1034" i="3"/>
  <c r="X1059" i="3"/>
  <c r="X1092" i="3"/>
  <c r="X936" i="3"/>
  <c r="X941" i="3"/>
  <c r="X949" i="3"/>
  <c r="X950" i="3"/>
  <c r="X958" i="3"/>
  <c r="X993" i="3"/>
  <c r="X994" i="3"/>
  <c r="X930" i="3"/>
  <c r="X959" i="3"/>
  <c r="X992" i="3"/>
  <c r="X1023" i="3"/>
  <c r="X904" i="3"/>
  <c r="X942" i="3"/>
  <c r="X951" i="3"/>
  <c r="X991" i="3"/>
  <c r="X1007" i="3"/>
  <c r="X1033" i="3"/>
  <c r="X1050" i="3"/>
  <c r="X1058" i="3"/>
  <c r="X960" i="3"/>
  <c r="X987" i="3"/>
  <c r="X1018" i="3"/>
  <c r="X1026" i="3"/>
  <c r="X1011" i="3"/>
  <c r="X1019" i="3"/>
  <c r="X1027" i="3"/>
  <c r="X1035" i="3"/>
  <c r="X1043" i="3"/>
  <c r="X1051" i="3"/>
  <c r="X1067" i="3"/>
  <c r="X1119" i="3"/>
  <c r="X1060" i="3"/>
  <c r="X1135" i="3"/>
  <c r="X980" i="3"/>
  <c r="X988" i="3"/>
  <c r="X996" i="3"/>
  <c r="X1004" i="3"/>
  <c r="X1012" i="3"/>
  <c r="X1020" i="3"/>
  <c r="X1028" i="3"/>
  <c r="X1036" i="3"/>
  <c r="X1044" i="3"/>
  <c r="X1052" i="3"/>
  <c r="X1061" i="3"/>
  <c r="X1062" i="3"/>
  <c r="X1063" i="3"/>
  <c r="X1091" i="3"/>
  <c r="X932" i="3"/>
  <c r="X953" i="3"/>
  <c r="X965" i="3"/>
  <c r="X973" i="3"/>
  <c r="X981" i="3"/>
  <c r="X989" i="3"/>
  <c r="X997" i="3"/>
  <c r="X1005" i="3"/>
  <c r="X1013" i="3"/>
  <c r="X1021" i="3"/>
  <c r="X1029" i="3"/>
  <c r="X1037" i="3"/>
  <c r="X1045" i="3"/>
  <c r="X1053" i="3"/>
  <c r="X1064" i="3"/>
  <c r="X1076" i="3"/>
  <c r="X1080" i="3"/>
  <c r="X966" i="3"/>
  <c r="X974" i="3"/>
  <c r="X982" i="3"/>
  <c r="X990" i="3"/>
  <c r="X998" i="3"/>
  <c r="X1006" i="3"/>
  <c r="X1014" i="3"/>
  <c r="X1022" i="3"/>
  <c r="X1030" i="3"/>
  <c r="X1038" i="3"/>
  <c r="X1046" i="3"/>
  <c r="X1054" i="3"/>
  <c r="X1075" i="3"/>
  <c r="X1031" i="3"/>
  <c r="X1039" i="3"/>
  <c r="X1047" i="3"/>
  <c r="X1055" i="3"/>
  <c r="X1079" i="3"/>
  <c r="X1083" i="3"/>
  <c r="X1008" i="3"/>
  <c r="X1016" i="3"/>
  <c r="X1024" i="3"/>
  <c r="X1032" i="3"/>
  <c r="X1040" i="3"/>
  <c r="X1048" i="3"/>
  <c r="X1056" i="3"/>
  <c r="X1107" i="3"/>
  <c r="X1123" i="3"/>
  <c r="X1088" i="3"/>
  <c r="X1066" i="3"/>
  <c r="X1071" i="3"/>
  <c r="X1072" i="3"/>
  <c r="X1087" i="3"/>
  <c r="X1095" i="3"/>
  <c r="X1111" i="3"/>
  <c r="X1127" i="3"/>
  <c r="X1068" i="3"/>
  <c r="X1084" i="3"/>
  <c r="X1099" i="3"/>
  <c r="X1115" i="3"/>
  <c r="X1131" i="3"/>
  <c r="X1096" i="3"/>
  <c r="X1100" i="3"/>
  <c r="X1104" i="3"/>
  <c r="X1108" i="3"/>
  <c r="X1112" i="3"/>
  <c r="X1116" i="3"/>
  <c r="X1120" i="3"/>
  <c r="X1124" i="3"/>
  <c r="X1128" i="3"/>
  <c r="X1132" i="3"/>
  <c r="X1136" i="3"/>
  <c r="X1065" i="3"/>
  <c r="X1069" i="3"/>
  <c r="X1073" i="3"/>
  <c r="X1077" i="3"/>
  <c r="X1081" i="3"/>
  <c r="X1085" i="3"/>
  <c r="X1089" i="3"/>
  <c r="X1093" i="3"/>
  <c r="X1097" i="3"/>
  <c r="X1101" i="3"/>
  <c r="X1105" i="3"/>
  <c r="X1109" i="3"/>
  <c r="X1113" i="3"/>
  <c r="X1117" i="3"/>
  <c r="X1121" i="3"/>
  <c r="X1125" i="3"/>
  <c r="X1129" i="3"/>
  <c r="X1133" i="3"/>
  <c r="X1137" i="3"/>
  <c r="X1070" i="3"/>
  <c r="X1074" i="3"/>
  <c r="X1078" i="3"/>
  <c r="X1082" i="3"/>
  <c r="X1086" i="3"/>
  <c r="X1090" i="3"/>
  <c r="X1094" i="3"/>
  <c r="X1098" i="3"/>
  <c r="X1102" i="3"/>
  <c r="X1106" i="3"/>
  <c r="X1110" i="3"/>
  <c r="X1114" i="3"/>
  <c r="X1118" i="3"/>
  <c r="X1122" i="3"/>
  <c r="X1126" i="3"/>
  <c r="X1130" i="3"/>
  <c r="X1134" i="3"/>
  <c r="C7" i="2" l="1"/>
  <c r="C8" i="2"/>
  <c r="C9" i="2"/>
  <c r="C11" i="2"/>
  <c r="C4" i="2"/>
  <c r="C12" i="2"/>
  <c r="C13" i="2"/>
  <c r="C14" i="2"/>
  <c r="C5" i="2"/>
  <c r="C15" i="2"/>
  <c r="C6" i="2"/>
  <c r="C16" i="2"/>
  <c r="Z92" i="3"/>
  <c r="Y92" i="3"/>
  <c r="W92" i="3"/>
  <c r="V92" i="3"/>
  <c r="P92" i="3"/>
  <c r="B92" i="3"/>
  <c r="Z91" i="3"/>
  <c r="Y91" i="3"/>
  <c r="W91" i="3"/>
  <c r="V91" i="3"/>
  <c r="P91" i="3"/>
  <c r="B91" i="3"/>
  <c r="Z90" i="3"/>
  <c r="Y90" i="3"/>
  <c r="W90" i="3"/>
  <c r="V90" i="3"/>
  <c r="P90" i="3"/>
  <c r="B90" i="3"/>
  <c r="Z89" i="3"/>
  <c r="Y89" i="3"/>
  <c r="W89" i="3"/>
  <c r="V89" i="3"/>
  <c r="P89" i="3"/>
  <c r="B89" i="3"/>
  <c r="Z88" i="3"/>
  <c r="Y88" i="3"/>
  <c r="W88" i="3"/>
  <c r="V88" i="3"/>
  <c r="P88" i="3"/>
  <c r="B88" i="3"/>
  <c r="Z87" i="3"/>
  <c r="Y87" i="3"/>
  <c r="W87" i="3"/>
  <c r="V87" i="3"/>
  <c r="P87" i="3"/>
  <c r="B87" i="3"/>
  <c r="Z86" i="3"/>
  <c r="Y86" i="3"/>
  <c r="W86" i="3"/>
  <c r="V86" i="3"/>
  <c r="P86" i="3"/>
  <c r="B86" i="3"/>
  <c r="Z85" i="3"/>
  <c r="Y85" i="3"/>
  <c r="W85" i="3"/>
  <c r="V85" i="3"/>
  <c r="P85" i="3"/>
  <c r="B85" i="3"/>
  <c r="Z84" i="3"/>
  <c r="Y84" i="3"/>
  <c r="W84" i="3"/>
  <c r="V84" i="3"/>
  <c r="P84" i="3"/>
  <c r="B84" i="3"/>
  <c r="Z83" i="3"/>
  <c r="Y83" i="3"/>
  <c r="W83" i="3"/>
  <c r="V83" i="3"/>
  <c r="P83" i="3"/>
  <c r="B83" i="3"/>
  <c r="Z82" i="3"/>
  <c r="Y82" i="3"/>
  <c r="W82" i="3"/>
  <c r="V82" i="3"/>
  <c r="P82" i="3"/>
  <c r="B82" i="3"/>
  <c r="Z81" i="3"/>
  <c r="Y81" i="3"/>
  <c r="W81" i="3"/>
  <c r="V81" i="3"/>
  <c r="P81" i="3"/>
  <c r="B81" i="3"/>
  <c r="Z80" i="3"/>
  <c r="Y80" i="3"/>
  <c r="W80" i="3"/>
  <c r="V80" i="3"/>
  <c r="P80" i="3"/>
  <c r="B80" i="3"/>
  <c r="Z79" i="3"/>
  <c r="Y79" i="3"/>
  <c r="W79" i="3"/>
  <c r="V79" i="3"/>
  <c r="P79" i="3"/>
  <c r="B79" i="3"/>
  <c r="Z78" i="3"/>
  <c r="Y78" i="3"/>
  <c r="W78" i="3"/>
  <c r="V78" i="3"/>
  <c r="P78" i="3"/>
  <c r="B78" i="3"/>
  <c r="Z77" i="3"/>
  <c r="Y77" i="3"/>
  <c r="W77" i="3"/>
  <c r="V77" i="3"/>
  <c r="P77" i="3"/>
  <c r="B77" i="3"/>
  <c r="Z76" i="3"/>
  <c r="Y76" i="3"/>
  <c r="W76" i="3"/>
  <c r="V76" i="3"/>
  <c r="P76" i="3"/>
  <c r="B76" i="3"/>
  <c r="Z75" i="3"/>
  <c r="Y75" i="3"/>
  <c r="W75" i="3"/>
  <c r="V75" i="3"/>
  <c r="P75" i="3"/>
  <c r="B75" i="3"/>
  <c r="Z74" i="3"/>
  <c r="Y74" i="3"/>
  <c r="W74" i="3"/>
  <c r="V74" i="3"/>
  <c r="P74" i="3"/>
  <c r="B74" i="3"/>
  <c r="Z73" i="3"/>
  <c r="Y73" i="3"/>
  <c r="W73" i="3"/>
  <c r="V73" i="3"/>
  <c r="P73" i="3"/>
  <c r="B73" i="3"/>
  <c r="Z72" i="3"/>
  <c r="Y72" i="3"/>
  <c r="W72" i="3"/>
  <c r="V72" i="3"/>
  <c r="P72" i="3"/>
  <c r="B72" i="3"/>
  <c r="Z71" i="3"/>
  <c r="Y71" i="3"/>
  <c r="W71" i="3"/>
  <c r="V71" i="3"/>
  <c r="P71" i="3"/>
  <c r="B71" i="3"/>
  <c r="Z70" i="3"/>
  <c r="Y70" i="3"/>
  <c r="W70" i="3"/>
  <c r="V70" i="3"/>
  <c r="P70" i="3"/>
  <c r="B70" i="3"/>
  <c r="Q80" i="3"/>
  <c r="Q89" i="3"/>
  <c r="Q72" i="3"/>
  <c r="Q88" i="3"/>
  <c r="Q87" i="3"/>
  <c r="Q75" i="3"/>
  <c r="L88" i="3"/>
  <c r="Q85" i="3"/>
  <c r="L83" i="3"/>
  <c r="L71" i="3"/>
  <c r="Q90" i="3"/>
  <c r="L79" i="3"/>
  <c r="L74" i="3"/>
  <c r="L76" i="3"/>
  <c r="L75" i="3"/>
  <c r="Q78" i="3"/>
  <c r="L80" i="3"/>
  <c r="Q79" i="3"/>
  <c r="Q83" i="3"/>
  <c r="L92" i="3"/>
  <c r="Q86" i="3"/>
  <c r="Q76" i="3"/>
  <c r="L85" i="3"/>
  <c r="Q91" i="3"/>
  <c r="Q77" i="3"/>
  <c r="L91" i="3"/>
  <c r="L87" i="3"/>
  <c r="L72" i="3"/>
  <c r="L86" i="3"/>
  <c r="L82" i="3"/>
  <c r="L78" i="3"/>
  <c r="L84" i="3"/>
  <c r="Q70" i="3"/>
  <c r="L81" i="3"/>
  <c r="L73" i="3"/>
  <c r="Q84" i="3"/>
  <c r="L77" i="3"/>
  <c r="Q71" i="3"/>
  <c r="L70" i="3"/>
  <c r="Q74" i="3"/>
  <c r="Q92" i="3"/>
  <c r="L90" i="3"/>
  <c r="Q73" i="3"/>
  <c r="Q82" i="3"/>
  <c r="L89" i="3"/>
  <c r="Q81" i="3"/>
  <c r="U91" i="3" l="1"/>
  <c r="U72" i="3"/>
  <c r="U70" i="3"/>
  <c r="U92" i="3"/>
  <c r="U85" i="3"/>
  <c r="U76" i="3"/>
  <c r="U90" i="3"/>
  <c r="U74" i="3"/>
  <c r="U81" i="3"/>
  <c r="U82" i="3"/>
  <c r="U86" i="3"/>
  <c r="U71" i="3"/>
  <c r="U83" i="3"/>
  <c r="U73" i="3"/>
  <c r="U79" i="3"/>
  <c r="U80" i="3"/>
  <c r="U78" i="3"/>
  <c r="U75" i="3"/>
  <c r="U84" i="3"/>
  <c r="U87" i="3"/>
  <c r="U89" i="3"/>
  <c r="U77" i="3"/>
  <c r="U88" i="3"/>
  <c r="X71" i="3"/>
  <c r="X75" i="3"/>
  <c r="X79" i="3"/>
  <c r="X83" i="3"/>
  <c r="X87" i="3"/>
  <c r="X91" i="3"/>
  <c r="X72" i="3"/>
  <c r="X76" i="3"/>
  <c r="X80" i="3"/>
  <c r="X84" i="3"/>
  <c r="X88" i="3"/>
  <c r="X92" i="3"/>
  <c r="X73" i="3"/>
  <c r="X77" i="3"/>
  <c r="X81" i="3"/>
  <c r="X85" i="3"/>
  <c r="X89" i="3"/>
  <c r="X70" i="3"/>
  <c r="X74" i="3"/>
  <c r="X78" i="3"/>
  <c r="X82" i="3"/>
  <c r="X86" i="3"/>
  <c r="X90" i="3"/>
  <c r="K16" i="2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  <c r="L488" i="3"/>
  <c r="L288" i="3"/>
  <c r="L482" i="3"/>
  <c r="L21" i="3"/>
  <c r="L497" i="3"/>
  <c r="L162" i="3"/>
  <c r="L450" i="3"/>
  <c r="L289" i="3"/>
  <c r="L43" i="3"/>
  <c r="L158" i="3"/>
  <c r="L414" i="3"/>
  <c r="L217" i="3"/>
  <c r="L58" i="3"/>
  <c r="L328" i="3"/>
  <c r="L223" i="3"/>
  <c r="L253" i="3"/>
  <c r="L412" i="3"/>
  <c r="L104" i="3"/>
  <c r="L286" i="3"/>
  <c r="L525" i="3"/>
  <c r="L295" i="3"/>
  <c r="L249" i="3"/>
  <c r="L527" i="3"/>
  <c r="L327" i="3"/>
  <c r="L461" i="3"/>
  <c r="L543" i="3"/>
  <c r="L321" i="3"/>
  <c r="L259" i="3"/>
  <c r="L213" i="3"/>
  <c r="L108" i="3"/>
  <c r="L397" i="3"/>
  <c r="L147" i="3"/>
  <c r="L99" i="3"/>
  <c r="L439" i="3"/>
  <c r="L157" i="3"/>
  <c r="L484" i="3"/>
  <c r="L561" i="3"/>
  <c r="L149" i="3"/>
  <c r="L559" i="3"/>
  <c r="L448" i="3"/>
  <c r="L518" i="3"/>
  <c r="L243" i="3"/>
  <c r="L457" i="3"/>
  <c r="L47" i="3"/>
  <c r="L383" i="3"/>
  <c r="L418" i="3"/>
  <c r="L237" i="3"/>
  <c r="L463" i="3"/>
  <c r="L219" i="3"/>
  <c r="L107" i="3"/>
  <c r="L358" i="3"/>
  <c r="L257" i="3"/>
  <c r="L408" i="3"/>
  <c r="L215" i="3"/>
  <c r="L532" i="3"/>
  <c r="L523" i="3"/>
  <c r="L282" i="3"/>
  <c r="L220" i="3"/>
  <c r="L441" i="3"/>
  <c r="L334" i="3"/>
  <c r="L568" i="3"/>
  <c r="L462" i="3"/>
  <c r="L54" i="3"/>
  <c r="L407" i="3"/>
  <c r="L212" i="3"/>
  <c r="L109" i="3"/>
  <c r="L500" i="3"/>
  <c r="L93" i="3"/>
  <c r="L357" i="3"/>
  <c r="L56" i="3"/>
  <c r="L28" i="3"/>
  <c r="L301" i="3"/>
  <c r="L281" i="3"/>
  <c r="L238" i="3"/>
  <c r="L373" i="3"/>
  <c r="L443" i="3"/>
  <c r="L416" i="3"/>
  <c r="L248" i="3"/>
  <c r="L95" i="3"/>
  <c r="L207" i="3"/>
  <c r="L536" i="3"/>
  <c r="L115" i="3"/>
  <c r="L294" i="3"/>
  <c r="L278" i="3"/>
  <c r="L94" i="3"/>
  <c r="L300" i="3"/>
  <c r="L486" i="3"/>
  <c r="L200" i="3"/>
  <c r="L154" i="3"/>
  <c r="L155" i="3"/>
  <c r="L240" i="3"/>
  <c r="L153" i="3"/>
  <c r="L405" i="3"/>
  <c r="L336" i="3"/>
  <c r="L44" i="3"/>
  <c r="L502" i="3"/>
  <c r="L365" i="3"/>
  <c r="L57" i="3"/>
  <c r="L113" i="3"/>
  <c r="L298" i="3"/>
  <c r="L458" i="3"/>
  <c r="L359" i="3"/>
  <c r="L60" i="3"/>
  <c r="L156" i="3"/>
  <c r="L111" i="3"/>
  <c r="L45" i="3"/>
  <c r="L296" i="3"/>
  <c r="L378" i="3"/>
  <c r="L380" i="3"/>
  <c r="L524" i="3"/>
  <c r="L364" i="3"/>
  <c r="L480" i="3"/>
  <c r="L542" i="3"/>
  <c r="L489" i="3"/>
  <c r="L322" i="3"/>
  <c r="L477" i="3"/>
  <c r="L214" i="3"/>
  <c r="L329" i="3"/>
  <c r="L256" i="3"/>
  <c r="L400" i="3"/>
  <c r="L520" i="3"/>
  <c r="L199" i="3"/>
  <c r="L540" i="3"/>
  <c r="L324" i="3"/>
  <c r="L118" i="3"/>
  <c r="L252" i="3"/>
  <c r="L105" i="3"/>
  <c r="L197" i="3"/>
  <c r="L333" i="3"/>
  <c r="L143" i="3"/>
  <c r="L49" i="3"/>
  <c r="L421" i="3"/>
  <c r="L367" i="3"/>
  <c r="L360" i="3"/>
  <c r="L495" i="3"/>
  <c r="L415" i="3"/>
  <c r="L119" i="3"/>
  <c r="L454" i="3"/>
  <c r="L24" i="3"/>
  <c r="L46" i="3"/>
  <c r="L221" i="3"/>
  <c r="L558" i="3"/>
  <c r="L531" i="3"/>
  <c r="L161" i="3"/>
  <c r="L293" i="3"/>
  <c r="L381" i="3"/>
  <c r="L519" i="3"/>
  <c r="L291" i="3"/>
  <c r="L413" i="3"/>
  <c r="L330" i="3"/>
  <c r="L539" i="3"/>
  <c r="L363" i="3"/>
  <c r="L239" i="3"/>
  <c r="L150" i="3"/>
  <c r="L335" i="3"/>
  <c r="L456" i="3"/>
  <c r="L337" i="3"/>
  <c r="L521" i="3"/>
  <c r="L279" i="3"/>
  <c r="L37" i="3"/>
  <c r="L61" i="3"/>
  <c r="L17" i="3"/>
  <c r="L320" i="3"/>
  <c r="L114" i="3"/>
  <c r="L446" i="3"/>
  <c r="L343" i="3"/>
  <c r="L366" i="3"/>
  <c r="L245" i="3"/>
  <c r="L541" i="3"/>
  <c r="L163" i="3"/>
  <c r="L277" i="3"/>
  <c r="L201" i="3"/>
  <c r="L371" i="3"/>
  <c r="L379" i="3"/>
  <c r="L110" i="3"/>
  <c r="L318" i="3"/>
  <c r="L487" i="3"/>
  <c r="L410" i="3"/>
  <c r="L569" i="3"/>
  <c r="L139" i="3"/>
  <c r="L98" i="3"/>
  <c r="L40" i="3"/>
  <c r="L449" i="3"/>
  <c r="L148" i="3"/>
  <c r="L103" i="3"/>
  <c r="L376" i="3"/>
  <c r="L331" i="3"/>
  <c r="L442" i="3"/>
  <c r="L398" i="3"/>
  <c r="L203" i="3"/>
  <c r="L263" i="3"/>
  <c r="L485" i="3"/>
  <c r="L102" i="3"/>
  <c r="L151" i="3"/>
  <c r="L496" i="3"/>
  <c r="L534" i="3"/>
  <c r="L445" i="3"/>
  <c r="L211" i="3"/>
  <c r="L141" i="3"/>
  <c r="L460" i="3"/>
  <c r="L481" i="3"/>
  <c r="L216" i="3"/>
  <c r="L370" i="3"/>
  <c r="L302" i="3"/>
  <c r="L145" i="3"/>
  <c r="L50" i="3"/>
  <c r="L451" i="3"/>
  <c r="L528" i="3"/>
  <c r="L401" i="3"/>
  <c r="L557" i="3"/>
  <c r="L144" i="3"/>
  <c r="L260" i="3"/>
  <c r="L562" i="3"/>
  <c r="L377" i="3"/>
  <c r="L116" i="3"/>
  <c r="L159" i="3"/>
  <c r="L35" i="3"/>
  <c r="L490" i="3"/>
  <c r="L251" i="3"/>
  <c r="L440" i="3"/>
  <c r="L152" i="3"/>
  <c r="L246" i="3"/>
  <c r="L38" i="3"/>
  <c r="L422" i="3"/>
  <c r="L117" i="3"/>
  <c r="L142" i="3"/>
  <c r="L338" i="3"/>
  <c r="L41" i="3"/>
  <c r="L160" i="3"/>
  <c r="L319" i="3"/>
  <c r="L560" i="3"/>
  <c r="L375" i="3"/>
  <c r="L494" i="3"/>
  <c r="L51" i="3"/>
  <c r="L453" i="3"/>
  <c r="L491" i="3"/>
  <c r="L258" i="3"/>
  <c r="L563" i="3"/>
  <c r="L101" i="3"/>
  <c r="L262" i="3"/>
  <c r="L455" i="3"/>
  <c r="L402" i="3"/>
  <c r="L96" i="3"/>
  <c r="L261" i="3"/>
  <c r="L326" i="3"/>
  <c r="L565" i="3"/>
  <c r="L420" i="3"/>
  <c r="L535" i="3"/>
  <c r="L42" i="3"/>
  <c r="L297" i="3"/>
  <c r="L537" i="3"/>
  <c r="L198" i="3"/>
  <c r="L522" i="3"/>
  <c r="L399" i="3"/>
  <c r="L285" i="3"/>
  <c r="L517" i="3"/>
  <c r="L55" i="3"/>
  <c r="L369" i="3"/>
  <c r="L146" i="3"/>
  <c r="L247" i="3"/>
  <c r="L419" i="3"/>
  <c r="L284" i="3"/>
  <c r="L566" i="3"/>
  <c r="L332" i="3"/>
  <c r="L411" i="3"/>
  <c r="L533" i="3"/>
  <c r="L478" i="3"/>
  <c r="L48" i="3"/>
  <c r="L437" i="3"/>
  <c r="L368" i="3"/>
  <c r="L303" i="3"/>
  <c r="L498" i="3"/>
  <c r="L242" i="3"/>
  <c r="L222" i="3"/>
  <c r="L526" i="3"/>
  <c r="L106" i="3"/>
  <c r="L39" i="3"/>
  <c r="L317" i="3"/>
  <c r="L530" i="3"/>
  <c r="L342" i="3"/>
  <c r="L362" i="3"/>
  <c r="L564" i="3"/>
  <c r="L406" i="3"/>
  <c r="L287" i="3"/>
  <c r="L339" i="3"/>
  <c r="L444" i="3"/>
  <c r="L374" i="3"/>
  <c r="L447" i="3"/>
  <c r="L53" i="3"/>
  <c r="L59" i="3"/>
  <c r="L52" i="3"/>
  <c r="L341" i="3"/>
  <c r="L404" i="3"/>
  <c r="L255" i="3"/>
  <c r="L254" i="3"/>
  <c r="L323" i="3"/>
  <c r="L567" i="3"/>
  <c r="L361" i="3"/>
  <c r="L325" i="3"/>
  <c r="L36" i="3"/>
  <c r="L97" i="3"/>
  <c r="L493" i="3"/>
  <c r="L280" i="3"/>
  <c r="L165" i="3"/>
  <c r="L529" i="3"/>
  <c r="L164" i="3"/>
  <c r="L438" i="3"/>
  <c r="L204" i="3"/>
  <c r="L202" i="3"/>
  <c r="L423" i="3"/>
  <c r="L299" i="3"/>
  <c r="L538" i="3"/>
  <c r="L382" i="3"/>
  <c r="L100" i="3"/>
  <c r="L409" i="3"/>
  <c r="L372" i="3"/>
  <c r="L218" i="3"/>
  <c r="L250" i="3"/>
  <c r="L403" i="3"/>
  <c r="L206" i="3"/>
  <c r="L205" i="3"/>
  <c r="L417" i="3"/>
  <c r="L14" i="3"/>
  <c r="L452" i="3"/>
  <c r="L292" i="3"/>
  <c r="L479" i="3"/>
  <c r="L492" i="3"/>
  <c r="L290" i="3"/>
  <c r="L483" i="3"/>
  <c r="L503" i="3"/>
  <c r="L340" i="3"/>
  <c r="L140" i="3"/>
  <c r="L210" i="3"/>
  <c r="L241" i="3"/>
  <c r="L209" i="3"/>
  <c r="L459" i="3"/>
  <c r="L112" i="3"/>
  <c r="L499" i="3"/>
  <c r="L501" i="3"/>
  <c r="L244" i="3"/>
  <c r="L283" i="3"/>
  <c r="L208" i="3"/>
  <c r="U569" i="3" l="1"/>
  <c r="U292" i="3"/>
  <c r="U299" i="3"/>
  <c r="U380" i="3"/>
  <c r="U244" i="3"/>
  <c r="U365" i="3"/>
  <c r="U251" i="3"/>
  <c r="U152" i="3"/>
  <c r="U537" i="3"/>
  <c r="U116" i="3"/>
  <c r="U324" i="3"/>
  <c r="U460" i="3"/>
  <c r="U530" i="3"/>
  <c r="U540" i="3"/>
  <c r="U52" i="3"/>
  <c r="U519" i="3"/>
  <c r="U404" i="3"/>
  <c r="U503" i="3"/>
  <c r="U372" i="3"/>
  <c r="U533" i="3"/>
  <c r="U261" i="3"/>
  <c r="U499" i="3"/>
  <c r="U477" i="3"/>
  <c r="U478" i="3"/>
  <c r="U317" i="3"/>
  <c r="U148" i="3"/>
  <c r="U215" i="3"/>
  <c r="U113" i="3"/>
  <c r="U119" i="3"/>
  <c r="U151" i="3"/>
  <c r="U245" i="3"/>
  <c r="U542" i="3"/>
  <c r="U301" i="3"/>
  <c r="U437" i="3"/>
  <c r="U216" i="3"/>
  <c r="U320" i="3"/>
  <c r="U44" i="3"/>
  <c r="U441" i="3"/>
  <c r="U531" i="3"/>
  <c r="U500" i="3"/>
  <c r="U373" i="3"/>
  <c r="U406" i="3"/>
  <c r="U41" i="3"/>
  <c r="U237" i="3"/>
  <c r="U300" i="3"/>
  <c r="U376" i="3"/>
  <c r="U378" i="3"/>
  <c r="U46" i="3"/>
  <c r="U14" i="3"/>
  <c r="U164" i="3"/>
  <c r="U361" i="3"/>
  <c r="U518" i="3"/>
  <c r="U539" i="3"/>
  <c r="U220" i="3"/>
  <c r="U118" i="3"/>
  <c r="U342" i="3"/>
  <c r="U536" i="3"/>
  <c r="U369" i="3"/>
  <c r="U157" i="3"/>
  <c r="U383" i="3"/>
  <c r="U213" i="3"/>
  <c r="U440" i="3"/>
  <c r="U371" i="3"/>
  <c r="U243" i="3"/>
  <c r="U35" i="3"/>
  <c r="U205" i="3"/>
  <c r="U454" i="3"/>
  <c r="U93" i="3"/>
  <c r="U457" i="3"/>
  <c r="U161" i="3"/>
  <c r="U149" i="3"/>
  <c r="U368" i="3"/>
  <c r="U558" i="3"/>
  <c r="U222" i="3"/>
  <c r="U39" i="3"/>
  <c r="U107" i="3"/>
  <c r="U150" i="3"/>
  <c r="U141" i="3"/>
  <c r="U249" i="3"/>
  <c r="U403" i="3"/>
  <c r="U284" i="3"/>
  <c r="U535" i="3"/>
  <c r="U318" i="3"/>
  <c r="U24" i="3"/>
  <c r="U521" i="3"/>
  <c r="U541" i="3"/>
  <c r="U325" i="3"/>
  <c r="U496" i="3"/>
  <c r="U252" i="3"/>
  <c r="U212" i="3"/>
  <c r="U337" i="3"/>
  <c r="U490" i="3"/>
  <c r="U526" i="3"/>
  <c r="U319" i="3"/>
  <c r="U363" i="3"/>
  <c r="U287" i="3"/>
  <c r="U200" i="3"/>
  <c r="U303" i="3"/>
  <c r="U463" i="3"/>
  <c r="U285" i="3"/>
  <c r="U366" i="3"/>
  <c r="U290" i="3"/>
  <c r="U538" i="3"/>
  <c r="U47" i="3"/>
  <c r="U293" i="3"/>
  <c r="U238" i="3"/>
  <c r="U498" i="3"/>
  <c r="U330" i="3"/>
  <c r="U360" i="3"/>
  <c r="U165" i="3"/>
  <c r="U402" i="3"/>
  <c r="U50" i="3"/>
  <c r="U263" i="3"/>
  <c r="U341" i="3"/>
  <c r="U409" i="3"/>
  <c r="U332" i="3"/>
  <c r="U532" i="3"/>
  <c r="U145" i="3"/>
  <c r="U377" i="3"/>
  <c r="U563" i="3"/>
  <c r="U239" i="3"/>
  <c r="U339" i="3"/>
  <c r="U163" i="3"/>
  <c r="U333" i="3"/>
  <c r="U527" i="3"/>
  <c r="U321" i="3"/>
  <c r="U328" i="3"/>
  <c r="U297" i="3"/>
  <c r="U416" i="3"/>
  <c r="U140" i="3"/>
  <c r="U567" i="3"/>
  <c r="U48" i="3"/>
  <c r="U323" i="3"/>
  <c r="U103" i="3"/>
  <c r="U110" i="3"/>
  <c r="U522" i="3"/>
  <c r="U326" i="3"/>
  <c r="U146" i="3"/>
  <c r="U154" i="3"/>
  <c r="U412" i="3"/>
  <c r="U199" i="3"/>
  <c r="U61" i="3"/>
  <c r="U462" i="3"/>
  <c r="U162" i="3"/>
  <c r="U525" i="3"/>
  <c r="U489" i="3"/>
  <c r="U418" i="3"/>
  <c r="U201" i="3"/>
  <c r="U411" i="3"/>
  <c r="U298" i="3"/>
  <c r="U286" i="3"/>
  <c r="U448" i="3"/>
  <c r="U495" i="3"/>
  <c r="U359" i="3"/>
  <c r="U262" i="3"/>
  <c r="U282" i="3"/>
  <c r="U218" i="3"/>
  <c r="U497" i="3"/>
  <c r="U484" i="3"/>
  <c r="U405" i="3"/>
  <c r="U208" i="3"/>
  <c r="U256" i="3"/>
  <c r="U142" i="3"/>
  <c r="U101" i="3"/>
  <c r="U565" i="3"/>
  <c r="U445" i="3"/>
  <c r="U60" i="3"/>
  <c r="U381" i="3"/>
  <c r="U357" i="3"/>
  <c r="U379" i="3"/>
  <c r="U104" i="3"/>
  <c r="U241" i="3"/>
  <c r="U529" i="3"/>
  <c r="U115" i="3"/>
  <c r="U240" i="3"/>
  <c r="U40" i="3"/>
  <c r="U375" i="3"/>
  <c r="U559" i="3"/>
  <c r="U452" i="3"/>
  <c r="U442" i="3"/>
  <c r="U28" i="3"/>
  <c r="U420" i="3"/>
  <c r="U242" i="3"/>
  <c r="U95" i="3"/>
  <c r="U280" i="3"/>
  <c r="U278" i="3"/>
  <c r="U219" i="3"/>
  <c r="U117" i="3"/>
  <c r="U562" i="3"/>
  <c r="U153" i="3"/>
  <c r="U295" i="3"/>
  <c r="U36" i="3"/>
  <c r="U566" i="3"/>
  <c r="U99" i="3"/>
  <c r="U564" i="3"/>
  <c r="U374" i="3"/>
  <c r="U143" i="3"/>
  <c r="U524" i="3"/>
  <c r="U248" i="3"/>
  <c r="U482" i="3"/>
  <c r="U147" i="3"/>
  <c r="U443" i="3"/>
  <c r="U407" i="3"/>
  <c r="U223" i="3"/>
  <c r="U502" i="3"/>
  <c r="U479" i="3"/>
  <c r="U481" i="3"/>
  <c r="U106" i="3"/>
  <c r="U289" i="3"/>
  <c r="U102" i="3"/>
  <c r="U94" i="3"/>
  <c r="U528" i="3"/>
  <c r="U444" i="3"/>
  <c r="U49" i="3"/>
  <c r="U493" i="3"/>
  <c r="U400" i="3"/>
  <c r="U422" i="3"/>
  <c r="U561" i="3"/>
  <c r="U336" i="3"/>
  <c r="U291" i="3"/>
  <c r="U494" i="3"/>
  <c r="U367" i="3"/>
  <c r="U37" i="3"/>
  <c r="U362" i="3"/>
  <c r="U281" i="3"/>
  <c r="U54" i="3"/>
  <c r="U246" i="3"/>
  <c r="U438" i="3"/>
  <c r="U17" i="3"/>
  <c r="U57" i="3"/>
  <c r="U458" i="3"/>
  <c r="U523" i="3"/>
  <c r="U455" i="3"/>
  <c r="U294" i="3"/>
  <c r="U204" i="3"/>
  <c r="U423" i="3"/>
  <c r="U449" i="3"/>
  <c r="U217" i="3"/>
  <c r="U108" i="3"/>
  <c r="U197" i="3"/>
  <c r="U221" i="3"/>
  <c r="U155" i="3"/>
  <c r="U543" i="3"/>
  <c r="U329" i="3"/>
  <c r="U59" i="3"/>
  <c r="U461" i="3"/>
  <c r="U397" i="3"/>
  <c r="U487" i="3"/>
  <c r="U446" i="3"/>
  <c r="U156" i="3"/>
  <c r="U254" i="3"/>
  <c r="U139" i="3"/>
  <c r="U45" i="3"/>
  <c r="U408" i="3"/>
  <c r="U302" i="3"/>
  <c r="U401" i="3"/>
  <c r="U42" i="3"/>
  <c r="U158" i="3"/>
  <c r="U260" i="3"/>
  <c r="U55" i="3"/>
  <c r="U456" i="3"/>
  <c r="U111" i="3"/>
  <c r="U413" i="3"/>
  <c r="U334" i="3"/>
  <c r="U247" i="3"/>
  <c r="U58" i="3"/>
  <c r="U480" i="3"/>
  <c r="U253" i="3"/>
  <c r="U203" i="3"/>
  <c r="U98" i="3"/>
  <c r="U447" i="3"/>
  <c r="U488" i="3"/>
  <c r="U43" i="3"/>
  <c r="U419" i="3"/>
  <c r="U414" i="3"/>
  <c r="U557" i="3"/>
  <c r="U451" i="3"/>
  <c r="U160" i="3"/>
  <c r="U283" i="3"/>
  <c r="U277" i="3"/>
  <c r="U399" i="3"/>
  <c r="U491" i="3"/>
  <c r="U382" i="3"/>
  <c r="U338" i="3"/>
  <c r="U288" i="3"/>
  <c r="U105" i="3"/>
  <c r="U534" i="3"/>
  <c r="U492" i="3"/>
  <c r="U364" i="3"/>
  <c r="U258" i="3"/>
  <c r="U279" i="3"/>
  <c r="U56" i="3"/>
  <c r="U327" i="3"/>
  <c r="U410" i="3"/>
  <c r="U202" i="3"/>
  <c r="U415" i="3"/>
  <c r="U501" i="3"/>
  <c r="U453" i="3"/>
  <c r="U109" i="3"/>
  <c r="U198" i="3"/>
  <c r="U398" i="3"/>
  <c r="U21" i="3"/>
  <c r="U207" i="3"/>
  <c r="U114" i="3"/>
  <c r="U257" i="3"/>
  <c r="U296" i="3"/>
  <c r="U209" i="3"/>
  <c r="U250" i="3"/>
  <c r="U520" i="3"/>
  <c r="U206" i="3"/>
  <c r="U560" i="3"/>
  <c r="U214" i="3"/>
  <c r="U322" i="3"/>
  <c r="U38" i="3"/>
  <c r="U459" i="3"/>
  <c r="U211" i="3"/>
  <c r="U483" i="3"/>
  <c r="U144" i="3"/>
  <c r="U96" i="3"/>
  <c r="U53" i="3"/>
  <c r="U343" i="3"/>
  <c r="U486" i="3"/>
  <c r="U97" i="3"/>
  <c r="U370" i="3"/>
  <c r="U485" i="3"/>
  <c r="U159" i="3"/>
  <c r="U255" i="3"/>
  <c r="U517" i="3"/>
  <c r="U335" i="3"/>
  <c r="U568" i="3"/>
  <c r="U112" i="3"/>
  <c r="U417" i="3"/>
  <c r="U100" i="3"/>
  <c r="U358" i="3"/>
  <c r="U340" i="3"/>
  <c r="U439" i="3"/>
  <c r="U331" i="3"/>
  <c r="U450" i="3"/>
  <c r="U421" i="3"/>
  <c r="U259" i="3"/>
  <c r="U51" i="3"/>
  <c r="U210" i="3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E17" i="1" l="1"/>
  <c r="E16" i="1"/>
  <c r="E15" i="1"/>
  <c r="E7" i="1" l="1"/>
  <c r="E14" i="1"/>
  <c r="Z33" i="3" l="1"/>
  <c r="Z569" i="3"/>
  <c r="Y569" i="3"/>
  <c r="W569" i="3"/>
  <c r="Z568" i="3"/>
  <c r="Y568" i="3"/>
  <c r="W568" i="3"/>
  <c r="V568" i="3"/>
  <c r="Y567" i="3"/>
  <c r="V567" i="3"/>
  <c r="Z566" i="3"/>
  <c r="Y566" i="3"/>
  <c r="W566" i="3"/>
  <c r="V566" i="3"/>
  <c r="Z565" i="3"/>
  <c r="Y565" i="3"/>
  <c r="W565" i="3"/>
  <c r="V565" i="3"/>
  <c r="Z564" i="3"/>
  <c r="Y564" i="3"/>
  <c r="W564" i="3"/>
  <c r="V564" i="3"/>
  <c r="Y563" i="3"/>
  <c r="V563" i="3"/>
  <c r="Z562" i="3"/>
  <c r="Y562" i="3"/>
  <c r="W562" i="3"/>
  <c r="V562" i="3"/>
  <c r="Z561" i="3"/>
  <c r="Y561" i="3"/>
  <c r="W561" i="3"/>
  <c r="V561" i="3"/>
  <c r="Y560" i="3"/>
  <c r="V560" i="3"/>
  <c r="Z559" i="3"/>
  <c r="Y559" i="3"/>
  <c r="W559" i="3"/>
  <c r="V559" i="3"/>
  <c r="Z558" i="3"/>
  <c r="Y558" i="3"/>
  <c r="W558" i="3"/>
  <c r="V558" i="3"/>
  <c r="Y557" i="3"/>
  <c r="V557" i="3"/>
  <c r="Z556" i="3"/>
  <c r="Y556" i="3"/>
  <c r="W556" i="3"/>
  <c r="V556" i="3"/>
  <c r="Y555" i="3"/>
  <c r="V555" i="3"/>
  <c r="Z554" i="3"/>
  <c r="Y554" i="3"/>
  <c r="W554" i="3"/>
  <c r="V554" i="3"/>
  <c r="Z553" i="3"/>
  <c r="Y553" i="3"/>
  <c r="W553" i="3"/>
  <c r="V553" i="3"/>
  <c r="Y552" i="3"/>
  <c r="V552" i="3"/>
  <c r="Z551" i="3"/>
  <c r="Y551" i="3"/>
  <c r="W551" i="3"/>
  <c r="V551" i="3"/>
  <c r="Z550" i="3"/>
  <c r="Y550" i="3"/>
  <c r="W550" i="3"/>
  <c r="V550" i="3"/>
  <c r="Y549" i="3"/>
  <c r="V549" i="3"/>
  <c r="Z548" i="3"/>
  <c r="Y548" i="3"/>
  <c r="W548" i="3"/>
  <c r="V548" i="3"/>
  <c r="Y547" i="3"/>
  <c r="V547" i="3"/>
  <c r="Z546" i="3"/>
  <c r="Y546" i="3"/>
  <c r="W546" i="3"/>
  <c r="V546" i="3"/>
  <c r="Z545" i="3"/>
  <c r="Y545" i="3"/>
  <c r="W545" i="3"/>
  <c r="V545" i="3"/>
  <c r="Y544" i="3"/>
  <c r="V544" i="3"/>
  <c r="Z543" i="3"/>
  <c r="Y543" i="3"/>
  <c r="W543" i="3"/>
  <c r="V543" i="3"/>
  <c r="Z542" i="3"/>
  <c r="Y542" i="3"/>
  <c r="W542" i="3"/>
  <c r="V542" i="3"/>
  <c r="Y541" i="3"/>
  <c r="V541" i="3"/>
  <c r="Z540" i="3"/>
  <c r="Y540" i="3"/>
  <c r="W540" i="3"/>
  <c r="V540" i="3"/>
  <c r="Z539" i="3"/>
  <c r="Y539" i="3"/>
  <c r="W539" i="3"/>
  <c r="V539" i="3"/>
  <c r="Z538" i="3"/>
  <c r="Y538" i="3"/>
  <c r="W538" i="3"/>
  <c r="V538" i="3"/>
  <c r="Y537" i="3"/>
  <c r="V537" i="3"/>
  <c r="Z536" i="3"/>
  <c r="Y536" i="3"/>
  <c r="W536" i="3"/>
  <c r="V536" i="3"/>
  <c r="Z535" i="3"/>
  <c r="Y535" i="3"/>
  <c r="W535" i="3"/>
  <c r="V535" i="3"/>
  <c r="Y534" i="3"/>
  <c r="V534" i="3"/>
  <c r="Z533" i="3"/>
  <c r="Y533" i="3"/>
  <c r="W533" i="3"/>
  <c r="V533" i="3"/>
  <c r="Z532" i="3"/>
  <c r="Y532" i="3"/>
  <c r="W532" i="3"/>
  <c r="V532" i="3"/>
  <c r="Z531" i="3"/>
  <c r="Y531" i="3"/>
  <c r="W531" i="3"/>
  <c r="V531" i="3"/>
  <c r="Y530" i="3"/>
  <c r="V530" i="3"/>
  <c r="Z529" i="3"/>
  <c r="Y529" i="3"/>
  <c r="W529" i="3"/>
  <c r="V529" i="3"/>
  <c r="Z528" i="3"/>
  <c r="Y528" i="3"/>
  <c r="W528" i="3"/>
  <c r="V528" i="3"/>
  <c r="Y527" i="3"/>
  <c r="V527" i="3"/>
  <c r="Z526" i="3"/>
  <c r="Y526" i="3"/>
  <c r="W526" i="3"/>
  <c r="V526" i="3"/>
  <c r="Z525" i="3"/>
  <c r="Y525" i="3"/>
  <c r="W525" i="3"/>
  <c r="V525" i="3"/>
  <c r="Z524" i="3"/>
  <c r="Y524" i="3"/>
  <c r="W524" i="3"/>
  <c r="V524" i="3"/>
  <c r="Y523" i="3"/>
  <c r="V523" i="3"/>
  <c r="Z522" i="3"/>
  <c r="Y522" i="3"/>
  <c r="W522" i="3"/>
  <c r="V522" i="3"/>
  <c r="Z521" i="3"/>
  <c r="Y521" i="3"/>
  <c r="W521" i="3"/>
  <c r="V521" i="3"/>
  <c r="Y520" i="3"/>
  <c r="V520" i="3"/>
  <c r="Z519" i="3"/>
  <c r="Y519" i="3"/>
  <c r="W519" i="3"/>
  <c r="V519" i="3"/>
  <c r="Z518" i="3"/>
  <c r="Y518" i="3"/>
  <c r="W518" i="3"/>
  <c r="V518" i="3"/>
  <c r="Y517" i="3"/>
  <c r="V517" i="3"/>
  <c r="Z516" i="3"/>
  <c r="Y516" i="3"/>
  <c r="W516" i="3"/>
  <c r="V516" i="3"/>
  <c r="Y515" i="3"/>
  <c r="V515" i="3"/>
  <c r="Z514" i="3"/>
  <c r="Y514" i="3"/>
  <c r="W514" i="3"/>
  <c r="V514" i="3"/>
  <c r="Z513" i="3"/>
  <c r="Y513" i="3"/>
  <c r="W513" i="3"/>
  <c r="V513" i="3"/>
  <c r="Y512" i="3"/>
  <c r="V512" i="3"/>
  <c r="Z511" i="3"/>
  <c r="Y511" i="3"/>
  <c r="W511" i="3"/>
  <c r="V511" i="3"/>
  <c r="Z510" i="3"/>
  <c r="Y510" i="3"/>
  <c r="W510" i="3"/>
  <c r="V510" i="3"/>
  <c r="Y509" i="3"/>
  <c r="V509" i="3"/>
  <c r="Z508" i="3"/>
  <c r="Y508" i="3"/>
  <c r="W508" i="3"/>
  <c r="V508" i="3"/>
  <c r="Y507" i="3"/>
  <c r="V507" i="3"/>
  <c r="Z506" i="3"/>
  <c r="Y506" i="3"/>
  <c r="W506" i="3"/>
  <c r="V506" i="3"/>
  <c r="Z505" i="3"/>
  <c r="Y505" i="3"/>
  <c r="W505" i="3"/>
  <c r="V505" i="3"/>
  <c r="Y504" i="3"/>
  <c r="V504" i="3"/>
  <c r="Z503" i="3"/>
  <c r="Y503" i="3"/>
  <c r="W503" i="3"/>
  <c r="V503" i="3"/>
  <c r="Z502" i="3"/>
  <c r="Y502" i="3"/>
  <c r="W502" i="3"/>
  <c r="V502" i="3"/>
  <c r="Y501" i="3"/>
  <c r="V501" i="3"/>
  <c r="Z500" i="3"/>
  <c r="Y500" i="3"/>
  <c r="W500" i="3"/>
  <c r="V500" i="3"/>
  <c r="Z499" i="3"/>
  <c r="Y499" i="3"/>
  <c r="W499" i="3"/>
  <c r="V499" i="3"/>
  <c r="Z498" i="3"/>
  <c r="Y498" i="3"/>
  <c r="W498" i="3"/>
  <c r="V498" i="3"/>
  <c r="Y497" i="3"/>
  <c r="V497" i="3"/>
  <c r="Z496" i="3"/>
  <c r="Y496" i="3"/>
  <c r="W496" i="3"/>
  <c r="V496" i="3"/>
  <c r="Z495" i="3"/>
  <c r="Y495" i="3"/>
  <c r="W495" i="3"/>
  <c r="V495" i="3"/>
  <c r="Y494" i="3"/>
  <c r="V494" i="3"/>
  <c r="Z493" i="3"/>
  <c r="Y493" i="3"/>
  <c r="W493" i="3"/>
  <c r="V493" i="3"/>
  <c r="Z492" i="3"/>
  <c r="Y492" i="3"/>
  <c r="W492" i="3"/>
  <c r="V492" i="3"/>
  <c r="Z491" i="3"/>
  <c r="Y491" i="3"/>
  <c r="W491" i="3"/>
  <c r="V491" i="3"/>
  <c r="Y490" i="3"/>
  <c r="V490" i="3"/>
  <c r="Z489" i="3"/>
  <c r="Y489" i="3"/>
  <c r="W489" i="3"/>
  <c r="V489" i="3"/>
  <c r="Z488" i="3"/>
  <c r="Y488" i="3"/>
  <c r="W488" i="3"/>
  <c r="V488" i="3"/>
  <c r="Y487" i="3"/>
  <c r="V487" i="3"/>
  <c r="Z486" i="3"/>
  <c r="Y486" i="3"/>
  <c r="W486" i="3"/>
  <c r="V486" i="3"/>
  <c r="Z485" i="3"/>
  <c r="Y485" i="3"/>
  <c r="W485" i="3"/>
  <c r="V485" i="3"/>
  <c r="Z484" i="3"/>
  <c r="Y484" i="3"/>
  <c r="W484" i="3"/>
  <c r="V484" i="3"/>
  <c r="Y483" i="3"/>
  <c r="V483" i="3"/>
  <c r="Z482" i="3"/>
  <c r="Y482" i="3"/>
  <c r="W482" i="3"/>
  <c r="V482" i="3"/>
  <c r="Z481" i="3"/>
  <c r="Y481" i="3"/>
  <c r="W481" i="3"/>
  <c r="V481" i="3"/>
  <c r="Y480" i="3"/>
  <c r="V480" i="3"/>
  <c r="Z479" i="3"/>
  <c r="Y479" i="3"/>
  <c r="W479" i="3"/>
  <c r="V479" i="3"/>
  <c r="Z478" i="3"/>
  <c r="Y478" i="3"/>
  <c r="W478" i="3"/>
  <c r="V478" i="3"/>
  <c r="Y477" i="3"/>
  <c r="V477" i="3"/>
  <c r="Z476" i="3"/>
  <c r="Y476" i="3"/>
  <c r="W476" i="3"/>
  <c r="V476" i="3"/>
  <c r="Y475" i="3"/>
  <c r="V475" i="3"/>
  <c r="Z474" i="3"/>
  <c r="Y474" i="3"/>
  <c r="W474" i="3"/>
  <c r="V474" i="3"/>
  <c r="Z473" i="3"/>
  <c r="Y473" i="3"/>
  <c r="W473" i="3"/>
  <c r="V473" i="3"/>
  <c r="Y472" i="3"/>
  <c r="V472" i="3"/>
  <c r="Z471" i="3"/>
  <c r="Y471" i="3"/>
  <c r="W471" i="3"/>
  <c r="V471" i="3"/>
  <c r="Z470" i="3"/>
  <c r="Y470" i="3"/>
  <c r="W470" i="3"/>
  <c r="V470" i="3"/>
  <c r="Y469" i="3"/>
  <c r="V469" i="3"/>
  <c r="Z468" i="3"/>
  <c r="Y468" i="3"/>
  <c r="W468" i="3"/>
  <c r="V468" i="3"/>
  <c r="Y467" i="3"/>
  <c r="V467" i="3"/>
  <c r="Z466" i="3"/>
  <c r="Y466" i="3"/>
  <c r="W466" i="3"/>
  <c r="V466" i="3"/>
  <c r="Z465" i="3"/>
  <c r="Y465" i="3"/>
  <c r="W465" i="3"/>
  <c r="V465" i="3"/>
  <c r="Y464" i="3"/>
  <c r="V464" i="3"/>
  <c r="Z463" i="3"/>
  <c r="Y463" i="3"/>
  <c r="W463" i="3"/>
  <c r="V463" i="3"/>
  <c r="Z462" i="3"/>
  <c r="Y462" i="3"/>
  <c r="W462" i="3"/>
  <c r="V462" i="3"/>
  <c r="Y461" i="3"/>
  <c r="V461" i="3"/>
  <c r="Z460" i="3"/>
  <c r="Y460" i="3"/>
  <c r="W460" i="3"/>
  <c r="V460" i="3"/>
  <c r="Z459" i="3"/>
  <c r="Y459" i="3"/>
  <c r="W459" i="3"/>
  <c r="V459" i="3"/>
  <c r="Z458" i="3"/>
  <c r="Y458" i="3"/>
  <c r="W458" i="3"/>
  <c r="V458" i="3"/>
  <c r="Y457" i="3"/>
  <c r="V457" i="3"/>
  <c r="Z456" i="3"/>
  <c r="Y456" i="3"/>
  <c r="W456" i="3"/>
  <c r="V456" i="3"/>
  <c r="Z455" i="3"/>
  <c r="Y455" i="3"/>
  <c r="W455" i="3"/>
  <c r="V455" i="3"/>
  <c r="Y454" i="3"/>
  <c r="V454" i="3"/>
  <c r="Z453" i="3"/>
  <c r="Y453" i="3"/>
  <c r="W453" i="3"/>
  <c r="V453" i="3"/>
  <c r="Z452" i="3"/>
  <c r="Y452" i="3"/>
  <c r="W452" i="3"/>
  <c r="V452" i="3"/>
  <c r="Z451" i="3"/>
  <c r="Y451" i="3"/>
  <c r="W451" i="3"/>
  <c r="V451" i="3"/>
  <c r="Y450" i="3"/>
  <c r="V450" i="3"/>
  <c r="Z449" i="3"/>
  <c r="Y449" i="3"/>
  <c r="W449" i="3"/>
  <c r="V449" i="3"/>
  <c r="Z448" i="3"/>
  <c r="Y448" i="3"/>
  <c r="W448" i="3"/>
  <c r="V448" i="3"/>
  <c r="Y447" i="3"/>
  <c r="V447" i="3"/>
  <c r="Z446" i="3"/>
  <c r="Y446" i="3"/>
  <c r="W446" i="3"/>
  <c r="V446" i="3"/>
  <c r="Z445" i="3"/>
  <c r="Y445" i="3"/>
  <c r="W445" i="3"/>
  <c r="V445" i="3"/>
  <c r="Z444" i="3"/>
  <c r="Y444" i="3"/>
  <c r="W444" i="3"/>
  <c r="V444" i="3"/>
  <c r="Y443" i="3"/>
  <c r="V443" i="3"/>
  <c r="Z442" i="3"/>
  <c r="Y442" i="3"/>
  <c r="W442" i="3"/>
  <c r="V442" i="3"/>
  <c r="Z441" i="3"/>
  <c r="Y441" i="3"/>
  <c r="W441" i="3"/>
  <c r="V441" i="3"/>
  <c r="Y440" i="3"/>
  <c r="V440" i="3"/>
  <c r="Z439" i="3"/>
  <c r="Y439" i="3"/>
  <c r="W439" i="3"/>
  <c r="V439" i="3"/>
  <c r="Z438" i="3"/>
  <c r="Y438" i="3"/>
  <c r="W438" i="3"/>
  <c r="V438" i="3"/>
  <c r="Y437" i="3"/>
  <c r="V437" i="3"/>
  <c r="Z436" i="3"/>
  <c r="Y436" i="3"/>
  <c r="W436" i="3"/>
  <c r="V436" i="3"/>
  <c r="Y435" i="3"/>
  <c r="V435" i="3"/>
  <c r="Z434" i="3"/>
  <c r="Y434" i="3"/>
  <c r="W434" i="3"/>
  <c r="V434" i="3"/>
  <c r="Z433" i="3"/>
  <c r="Y433" i="3"/>
  <c r="W433" i="3"/>
  <c r="V433" i="3"/>
  <c r="Y432" i="3"/>
  <c r="V432" i="3"/>
  <c r="Z431" i="3"/>
  <c r="Y431" i="3"/>
  <c r="W431" i="3"/>
  <c r="V431" i="3"/>
  <c r="Z430" i="3"/>
  <c r="Y430" i="3"/>
  <c r="W430" i="3"/>
  <c r="V430" i="3"/>
  <c r="Y429" i="3"/>
  <c r="V429" i="3"/>
  <c r="Z428" i="3"/>
  <c r="Y428" i="3"/>
  <c r="W428" i="3"/>
  <c r="V428" i="3"/>
  <c r="Y427" i="3"/>
  <c r="V427" i="3"/>
  <c r="Z426" i="3"/>
  <c r="Y426" i="3"/>
  <c r="W426" i="3"/>
  <c r="V426" i="3"/>
  <c r="Z425" i="3"/>
  <c r="Y425" i="3"/>
  <c r="W425" i="3"/>
  <c r="V425" i="3"/>
  <c r="Y424" i="3"/>
  <c r="V424" i="3"/>
  <c r="Z423" i="3"/>
  <c r="Y423" i="3"/>
  <c r="W423" i="3"/>
  <c r="V423" i="3"/>
  <c r="Z422" i="3"/>
  <c r="Y422" i="3"/>
  <c r="W422" i="3"/>
  <c r="V422" i="3"/>
  <c r="Y421" i="3"/>
  <c r="V421" i="3"/>
  <c r="Z420" i="3"/>
  <c r="Y420" i="3"/>
  <c r="W420" i="3"/>
  <c r="V420" i="3"/>
  <c r="Z419" i="3"/>
  <c r="Y419" i="3"/>
  <c r="W419" i="3"/>
  <c r="V419" i="3"/>
  <c r="Z418" i="3"/>
  <c r="Y418" i="3"/>
  <c r="W418" i="3"/>
  <c r="V418" i="3"/>
  <c r="Y417" i="3"/>
  <c r="V417" i="3"/>
  <c r="Z416" i="3"/>
  <c r="Y416" i="3"/>
  <c r="W416" i="3"/>
  <c r="V416" i="3"/>
  <c r="Z415" i="3"/>
  <c r="Y415" i="3"/>
  <c r="W415" i="3"/>
  <c r="V415" i="3"/>
  <c r="Y414" i="3"/>
  <c r="V414" i="3"/>
  <c r="Z413" i="3"/>
  <c r="Y413" i="3"/>
  <c r="W413" i="3"/>
  <c r="V413" i="3"/>
  <c r="Z412" i="3"/>
  <c r="Y412" i="3"/>
  <c r="W412" i="3"/>
  <c r="V412" i="3"/>
  <c r="Z411" i="3"/>
  <c r="Y411" i="3"/>
  <c r="W411" i="3"/>
  <c r="V411" i="3"/>
  <c r="Y410" i="3"/>
  <c r="V410" i="3"/>
  <c r="Z409" i="3"/>
  <c r="Y409" i="3"/>
  <c r="W409" i="3"/>
  <c r="V409" i="3"/>
  <c r="Z408" i="3"/>
  <c r="Y408" i="3"/>
  <c r="W408" i="3"/>
  <c r="V408" i="3"/>
  <c r="Y407" i="3"/>
  <c r="V407" i="3"/>
  <c r="Z406" i="3"/>
  <c r="Y406" i="3"/>
  <c r="W406" i="3"/>
  <c r="V406" i="3"/>
  <c r="Z405" i="3"/>
  <c r="Y405" i="3"/>
  <c r="W405" i="3"/>
  <c r="V405" i="3"/>
  <c r="Z404" i="3"/>
  <c r="Y404" i="3"/>
  <c r="W404" i="3"/>
  <c r="V404" i="3"/>
  <c r="Y403" i="3"/>
  <c r="V403" i="3"/>
  <c r="Z402" i="3"/>
  <c r="Y402" i="3"/>
  <c r="W402" i="3"/>
  <c r="V402" i="3"/>
  <c r="Z401" i="3"/>
  <c r="Y401" i="3"/>
  <c r="W401" i="3"/>
  <c r="V401" i="3"/>
  <c r="Y400" i="3"/>
  <c r="V400" i="3"/>
  <c r="Z399" i="3"/>
  <c r="Y399" i="3"/>
  <c r="W399" i="3"/>
  <c r="V399" i="3"/>
  <c r="Z398" i="3"/>
  <c r="Y398" i="3"/>
  <c r="W398" i="3"/>
  <c r="V398" i="3"/>
  <c r="Y397" i="3"/>
  <c r="V397" i="3"/>
  <c r="Z396" i="3"/>
  <c r="Y396" i="3"/>
  <c r="W396" i="3"/>
  <c r="V396" i="3"/>
  <c r="Y395" i="3"/>
  <c r="V395" i="3"/>
  <c r="Z394" i="3"/>
  <c r="Y394" i="3"/>
  <c r="W394" i="3"/>
  <c r="V394" i="3"/>
  <c r="Z393" i="3"/>
  <c r="Y393" i="3"/>
  <c r="W393" i="3"/>
  <c r="V393" i="3"/>
  <c r="Y392" i="3"/>
  <c r="V392" i="3"/>
  <c r="Z391" i="3"/>
  <c r="Y391" i="3"/>
  <c r="W391" i="3"/>
  <c r="V391" i="3"/>
  <c r="Z390" i="3"/>
  <c r="Y390" i="3"/>
  <c r="W390" i="3"/>
  <c r="V390" i="3"/>
  <c r="Y389" i="3"/>
  <c r="V389" i="3"/>
  <c r="Z388" i="3"/>
  <c r="Y388" i="3"/>
  <c r="W388" i="3"/>
  <c r="V388" i="3"/>
  <c r="Y387" i="3"/>
  <c r="V387" i="3"/>
  <c r="Z386" i="3"/>
  <c r="Y386" i="3"/>
  <c r="W386" i="3"/>
  <c r="V386" i="3"/>
  <c r="Z385" i="3"/>
  <c r="Y385" i="3"/>
  <c r="W385" i="3"/>
  <c r="V385" i="3"/>
  <c r="Y384" i="3"/>
  <c r="V384" i="3"/>
  <c r="Z383" i="3"/>
  <c r="Y383" i="3"/>
  <c r="W383" i="3"/>
  <c r="V383" i="3"/>
  <c r="Z382" i="3"/>
  <c r="Y382" i="3"/>
  <c r="W382" i="3"/>
  <c r="V382" i="3"/>
  <c r="Y381" i="3"/>
  <c r="V381" i="3"/>
  <c r="Z380" i="3"/>
  <c r="Y380" i="3"/>
  <c r="W380" i="3"/>
  <c r="V380" i="3"/>
  <c r="Z379" i="3"/>
  <c r="Y379" i="3"/>
  <c r="W379" i="3"/>
  <c r="V379" i="3"/>
  <c r="Z378" i="3"/>
  <c r="Y378" i="3"/>
  <c r="W378" i="3"/>
  <c r="V378" i="3"/>
  <c r="Y377" i="3"/>
  <c r="V377" i="3"/>
  <c r="Z376" i="3"/>
  <c r="Y376" i="3"/>
  <c r="W376" i="3"/>
  <c r="V376" i="3"/>
  <c r="Z375" i="3"/>
  <c r="Y375" i="3"/>
  <c r="W375" i="3"/>
  <c r="V375" i="3"/>
  <c r="Y374" i="3"/>
  <c r="V374" i="3"/>
  <c r="Z373" i="3"/>
  <c r="Y373" i="3"/>
  <c r="W373" i="3"/>
  <c r="V373" i="3"/>
  <c r="Z372" i="3"/>
  <c r="Y372" i="3"/>
  <c r="W372" i="3"/>
  <c r="V372" i="3"/>
  <c r="Z371" i="3"/>
  <c r="Y371" i="3"/>
  <c r="W371" i="3"/>
  <c r="V371" i="3"/>
  <c r="Y370" i="3"/>
  <c r="V370" i="3"/>
  <c r="Z369" i="3"/>
  <c r="Y369" i="3"/>
  <c r="W369" i="3"/>
  <c r="V369" i="3"/>
  <c r="Z368" i="3"/>
  <c r="Y368" i="3"/>
  <c r="W368" i="3"/>
  <c r="V368" i="3"/>
  <c r="Y367" i="3"/>
  <c r="V367" i="3"/>
  <c r="Z366" i="3"/>
  <c r="Y366" i="3"/>
  <c r="W366" i="3"/>
  <c r="V366" i="3"/>
  <c r="Z365" i="3"/>
  <c r="Y365" i="3"/>
  <c r="W365" i="3"/>
  <c r="V365" i="3"/>
  <c r="Z364" i="3"/>
  <c r="Y364" i="3"/>
  <c r="W364" i="3"/>
  <c r="V364" i="3"/>
  <c r="Y363" i="3"/>
  <c r="V363" i="3"/>
  <c r="Z362" i="3"/>
  <c r="Y362" i="3"/>
  <c r="W362" i="3"/>
  <c r="V362" i="3"/>
  <c r="Z361" i="3"/>
  <c r="Y361" i="3"/>
  <c r="W361" i="3"/>
  <c r="V361" i="3"/>
  <c r="Y360" i="3"/>
  <c r="V360" i="3"/>
  <c r="Z359" i="3"/>
  <c r="Y359" i="3"/>
  <c r="W359" i="3"/>
  <c r="V359" i="3"/>
  <c r="Z358" i="3"/>
  <c r="Y358" i="3"/>
  <c r="W358" i="3"/>
  <c r="V358" i="3"/>
  <c r="Y357" i="3"/>
  <c r="V357" i="3"/>
  <c r="Z356" i="3"/>
  <c r="Y356" i="3"/>
  <c r="W356" i="3"/>
  <c r="V356" i="3"/>
  <c r="Y355" i="3"/>
  <c r="V355" i="3"/>
  <c r="Z354" i="3"/>
  <c r="Y354" i="3"/>
  <c r="W354" i="3"/>
  <c r="V354" i="3"/>
  <c r="Z353" i="3"/>
  <c r="Y353" i="3"/>
  <c r="W353" i="3"/>
  <c r="V353" i="3"/>
  <c r="Y352" i="3"/>
  <c r="V352" i="3"/>
  <c r="Z351" i="3"/>
  <c r="Y351" i="3"/>
  <c r="W351" i="3"/>
  <c r="V351" i="3"/>
  <c r="Z350" i="3"/>
  <c r="Y350" i="3"/>
  <c r="W350" i="3"/>
  <c r="V350" i="3"/>
  <c r="Y349" i="3"/>
  <c r="V349" i="3"/>
  <c r="Z348" i="3"/>
  <c r="Y348" i="3"/>
  <c r="W348" i="3"/>
  <c r="V348" i="3"/>
  <c r="Y347" i="3"/>
  <c r="V347" i="3"/>
  <c r="Z346" i="3"/>
  <c r="Y346" i="3"/>
  <c r="W346" i="3"/>
  <c r="V346" i="3"/>
  <c r="Z345" i="3"/>
  <c r="Y345" i="3"/>
  <c r="W345" i="3"/>
  <c r="V345" i="3"/>
  <c r="Y344" i="3"/>
  <c r="V344" i="3"/>
  <c r="Z343" i="3"/>
  <c r="Y343" i="3"/>
  <c r="W343" i="3"/>
  <c r="V343" i="3"/>
  <c r="Z342" i="3"/>
  <c r="Y342" i="3"/>
  <c r="W342" i="3"/>
  <c r="V342" i="3"/>
  <c r="Y341" i="3"/>
  <c r="V341" i="3"/>
  <c r="Z340" i="3"/>
  <c r="Y340" i="3"/>
  <c r="W340" i="3"/>
  <c r="V340" i="3"/>
  <c r="Z339" i="3"/>
  <c r="Y339" i="3"/>
  <c r="W339" i="3"/>
  <c r="V339" i="3"/>
  <c r="Z338" i="3"/>
  <c r="Y338" i="3"/>
  <c r="W338" i="3"/>
  <c r="V338" i="3"/>
  <c r="Y337" i="3"/>
  <c r="V337" i="3"/>
  <c r="Z336" i="3"/>
  <c r="Y336" i="3"/>
  <c r="W336" i="3"/>
  <c r="V336" i="3"/>
  <c r="Z335" i="3"/>
  <c r="Y335" i="3"/>
  <c r="W335" i="3"/>
  <c r="V335" i="3"/>
  <c r="Y334" i="3"/>
  <c r="V334" i="3"/>
  <c r="Z333" i="3"/>
  <c r="Y333" i="3"/>
  <c r="W333" i="3"/>
  <c r="V333" i="3"/>
  <c r="Z332" i="3"/>
  <c r="Y332" i="3"/>
  <c r="W332" i="3"/>
  <c r="V332" i="3"/>
  <c r="Z331" i="3"/>
  <c r="Y331" i="3"/>
  <c r="W331" i="3"/>
  <c r="V331" i="3"/>
  <c r="Y330" i="3"/>
  <c r="V330" i="3"/>
  <c r="Z329" i="3"/>
  <c r="Y329" i="3"/>
  <c r="W329" i="3"/>
  <c r="V329" i="3"/>
  <c r="Z328" i="3"/>
  <c r="Y328" i="3"/>
  <c r="W328" i="3"/>
  <c r="V328" i="3"/>
  <c r="Y327" i="3"/>
  <c r="V327" i="3"/>
  <c r="Z326" i="3"/>
  <c r="Y326" i="3"/>
  <c r="W326" i="3"/>
  <c r="V326" i="3"/>
  <c r="Z325" i="3"/>
  <c r="Y325" i="3"/>
  <c r="W325" i="3"/>
  <c r="V325" i="3"/>
  <c r="Z324" i="3"/>
  <c r="Y324" i="3"/>
  <c r="W324" i="3"/>
  <c r="V324" i="3"/>
  <c r="Y323" i="3"/>
  <c r="V323" i="3"/>
  <c r="Z322" i="3"/>
  <c r="Y322" i="3"/>
  <c r="W322" i="3"/>
  <c r="V322" i="3"/>
  <c r="Z321" i="3"/>
  <c r="Y321" i="3"/>
  <c r="W321" i="3"/>
  <c r="V321" i="3"/>
  <c r="Y320" i="3"/>
  <c r="V320" i="3"/>
  <c r="Z319" i="3"/>
  <c r="Y319" i="3"/>
  <c r="W319" i="3"/>
  <c r="V319" i="3"/>
  <c r="Z318" i="3"/>
  <c r="Y318" i="3"/>
  <c r="W318" i="3"/>
  <c r="V318" i="3"/>
  <c r="Y317" i="3"/>
  <c r="V317" i="3"/>
  <c r="Z316" i="3"/>
  <c r="Y316" i="3"/>
  <c r="W316" i="3"/>
  <c r="V316" i="3"/>
  <c r="Y315" i="3"/>
  <c r="V315" i="3"/>
  <c r="Z314" i="3"/>
  <c r="Y314" i="3"/>
  <c r="W314" i="3"/>
  <c r="V314" i="3"/>
  <c r="Z313" i="3"/>
  <c r="Y313" i="3"/>
  <c r="W313" i="3"/>
  <c r="V313" i="3"/>
  <c r="Y312" i="3"/>
  <c r="V312" i="3"/>
  <c r="Z311" i="3"/>
  <c r="Y311" i="3"/>
  <c r="W311" i="3"/>
  <c r="V311" i="3"/>
  <c r="Z310" i="3"/>
  <c r="Y310" i="3"/>
  <c r="W310" i="3"/>
  <c r="V310" i="3"/>
  <c r="Y309" i="3"/>
  <c r="V309" i="3"/>
  <c r="Z308" i="3"/>
  <c r="Y308" i="3"/>
  <c r="W308" i="3"/>
  <c r="V308" i="3"/>
  <c r="Y307" i="3"/>
  <c r="V307" i="3"/>
  <c r="Z306" i="3"/>
  <c r="Y306" i="3"/>
  <c r="W306" i="3"/>
  <c r="V306" i="3"/>
  <c r="Z305" i="3"/>
  <c r="Y305" i="3"/>
  <c r="W305" i="3"/>
  <c r="V305" i="3"/>
  <c r="Y304" i="3"/>
  <c r="V304" i="3"/>
  <c r="Z303" i="3"/>
  <c r="Y303" i="3"/>
  <c r="W303" i="3"/>
  <c r="V303" i="3"/>
  <c r="Z302" i="3"/>
  <c r="Y302" i="3"/>
  <c r="W302" i="3"/>
  <c r="V302" i="3"/>
  <c r="Y301" i="3"/>
  <c r="V301" i="3"/>
  <c r="Z300" i="3"/>
  <c r="Y300" i="3"/>
  <c r="W300" i="3"/>
  <c r="V300" i="3"/>
  <c r="Z299" i="3"/>
  <c r="Y299" i="3"/>
  <c r="W299" i="3"/>
  <c r="V299" i="3"/>
  <c r="Z298" i="3"/>
  <c r="Y298" i="3"/>
  <c r="W298" i="3"/>
  <c r="V298" i="3"/>
  <c r="Y297" i="3"/>
  <c r="V297" i="3"/>
  <c r="Z296" i="3"/>
  <c r="Y296" i="3"/>
  <c r="W296" i="3"/>
  <c r="V296" i="3"/>
  <c r="Z295" i="3"/>
  <c r="Y295" i="3"/>
  <c r="W295" i="3"/>
  <c r="V295" i="3"/>
  <c r="Y294" i="3"/>
  <c r="V294" i="3"/>
  <c r="Z293" i="3"/>
  <c r="Y293" i="3"/>
  <c r="W293" i="3"/>
  <c r="V293" i="3"/>
  <c r="Z292" i="3"/>
  <c r="Y292" i="3"/>
  <c r="W292" i="3"/>
  <c r="V292" i="3"/>
  <c r="Z291" i="3"/>
  <c r="Y291" i="3"/>
  <c r="W291" i="3"/>
  <c r="V291" i="3"/>
  <c r="Y290" i="3"/>
  <c r="V290" i="3"/>
  <c r="Z289" i="3"/>
  <c r="Y289" i="3"/>
  <c r="W289" i="3"/>
  <c r="V289" i="3"/>
  <c r="Z288" i="3"/>
  <c r="Y288" i="3"/>
  <c r="W288" i="3"/>
  <c r="V288" i="3"/>
  <c r="Y287" i="3"/>
  <c r="V287" i="3"/>
  <c r="Z286" i="3"/>
  <c r="Y286" i="3"/>
  <c r="W286" i="3"/>
  <c r="V286" i="3"/>
  <c r="Z285" i="3"/>
  <c r="Y285" i="3"/>
  <c r="W285" i="3"/>
  <c r="V285" i="3"/>
  <c r="Z284" i="3"/>
  <c r="Y284" i="3"/>
  <c r="W284" i="3"/>
  <c r="V284" i="3"/>
  <c r="Y283" i="3"/>
  <c r="V283" i="3"/>
  <c r="Z282" i="3"/>
  <c r="Y282" i="3"/>
  <c r="W282" i="3"/>
  <c r="V282" i="3"/>
  <c r="Z281" i="3"/>
  <c r="Y281" i="3"/>
  <c r="W281" i="3"/>
  <c r="V281" i="3"/>
  <c r="Y280" i="3"/>
  <c r="V280" i="3"/>
  <c r="Z279" i="3"/>
  <c r="Y279" i="3"/>
  <c r="W279" i="3"/>
  <c r="V279" i="3"/>
  <c r="Z278" i="3"/>
  <c r="Y278" i="3"/>
  <c r="W278" i="3"/>
  <c r="V278" i="3"/>
  <c r="Y277" i="3"/>
  <c r="V277" i="3"/>
  <c r="Z276" i="3"/>
  <c r="Y276" i="3"/>
  <c r="W276" i="3"/>
  <c r="V276" i="3"/>
  <c r="Y275" i="3"/>
  <c r="V275" i="3"/>
  <c r="Z274" i="3"/>
  <c r="Y274" i="3"/>
  <c r="W274" i="3"/>
  <c r="V274" i="3"/>
  <c r="Z273" i="3"/>
  <c r="Y273" i="3"/>
  <c r="W273" i="3"/>
  <c r="V273" i="3"/>
  <c r="Y272" i="3"/>
  <c r="V272" i="3"/>
  <c r="Z271" i="3"/>
  <c r="Y271" i="3"/>
  <c r="W271" i="3"/>
  <c r="V271" i="3"/>
  <c r="Z270" i="3"/>
  <c r="Y270" i="3"/>
  <c r="W270" i="3"/>
  <c r="V270" i="3"/>
  <c r="Y269" i="3"/>
  <c r="V269" i="3"/>
  <c r="Z268" i="3"/>
  <c r="Y268" i="3"/>
  <c r="W268" i="3"/>
  <c r="V268" i="3"/>
  <c r="Y267" i="3"/>
  <c r="V267" i="3"/>
  <c r="Z266" i="3"/>
  <c r="Y266" i="3"/>
  <c r="W266" i="3"/>
  <c r="V266" i="3"/>
  <c r="Z265" i="3"/>
  <c r="Y265" i="3"/>
  <c r="W265" i="3"/>
  <c r="V265" i="3"/>
  <c r="Y264" i="3"/>
  <c r="V264" i="3"/>
  <c r="Z263" i="3"/>
  <c r="Y263" i="3"/>
  <c r="W263" i="3"/>
  <c r="V263" i="3"/>
  <c r="Z262" i="3"/>
  <c r="Y262" i="3"/>
  <c r="W262" i="3"/>
  <c r="V262" i="3"/>
  <c r="Y261" i="3"/>
  <c r="V261" i="3"/>
  <c r="Z260" i="3"/>
  <c r="Y260" i="3"/>
  <c r="W260" i="3"/>
  <c r="V260" i="3"/>
  <c r="Z259" i="3"/>
  <c r="Y259" i="3"/>
  <c r="W259" i="3"/>
  <c r="V259" i="3"/>
  <c r="Z258" i="3"/>
  <c r="Y258" i="3"/>
  <c r="W258" i="3"/>
  <c r="V258" i="3"/>
  <c r="Y257" i="3"/>
  <c r="V257" i="3"/>
  <c r="Z256" i="3"/>
  <c r="Y256" i="3"/>
  <c r="W256" i="3"/>
  <c r="V256" i="3"/>
  <c r="Z255" i="3"/>
  <c r="Y255" i="3"/>
  <c r="W255" i="3"/>
  <c r="V255" i="3"/>
  <c r="Y254" i="3"/>
  <c r="V254" i="3"/>
  <c r="Z253" i="3"/>
  <c r="Y253" i="3"/>
  <c r="W253" i="3"/>
  <c r="V253" i="3"/>
  <c r="Z252" i="3"/>
  <c r="Y252" i="3"/>
  <c r="W252" i="3"/>
  <c r="V252" i="3"/>
  <c r="Z251" i="3"/>
  <c r="Y251" i="3"/>
  <c r="W251" i="3"/>
  <c r="V251" i="3"/>
  <c r="Y250" i="3"/>
  <c r="V250" i="3"/>
  <c r="Z249" i="3"/>
  <c r="Y249" i="3"/>
  <c r="W249" i="3"/>
  <c r="V249" i="3"/>
  <c r="Z248" i="3"/>
  <c r="Y248" i="3"/>
  <c r="W248" i="3"/>
  <c r="V248" i="3"/>
  <c r="Y247" i="3"/>
  <c r="V247" i="3"/>
  <c r="Z246" i="3"/>
  <c r="Y246" i="3"/>
  <c r="W246" i="3"/>
  <c r="V246" i="3"/>
  <c r="Z245" i="3"/>
  <c r="Y245" i="3"/>
  <c r="W245" i="3"/>
  <c r="V245" i="3"/>
  <c r="Z244" i="3"/>
  <c r="Y244" i="3"/>
  <c r="W244" i="3"/>
  <c r="V244" i="3"/>
  <c r="Y243" i="3"/>
  <c r="V243" i="3"/>
  <c r="Z242" i="3"/>
  <c r="Y242" i="3"/>
  <c r="W242" i="3"/>
  <c r="V242" i="3"/>
  <c r="Z241" i="3"/>
  <c r="Y241" i="3"/>
  <c r="W241" i="3"/>
  <c r="V241" i="3"/>
  <c r="Y240" i="3"/>
  <c r="V240" i="3"/>
  <c r="Z239" i="3"/>
  <c r="Y239" i="3"/>
  <c r="W239" i="3"/>
  <c r="V239" i="3"/>
  <c r="Z238" i="3"/>
  <c r="Y238" i="3"/>
  <c r="W238" i="3"/>
  <c r="V238" i="3"/>
  <c r="Y237" i="3"/>
  <c r="V237" i="3"/>
  <c r="Z236" i="3"/>
  <c r="Y236" i="3"/>
  <c r="W236" i="3"/>
  <c r="V236" i="3"/>
  <c r="Y235" i="3"/>
  <c r="V235" i="3"/>
  <c r="Z234" i="3"/>
  <c r="Y234" i="3"/>
  <c r="W234" i="3"/>
  <c r="V234" i="3"/>
  <c r="Z233" i="3"/>
  <c r="Y233" i="3"/>
  <c r="W233" i="3"/>
  <c r="V233" i="3"/>
  <c r="Y232" i="3"/>
  <c r="V232" i="3"/>
  <c r="Z231" i="3"/>
  <c r="Y231" i="3"/>
  <c r="W231" i="3"/>
  <c r="V231" i="3"/>
  <c r="Z230" i="3"/>
  <c r="Y230" i="3"/>
  <c r="W230" i="3"/>
  <c r="V230" i="3"/>
  <c r="Y229" i="3"/>
  <c r="V229" i="3"/>
  <c r="Z228" i="3"/>
  <c r="Y228" i="3"/>
  <c r="W228" i="3"/>
  <c r="V228" i="3"/>
  <c r="Y227" i="3"/>
  <c r="V227" i="3"/>
  <c r="Z226" i="3"/>
  <c r="Y226" i="3"/>
  <c r="W226" i="3"/>
  <c r="V226" i="3"/>
  <c r="Z225" i="3"/>
  <c r="Y225" i="3"/>
  <c r="W225" i="3"/>
  <c r="V225" i="3"/>
  <c r="Y224" i="3"/>
  <c r="V224" i="3"/>
  <c r="Z223" i="3"/>
  <c r="Y223" i="3"/>
  <c r="W223" i="3"/>
  <c r="V223" i="3"/>
  <c r="Z222" i="3"/>
  <c r="Y222" i="3"/>
  <c r="W222" i="3"/>
  <c r="V222" i="3"/>
  <c r="Y221" i="3"/>
  <c r="V221" i="3"/>
  <c r="Z220" i="3"/>
  <c r="Y220" i="3"/>
  <c r="W220" i="3"/>
  <c r="V220" i="3"/>
  <c r="Z219" i="3"/>
  <c r="Y219" i="3"/>
  <c r="W219" i="3"/>
  <c r="V219" i="3"/>
  <c r="Z218" i="3"/>
  <c r="Y218" i="3"/>
  <c r="W218" i="3"/>
  <c r="V218" i="3"/>
  <c r="Y217" i="3"/>
  <c r="V217" i="3"/>
  <c r="Z216" i="3"/>
  <c r="Y216" i="3"/>
  <c r="W216" i="3"/>
  <c r="V216" i="3"/>
  <c r="Z215" i="3"/>
  <c r="Y215" i="3"/>
  <c r="W215" i="3"/>
  <c r="V215" i="3"/>
  <c r="Y214" i="3"/>
  <c r="V214" i="3"/>
  <c r="Z213" i="3"/>
  <c r="Y213" i="3"/>
  <c r="W213" i="3"/>
  <c r="V213" i="3"/>
  <c r="Z212" i="3"/>
  <c r="Y212" i="3"/>
  <c r="W212" i="3"/>
  <c r="V212" i="3"/>
  <c r="Z211" i="3"/>
  <c r="Y211" i="3"/>
  <c r="W211" i="3"/>
  <c r="V211" i="3"/>
  <c r="Y210" i="3"/>
  <c r="V210" i="3"/>
  <c r="Z209" i="3"/>
  <c r="Y209" i="3"/>
  <c r="W209" i="3"/>
  <c r="V209" i="3"/>
  <c r="Z208" i="3"/>
  <c r="Y208" i="3"/>
  <c r="W208" i="3"/>
  <c r="V208" i="3"/>
  <c r="Y207" i="3"/>
  <c r="V207" i="3"/>
  <c r="Z206" i="3"/>
  <c r="Y206" i="3"/>
  <c r="W206" i="3"/>
  <c r="V206" i="3"/>
  <c r="Z205" i="3"/>
  <c r="Y205" i="3"/>
  <c r="W205" i="3"/>
  <c r="V205" i="3"/>
  <c r="Z204" i="3"/>
  <c r="Y204" i="3"/>
  <c r="W204" i="3"/>
  <c r="V204" i="3"/>
  <c r="Y203" i="3"/>
  <c r="V203" i="3"/>
  <c r="Z202" i="3"/>
  <c r="Y202" i="3"/>
  <c r="W202" i="3"/>
  <c r="V202" i="3"/>
  <c r="Z201" i="3"/>
  <c r="Y201" i="3"/>
  <c r="W201" i="3"/>
  <c r="V201" i="3"/>
  <c r="Y200" i="3"/>
  <c r="V200" i="3"/>
  <c r="Z199" i="3"/>
  <c r="Y199" i="3"/>
  <c r="W199" i="3"/>
  <c r="V199" i="3"/>
  <c r="Z198" i="3"/>
  <c r="Y198" i="3"/>
  <c r="W198" i="3"/>
  <c r="V198" i="3"/>
  <c r="Y197" i="3"/>
  <c r="V197" i="3"/>
  <c r="Y196" i="3"/>
  <c r="V196" i="3"/>
  <c r="Z195" i="3"/>
  <c r="Y195" i="3"/>
  <c r="W195" i="3"/>
  <c r="V195" i="3"/>
  <c r="Z194" i="3"/>
  <c r="Y194" i="3"/>
  <c r="W194" i="3"/>
  <c r="V194" i="3"/>
  <c r="Y193" i="3"/>
  <c r="V193" i="3"/>
  <c r="Z192" i="3"/>
  <c r="Y192" i="3"/>
  <c r="W192" i="3"/>
  <c r="V192" i="3"/>
  <c r="Z191" i="3"/>
  <c r="Y191" i="3"/>
  <c r="W191" i="3"/>
  <c r="V191" i="3"/>
  <c r="Y190" i="3"/>
  <c r="V190" i="3"/>
  <c r="Z189" i="3"/>
  <c r="Y189" i="3"/>
  <c r="W189" i="3"/>
  <c r="V189" i="3"/>
  <c r="Z188" i="3"/>
  <c r="Y188" i="3"/>
  <c r="W188" i="3"/>
  <c r="V188" i="3"/>
  <c r="Y187" i="3"/>
  <c r="V187" i="3"/>
  <c r="Z186" i="3"/>
  <c r="Y186" i="3"/>
  <c r="W186" i="3"/>
  <c r="V186" i="3"/>
  <c r="Z185" i="3"/>
  <c r="Y185" i="3"/>
  <c r="W185" i="3"/>
  <c r="V185" i="3"/>
  <c r="Y184" i="3"/>
  <c r="V184" i="3"/>
  <c r="Z183" i="3"/>
  <c r="Y183" i="3"/>
  <c r="W183" i="3"/>
  <c r="V183" i="3"/>
  <c r="Z182" i="3"/>
  <c r="Y182" i="3"/>
  <c r="W182" i="3"/>
  <c r="V182" i="3"/>
  <c r="Y181" i="3"/>
  <c r="V181" i="3"/>
  <c r="Z180" i="3"/>
  <c r="Y180" i="3"/>
  <c r="W180" i="3"/>
  <c r="V180" i="3"/>
  <c r="Z179" i="3"/>
  <c r="Y179" i="3"/>
  <c r="W179" i="3"/>
  <c r="V179" i="3"/>
  <c r="Z178" i="3"/>
  <c r="Y178" i="3"/>
  <c r="W178" i="3"/>
  <c r="V178" i="3"/>
  <c r="Y177" i="3"/>
  <c r="V177" i="3"/>
  <c r="Z176" i="3"/>
  <c r="Y176" i="3"/>
  <c r="W176" i="3"/>
  <c r="V176" i="3"/>
  <c r="Z175" i="3"/>
  <c r="Y175" i="3"/>
  <c r="W175" i="3"/>
  <c r="V175" i="3"/>
  <c r="Y174" i="3"/>
  <c r="V174" i="3"/>
  <c r="Z173" i="3"/>
  <c r="Y173" i="3"/>
  <c r="W173" i="3"/>
  <c r="V173" i="3"/>
  <c r="Z172" i="3"/>
  <c r="Y172" i="3"/>
  <c r="W172" i="3"/>
  <c r="V172" i="3"/>
  <c r="Y171" i="3"/>
  <c r="V171" i="3"/>
  <c r="Z170" i="3"/>
  <c r="Y170" i="3"/>
  <c r="W170" i="3"/>
  <c r="V170" i="3"/>
  <c r="Y169" i="3"/>
  <c r="V169" i="3"/>
  <c r="Z168" i="3"/>
  <c r="Y168" i="3"/>
  <c r="W168" i="3"/>
  <c r="V168" i="3"/>
  <c r="Z167" i="3"/>
  <c r="Y167" i="3"/>
  <c r="W167" i="3"/>
  <c r="V167" i="3"/>
  <c r="Y166" i="3"/>
  <c r="V166" i="3"/>
  <c r="Z165" i="3"/>
  <c r="Y165" i="3"/>
  <c r="W165" i="3"/>
  <c r="V165" i="3"/>
  <c r="Z164" i="3"/>
  <c r="Y164" i="3"/>
  <c r="W164" i="3"/>
  <c r="V164" i="3"/>
  <c r="Y163" i="3"/>
  <c r="V163" i="3"/>
  <c r="Z162" i="3"/>
  <c r="Y162" i="3"/>
  <c r="W162" i="3"/>
  <c r="V162" i="3"/>
  <c r="Z161" i="3"/>
  <c r="Y161" i="3"/>
  <c r="W161" i="3"/>
  <c r="V161" i="3"/>
  <c r="Z160" i="3"/>
  <c r="Y160" i="3"/>
  <c r="W160" i="3"/>
  <c r="V160" i="3"/>
  <c r="Y159" i="3"/>
  <c r="V159" i="3"/>
  <c r="Z158" i="3"/>
  <c r="Y158" i="3"/>
  <c r="W158" i="3"/>
  <c r="V158" i="3"/>
  <c r="Z157" i="3"/>
  <c r="Y157" i="3"/>
  <c r="W157" i="3"/>
  <c r="V157" i="3"/>
  <c r="Y156" i="3"/>
  <c r="V156" i="3"/>
  <c r="Z155" i="3"/>
  <c r="Y155" i="3"/>
  <c r="W155" i="3"/>
  <c r="V155" i="3"/>
  <c r="Z154" i="3"/>
  <c r="Y154" i="3"/>
  <c r="W154" i="3"/>
  <c r="V154" i="3"/>
  <c r="Z153" i="3"/>
  <c r="Y153" i="3"/>
  <c r="W153" i="3"/>
  <c r="V153" i="3"/>
  <c r="Y152" i="3"/>
  <c r="V152" i="3"/>
  <c r="Z151" i="3"/>
  <c r="Y151" i="3"/>
  <c r="W151" i="3"/>
  <c r="V151" i="3"/>
  <c r="Z150" i="3"/>
  <c r="Y150" i="3"/>
  <c r="W150" i="3"/>
  <c r="V150" i="3"/>
  <c r="Y149" i="3"/>
  <c r="V149" i="3"/>
  <c r="Z148" i="3"/>
  <c r="Y148" i="3"/>
  <c r="W148" i="3"/>
  <c r="V148" i="3"/>
  <c r="Z147" i="3"/>
  <c r="Y147" i="3"/>
  <c r="W147" i="3"/>
  <c r="V147" i="3"/>
  <c r="Z146" i="3"/>
  <c r="Y146" i="3"/>
  <c r="W146" i="3"/>
  <c r="V146" i="3"/>
  <c r="Y145" i="3"/>
  <c r="V145" i="3"/>
  <c r="Z144" i="3"/>
  <c r="Y144" i="3"/>
  <c r="W144" i="3"/>
  <c r="V144" i="3"/>
  <c r="Z143" i="3"/>
  <c r="Y143" i="3"/>
  <c r="W143" i="3"/>
  <c r="V143" i="3"/>
  <c r="Y142" i="3"/>
  <c r="V142" i="3"/>
  <c r="Z141" i="3"/>
  <c r="Y141" i="3"/>
  <c r="W141" i="3"/>
  <c r="V141" i="3"/>
  <c r="Z140" i="3"/>
  <c r="Y140" i="3"/>
  <c r="W140" i="3"/>
  <c r="V140" i="3"/>
  <c r="Y139" i="3"/>
  <c r="V139" i="3"/>
  <c r="Y138" i="3"/>
  <c r="V138" i="3"/>
  <c r="Z137" i="3"/>
  <c r="Y137" i="3"/>
  <c r="W137" i="3"/>
  <c r="V137" i="3"/>
  <c r="Z136" i="3"/>
  <c r="Y136" i="3"/>
  <c r="W136" i="3"/>
  <c r="V136" i="3"/>
  <c r="Y135" i="3"/>
  <c r="V135" i="3"/>
  <c r="Z134" i="3"/>
  <c r="Y134" i="3"/>
  <c r="W134" i="3"/>
  <c r="V134" i="3"/>
  <c r="Z133" i="3"/>
  <c r="Y133" i="3"/>
  <c r="W133" i="3"/>
  <c r="V133" i="3"/>
  <c r="Z132" i="3"/>
  <c r="Y132" i="3"/>
  <c r="W132" i="3"/>
  <c r="V132" i="3"/>
  <c r="Y131" i="3"/>
  <c r="V131" i="3"/>
  <c r="Z130" i="3"/>
  <c r="Y130" i="3"/>
  <c r="W130" i="3"/>
  <c r="V130" i="3"/>
  <c r="Z129" i="3"/>
  <c r="Y129" i="3"/>
  <c r="W129" i="3"/>
  <c r="V129" i="3"/>
  <c r="Y128" i="3"/>
  <c r="V128" i="3"/>
  <c r="Z127" i="3"/>
  <c r="Y127" i="3"/>
  <c r="W127" i="3"/>
  <c r="V127" i="3"/>
  <c r="Z126" i="3"/>
  <c r="Y126" i="3"/>
  <c r="W126" i="3"/>
  <c r="V126" i="3"/>
  <c r="Y125" i="3"/>
  <c r="V125" i="3"/>
  <c r="Z124" i="3"/>
  <c r="Y124" i="3"/>
  <c r="W124" i="3"/>
  <c r="V124" i="3"/>
  <c r="Y123" i="3"/>
  <c r="V123" i="3"/>
  <c r="Z122" i="3"/>
  <c r="Y122" i="3"/>
  <c r="W122" i="3"/>
  <c r="V122" i="3"/>
  <c r="Z121" i="3"/>
  <c r="Y121" i="3"/>
  <c r="W121" i="3"/>
  <c r="V121" i="3"/>
  <c r="Y120" i="3"/>
  <c r="V120" i="3"/>
  <c r="Z119" i="3"/>
  <c r="Y119" i="3"/>
  <c r="W119" i="3"/>
  <c r="V119" i="3"/>
  <c r="Z118" i="3"/>
  <c r="Y118" i="3"/>
  <c r="W118" i="3"/>
  <c r="V118" i="3"/>
  <c r="Y117" i="3"/>
  <c r="V117" i="3"/>
  <c r="Z116" i="3"/>
  <c r="Y116" i="3"/>
  <c r="W116" i="3"/>
  <c r="V116" i="3"/>
  <c r="Z115" i="3"/>
  <c r="Y115" i="3"/>
  <c r="W115" i="3"/>
  <c r="V115" i="3"/>
  <c r="Z114" i="3"/>
  <c r="Y114" i="3"/>
  <c r="W114" i="3"/>
  <c r="V114" i="3"/>
  <c r="Y113" i="3"/>
  <c r="V113" i="3"/>
  <c r="Z112" i="3"/>
  <c r="Y112" i="3"/>
  <c r="W112" i="3"/>
  <c r="V112" i="3"/>
  <c r="Z111" i="3"/>
  <c r="Y111" i="3"/>
  <c r="W111" i="3"/>
  <c r="V111" i="3"/>
  <c r="Y110" i="3"/>
  <c r="V110" i="3"/>
  <c r="Z109" i="3"/>
  <c r="Y109" i="3"/>
  <c r="W109" i="3"/>
  <c r="V109" i="3"/>
  <c r="Z108" i="3"/>
  <c r="Y108" i="3"/>
  <c r="W108" i="3"/>
  <c r="V108" i="3"/>
  <c r="Z107" i="3"/>
  <c r="Y107" i="3"/>
  <c r="W107" i="3"/>
  <c r="V107" i="3"/>
  <c r="Y106" i="3"/>
  <c r="V106" i="3"/>
  <c r="Z105" i="3"/>
  <c r="Y105" i="3"/>
  <c r="W105" i="3"/>
  <c r="V105" i="3"/>
  <c r="Z104" i="3"/>
  <c r="Y104" i="3"/>
  <c r="W104" i="3"/>
  <c r="V104" i="3"/>
  <c r="Y103" i="3"/>
  <c r="V103" i="3"/>
  <c r="Z102" i="3"/>
  <c r="Y102" i="3"/>
  <c r="W102" i="3"/>
  <c r="V102" i="3"/>
  <c r="Z101" i="3"/>
  <c r="Y101" i="3"/>
  <c r="W101" i="3"/>
  <c r="V101" i="3"/>
  <c r="Z100" i="3"/>
  <c r="Y100" i="3"/>
  <c r="W100" i="3"/>
  <c r="V100" i="3"/>
  <c r="Y99" i="3"/>
  <c r="V99" i="3"/>
  <c r="Z98" i="3"/>
  <c r="Y98" i="3"/>
  <c r="W98" i="3"/>
  <c r="V98" i="3"/>
  <c r="Z97" i="3"/>
  <c r="Y97" i="3"/>
  <c r="W97" i="3"/>
  <c r="V97" i="3"/>
  <c r="Y96" i="3"/>
  <c r="V96" i="3"/>
  <c r="Z95" i="3"/>
  <c r="Y95" i="3"/>
  <c r="W95" i="3"/>
  <c r="V95" i="3"/>
  <c r="Z94" i="3"/>
  <c r="Y94" i="3"/>
  <c r="W94" i="3"/>
  <c r="V94" i="3"/>
  <c r="Y93" i="3"/>
  <c r="V93" i="3"/>
  <c r="Z69" i="3"/>
  <c r="Y69" i="3"/>
  <c r="W69" i="3"/>
  <c r="V69" i="3"/>
  <c r="Z68" i="3"/>
  <c r="Y68" i="3"/>
  <c r="W68" i="3"/>
  <c r="V68" i="3"/>
  <c r="Y67" i="3"/>
  <c r="V67" i="3"/>
  <c r="Z66" i="3"/>
  <c r="Y66" i="3"/>
  <c r="W66" i="3"/>
  <c r="V66" i="3"/>
  <c r="Y65" i="3"/>
  <c r="V65" i="3"/>
  <c r="Z64" i="3"/>
  <c r="Y64" i="3"/>
  <c r="W64" i="3"/>
  <c r="V64" i="3"/>
  <c r="Z63" i="3"/>
  <c r="Y63" i="3"/>
  <c r="W63" i="3"/>
  <c r="V63" i="3"/>
  <c r="Y62" i="3"/>
  <c r="V62" i="3"/>
  <c r="Z61" i="3"/>
  <c r="Y61" i="3"/>
  <c r="W61" i="3"/>
  <c r="V61" i="3"/>
  <c r="Z60" i="3"/>
  <c r="Y60" i="3"/>
  <c r="W60" i="3"/>
  <c r="V60" i="3"/>
  <c r="Y59" i="3"/>
  <c r="V59" i="3"/>
  <c r="Z58" i="3"/>
  <c r="Y58" i="3"/>
  <c r="W58" i="3"/>
  <c r="V58" i="3"/>
  <c r="Z57" i="3"/>
  <c r="Y57" i="3"/>
  <c r="W57" i="3"/>
  <c r="V57" i="3"/>
  <c r="Z56" i="3"/>
  <c r="Y56" i="3"/>
  <c r="W56" i="3"/>
  <c r="V56" i="3"/>
  <c r="Y55" i="3"/>
  <c r="V55" i="3"/>
  <c r="Z54" i="3"/>
  <c r="Y54" i="3"/>
  <c r="W54" i="3"/>
  <c r="V54" i="3"/>
  <c r="Z53" i="3"/>
  <c r="Y53" i="3"/>
  <c r="W53" i="3"/>
  <c r="V53" i="3"/>
  <c r="Y52" i="3"/>
  <c r="V52" i="3"/>
  <c r="Z51" i="3"/>
  <c r="Y51" i="3"/>
  <c r="W51" i="3"/>
  <c r="V51" i="3"/>
  <c r="Z50" i="3"/>
  <c r="Y50" i="3"/>
  <c r="W50" i="3"/>
  <c r="V50" i="3"/>
  <c r="Z49" i="3"/>
  <c r="Y49" i="3"/>
  <c r="W49" i="3"/>
  <c r="V49" i="3"/>
  <c r="Y48" i="3"/>
  <c r="V48" i="3"/>
  <c r="Z47" i="3"/>
  <c r="Y47" i="3"/>
  <c r="W47" i="3"/>
  <c r="V47" i="3"/>
  <c r="Z46" i="3"/>
  <c r="Y46" i="3"/>
  <c r="W46" i="3"/>
  <c r="V46" i="3"/>
  <c r="Y45" i="3"/>
  <c r="V45" i="3"/>
  <c r="Z44" i="3"/>
  <c r="Y44" i="3"/>
  <c r="W44" i="3"/>
  <c r="V44" i="3"/>
  <c r="Z43" i="3"/>
  <c r="Y43" i="3"/>
  <c r="W43" i="3"/>
  <c r="V43" i="3"/>
  <c r="Z42" i="3"/>
  <c r="Y42" i="3"/>
  <c r="W42" i="3"/>
  <c r="V42" i="3"/>
  <c r="Y41" i="3"/>
  <c r="V41" i="3"/>
  <c r="Z40" i="3"/>
  <c r="Y40" i="3"/>
  <c r="W40" i="3"/>
  <c r="V40" i="3"/>
  <c r="Z39" i="3"/>
  <c r="Y39" i="3"/>
  <c r="W39" i="3"/>
  <c r="V39" i="3"/>
  <c r="Y38" i="3"/>
  <c r="V38" i="3"/>
  <c r="Z37" i="3"/>
  <c r="Y37" i="3"/>
  <c r="W37" i="3"/>
  <c r="V37" i="3"/>
  <c r="Z36" i="3"/>
  <c r="Y36" i="3"/>
  <c r="W36" i="3"/>
  <c r="V36" i="3"/>
  <c r="Y35" i="3"/>
  <c r="V35" i="3"/>
  <c r="Y34" i="3"/>
  <c r="V34" i="3"/>
  <c r="Y33" i="3"/>
  <c r="W33" i="3"/>
  <c r="V33" i="3"/>
  <c r="Y32" i="3"/>
  <c r="V32" i="3"/>
  <c r="Z31" i="3"/>
  <c r="Y31" i="3"/>
  <c r="W31" i="3"/>
  <c r="V31" i="3"/>
  <c r="Z30" i="3"/>
  <c r="Y30" i="3"/>
  <c r="W30" i="3"/>
  <c r="V30" i="3"/>
  <c r="Y29" i="3"/>
  <c r="V29" i="3"/>
  <c r="Z28" i="3"/>
  <c r="Y28" i="3"/>
  <c r="W28" i="3"/>
  <c r="V28" i="3"/>
  <c r="Z27" i="3"/>
  <c r="Y27" i="3"/>
  <c r="W27" i="3"/>
  <c r="V27" i="3"/>
  <c r="Y26" i="3"/>
  <c r="V26" i="3"/>
  <c r="Z25" i="3"/>
  <c r="Y25" i="3"/>
  <c r="W25" i="3"/>
  <c r="V25" i="3"/>
  <c r="Z24" i="3"/>
  <c r="Y24" i="3"/>
  <c r="W24" i="3"/>
  <c r="V24" i="3"/>
  <c r="Z23" i="3"/>
  <c r="Y23" i="3"/>
  <c r="W23" i="3"/>
  <c r="V23" i="3"/>
  <c r="Y22" i="3"/>
  <c r="V22" i="3"/>
  <c r="Z21" i="3"/>
  <c r="Y21" i="3"/>
  <c r="W21" i="3"/>
  <c r="V21" i="3"/>
  <c r="Z20" i="3"/>
  <c r="Y20" i="3"/>
  <c r="W20" i="3"/>
  <c r="V20" i="3"/>
  <c r="Y19" i="3"/>
  <c r="V19" i="3"/>
  <c r="Z18" i="3"/>
  <c r="Y18" i="3"/>
  <c r="W18" i="3"/>
  <c r="V18" i="3"/>
  <c r="Z17" i="3"/>
  <c r="Y17" i="3"/>
  <c r="W17" i="3"/>
  <c r="V17" i="3"/>
  <c r="Z16" i="3"/>
  <c r="Y16" i="3"/>
  <c r="W16" i="3"/>
  <c r="V16" i="3"/>
  <c r="Y15" i="3"/>
  <c r="V15" i="3"/>
  <c r="Z14" i="3"/>
  <c r="Y14" i="3"/>
  <c r="W14" i="3"/>
  <c r="V14" i="3"/>
  <c r="Z13" i="3"/>
  <c r="Y13" i="3"/>
  <c r="W13" i="3"/>
  <c r="V13" i="3"/>
  <c r="Y12" i="3"/>
  <c r="V12" i="3"/>
  <c r="Z11" i="3"/>
  <c r="Y11" i="3"/>
  <c r="W11" i="3"/>
  <c r="V11" i="3"/>
  <c r="Z10" i="3"/>
  <c r="Y10" i="3"/>
  <c r="W10" i="3"/>
  <c r="V10" i="3"/>
  <c r="Z9" i="3"/>
  <c r="Y9" i="3"/>
  <c r="W9" i="3"/>
  <c r="V9" i="3"/>
  <c r="Y8" i="3"/>
  <c r="V8" i="3"/>
  <c r="Z7" i="3"/>
  <c r="Y7" i="3"/>
  <c r="W7" i="3"/>
  <c r="V7" i="3"/>
  <c r="Z6" i="3"/>
  <c r="Y6" i="3"/>
  <c r="W6" i="3"/>
  <c r="V6" i="3"/>
  <c r="Y5" i="3"/>
  <c r="V5" i="3"/>
  <c r="Z4" i="3"/>
  <c r="Y4" i="3"/>
  <c r="W4" i="3"/>
  <c r="V4" i="3"/>
  <c r="Z3" i="3"/>
  <c r="Y3" i="3"/>
  <c r="W3" i="3"/>
  <c r="V3" i="3"/>
  <c r="Y2" i="3"/>
  <c r="V2" i="3"/>
  <c r="P569" i="3"/>
  <c r="P568" i="3"/>
  <c r="P566" i="3"/>
  <c r="P565" i="3"/>
  <c r="P564" i="3"/>
  <c r="P562" i="3"/>
  <c r="P561" i="3"/>
  <c r="P559" i="3"/>
  <c r="P558" i="3"/>
  <c r="P556" i="3"/>
  <c r="P554" i="3"/>
  <c r="P553" i="3"/>
  <c r="P551" i="3"/>
  <c r="P550" i="3"/>
  <c r="P548" i="3"/>
  <c r="P546" i="3"/>
  <c r="P545" i="3"/>
  <c r="P543" i="3"/>
  <c r="P542" i="3"/>
  <c r="P540" i="3"/>
  <c r="P539" i="3"/>
  <c r="P538" i="3"/>
  <c r="P536" i="3"/>
  <c r="P535" i="3"/>
  <c r="P533" i="3"/>
  <c r="P532" i="3"/>
  <c r="P531" i="3"/>
  <c r="P529" i="3"/>
  <c r="P528" i="3"/>
  <c r="P526" i="3"/>
  <c r="P525" i="3"/>
  <c r="P524" i="3"/>
  <c r="P522" i="3"/>
  <c r="P521" i="3"/>
  <c r="P519" i="3"/>
  <c r="P518" i="3"/>
  <c r="P516" i="3"/>
  <c r="P514" i="3"/>
  <c r="P513" i="3"/>
  <c r="P511" i="3"/>
  <c r="P510" i="3"/>
  <c r="P508" i="3"/>
  <c r="P506" i="3"/>
  <c r="P505" i="3"/>
  <c r="P503" i="3"/>
  <c r="P502" i="3"/>
  <c r="P500" i="3"/>
  <c r="P499" i="3"/>
  <c r="P498" i="3"/>
  <c r="P496" i="3"/>
  <c r="P495" i="3"/>
  <c r="P493" i="3"/>
  <c r="P492" i="3"/>
  <c r="P491" i="3"/>
  <c r="P489" i="3"/>
  <c r="P488" i="3"/>
  <c r="P486" i="3"/>
  <c r="P485" i="3"/>
  <c r="P484" i="3"/>
  <c r="P482" i="3"/>
  <c r="P481" i="3"/>
  <c r="P479" i="3"/>
  <c r="P478" i="3"/>
  <c r="P476" i="3"/>
  <c r="P474" i="3"/>
  <c r="P473" i="3"/>
  <c r="P471" i="3"/>
  <c r="P470" i="3"/>
  <c r="P468" i="3"/>
  <c r="P466" i="3"/>
  <c r="P465" i="3"/>
  <c r="P463" i="3"/>
  <c r="P462" i="3"/>
  <c r="P460" i="3"/>
  <c r="P459" i="3"/>
  <c r="P458" i="3"/>
  <c r="P456" i="3"/>
  <c r="P455" i="3"/>
  <c r="P453" i="3"/>
  <c r="P452" i="3"/>
  <c r="P451" i="3"/>
  <c r="P449" i="3"/>
  <c r="P448" i="3"/>
  <c r="P446" i="3"/>
  <c r="P445" i="3"/>
  <c r="P444" i="3"/>
  <c r="P442" i="3"/>
  <c r="P441" i="3"/>
  <c r="P439" i="3"/>
  <c r="P438" i="3"/>
  <c r="P436" i="3"/>
  <c r="P434" i="3"/>
  <c r="P433" i="3"/>
  <c r="P431" i="3"/>
  <c r="P430" i="3"/>
  <c r="P428" i="3"/>
  <c r="P426" i="3"/>
  <c r="P425" i="3"/>
  <c r="P423" i="3"/>
  <c r="P422" i="3"/>
  <c r="P420" i="3"/>
  <c r="P419" i="3"/>
  <c r="P418" i="3"/>
  <c r="P416" i="3"/>
  <c r="P415" i="3"/>
  <c r="P413" i="3"/>
  <c r="P412" i="3"/>
  <c r="P411" i="3"/>
  <c r="P409" i="3"/>
  <c r="P408" i="3"/>
  <c r="P406" i="3"/>
  <c r="P405" i="3"/>
  <c r="P404" i="3"/>
  <c r="P402" i="3"/>
  <c r="P401" i="3"/>
  <c r="P399" i="3"/>
  <c r="P398" i="3"/>
  <c r="P396" i="3"/>
  <c r="P394" i="3"/>
  <c r="P393" i="3"/>
  <c r="P391" i="3"/>
  <c r="P390" i="3"/>
  <c r="P388" i="3"/>
  <c r="P386" i="3"/>
  <c r="P385" i="3"/>
  <c r="P383" i="3"/>
  <c r="P382" i="3"/>
  <c r="P380" i="3"/>
  <c r="P379" i="3"/>
  <c r="P378" i="3"/>
  <c r="P376" i="3"/>
  <c r="P375" i="3"/>
  <c r="P373" i="3"/>
  <c r="P372" i="3"/>
  <c r="P371" i="3"/>
  <c r="P369" i="3"/>
  <c r="P368" i="3"/>
  <c r="P366" i="3"/>
  <c r="P365" i="3"/>
  <c r="P364" i="3"/>
  <c r="P362" i="3"/>
  <c r="P361" i="3"/>
  <c r="P359" i="3"/>
  <c r="P358" i="3"/>
  <c r="P356" i="3"/>
  <c r="P354" i="3"/>
  <c r="P353" i="3"/>
  <c r="P351" i="3"/>
  <c r="P350" i="3"/>
  <c r="P348" i="3"/>
  <c r="P346" i="3"/>
  <c r="P345" i="3"/>
  <c r="P343" i="3"/>
  <c r="P342" i="3"/>
  <c r="P340" i="3"/>
  <c r="P339" i="3"/>
  <c r="P338" i="3"/>
  <c r="P336" i="3"/>
  <c r="P335" i="3"/>
  <c r="P333" i="3"/>
  <c r="P332" i="3"/>
  <c r="P331" i="3"/>
  <c r="P329" i="3"/>
  <c r="P328" i="3"/>
  <c r="P326" i="3"/>
  <c r="P325" i="3"/>
  <c r="P324" i="3"/>
  <c r="P322" i="3"/>
  <c r="P321" i="3"/>
  <c r="P319" i="3"/>
  <c r="P318" i="3"/>
  <c r="P316" i="3"/>
  <c r="P314" i="3"/>
  <c r="P313" i="3"/>
  <c r="P311" i="3"/>
  <c r="P310" i="3"/>
  <c r="P308" i="3"/>
  <c r="P306" i="3"/>
  <c r="P305" i="3"/>
  <c r="P303" i="3"/>
  <c r="P302" i="3"/>
  <c r="P300" i="3"/>
  <c r="P299" i="3"/>
  <c r="P298" i="3"/>
  <c r="P296" i="3"/>
  <c r="P295" i="3"/>
  <c r="P293" i="3"/>
  <c r="P292" i="3"/>
  <c r="P291" i="3"/>
  <c r="P289" i="3"/>
  <c r="P288" i="3"/>
  <c r="P286" i="3"/>
  <c r="P285" i="3"/>
  <c r="P284" i="3"/>
  <c r="P282" i="3"/>
  <c r="P281" i="3"/>
  <c r="P279" i="3"/>
  <c r="P278" i="3"/>
  <c r="P276" i="3"/>
  <c r="P274" i="3"/>
  <c r="P273" i="3"/>
  <c r="P271" i="3"/>
  <c r="P270" i="3"/>
  <c r="P268" i="3"/>
  <c r="P266" i="3"/>
  <c r="P265" i="3"/>
  <c r="P263" i="3"/>
  <c r="P262" i="3"/>
  <c r="P260" i="3"/>
  <c r="P259" i="3"/>
  <c r="P258" i="3"/>
  <c r="P256" i="3"/>
  <c r="P255" i="3"/>
  <c r="P253" i="3"/>
  <c r="P252" i="3"/>
  <c r="P251" i="3"/>
  <c r="P249" i="3"/>
  <c r="P248" i="3"/>
  <c r="P246" i="3"/>
  <c r="P245" i="3"/>
  <c r="P244" i="3"/>
  <c r="P242" i="3"/>
  <c r="P241" i="3"/>
  <c r="P239" i="3"/>
  <c r="P238" i="3"/>
  <c r="P236" i="3"/>
  <c r="P234" i="3"/>
  <c r="P233" i="3"/>
  <c r="P231" i="3"/>
  <c r="P230" i="3"/>
  <c r="P228" i="3"/>
  <c r="P226" i="3"/>
  <c r="P225" i="3"/>
  <c r="P223" i="3"/>
  <c r="P222" i="3"/>
  <c r="P220" i="3"/>
  <c r="P219" i="3"/>
  <c r="P218" i="3"/>
  <c r="P216" i="3"/>
  <c r="P215" i="3"/>
  <c r="P213" i="3"/>
  <c r="P212" i="3"/>
  <c r="P211" i="3"/>
  <c r="P209" i="3"/>
  <c r="P208" i="3"/>
  <c r="P206" i="3"/>
  <c r="P205" i="3"/>
  <c r="P204" i="3"/>
  <c r="P202" i="3"/>
  <c r="P201" i="3"/>
  <c r="P199" i="3"/>
  <c r="P198" i="3"/>
  <c r="P195" i="3"/>
  <c r="P194" i="3"/>
  <c r="P192" i="3"/>
  <c r="P191" i="3"/>
  <c r="P189" i="3"/>
  <c r="P188" i="3"/>
  <c r="P186" i="3"/>
  <c r="P185" i="3"/>
  <c r="P183" i="3"/>
  <c r="P182" i="3"/>
  <c r="P180" i="3"/>
  <c r="P179" i="3"/>
  <c r="P178" i="3"/>
  <c r="P176" i="3"/>
  <c r="P175" i="3"/>
  <c r="P173" i="3"/>
  <c r="P172" i="3"/>
  <c r="P170" i="3"/>
  <c r="P168" i="3"/>
  <c r="P167" i="3"/>
  <c r="P165" i="3"/>
  <c r="P164" i="3"/>
  <c r="P162" i="3"/>
  <c r="P161" i="3"/>
  <c r="P160" i="3"/>
  <c r="P158" i="3"/>
  <c r="P157" i="3"/>
  <c r="P155" i="3"/>
  <c r="P154" i="3"/>
  <c r="P153" i="3"/>
  <c r="P151" i="3"/>
  <c r="P150" i="3"/>
  <c r="P148" i="3"/>
  <c r="P147" i="3"/>
  <c r="P146" i="3"/>
  <c r="P144" i="3"/>
  <c r="P143" i="3"/>
  <c r="P141" i="3"/>
  <c r="P140" i="3"/>
  <c r="P137" i="3"/>
  <c r="P136" i="3"/>
  <c r="P134" i="3"/>
  <c r="P133" i="3"/>
  <c r="P132" i="3"/>
  <c r="P130" i="3"/>
  <c r="P129" i="3"/>
  <c r="P127" i="3"/>
  <c r="P126" i="3"/>
  <c r="P124" i="3"/>
  <c r="P122" i="3"/>
  <c r="P121" i="3"/>
  <c r="P119" i="3"/>
  <c r="P118" i="3"/>
  <c r="P116" i="3"/>
  <c r="P115" i="3"/>
  <c r="P114" i="3"/>
  <c r="P112" i="3"/>
  <c r="P111" i="3"/>
  <c r="P109" i="3"/>
  <c r="P108" i="3"/>
  <c r="P107" i="3"/>
  <c r="P105" i="3"/>
  <c r="P104" i="3"/>
  <c r="P102" i="3"/>
  <c r="P101" i="3"/>
  <c r="P100" i="3"/>
  <c r="P98" i="3"/>
  <c r="P97" i="3"/>
  <c r="P95" i="3"/>
  <c r="P94" i="3"/>
  <c r="P69" i="3"/>
  <c r="P68" i="3"/>
  <c r="P66" i="3"/>
  <c r="P64" i="3"/>
  <c r="P63" i="3"/>
  <c r="P61" i="3"/>
  <c r="P60" i="3"/>
  <c r="P58" i="3"/>
  <c r="P57" i="3"/>
  <c r="P56" i="3"/>
  <c r="P54" i="3"/>
  <c r="P53" i="3"/>
  <c r="P51" i="3"/>
  <c r="P50" i="3"/>
  <c r="P49" i="3"/>
  <c r="P47" i="3"/>
  <c r="P46" i="3"/>
  <c r="P44" i="3"/>
  <c r="P43" i="3"/>
  <c r="P42" i="3"/>
  <c r="P40" i="3"/>
  <c r="P39" i="3"/>
  <c r="P37" i="3"/>
  <c r="P36" i="3"/>
  <c r="P33" i="3"/>
  <c r="P31" i="3"/>
  <c r="P30" i="3"/>
  <c r="P28" i="3"/>
  <c r="P27" i="3"/>
  <c r="P25" i="3"/>
  <c r="P24" i="3"/>
  <c r="P23" i="3"/>
  <c r="P21" i="3"/>
  <c r="P20" i="3"/>
  <c r="P18" i="3"/>
  <c r="P17" i="3"/>
  <c r="P16" i="3"/>
  <c r="P14" i="3"/>
  <c r="P13" i="3"/>
  <c r="P11" i="3"/>
  <c r="P10" i="3"/>
  <c r="P9" i="3"/>
  <c r="P7" i="3"/>
  <c r="P6" i="3"/>
  <c r="P4" i="3"/>
  <c r="P3" i="3"/>
  <c r="B636" i="3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W35" i="3" l="1"/>
  <c r="Z35" i="3"/>
  <c r="W357" i="3"/>
  <c r="Z357" i="3"/>
  <c r="W2" i="3"/>
  <c r="Z2" i="3"/>
  <c r="Z317" i="3"/>
  <c r="P357" i="3"/>
  <c r="Z557" i="3"/>
  <c r="P35" i="3"/>
  <c r="P2" i="3"/>
  <c r="E2" i="3"/>
  <c r="Z139" i="3" l="1"/>
  <c r="P557" i="3"/>
  <c r="W557" i="3"/>
  <c r="Z93" i="3"/>
  <c r="Z397" i="3"/>
  <c r="W317" i="3"/>
  <c r="P317" i="3"/>
  <c r="Z277" i="3"/>
  <c r="Z437" i="3"/>
  <c r="Z517" i="3"/>
  <c r="Z197" i="3"/>
  <c r="E3" i="3"/>
  <c r="P277" i="3" l="1"/>
  <c r="W277" i="3"/>
  <c r="W93" i="3"/>
  <c r="P93" i="3"/>
  <c r="P517" i="3"/>
  <c r="W517" i="3"/>
  <c r="P437" i="3"/>
  <c r="W437" i="3"/>
  <c r="P397" i="3"/>
  <c r="W397" i="3"/>
  <c r="W139" i="3"/>
  <c r="P139" i="3"/>
  <c r="Z360" i="3"/>
  <c r="W197" i="3"/>
  <c r="P197" i="3"/>
  <c r="E4" i="3"/>
  <c r="Z38" i="3" l="1"/>
  <c r="Z5" i="3"/>
  <c r="Z320" i="3"/>
  <c r="Z560" i="3"/>
  <c r="W360" i="3"/>
  <c r="P360" i="3"/>
  <c r="W5" i="3"/>
  <c r="P5" i="3"/>
  <c r="W38" i="3"/>
  <c r="P38" i="3"/>
  <c r="E5" i="3"/>
  <c r="Z96" i="3" l="1"/>
  <c r="P320" i="3"/>
  <c r="W320" i="3"/>
  <c r="Z400" i="3"/>
  <c r="Z520" i="3"/>
  <c r="Z440" i="3"/>
  <c r="Z142" i="3"/>
  <c r="Z280" i="3"/>
  <c r="P560" i="3"/>
  <c r="W560" i="3"/>
  <c r="Z200" i="3"/>
  <c r="E6" i="3"/>
  <c r="W400" i="3" l="1"/>
  <c r="P400" i="3"/>
  <c r="P440" i="3"/>
  <c r="W440" i="3"/>
  <c r="Z363" i="3"/>
  <c r="W520" i="3"/>
  <c r="P520" i="3"/>
  <c r="W96" i="3"/>
  <c r="P96" i="3"/>
  <c r="W280" i="3"/>
  <c r="P280" i="3"/>
  <c r="P200" i="3"/>
  <c r="W200" i="3"/>
  <c r="W142" i="3"/>
  <c r="P142" i="3"/>
  <c r="E7" i="3"/>
  <c r="Z41" i="3" l="1"/>
  <c r="Z8" i="3"/>
  <c r="W41" i="3"/>
  <c r="P41" i="3"/>
  <c r="W8" i="3"/>
  <c r="P8" i="3"/>
  <c r="Z323" i="3"/>
  <c r="Z563" i="3"/>
  <c r="W363" i="3"/>
  <c r="P363" i="3"/>
  <c r="E8" i="3"/>
  <c r="Z145" i="3" l="1"/>
  <c r="Z403" i="3"/>
  <c r="Z523" i="3"/>
  <c r="Z443" i="3"/>
  <c r="Z283" i="3"/>
  <c r="P563" i="3"/>
  <c r="W563" i="3"/>
  <c r="Z99" i="3"/>
  <c r="Z203" i="3"/>
  <c r="W323" i="3"/>
  <c r="P323" i="3"/>
  <c r="E9" i="3"/>
  <c r="Q235" i="3"/>
  <c r="Q448" i="3"/>
  <c r="Q422" i="3"/>
  <c r="Q440" i="3"/>
  <c r="Q61" i="3"/>
  <c r="Q273" i="3"/>
  <c r="Q463" i="3"/>
  <c r="Q45" i="3"/>
  <c r="Q151" i="3"/>
  <c r="Q66" i="3"/>
  <c r="Q351" i="3"/>
  <c r="Q485" i="3"/>
  <c r="Q97" i="3"/>
  <c r="Q364" i="3"/>
  <c r="L266" i="3"/>
  <c r="Q64" i="3"/>
  <c r="L2" i="3"/>
  <c r="Q274" i="3"/>
  <c r="Q540" i="3"/>
  <c r="L466" i="3"/>
  <c r="L508" i="3"/>
  <c r="Q476" i="3"/>
  <c r="Q391" i="3"/>
  <c r="Q143" i="3"/>
  <c r="L507" i="3"/>
  <c r="L67" i="3"/>
  <c r="L271" i="3"/>
  <c r="Q319" i="3"/>
  <c r="Q212" i="3"/>
  <c r="Q460" i="3"/>
  <c r="L270" i="3"/>
  <c r="Q371" i="3"/>
  <c r="L550" i="3"/>
  <c r="Q456" i="3"/>
  <c r="Q2" i="3"/>
  <c r="L126" i="3"/>
  <c r="Q424" i="3"/>
  <c r="Q264" i="3"/>
  <c r="Q365" i="3"/>
  <c r="Q521" i="3"/>
  <c r="L310" i="3"/>
  <c r="Q147" i="3"/>
  <c r="L194" i="3"/>
  <c r="L272" i="3"/>
  <c r="Q414" i="3"/>
  <c r="Q563" i="3"/>
  <c r="Q550" i="3"/>
  <c r="Q464" i="3"/>
  <c r="L230" i="3"/>
  <c r="Q450" i="3"/>
  <c r="Q328" i="3"/>
  <c r="Q320" i="3"/>
  <c r="L34" i="3"/>
  <c r="Q543" i="3"/>
  <c r="Q374" i="3"/>
  <c r="Q453" i="3"/>
  <c r="Q310" i="3"/>
  <c r="L384" i="3"/>
  <c r="Q327" i="3"/>
  <c r="Q41" i="3"/>
  <c r="Q189" i="3"/>
  <c r="L304" i="3"/>
  <c r="L235" i="3"/>
  <c r="Q489" i="3"/>
  <c r="Q211" i="3"/>
  <c r="Q270" i="3"/>
  <c r="Q434" i="3"/>
  <c r="L464" i="3"/>
  <c r="Q509" i="3"/>
  <c r="Q182" i="3"/>
  <c r="L122" i="3"/>
  <c r="Q525" i="3"/>
  <c r="L467" i="3"/>
  <c r="Q112" i="3"/>
  <c r="Q382" i="3"/>
  <c r="L544" i="3"/>
  <c r="Q30" i="3"/>
  <c r="L224" i="3"/>
  <c r="Q349" i="3"/>
  <c r="Q129" i="3"/>
  <c r="L551" i="3"/>
  <c r="Q21" i="3"/>
  <c r="Q384" i="3"/>
  <c r="L64" i="3"/>
  <c r="Q136" i="3"/>
  <c r="Q22" i="3"/>
  <c r="Q93" i="3"/>
  <c r="Q63" i="3"/>
  <c r="Q181" i="3"/>
  <c r="Q366" i="3"/>
  <c r="L391" i="3"/>
  <c r="Q431" i="3"/>
  <c r="L468" i="3"/>
  <c r="L22" i="3"/>
  <c r="Q426" i="3"/>
  <c r="L182" i="3"/>
  <c r="Q477" i="3"/>
  <c r="L434" i="3"/>
  <c r="Q69" i="3"/>
  <c r="Q127" i="3"/>
  <c r="Q157" i="3"/>
  <c r="L26" i="3"/>
  <c r="L504" i="3"/>
  <c r="Q306" i="3"/>
  <c r="Q101" i="3"/>
  <c r="Q480" i="3"/>
  <c r="L174" i="3"/>
  <c r="Q468" i="3"/>
  <c r="L171" i="3"/>
  <c r="L506" i="3"/>
  <c r="Q23" i="3"/>
  <c r="L312" i="3"/>
  <c r="Q458" i="3"/>
  <c r="Q290" i="3"/>
  <c r="Q55" i="3"/>
  <c r="Q516" i="3"/>
  <c r="Q146" i="3"/>
  <c r="L395" i="3"/>
  <c r="Q442" i="3"/>
  <c r="Q94" i="3"/>
  <c r="Q309" i="3"/>
  <c r="L170" i="3"/>
  <c r="Q355" i="3"/>
  <c r="L178" i="3"/>
  <c r="Q95" i="3"/>
  <c r="L344" i="3"/>
  <c r="L9" i="3"/>
  <c r="Q321" i="3"/>
  <c r="Q118" i="3"/>
  <c r="L268" i="3"/>
  <c r="Q187" i="3"/>
  <c r="L185" i="3"/>
  <c r="Q109" i="3"/>
  <c r="Q132" i="3"/>
  <c r="Q386" i="3"/>
  <c r="Q437" i="3"/>
  <c r="Q519" i="3"/>
  <c r="L13" i="3"/>
  <c r="Q276" i="3"/>
  <c r="Q283" i="3"/>
  <c r="Q344" i="3"/>
  <c r="L353" i="3"/>
  <c r="Q102" i="3"/>
  <c r="Q493" i="3"/>
  <c r="Q214" i="3"/>
  <c r="Q537" i="3"/>
  <c r="Q421" i="3"/>
  <c r="Q243" i="3"/>
  <c r="Q291" i="3"/>
  <c r="Q177" i="3"/>
  <c r="L6" i="3"/>
  <c r="Q412" i="3"/>
  <c r="Q475" i="3"/>
  <c r="Q50" i="3"/>
  <c r="Q390" i="3"/>
  <c r="Q268" i="3"/>
  <c r="L11" i="3"/>
  <c r="Q108" i="3"/>
  <c r="Q113" i="3"/>
  <c r="Q425" i="3"/>
  <c r="Q452" i="3"/>
  <c r="Q149" i="3"/>
  <c r="Q166" i="3"/>
  <c r="Q11" i="3"/>
  <c r="Q17" i="3"/>
  <c r="Q25" i="3"/>
  <c r="Q551" i="3"/>
  <c r="Q296" i="3"/>
  <c r="L313" i="3"/>
  <c r="Q482" i="3"/>
  <c r="Q203" i="3"/>
  <c r="Q462" i="3"/>
  <c r="L275" i="3"/>
  <c r="Q501" i="3"/>
  <c r="Q197" i="3"/>
  <c r="L433" i="3"/>
  <c r="L188" i="3"/>
  <c r="Q174" i="3"/>
  <c r="L175" i="3"/>
  <c r="Q373" i="3"/>
  <c r="Q65" i="3"/>
  <c r="Q59" i="3"/>
  <c r="L514" i="3"/>
  <c r="L265" i="3"/>
  <c r="Q481" i="3"/>
  <c r="Q356" i="3"/>
  <c r="L549" i="3"/>
  <c r="Q128" i="3"/>
  <c r="Q7" i="3"/>
  <c r="Q150" i="3"/>
  <c r="Q449" i="3"/>
  <c r="L180" i="3"/>
  <c r="L509" i="3"/>
  <c r="Q370" i="3"/>
  <c r="Q281" i="3"/>
  <c r="Q562" i="3"/>
  <c r="L349" i="3"/>
  <c r="Q377" i="3"/>
  <c r="L130" i="3"/>
  <c r="L177" i="3"/>
  <c r="Q529" i="3"/>
  <c r="L120" i="3"/>
  <c r="Q312" i="3"/>
  <c r="L555" i="3"/>
  <c r="Q302" i="3"/>
  <c r="Q269" i="3"/>
  <c r="Q317" i="3"/>
  <c r="Q401" i="3"/>
  <c r="Q486" i="3"/>
  <c r="L305" i="3"/>
  <c r="Q404" i="3"/>
  <c r="Q383" i="3"/>
  <c r="L134" i="3"/>
  <c r="Q164" i="3"/>
  <c r="Q325" i="3"/>
  <c r="Q96" i="3"/>
  <c r="Q488" i="3"/>
  <c r="L23" i="3"/>
  <c r="L435" i="3"/>
  <c r="Q10" i="3"/>
  <c r="Q498" i="3"/>
  <c r="Q350" i="3"/>
  <c r="Q343" i="3"/>
  <c r="Q566" i="3"/>
  <c r="Q126" i="3"/>
  <c r="Q544" i="3"/>
  <c r="L429" i="3"/>
  <c r="Q148" i="3"/>
  <c r="Q510" i="3"/>
  <c r="L12" i="3"/>
  <c r="Q272" i="3"/>
  <c r="Q40" i="3"/>
  <c r="Q154" i="3"/>
  <c r="Q280" i="3"/>
  <c r="Q286" i="3"/>
  <c r="Q124" i="3"/>
  <c r="L62" i="3"/>
  <c r="L33" i="3"/>
  <c r="L547" i="3"/>
  <c r="Q224" i="3"/>
  <c r="Q172" i="3"/>
  <c r="L225" i="3"/>
  <c r="Q354" i="3"/>
  <c r="Q33" i="3"/>
  <c r="Q567" i="3"/>
  <c r="L394" i="3"/>
  <c r="L227" i="3"/>
  <c r="L125" i="3"/>
  <c r="L431" i="3"/>
  <c r="Q396" i="3"/>
  <c r="Q53" i="3"/>
  <c r="L471" i="3"/>
  <c r="Q466" i="3"/>
  <c r="Q161" i="3"/>
  <c r="L135" i="3"/>
  <c r="L430" i="3"/>
  <c r="Q263" i="3"/>
  <c r="Q265" i="3"/>
  <c r="Q288" i="3"/>
  <c r="Q103" i="3"/>
  <c r="L27" i="3"/>
  <c r="Q517" i="3"/>
  <c r="Q558" i="3"/>
  <c r="Q99" i="3"/>
  <c r="Q409" i="3"/>
  <c r="L316" i="3"/>
  <c r="Q527" i="3"/>
  <c r="Q297" i="3"/>
  <c r="Q388" i="3"/>
  <c r="Q258" i="3"/>
  <c r="Q36" i="3"/>
  <c r="Q259" i="3"/>
  <c r="Q271" i="3"/>
  <c r="Q332" i="3"/>
  <c r="Q179" i="3"/>
  <c r="Q316" i="3"/>
  <c r="Q46" i="3"/>
  <c r="Q339" i="3"/>
  <c r="Q346" i="3"/>
  <c r="Q29" i="3"/>
  <c r="L131" i="3"/>
  <c r="L473" i="3"/>
  <c r="Q48" i="3"/>
  <c r="Q333" i="3"/>
  <c r="Q301" i="3"/>
  <c r="Q208" i="3"/>
  <c r="Q236" i="3"/>
  <c r="L193" i="3"/>
  <c r="Q469" i="3"/>
  <c r="L184" i="3"/>
  <c r="Q266" i="3"/>
  <c r="Q144" i="3"/>
  <c r="Q514" i="3"/>
  <c r="L232" i="3"/>
  <c r="Q119" i="3"/>
  <c r="L548" i="3"/>
  <c r="Q163" i="3"/>
  <c r="Q158" i="3"/>
  <c r="L65" i="3"/>
  <c r="Q311" i="3"/>
  <c r="L3" i="3"/>
  <c r="L427" i="3"/>
  <c r="Q279" i="3"/>
  <c r="Q107" i="3"/>
  <c r="Q250" i="3"/>
  <c r="Q249" i="3"/>
  <c r="Q133" i="3"/>
  <c r="L516" i="3"/>
  <c r="Q530" i="3"/>
  <c r="Q167" i="3"/>
  <c r="L347" i="3"/>
  <c r="Q478" i="3"/>
  <c r="Q104" i="3"/>
  <c r="Q185" i="3"/>
  <c r="L138" i="3"/>
  <c r="Q169" i="3"/>
  <c r="Q98" i="3"/>
  <c r="Q134" i="3"/>
  <c r="L346" i="3"/>
  <c r="L133" i="3"/>
  <c r="Q331" i="3"/>
  <c r="L311" i="3"/>
  <c r="L469" i="3"/>
  <c r="Q454" i="3"/>
  <c r="Q138" i="3"/>
  <c r="L273" i="3"/>
  <c r="L472" i="3"/>
  <c r="Q198" i="3"/>
  <c r="L68" i="3"/>
  <c r="Q443" i="3"/>
  <c r="Q8" i="3"/>
  <c r="Q121" i="3"/>
  <c r="Q123" i="3"/>
  <c r="L505" i="3"/>
  <c r="Q314" i="3"/>
  <c r="Q362" i="3"/>
  <c r="Q415" i="3"/>
  <c r="Q318" i="3"/>
  <c r="L308" i="3"/>
  <c r="Q117" i="3"/>
  <c r="Q487" i="3"/>
  <c r="L228" i="3"/>
  <c r="Q439" i="3"/>
  <c r="Q496" i="3"/>
  <c r="Q193" i="3"/>
  <c r="L387" i="3"/>
  <c r="Q552" i="3"/>
  <c r="Q526" i="3"/>
  <c r="Q376" i="3"/>
  <c r="Q479" i="3"/>
  <c r="L545" i="3"/>
  <c r="Q278" i="3"/>
  <c r="L5" i="3"/>
  <c r="Q238" i="3"/>
  <c r="Q307" i="3"/>
  <c r="Q395" i="3"/>
  <c r="Q261" i="3"/>
  <c r="Q275" i="3"/>
  <c r="Q295" i="3"/>
  <c r="Q539" i="3"/>
  <c r="Q37" i="3"/>
  <c r="Q419" i="3"/>
  <c r="Q429" i="3"/>
  <c r="Q348" i="3"/>
  <c r="Q548" i="3"/>
  <c r="Q52" i="3"/>
  <c r="Q141" i="3"/>
  <c r="Q110" i="3"/>
  <c r="Q545" i="3"/>
  <c r="Q289" i="3"/>
  <c r="L315" i="3"/>
  <c r="Q28" i="3"/>
  <c r="Q20" i="3"/>
  <c r="L192" i="3"/>
  <c r="Q262" i="3"/>
  <c r="L63" i="3"/>
  <c r="Q459" i="3"/>
  <c r="Q105" i="3"/>
  <c r="Q196" i="3"/>
  <c r="L166" i="3"/>
  <c r="L352" i="3"/>
  <c r="L392" i="3"/>
  <c r="Q455" i="3"/>
  <c r="Q18" i="3"/>
  <c r="Q569" i="3"/>
  <c r="Q304" i="3"/>
  <c r="Q397" i="3"/>
  <c r="Q222" i="3"/>
  <c r="Q313" i="3"/>
  <c r="Q284" i="3"/>
  <c r="L169" i="3"/>
  <c r="Q411" i="3"/>
  <c r="Q3" i="3"/>
  <c r="Q227" i="3"/>
  <c r="Q512" i="3"/>
  <c r="Q342" i="3"/>
  <c r="Q234" i="3"/>
  <c r="Q159" i="3"/>
  <c r="Q528" i="3"/>
  <c r="Q239" i="3"/>
  <c r="Q341" i="3"/>
  <c r="Q378" i="3"/>
  <c r="Q484" i="3"/>
  <c r="L465" i="3"/>
  <c r="L29" i="3"/>
  <c r="Q152" i="3"/>
  <c r="Q533" i="3"/>
  <c r="L15" i="3"/>
  <c r="Q253" i="3"/>
  <c r="Q300" i="3"/>
  <c r="L167" i="3"/>
  <c r="Q461" i="3"/>
  <c r="Q518" i="3"/>
  <c r="Q507" i="3"/>
  <c r="L226" i="3"/>
  <c r="L66" i="3"/>
  <c r="Q160" i="3"/>
  <c r="Q24" i="3"/>
  <c r="Q231" i="3"/>
  <c r="L30" i="3"/>
  <c r="Q267" i="3"/>
  <c r="Q277" i="3"/>
  <c r="Q403" i="3"/>
  <c r="Q218" i="3"/>
  <c r="L388" i="3"/>
  <c r="Q324" i="3"/>
  <c r="Q359" i="3"/>
  <c r="Q504" i="3"/>
  <c r="Q9" i="3"/>
  <c r="Q237" i="3"/>
  <c r="Q216" i="3"/>
  <c r="Q120" i="3"/>
  <c r="Q223" i="3"/>
  <c r="Q246" i="3"/>
  <c r="Q131" i="3"/>
  <c r="L428" i="3"/>
  <c r="L179" i="3"/>
  <c r="Q210" i="3"/>
  <c r="Q242" i="3"/>
  <c r="Q252" i="3"/>
  <c r="Q353" i="3"/>
  <c r="Q436" i="3"/>
  <c r="L436" i="3"/>
  <c r="L309" i="3"/>
  <c r="Q170" i="3"/>
  <c r="L426" i="3"/>
  <c r="Q248" i="3"/>
  <c r="Q200" i="3"/>
  <c r="Q513" i="3"/>
  <c r="Q393" i="3"/>
  <c r="Q490" i="3"/>
  <c r="Q474" i="3"/>
  <c r="L470" i="3"/>
  <c r="Q557" i="3"/>
  <c r="L513" i="3"/>
  <c r="Q381" i="3"/>
  <c r="Q408" i="3"/>
  <c r="L186" i="3"/>
  <c r="L386" i="3"/>
  <c r="L31" i="3"/>
  <c r="Q471" i="3"/>
  <c r="Q162" i="3"/>
  <c r="Q553" i="3"/>
  <c r="Q406" i="3"/>
  <c r="L128" i="3"/>
  <c r="Q556" i="3"/>
  <c r="L348" i="3"/>
  <c r="Q322" i="3"/>
  <c r="Q511" i="3"/>
  <c r="Q285" i="3"/>
  <c r="Q441" i="3"/>
  <c r="Q379" i="3"/>
  <c r="Q34" i="3"/>
  <c r="L189" i="3"/>
  <c r="L195" i="3"/>
  <c r="Q368" i="3"/>
  <c r="L314" i="3"/>
  <c r="Q559" i="3"/>
  <c r="L552" i="3"/>
  <c r="Q427" i="3"/>
  <c r="Q205" i="3"/>
  <c r="Q4" i="3"/>
  <c r="Q207" i="3"/>
  <c r="Q215" i="3"/>
  <c r="L476" i="3"/>
  <c r="Q282" i="3"/>
  <c r="Q27" i="3"/>
  <c r="Q495" i="3"/>
  <c r="Q15" i="3"/>
  <c r="Q555" i="3"/>
  <c r="Q191" i="3"/>
  <c r="Q387" i="3"/>
  <c r="Q565" i="3"/>
  <c r="Q62" i="3"/>
  <c r="Q58" i="3"/>
  <c r="Q230" i="3"/>
  <c r="Q407" i="3"/>
  <c r="Q194" i="3"/>
  <c r="Q345" i="3"/>
  <c r="Q380" i="3"/>
  <c r="Q68" i="3"/>
  <c r="L233" i="3"/>
  <c r="L236" i="3"/>
  <c r="L356" i="3"/>
  <c r="L306" i="3"/>
  <c r="Q515" i="3"/>
  <c r="Q375" i="3"/>
  <c r="Q420" i="3"/>
  <c r="L173" i="3"/>
  <c r="Q153" i="3"/>
  <c r="Q369" i="3"/>
  <c r="L432" i="3"/>
  <c r="Q116" i="3"/>
  <c r="Q323" i="3"/>
  <c r="Q60" i="3"/>
  <c r="L274" i="3"/>
  <c r="Q561" i="3"/>
  <c r="Q213" i="3"/>
  <c r="Q399" i="3"/>
  <c r="Q5" i="3"/>
  <c r="Q32" i="3"/>
  <c r="Q287" i="3"/>
  <c r="Q240" i="3"/>
  <c r="Q43" i="3"/>
  <c r="Q294" i="3"/>
  <c r="Q156" i="3"/>
  <c r="L10" i="3"/>
  <c r="Q228" i="3"/>
  <c r="L172" i="3"/>
  <c r="Q49" i="3"/>
  <c r="Q542" i="3"/>
  <c r="Q183" i="3"/>
  <c r="Q165" i="3"/>
  <c r="Q451" i="3"/>
  <c r="Q245" i="3"/>
  <c r="Q506" i="3"/>
  <c r="L396" i="3"/>
  <c r="L18" i="3"/>
  <c r="Q192" i="3"/>
  <c r="Q56" i="3"/>
  <c r="L553" i="3"/>
  <c r="Q541" i="3"/>
  <c r="L181" i="3"/>
  <c r="L229" i="3"/>
  <c r="Q13" i="3"/>
  <c r="Q549" i="3"/>
  <c r="L276" i="3"/>
  <c r="Q433" i="3"/>
  <c r="Q206" i="3"/>
  <c r="Q400" i="3"/>
  <c r="Q171" i="3"/>
  <c r="Q229" i="3"/>
  <c r="Q536" i="3"/>
  <c r="Q473" i="3"/>
  <c r="Q303" i="3"/>
  <c r="Q402" i="3"/>
  <c r="Q564" i="3"/>
  <c r="Q520" i="3"/>
  <c r="Q16" i="3"/>
  <c r="Q255" i="3"/>
  <c r="Q447" i="3"/>
  <c r="Q256" i="3"/>
  <c r="Q135" i="3"/>
  <c r="Q423" i="3"/>
  <c r="L127" i="3"/>
  <c r="L176" i="3"/>
  <c r="Q457" i="3"/>
  <c r="Q168" i="3"/>
  <c r="L350" i="3"/>
  <c r="Q51" i="3"/>
  <c r="Q502" i="3"/>
  <c r="Q47" i="3"/>
  <c r="Q467" i="3"/>
  <c r="Q554" i="3"/>
  <c r="L264" i="3"/>
  <c r="Q326" i="3"/>
  <c r="Q522" i="3"/>
  <c r="Q209" i="3"/>
  <c r="L25" i="3"/>
  <c r="Q6" i="3"/>
  <c r="Q42" i="3"/>
  <c r="L231" i="3"/>
  <c r="Q226" i="3"/>
  <c r="Q115" i="3"/>
  <c r="Q221" i="3"/>
  <c r="L554" i="3"/>
  <c r="Q444" i="3"/>
  <c r="Q418" i="3"/>
  <c r="L196" i="3"/>
  <c r="Q12" i="3"/>
  <c r="Q232" i="3"/>
  <c r="L129" i="3"/>
  <c r="Q225" i="3"/>
  <c r="Q352" i="3"/>
  <c r="Q417" i="3"/>
  <c r="Q499" i="3"/>
  <c r="Q137" i="3"/>
  <c r="L425" i="3"/>
  <c r="Q500" i="3"/>
  <c r="L19" i="3"/>
  <c r="L475" i="3"/>
  <c r="Q465" i="3"/>
  <c r="Q38" i="3"/>
  <c r="Q334" i="3"/>
  <c r="Q122" i="3"/>
  <c r="Q361" i="3"/>
  <c r="Q173" i="3"/>
  <c r="Q111" i="3"/>
  <c r="Q130" i="3"/>
  <c r="L132" i="3"/>
  <c r="L307" i="3"/>
  <c r="Q315" i="3"/>
  <c r="Q560" i="3"/>
  <c r="Q337" i="3"/>
  <c r="Q483" i="3"/>
  <c r="Q410" i="3"/>
  <c r="Q535" i="3"/>
  <c r="Q180" i="3"/>
  <c r="L32" i="3"/>
  <c r="L121" i="3"/>
  <c r="L512" i="3"/>
  <c r="Q184" i="3"/>
  <c r="Q299" i="3"/>
  <c r="Q35" i="3"/>
  <c r="Q330" i="3"/>
  <c r="Q416" i="3"/>
  <c r="Q340" i="3"/>
  <c r="Q432" i="3"/>
  <c r="L385" i="3"/>
  <c r="L20" i="3"/>
  <c r="Q54" i="3"/>
  <c r="L393" i="3"/>
  <c r="L183" i="3"/>
  <c r="Q358" i="3"/>
  <c r="L390" i="3"/>
  <c r="Q31" i="3"/>
  <c r="Q100" i="3"/>
  <c r="Q140" i="3"/>
  <c r="L510" i="3"/>
  <c r="Q39" i="3"/>
  <c r="Q470" i="3"/>
  <c r="Q293" i="3"/>
  <c r="L269" i="3"/>
  <c r="Q114" i="3"/>
  <c r="Q155" i="3"/>
  <c r="Q188" i="3"/>
  <c r="Q494" i="3"/>
  <c r="Q445" i="3"/>
  <c r="L124" i="3"/>
  <c r="L190" i="3"/>
  <c r="Q524" i="3"/>
  <c r="Q338" i="3"/>
  <c r="L267" i="3"/>
  <c r="Q260" i="3"/>
  <c r="Q44" i="3"/>
  <c r="Q241" i="3"/>
  <c r="Q547" i="3"/>
  <c r="L123" i="3"/>
  <c r="Q57" i="3"/>
  <c r="L136" i="3"/>
  <c r="L168" i="3"/>
  <c r="L515" i="3"/>
  <c r="Q394" i="3"/>
  <c r="L8" i="3"/>
  <c r="Q195" i="3"/>
  <c r="Q503" i="3"/>
  <c r="L345" i="3"/>
  <c r="Q497" i="3"/>
  <c r="Q67" i="3"/>
  <c r="Q106" i="3"/>
  <c r="Q532" i="3"/>
  <c r="Q508" i="3"/>
  <c r="Q217" i="3"/>
  <c r="Q329" i="3"/>
  <c r="Q125" i="3"/>
  <c r="Q347" i="3"/>
  <c r="Q538" i="3"/>
  <c r="Q430" i="3"/>
  <c r="Q247" i="3"/>
  <c r="L187" i="3"/>
  <c r="Q372" i="3"/>
  <c r="Q176" i="3"/>
  <c r="L69" i="3"/>
  <c r="Q142" i="3"/>
  <c r="Q428" i="3"/>
  <c r="L351" i="3"/>
  <c r="Q175" i="3"/>
  <c r="L355" i="3"/>
  <c r="Q244" i="3"/>
  <c r="Q523" i="3"/>
  <c r="Q413" i="3"/>
  <c r="Q492" i="3"/>
  <c r="L354" i="3"/>
  <c r="Q534" i="3"/>
  <c r="Q308" i="3"/>
  <c r="Q446" i="3"/>
  <c r="Q363" i="3"/>
  <c r="Q292" i="3"/>
  <c r="Q367" i="3"/>
  <c r="Q251" i="3"/>
  <c r="L234" i="3"/>
  <c r="Q19" i="3"/>
  <c r="L389" i="3"/>
  <c r="Q389" i="3"/>
  <c r="Q178" i="3"/>
  <c r="L511" i="3"/>
  <c r="L16" i="3"/>
  <c r="Q568" i="3"/>
  <c r="L474" i="3"/>
  <c r="Q233" i="3"/>
  <c r="Q298" i="3"/>
  <c r="Q204" i="3"/>
  <c r="L546" i="3"/>
  <c r="Q405" i="3"/>
  <c r="Q199" i="3"/>
  <c r="Q139" i="3"/>
  <c r="Q491" i="3"/>
  <c r="Q531" i="3"/>
  <c r="Q257" i="3"/>
  <c r="Q201" i="3"/>
  <c r="Q219" i="3"/>
  <c r="Q254" i="3"/>
  <c r="Q335" i="3"/>
  <c r="Q26" i="3"/>
  <c r="Q186" i="3"/>
  <c r="L4" i="3"/>
  <c r="Q305" i="3"/>
  <c r="Q220" i="3"/>
  <c r="Q435" i="3"/>
  <c r="L556" i="3"/>
  <c r="L7" i="3"/>
  <c r="Q202" i="3"/>
  <c r="Q385" i="3"/>
  <c r="Q438" i="3"/>
  <c r="Q472" i="3"/>
  <c r="Q14" i="3"/>
  <c r="Q546" i="3"/>
  <c r="Q360" i="3"/>
  <c r="Q392" i="3"/>
  <c r="Q505" i="3"/>
  <c r="Q357" i="3"/>
  <c r="L191" i="3"/>
  <c r="Q398" i="3"/>
  <c r="L424" i="3"/>
  <c r="Q190" i="3"/>
  <c r="Q145" i="3"/>
  <c r="Q336" i="3"/>
  <c r="L137" i="3"/>
  <c r="U268" i="3" l="1"/>
  <c r="U472" i="3"/>
  <c r="U556" i="3"/>
  <c r="U510" i="3"/>
  <c r="U172" i="3"/>
  <c r="U224" i="3"/>
  <c r="U271" i="3"/>
  <c r="U182" i="3"/>
  <c r="U468" i="3"/>
  <c r="U62" i="3"/>
  <c r="U506" i="3"/>
  <c r="U346" i="3"/>
  <c r="U436" i="3"/>
  <c r="U180" i="3"/>
  <c r="U29" i="3"/>
  <c r="U136" i="3"/>
  <c r="U227" i="3"/>
  <c r="U467" i="3"/>
  <c r="U25" i="3"/>
  <c r="U393" i="3"/>
  <c r="U19" i="3"/>
  <c r="U272" i="3"/>
  <c r="U18" i="3"/>
  <c r="U64" i="3"/>
  <c r="U554" i="3"/>
  <c r="U550" i="3"/>
  <c r="U130" i="3"/>
  <c r="U176" i="3"/>
  <c r="U473" i="3"/>
  <c r="U33" i="3"/>
  <c r="U194" i="3"/>
  <c r="U427" i="3"/>
  <c r="U10" i="3"/>
  <c r="U344" i="3"/>
  <c r="U127" i="3"/>
  <c r="U192" i="3"/>
  <c r="U137" i="3"/>
  <c r="U515" i="3"/>
  <c r="U315" i="3"/>
  <c r="U474" i="3"/>
  <c r="U230" i="3"/>
  <c r="U394" i="3"/>
  <c r="U186" i="3"/>
  <c r="U27" i="3"/>
  <c r="U174" i="3"/>
  <c r="U124" i="3"/>
  <c r="U267" i="3"/>
  <c r="U508" i="3"/>
  <c r="U183" i="3"/>
  <c r="U388" i="3"/>
  <c r="U13" i="3"/>
  <c r="U167" i="3"/>
  <c r="U188" i="3"/>
  <c r="U32" i="3"/>
  <c r="U312" i="3"/>
  <c r="U356" i="3"/>
  <c r="U65" i="3"/>
  <c r="U545" i="3"/>
  <c r="U30" i="3"/>
  <c r="U350" i="3"/>
  <c r="U469" i="3"/>
  <c r="U274" i="3"/>
  <c r="U264" i="3"/>
  <c r="U66" i="3"/>
  <c r="U31" i="3"/>
  <c r="U391" i="3"/>
  <c r="U266" i="3"/>
  <c r="U128" i="3"/>
  <c r="U4" i="3"/>
  <c r="U389" i="3"/>
  <c r="U229" i="3"/>
  <c r="U187" i="3"/>
  <c r="U471" i="3"/>
  <c r="U425" i="3"/>
  <c r="U233" i="3"/>
  <c r="U191" i="3"/>
  <c r="U547" i="3"/>
  <c r="U168" i="3"/>
  <c r="U68" i="3"/>
  <c r="U476" i="3"/>
  <c r="U228" i="3"/>
  <c r="U6" i="3"/>
  <c r="U428" i="3"/>
  <c r="U234" i="3"/>
  <c r="U226" i="3"/>
  <c r="U429" i="3"/>
  <c r="U470" i="3"/>
  <c r="U232" i="3"/>
  <c r="U275" i="3"/>
  <c r="U273" i="3"/>
  <c r="U551" i="3"/>
  <c r="U354" i="3"/>
  <c r="U549" i="3"/>
  <c r="U269" i="3"/>
  <c r="U11" i="3"/>
  <c r="U121" i="3"/>
  <c r="U507" i="3"/>
  <c r="U123" i="3"/>
  <c r="U305" i="3"/>
  <c r="U308" i="3"/>
  <c r="U175" i="3"/>
  <c r="U173" i="3"/>
  <c r="U314" i="3"/>
  <c r="U225" i="3"/>
  <c r="U516" i="3"/>
  <c r="U432" i="3"/>
  <c r="U22" i="3"/>
  <c r="U316" i="3"/>
  <c r="U131" i="3"/>
  <c r="U181" i="3"/>
  <c r="U34" i="3"/>
  <c r="U196" i="3"/>
  <c r="U311" i="3"/>
  <c r="U126" i="3"/>
  <c r="U345" i="3"/>
  <c r="U349" i="3"/>
  <c r="U166" i="3"/>
  <c r="U185" i="3"/>
  <c r="U190" i="3"/>
  <c r="U426" i="3"/>
  <c r="U9" i="3"/>
  <c r="U189" i="3"/>
  <c r="U387" i="3"/>
  <c r="U466" i="3"/>
  <c r="U464" i="3"/>
  <c r="U509" i="3"/>
  <c r="U171" i="3"/>
  <c r="U553" i="3"/>
  <c r="U511" i="3"/>
  <c r="U23" i="3"/>
  <c r="U63" i="3"/>
  <c r="U347" i="3"/>
  <c r="U313" i="3"/>
  <c r="U8" i="3"/>
  <c r="U120" i="3"/>
  <c r="U169" i="3"/>
  <c r="U546" i="3"/>
  <c r="U5" i="3"/>
  <c r="U265" i="3"/>
  <c r="U178" i="3"/>
  <c r="U184" i="3"/>
  <c r="U544" i="3"/>
  <c r="U424" i="3"/>
  <c r="U475" i="3"/>
  <c r="U434" i="3"/>
  <c r="U384" i="3"/>
  <c r="U134" i="3"/>
  <c r="U355" i="3"/>
  <c r="U177" i="3"/>
  <c r="U12" i="3"/>
  <c r="U235" i="3"/>
  <c r="U309" i="3"/>
  <c r="U385" i="3"/>
  <c r="U26" i="3"/>
  <c r="U236" i="3"/>
  <c r="U433" i="3"/>
  <c r="U195" i="3"/>
  <c r="U193" i="3"/>
  <c r="U390" i="3"/>
  <c r="U20" i="3"/>
  <c r="U307" i="3"/>
  <c r="U392" i="3"/>
  <c r="U69" i="3"/>
  <c r="U138" i="3"/>
  <c r="U133" i="3"/>
  <c r="U67" i="3"/>
  <c r="U430" i="3"/>
  <c r="U555" i="3"/>
  <c r="U435" i="3"/>
  <c r="U504" i="3"/>
  <c r="U395" i="3"/>
  <c r="U135" i="3"/>
  <c r="U548" i="3"/>
  <c r="U304" i="3"/>
  <c r="U306" i="3"/>
  <c r="U513" i="3"/>
  <c r="U270" i="3"/>
  <c r="U231" i="3"/>
  <c r="U7" i="3"/>
  <c r="U276" i="3"/>
  <c r="U351" i="3"/>
  <c r="U431" i="3"/>
  <c r="U552" i="3"/>
  <c r="U132" i="3"/>
  <c r="U310" i="3"/>
  <c r="U125" i="3"/>
  <c r="U512" i="3"/>
  <c r="U348" i="3"/>
  <c r="U122" i="3"/>
  <c r="U353" i="3"/>
  <c r="U386" i="3"/>
  <c r="U16" i="3"/>
  <c r="U15" i="3"/>
  <c r="U179" i="3"/>
  <c r="U465" i="3"/>
  <c r="U514" i="3"/>
  <c r="U352" i="3"/>
  <c r="U170" i="3"/>
  <c r="U505" i="3"/>
  <c r="U396" i="3"/>
  <c r="U129" i="3"/>
  <c r="U3" i="3"/>
  <c r="U2" i="3"/>
  <c r="X108" i="3"/>
  <c r="X124" i="3"/>
  <c r="X429" i="3"/>
  <c r="X247" i="3"/>
  <c r="X437" i="3"/>
  <c r="X37" i="3"/>
  <c r="X286" i="3"/>
  <c r="X495" i="3"/>
  <c r="X16" i="3"/>
  <c r="X138" i="3"/>
  <c r="X310" i="3"/>
  <c r="X302" i="3"/>
  <c r="X27" i="3"/>
  <c r="X236" i="3"/>
  <c r="X378" i="3"/>
  <c r="X398" i="3"/>
  <c r="X184" i="3"/>
  <c r="X435" i="3"/>
  <c r="X314" i="3"/>
  <c r="X56" i="3"/>
  <c r="X243" i="3"/>
  <c r="X307" i="3"/>
  <c r="X248" i="3"/>
  <c r="X279" i="3"/>
  <c r="X139" i="3"/>
  <c r="X273" i="3"/>
  <c r="X98" i="3"/>
  <c r="X553" i="3"/>
  <c r="X547" i="3"/>
  <c r="X122" i="3"/>
  <c r="X349" i="3"/>
  <c r="X115" i="3"/>
  <c r="X17" i="3"/>
  <c r="X205" i="3"/>
  <c r="X183" i="3"/>
  <c r="X457" i="3"/>
  <c r="X563" i="3"/>
  <c r="X227" i="3"/>
  <c r="X313" i="3"/>
  <c r="X371" i="3"/>
  <c r="X225" i="3"/>
  <c r="X231" i="3"/>
  <c r="X274" i="3"/>
  <c r="X239" i="3"/>
  <c r="X325" i="3"/>
  <c r="X145" i="3"/>
  <c r="X24" i="3"/>
  <c r="X6" i="3"/>
  <c r="X304" i="3"/>
  <c r="X524" i="3"/>
  <c r="X142" i="3"/>
  <c r="X477" i="3"/>
  <c r="X147" i="3"/>
  <c r="X420" i="3"/>
  <c r="X134" i="3"/>
  <c r="X541" i="3"/>
  <c r="X148" i="3"/>
  <c r="X198" i="3"/>
  <c r="X342" i="3"/>
  <c r="X403" i="3"/>
  <c r="X126" i="3"/>
  <c r="X355" i="3"/>
  <c r="X278" i="3"/>
  <c r="X538" i="3"/>
  <c r="X20" i="3"/>
  <c r="X161" i="3"/>
  <c r="X196" i="3"/>
  <c r="X52" i="3"/>
  <c r="X400" i="3"/>
  <c r="X26" i="3"/>
  <c r="X329" i="3"/>
  <c r="X491" i="3"/>
  <c r="X521" i="3"/>
  <c r="X241" i="3"/>
  <c r="X140" i="3"/>
  <c r="X266" i="3"/>
  <c r="X224" i="3"/>
  <c r="X483" i="3"/>
  <c r="X263" i="3"/>
  <c r="X158" i="3"/>
  <c r="X362" i="3"/>
  <c r="X110" i="3"/>
  <c r="X514" i="3"/>
  <c r="X456" i="3"/>
  <c r="X93" i="3"/>
  <c r="X177" i="3"/>
  <c r="X167" i="3"/>
  <c r="X234" i="3"/>
  <c r="X189" i="3"/>
  <c r="X34" i="3"/>
  <c r="X338" i="3"/>
  <c r="X464" i="3"/>
  <c r="X367" i="3"/>
  <c r="X256" i="3"/>
  <c r="X358" i="3"/>
  <c r="X259" i="3"/>
  <c r="X292" i="3"/>
  <c r="X192" i="3"/>
  <c r="X440" i="3"/>
  <c r="X190" i="3"/>
  <c r="X527" i="3"/>
  <c r="X22" i="3"/>
  <c r="X179" i="3"/>
  <c r="X119" i="3"/>
  <c r="X473" i="3"/>
  <c r="X532" i="3"/>
  <c r="X450" i="3"/>
  <c r="X60" i="3"/>
  <c r="X160" i="3"/>
  <c r="X397" i="3"/>
  <c r="X171" i="3"/>
  <c r="X392" i="3"/>
  <c r="X180" i="3"/>
  <c r="X293" i="3"/>
  <c r="X32" i="3"/>
  <c r="X300" i="3"/>
  <c r="X361" i="3"/>
  <c r="X425" i="3"/>
  <c r="X251" i="3"/>
  <c r="X381" i="3"/>
  <c r="X364" i="3"/>
  <c r="X459" i="3"/>
  <c r="X558" i="3"/>
  <c r="X380" i="3"/>
  <c r="X5" i="3"/>
  <c r="X246" i="3"/>
  <c r="X290" i="3"/>
  <c r="X492" i="3"/>
  <c r="X523" i="3"/>
  <c r="X405" i="3"/>
  <c r="X474" i="3"/>
  <c r="X552" i="3"/>
  <c r="X128" i="3"/>
  <c r="X66" i="3"/>
  <c r="X345" i="3"/>
  <c r="X213" i="3"/>
  <c r="X502" i="3"/>
  <c r="X377" i="3"/>
  <c r="X68" i="3"/>
  <c r="X416" i="3"/>
  <c r="X351" i="3"/>
  <c r="X522" i="3"/>
  <c r="X385" i="3"/>
  <c r="X445" i="3"/>
  <c r="X428" i="3"/>
  <c r="X168" i="3"/>
  <c r="X10" i="3"/>
  <c r="X321" i="3"/>
  <c r="X252" i="3"/>
  <c r="X453" i="3"/>
  <c r="X366" i="3"/>
  <c r="X244" i="3"/>
  <c r="X409" i="3"/>
  <c r="X172" i="3"/>
  <c r="X365" i="3"/>
  <c r="X18" i="3"/>
  <c r="X120" i="3"/>
  <c r="X551" i="3"/>
  <c r="X565" i="3"/>
  <c r="X494" i="3"/>
  <c r="X427" i="3"/>
  <c r="X379" i="3"/>
  <c r="X388" i="3"/>
  <c r="X159" i="3"/>
  <c r="X218" i="3"/>
  <c r="X143" i="3"/>
  <c r="X511" i="3"/>
  <c r="X467" i="3"/>
  <c r="X500" i="3"/>
  <c r="X449" i="3"/>
  <c r="X513" i="3"/>
  <c r="X112" i="3"/>
  <c r="X320" i="3"/>
  <c r="X476" i="3"/>
  <c r="X116" i="3"/>
  <c r="X113" i="3"/>
  <c r="X401" i="3"/>
  <c r="X232" i="3"/>
  <c r="X331" i="3"/>
  <c r="X62" i="3"/>
  <c r="X520" i="3"/>
  <c r="X242" i="3"/>
  <c r="X54" i="3"/>
  <c r="X105" i="3"/>
  <c r="X482" i="3"/>
  <c r="X340" i="3"/>
  <c r="X438" i="3"/>
  <c r="X507" i="3"/>
  <c r="X162" i="3"/>
  <c r="X107" i="3"/>
  <c r="X55" i="3"/>
  <c r="X480" i="3"/>
  <c r="X335" i="3"/>
  <c r="X352" i="3"/>
  <c r="X173" i="3"/>
  <c r="X426" i="3"/>
  <c r="X136" i="3"/>
  <c r="X422" i="3"/>
  <c r="X548" i="3"/>
  <c r="X481" i="3"/>
  <c r="X497" i="3"/>
  <c r="X267" i="3"/>
  <c r="X504" i="3"/>
  <c r="X157" i="3"/>
  <c r="X328" i="3"/>
  <c r="X394" i="3"/>
  <c r="X518" i="3"/>
  <c r="X389" i="3"/>
  <c r="X516" i="3"/>
  <c r="X187" i="3"/>
  <c r="X226" i="3"/>
  <c r="X176" i="3"/>
  <c r="X396" i="3"/>
  <c r="X471" i="3"/>
  <c r="X127" i="3"/>
  <c r="X38" i="3"/>
  <c r="X262" i="3"/>
  <c r="X237" i="3"/>
  <c r="X133" i="3"/>
  <c r="X318" i="3"/>
  <c r="X221" i="3"/>
  <c r="X559" i="3"/>
  <c r="X271" i="3"/>
  <c r="X295" i="3"/>
  <c r="X348" i="3"/>
  <c r="X499" i="3"/>
  <c r="X554" i="3"/>
  <c r="X197" i="3"/>
  <c r="X564" i="3"/>
  <c r="X100" i="3"/>
  <c r="X536" i="3"/>
  <c r="X13" i="3"/>
  <c r="X253" i="3"/>
  <c r="X39" i="3"/>
  <c r="X343" i="3"/>
  <c r="X240" i="3"/>
  <c r="X303" i="3"/>
  <c r="X390" i="3"/>
  <c r="X341" i="3"/>
  <c r="X441" i="3"/>
  <c r="X99" i="3"/>
  <c r="X206" i="3"/>
  <c r="X41" i="3"/>
  <c r="X468" i="3"/>
  <c r="X103" i="3"/>
  <c r="X257" i="3"/>
  <c r="X182" i="3"/>
  <c r="X281" i="3"/>
  <c r="X175" i="3"/>
  <c r="X275" i="3"/>
  <c r="X383" i="3"/>
  <c r="X317" i="3"/>
  <c r="X423" i="3"/>
  <c r="X7" i="3"/>
  <c r="X214" i="3"/>
  <c r="X316" i="3"/>
  <c r="X487" i="3"/>
  <c r="X219" i="3"/>
  <c r="X53" i="3"/>
  <c r="X255" i="3"/>
  <c r="X478" i="3"/>
  <c r="X118" i="3"/>
  <c r="X387" i="3"/>
  <c r="X539" i="3"/>
  <c r="X408" i="3"/>
  <c r="X291" i="3"/>
  <c r="X12" i="3"/>
  <c r="X447" i="3"/>
  <c r="X67" i="3"/>
  <c r="X567" i="3"/>
  <c r="X485" i="3"/>
  <c r="X528" i="3"/>
  <c r="X372" i="3"/>
  <c r="X97" i="3"/>
  <c r="X285" i="3"/>
  <c r="X129" i="3"/>
  <c r="X21" i="3"/>
  <c r="X186" i="3"/>
  <c r="X537" i="3"/>
  <c r="X330" i="3"/>
  <c r="X327" i="3"/>
  <c r="X203" i="3"/>
  <c r="X568" i="3"/>
  <c r="X114" i="3"/>
  <c r="X299" i="3"/>
  <c r="X146" i="3"/>
  <c r="X324" i="3"/>
  <c r="X376" i="3"/>
  <c r="X42" i="3"/>
  <c r="X458" i="3"/>
  <c r="X14" i="3"/>
  <c r="X200" i="3"/>
  <c r="X65" i="3"/>
  <c r="X354" i="3"/>
  <c r="X204" i="3"/>
  <c r="X569" i="3"/>
  <c r="X486" i="3"/>
  <c r="X369" i="3"/>
  <c r="X566" i="3"/>
  <c r="X132" i="3"/>
  <c r="X395" i="3"/>
  <c r="X488" i="3"/>
  <c r="X534" i="3"/>
  <c r="X308" i="3"/>
  <c r="X111" i="3"/>
  <c r="X181" i="3"/>
  <c r="X36" i="3"/>
  <c r="X130" i="3"/>
  <c r="X399" i="3"/>
  <c r="X164" i="3"/>
  <c r="X526" i="3"/>
  <c r="X282" i="3"/>
  <c r="X297" i="3"/>
  <c r="X412" i="3"/>
  <c r="X469" i="3"/>
  <c r="X311" i="3"/>
  <c r="X410" i="3"/>
  <c r="X49" i="3"/>
  <c r="X101" i="3"/>
  <c r="X121" i="3"/>
  <c r="X529" i="3"/>
  <c r="X28" i="3"/>
  <c r="X414" i="3"/>
  <c r="X217" i="3"/>
  <c r="X557" i="3"/>
  <c r="X117" i="3"/>
  <c r="X415" i="3"/>
  <c r="X152" i="3"/>
  <c r="X535" i="3"/>
  <c r="X556" i="3"/>
  <c r="X222" i="3"/>
  <c r="X15" i="3"/>
  <c r="X374" i="3"/>
  <c r="X510" i="3"/>
  <c r="X150" i="3"/>
  <c r="X166" i="3"/>
  <c r="X178" i="3"/>
  <c r="X391" i="3"/>
  <c r="X465" i="3"/>
  <c r="X95" i="3"/>
  <c r="X131" i="3"/>
  <c r="X418" i="3"/>
  <c r="X223" i="3"/>
  <c r="X195" i="3"/>
  <c r="X154" i="3"/>
  <c r="X421" i="3"/>
  <c r="X174" i="3"/>
  <c r="X309" i="3"/>
  <c r="X23" i="3"/>
  <c r="X208" i="3"/>
  <c r="X543" i="3"/>
  <c r="X207" i="3"/>
  <c r="X455" i="3"/>
  <c r="X258" i="3"/>
  <c r="X357" i="3"/>
  <c r="X393" i="3"/>
  <c r="X489" i="3"/>
  <c r="X344" i="3"/>
  <c r="X496" i="3"/>
  <c r="X451" i="3"/>
  <c r="X245" i="3"/>
  <c r="X444" i="3"/>
  <c r="X94" i="3"/>
  <c r="X446" i="3"/>
  <c r="X199" i="3"/>
  <c r="X333" i="3"/>
  <c r="X265" i="3"/>
  <c r="X287" i="3"/>
  <c r="X462" i="3"/>
  <c r="X542" i="3"/>
  <c r="X201" i="3"/>
  <c r="X61" i="3"/>
  <c r="X411" i="3"/>
  <c r="X460" i="3"/>
  <c r="X163" i="3"/>
  <c r="X33" i="3"/>
  <c r="X356" i="3"/>
  <c r="X31" i="3"/>
  <c r="X212" i="3"/>
  <c r="X305" i="3"/>
  <c r="X549" i="3"/>
  <c r="X3" i="3"/>
  <c r="X144" i="3"/>
  <c r="X211" i="3"/>
  <c r="X359" i="3"/>
  <c r="X276" i="3"/>
  <c r="X506" i="3"/>
  <c r="X470" i="3"/>
  <c r="X58" i="3"/>
  <c r="X525" i="3"/>
  <c r="X515" i="3"/>
  <c r="X368" i="3"/>
  <c r="X484" i="3"/>
  <c r="X270" i="3"/>
  <c r="X424" i="3"/>
  <c r="X319" i="3"/>
  <c r="X530" i="3"/>
  <c r="X188" i="3"/>
  <c r="X277" i="3"/>
  <c r="X125" i="3"/>
  <c r="X19" i="3"/>
  <c r="X102" i="3"/>
  <c r="X2" i="3"/>
  <c r="X326" i="3"/>
  <c r="X29" i="3"/>
  <c r="X260" i="3"/>
  <c r="X228" i="3"/>
  <c r="X294" i="3"/>
  <c r="X268" i="3"/>
  <c r="X430" i="3"/>
  <c r="X269" i="3"/>
  <c r="X149" i="3"/>
  <c r="X472" i="3"/>
  <c r="X106" i="3"/>
  <c r="X11" i="3"/>
  <c r="X25" i="3"/>
  <c r="X63" i="3"/>
  <c r="X104" i="3"/>
  <c r="X141" i="3"/>
  <c r="X209" i="3"/>
  <c r="X404" i="3"/>
  <c r="X550" i="3"/>
  <c r="X323" i="3"/>
  <c r="X561" i="3"/>
  <c r="X47" i="3"/>
  <c r="X250" i="3"/>
  <c r="X235" i="3"/>
  <c r="X249" i="3"/>
  <c r="X96" i="3"/>
  <c r="X448" i="3"/>
  <c r="X169" i="3"/>
  <c r="X261" i="3"/>
  <c r="X322" i="3"/>
  <c r="X434" i="3"/>
  <c r="X48" i="3"/>
  <c r="X216" i="3"/>
  <c r="X64" i="3"/>
  <c r="X433" i="3"/>
  <c r="X30" i="3"/>
  <c r="X272" i="3"/>
  <c r="X386" i="3"/>
  <c r="X315" i="3"/>
  <c r="X436" i="3"/>
  <c r="X296" i="3"/>
  <c r="X298" i="3"/>
  <c r="X555" i="3"/>
  <c r="X151" i="3"/>
  <c r="X466" i="3"/>
  <c r="X406" i="3"/>
  <c r="X533" i="3"/>
  <c r="X8" i="3"/>
  <c r="X336" i="3"/>
  <c r="X306" i="3"/>
  <c r="X220" i="3"/>
  <c r="X375" i="3"/>
  <c r="X155" i="3"/>
  <c r="X350" i="3"/>
  <c r="X46" i="3"/>
  <c r="X461" i="3"/>
  <c r="X40" i="3"/>
  <c r="X417" i="3"/>
  <c r="X439" i="3"/>
  <c r="X283" i="3"/>
  <c r="X238" i="3"/>
  <c r="X452" i="3"/>
  <c r="X264" i="3"/>
  <c r="X431" i="3"/>
  <c r="X463" i="3"/>
  <c r="X45" i="3"/>
  <c r="X479" i="3"/>
  <c r="X540" i="3"/>
  <c r="X560" i="3"/>
  <c r="X544" i="3"/>
  <c r="X254" i="3"/>
  <c r="X135" i="3"/>
  <c r="X229" i="3"/>
  <c r="X156" i="3"/>
  <c r="X194" i="3"/>
  <c r="X193" i="3"/>
  <c r="X59" i="3"/>
  <c r="X443" i="3"/>
  <c r="X454" i="3"/>
  <c r="X519" i="3"/>
  <c r="X339" i="3"/>
  <c r="X123" i="3"/>
  <c r="X407" i="3"/>
  <c r="X384" i="3"/>
  <c r="X517" i="3"/>
  <c r="X503" i="3"/>
  <c r="X413" i="3"/>
  <c r="X346" i="3"/>
  <c r="X353" i="3"/>
  <c r="X51" i="3"/>
  <c r="X373" i="3"/>
  <c r="X137" i="3"/>
  <c r="X50" i="3"/>
  <c r="X284" i="3"/>
  <c r="X531" i="3"/>
  <c r="X191" i="3"/>
  <c r="X202" i="3"/>
  <c r="X233" i="3"/>
  <c r="X508" i="3"/>
  <c r="X442" i="3"/>
  <c r="X153" i="3"/>
  <c r="X301" i="3"/>
  <c r="X498" i="3"/>
  <c r="X501" i="3"/>
  <c r="X288" i="3"/>
  <c r="X185" i="3"/>
  <c r="X419" i="3"/>
  <c r="X35" i="3"/>
  <c r="X512" i="3"/>
  <c r="X334" i="3"/>
  <c r="X170" i="3"/>
  <c r="X289" i="3"/>
  <c r="X312" i="3"/>
  <c r="X165" i="3"/>
  <c r="X280" i="3"/>
  <c r="X493" i="3"/>
  <c r="X402" i="3"/>
  <c r="X57" i="3"/>
  <c r="X43" i="3"/>
  <c r="X545" i="3"/>
  <c r="X69" i="3"/>
  <c r="X505" i="3"/>
  <c r="X475" i="3"/>
  <c r="X347" i="3"/>
  <c r="X363" i="3"/>
  <c r="X546" i="3"/>
  <c r="X432" i="3"/>
  <c r="X109" i="3"/>
  <c r="X44" i="3"/>
  <c r="X9" i="3"/>
  <c r="X230" i="3"/>
  <c r="X215" i="3"/>
  <c r="X337" i="3"/>
  <c r="X332" i="3"/>
  <c r="X210" i="3"/>
  <c r="X490" i="3"/>
  <c r="X360" i="3"/>
  <c r="X382" i="3"/>
  <c r="X4" i="3"/>
  <c r="X509" i="3"/>
  <c r="X370" i="3"/>
  <c r="X562" i="3"/>
  <c r="P523" i="3"/>
  <c r="W523" i="3"/>
  <c r="W203" i="3"/>
  <c r="P203" i="3"/>
  <c r="P283" i="3"/>
  <c r="W283" i="3"/>
  <c r="P403" i="3"/>
  <c r="W403" i="3"/>
  <c r="W99" i="3"/>
  <c r="P99" i="3"/>
  <c r="P443" i="3"/>
  <c r="W443" i="3"/>
  <c r="W145" i="3"/>
  <c r="P145" i="3"/>
  <c r="E10" i="3"/>
  <c r="Z367" i="3" l="1"/>
  <c r="E11" i="3"/>
  <c r="Z45" i="3" l="1"/>
  <c r="Z12" i="3"/>
  <c r="E286" i="3"/>
  <c r="W12" i="3"/>
  <c r="P12" i="3"/>
  <c r="P367" i="3"/>
  <c r="W367" i="3"/>
  <c r="Z567" i="3"/>
  <c r="Z327" i="3"/>
  <c r="W45" i="3"/>
  <c r="P45" i="3"/>
  <c r="E12" i="3"/>
  <c r="Z447" i="3" l="1"/>
  <c r="W567" i="3"/>
  <c r="P567" i="3"/>
  <c r="Z207" i="3"/>
  <c r="Z407" i="3"/>
  <c r="W327" i="3"/>
  <c r="P327" i="3"/>
  <c r="Z149" i="3"/>
  <c r="Z527" i="3"/>
  <c r="E287" i="3"/>
  <c r="Z287" i="3"/>
  <c r="Z103" i="3"/>
  <c r="E13" i="3"/>
  <c r="E288" i="3" l="1"/>
  <c r="W287" i="3"/>
  <c r="P287" i="3"/>
  <c r="W103" i="3"/>
  <c r="P103" i="3"/>
  <c r="W149" i="3"/>
  <c r="P149" i="3"/>
  <c r="Z370" i="3"/>
  <c r="P527" i="3"/>
  <c r="W527" i="3"/>
  <c r="P407" i="3"/>
  <c r="W407" i="3"/>
  <c r="W447" i="3"/>
  <c r="P447" i="3"/>
  <c r="W207" i="3"/>
  <c r="P207" i="3"/>
  <c r="E14" i="3"/>
  <c r="Z48" i="3" l="1"/>
  <c r="Z15" i="3"/>
  <c r="E289" i="3"/>
  <c r="W370" i="3"/>
  <c r="P370" i="3"/>
  <c r="W15" i="3"/>
  <c r="P15" i="3"/>
  <c r="Z330" i="3"/>
  <c r="W48" i="3"/>
  <c r="P48" i="3"/>
  <c r="E15" i="3"/>
  <c r="Z210" i="3" l="1"/>
  <c r="Z450" i="3"/>
  <c r="Z410" i="3"/>
  <c r="W330" i="3"/>
  <c r="P330" i="3"/>
  <c r="Z106" i="3"/>
  <c r="E290" i="3"/>
  <c r="Z290" i="3"/>
  <c r="Z530" i="3"/>
  <c r="Z152" i="3"/>
  <c r="E16" i="3"/>
  <c r="E291" i="3" l="1"/>
  <c r="P152" i="3"/>
  <c r="W152" i="3"/>
  <c r="P410" i="3"/>
  <c r="W410" i="3"/>
  <c r="P530" i="3"/>
  <c r="W530" i="3"/>
  <c r="W106" i="3"/>
  <c r="P106" i="3"/>
  <c r="W450" i="3"/>
  <c r="P450" i="3"/>
  <c r="P290" i="3"/>
  <c r="W290" i="3"/>
  <c r="W210" i="3"/>
  <c r="P210" i="3"/>
  <c r="E17" i="3"/>
  <c r="E292" i="3" l="1"/>
  <c r="Z374" i="3"/>
  <c r="E18" i="3"/>
  <c r="Z52" i="3" l="1"/>
  <c r="Z19" i="3"/>
  <c r="E293" i="3"/>
  <c r="W52" i="3"/>
  <c r="P52" i="3"/>
  <c r="Z334" i="3"/>
  <c r="P374" i="3"/>
  <c r="W374" i="3"/>
  <c r="P19" i="3"/>
  <c r="W19" i="3"/>
  <c r="E19" i="3"/>
  <c r="E294" i="3" l="1"/>
  <c r="Z294" i="3"/>
  <c r="Z214" i="3"/>
  <c r="W334" i="3"/>
  <c r="P334" i="3"/>
  <c r="Z110" i="3"/>
  <c r="Z534" i="3"/>
  <c r="Z156" i="3"/>
  <c r="Z454" i="3"/>
  <c r="Z414" i="3"/>
  <c r="E20" i="3"/>
  <c r="E295" i="3" l="1"/>
  <c r="W414" i="3"/>
  <c r="P414" i="3"/>
  <c r="W534" i="3"/>
  <c r="P534" i="3"/>
  <c r="W454" i="3"/>
  <c r="P454" i="3"/>
  <c r="W110" i="3"/>
  <c r="P110" i="3"/>
  <c r="W214" i="3"/>
  <c r="P214" i="3"/>
  <c r="Z377" i="3"/>
  <c r="W156" i="3"/>
  <c r="P156" i="3"/>
  <c r="W294" i="3"/>
  <c r="P294" i="3"/>
  <c r="E21" i="3"/>
  <c r="Z55" i="3" l="1"/>
  <c r="Z22" i="3"/>
  <c r="E296" i="3"/>
  <c r="Z337" i="3"/>
  <c r="W55" i="3"/>
  <c r="P55" i="3"/>
  <c r="P377" i="3"/>
  <c r="W377" i="3"/>
  <c r="P22" i="3"/>
  <c r="W22" i="3"/>
  <c r="E22" i="3"/>
  <c r="Z159" i="3" l="1"/>
  <c r="P337" i="3"/>
  <c r="W337" i="3"/>
  <c r="Z417" i="3"/>
  <c r="Z537" i="3"/>
  <c r="Z457" i="3"/>
  <c r="E297" i="3"/>
  <c r="Z297" i="3"/>
  <c r="Z113" i="3"/>
  <c r="Z217" i="3"/>
  <c r="E23" i="3"/>
  <c r="E298" i="3" l="1"/>
  <c r="W217" i="3"/>
  <c r="P217" i="3"/>
  <c r="P457" i="3"/>
  <c r="W457" i="3"/>
  <c r="W113" i="3"/>
  <c r="P113" i="3"/>
  <c r="W537" i="3"/>
  <c r="P537" i="3"/>
  <c r="W159" i="3"/>
  <c r="P159" i="3"/>
  <c r="W297" i="3"/>
  <c r="P297" i="3"/>
  <c r="W417" i="3"/>
  <c r="P417" i="3"/>
  <c r="E24" i="3"/>
  <c r="E299" i="3" l="1"/>
  <c r="Z381" i="3"/>
  <c r="E25" i="3"/>
  <c r="Z59" i="3" l="1"/>
  <c r="Z26" i="3"/>
  <c r="E300" i="3"/>
  <c r="W59" i="3"/>
  <c r="P59" i="3"/>
  <c r="Z341" i="3"/>
  <c r="W381" i="3"/>
  <c r="P381" i="3"/>
  <c r="W26" i="3"/>
  <c r="P26" i="3"/>
  <c r="E26" i="3"/>
  <c r="E301" i="3" l="1"/>
  <c r="Z301" i="3"/>
  <c r="Z421" i="3"/>
  <c r="Z221" i="3"/>
  <c r="Z117" i="3"/>
  <c r="Z541" i="3"/>
  <c r="W341" i="3"/>
  <c r="P341" i="3"/>
  <c r="Z163" i="3"/>
  <c r="Z461" i="3"/>
  <c r="E27" i="3"/>
  <c r="E302" i="3" l="1"/>
  <c r="P461" i="3"/>
  <c r="W461" i="3"/>
  <c r="W221" i="3"/>
  <c r="P221" i="3"/>
  <c r="P541" i="3"/>
  <c r="W541" i="3"/>
  <c r="P421" i="3"/>
  <c r="W421" i="3"/>
  <c r="Z384" i="3"/>
  <c r="W163" i="3"/>
  <c r="P163" i="3"/>
  <c r="W117" i="3"/>
  <c r="P117" i="3"/>
  <c r="P301" i="3"/>
  <c r="W301" i="3"/>
  <c r="E28" i="3"/>
  <c r="Z62" i="3" l="1"/>
  <c r="Z29" i="3"/>
  <c r="E303" i="3"/>
  <c r="Z344" i="3"/>
  <c r="W384" i="3"/>
  <c r="P384" i="3"/>
  <c r="W62" i="3"/>
  <c r="P62" i="3"/>
  <c r="W29" i="3"/>
  <c r="P29" i="3"/>
  <c r="E29" i="3"/>
  <c r="E304" i="3" l="1"/>
  <c r="Z304" i="3"/>
  <c r="Z224" i="3"/>
  <c r="Z166" i="3"/>
  <c r="Z424" i="3"/>
  <c r="P344" i="3"/>
  <c r="W344" i="3"/>
  <c r="Z464" i="3"/>
  <c r="Z544" i="3"/>
  <c r="Z120" i="3"/>
  <c r="E30" i="3"/>
  <c r="E305" i="3" l="1"/>
  <c r="Z387" i="3"/>
  <c r="W544" i="3"/>
  <c r="P544" i="3"/>
  <c r="P224" i="3"/>
  <c r="W224" i="3"/>
  <c r="W120" i="3"/>
  <c r="P120" i="3"/>
  <c r="P464" i="3"/>
  <c r="W464" i="3"/>
  <c r="W424" i="3"/>
  <c r="P424" i="3"/>
  <c r="W304" i="3"/>
  <c r="P304" i="3"/>
  <c r="W166" i="3"/>
  <c r="P166" i="3"/>
  <c r="E31" i="3"/>
  <c r="Z65" i="3" l="1"/>
  <c r="Z32" i="3"/>
  <c r="E306" i="3"/>
  <c r="W65" i="3"/>
  <c r="P65" i="3"/>
  <c r="Z347" i="3"/>
  <c r="W32" i="3"/>
  <c r="P32" i="3"/>
  <c r="W387" i="3"/>
  <c r="P387" i="3"/>
  <c r="E32" i="3"/>
  <c r="E307" i="3" l="1"/>
  <c r="Z307" i="3"/>
  <c r="W347" i="3"/>
  <c r="P347" i="3"/>
  <c r="Z169" i="3"/>
  <c r="Z467" i="3"/>
  <c r="Z389" i="3"/>
  <c r="Z123" i="3"/>
  <c r="Z427" i="3"/>
  <c r="Z227" i="3"/>
  <c r="Z547" i="3"/>
  <c r="E33" i="3"/>
  <c r="Z67" i="3" l="1"/>
  <c r="E308" i="3"/>
  <c r="P427" i="3"/>
  <c r="W427" i="3"/>
  <c r="P467" i="3"/>
  <c r="W467" i="3"/>
  <c r="W67" i="3"/>
  <c r="P67" i="3"/>
  <c r="P547" i="3"/>
  <c r="W547" i="3"/>
  <c r="Z349" i="3"/>
  <c r="E34" i="3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Z34" i="3"/>
  <c r="P307" i="3"/>
  <c r="W307" i="3"/>
  <c r="W123" i="3"/>
  <c r="P123" i="3"/>
  <c r="W227" i="3"/>
  <c r="P227" i="3"/>
  <c r="P389" i="3"/>
  <c r="W389" i="3"/>
  <c r="W169" i="3"/>
  <c r="P169" i="3"/>
  <c r="Z229" i="3" l="1"/>
  <c r="W34" i="3"/>
  <c r="P34" i="3"/>
  <c r="Z171" i="3"/>
  <c r="Z469" i="3"/>
  <c r="E309" i="3"/>
  <c r="Z309" i="3"/>
  <c r="P349" i="3"/>
  <c r="W349" i="3"/>
  <c r="Z125" i="3"/>
  <c r="Z429" i="3"/>
  <c r="Z549" i="3"/>
  <c r="E68" i="3"/>
  <c r="E310" i="3" l="1"/>
  <c r="W125" i="3"/>
  <c r="P125" i="3"/>
  <c r="W309" i="3"/>
  <c r="P309" i="3"/>
  <c r="W429" i="3"/>
  <c r="P429" i="3"/>
  <c r="W549" i="3"/>
  <c r="P549" i="3"/>
  <c r="P469" i="3"/>
  <c r="W469" i="3"/>
  <c r="W229" i="3"/>
  <c r="P229" i="3"/>
  <c r="W171" i="3"/>
  <c r="P171" i="3"/>
  <c r="Z392" i="3"/>
  <c r="E69" i="3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311" i="3" l="1"/>
  <c r="E127" i="3"/>
  <c r="Z352" i="3"/>
  <c r="P392" i="3"/>
  <c r="W392" i="3"/>
  <c r="W352" i="3" l="1"/>
  <c r="P352" i="3"/>
  <c r="E312" i="3"/>
  <c r="Z312" i="3"/>
  <c r="Z432" i="3"/>
  <c r="E128" i="3"/>
  <c r="Z128" i="3"/>
  <c r="Z472" i="3"/>
  <c r="Z174" i="3"/>
  <c r="Z552" i="3"/>
  <c r="Z232" i="3"/>
  <c r="E313" i="3" l="1"/>
  <c r="E129" i="3"/>
  <c r="Z395" i="3"/>
  <c r="W552" i="3"/>
  <c r="P552" i="3"/>
  <c r="W472" i="3"/>
  <c r="P472" i="3"/>
  <c r="W312" i="3"/>
  <c r="P312" i="3"/>
  <c r="W432" i="3"/>
  <c r="P432" i="3"/>
  <c r="W232" i="3"/>
  <c r="P232" i="3"/>
  <c r="W128" i="3"/>
  <c r="P128" i="3"/>
  <c r="W174" i="3"/>
  <c r="P174" i="3"/>
  <c r="E314" i="3" l="1"/>
  <c r="E130" i="3"/>
  <c r="Z355" i="3"/>
  <c r="P395" i="3"/>
  <c r="W395" i="3"/>
  <c r="Z475" i="3" l="1"/>
  <c r="E315" i="3"/>
  <c r="Z315" i="3"/>
  <c r="P355" i="3"/>
  <c r="W355" i="3"/>
  <c r="Z555" i="3"/>
  <c r="Z435" i="3"/>
  <c r="Z177" i="3"/>
  <c r="Z235" i="3"/>
  <c r="E131" i="3"/>
  <c r="Z131" i="3"/>
  <c r="E316" i="3" l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W177" i="3"/>
  <c r="P177" i="3"/>
  <c r="W435" i="3"/>
  <c r="P435" i="3"/>
  <c r="W315" i="3"/>
  <c r="P315" i="3"/>
  <c r="W235" i="3"/>
  <c r="P235" i="3"/>
  <c r="W555" i="3"/>
  <c r="P555" i="3"/>
  <c r="P475" i="3"/>
  <c r="W475" i="3"/>
  <c r="E132" i="3"/>
  <c r="W131" i="3"/>
  <c r="P131" i="3"/>
  <c r="E133" i="3" l="1"/>
  <c r="E134" i="3" l="1"/>
  <c r="E477" i="3"/>
  <c r="Z477" i="3"/>
  <c r="Z237" i="3"/>
  <c r="E478" i="3" l="1"/>
  <c r="W237" i="3"/>
  <c r="P237" i="3"/>
  <c r="W477" i="3"/>
  <c r="P477" i="3"/>
  <c r="E135" i="3"/>
  <c r="Z135" i="3"/>
  <c r="Z181" i="3"/>
  <c r="E479" i="3" l="1"/>
  <c r="E136" i="3"/>
  <c r="W181" i="3"/>
  <c r="P181" i="3"/>
  <c r="W135" i="3"/>
  <c r="P135" i="3"/>
  <c r="E137" i="3" l="1"/>
  <c r="E480" i="3"/>
  <c r="Z480" i="3"/>
  <c r="Z240" i="3"/>
  <c r="E481" i="3" l="1"/>
  <c r="W240" i="3"/>
  <c r="P240" i="3"/>
  <c r="Z184" i="3"/>
  <c r="E138" i="3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Z138" i="3"/>
  <c r="W480" i="3"/>
  <c r="P480" i="3"/>
  <c r="E185" i="3" l="1"/>
  <c r="E482" i="3"/>
  <c r="W138" i="3"/>
  <c r="P138" i="3"/>
  <c r="W184" i="3"/>
  <c r="P184" i="3"/>
  <c r="E186" i="3" l="1"/>
  <c r="E483" i="3"/>
  <c r="Z483" i="3"/>
  <c r="Z243" i="3"/>
  <c r="E484" i="3" l="1"/>
  <c r="E187" i="3"/>
  <c r="Z187" i="3"/>
  <c r="W243" i="3"/>
  <c r="P243" i="3"/>
  <c r="W483" i="3"/>
  <c r="P483" i="3"/>
  <c r="E485" i="3" l="1"/>
  <c r="E188" i="3"/>
  <c r="W187" i="3"/>
  <c r="P187" i="3"/>
  <c r="E189" i="3" l="1"/>
  <c r="E486" i="3"/>
  <c r="Z247" i="3" l="1"/>
  <c r="E487" i="3"/>
  <c r="Z487" i="3"/>
  <c r="E190" i="3"/>
  <c r="Z190" i="3"/>
  <c r="P487" i="3" l="1"/>
  <c r="W487" i="3"/>
  <c r="W190" i="3"/>
  <c r="P190" i="3"/>
  <c r="W247" i="3"/>
  <c r="P247" i="3"/>
  <c r="E191" i="3"/>
  <c r="E488" i="3"/>
  <c r="E489" i="3" l="1"/>
  <c r="E192" i="3"/>
  <c r="E490" i="3" l="1"/>
  <c r="Z490" i="3"/>
  <c r="Z250" i="3"/>
  <c r="E193" i="3"/>
  <c r="Z193" i="3"/>
  <c r="E491" i="3" l="1"/>
  <c r="W250" i="3"/>
  <c r="P250" i="3"/>
  <c r="W193" i="3"/>
  <c r="P193" i="3"/>
  <c r="W490" i="3"/>
  <c r="P490" i="3"/>
  <c r="E194" i="3"/>
  <c r="E492" i="3" l="1"/>
  <c r="E195" i="3"/>
  <c r="E493" i="3" l="1"/>
  <c r="E196" i="3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Z196" i="3"/>
  <c r="E494" i="3" l="1"/>
  <c r="Z494" i="3"/>
  <c r="E254" i="3"/>
  <c r="Z254" i="3"/>
  <c r="W196" i="3"/>
  <c r="P196" i="3"/>
  <c r="E495" i="3" l="1"/>
  <c r="E255" i="3"/>
  <c r="P254" i="3"/>
  <c r="W254" i="3"/>
  <c r="P494" i="3"/>
  <c r="W494" i="3"/>
  <c r="E496" i="3" l="1"/>
  <c r="E256" i="3"/>
  <c r="E257" i="3" l="1"/>
  <c r="Z257" i="3"/>
  <c r="E497" i="3"/>
  <c r="Z497" i="3"/>
  <c r="E258" i="3" l="1"/>
  <c r="E498" i="3"/>
  <c r="P497" i="3"/>
  <c r="W497" i="3"/>
  <c r="W257" i="3"/>
  <c r="P257" i="3"/>
  <c r="E259" i="3" l="1"/>
  <c r="E499" i="3"/>
  <c r="E260" i="3" l="1"/>
  <c r="E500" i="3"/>
  <c r="E261" i="3" l="1"/>
  <c r="Z261" i="3"/>
  <c r="E501" i="3"/>
  <c r="Z501" i="3"/>
  <c r="E262" i="3" l="1"/>
  <c r="E502" i="3"/>
  <c r="W501" i="3"/>
  <c r="P501" i="3"/>
  <c r="W261" i="3"/>
  <c r="P261" i="3"/>
  <c r="E263" i="3" l="1"/>
  <c r="E503" i="3"/>
  <c r="E264" i="3" l="1"/>
  <c r="Z264" i="3"/>
  <c r="E504" i="3"/>
  <c r="Z504" i="3"/>
  <c r="E505" i="3" l="1"/>
  <c r="W504" i="3"/>
  <c r="P504" i="3"/>
  <c r="E265" i="3"/>
  <c r="W264" i="3"/>
  <c r="P264" i="3"/>
  <c r="E506" i="3" l="1"/>
  <c r="E266" i="3"/>
  <c r="E507" i="3" l="1"/>
  <c r="Z507" i="3"/>
  <c r="E267" i="3"/>
  <c r="Z267" i="3"/>
  <c r="E508" i="3" l="1"/>
  <c r="E268" i="3"/>
  <c r="W267" i="3"/>
  <c r="P267" i="3"/>
  <c r="W507" i="3"/>
  <c r="P507" i="3"/>
  <c r="E509" i="3" l="1"/>
  <c r="Z509" i="3"/>
  <c r="E269" i="3"/>
  <c r="Z269" i="3"/>
  <c r="E510" i="3" l="1"/>
  <c r="E270" i="3"/>
  <c r="W269" i="3"/>
  <c r="P269" i="3"/>
  <c r="P509" i="3"/>
  <c r="W509" i="3"/>
  <c r="E511" i="3" l="1"/>
  <c r="E271" i="3"/>
  <c r="E512" i="3" l="1"/>
  <c r="Z512" i="3"/>
  <c r="E272" i="3"/>
  <c r="Z272" i="3"/>
  <c r="E513" i="3" l="1"/>
  <c r="E273" i="3"/>
  <c r="P272" i="3"/>
  <c r="W272" i="3"/>
  <c r="P512" i="3"/>
  <c r="W512" i="3"/>
  <c r="E274" i="3" l="1"/>
  <c r="E514" i="3"/>
  <c r="E515" i="3" l="1"/>
  <c r="Z515" i="3"/>
  <c r="E275" i="3"/>
  <c r="Z275" i="3"/>
  <c r="E516" i="3" l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276" i="3"/>
  <c r="E277" i="3" s="1"/>
  <c r="E278" i="3" s="1"/>
  <c r="E279" i="3" s="1"/>
  <c r="E280" i="3" s="1"/>
  <c r="E281" i="3" s="1"/>
  <c r="E282" i="3" s="1"/>
  <c r="E283" i="3" s="1"/>
  <c r="E284" i="3" s="1"/>
  <c r="E285" i="3" s="1"/>
  <c r="P515" i="3"/>
  <c r="W515" i="3"/>
  <c r="W275" i="3"/>
  <c r="P275" i="3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E574" i="3" l="1"/>
  <c r="E575" i="3" s="1"/>
  <c r="E576" i="3" s="1"/>
  <c r="E26" i="1"/>
  <c r="E25" i="1"/>
  <c r="E24" i="1"/>
  <c r="E23" i="1"/>
  <c r="E22" i="1"/>
  <c r="E21" i="1"/>
  <c r="E20" i="1"/>
  <c r="E19" i="1"/>
  <c r="E18" i="1"/>
  <c r="E13" i="1"/>
  <c r="E12" i="1"/>
  <c r="E11" i="1"/>
  <c r="Q11" i="1" s="1"/>
  <c r="E10" i="1"/>
  <c r="Q10" i="1" s="1"/>
  <c r="E9" i="1"/>
  <c r="Q9" i="1" s="1"/>
  <c r="E8" i="1"/>
  <c r="E6" i="1"/>
  <c r="E5" i="1"/>
  <c r="E4" i="1"/>
  <c r="E3" i="1"/>
  <c r="E2" i="1"/>
  <c r="E577" i="3" l="1"/>
  <c r="E578" i="3" s="1"/>
  <c r="E579" i="3" s="1"/>
  <c r="E580" i="3" s="1"/>
  <c r="Q2" i="1"/>
  <c r="I317" i="3"/>
  <c r="I557" i="3"/>
  <c r="I35" i="3"/>
  <c r="I357" i="3"/>
  <c r="I2" i="3"/>
  <c r="F557" i="3"/>
  <c r="F317" i="3"/>
  <c r="F2" i="3"/>
  <c r="F35" i="3"/>
  <c r="F357" i="3"/>
  <c r="H2" i="3"/>
  <c r="I36" i="3"/>
  <c r="F397" i="3"/>
  <c r="F36" i="3"/>
  <c r="I318" i="3"/>
  <c r="F3" i="3"/>
  <c r="F93" i="3"/>
  <c r="I397" i="3"/>
  <c r="F558" i="3"/>
  <c r="F197" i="3"/>
  <c r="I358" i="3"/>
  <c r="F277" i="3"/>
  <c r="I517" i="3"/>
  <c r="I437" i="3"/>
  <c r="F358" i="3"/>
  <c r="I139" i="3"/>
  <c r="K2" i="3"/>
  <c r="I197" i="3"/>
  <c r="F437" i="3"/>
  <c r="I3" i="3"/>
  <c r="I558" i="3"/>
  <c r="J2" i="3"/>
  <c r="I277" i="3"/>
  <c r="G2" i="3"/>
  <c r="F517" i="3"/>
  <c r="I93" i="3"/>
  <c r="F318" i="3"/>
  <c r="F139" i="3"/>
  <c r="I37" i="3"/>
  <c r="F319" i="3"/>
  <c r="I94" i="3"/>
  <c r="F4" i="3"/>
  <c r="I198" i="3"/>
  <c r="F359" i="3"/>
  <c r="I559" i="3"/>
  <c r="I4" i="3"/>
  <c r="F398" i="3"/>
  <c r="I140" i="3"/>
  <c r="F278" i="3"/>
  <c r="F198" i="3"/>
  <c r="I319" i="3"/>
  <c r="F140" i="3"/>
  <c r="F518" i="3"/>
  <c r="I278" i="3"/>
  <c r="F94" i="3"/>
  <c r="I398" i="3"/>
  <c r="F559" i="3"/>
  <c r="I518" i="3"/>
  <c r="I359" i="3"/>
  <c r="F37" i="3"/>
  <c r="I438" i="3"/>
  <c r="F438" i="3"/>
  <c r="I95" i="3"/>
  <c r="F199" i="3"/>
  <c r="I141" i="3"/>
  <c r="I5" i="3"/>
  <c r="F279" i="3"/>
  <c r="I360" i="3"/>
  <c r="F560" i="3"/>
  <c r="I320" i="3"/>
  <c r="F320" i="3"/>
  <c r="F399" i="3"/>
  <c r="F5" i="3"/>
  <c r="I199" i="3"/>
  <c r="I519" i="3"/>
  <c r="F439" i="3"/>
  <c r="I560" i="3"/>
  <c r="F38" i="3"/>
  <c r="I439" i="3"/>
  <c r="F360" i="3"/>
  <c r="I38" i="3"/>
  <c r="F519" i="3"/>
  <c r="I399" i="3"/>
  <c r="F95" i="3"/>
  <c r="I279" i="3"/>
  <c r="F141" i="3"/>
  <c r="I200" i="3"/>
  <c r="F6" i="3"/>
  <c r="I400" i="3"/>
  <c r="F520" i="3"/>
  <c r="I361" i="3"/>
  <c r="F280" i="3"/>
  <c r="I321" i="3"/>
  <c r="F142" i="3"/>
  <c r="I561" i="3"/>
  <c r="F200" i="3"/>
  <c r="F39" i="3"/>
  <c r="I520" i="3"/>
  <c r="F96" i="3"/>
  <c r="I440" i="3"/>
  <c r="I6" i="3"/>
  <c r="I142" i="3"/>
  <c r="I280" i="3"/>
  <c r="F400" i="3"/>
  <c r="F321" i="3"/>
  <c r="I39" i="3"/>
  <c r="F361" i="3"/>
  <c r="F561" i="3"/>
  <c r="I96" i="3"/>
  <c r="F440" i="3"/>
  <c r="I441" i="3"/>
  <c r="F521" i="3"/>
  <c r="I322" i="3"/>
  <c r="I562" i="3"/>
  <c r="F562" i="3"/>
  <c r="F281" i="3"/>
  <c r="I201" i="3"/>
  <c r="F7" i="3"/>
  <c r="F97" i="3"/>
  <c r="I281" i="3"/>
  <c r="I401" i="3"/>
  <c r="F362" i="3"/>
  <c r="F40" i="3"/>
  <c r="F401" i="3"/>
  <c r="I143" i="3"/>
  <c r="I362" i="3"/>
  <c r="F143" i="3"/>
  <c r="I40" i="3"/>
  <c r="I7" i="3"/>
  <c r="F201" i="3"/>
  <c r="I521" i="3"/>
  <c r="F322" i="3"/>
  <c r="I97" i="3"/>
  <c r="F441" i="3"/>
  <c r="I282" i="3"/>
  <c r="F144" i="3"/>
  <c r="I402" i="3"/>
  <c r="F402" i="3"/>
  <c r="F363" i="3"/>
  <c r="I144" i="3"/>
  <c r="F41" i="3"/>
  <c r="I98" i="3"/>
  <c r="I563" i="3"/>
  <c r="F98" i="3"/>
  <c r="I8" i="3"/>
  <c r="F202" i="3"/>
  <c r="I323" i="3"/>
  <c r="F442" i="3"/>
  <c r="I363" i="3"/>
  <c r="F282" i="3"/>
  <c r="I522" i="3"/>
  <c r="F8" i="3"/>
  <c r="I364" i="3"/>
  <c r="I41" i="3"/>
  <c r="F522" i="3"/>
  <c r="I202" i="3"/>
  <c r="F323" i="3"/>
  <c r="I442" i="3"/>
  <c r="F563" i="3"/>
  <c r="F364" i="3"/>
  <c r="I403" i="3"/>
  <c r="I283" i="3"/>
  <c r="F203" i="3"/>
  <c r="I365" i="3"/>
  <c r="F324" i="3"/>
  <c r="I443" i="3"/>
  <c r="F365" i="3"/>
  <c r="I523" i="3"/>
  <c r="F9" i="3"/>
  <c r="I42" i="3"/>
  <c r="F443" i="3"/>
  <c r="I203" i="3"/>
  <c r="F283" i="3"/>
  <c r="F42" i="3"/>
  <c r="I145" i="3"/>
  <c r="I9" i="3"/>
  <c r="F99" i="3"/>
  <c r="I324" i="3"/>
  <c r="F145" i="3"/>
  <c r="I564" i="3"/>
  <c r="F403" i="3"/>
  <c r="I99" i="3"/>
  <c r="F564" i="3"/>
  <c r="F523" i="3"/>
  <c r="I325" i="3"/>
  <c r="F366" i="3"/>
  <c r="I100" i="3"/>
  <c r="F204" i="3"/>
  <c r="I404" i="3"/>
  <c r="F43" i="3"/>
  <c r="I444" i="3"/>
  <c r="F404" i="3"/>
  <c r="I565" i="3"/>
  <c r="F524" i="3"/>
  <c r="I524" i="3"/>
  <c r="F325" i="3"/>
  <c r="I146" i="3"/>
  <c r="F10" i="3"/>
  <c r="I204" i="3"/>
  <c r="F100" i="3"/>
  <c r="I43" i="3"/>
  <c r="I10" i="3"/>
  <c r="F565" i="3"/>
  <c r="I284" i="3"/>
  <c r="F284" i="3"/>
  <c r="F146" i="3"/>
  <c r="I366" i="3"/>
  <c r="F444" i="3"/>
  <c r="I285" i="3"/>
  <c r="F44" i="3"/>
  <c r="I11" i="3"/>
  <c r="I326" i="3"/>
  <c r="I566" i="3"/>
  <c r="F525" i="3"/>
  <c r="I44" i="3"/>
  <c r="F101" i="3"/>
  <c r="I101" i="3"/>
  <c r="F326" i="3"/>
  <c r="I445" i="3"/>
  <c r="F445" i="3"/>
  <c r="I405" i="3"/>
  <c r="F11" i="3"/>
  <c r="F367" i="3"/>
  <c r="I367" i="3"/>
  <c r="I205" i="3"/>
  <c r="F205" i="3"/>
  <c r="I147" i="3"/>
  <c r="F566" i="3"/>
  <c r="F405" i="3"/>
  <c r="I525" i="3"/>
  <c r="F147" i="3"/>
  <c r="F285" i="3"/>
  <c r="F102" i="3"/>
  <c r="I206" i="3"/>
  <c r="F148" i="3"/>
  <c r="I148" i="3"/>
  <c r="I567" i="3"/>
  <c r="F206" i="3"/>
  <c r="F368" i="3"/>
  <c r="I368" i="3"/>
  <c r="I12" i="3"/>
  <c r="I45" i="3"/>
  <c r="I446" i="3"/>
  <c r="F526" i="3"/>
  <c r="F446" i="3"/>
  <c r="I526" i="3"/>
  <c r="F286" i="3"/>
  <c r="F567" i="3"/>
  <c r="I406" i="3"/>
  <c r="I327" i="3"/>
  <c r="F327" i="3"/>
  <c r="I102" i="3"/>
  <c r="F406" i="3"/>
  <c r="I286" i="3"/>
  <c r="F45" i="3"/>
  <c r="F12" i="3"/>
  <c r="I369" i="3"/>
  <c r="F447" i="3"/>
  <c r="I149" i="3"/>
  <c r="F568" i="3"/>
  <c r="I407" i="3"/>
  <c r="F527" i="3"/>
  <c r="I207" i="3"/>
  <c r="F13" i="3"/>
  <c r="I527" i="3"/>
  <c r="F407" i="3"/>
  <c r="I447" i="3"/>
  <c r="I13" i="3"/>
  <c r="I568" i="3"/>
  <c r="F369" i="3"/>
  <c r="F328" i="3"/>
  <c r="F287" i="3"/>
  <c r="I287" i="3"/>
  <c r="I46" i="3"/>
  <c r="F103" i="3"/>
  <c r="I328" i="3"/>
  <c r="F46" i="3"/>
  <c r="I103" i="3"/>
  <c r="F207" i="3"/>
  <c r="F149" i="3"/>
  <c r="I329" i="3"/>
  <c r="F408" i="3"/>
  <c r="I47" i="3"/>
  <c r="F528" i="3"/>
  <c r="F47" i="3"/>
  <c r="I208" i="3"/>
  <c r="I14" i="3"/>
  <c r="F329" i="3"/>
  <c r="I408" i="3"/>
  <c r="F370" i="3"/>
  <c r="I569" i="3"/>
  <c r="F14" i="3"/>
  <c r="F569" i="3"/>
  <c r="I150" i="3"/>
  <c r="F288" i="3"/>
  <c r="F208" i="3"/>
  <c r="I104" i="3"/>
  <c r="I528" i="3"/>
  <c r="I370" i="3"/>
  <c r="F150" i="3"/>
  <c r="I288" i="3"/>
  <c r="F104" i="3"/>
  <c r="I448" i="3"/>
  <c r="F448" i="3"/>
  <c r="I209" i="3"/>
  <c r="F529" i="3"/>
  <c r="I371" i="3"/>
  <c r="I409" i="3"/>
  <c r="F330" i="3"/>
  <c r="I449" i="3"/>
  <c r="I48" i="3"/>
  <c r="I289" i="3"/>
  <c r="F289" i="3"/>
  <c r="F105" i="3"/>
  <c r="I151" i="3"/>
  <c r="F371" i="3"/>
  <c r="I105" i="3"/>
  <c r="F449" i="3"/>
  <c r="I15" i="3"/>
  <c r="F409" i="3"/>
  <c r="F15" i="3"/>
  <c r="I529" i="3"/>
  <c r="F151" i="3"/>
  <c r="F48" i="3"/>
  <c r="I330" i="3"/>
  <c r="F209" i="3"/>
  <c r="I410" i="3"/>
  <c r="F410" i="3"/>
  <c r="I450" i="3"/>
  <c r="F106" i="3"/>
  <c r="I49" i="3"/>
  <c r="F49" i="3"/>
  <c r="I372" i="3"/>
  <c r="I290" i="3"/>
  <c r="F290" i="3"/>
  <c r="I16" i="3"/>
  <c r="F530" i="3"/>
  <c r="I210" i="3"/>
  <c r="F331" i="3"/>
  <c r="I331" i="3"/>
  <c r="I106" i="3"/>
  <c r="F372" i="3"/>
  <c r="F16" i="3"/>
  <c r="I152" i="3"/>
  <c r="F152" i="3"/>
  <c r="I530" i="3"/>
  <c r="F450" i="3"/>
  <c r="F210" i="3"/>
  <c r="I531" i="3"/>
  <c r="F332" i="3"/>
  <c r="F17" i="3"/>
  <c r="I451" i="3"/>
  <c r="I153" i="3"/>
  <c r="F373" i="3"/>
  <c r="F451" i="3"/>
  <c r="I411" i="3"/>
  <c r="F153" i="3"/>
  <c r="F291" i="3"/>
  <c r="I17" i="3"/>
  <c r="F107" i="3"/>
  <c r="I50" i="3"/>
  <c r="I291" i="3"/>
  <c r="F50" i="3"/>
  <c r="I332" i="3"/>
  <c r="I373" i="3"/>
  <c r="I107" i="3"/>
  <c r="F211" i="3"/>
  <c r="F531" i="3"/>
  <c r="I211" i="3"/>
  <c r="F411" i="3"/>
  <c r="I532" i="3"/>
  <c r="F154" i="3"/>
  <c r="I412" i="3"/>
  <c r="I292" i="3"/>
  <c r="F292" i="3"/>
  <c r="I18" i="3"/>
  <c r="F374" i="3"/>
  <c r="I333" i="3"/>
  <c r="F452" i="3"/>
  <c r="I212" i="3"/>
  <c r="F51" i="3"/>
  <c r="I374" i="3"/>
  <c r="F212" i="3"/>
  <c r="I51" i="3"/>
  <c r="I108" i="3"/>
  <c r="F532" i="3"/>
  <c r="F18" i="3"/>
  <c r="I154" i="3"/>
  <c r="F333" i="3"/>
  <c r="I452" i="3"/>
  <c r="F108" i="3"/>
  <c r="F412" i="3"/>
  <c r="I375" i="3"/>
  <c r="F155" i="3"/>
  <c r="I19" i="3"/>
  <c r="F293" i="3"/>
  <c r="F109" i="3"/>
  <c r="I453" i="3"/>
  <c r="F453" i="3"/>
  <c r="I293" i="3"/>
  <c r="I52" i="3"/>
  <c r="F52" i="3"/>
  <c r="I533" i="3"/>
  <c r="F213" i="3"/>
  <c r="I213" i="3"/>
  <c r="I109" i="3"/>
  <c r="F375" i="3"/>
  <c r="F413" i="3"/>
  <c r="F334" i="3"/>
  <c r="I413" i="3"/>
  <c r="I155" i="3"/>
  <c r="F19" i="3"/>
  <c r="I334" i="3"/>
  <c r="F533" i="3"/>
  <c r="I454" i="3"/>
  <c r="I214" i="3"/>
  <c r="F294" i="3"/>
  <c r="F110" i="3"/>
  <c r="F414" i="3"/>
  <c r="I110" i="3"/>
  <c r="I376" i="3"/>
  <c r="F335" i="3"/>
  <c r="F376" i="3"/>
  <c r="I335" i="3"/>
  <c r="I156" i="3"/>
  <c r="I294" i="3"/>
  <c r="F53" i="3"/>
  <c r="I534" i="3"/>
  <c r="F534" i="3"/>
  <c r="I414" i="3"/>
  <c r="F156" i="3"/>
  <c r="I20" i="3"/>
  <c r="F454" i="3"/>
  <c r="I53" i="3"/>
  <c r="F214" i="3"/>
  <c r="F20" i="3"/>
  <c r="I157" i="3"/>
  <c r="F54" i="3"/>
  <c r="F535" i="3"/>
  <c r="F21" i="3"/>
  <c r="I535" i="3"/>
  <c r="I111" i="3"/>
  <c r="F295" i="3"/>
  <c r="F377" i="3"/>
  <c r="I295" i="3"/>
  <c r="F157" i="3"/>
  <c r="F215" i="3"/>
  <c r="I377" i="3"/>
  <c r="I336" i="3"/>
  <c r="F455" i="3"/>
  <c r="I215" i="3"/>
  <c r="I455" i="3"/>
  <c r="I415" i="3"/>
  <c r="F111" i="3"/>
  <c r="F415" i="3"/>
  <c r="I54" i="3"/>
  <c r="F336" i="3"/>
  <c r="I21" i="3"/>
  <c r="I55" i="3"/>
  <c r="F337" i="3"/>
  <c r="F416" i="3"/>
  <c r="I416" i="3"/>
  <c r="F378" i="3"/>
  <c r="I296" i="3"/>
  <c r="I22" i="3"/>
  <c r="F456" i="3"/>
  <c r="I158" i="3"/>
  <c r="F296" i="3"/>
  <c r="I456" i="3"/>
  <c r="F112" i="3"/>
  <c r="I378" i="3"/>
  <c r="F22" i="3"/>
  <c r="I337" i="3"/>
  <c r="F216" i="3"/>
  <c r="F55" i="3"/>
  <c r="I112" i="3"/>
  <c r="F158" i="3"/>
  <c r="I536" i="3"/>
  <c r="I216" i="3"/>
  <c r="F536" i="3"/>
  <c r="I457" i="3"/>
  <c r="F417" i="3"/>
  <c r="F537" i="3"/>
  <c r="I217" i="3"/>
  <c r="F457" i="3"/>
  <c r="F217" i="3"/>
  <c r="I379" i="3"/>
  <c r="F23" i="3"/>
  <c r="F338" i="3"/>
  <c r="I56" i="3"/>
  <c r="I338" i="3"/>
  <c r="I159" i="3"/>
  <c r="F379" i="3"/>
  <c r="F159" i="3"/>
  <c r="I23" i="3"/>
  <c r="F297" i="3"/>
  <c r="I417" i="3"/>
  <c r="I113" i="3"/>
  <c r="F113" i="3"/>
  <c r="I537" i="3"/>
  <c r="I297" i="3"/>
  <c r="F56" i="3"/>
  <c r="I160" i="3"/>
  <c r="F114" i="3"/>
  <c r="F218" i="3"/>
  <c r="I418" i="3"/>
  <c r="F458" i="3"/>
  <c r="F57" i="3"/>
  <c r="I458" i="3"/>
  <c r="F339" i="3"/>
  <c r="F24" i="3"/>
  <c r="I538" i="3"/>
  <c r="F160" i="3"/>
  <c r="F298" i="3"/>
  <c r="I57" i="3"/>
  <c r="I218" i="3"/>
  <c r="I298" i="3"/>
  <c r="F538" i="3"/>
  <c r="I24" i="3"/>
  <c r="I380" i="3"/>
  <c r="F380" i="3"/>
  <c r="I114" i="3"/>
  <c r="I339" i="3"/>
  <c r="F418" i="3"/>
  <c r="I115" i="3"/>
  <c r="F459" i="3"/>
  <c r="I299" i="3"/>
  <c r="I58" i="3"/>
  <c r="F161" i="3"/>
  <c r="I340" i="3"/>
  <c r="F115" i="3"/>
  <c r="F419" i="3"/>
  <c r="I539" i="3"/>
  <c r="F539" i="3"/>
  <c r="F340" i="3"/>
  <c r="I219" i="3"/>
  <c r="F58" i="3"/>
  <c r="I381" i="3"/>
  <c r="F219" i="3"/>
  <c r="I459" i="3"/>
  <c r="I419" i="3"/>
  <c r="F381" i="3"/>
  <c r="F299" i="3"/>
  <c r="I25" i="3"/>
  <c r="F25" i="3"/>
  <c r="I161" i="3"/>
  <c r="I300" i="3"/>
  <c r="F540" i="3"/>
  <c r="F59" i="3"/>
  <c r="I26" i="3"/>
  <c r="I420" i="3"/>
  <c r="I540" i="3"/>
  <c r="F220" i="3"/>
  <c r="I116" i="3"/>
  <c r="I162" i="3"/>
  <c r="F341" i="3"/>
  <c r="I59" i="3"/>
  <c r="F162" i="3"/>
  <c r="I341" i="3"/>
  <c r="F460" i="3"/>
  <c r="F382" i="3"/>
  <c r="I382" i="3"/>
  <c r="F420" i="3"/>
  <c r="I220" i="3"/>
  <c r="F116" i="3"/>
  <c r="F300" i="3"/>
  <c r="F26" i="3"/>
  <c r="I460" i="3"/>
  <c r="I27" i="3"/>
  <c r="F117" i="3"/>
  <c r="I117" i="3"/>
  <c r="F541" i="3"/>
  <c r="F163" i="3"/>
  <c r="I163" i="3"/>
  <c r="F383" i="3"/>
  <c r="F421" i="3"/>
  <c r="I342" i="3"/>
  <c r="I541" i="3"/>
  <c r="F60" i="3"/>
  <c r="I383" i="3"/>
  <c r="I301" i="3"/>
  <c r="F461" i="3"/>
  <c r="I60" i="3"/>
  <c r="F221" i="3"/>
  <c r="I221" i="3"/>
  <c r="F301" i="3"/>
  <c r="F27" i="3"/>
  <c r="I421" i="3"/>
  <c r="F342" i="3"/>
  <c r="I461" i="3"/>
  <c r="F28" i="3"/>
  <c r="F542" i="3"/>
  <c r="I302" i="3"/>
  <c r="F462" i="3"/>
  <c r="F302" i="3"/>
  <c r="I384" i="3"/>
  <c r="F384" i="3"/>
  <c r="I222" i="3"/>
  <c r="F164" i="3"/>
  <c r="F61" i="3"/>
  <c r="I118" i="3"/>
  <c r="I422" i="3"/>
  <c r="F343" i="3"/>
  <c r="I462" i="3"/>
  <c r="F118" i="3"/>
  <c r="I61" i="3"/>
  <c r="I164" i="3"/>
  <c r="F422" i="3"/>
  <c r="I28" i="3"/>
  <c r="I542" i="3"/>
  <c r="I343" i="3"/>
  <c r="F222" i="3"/>
  <c r="F423" i="3"/>
  <c r="I344" i="3"/>
  <c r="F165" i="3"/>
  <c r="I62" i="3"/>
  <c r="F344" i="3"/>
  <c r="F463" i="3"/>
  <c r="I423" i="3"/>
  <c r="I165" i="3"/>
  <c r="I303" i="3"/>
  <c r="F223" i="3"/>
  <c r="I543" i="3"/>
  <c r="F303" i="3"/>
  <c r="F62" i="3"/>
  <c r="F543" i="3"/>
  <c r="I119" i="3"/>
  <c r="F119" i="3"/>
  <c r="I223" i="3"/>
  <c r="F29" i="3"/>
  <c r="I463" i="3"/>
  <c r="F385" i="3"/>
  <c r="I29" i="3"/>
  <c r="I385" i="3"/>
  <c r="I345" i="3"/>
  <c r="F30" i="3"/>
  <c r="I166" i="3"/>
  <c r="F224" i="3"/>
  <c r="I224" i="3"/>
  <c r="F544" i="3"/>
  <c r="I424" i="3"/>
  <c r="I304" i="3"/>
  <c r="I386" i="3"/>
  <c r="F464" i="3"/>
  <c r="I30" i="3"/>
  <c r="F120" i="3"/>
  <c r="I120" i="3"/>
  <c r="F166" i="3"/>
  <c r="F63" i="3"/>
  <c r="I464" i="3"/>
  <c r="F345" i="3"/>
  <c r="I63" i="3"/>
  <c r="I544" i="3"/>
  <c r="F304" i="3"/>
  <c r="F424" i="3"/>
  <c r="F386" i="3"/>
  <c r="I465" i="3"/>
  <c r="F121" i="3"/>
  <c r="F545" i="3"/>
  <c r="I121" i="3"/>
  <c r="I545" i="3"/>
  <c r="I387" i="3"/>
  <c r="F387" i="3"/>
  <c r="I225" i="3"/>
  <c r="F346" i="3"/>
  <c r="F425" i="3"/>
  <c r="F305" i="3"/>
  <c r="I305" i="3"/>
  <c r="F167" i="3"/>
  <c r="I31" i="3"/>
  <c r="F31" i="3"/>
  <c r="F465" i="3"/>
  <c r="I425" i="3"/>
  <c r="F64" i="3"/>
  <c r="I64" i="3"/>
  <c r="I346" i="3"/>
  <c r="I167" i="3"/>
  <c r="F225" i="3"/>
  <c r="F347" i="3"/>
  <c r="F466" i="3"/>
  <c r="I306" i="3"/>
  <c r="I546" i="3"/>
  <c r="I65" i="3"/>
  <c r="F546" i="3"/>
  <c r="I226" i="3"/>
  <c r="F306" i="3"/>
  <c r="I388" i="3"/>
  <c r="F122" i="3"/>
  <c r="I122" i="3"/>
  <c r="F168" i="3"/>
  <c r="F65" i="3"/>
  <c r="I32" i="3"/>
  <c r="F426" i="3"/>
  <c r="F388" i="3"/>
  <c r="I466" i="3"/>
  <c r="F32" i="3"/>
  <c r="I168" i="3"/>
  <c r="I347" i="3"/>
  <c r="F226" i="3"/>
  <c r="I426" i="3"/>
  <c r="I389" i="3"/>
  <c r="F467" i="3"/>
  <c r="I427" i="3"/>
  <c r="F389" i="3"/>
  <c r="I169" i="3"/>
  <c r="F427" i="3"/>
  <c r="I227" i="3"/>
  <c r="F169" i="3"/>
  <c r="F66" i="3"/>
  <c r="I123" i="3"/>
  <c r="I348" i="3"/>
  <c r="I547" i="3"/>
  <c r="F227" i="3"/>
  <c r="I33" i="3"/>
  <c r="F307" i="3"/>
  <c r="I66" i="3"/>
  <c r="F123" i="3"/>
  <c r="I307" i="3"/>
  <c r="F547" i="3"/>
  <c r="I467" i="3"/>
  <c r="F348" i="3"/>
  <c r="F33" i="3"/>
  <c r="I390" i="3"/>
  <c r="F170" i="3"/>
  <c r="F349" i="3"/>
  <c r="I468" i="3"/>
  <c r="F390" i="3"/>
  <c r="I548" i="3"/>
  <c r="I124" i="3"/>
  <c r="F428" i="3"/>
  <c r="I308" i="3"/>
  <c r="F548" i="3"/>
  <c r="I170" i="3"/>
  <c r="I228" i="3"/>
  <c r="F308" i="3"/>
  <c r="I428" i="3"/>
  <c r="F67" i="3"/>
  <c r="I349" i="3"/>
  <c r="I34" i="3"/>
  <c r="J35" i="3" s="1"/>
  <c r="F228" i="3"/>
  <c r="I67" i="3"/>
  <c r="F124" i="3"/>
  <c r="F468" i="3"/>
  <c r="F34" i="3"/>
  <c r="I391" i="3"/>
  <c r="F171" i="3"/>
  <c r="I549" i="3"/>
  <c r="F429" i="3"/>
  <c r="I469" i="3"/>
  <c r="F309" i="3"/>
  <c r="F469" i="3"/>
  <c r="I350" i="3"/>
  <c r="F549" i="3"/>
  <c r="F125" i="3"/>
  <c r="I125" i="3"/>
  <c r="I429" i="3"/>
  <c r="F68" i="3"/>
  <c r="I229" i="3"/>
  <c r="I309" i="3"/>
  <c r="F391" i="3"/>
  <c r="I171" i="3"/>
  <c r="F350" i="3"/>
  <c r="I68" i="3"/>
  <c r="F229" i="3"/>
  <c r="I69" i="3"/>
  <c r="F172" i="3"/>
  <c r="I351" i="3"/>
  <c r="F470" i="3"/>
  <c r="I430" i="3"/>
  <c r="I230" i="3"/>
  <c r="F430" i="3"/>
  <c r="I392" i="3"/>
  <c r="F230" i="3"/>
  <c r="F310" i="3"/>
  <c r="I172" i="3"/>
  <c r="F126" i="3"/>
  <c r="I126" i="3"/>
  <c r="F69" i="3"/>
  <c r="I550" i="3"/>
  <c r="I310" i="3"/>
  <c r="F392" i="3"/>
  <c r="F351" i="3"/>
  <c r="F550" i="3"/>
  <c r="I470" i="3"/>
  <c r="F231" i="3"/>
  <c r="I431" i="3"/>
  <c r="F352" i="3"/>
  <c r="I393" i="3"/>
  <c r="I127" i="3"/>
  <c r="F311" i="3"/>
  <c r="I311" i="3"/>
  <c r="F551" i="3"/>
  <c r="F393" i="3"/>
  <c r="I471" i="3"/>
  <c r="F70" i="3"/>
  <c r="I352" i="3"/>
  <c r="I70" i="3"/>
  <c r="F431" i="3"/>
  <c r="I231" i="3"/>
  <c r="F127" i="3"/>
  <c r="I551" i="3"/>
  <c r="F173" i="3"/>
  <c r="I173" i="3"/>
  <c r="F471" i="3"/>
  <c r="I174" i="3"/>
  <c r="F394" i="3"/>
  <c r="I232" i="3"/>
  <c r="F128" i="3"/>
  <c r="F552" i="3"/>
  <c r="I552" i="3"/>
  <c r="F472" i="3"/>
  <c r="I312" i="3"/>
  <c r="I128" i="3"/>
  <c r="F72" i="3"/>
  <c r="F232" i="3"/>
  <c r="F71" i="3"/>
  <c r="F174" i="3"/>
  <c r="I432" i="3"/>
  <c r="I72" i="3"/>
  <c r="I394" i="3"/>
  <c r="F312" i="3"/>
  <c r="I353" i="3"/>
  <c r="F432" i="3"/>
  <c r="F353" i="3"/>
  <c r="I71" i="3"/>
  <c r="I472" i="3"/>
  <c r="I473" i="3"/>
  <c r="F473" i="3"/>
  <c r="I433" i="3"/>
  <c r="F354" i="3"/>
  <c r="I553" i="3"/>
  <c r="F73" i="3"/>
  <c r="F433" i="3"/>
  <c r="F233" i="3"/>
  <c r="I395" i="3"/>
  <c r="F129" i="3"/>
  <c r="I175" i="3"/>
  <c r="I129" i="3"/>
  <c r="I233" i="3"/>
  <c r="I354" i="3"/>
  <c r="F175" i="3"/>
  <c r="I73" i="3"/>
  <c r="F395" i="3"/>
  <c r="I313" i="3"/>
  <c r="F553" i="3"/>
  <c r="F313" i="3"/>
  <c r="I314" i="3"/>
  <c r="F234" i="3"/>
  <c r="I474" i="3"/>
  <c r="F396" i="3"/>
  <c r="H397" i="3" s="1"/>
  <c r="I396" i="3"/>
  <c r="F355" i="3"/>
  <c r="I355" i="3"/>
  <c r="F74" i="3"/>
  <c r="F434" i="3"/>
  <c r="I74" i="3"/>
  <c r="I130" i="3"/>
  <c r="I434" i="3"/>
  <c r="I176" i="3"/>
  <c r="F314" i="3"/>
  <c r="I554" i="3"/>
  <c r="F130" i="3"/>
  <c r="I234" i="3"/>
  <c r="F176" i="3"/>
  <c r="F554" i="3"/>
  <c r="F474" i="3"/>
  <c r="F131" i="3"/>
  <c r="F235" i="3"/>
  <c r="F75" i="3"/>
  <c r="F315" i="3"/>
  <c r="I75" i="3"/>
  <c r="I177" i="3"/>
  <c r="F475" i="3"/>
  <c r="I235" i="3"/>
  <c r="I131" i="3"/>
  <c r="F555" i="3"/>
  <c r="I475" i="3"/>
  <c r="F435" i="3"/>
  <c r="I315" i="3"/>
  <c r="F177" i="3"/>
  <c r="I555" i="3"/>
  <c r="I435" i="3"/>
  <c r="I356" i="3"/>
  <c r="F356" i="3"/>
  <c r="F76" i="3"/>
  <c r="F178" i="3"/>
  <c r="F316" i="3"/>
  <c r="F436" i="3"/>
  <c r="I556" i="3"/>
  <c r="I76" i="3"/>
  <c r="F556" i="3"/>
  <c r="I178" i="3"/>
  <c r="I476" i="3"/>
  <c r="F476" i="3"/>
  <c r="I316" i="3"/>
  <c r="K317" i="3" s="1"/>
  <c r="I132" i="3"/>
  <c r="I236" i="3"/>
  <c r="I436" i="3"/>
  <c r="F236" i="3"/>
  <c r="F132" i="3"/>
  <c r="F77" i="3"/>
  <c r="F179" i="3"/>
  <c r="I179" i="3"/>
  <c r="I133" i="3"/>
  <c r="F133" i="3"/>
  <c r="I77" i="3"/>
  <c r="F180" i="3"/>
  <c r="F134" i="3"/>
  <c r="F477" i="3"/>
  <c r="I237" i="3"/>
  <c r="I134" i="3"/>
  <c r="I477" i="3"/>
  <c r="I78" i="3"/>
  <c r="I180" i="3"/>
  <c r="F78" i="3"/>
  <c r="F237" i="3"/>
  <c r="I181" i="3"/>
  <c r="I238" i="3"/>
  <c r="F181" i="3"/>
  <c r="F79" i="3"/>
  <c r="I478" i="3"/>
  <c r="F478" i="3"/>
  <c r="I135" i="3"/>
  <c r="F238" i="3"/>
  <c r="F135" i="3"/>
  <c r="I79" i="3"/>
  <c r="I80" i="3"/>
  <c r="F80" i="3"/>
  <c r="I479" i="3"/>
  <c r="F182" i="3"/>
  <c r="F136" i="3"/>
  <c r="I182" i="3"/>
  <c r="I136" i="3"/>
  <c r="F239" i="3"/>
  <c r="F479" i="3"/>
  <c r="I239" i="3"/>
  <c r="F240" i="3"/>
  <c r="F137" i="3"/>
  <c r="F480" i="3"/>
  <c r="F183" i="3"/>
  <c r="I137" i="3"/>
  <c r="I183" i="3"/>
  <c r="I480" i="3"/>
  <c r="I81" i="3"/>
  <c r="I240" i="3"/>
  <c r="F81" i="3"/>
  <c r="F184" i="3"/>
  <c r="F82" i="3"/>
  <c r="F481" i="3"/>
  <c r="I481" i="3"/>
  <c r="F138" i="3"/>
  <c r="I241" i="3"/>
  <c r="I82" i="3"/>
  <c r="I184" i="3"/>
  <c r="F241" i="3"/>
  <c r="I138" i="3"/>
  <c r="J139" i="3" s="1"/>
  <c r="F83" i="3"/>
  <c r="F482" i="3"/>
  <c r="F185" i="3"/>
  <c r="F242" i="3"/>
  <c r="I83" i="3"/>
  <c r="I482" i="3"/>
  <c r="I185" i="3"/>
  <c r="I242" i="3"/>
  <c r="F186" i="3"/>
  <c r="F483" i="3"/>
  <c r="F243" i="3"/>
  <c r="I84" i="3"/>
  <c r="I186" i="3"/>
  <c r="I243" i="3"/>
  <c r="I483" i="3"/>
  <c r="F84" i="3"/>
  <c r="F244" i="3"/>
  <c r="F187" i="3"/>
  <c r="F484" i="3"/>
  <c r="I484" i="3"/>
  <c r="I85" i="3"/>
  <c r="I244" i="3"/>
  <c r="I187" i="3"/>
  <c r="F85" i="3"/>
  <c r="F188" i="3"/>
  <c r="F86" i="3"/>
  <c r="F485" i="3"/>
  <c r="F245" i="3"/>
  <c r="I86" i="3"/>
  <c r="I245" i="3"/>
  <c r="I485" i="3"/>
  <c r="I188" i="3"/>
  <c r="F246" i="3"/>
  <c r="F486" i="3"/>
  <c r="F189" i="3"/>
  <c r="I189" i="3"/>
  <c r="I486" i="3"/>
  <c r="I87" i="3"/>
  <c r="I246" i="3"/>
  <c r="F87" i="3"/>
  <c r="F190" i="3"/>
  <c r="F247" i="3"/>
  <c r="F487" i="3"/>
  <c r="I247" i="3"/>
  <c r="I88" i="3"/>
  <c r="I190" i="3"/>
  <c r="I487" i="3"/>
  <c r="F88" i="3"/>
  <c r="F488" i="3"/>
  <c r="F248" i="3"/>
  <c r="F191" i="3"/>
  <c r="I248" i="3"/>
  <c r="I89" i="3"/>
  <c r="I191" i="3"/>
  <c r="I488" i="3"/>
  <c r="F89" i="3"/>
  <c r="F489" i="3"/>
  <c r="F249" i="3"/>
  <c r="F192" i="3"/>
  <c r="I90" i="3"/>
  <c r="I192" i="3"/>
  <c r="I489" i="3"/>
  <c r="I249" i="3"/>
  <c r="F90" i="3"/>
  <c r="F193" i="3"/>
  <c r="F250" i="3"/>
  <c r="F490" i="3"/>
  <c r="I250" i="3"/>
  <c r="I193" i="3"/>
  <c r="I490" i="3"/>
  <c r="I91" i="3"/>
  <c r="F91" i="3"/>
  <c r="F491" i="3"/>
  <c r="F194" i="3"/>
  <c r="F251" i="3"/>
  <c r="I92" i="3"/>
  <c r="K93" i="3" s="1"/>
  <c r="I491" i="3"/>
  <c r="I194" i="3"/>
  <c r="I251" i="3"/>
  <c r="F92" i="3"/>
  <c r="F195" i="3"/>
  <c r="F252" i="3"/>
  <c r="I195" i="3"/>
  <c r="I492" i="3"/>
  <c r="I252" i="3"/>
  <c r="F492" i="3"/>
  <c r="F253" i="3"/>
  <c r="F196" i="3"/>
  <c r="F493" i="3"/>
  <c r="I196" i="3"/>
  <c r="I253" i="3"/>
  <c r="I493" i="3"/>
  <c r="F254" i="3"/>
  <c r="I494" i="3"/>
  <c r="I254" i="3"/>
  <c r="F494" i="3"/>
  <c r="F495" i="3"/>
  <c r="I495" i="3"/>
  <c r="I255" i="3"/>
  <c r="F255" i="3"/>
  <c r="I256" i="3"/>
  <c r="F496" i="3"/>
  <c r="I496" i="3"/>
  <c r="F256" i="3"/>
  <c r="I257" i="3"/>
  <c r="I497" i="3"/>
  <c r="F497" i="3"/>
  <c r="F257" i="3"/>
  <c r="F498" i="3"/>
  <c r="I258" i="3"/>
  <c r="I498" i="3"/>
  <c r="F258" i="3"/>
  <c r="I259" i="3"/>
  <c r="F499" i="3"/>
  <c r="I499" i="3"/>
  <c r="F259" i="3"/>
  <c r="I260" i="3"/>
  <c r="F500" i="3"/>
  <c r="I500" i="3"/>
  <c r="F260" i="3"/>
  <c r="F261" i="3"/>
  <c r="I501" i="3"/>
  <c r="I261" i="3"/>
  <c r="F501" i="3"/>
  <c r="F502" i="3"/>
  <c r="I502" i="3"/>
  <c r="I262" i="3"/>
  <c r="F262" i="3"/>
  <c r="I263" i="3"/>
  <c r="F503" i="3"/>
  <c r="I503" i="3"/>
  <c r="F263" i="3"/>
  <c r="I504" i="3"/>
  <c r="I264" i="3"/>
  <c r="F504" i="3"/>
  <c r="F264" i="3"/>
  <c r="I505" i="3"/>
  <c r="I265" i="3"/>
  <c r="F265" i="3"/>
  <c r="F505" i="3"/>
  <c r="F506" i="3"/>
  <c r="I266" i="3"/>
  <c r="I506" i="3"/>
  <c r="F266" i="3"/>
  <c r="I267" i="3"/>
  <c r="I507" i="3"/>
  <c r="F507" i="3"/>
  <c r="F267" i="3"/>
  <c r="F268" i="3"/>
  <c r="F508" i="3"/>
  <c r="I268" i="3"/>
  <c r="I508" i="3"/>
  <c r="I269" i="3"/>
  <c r="I509" i="3"/>
  <c r="F269" i="3"/>
  <c r="F509" i="3"/>
  <c r="F510" i="3"/>
  <c r="F270" i="3"/>
  <c r="I270" i="3"/>
  <c r="I510" i="3"/>
  <c r="F511" i="3"/>
  <c r="I511" i="3"/>
  <c r="I271" i="3"/>
  <c r="F271" i="3"/>
  <c r="I512" i="3"/>
  <c r="I272" i="3"/>
  <c r="F512" i="3"/>
  <c r="F272" i="3"/>
  <c r="I513" i="3"/>
  <c r="I273" i="3"/>
  <c r="F513" i="3"/>
  <c r="F273" i="3"/>
  <c r="I274" i="3"/>
  <c r="F514" i="3"/>
  <c r="I514" i="3"/>
  <c r="F274" i="3"/>
  <c r="F515" i="3"/>
  <c r="I275" i="3"/>
  <c r="I515" i="3"/>
  <c r="F275" i="3"/>
  <c r="F276" i="3"/>
  <c r="I516" i="3"/>
  <c r="I276" i="3"/>
  <c r="F516" i="3"/>
  <c r="G517" i="3" s="1"/>
  <c r="J357" i="3" l="1"/>
  <c r="J197" i="3"/>
  <c r="G197" i="3"/>
  <c r="G317" i="3"/>
  <c r="G277" i="3"/>
  <c r="G357" i="3"/>
  <c r="F4257" i="3"/>
  <c r="I4250" i="3"/>
  <c r="F4245" i="3"/>
  <c r="I4238" i="3"/>
  <c r="F4233" i="3"/>
  <c r="I4226" i="3"/>
  <c r="F4221" i="3"/>
  <c r="I4214" i="3"/>
  <c r="F4209" i="3"/>
  <c r="I4202" i="3"/>
  <c r="F4197" i="3"/>
  <c r="I4190" i="3"/>
  <c r="F4185" i="3"/>
  <c r="I4178" i="3"/>
  <c r="F4173" i="3"/>
  <c r="I4166" i="3"/>
  <c r="F4161" i="3"/>
  <c r="I4154" i="3"/>
  <c r="F4149" i="3"/>
  <c r="I4142" i="3"/>
  <c r="F4137" i="3"/>
  <c r="I4130" i="3"/>
  <c r="F4125" i="3"/>
  <c r="I4118" i="3"/>
  <c r="F4113" i="3"/>
  <c r="I4106" i="3"/>
  <c r="F4101" i="3"/>
  <c r="I4094" i="3"/>
  <c r="F4089" i="3"/>
  <c r="I4082" i="3"/>
  <c r="F4077" i="3"/>
  <c r="I4070" i="3"/>
  <c r="F4065" i="3"/>
  <c r="I4058" i="3"/>
  <c r="F4053" i="3"/>
  <c r="I4046" i="3"/>
  <c r="F4041" i="3"/>
  <c r="I4034" i="3"/>
  <c r="F4029" i="3"/>
  <c r="I4022" i="3"/>
  <c r="F4017" i="3"/>
  <c r="I4010" i="3"/>
  <c r="F4005" i="3"/>
  <c r="I3998" i="3"/>
  <c r="F3993" i="3"/>
  <c r="I3986" i="3"/>
  <c r="F3981" i="3"/>
  <c r="I3974" i="3"/>
  <c r="F3969" i="3"/>
  <c r="I3962" i="3"/>
  <c r="F3957" i="3"/>
  <c r="I3950" i="3"/>
  <c r="F3945" i="3"/>
  <c r="I3938" i="3"/>
  <c r="F3933" i="3"/>
  <c r="I3926" i="3"/>
  <c r="F3921" i="3"/>
  <c r="I3914" i="3"/>
  <c r="F3909" i="3"/>
  <c r="I3902" i="3"/>
  <c r="F3897" i="3"/>
  <c r="I3890" i="3"/>
  <c r="F3885" i="3"/>
  <c r="I3878" i="3"/>
  <c r="F3873" i="3"/>
  <c r="I3866" i="3"/>
  <c r="F3861" i="3"/>
  <c r="I3854" i="3"/>
  <c r="F3849" i="3"/>
  <c r="I3842" i="3"/>
  <c r="F3837" i="3"/>
  <c r="I3830" i="3"/>
  <c r="F3825" i="3"/>
  <c r="I4255" i="3"/>
  <c r="F4250" i="3"/>
  <c r="I4243" i="3"/>
  <c r="F4238" i="3"/>
  <c r="I4231" i="3"/>
  <c r="F4226" i="3"/>
  <c r="I4219" i="3"/>
  <c r="F4214" i="3"/>
  <c r="I4207" i="3"/>
  <c r="F4202" i="3"/>
  <c r="I4195" i="3"/>
  <c r="F4190" i="3"/>
  <c r="I4183" i="3"/>
  <c r="F4178" i="3"/>
  <c r="I4171" i="3"/>
  <c r="F4166" i="3"/>
  <c r="I4159" i="3"/>
  <c r="F4154" i="3"/>
  <c r="I4147" i="3"/>
  <c r="F4142" i="3"/>
  <c r="I4135" i="3"/>
  <c r="F4130" i="3"/>
  <c r="I4123" i="3"/>
  <c r="F4118" i="3"/>
  <c r="I4111" i="3"/>
  <c r="F4106" i="3"/>
  <c r="I4099" i="3"/>
  <c r="F4094" i="3"/>
  <c r="I4087" i="3"/>
  <c r="F4082" i="3"/>
  <c r="I4075" i="3"/>
  <c r="F4070" i="3"/>
  <c r="I4063" i="3"/>
  <c r="F4058" i="3"/>
  <c r="I4051" i="3"/>
  <c r="F4046" i="3"/>
  <c r="I4039" i="3"/>
  <c r="F4034" i="3"/>
  <c r="I4027" i="3"/>
  <c r="F4022" i="3"/>
  <c r="I4015" i="3"/>
  <c r="F4010" i="3"/>
  <c r="I4003" i="3"/>
  <c r="F3998" i="3"/>
  <c r="I3991" i="3"/>
  <c r="F3986" i="3"/>
  <c r="I3979" i="3"/>
  <c r="F3974" i="3"/>
  <c r="I3967" i="3"/>
  <c r="F3962" i="3"/>
  <c r="I3955" i="3"/>
  <c r="F3950" i="3"/>
  <c r="I3943" i="3"/>
  <c r="F3938" i="3"/>
  <c r="I3931" i="3"/>
  <c r="F3926" i="3"/>
  <c r="I3919" i="3"/>
  <c r="F3914" i="3"/>
  <c r="I3907" i="3"/>
  <c r="F3902" i="3"/>
  <c r="I3895" i="3"/>
  <c r="F3890" i="3"/>
  <c r="I3883" i="3"/>
  <c r="F3878" i="3"/>
  <c r="I3871" i="3"/>
  <c r="F3866" i="3"/>
  <c r="I3859" i="3"/>
  <c r="F3854" i="3"/>
  <c r="I3847" i="3"/>
  <c r="F3842" i="3"/>
  <c r="I3835" i="3"/>
  <c r="F3830" i="3"/>
  <c r="I3823" i="3"/>
  <c r="F3818" i="3"/>
  <c r="I3811" i="3"/>
  <c r="F3806" i="3"/>
  <c r="I3799" i="3"/>
  <c r="F3794" i="3"/>
  <c r="I3787" i="3"/>
  <c r="F3782" i="3"/>
  <c r="I3775" i="3"/>
  <c r="F3770" i="3"/>
  <c r="I3763" i="3"/>
  <c r="F3758" i="3"/>
  <c r="I3751" i="3"/>
  <c r="I4260" i="3"/>
  <c r="F4255" i="3"/>
  <c r="I4248" i="3"/>
  <c r="F4243" i="3"/>
  <c r="I4236" i="3"/>
  <c r="F4231" i="3"/>
  <c r="I4224" i="3"/>
  <c r="F4219" i="3"/>
  <c r="I4212" i="3"/>
  <c r="F4207" i="3"/>
  <c r="I4200" i="3"/>
  <c r="F4195" i="3"/>
  <c r="I4188" i="3"/>
  <c r="F4183" i="3"/>
  <c r="I4176" i="3"/>
  <c r="F4171" i="3"/>
  <c r="I4164" i="3"/>
  <c r="F4159" i="3"/>
  <c r="I4152" i="3"/>
  <c r="F4147" i="3"/>
  <c r="I4140" i="3"/>
  <c r="F4135" i="3"/>
  <c r="I4128" i="3"/>
  <c r="F4123" i="3"/>
  <c r="I4116" i="3"/>
  <c r="F4111" i="3"/>
  <c r="I4104" i="3"/>
  <c r="F4099" i="3"/>
  <c r="I4092" i="3"/>
  <c r="F4087" i="3"/>
  <c r="I4080" i="3"/>
  <c r="F4075" i="3"/>
  <c r="I4068" i="3"/>
  <c r="F4063" i="3"/>
  <c r="I4056" i="3"/>
  <c r="F4051" i="3"/>
  <c r="I4044" i="3"/>
  <c r="F4039" i="3"/>
  <c r="I4032" i="3"/>
  <c r="F4027" i="3"/>
  <c r="I4020" i="3"/>
  <c r="F4015" i="3"/>
  <c r="I4008" i="3"/>
  <c r="F4003" i="3"/>
  <c r="I3996" i="3"/>
  <c r="F3991" i="3"/>
  <c r="I3984" i="3"/>
  <c r="F3979" i="3"/>
  <c r="I3972" i="3"/>
  <c r="F3967" i="3"/>
  <c r="I3960" i="3"/>
  <c r="F3955" i="3"/>
  <c r="I3948" i="3"/>
  <c r="F3943" i="3"/>
  <c r="I3936" i="3"/>
  <c r="F3931" i="3"/>
  <c r="I3924" i="3"/>
  <c r="F3919" i="3"/>
  <c r="I3912" i="3"/>
  <c r="F3907" i="3"/>
  <c r="I3900" i="3"/>
  <c r="F3895" i="3"/>
  <c r="I3888" i="3"/>
  <c r="F3883" i="3"/>
  <c r="I3876" i="3"/>
  <c r="F3871" i="3"/>
  <c r="I3864" i="3"/>
  <c r="F3859" i="3"/>
  <c r="I3852" i="3"/>
  <c r="F3847" i="3"/>
  <c r="I3840" i="3"/>
  <c r="F3835" i="3"/>
  <c r="I3828" i="3"/>
  <c r="F3823" i="3"/>
  <c r="F4260" i="3"/>
  <c r="I4253" i="3"/>
  <c r="F4248" i="3"/>
  <c r="I4241" i="3"/>
  <c r="F4236" i="3"/>
  <c r="I4229" i="3"/>
  <c r="F4224" i="3"/>
  <c r="I4217" i="3"/>
  <c r="F4212" i="3"/>
  <c r="I4205" i="3"/>
  <c r="F4200" i="3"/>
  <c r="I4193" i="3"/>
  <c r="F4188" i="3"/>
  <c r="I4181" i="3"/>
  <c r="F4176" i="3"/>
  <c r="I4169" i="3"/>
  <c r="F4164" i="3"/>
  <c r="I4157" i="3"/>
  <c r="F4152" i="3"/>
  <c r="I4145" i="3"/>
  <c r="F4140" i="3"/>
  <c r="I4133" i="3"/>
  <c r="F4128" i="3"/>
  <c r="I4121" i="3"/>
  <c r="F4116" i="3"/>
  <c r="I4109" i="3"/>
  <c r="F4104" i="3"/>
  <c r="I4097" i="3"/>
  <c r="F4092" i="3"/>
  <c r="I4085" i="3"/>
  <c r="F4080" i="3"/>
  <c r="I4073" i="3"/>
  <c r="F4068" i="3"/>
  <c r="I4061" i="3"/>
  <c r="F4056" i="3"/>
  <c r="I4049" i="3"/>
  <c r="F4044" i="3"/>
  <c r="I4037" i="3"/>
  <c r="F4032" i="3"/>
  <c r="I4025" i="3"/>
  <c r="F4020" i="3"/>
  <c r="I4013" i="3"/>
  <c r="F4008" i="3"/>
  <c r="I4001" i="3"/>
  <c r="F3996" i="3"/>
  <c r="I3989" i="3"/>
  <c r="F3984" i="3"/>
  <c r="I3977" i="3"/>
  <c r="F3972" i="3"/>
  <c r="I3965" i="3"/>
  <c r="F3960" i="3"/>
  <c r="I3953" i="3"/>
  <c r="F3948" i="3"/>
  <c r="I3941" i="3"/>
  <c r="F3936" i="3"/>
  <c r="I3929" i="3"/>
  <c r="F3924" i="3"/>
  <c r="I3917" i="3"/>
  <c r="F3912" i="3"/>
  <c r="I3905" i="3"/>
  <c r="F3900" i="3"/>
  <c r="I3893" i="3"/>
  <c r="F3888" i="3"/>
  <c r="I3881" i="3"/>
  <c r="F3876" i="3"/>
  <c r="I3869" i="3"/>
  <c r="F3864" i="3"/>
  <c r="I3857" i="3"/>
  <c r="F3852" i="3"/>
  <c r="I3845" i="3"/>
  <c r="F3840" i="3"/>
  <c r="I3833" i="3"/>
  <c r="F3828" i="3"/>
  <c r="I3821" i="3"/>
  <c r="I4258" i="3"/>
  <c r="F4253" i="3"/>
  <c r="I4246" i="3"/>
  <c r="F4241" i="3"/>
  <c r="I4234" i="3"/>
  <c r="F4229" i="3"/>
  <c r="I4222" i="3"/>
  <c r="F4217" i="3"/>
  <c r="I4210" i="3"/>
  <c r="F4205" i="3"/>
  <c r="I4198" i="3"/>
  <c r="F4193" i="3"/>
  <c r="I4186" i="3"/>
  <c r="F4181" i="3"/>
  <c r="I4174" i="3"/>
  <c r="F4169" i="3"/>
  <c r="I4162" i="3"/>
  <c r="F4157" i="3"/>
  <c r="I4150" i="3"/>
  <c r="F4145" i="3"/>
  <c r="I4138" i="3"/>
  <c r="F4133" i="3"/>
  <c r="I4126" i="3"/>
  <c r="F4121" i="3"/>
  <c r="I4114" i="3"/>
  <c r="F4109" i="3"/>
  <c r="I4102" i="3"/>
  <c r="F4097" i="3"/>
  <c r="I4090" i="3"/>
  <c r="F4085" i="3"/>
  <c r="I4078" i="3"/>
  <c r="F4073" i="3"/>
  <c r="I4066" i="3"/>
  <c r="F4061" i="3"/>
  <c r="I4054" i="3"/>
  <c r="F4049" i="3"/>
  <c r="I4042" i="3"/>
  <c r="F4037" i="3"/>
  <c r="I4030" i="3"/>
  <c r="F4025" i="3"/>
  <c r="I4018" i="3"/>
  <c r="F4013" i="3"/>
  <c r="I4006" i="3"/>
  <c r="F4001" i="3"/>
  <c r="I3994" i="3"/>
  <c r="F3989" i="3"/>
  <c r="I3982" i="3"/>
  <c r="F3977" i="3"/>
  <c r="I3970" i="3"/>
  <c r="F3965" i="3"/>
  <c r="I3958" i="3"/>
  <c r="F3953" i="3"/>
  <c r="I3946" i="3"/>
  <c r="F3941" i="3"/>
  <c r="I3934" i="3"/>
  <c r="F3929" i="3"/>
  <c r="I3922" i="3"/>
  <c r="F3917" i="3"/>
  <c r="I3910" i="3"/>
  <c r="F3905" i="3"/>
  <c r="I3898" i="3"/>
  <c r="F3893" i="3"/>
  <c r="I3886" i="3"/>
  <c r="F3881" i="3"/>
  <c r="I3874" i="3"/>
  <c r="F3869" i="3"/>
  <c r="I3862" i="3"/>
  <c r="F3857" i="3"/>
  <c r="I3850" i="3"/>
  <c r="F3845" i="3"/>
  <c r="I3838" i="3"/>
  <c r="F3833" i="3"/>
  <c r="I3826" i="3"/>
  <c r="F3821" i="3"/>
  <c r="I3814" i="3"/>
  <c r="F4258" i="3"/>
  <c r="I4251" i="3"/>
  <c r="F4246" i="3"/>
  <c r="I4239" i="3"/>
  <c r="F4234" i="3"/>
  <c r="I4227" i="3"/>
  <c r="F4222" i="3"/>
  <c r="I4215" i="3"/>
  <c r="F4210" i="3"/>
  <c r="I4203" i="3"/>
  <c r="F4198" i="3"/>
  <c r="I4191" i="3"/>
  <c r="F4186" i="3"/>
  <c r="I4179" i="3"/>
  <c r="F4174" i="3"/>
  <c r="I4167" i="3"/>
  <c r="F4162" i="3"/>
  <c r="I4155" i="3"/>
  <c r="F4150" i="3"/>
  <c r="I4143" i="3"/>
  <c r="F4138" i="3"/>
  <c r="I4131" i="3"/>
  <c r="F4126" i="3"/>
  <c r="I4119" i="3"/>
  <c r="F4114" i="3"/>
  <c r="I4107" i="3"/>
  <c r="F4102" i="3"/>
  <c r="I4095" i="3"/>
  <c r="F4090" i="3"/>
  <c r="I4083" i="3"/>
  <c r="F4078" i="3"/>
  <c r="I4071" i="3"/>
  <c r="F4066" i="3"/>
  <c r="I4059" i="3"/>
  <c r="F4054" i="3"/>
  <c r="I4047" i="3"/>
  <c r="F4042" i="3"/>
  <c r="I4035" i="3"/>
  <c r="F4030" i="3"/>
  <c r="I4023" i="3"/>
  <c r="F4018" i="3"/>
  <c r="I4011" i="3"/>
  <c r="F4006" i="3"/>
  <c r="I3999" i="3"/>
  <c r="F3994" i="3"/>
  <c r="I3987" i="3"/>
  <c r="F3982" i="3"/>
  <c r="I3975" i="3"/>
  <c r="F3970" i="3"/>
  <c r="I3963" i="3"/>
  <c r="F3958" i="3"/>
  <c r="I3951" i="3"/>
  <c r="F3946" i="3"/>
  <c r="I3939" i="3"/>
  <c r="F3934" i="3"/>
  <c r="I3927" i="3"/>
  <c r="F3922" i="3"/>
  <c r="I3915" i="3"/>
  <c r="F3910" i="3"/>
  <c r="I3903" i="3"/>
  <c r="F3898" i="3"/>
  <c r="I3891" i="3"/>
  <c r="F3886" i="3"/>
  <c r="I3879" i="3"/>
  <c r="F3874" i="3"/>
  <c r="I3867" i="3"/>
  <c r="F3862" i="3"/>
  <c r="I3855" i="3"/>
  <c r="F3850" i="3"/>
  <c r="I3843" i="3"/>
  <c r="F3838" i="3"/>
  <c r="I3831" i="3"/>
  <c r="F3826" i="3"/>
  <c r="I3819" i="3"/>
  <c r="I4256" i="3"/>
  <c r="F4251" i="3"/>
  <c r="I4244" i="3"/>
  <c r="F4239" i="3"/>
  <c r="I4232" i="3"/>
  <c r="F4227" i="3"/>
  <c r="I4220" i="3"/>
  <c r="F4215" i="3"/>
  <c r="I4208" i="3"/>
  <c r="F4203" i="3"/>
  <c r="I4196" i="3"/>
  <c r="F4191" i="3"/>
  <c r="I4184" i="3"/>
  <c r="F4179" i="3"/>
  <c r="I4172" i="3"/>
  <c r="F4167" i="3"/>
  <c r="I4160" i="3"/>
  <c r="F4155" i="3"/>
  <c r="I4148" i="3"/>
  <c r="F4143" i="3"/>
  <c r="I4136" i="3"/>
  <c r="F4131" i="3"/>
  <c r="I4124" i="3"/>
  <c r="F4119" i="3"/>
  <c r="I4112" i="3"/>
  <c r="F4107" i="3"/>
  <c r="I4100" i="3"/>
  <c r="F4095" i="3"/>
  <c r="I4088" i="3"/>
  <c r="F4083" i="3"/>
  <c r="I4076" i="3"/>
  <c r="F4071" i="3"/>
  <c r="I4064" i="3"/>
  <c r="F4059" i="3"/>
  <c r="I4052" i="3"/>
  <c r="F4047" i="3"/>
  <c r="I4040" i="3"/>
  <c r="F4035" i="3"/>
  <c r="I4028" i="3"/>
  <c r="F4023" i="3"/>
  <c r="I4016" i="3"/>
  <c r="F4011" i="3"/>
  <c r="I4004" i="3"/>
  <c r="F3999" i="3"/>
  <c r="I3992" i="3"/>
  <c r="F3987" i="3"/>
  <c r="I3980" i="3"/>
  <c r="F3975" i="3"/>
  <c r="I3968" i="3"/>
  <c r="F3963" i="3"/>
  <c r="I3956" i="3"/>
  <c r="F3951" i="3"/>
  <c r="I3944" i="3"/>
  <c r="F3939" i="3"/>
  <c r="I3932" i="3"/>
  <c r="F3927" i="3"/>
  <c r="I3920" i="3"/>
  <c r="F3915" i="3"/>
  <c r="I3908" i="3"/>
  <c r="F3903" i="3"/>
  <c r="I3896" i="3"/>
  <c r="F3891" i="3"/>
  <c r="I3884" i="3"/>
  <c r="F3879" i="3"/>
  <c r="I3872" i="3"/>
  <c r="F3867" i="3"/>
  <c r="I3860" i="3"/>
  <c r="F3855" i="3"/>
  <c r="I3848" i="3"/>
  <c r="F3843" i="3"/>
  <c r="I3836" i="3"/>
  <c r="F3831" i="3"/>
  <c r="I3824" i="3"/>
  <c r="F3819" i="3"/>
  <c r="I4261" i="3"/>
  <c r="F4256" i="3"/>
  <c r="I4249" i="3"/>
  <c r="F4244" i="3"/>
  <c r="I4237" i="3"/>
  <c r="F4232" i="3"/>
  <c r="I4225" i="3"/>
  <c r="F4220" i="3"/>
  <c r="I4213" i="3"/>
  <c r="F4208" i="3"/>
  <c r="I4201" i="3"/>
  <c r="F4196" i="3"/>
  <c r="I4189" i="3"/>
  <c r="F4184" i="3"/>
  <c r="I4177" i="3"/>
  <c r="F4172" i="3"/>
  <c r="I4165" i="3"/>
  <c r="F4160" i="3"/>
  <c r="I4153" i="3"/>
  <c r="F4148" i="3"/>
  <c r="I4141" i="3"/>
  <c r="F4136" i="3"/>
  <c r="I4129" i="3"/>
  <c r="F4124" i="3"/>
  <c r="I4117" i="3"/>
  <c r="F4112" i="3"/>
  <c r="I4105" i="3"/>
  <c r="F4100" i="3"/>
  <c r="I4093" i="3"/>
  <c r="F4088" i="3"/>
  <c r="I4081" i="3"/>
  <c r="F4076" i="3"/>
  <c r="I4069" i="3"/>
  <c r="F4064" i="3"/>
  <c r="I4057" i="3"/>
  <c r="F4052" i="3"/>
  <c r="I4045" i="3"/>
  <c r="F4040" i="3"/>
  <c r="I4033" i="3"/>
  <c r="F4028" i="3"/>
  <c r="I4021" i="3"/>
  <c r="F4016" i="3"/>
  <c r="I4009" i="3"/>
  <c r="F4004" i="3"/>
  <c r="I3997" i="3"/>
  <c r="F3992" i="3"/>
  <c r="I3985" i="3"/>
  <c r="F3980" i="3"/>
  <c r="I3973" i="3"/>
  <c r="F3968" i="3"/>
  <c r="I3961" i="3"/>
  <c r="F3956" i="3"/>
  <c r="I3949" i="3"/>
  <c r="F3944" i="3"/>
  <c r="I3937" i="3"/>
  <c r="F3932" i="3"/>
  <c r="I3925" i="3"/>
  <c r="F3920" i="3"/>
  <c r="I3913" i="3"/>
  <c r="F3908" i="3"/>
  <c r="I3901" i="3"/>
  <c r="F3896" i="3"/>
  <c r="I3889" i="3"/>
  <c r="F3884" i="3"/>
  <c r="I3877" i="3"/>
  <c r="F3872" i="3"/>
  <c r="I3865" i="3"/>
  <c r="F3860" i="3"/>
  <c r="I3853" i="3"/>
  <c r="F3848" i="3"/>
  <c r="I3841" i="3"/>
  <c r="F3836" i="3"/>
  <c r="I3829" i="3"/>
  <c r="F3824" i="3"/>
  <c r="I3817" i="3"/>
  <c r="F4261" i="3"/>
  <c r="I4254" i="3"/>
  <c r="F4249" i="3"/>
  <c r="I4242" i="3"/>
  <c r="F4237" i="3"/>
  <c r="I4230" i="3"/>
  <c r="F4225" i="3"/>
  <c r="I4218" i="3"/>
  <c r="F4213" i="3"/>
  <c r="I4206" i="3"/>
  <c r="F4201" i="3"/>
  <c r="I4194" i="3"/>
  <c r="F4189" i="3"/>
  <c r="I4182" i="3"/>
  <c r="F4177" i="3"/>
  <c r="I4170" i="3"/>
  <c r="F4165" i="3"/>
  <c r="I4158" i="3"/>
  <c r="F4153" i="3"/>
  <c r="I4146" i="3"/>
  <c r="F4141" i="3"/>
  <c r="I4134" i="3"/>
  <c r="F4129" i="3"/>
  <c r="I4122" i="3"/>
  <c r="F4117" i="3"/>
  <c r="I4110" i="3"/>
  <c r="F4105" i="3"/>
  <c r="I4098" i="3"/>
  <c r="F4093" i="3"/>
  <c r="I4086" i="3"/>
  <c r="F4081" i="3"/>
  <c r="I4074" i="3"/>
  <c r="F4069" i="3"/>
  <c r="I4062" i="3"/>
  <c r="F4057" i="3"/>
  <c r="I4050" i="3"/>
  <c r="F4045" i="3"/>
  <c r="I4038" i="3"/>
  <c r="F4033" i="3"/>
  <c r="I4026" i="3"/>
  <c r="F4021" i="3"/>
  <c r="I4014" i="3"/>
  <c r="F4009" i="3"/>
  <c r="I4002" i="3"/>
  <c r="F3997" i="3"/>
  <c r="I3990" i="3"/>
  <c r="F3985" i="3"/>
  <c r="I3978" i="3"/>
  <c r="F3973" i="3"/>
  <c r="I3966" i="3"/>
  <c r="F3961" i="3"/>
  <c r="I3954" i="3"/>
  <c r="F3949" i="3"/>
  <c r="I3942" i="3"/>
  <c r="F3937" i="3"/>
  <c r="I3930" i="3"/>
  <c r="F3925" i="3"/>
  <c r="I3918" i="3"/>
  <c r="F3913" i="3"/>
  <c r="I3906" i="3"/>
  <c r="F3901" i="3"/>
  <c r="I3894" i="3"/>
  <c r="F3889" i="3"/>
  <c r="I3882" i="3"/>
  <c r="F3877" i="3"/>
  <c r="I3870" i="3"/>
  <c r="F3865" i="3"/>
  <c r="I3858" i="3"/>
  <c r="F3853" i="3"/>
  <c r="I3846" i="3"/>
  <c r="F3841" i="3"/>
  <c r="I3834" i="3"/>
  <c r="F3829" i="3"/>
  <c r="I3822" i="3"/>
  <c r="F3817" i="3"/>
  <c r="I4259" i="3"/>
  <c r="F4254" i="3"/>
  <c r="I4247" i="3"/>
  <c r="F4242" i="3"/>
  <c r="I4235" i="3"/>
  <c r="F4230" i="3"/>
  <c r="I4223" i="3"/>
  <c r="F4218" i="3"/>
  <c r="I4211" i="3"/>
  <c r="F4206" i="3"/>
  <c r="I4199" i="3"/>
  <c r="F4194" i="3"/>
  <c r="I4187" i="3"/>
  <c r="F4182" i="3"/>
  <c r="I4175" i="3"/>
  <c r="F4170" i="3"/>
  <c r="I4163" i="3"/>
  <c r="F4158" i="3"/>
  <c r="I4151" i="3"/>
  <c r="F4146" i="3"/>
  <c r="I4139" i="3"/>
  <c r="F4134" i="3"/>
  <c r="I4127" i="3"/>
  <c r="F4122" i="3"/>
  <c r="I4115" i="3"/>
  <c r="F4110" i="3"/>
  <c r="I4103" i="3"/>
  <c r="F4098" i="3"/>
  <c r="I4091" i="3"/>
  <c r="F4086" i="3"/>
  <c r="I4079" i="3"/>
  <c r="F4074" i="3"/>
  <c r="I4067" i="3"/>
  <c r="F4062" i="3"/>
  <c r="I4055" i="3"/>
  <c r="F4050" i="3"/>
  <c r="I4043" i="3"/>
  <c r="F4038" i="3"/>
  <c r="I4031" i="3"/>
  <c r="F4026" i="3"/>
  <c r="I4019" i="3"/>
  <c r="F4014" i="3"/>
  <c r="I4007" i="3"/>
  <c r="F4002" i="3"/>
  <c r="I3995" i="3"/>
  <c r="F3990" i="3"/>
  <c r="I3983" i="3"/>
  <c r="F3978" i="3"/>
  <c r="I3971" i="3"/>
  <c r="F3966" i="3"/>
  <c r="I3959" i="3"/>
  <c r="F3954" i="3"/>
  <c r="I3947" i="3"/>
  <c r="F3942" i="3"/>
  <c r="I3935" i="3"/>
  <c r="I4257" i="3"/>
  <c r="F4252" i="3"/>
  <c r="I4245" i="3"/>
  <c r="F4240" i="3"/>
  <c r="I4233" i="3"/>
  <c r="F4228" i="3"/>
  <c r="I4221" i="3"/>
  <c r="F4216" i="3"/>
  <c r="I4209" i="3"/>
  <c r="F4204" i="3"/>
  <c r="I4197" i="3"/>
  <c r="F4192" i="3"/>
  <c r="I4185" i="3"/>
  <c r="F4180" i="3"/>
  <c r="I4173" i="3"/>
  <c r="F4168" i="3"/>
  <c r="I4161" i="3"/>
  <c r="F4156" i="3"/>
  <c r="I4149" i="3"/>
  <c r="F4144" i="3"/>
  <c r="I4137" i="3"/>
  <c r="F4132" i="3"/>
  <c r="I4125" i="3"/>
  <c r="F4120" i="3"/>
  <c r="I4113" i="3"/>
  <c r="F4108" i="3"/>
  <c r="I4101" i="3"/>
  <c r="F4096" i="3"/>
  <c r="I4089" i="3"/>
  <c r="F4084" i="3"/>
  <c r="I4077" i="3"/>
  <c r="F4072" i="3"/>
  <c r="I4065" i="3"/>
  <c r="F4060" i="3"/>
  <c r="I4053" i="3"/>
  <c r="F4048" i="3"/>
  <c r="I4041" i="3"/>
  <c r="F4036" i="3"/>
  <c r="I4029" i="3"/>
  <c r="F4024" i="3"/>
  <c r="I4017" i="3"/>
  <c r="F4012" i="3"/>
  <c r="I4005" i="3"/>
  <c r="F4000" i="3"/>
  <c r="I3993" i="3"/>
  <c r="F3988" i="3"/>
  <c r="I3981" i="3"/>
  <c r="F3976" i="3"/>
  <c r="I3969" i="3"/>
  <c r="F3964" i="3"/>
  <c r="I3957" i="3"/>
  <c r="F3952" i="3"/>
  <c r="I3945" i="3"/>
  <c r="F3940" i="3"/>
  <c r="I3933" i="3"/>
  <c r="F3928" i="3"/>
  <c r="I3921" i="3"/>
  <c r="F3916" i="3"/>
  <c r="I3909" i="3"/>
  <c r="F3904" i="3"/>
  <c r="I3897" i="3"/>
  <c r="F3892" i="3"/>
  <c r="I3885" i="3"/>
  <c r="F3880" i="3"/>
  <c r="I3873" i="3"/>
  <c r="F3868" i="3"/>
  <c r="I3861" i="3"/>
  <c r="F3856" i="3"/>
  <c r="I3849" i="3"/>
  <c r="F3844" i="3"/>
  <c r="I3837" i="3"/>
  <c r="F3832" i="3"/>
  <c r="I3825" i="3"/>
  <c r="F3820" i="3"/>
  <c r="I3813" i="3"/>
  <c r="I3928" i="3"/>
  <c r="I3892" i="3"/>
  <c r="I3856" i="3"/>
  <c r="I3820" i="3"/>
  <c r="F3814" i="3"/>
  <c r="I3812" i="3"/>
  <c r="F3805" i="3"/>
  <c r="F3798" i="3"/>
  <c r="F3791" i="3"/>
  <c r="F3784" i="3"/>
  <c r="F3777" i="3"/>
  <c r="I3768" i="3"/>
  <c r="I3761" i="3"/>
  <c r="I3754" i="3"/>
  <c r="I3747" i="3"/>
  <c r="F3742" i="3"/>
  <c r="I3735" i="3"/>
  <c r="F3730" i="3"/>
  <c r="I3723" i="3"/>
  <c r="F3718" i="3"/>
  <c r="I3711" i="3"/>
  <c r="F3706" i="3"/>
  <c r="I3699" i="3"/>
  <c r="F3694" i="3"/>
  <c r="I3687" i="3"/>
  <c r="F3682" i="3"/>
  <c r="I3675" i="3"/>
  <c r="F3670" i="3"/>
  <c r="I3663" i="3"/>
  <c r="F3658" i="3"/>
  <c r="I3651" i="3"/>
  <c r="F3646" i="3"/>
  <c r="I3639" i="3"/>
  <c r="F3634" i="3"/>
  <c r="I3627" i="3"/>
  <c r="F3622" i="3"/>
  <c r="I3615" i="3"/>
  <c r="F3610" i="3"/>
  <c r="I3603" i="3"/>
  <c r="F3598" i="3"/>
  <c r="I3591" i="3"/>
  <c r="F3586" i="3"/>
  <c r="I3579" i="3"/>
  <c r="F3574" i="3"/>
  <c r="I3567" i="3"/>
  <c r="F3562" i="3"/>
  <c r="I3555" i="3"/>
  <c r="F3550" i="3"/>
  <c r="I3543" i="3"/>
  <c r="F3538" i="3"/>
  <c r="I3531" i="3"/>
  <c r="F3526" i="3"/>
  <c r="I3519" i="3"/>
  <c r="F3514" i="3"/>
  <c r="I3507" i="3"/>
  <c r="F3502" i="3"/>
  <c r="I3495" i="3"/>
  <c r="F3490" i="3"/>
  <c r="I3483" i="3"/>
  <c r="F3478" i="3"/>
  <c r="I3471" i="3"/>
  <c r="F3466" i="3"/>
  <c r="I3459" i="3"/>
  <c r="F3454" i="3"/>
  <c r="I3447" i="3"/>
  <c r="F3442" i="3"/>
  <c r="I3435" i="3"/>
  <c r="F3430" i="3"/>
  <c r="I3423" i="3"/>
  <c r="F3418" i="3"/>
  <c r="I3411" i="3"/>
  <c r="F3406" i="3"/>
  <c r="I3399" i="3"/>
  <c r="F3394" i="3"/>
  <c r="I3387" i="3"/>
  <c r="F4211" i="3"/>
  <c r="I4204" i="3"/>
  <c r="F4139" i="3"/>
  <c r="I4132" i="3"/>
  <c r="F4067" i="3"/>
  <c r="I4060" i="3"/>
  <c r="F3995" i="3"/>
  <c r="I3988" i="3"/>
  <c r="F3930" i="3"/>
  <c r="F3894" i="3"/>
  <c r="F3858" i="3"/>
  <c r="F3822" i="3"/>
  <c r="F3812" i="3"/>
  <c r="I3810" i="3"/>
  <c r="I3803" i="3"/>
  <c r="I3796" i="3"/>
  <c r="I3789" i="3"/>
  <c r="I3782" i="3"/>
  <c r="F3775" i="3"/>
  <c r="F3768" i="3"/>
  <c r="F3761" i="3"/>
  <c r="F3754" i="3"/>
  <c r="F3747" i="3"/>
  <c r="I3740" i="3"/>
  <c r="F3735" i="3"/>
  <c r="I3728" i="3"/>
  <c r="F3723" i="3"/>
  <c r="I3716" i="3"/>
  <c r="F3711" i="3"/>
  <c r="I3704" i="3"/>
  <c r="F3699" i="3"/>
  <c r="I3692" i="3"/>
  <c r="F3687" i="3"/>
  <c r="I3680" i="3"/>
  <c r="F3675" i="3"/>
  <c r="I3668" i="3"/>
  <c r="F3663" i="3"/>
  <c r="I3656" i="3"/>
  <c r="F3651" i="3"/>
  <c r="I3644" i="3"/>
  <c r="F3639" i="3"/>
  <c r="I3632" i="3"/>
  <c r="F3627" i="3"/>
  <c r="I3620" i="3"/>
  <c r="F3615" i="3"/>
  <c r="I3608" i="3"/>
  <c r="F3603" i="3"/>
  <c r="I3596" i="3"/>
  <c r="F3591" i="3"/>
  <c r="I3584" i="3"/>
  <c r="F3579" i="3"/>
  <c r="I3572" i="3"/>
  <c r="F3567" i="3"/>
  <c r="I3560" i="3"/>
  <c r="F3555" i="3"/>
  <c r="I3548" i="3"/>
  <c r="F3543" i="3"/>
  <c r="I3536" i="3"/>
  <c r="F3531" i="3"/>
  <c r="I3524" i="3"/>
  <c r="F3519" i="3"/>
  <c r="I3512" i="3"/>
  <c r="F3507" i="3"/>
  <c r="I3500" i="3"/>
  <c r="F3495" i="3"/>
  <c r="I3488" i="3"/>
  <c r="F3483" i="3"/>
  <c r="I3476" i="3"/>
  <c r="F3471" i="3"/>
  <c r="I3464" i="3"/>
  <c r="F3459" i="3"/>
  <c r="I3452" i="3"/>
  <c r="F3447" i="3"/>
  <c r="I3440" i="3"/>
  <c r="F3435" i="3"/>
  <c r="I3428" i="3"/>
  <c r="F3423" i="3"/>
  <c r="I3416" i="3"/>
  <c r="F3411" i="3"/>
  <c r="I3404" i="3"/>
  <c r="F3399" i="3"/>
  <c r="I3923" i="3"/>
  <c r="I3887" i="3"/>
  <c r="I3851" i="3"/>
  <c r="F3810" i="3"/>
  <c r="F3803" i="3"/>
  <c r="F3796" i="3"/>
  <c r="F3789" i="3"/>
  <c r="I3780" i="3"/>
  <c r="I3773" i="3"/>
  <c r="I3766" i="3"/>
  <c r="I3759" i="3"/>
  <c r="I3752" i="3"/>
  <c r="I3745" i="3"/>
  <c r="F3740" i="3"/>
  <c r="I3733" i="3"/>
  <c r="F3728" i="3"/>
  <c r="I3721" i="3"/>
  <c r="F3716" i="3"/>
  <c r="I3709" i="3"/>
  <c r="F3704" i="3"/>
  <c r="I3697" i="3"/>
  <c r="F3692" i="3"/>
  <c r="I3685" i="3"/>
  <c r="F3680" i="3"/>
  <c r="I3673" i="3"/>
  <c r="F3668" i="3"/>
  <c r="I3661" i="3"/>
  <c r="F3656" i="3"/>
  <c r="I3649" i="3"/>
  <c r="F3644" i="3"/>
  <c r="I3637" i="3"/>
  <c r="F3632" i="3"/>
  <c r="I3625" i="3"/>
  <c r="F3620" i="3"/>
  <c r="I3613" i="3"/>
  <c r="F3608" i="3"/>
  <c r="I3601" i="3"/>
  <c r="F3596" i="3"/>
  <c r="I3589" i="3"/>
  <c r="F3584" i="3"/>
  <c r="I3577" i="3"/>
  <c r="F3572" i="3"/>
  <c r="I3565" i="3"/>
  <c r="F3560" i="3"/>
  <c r="I3553" i="3"/>
  <c r="F3548" i="3"/>
  <c r="I3541" i="3"/>
  <c r="F3536" i="3"/>
  <c r="I3529" i="3"/>
  <c r="F3524" i="3"/>
  <c r="I3517" i="3"/>
  <c r="F3512" i="3"/>
  <c r="I3505" i="3"/>
  <c r="F3500" i="3"/>
  <c r="I3493" i="3"/>
  <c r="F3488" i="3"/>
  <c r="I3481" i="3"/>
  <c r="F3476" i="3"/>
  <c r="I3469" i="3"/>
  <c r="F3464" i="3"/>
  <c r="I3457" i="3"/>
  <c r="F3452" i="3"/>
  <c r="I3445" i="3"/>
  <c r="F3440" i="3"/>
  <c r="I3433" i="3"/>
  <c r="F3428" i="3"/>
  <c r="I3421" i="3"/>
  <c r="F3416" i="3"/>
  <c r="I3409" i="3"/>
  <c r="F3404" i="3"/>
  <c r="I3397" i="3"/>
  <c r="F3392" i="3"/>
  <c r="F4199" i="3"/>
  <c r="I4192" i="3"/>
  <c r="F4127" i="3"/>
  <c r="I4120" i="3"/>
  <c r="F4055" i="3"/>
  <c r="I4048" i="3"/>
  <c r="F3983" i="3"/>
  <c r="I3976" i="3"/>
  <c r="F3923" i="3"/>
  <c r="F3887" i="3"/>
  <c r="F3851" i="3"/>
  <c r="I3808" i="3"/>
  <c r="I3801" i="3"/>
  <c r="I3794" i="3"/>
  <c r="F3787" i="3"/>
  <c r="F3780" i="3"/>
  <c r="F3773" i="3"/>
  <c r="F3766" i="3"/>
  <c r="F3759" i="3"/>
  <c r="I3757" i="3"/>
  <c r="F3752" i="3"/>
  <c r="I3750" i="3"/>
  <c r="F3745" i="3"/>
  <c r="I3738" i="3"/>
  <c r="F3733" i="3"/>
  <c r="I3726" i="3"/>
  <c r="F3721" i="3"/>
  <c r="I3714" i="3"/>
  <c r="F3709" i="3"/>
  <c r="I3702" i="3"/>
  <c r="F3697" i="3"/>
  <c r="I3690" i="3"/>
  <c r="F3685" i="3"/>
  <c r="I3678" i="3"/>
  <c r="F3673" i="3"/>
  <c r="I3666" i="3"/>
  <c r="F3661" i="3"/>
  <c r="I3654" i="3"/>
  <c r="F3649" i="3"/>
  <c r="I3642" i="3"/>
  <c r="F3637" i="3"/>
  <c r="I3630" i="3"/>
  <c r="F3625" i="3"/>
  <c r="I3618" i="3"/>
  <c r="F3613" i="3"/>
  <c r="I3606" i="3"/>
  <c r="F3601" i="3"/>
  <c r="I3594" i="3"/>
  <c r="F3589" i="3"/>
  <c r="I3582" i="3"/>
  <c r="F3577" i="3"/>
  <c r="I3570" i="3"/>
  <c r="F3565" i="3"/>
  <c r="I3558" i="3"/>
  <c r="F3553" i="3"/>
  <c r="I3546" i="3"/>
  <c r="F3541" i="3"/>
  <c r="I3534" i="3"/>
  <c r="F3529" i="3"/>
  <c r="I3522" i="3"/>
  <c r="F3517" i="3"/>
  <c r="I3510" i="3"/>
  <c r="F3505" i="3"/>
  <c r="I3498" i="3"/>
  <c r="F3493" i="3"/>
  <c r="I3486" i="3"/>
  <c r="F3481" i="3"/>
  <c r="I3474" i="3"/>
  <c r="F3469" i="3"/>
  <c r="I3462" i="3"/>
  <c r="F3457" i="3"/>
  <c r="I3450" i="3"/>
  <c r="F3445" i="3"/>
  <c r="I3438" i="3"/>
  <c r="F3433" i="3"/>
  <c r="I3426" i="3"/>
  <c r="F3421" i="3"/>
  <c r="I3414" i="3"/>
  <c r="F3409" i="3"/>
  <c r="I3402" i="3"/>
  <c r="I3916" i="3"/>
  <c r="I3880" i="3"/>
  <c r="I3844" i="3"/>
  <c r="F3808" i="3"/>
  <c r="F3801" i="3"/>
  <c r="I3792" i="3"/>
  <c r="I3785" i="3"/>
  <c r="I3778" i="3"/>
  <c r="I3771" i="3"/>
  <c r="I3764" i="3"/>
  <c r="F3757" i="3"/>
  <c r="F3750" i="3"/>
  <c r="I3743" i="3"/>
  <c r="F3738" i="3"/>
  <c r="I3731" i="3"/>
  <c r="F3726" i="3"/>
  <c r="I3719" i="3"/>
  <c r="F3714" i="3"/>
  <c r="I3707" i="3"/>
  <c r="F3702" i="3"/>
  <c r="I3695" i="3"/>
  <c r="F3690" i="3"/>
  <c r="I3683" i="3"/>
  <c r="F3678" i="3"/>
  <c r="I3671" i="3"/>
  <c r="F3666" i="3"/>
  <c r="I3659" i="3"/>
  <c r="F3654" i="3"/>
  <c r="I3647" i="3"/>
  <c r="F3642" i="3"/>
  <c r="I3635" i="3"/>
  <c r="F3630" i="3"/>
  <c r="I3623" i="3"/>
  <c r="F3618" i="3"/>
  <c r="I3611" i="3"/>
  <c r="F3606" i="3"/>
  <c r="I3599" i="3"/>
  <c r="F3594" i="3"/>
  <c r="I3587" i="3"/>
  <c r="F3582" i="3"/>
  <c r="I3575" i="3"/>
  <c r="F3570" i="3"/>
  <c r="I3563" i="3"/>
  <c r="F3558" i="3"/>
  <c r="I3551" i="3"/>
  <c r="F3546" i="3"/>
  <c r="I3539" i="3"/>
  <c r="F3534" i="3"/>
  <c r="I3527" i="3"/>
  <c r="F3522" i="3"/>
  <c r="I3515" i="3"/>
  <c r="F3510" i="3"/>
  <c r="I3503" i="3"/>
  <c r="F3498" i="3"/>
  <c r="I3491" i="3"/>
  <c r="F3486" i="3"/>
  <c r="I3479" i="3"/>
  <c r="F3474" i="3"/>
  <c r="I3467" i="3"/>
  <c r="F3462" i="3"/>
  <c r="I3455" i="3"/>
  <c r="F3450" i="3"/>
  <c r="I3443" i="3"/>
  <c r="F3438" i="3"/>
  <c r="I3431" i="3"/>
  <c r="F3426" i="3"/>
  <c r="I3419" i="3"/>
  <c r="F3414" i="3"/>
  <c r="I3407" i="3"/>
  <c r="F3402" i="3"/>
  <c r="I3395" i="3"/>
  <c r="F3390" i="3"/>
  <c r="F4259" i="3"/>
  <c r="I4252" i="3"/>
  <c r="F4187" i="3"/>
  <c r="I4180" i="3"/>
  <c r="F4115" i="3"/>
  <c r="I4108" i="3"/>
  <c r="F4043" i="3"/>
  <c r="I4036" i="3"/>
  <c r="F3971" i="3"/>
  <c r="I3964" i="3"/>
  <c r="F3918" i="3"/>
  <c r="F3882" i="3"/>
  <c r="F3846" i="3"/>
  <c r="I3815" i="3"/>
  <c r="I3806" i="3"/>
  <c r="F3799" i="3"/>
  <c r="F3792" i="3"/>
  <c r="F3785" i="3"/>
  <c r="F3778" i="3"/>
  <c r="F3771" i="3"/>
  <c r="I3769" i="3"/>
  <c r="F3764" i="3"/>
  <c r="I3762" i="3"/>
  <c r="I3755" i="3"/>
  <c r="I3748" i="3"/>
  <c r="F3743" i="3"/>
  <c r="I3736" i="3"/>
  <c r="F3731" i="3"/>
  <c r="I3724" i="3"/>
  <c r="F3719" i="3"/>
  <c r="I3712" i="3"/>
  <c r="F3707" i="3"/>
  <c r="I3700" i="3"/>
  <c r="F3695" i="3"/>
  <c r="I3688" i="3"/>
  <c r="F3683" i="3"/>
  <c r="I3676" i="3"/>
  <c r="F3671" i="3"/>
  <c r="I3664" i="3"/>
  <c r="F3659" i="3"/>
  <c r="I3652" i="3"/>
  <c r="F3647" i="3"/>
  <c r="I3640" i="3"/>
  <c r="F3635" i="3"/>
  <c r="I3628" i="3"/>
  <c r="F3623" i="3"/>
  <c r="I3616" i="3"/>
  <c r="F3611" i="3"/>
  <c r="I3604" i="3"/>
  <c r="F3599" i="3"/>
  <c r="I3592" i="3"/>
  <c r="F3587" i="3"/>
  <c r="I3580" i="3"/>
  <c r="F3575" i="3"/>
  <c r="I3568" i="3"/>
  <c r="F3563" i="3"/>
  <c r="I3556" i="3"/>
  <c r="F3551" i="3"/>
  <c r="I3544" i="3"/>
  <c r="F3539" i="3"/>
  <c r="I3532" i="3"/>
  <c r="F3527" i="3"/>
  <c r="I3520" i="3"/>
  <c r="F3515" i="3"/>
  <c r="I3508" i="3"/>
  <c r="F3503" i="3"/>
  <c r="I3496" i="3"/>
  <c r="F3491" i="3"/>
  <c r="I3484" i="3"/>
  <c r="F3479" i="3"/>
  <c r="I3472" i="3"/>
  <c r="F3467" i="3"/>
  <c r="I3460" i="3"/>
  <c r="F3455" i="3"/>
  <c r="I3911" i="3"/>
  <c r="I3875" i="3"/>
  <c r="I3839" i="3"/>
  <c r="F3815" i="3"/>
  <c r="F3813" i="3"/>
  <c r="I3804" i="3"/>
  <c r="I3797" i="3"/>
  <c r="I3790" i="3"/>
  <c r="I3783" i="3"/>
  <c r="I3776" i="3"/>
  <c r="F3769" i="3"/>
  <c r="F3762" i="3"/>
  <c r="F3755" i="3"/>
  <c r="F3748" i="3"/>
  <c r="I3741" i="3"/>
  <c r="F3736" i="3"/>
  <c r="I3729" i="3"/>
  <c r="F3724" i="3"/>
  <c r="I3717" i="3"/>
  <c r="F3712" i="3"/>
  <c r="I3705" i="3"/>
  <c r="F3700" i="3"/>
  <c r="I3693" i="3"/>
  <c r="F3688" i="3"/>
  <c r="I3681" i="3"/>
  <c r="F3676" i="3"/>
  <c r="I3669" i="3"/>
  <c r="F3664" i="3"/>
  <c r="I3657" i="3"/>
  <c r="F3652" i="3"/>
  <c r="I3645" i="3"/>
  <c r="F3640" i="3"/>
  <c r="I3633" i="3"/>
  <c r="F3628" i="3"/>
  <c r="I3621" i="3"/>
  <c r="F3616" i="3"/>
  <c r="I3609" i="3"/>
  <c r="F3604" i="3"/>
  <c r="I3597" i="3"/>
  <c r="F3592" i="3"/>
  <c r="I3585" i="3"/>
  <c r="F3580" i="3"/>
  <c r="I3573" i="3"/>
  <c r="F3568" i="3"/>
  <c r="I3561" i="3"/>
  <c r="F3556" i="3"/>
  <c r="I3549" i="3"/>
  <c r="F3544" i="3"/>
  <c r="I3537" i="3"/>
  <c r="F3532" i="3"/>
  <c r="I3525" i="3"/>
  <c r="F3520" i="3"/>
  <c r="I3513" i="3"/>
  <c r="F3508" i="3"/>
  <c r="I3501" i="3"/>
  <c r="F3496" i="3"/>
  <c r="I3489" i="3"/>
  <c r="F3484" i="3"/>
  <c r="I3477" i="3"/>
  <c r="F3472" i="3"/>
  <c r="I3465" i="3"/>
  <c r="F3460" i="3"/>
  <c r="I3453" i="3"/>
  <c r="F3448" i="3"/>
  <c r="I3441" i="3"/>
  <c r="F3436" i="3"/>
  <c r="I3429" i="3"/>
  <c r="F3424" i="3"/>
  <c r="I3417" i="3"/>
  <c r="F3412" i="3"/>
  <c r="I3405" i="3"/>
  <c r="F3400" i="3"/>
  <c r="I3393" i="3"/>
  <c r="F4247" i="3"/>
  <c r="I4240" i="3"/>
  <c r="F4175" i="3"/>
  <c r="I4168" i="3"/>
  <c r="F4103" i="3"/>
  <c r="I4096" i="3"/>
  <c r="F4031" i="3"/>
  <c r="I4024" i="3"/>
  <c r="F3959" i="3"/>
  <c r="I3952" i="3"/>
  <c r="F3911" i="3"/>
  <c r="F3875" i="3"/>
  <c r="F3839" i="3"/>
  <c r="F3811" i="3"/>
  <c r="F3804" i="3"/>
  <c r="F3797" i="3"/>
  <c r="F3790" i="3"/>
  <c r="F3783" i="3"/>
  <c r="I3781" i="3"/>
  <c r="F3776" i="3"/>
  <c r="I3774" i="3"/>
  <c r="I3767" i="3"/>
  <c r="I3760" i="3"/>
  <c r="I3753" i="3"/>
  <c r="I3746" i="3"/>
  <c r="F3741" i="3"/>
  <c r="I3734" i="3"/>
  <c r="F3729" i="3"/>
  <c r="I3722" i="3"/>
  <c r="F3717" i="3"/>
  <c r="I3710" i="3"/>
  <c r="F3705" i="3"/>
  <c r="I3698" i="3"/>
  <c r="F3693" i="3"/>
  <c r="I3686" i="3"/>
  <c r="F3681" i="3"/>
  <c r="I3674" i="3"/>
  <c r="F3669" i="3"/>
  <c r="I3662" i="3"/>
  <c r="F3657" i="3"/>
  <c r="I3650" i="3"/>
  <c r="F3645" i="3"/>
  <c r="I3638" i="3"/>
  <c r="F3633" i="3"/>
  <c r="I3626" i="3"/>
  <c r="F3621" i="3"/>
  <c r="I3614" i="3"/>
  <c r="F3609" i="3"/>
  <c r="I3602" i="3"/>
  <c r="F3597" i="3"/>
  <c r="I3590" i="3"/>
  <c r="F3585" i="3"/>
  <c r="I3578" i="3"/>
  <c r="F3573" i="3"/>
  <c r="I3566" i="3"/>
  <c r="F3561" i="3"/>
  <c r="I3554" i="3"/>
  <c r="F3549" i="3"/>
  <c r="I3542" i="3"/>
  <c r="F3537" i="3"/>
  <c r="I3530" i="3"/>
  <c r="F3525" i="3"/>
  <c r="I3518" i="3"/>
  <c r="F3513" i="3"/>
  <c r="I3506" i="3"/>
  <c r="F3501" i="3"/>
  <c r="I3494" i="3"/>
  <c r="F3489" i="3"/>
  <c r="I3482" i="3"/>
  <c r="F3477" i="3"/>
  <c r="I3470" i="3"/>
  <c r="F3465" i="3"/>
  <c r="I3458" i="3"/>
  <c r="F3453" i="3"/>
  <c r="I3446" i="3"/>
  <c r="F3441" i="3"/>
  <c r="I3434" i="3"/>
  <c r="F3429" i="3"/>
  <c r="I3422" i="3"/>
  <c r="F3417" i="3"/>
  <c r="I3410" i="3"/>
  <c r="F3405" i="3"/>
  <c r="I3398" i="3"/>
  <c r="F3393" i="3"/>
  <c r="I3386" i="3"/>
  <c r="I3904" i="3"/>
  <c r="I3868" i="3"/>
  <c r="I3832" i="3"/>
  <c r="I3809" i="3"/>
  <c r="I3802" i="3"/>
  <c r="I3795" i="3"/>
  <c r="I3788" i="3"/>
  <c r="F3781" i="3"/>
  <c r="F3774" i="3"/>
  <c r="F3767" i="3"/>
  <c r="F3760" i="3"/>
  <c r="F3753" i="3"/>
  <c r="F3746" i="3"/>
  <c r="I3739" i="3"/>
  <c r="F3734" i="3"/>
  <c r="I3727" i="3"/>
  <c r="F3722" i="3"/>
  <c r="I3715" i="3"/>
  <c r="F3710" i="3"/>
  <c r="I3703" i="3"/>
  <c r="F3698" i="3"/>
  <c r="I3691" i="3"/>
  <c r="F3686" i="3"/>
  <c r="I3679" i="3"/>
  <c r="F3674" i="3"/>
  <c r="I3667" i="3"/>
  <c r="F3662" i="3"/>
  <c r="I3655" i="3"/>
  <c r="F3650" i="3"/>
  <c r="I3643" i="3"/>
  <c r="F3638" i="3"/>
  <c r="I3631" i="3"/>
  <c r="F3626" i="3"/>
  <c r="I3619" i="3"/>
  <c r="F3614" i="3"/>
  <c r="I3607" i="3"/>
  <c r="F3602" i="3"/>
  <c r="I3595" i="3"/>
  <c r="F3590" i="3"/>
  <c r="I3583" i="3"/>
  <c r="F3578" i="3"/>
  <c r="I3571" i="3"/>
  <c r="F3566" i="3"/>
  <c r="I3559" i="3"/>
  <c r="F3554" i="3"/>
  <c r="I3547" i="3"/>
  <c r="F3542" i="3"/>
  <c r="I3535" i="3"/>
  <c r="F3530" i="3"/>
  <c r="I3523" i="3"/>
  <c r="F3518" i="3"/>
  <c r="I3511" i="3"/>
  <c r="F3506" i="3"/>
  <c r="I3499" i="3"/>
  <c r="F3494" i="3"/>
  <c r="I3487" i="3"/>
  <c r="F3482" i="3"/>
  <c r="I3475" i="3"/>
  <c r="F3470" i="3"/>
  <c r="I3463" i="3"/>
  <c r="F3458" i="3"/>
  <c r="I3451" i="3"/>
  <c r="F3446" i="3"/>
  <c r="I3439" i="3"/>
  <c r="F3434" i="3"/>
  <c r="I3427" i="3"/>
  <c r="F3422" i="3"/>
  <c r="I3415" i="3"/>
  <c r="F3410" i="3"/>
  <c r="I3403" i="3"/>
  <c r="F3398" i="3"/>
  <c r="I3391" i="3"/>
  <c r="F4235" i="3"/>
  <c r="I4228" i="3"/>
  <c r="F4163" i="3"/>
  <c r="I4156" i="3"/>
  <c r="F4091" i="3"/>
  <c r="I4084" i="3"/>
  <c r="F4019" i="3"/>
  <c r="I4012" i="3"/>
  <c r="F3947" i="3"/>
  <c r="I3940" i="3"/>
  <c r="F3906" i="3"/>
  <c r="F3870" i="3"/>
  <c r="F3834" i="3"/>
  <c r="F3809" i="3"/>
  <c r="F3802" i="3"/>
  <c r="F3795" i="3"/>
  <c r="I3793" i="3"/>
  <c r="F3788" i="3"/>
  <c r="I3786" i="3"/>
  <c r="I3779" i="3"/>
  <c r="I3772" i="3"/>
  <c r="I3765" i="3"/>
  <c r="I3758" i="3"/>
  <c r="F3751" i="3"/>
  <c r="I3744" i="3"/>
  <c r="F3739" i="3"/>
  <c r="I3732" i="3"/>
  <c r="F3727" i="3"/>
  <c r="I3720" i="3"/>
  <c r="F3715" i="3"/>
  <c r="I3708" i="3"/>
  <c r="F3703" i="3"/>
  <c r="I3696" i="3"/>
  <c r="F3691" i="3"/>
  <c r="I3684" i="3"/>
  <c r="F3679" i="3"/>
  <c r="I3672" i="3"/>
  <c r="F3667" i="3"/>
  <c r="I3660" i="3"/>
  <c r="F3655" i="3"/>
  <c r="I3648" i="3"/>
  <c r="F3643" i="3"/>
  <c r="I3636" i="3"/>
  <c r="F3631" i="3"/>
  <c r="I3624" i="3"/>
  <c r="F3619" i="3"/>
  <c r="I3612" i="3"/>
  <c r="F3607" i="3"/>
  <c r="I3600" i="3"/>
  <c r="F3595" i="3"/>
  <c r="I3588" i="3"/>
  <c r="F3583" i="3"/>
  <c r="I3576" i="3"/>
  <c r="F3571" i="3"/>
  <c r="I3564" i="3"/>
  <c r="F3559" i="3"/>
  <c r="I3552" i="3"/>
  <c r="F3547" i="3"/>
  <c r="I3540" i="3"/>
  <c r="F3535" i="3"/>
  <c r="I3528" i="3"/>
  <c r="F3523" i="3"/>
  <c r="I3516" i="3"/>
  <c r="F3511" i="3"/>
  <c r="I3504" i="3"/>
  <c r="F3499" i="3"/>
  <c r="I3492" i="3"/>
  <c r="F3487" i="3"/>
  <c r="I3480" i="3"/>
  <c r="F3475" i="3"/>
  <c r="I3468" i="3"/>
  <c r="F3463" i="3"/>
  <c r="I3456" i="3"/>
  <c r="F3451" i="3"/>
  <c r="I3444" i="3"/>
  <c r="F3439" i="3"/>
  <c r="I3432" i="3"/>
  <c r="F3427" i="3"/>
  <c r="I3420" i="3"/>
  <c r="F3415" i="3"/>
  <c r="I3408" i="3"/>
  <c r="I3899" i="3"/>
  <c r="I3863" i="3"/>
  <c r="I3827" i="3"/>
  <c r="I3816" i="3"/>
  <c r="I3807" i="3"/>
  <c r="I3800" i="3"/>
  <c r="F3793" i="3"/>
  <c r="F3786" i="3"/>
  <c r="F3779" i="3"/>
  <c r="F3772" i="3"/>
  <c r="F3765" i="3"/>
  <c r="I3756" i="3"/>
  <c r="I3749" i="3"/>
  <c r="F3744" i="3"/>
  <c r="I3737" i="3"/>
  <c r="F3732" i="3"/>
  <c r="I3725" i="3"/>
  <c r="F3720" i="3"/>
  <c r="I3713" i="3"/>
  <c r="F3708" i="3"/>
  <c r="I3701" i="3"/>
  <c r="F3696" i="3"/>
  <c r="I3689" i="3"/>
  <c r="F3684" i="3"/>
  <c r="I3677" i="3"/>
  <c r="F3672" i="3"/>
  <c r="I3665" i="3"/>
  <c r="F3660" i="3"/>
  <c r="I3653" i="3"/>
  <c r="F3648" i="3"/>
  <c r="I3641" i="3"/>
  <c r="F3636" i="3"/>
  <c r="I3629" i="3"/>
  <c r="F3624" i="3"/>
  <c r="I3617" i="3"/>
  <c r="F3612" i="3"/>
  <c r="I3605" i="3"/>
  <c r="F3600" i="3"/>
  <c r="I3593" i="3"/>
  <c r="F3588" i="3"/>
  <c r="I3581" i="3"/>
  <c r="F3576" i="3"/>
  <c r="I3569" i="3"/>
  <c r="F3564" i="3"/>
  <c r="I3557" i="3"/>
  <c r="F3552" i="3"/>
  <c r="I3545" i="3"/>
  <c r="F3540" i="3"/>
  <c r="I3533" i="3"/>
  <c r="F3528" i="3"/>
  <c r="I3521" i="3"/>
  <c r="F3516" i="3"/>
  <c r="I3509" i="3"/>
  <c r="F3504" i="3"/>
  <c r="I3497" i="3"/>
  <c r="F3492" i="3"/>
  <c r="I3485" i="3"/>
  <c r="F3480" i="3"/>
  <c r="I3473" i="3"/>
  <c r="F3468" i="3"/>
  <c r="I3461" i="3"/>
  <c r="F3456" i="3"/>
  <c r="I3449" i="3"/>
  <c r="F3444" i="3"/>
  <c r="I3437" i="3"/>
  <c r="F3432" i="3"/>
  <c r="I3425" i="3"/>
  <c r="F3420" i="3"/>
  <c r="I3413" i="3"/>
  <c r="F3408" i="3"/>
  <c r="I3401" i="3"/>
  <c r="F3396" i="3"/>
  <c r="I3389" i="3"/>
  <c r="F3800" i="3"/>
  <c r="I3400" i="3"/>
  <c r="F3384" i="3"/>
  <c r="I3377" i="3"/>
  <c r="F3372" i="3"/>
  <c r="I3365" i="3"/>
  <c r="F3360" i="3"/>
  <c r="I3353" i="3"/>
  <c r="F3348" i="3"/>
  <c r="I3341" i="3"/>
  <c r="F3336" i="3"/>
  <c r="I3329" i="3"/>
  <c r="F3324" i="3"/>
  <c r="I3317" i="3"/>
  <c r="F3312" i="3"/>
  <c r="I3305" i="3"/>
  <c r="F3300" i="3"/>
  <c r="I3293" i="3"/>
  <c r="F3288" i="3"/>
  <c r="I3281" i="3"/>
  <c r="F3276" i="3"/>
  <c r="I3269" i="3"/>
  <c r="F3264" i="3"/>
  <c r="I3257" i="3"/>
  <c r="F3252" i="3"/>
  <c r="I3245" i="3"/>
  <c r="F3240" i="3"/>
  <c r="I3233" i="3"/>
  <c r="F3228" i="3"/>
  <c r="I3221" i="3"/>
  <c r="F3216" i="3"/>
  <c r="I3209" i="3"/>
  <c r="F3204" i="3"/>
  <c r="I3197" i="3"/>
  <c r="F3192" i="3"/>
  <c r="I3185" i="3"/>
  <c r="F3180" i="3"/>
  <c r="I3173" i="3"/>
  <c r="F3168" i="3"/>
  <c r="I3161" i="3"/>
  <c r="F3156" i="3"/>
  <c r="I3149" i="3"/>
  <c r="F3144" i="3"/>
  <c r="I3137" i="3"/>
  <c r="F3132" i="3"/>
  <c r="I3125" i="3"/>
  <c r="F3120" i="3"/>
  <c r="I3113" i="3"/>
  <c r="F3108" i="3"/>
  <c r="I3101" i="3"/>
  <c r="F3096" i="3"/>
  <c r="I3089" i="3"/>
  <c r="F3084" i="3"/>
  <c r="I3077" i="3"/>
  <c r="F3072" i="3"/>
  <c r="I3065" i="3"/>
  <c r="F3060" i="3"/>
  <c r="I3053" i="3"/>
  <c r="F3048" i="3"/>
  <c r="I3041" i="3"/>
  <c r="F3036" i="3"/>
  <c r="I3029" i="3"/>
  <c r="F3024" i="3"/>
  <c r="I3017" i="3"/>
  <c r="F3012" i="3"/>
  <c r="I3005" i="3"/>
  <c r="F3000" i="3"/>
  <c r="I2993" i="3"/>
  <c r="F2988" i="3"/>
  <c r="I2981" i="3"/>
  <c r="F2976" i="3"/>
  <c r="I2969" i="3"/>
  <c r="F2964" i="3"/>
  <c r="I2957" i="3"/>
  <c r="F2952" i="3"/>
  <c r="I2945" i="3"/>
  <c r="F3935" i="3"/>
  <c r="F3816" i="3"/>
  <c r="F3737" i="3"/>
  <c r="I3730" i="3"/>
  <c r="F3665" i="3"/>
  <c r="I3658" i="3"/>
  <c r="F3593" i="3"/>
  <c r="I3586" i="3"/>
  <c r="F3521" i="3"/>
  <c r="I3514" i="3"/>
  <c r="F3449" i="3"/>
  <c r="F3431" i="3"/>
  <c r="F3413" i="3"/>
  <c r="I3382" i="3"/>
  <c r="F3377" i="3"/>
  <c r="I3370" i="3"/>
  <c r="F3365" i="3"/>
  <c r="I3358" i="3"/>
  <c r="F3353" i="3"/>
  <c r="I3346" i="3"/>
  <c r="F3341" i="3"/>
  <c r="I3334" i="3"/>
  <c r="F3329" i="3"/>
  <c r="I3322" i="3"/>
  <c r="F3317" i="3"/>
  <c r="I3310" i="3"/>
  <c r="F3305" i="3"/>
  <c r="I3298" i="3"/>
  <c r="F3293" i="3"/>
  <c r="I3286" i="3"/>
  <c r="F3281" i="3"/>
  <c r="I3274" i="3"/>
  <c r="F3269" i="3"/>
  <c r="I3262" i="3"/>
  <c r="F3257" i="3"/>
  <c r="I3250" i="3"/>
  <c r="F3245" i="3"/>
  <c r="I3238" i="3"/>
  <c r="F3233" i="3"/>
  <c r="I3226" i="3"/>
  <c r="F3221" i="3"/>
  <c r="I3214" i="3"/>
  <c r="F3209" i="3"/>
  <c r="I3202" i="3"/>
  <c r="F3197" i="3"/>
  <c r="I3190" i="3"/>
  <c r="F3185" i="3"/>
  <c r="I3178" i="3"/>
  <c r="F3173" i="3"/>
  <c r="I3166" i="3"/>
  <c r="F3161" i="3"/>
  <c r="I3154" i="3"/>
  <c r="F3149" i="3"/>
  <c r="I3142" i="3"/>
  <c r="F3137" i="3"/>
  <c r="I3130" i="3"/>
  <c r="F3125" i="3"/>
  <c r="I3118" i="3"/>
  <c r="F3113" i="3"/>
  <c r="I3106" i="3"/>
  <c r="F3101" i="3"/>
  <c r="I3094" i="3"/>
  <c r="F3089" i="3"/>
  <c r="I3082" i="3"/>
  <c r="F3077" i="3"/>
  <c r="I3070" i="3"/>
  <c r="F3065" i="3"/>
  <c r="I3058" i="3"/>
  <c r="F3053" i="3"/>
  <c r="I3046" i="3"/>
  <c r="F3041" i="3"/>
  <c r="I3034" i="3"/>
  <c r="F3029" i="3"/>
  <c r="I3022" i="3"/>
  <c r="F3017" i="3"/>
  <c r="I3010" i="3"/>
  <c r="F3005" i="3"/>
  <c r="I2998" i="3"/>
  <c r="F2993" i="3"/>
  <c r="I2986" i="3"/>
  <c r="F2981" i="3"/>
  <c r="I2974" i="3"/>
  <c r="F2969" i="3"/>
  <c r="F3899" i="3"/>
  <c r="I3818" i="3"/>
  <c r="F3382" i="3"/>
  <c r="I3375" i="3"/>
  <c r="F3370" i="3"/>
  <c r="I3363" i="3"/>
  <c r="F3358" i="3"/>
  <c r="I3351" i="3"/>
  <c r="F3346" i="3"/>
  <c r="I3339" i="3"/>
  <c r="F3334" i="3"/>
  <c r="I3327" i="3"/>
  <c r="F3322" i="3"/>
  <c r="I3315" i="3"/>
  <c r="F3310" i="3"/>
  <c r="I3303" i="3"/>
  <c r="F3298" i="3"/>
  <c r="I3291" i="3"/>
  <c r="F3286" i="3"/>
  <c r="I3279" i="3"/>
  <c r="F3274" i="3"/>
  <c r="I3267" i="3"/>
  <c r="F3262" i="3"/>
  <c r="I3255" i="3"/>
  <c r="F3250" i="3"/>
  <c r="I3243" i="3"/>
  <c r="F3238" i="3"/>
  <c r="I3231" i="3"/>
  <c r="F3226" i="3"/>
  <c r="I3219" i="3"/>
  <c r="F3214" i="3"/>
  <c r="I3207" i="3"/>
  <c r="F3202" i="3"/>
  <c r="I3195" i="3"/>
  <c r="F3190" i="3"/>
  <c r="I3183" i="3"/>
  <c r="F3178" i="3"/>
  <c r="I3171" i="3"/>
  <c r="F3166" i="3"/>
  <c r="I3159" i="3"/>
  <c r="F3154" i="3"/>
  <c r="I3147" i="3"/>
  <c r="F3142" i="3"/>
  <c r="I3135" i="3"/>
  <c r="F3130" i="3"/>
  <c r="I3123" i="3"/>
  <c r="F3118" i="3"/>
  <c r="I3111" i="3"/>
  <c r="F3106" i="3"/>
  <c r="I3099" i="3"/>
  <c r="F3094" i="3"/>
  <c r="I3087" i="3"/>
  <c r="F3082" i="3"/>
  <c r="I3075" i="3"/>
  <c r="F3070" i="3"/>
  <c r="I3063" i="3"/>
  <c r="F3058" i="3"/>
  <c r="I3051" i="3"/>
  <c r="F3046" i="3"/>
  <c r="I3039" i="3"/>
  <c r="F3034" i="3"/>
  <c r="I3027" i="3"/>
  <c r="F3022" i="3"/>
  <c r="I3015" i="3"/>
  <c r="F3010" i="3"/>
  <c r="I3003" i="3"/>
  <c r="F2998" i="3"/>
  <c r="I2991" i="3"/>
  <c r="F2986" i="3"/>
  <c r="I2979" i="3"/>
  <c r="F2974" i="3"/>
  <c r="I2967" i="3"/>
  <c r="F2962" i="3"/>
  <c r="I2955" i="3"/>
  <c r="F2950" i="3"/>
  <c r="I2943" i="3"/>
  <c r="F2938" i="3"/>
  <c r="I2931" i="3"/>
  <c r="F2926" i="3"/>
  <c r="I2919" i="3"/>
  <c r="F3863" i="3"/>
  <c r="F3725" i="3"/>
  <c r="I3718" i="3"/>
  <c r="F3653" i="3"/>
  <c r="I3646" i="3"/>
  <c r="F3581" i="3"/>
  <c r="I3574" i="3"/>
  <c r="F3509" i="3"/>
  <c r="I3502" i="3"/>
  <c r="I3442" i="3"/>
  <c r="I3424" i="3"/>
  <c r="I3406" i="3"/>
  <c r="F3391" i="3"/>
  <c r="F3389" i="3"/>
  <c r="I3380" i="3"/>
  <c r="F3375" i="3"/>
  <c r="I3368" i="3"/>
  <c r="F3363" i="3"/>
  <c r="I3356" i="3"/>
  <c r="F3351" i="3"/>
  <c r="I3344" i="3"/>
  <c r="F3339" i="3"/>
  <c r="I3332" i="3"/>
  <c r="F3327" i="3"/>
  <c r="I3320" i="3"/>
  <c r="F3315" i="3"/>
  <c r="I3308" i="3"/>
  <c r="F3303" i="3"/>
  <c r="I3296" i="3"/>
  <c r="F3291" i="3"/>
  <c r="I3284" i="3"/>
  <c r="F3279" i="3"/>
  <c r="I3272" i="3"/>
  <c r="F3267" i="3"/>
  <c r="I3260" i="3"/>
  <c r="F3255" i="3"/>
  <c r="I3248" i="3"/>
  <c r="F3243" i="3"/>
  <c r="I3236" i="3"/>
  <c r="F3231" i="3"/>
  <c r="I3224" i="3"/>
  <c r="F3219" i="3"/>
  <c r="I3212" i="3"/>
  <c r="F3207" i="3"/>
  <c r="I3200" i="3"/>
  <c r="F3195" i="3"/>
  <c r="I3188" i="3"/>
  <c r="F3183" i="3"/>
  <c r="I3176" i="3"/>
  <c r="F3171" i="3"/>
  <c r="I3164" i="3"/>
  <c r="F3159" i="3"/>
  <c r="I3152" i="3"/>
  <c r="F3147" i="3"/>
  <c r="I3140" i="3"/>
  <c r="F3135" i="3"/>
  <c r="I3128" i="3"/>
  <c r="F3123" i="3"/>
  <c r="I3116" i="3"/>
  <c r="F3111" i="3"/>
  <c r="I3104" i="3"/>
  <c r="F3099" i="3"/>
  <c r="I3092" i="3"/>
  <c r="F3087" i="3"/>
  <c r="I3080" i="3"/>
  <c r="F3075" i="3"/>
  <c r="I3068" i="3"/>
  <c r="F3063" i="3"/>
  <c r="I3056" i="3"/>
  <c r="F3051" i="3"/>
  <c r="I3044" i="3"/>
  <c r="F3039" i="3"/>
  <c r="I3032" i="3"/>
  <c r="F3027" i="3"/>
  <c r="I3020" i="3"/>
  <c r="F3015" i="3"/>
  <c r="I3008" i="3"/>
  <c r="F3003" i="3"/>
  <c r="I2996" i="3"/>
  <c r="F2991" i="3"/>
  <c r="I2984" i="3"/>
  <c r="F3827" i="3"/>
  <c r="F3397" i="3"/>
  <c r="F3395" i="3"/>
  <c r="F3387" i="3"/>
  <c r="I3385" i="3"/>
  <c r="F3380" i="3"/>
  <c r="I3373" i="3"/>
  <c r="F3368" i="3"/>
  <c r="I3361" i="3"/>
  <c r="F3356" i="3"/>
  <c r="I3349" i="3"/>
  <c r="F3344" i="3"/>
  <c r="I3337" i="3"/>
  <c r="F3332" i="3"/>
  <c r="I3325" i="3"/>
  <c r="F3320" i="3"/>
  <c r="I3313" i="3"/>
  <c r="F3308" i="3"/>
  <c r="I3301" i="3"/>
  <c r="F3296" i="3"/>
  <c r="I3289" i="3"/>
  <c r="F3284" i="3"/>
  <c r="I3277" i="3"/>
  <c r="F3272" i="3"/>
  <c r="I3265" i="3"/>
  <c r="F3260" i="3"/>
  <c r="I3253" i="3"/>
  <c r="F3248" i="3"/>
  <c r="I3241" i="3"/>
  <c r="F3236" i="3"/>
  <c r="I3229" i="3"/>
  <c r="F3224" i="3"/>
  <c r="I3217" i="3"/>
  <c r="F3212" i="3"/>
  <c r="I3205" i="3"/>
  <c r="F3200" i="3"/>
  <c r="I3193" i="3"/>
  <c r="F3188" i="3"/>
  <c r="I3181" i="3"/>
  <c r="F3176" i="3"/>
  <c r="I3169" i="3"/>
  <c r="F3164" i="3"/>
  <c r="I3157" i="3"/>
  <c r="F3152" i="3"/>
  <c r="I3145" i="3"/>
  <c r="F3140" i="3"/>
  <c r="I3133" i="3"/>
  <c r="F3128" i="3"/>
  <c r="I3121" i="3"/>
  <c r="F3116" i="3"/>
  <c r="I3109" i="3"/>
  <c r="F3104" i="3"/>
  <c r="I3097" i="3"/>
  <c r="F3092" i="3"/>
  <c r="I3085" i="3"/>
  <c r="F3080" i="3"/>
  <c r="I3073" i="3"/>
  <c r="F3068" i="3"/>
  <c r="I3061" i="3"/>
  <c r="F3056" i="3"/>
  <c r="I3049" i="3"/>
  <c r="F3044" i="3"/>
  <c r="I3037" i="3"/>
  <c r="F3032" i="3"/>
  <c r="I3025" i="3"/>
  <c r="F3020" i="3"/>
  <c r="I3013" i="3"/>
  <c r="F3008" i="3"/>
  <c r="I3001" i="3"/>
  <c r="F2996" i="3"/>
  <c r="I2989" i="3"/>
  <c r="F2984" i="3"/>
  <c r="I2977" i="3"/>
  <c r="F2972" i="3"/>
  <c r="I2965" i="3"/>
  <c r="F2960" i="3"/>
  <c r="I2953" i="3"/>
  <c r="F2948" i="3"/>
  <c r="I2941" i="3"/>
  <c r="F2936" i="3"/>
  <c r="I2929" i="3"/>
  <c r="F2924" i="3"/>
  <c r="F4223" i="3"/>
  <c r="I4216" i="3"/>
  <c r="F3713" i="3"/>
  <c r="I3706" i="3"/>
  <c r="F3641" i="3"/>
  <c r="I3634" i="3"/>
  <c r="F3569" i="3"/>
  <c r="I3562" i="3"/>
  <c r="F3497" i="3"/>
  <c r="I3490" i="3"/>
  <c r="F3437" i="3"/>
  <c r="F3419" i="3"/>
  <c r="F3385" i="3"/>
  <c r="I3378" i="3"/>
  <c r="F3373" i="3"/>
  <c r="I3366" i="3"/>
  <c r="F3361" i="3"/>
  <c r="I3354" i="3"/>
  <c r="F3349" i="3"/>
  <c r="I3342" i="3"/>
  <c r="F3337" i="3"/>
  <c r="I3330" i="3"/>
  <c r="F3325" i="3"/>
  <c r="I3318" i="3"/>
  <c r="F3313" i="3"/>
  <c r="I3306" i="3"/>
  <c r="F3301" i="3"/>
  <c r="I3294" i="3"/>
  <c r="F3289" i="3"/>
  <c r="I3282" i="3"/>
  <c r="F3277" i="3"/>
  <c r="I3270" i="3"/>
  <c r="F3265" i="3"/>
  <c r="I3258" i="3"/>
  <c r="F3253" i="3"/>
  <c r="I3246" i="3"/>
  <c r="F3241" i="3"/>
  <c r="I3234" i="3"/>
  <c r="F3229" i="3"/>
  <c r="I3222" i="3"/>
  <c r="F3217" i="3"/>
  <c r="I3210" i="3"/>
  <c r="F3205" i="3"/>
  <c r="I3198" i="3"/>
  <c r="F3193" i="3"/>
  <c r="I3186" i="3"/>
  <c r="F3181" i="3"/>
  <c r="I3174" i="3"/>
  <c r="F3169" i="3"/>
  <c r="I3162" i="3"/>
  <c r="F3157" i="3"/>
  <c r="I3150" i="3"/>
  <c r="F3145" i="3"/>
  <c r="I3138" i="3"/>
  <c r="F3133" i="3"/>
  <c r="I3126" i="3"/>
  <c r="F3121" i="3"/>
  <c r="I3114" i="3"/>
  <c r="F3109" i="3"/>
  <c r="I3102" i="3"/>
  <c r="F3097" i="3"/>
  <c r="I3090" i="3"/>
  <c r="F3085" i="3"/>
  <c r="I3078" i="3"/>
  <c r="F3073" i="3"/>
  <c r="I3066" i="3"/>
  <c r="F3061" i="3"/>
  <c r="I3054" i="3"/>
  <c r="F3049" i="3"/>
  <c r="I3042" i="3"/>
  <c r="F3037" i="3"/>
  <c r="I3030" i="3"/>
  <c r="F3025" i="3"/>
  <c r="I3018" i="3"/>
  <c r="F3013" i="3"/>
  <c r="I3006" i="3"/>
  <c r="F3001" i="3"/>
  <c r="I2994" i="3"/>
  <c r="F2989" i="3"/>
  <c r="I2982" i="3"/>
  <c r="F2977" i="3"/>
  <c r="I2970" i="3"/>
  <c r="F2965" i="3"/>
  <c r="I2958" i="3"/>
  <c r="F2953" i="3"/>
  <c r="F3401" i="3"/>
  <c r="I3383" i="3"/>
  <c r="F3378" i="3"/>
  <c r="I3371" i="3"/>
  <c r="F3366" i="3"/>
  <c r="I3359" i="3"/>
  <c r="F3354" i="3"/>
  <c r="I3347" i="3"/>
  <c r="F3342" i="3"/>
  <c r="I3335" i="3"/>
  <c r="F3330" i="3"/>
  <c r="I3323" i="3"/>
  <c r="F3318" i="3"/>
  <c r="I3311" i="3"/>
  <c r="F3306" i="3"/>
  <c r="I3299" i="3"/>
  <c r="F3294" i="3"/>
  <c r="I3287" i="3"/>
  <c r="F3282" i="3"/>
  <c r="I3275" i="3"/>
  <c r="F3270" i="3"/>
  <c r="I3263" i="3"/>
  <c r="F3258" i="3"/>
  <c r="I3251" i="3"/>
  <c r="F3246" i="3"/>
  <c r="I3239" i="3"/>
  <c r="F3234" i="3"/>
  <c r="I3227" i="3"/>
  <c r="F3222" i="3"/>
  <c r="I3215" i="3"/>
  <c r="F3210" i="3"/>
  <c r="I3203" i="3"/>
  <c r="F3198" i="3"/>
  <c r="I3191" i="3"/>
  <c r="F3186" i="3"/>
  <c r="I3179" i="3"/>
  <c r="F3174" i="3"/>
  <c r="I3167" i="3"/>
  <c r="F3162" i="3"/>
  <c r="I3155" i="3"/>
  <c r="F3150" i="3"/>
  <c r="I3143" i="3"/>
  <c r="F3138" i="3"/>
  <c r="I3131" i="3"/>
  <c r="F3126" i="3"/>
  <c r="I3119" i="3"/>
  <c r="F3114" i="3"/>
  <c r="I3107" i="3"/>
  <c r="F3102" i="3"/>
  <c r="I3095" i="3"/>
  <c r="F3090" i="3"/>
  <c r="I3083" i="3"/>
  <c r="F3078" i="3"/>
  <c r="I3071" i="3"/>
  <c r="F3066" i="3"/>
  <c r="I3059" i="3"/>
  <c r="F3054" i="3"/>
  <c r="I3047" i="3"/>
  <c r="F3042" i="3"/>
  <c r="I3035" i="3"/>
  <c r="F3030" i="3"/>
  <c r="I3023" i="3"/>
  <c r="F3018" i="3"/>
  <c r="I3011" i="3"/>
  <c r="F3006" i="3"/>
  <c r="I2999" i="3"/>
  <c r="F2994" i="3"/>
  <c r="I2987" i="3"/>
  <c r="F2982" i="3"/>
  <c r="I2975" i="3"/>
  <c r="F2970" i="3"/>
  <c r="I2963" i="3"/>
  <c r="F2958" i="3"/>
  <c r="I2951" i="3"/>
  <c r="F2946" i="3"/>
  <c r="I2939" i="3"/>
  <c r="F4151" i="3"/>
  <c r="I4144" i="3"/>
  <c r="F3701" i="3"/>
  <c r="I3694" i="3"/>
  <c r="F3629" i="3"/>
  <c r="I3622" i="3"/>
  <c r="F3557" i="3"/>
  <c r="I3550" i="3"/>
  <c r="F3485" i="3"/>
  <c r="I3478" i="3"/>
  <c r="I3448" i="3"/>
  <c r="I3430" i="3"/>
  <c r="I3412" i="3"/>
  <c r="F3403" i="3"/>
  <c r="F3383" i="3"/>
  <c r="I3376" i="3"/>
  <c r="F3371" i="3"/>
  <c r="I3364" i="3"/>
  <c r="F3359" i="3"/>
  <c r="I3352" i="3"/>
  <c r="F3347" i="3"/>
  <c r="I3340" i="3"/>
  <c r="F3335" i="3"/>
  <c r="I3328" i="3"/>
  <c r="F3323" i="3"/>
  <c r="I3316" i="3"/>
  <c r="F3311" i="3"/>
  <c r="I3304" i="3"/>
  <c r="F3299" i="3"/>
  <c r="I3292" i="3"/>
  <c r="F3287" i="3"/>
  <c r="I3280" i="3"/>
  <c r="F3275" i="3"/>
  <c r="I3268" i="3"/>
  <c r="F3263" i="3"/>
  <c r="I3256" i="3"/>
  <c r="F3251" i="3"/>
  <c r="I3244" i="3"/>
  <c r="F3239" i="3"/>
  <c r="I3232" i="3"/>
  <c r="F3227" i="3"/>
  <c r="I3220" i="3"/>
  <c r="F3215" i="3"/>
  <c r="I3208" i="3"/>
  <c r="F3203" i="3"/>
  <c r="I3196" i="3"/>
  <c r="F3191" i="3"/>
  <c r="I3184" i="3"/>
  <c r="F3179" i="3"/>
  <c r="I3172" i="3"/>
  <c r="F3167" i="3"/>
  <c r="I3160" i="3"/>
  <c r="F3155" i="3"/>
  <c r="I3148" i="3"/>
  <c r="F3143" i="3"/>
  <c r="I3136" i="3"/>
  <c r="F3131" i="3"/>
  <c r="I3124" i="3"/>
  <c r="F3119" i="3"/>
  <c r="I3112" i="3"/>
  <c r="F3107" i="3"/>
  <c r="I3100" i="3"/>
  <c r="F3095" i="3"/>
  <c r="I3088" i="3"/>
  <c r="F3083" i="3"/>
  <c r="I3076" i="3"/>
  <c r="F3071" i="3"/>
  <c r="I3064" i="3"/>
  <c r="F3059" i="3"/>
  <c r="I3052" i="3"/>
  <c r="F3047" i="3"/>
  <c r="I3040" i="3"/>
  <c r="F3035" i="3"/>
  <c r="I3028" i="3"/>
  <c r="F3023" i="3"/>
  <c r="I3016" i="3"/>
  <c r="F3011" i="3"/>
  <c r="I3004" i="3"/>
  <c r="F2999" i="3"/>
  <c r="I2992" i="3"/>
  <c r="F2987" i="3"/>
  <c r="I2980" i="3"/>
  <c r="F2975" i="3"/>
  <c r="I2968" i="3"/>
  <c r="I3381" i="3"/>
  <c r="F3376" i="3"/>
  <c r="I3369" i="3"/>
  <c r="F3364" i="3"/>
  <c r="I3357" i="3"/>
  <c r="F3352" i="3"/>
  <c r="I3345" i="3"/>
  <c r="F3340" i="3"/>
  <c r="I3333" i="3"/>
  <c r="F3328" i="3"/>
  <c r="I3321" i="3"/>
  <c r="F3316" i="3"/>
  <c r="I3309" i="3"/>
  <c r="F3304" i="3"/>
  <c r="I3297" i="3"/>
  <c r="F3292" i="3"/>
  <c r="I3285" i="3"/>
  <c r="F3280" i="3"/>
  <c r="I3273" i="3"/>
  <c r="F3268" i="3"/>
  <c r="I3261" i="3"/>
  <c r="F3256" i="3"/>
  <c r="I3249" i="3"/>
  <c r="F3244" i="3"/>
  <c r="I3237" i="3"/>
  <c r="F3232" i="3"/>
  <c r="I3225" i="3"/>
  <c r="F3220" i="3"/>
  <c r="I3213" i="3"/>
  <c r="F3208" i="3"/>
  <c r="I3201" i="3"/>
  <c r="F3196" i="3"/>
  <c r="I3189" i="3"/>
  <c r="F3184" i="3"/>
  <c r="I3177" i="3"/>
  <c r="F3172" i="3"/>
  <c r="I3165" i="3"/>
  <c r="F3160" i="3"/>
  <c r="I3153" i="3"/>
  <c r="F3148" i="3"/>
  <c r="I3141" i="3"/>
  <c r="F3136" i="3"/>
  <c r="I3129" i="3"/>
  <c r="F3124" i="3"/>
  <c r="I3117" i="3"/>
  <c r="F3112" i="3"/>
  <c r="I3105" i="3"/>
  <c r="F3100" i="3"/>
  <c r="I3093" i="3"/>
  <c r="F3088" i="3"/>
  <c r="I3081" i="3"/>
  <c r="F3076" i="3"/>
  <c r="I3069" i="3"/>
  <c r="F3064" i="3"/>
  <c r="I3057" i="3"/>
  <c r="F3052" i="3"/>
  <c r="I3045" i="3"/>
  <c r="F3040" i="3"/>
  <c r="I3033" i="3"/>
  <c r="F3028" i="3"/>
  <c r="I3021" i="3"/>
  <c r="F3016" i="3"/>
  <c r="I3009" i="3"/>
  <c r="F3004" i="3"/>
  <c r="I2997" i="3"/>
  <c r="F2992" i="3"/>
  <c r="I2985" i="3"/>
  <c r="F2980" i="3"/>
  <c r="I2973" i="3"/>
  <c r="F2968" i="3"/>
  <c r="I2961" i="3"/>
  <c r="F2956" i="3"/>
  <c r="I2949" i="3"/>
  <c r="F2944" i="3"/>
  <c r="I2937" i="3"/>
  <c r="F2932" i="3"/>
  <c r="I2925" i="3"/>
  <c r="F2920" i="3"/>
  <c r="F4079" i="3"/>
  <c r="I4072" i="3"/>
  <c r="F3689" i="3"/>
  <c r="I3682" i="3"/>
  <c r="F3617" i="3"/>
  <c r="I3610" i="3"/>
  <c r="F3545" i="3"/>
  <c r="I3538" i="3"/>
  <c r="F3473" i="3"/>
  <c r="I3466" i="3"/>
  <c r="F3443" i="3"/>
  <c r="F3425" i="3"/>
  <c r="F3407" i="3"/>
  <c r="I3392" i="3"/>
  <c r="I3390" i="3"/>
  <c r="I3388" i="3"/>
  <c r="F3381" i="3"/>
  <c r="I3374" i="3"/>
  <c r="F3369" i="3"/>
  <c r="I3362" i="3"/>
  <c r="F3357" i="3"/>
  <c r="I3350" i="3"/>
  <c r="F3345" i="3"/>
  <c r="I3338" i="3"/>
  <c r="F3333" i="3"/>
  <c r="I3326" i="3"/>
  <c r="F3321" i="3"/>
  <c r="I3314" i="3"/>
  <c r="F3309" i="3"/>
  <c r="I3302" i="3"/>
  <c r="F3297" i="3"/>
  <c r="I3290" i="3"/>
  <c r="F3285" i="3"/>
  <c r="I3278" i="3"/>
  <c r="F3273" i="3"/>
  <c r="I3266" i="3"/>
  <c r="F3261" i="3"/>
  <c r="I3254" i="3"/>
  <c r="F3249" i="3"/>
  <c r="I3242" i="3"/>
  <c r="F3237" i="3"/>
  <c r="I3230" i="3"/>
  <c r="F3225" i="3"/>
  <c r="I3218" i="3"/>
  <c r="F3213" i="3"/>
  <c r="I3206" i="3"/>
  <c r="F3201" i="3"/>
  <c r="I3194" i="3"/>
  <c r="F3189" i="3"/>
  <c r="I3182" i="3"/>
  <c r="F3177" i="3"/>
  <c r="I3170" i="3"/>
  <c r="F3165" i="3"/>
  <c r="I3158" i="3"/>
  <c r="F3153" i="3"/>
  <c r="I3146" i="3"/>
  <c r="F3141" i="3"/>
  <c r="I3134" i="3"/>
  <c r="F3129" i="3"/>
  <c r="I3122" i="3"/>
  <c r="F3117" i="3"/>
  <c r="I3110" i="3"/>
  <c r="F3105" i="3"/>
  <c r="I3098" i="3"/>
  <c r="F3093" i="3"/>
  <c r="I3086" i="3"/>
  <c r="F3081" i="3"/>
  <c r="I3074" i="3"/>
  <c r="F3069" i="3"/>
  <c r="I3062" i="3"/>
  <c r="F3057" i="3"/>
  <c r="I3050" i="3"/>
  <c r="F3045" i="3"/>
  <c r="I3038" i="3"/>
  <c r="F3033" i="3"/>
  <c r="F3677" i="3"/>
  <c r="I3670" i="3"/>
  <c r="F3362" i="3"/>
  <c r="F3326" i="3"/>
  <c r="F3290" i="3"/>
  <c r="F3254" i="3"/>
  <c r="F3218" i="3"/>
  <c r="F3182" i="3"/>
  <c r="F3146" i="3"/>
  <c r="F3110" i="3"/>
  <c r="F3074" i="3"/>
  <c r="F3038" i="3"/>
  <c r="I2933" i="3"/>
  <c r="F2922" i="3"/>
  <c r="I2913" i="3"/>
  <c r="F2908" i="3"/>
  <c r="I2901" i="3"/>
  <c r="F2896" i="3"/>
  <c r="I2889" i="3"/>
  <c r="F2884" i="3"/>
  <c r="I2877" i="3"/>
  <c r="F2872" i="3"/>
  <c r="I2865" i="3"/>
  <c r="F2860" i="3"/>
  <c r="I2853" i="3"/>
  <c r="F2848" i="3"/>
  <c r="I2841" i="3"/>
  <c r="F2836" i="3"/>
  <c r="I2829" i="3"/>
  <c r="F2824" i="3"/>
  <c r="I2817" i="3"/>
  <c r="F2812" i="3"/>
  <c r="I2805" i="3"/>
  <c r="F2800" i="3"/>
  <c r="I2793" i="3"/>
  <c r="F2788" i="3"/>
  <c r="I2781" i="3"/>
  <c r="F2776" i="3"/>
  <c r="I2769" i="3"/>
  <c r="F2764" i="3"/>
  <c r="I2757" i="3"/>
  <c r="F2752" i="3"/>
  <c r="I2745" i="3"/>
  <c r="F2740" i="3"/>
  <c r="I2733" i="3"/>
  <c r="F2728" i="3"/>
  <c r="I2721" i="3"/>
  <c r="F2716" i="3"/>
  <c r="I2709" i="3"/>
  <c r="F2704" i="3"/>
  <c r="I2697" i="3"/>
  <c r="F2692" i="3"/>
  <c r="I2685" i="3"/>
  <c r="F2680" i="3"/>
  <c r="I2673" i="3"/>
  <c r="F2668" i="3"/>
  <c r="I2661" i="3"/>
  <c r="F2656" i="3"/>
  <c r="I2649" i="3"/>
  <c r="F2644" i="3"/>
  <c r="I2637" i="3"/>
  <c r="F2632" i="3"/>
  <c r="I2625" i="3"/>
  <c r="F2620" i="3"/>
  <c r="I2613" i="3"/>
  <c r="F2608" i="3"/>
  <c r="I2601" i="3"/>
  <c r="F2596" i="3"/>
  <c r="I2589" i="3"/>
  <c r="F2584" i="3"/>
  <c r="I2577" i="3"/>
  <c r="F2572" i="3"/>
  <c r="I2565" i="3"/>
  <c r="F2560" i="3"/>
  <c r="I2553" i="3"/>
  <c r="I3436" i="3"/>
  <c r="I3355" i="3"/>
  <c r="I3319" i="3"/>
  <c r="I3283" i="3"/>
  <c r="I3247" i="3"/>
  <c r="I3211" i="3"/>
  <c r="I3175" i="3"/>
  <c r="I3139" i="3"/>
  <c r="I3103" i="3"/>
  <c r="I3067" i="3"/>
  <c r="I3031" i="3"/>
  <c r="I3007" i="3"/>
  <c r="I2983" i="3"/>
  <c r="I2966" i="3"/>
  <c r="I2964" i="3"/>
  <c r="I2962" i="3"/>
  <c r="I2960" i="3"/>
  <c r="I2956" i="3"/>
  <c r="I2954" i="3"/>
  <c r="I2952" i="3"/>
  <c r="I2950" i="3"/>
  <c r="I2948" i="3"/>
  <c r="F2933" i="3"/>
  <c r="F2931" i="3"/>
  <c r="I2920" i="3"/>
  <c r="I2918" i="3"/>
  <c r="F2913" i="3"/>
  <c r="I2906" i="3"/>
  <c r="F2901" i="3"/>
  <c r="I2894" i="3"/>
  <c r="F2889" i="3"/>
  <c r="I2882" i="3"/>
  <c r="F2877" i="3"/>
  <c r="I2870" i="3"/>
  <c r="F2865" i="3"/>
  <c r="I2858" i="3"/>
  <c r="F2853" i="3"/>
  <c r="I2846" i="3"/>
  <c r="F2841" i="3"/>
  <c r="I2834" i="3"/>
  <c r="F2829" i="3"/>
  <c r="I2822" i="3"/>
  <c r="F2817" i="3"/>
  <c r="I2810" i="3"/>
  <c r="F2805" i="3"/>
  <c r="I2798" i="3"/>
  <c r="F2793" i="3"/>
  <c r="I2786" i="3"/>
  <c r="F2781" i="3"/>
  <c r="I2774" i="3"/>
  <c r="F2769" i="3"/>
  <c r="I2762" i="3"/>
  <c r="F2757" i="3"/>
  <c r="I2750" i="3"/>
  <c r="F2745" i="3"/>
  <c r="I2738" i="3"/>
  <c r="F2733" i="3"/>
  <c r="I2726" i="3"/>
  <c r="F2721" i="3"/>
  <c r="I2714" i="3"/>
  <c r="F2709" i="3"/>
  <c r="I2702" i="3"/>
  <c r="F3605" i="3"/>
  <c r="I3598" i="3"/>
  <c r="F3355" i="3"/>
  <c r="F3319" i="3"/>
  <c r="F3283" i="3"/>
  <c r="F3247" i="3"/>
  <c r="F3211" i="3"/>
  <c r="F3175" i="3"/>
  <c r="F3139" i="3"/>
  <c r="F3103" i="3"/>
  <c r="F3067" i="3"/>
  <c r="F3031" i="3"/>
  <c r="F3009" i="3"/>
  <c r="F3007" i="3"/>
  <c r="F2985" i="3"/>
  <c r="F2983" i="3"/>
  <c r="F2966" i="3"/>
  <c r="F2954" i="3"/>
  <c r="I2946" i="3"/>
  <c r="I2944" i="3"/>
  <c r="I2942" i="3"/>
  <c r="F2929" i="3"/>
  <c r="F2918" i="3"/>
  <c r="I2911" i="3"/>
  <c r="F2906" i="3"/>
  <c r="I2899" i="3"/>
  <c r="F2894" i="3"/>
  <c r="I2887" i="3"/>
  <c r="F2882" i="3"/>
  <c r="I2875" i="3"/>
  <c r="F2870" i="3"/>
  <c r="I2863" i="3"/>
  <c r="F2858" i="3"/>
  <c r="I2851" i="3"/>
  <c r="F2846" i="3"/>
  <c r="I2839" i="3"/>
  <c r="F2834" i="3"/>
  <c r="I2827" i="3"/>
  <c r="F2822" i="3"/>
  <c r="I2815" i="3"/>
  <c r="F2810" i="3"/>
  <c r="I2803" i="3"/>
  <c r="F2798" i="3"/>
  <c r="I2791" i="3"/>
  <c r="F2786" i="3"/>
  <c r="I2779" i="3"/>
  <c r="F2774" i="3"/>
  <c r="I2767" i="3"/>
  <c r="F2762" i="3"/>
  <c r="I2755" i="3"/>
  <c r="F2750" i="3"/>
  <c r="I2743" i="3"/>
  <c r="F2738" i="3"/>
  <c r="I2731" i="3"/>
  <c r="F2726" i="3"/>
  <c r="I2719" i="3"/>
  <c r="F2714" i="3"/>
  <c r="I2707" i="3"/>
  <c r="F2702" i="3"/>
  <c r="I2695" i="3"/>
  <c r="F2690" i="3"/>
  <c r="I2683" i="3"/>
  <c r="F2678" i="3"/>
  <c r="I2671" i="3"/>
  <c r="F2666" i="3"/>
  <c r="I2659" i="3"/>
  <c r="F2654" i="3"/>
  <c r="I2647" i="3"/>
  <c r="F2642" i="3"/>
  <c r="I2635" i="3"/>
  <c r="F2630" i="3"/>
  <c r="I2623" i="3"/>
  <c r="F2618" i="3"/>
  <c r="I2611" i="3"/>
  <c r="F2606" i="3"/>
  <c r="I2599" i="3"/>
  <c r="F2594" i="3"/>
  <c r="I2587" i="3"/>
  <c r="F2582" i="3"/>
  <c r="I2575" i="3"/>
  <c r="F2570" i="3"/>
  <c r="I2563" i="3"/>
  <c r="F2558" i="3"/>
  <c r="I2551" i="3"/>
  <c r="F2546" i="3"/>
  <c r="I3384" i="3"/>
  <c r="I3348" i="3"/>
  <c r="I3312" i="3"/>
  <c r="I3276" i="3"/>
  <c r="I3240" i="3"/>
  <c r="I3204" i="3"/>
  <c r="I3168" i="3"/>
  <c r="I3132" i="3"/>
  <c r="I3096" i="3"/>
  <c r="I3060" i="3"/>
  <c r="I2972" i="3"/>
  <c r="F2942" i="3"/>
  <c r="I2940" i="3"/>
  <c r="I2927" i="3"/>
  <c r="I2916" i="3"/>
  <c r="F2911" i="3"/>
  <c r="I2904" i="3"/>
  <c r="F2899" i="3"/>
  <c r="I2892" i="3"/>
  <c r="F2887" i="3"/>
  <c r="I2880" i="3"/>
  <c r="F2875" i="3"/>
  <c r="I2868" i="3"/>
  <c r="F2863" i="3"/>
  <c r="I2856" i="3"/>
  <c r="F2851" i="3"/>
  <c r="I2844" i="3"/>
  <c r="F2839" i="3"/>
  <c r="I2832" i="3"/>
  <c r="F2827" i="3"/>
  <c r="I2820" i="3"/>
  <c r="F2815" i="3"/>
  <c r="I2808" i="3"/>
  <c r="F2803" i="3"/>
  <c r="I2796" i="3"/>
  <c r="F2791" i="3"/>
  <c r="I2784" i="3"/>
  <c r="F2779" i="3"/>
  <c r="I2772" i="3"/>
  <c r="F2767" i="3"/>
  <c r="I2760" i="3"/>
  <c r="F2755" i="3"/>
  <c r="I2748" i="3"/>
  <c r="F2743" i="3"/>
  <c r="I2736" i="3"/>
  <c r="F2731" i="3"/>
  <c r="I2724" i="3"/>
  <c r="F2719" i="3"/>
  <c r="I2712" i="3"/>
  <c r="F2707" i="3"/>
  <c r="I2700" i="3"/>
  <c r="F2695" i="3"/>
  <c r="I2688" i="3"/>
  <c r="F2683" i="3"/>
  <c r="I2676" i="3"/>
  <c r="F2671" i="3"/>
  <c r="I2664" i="3"/>
  <c r="F2659" i="3"/>
  <c r="I2652" i="3"/>
  <c r="F2647" i="3"/>
  <c r="I2640" i="3"/>
  <c r="F2635" i="3"/>
  <c r="I2628" i="3"/>
  <c r="F2623" i="3"/>
  <c r="I2616" i="3"/>
  <c r="F2611" i="3"/>
  <c r="I2604" i="3"/>
  <c r="F3533" i="3"/>
  <c r="I3526" i="3"/>
  <c r="F3386" i="3"/>
  <c r="F3350" i="3"/>
  <c r="F3314" i="3"/>
  <c r="F3278" i="3"/>
  <c r="F3242" i="3"/>
  <c r="F3206" i="3"/>
  <c r="F3170" i="3"/>
  <c r="F3134" i="3"/>
  <c r="F3098" i="3"/>
  <c r="F3062" i="3"/>
  <c r="I3026" i="3"/>
  <c r="I3024" i="3"/>
  <c r="I3002" i="3"/>
  <c r="I3000" i="3"/>
  <c r="F2940" i="3"/>
  <c r="I2938" i="3"/>
  <c r="I2936" i="3"/>
  <c r="F2927" i="3"/>
  <c r="F2925" i="3"/>
  <c r="I2923" i="3"/>
  <c r="F2916" i="3"/>
  <c r="I2909" i="3"/>
  <c r="F2904" i="3"/>
  <c r="I2897" i="3"/>
  <c r="F2892" i="3"/>
  <c r="I2885" i="3"/>
  <c r="F2880" i="3"/>
  <c r="I2873" i="3"/>
  <c r="F2868" i="3"/>
  <c r="I2861" i="3"/>
  <c r="F2856" i="3"/>
  <c r="I2849" i="3"/>
  <c r="F2844" i="3"/>
  <c r="I2837" i="3"/>
  <c r="F2832" i="3"/>
  <c r="I2825" i="3"/>
  <c r="F2820" i="3"/>
  <c r="I2813" i="3"/>
  <c r="F2808" i="3"/>
  <c r="I2801" i="3"/>
  <c r="F2796" i="3"/>
  <c r="I2789" i="3"/>
  <c r="F2784" i="3"/>
  <c r="I2777" i="3"/>
  <c r="F2772" i="3"/>
  <c r="I2765" i="3"/>
  <c r="F2760" i="3"/>
  <c r="I2753" i="3"/>
  <c r="F2748" i="3"/>
  <c r="I2741" i="3"/>
  <c r="F2736" i="3"/>
  <c r="I2729" i="3"/>
  <c r="F2724" i="3"/>
  <c r="I2717" i="3"/>
  <c r="F2712" i="3"/>
  <c r="I2705" i="3"/>
  <c r="F2700" i="3"/>
  <c r="I2693" i="3"/>
  <c r="F2688" i="3"/>
  <c r="I2681" i="3"/>
  <c r="F2676" i="3"/>
  <c r="I2669" i="3"/>
  <c r="F2664" i="3"/>
  <c r="I2657" i="3"/>
  <c r="F2652" i="3"/>
  <c r="I2645" i="3"/>
  <c r="F2640" i="3"/>
  <c r="I2633" i="3"/>
  <c r="F2628" i="3"/>
  <c r="I2621" i="3"/>
  <c r="F2616" i="3"/>
  <c r="F4007" i="3"/>
  <c r="I4000" i="3"/>
  <c r="F3388" i="3"/>
  <c r="I3379" i="3"/>
  <c r="I3343" i="3"/>
  <c r="I3307" i="3"/>
  <c r="I3271" i="3"/>
  <c r="I3235" i="3"/>
  <c r="I3199" i="3"/>
  <c r="I3163" i="3"/>
  <c r="I3127" i="3"/>
  <c r="I3091" i="3"/>
  <c r="I3055" i="3"/>
  <c r="F3026" i="3"/>
  <c r="F3002" i="3"/>
  <c r="I2978" i="3"/>
  <c r="I2976" i="3"/>
  <c r="I2934" i="3"/>
  <c r="F2923" i="3"/>
  <c r="I2914" i="3"/>
  <c r="F2909" i="3"/>
  <c r="I2902" i="3"/>
  <c r="F2897" i="3"/>
  <c r="I2890" i="3"/>
  <c r="F2885" i="3"/>
  <c r="I2878" i="3"/>
  <c r="F2873" i="3"/>
  <c r="I2866" i="3"/>
  <c r="F2861" i="3"/>
  <c r="I2854" i="3"/>
  <c r="F2849" i="3"/>
  <c r="I2842" i="3"/>
  <c r="F2837" i="3"/>
  <c r="I2830" i="3"/>
  <c r="F2825" i="3"/>
  <c r="I2818" i="3"/>
  <c r="F2813" i="3"/>
  <c r="I2806" i="3"/>
  <c r="F2801" i="3"/>
  <c r="I2794" i="3"/>
  <c r="F2789" i="3"/>
  <c r="I2782" i="3"/>
  <c r="F2777" i="3"/>
  <c r="I2770" i="3"/>
  <c r="F2765" i="3"/>
  <c r="I2758" i="3"/>
  <c r="F2753" i="3"/>
  <c r="I2746" i="3"/>
  <c r="F2741" i="3"/>
  <c r="I2734" i="3"/>
  <c r="F2729" i="3"/>
  <c r="I2722" i="3"/>
  <c r="F2717" i="3"/>
  <c r="I2710" i="3"/>
  <c r="F2705" i="3"/>
  <c r="I2698" i="3"/>
  <c r="F2693" i="3"/>
  <c r="I2686" i="3"/>
  <c r="F2681" i="3"/>
  <c r="I2674" i="3"/>
  <c r="F2669" i="3"/>
  <c r="I2662" i="3"/>
  <c r="F2657" i="3"/>
  <c r="I2650" i="3"/>
  <c r="F2645" i="3"/>
  <c r="I2638" i="3"/>
  <c r="F2633" i="3"/>
  <c r="I2626" i="3"/>
  <c r="F2621" i="3"/>
  <c r="I2614" i="3"/>
  <c r="F3461" i="3"/>
  <c r="I3454" i="3"/>
  <c r="F3379" i="3"/>
  <c r="F3343" i="3"/>
  <c r="F3307" i="3"/>
  <c r="F3271" i="3"/>
  <c r="F3235" i="3"/>
  <c r="F3199" i="3"/>
  <c r="F3163" i="3"/>
  <c r="F3127" i="3"/>
  <c r="F3091" i="3"/>
  <c r="F3055" i="3"/>
  <c r="F2978" i="3"/>
  <c r="F2934" i="3"/>
  <c r="I2921" i="3"/>
  <c r="F2914" i="3"/>
  <c r="I2907" i="3"/>
  <c r="F2902" i="3"/>
  <c r="I2895" i="3"/>
  <c r="F2890" i="3"/>
  <c r="I2883" i="3"/>
  <c r="F2878" i="3"/>
  <c r="I2871" i="3"/>
  <c r="F2866" i="3"/>
  <c r="I2859" i="3"/>
  <c r="F2854" i="3"/>
  <c r="I2847" i="3"/>
  <c r="F2842" i="3"/>
  <c r="I2835" i="3"/>
  <c r="F2830" i="3"/>
  <c r="I2823" i="3"/>
  <c r="F2818" i="3"/>
  <c r="I2811" i="3"/>
  <c r="F2806" i="3"/>
  <c r="I2799" i="3"/>
  <c r="F2794" i="3"/>
  <c r="I2787" i="3"/>
  <c r="F2782" i="3"/>
  <c r="I2775" i="3"/>
  <c r="F2770" i="3"/>
  <c r="I2763" i="3"/>
  <c r="F2758" i="3"/>
  <c r="I2751" i="3"/>
  <c r="F2746" i="3"/>
  <c r="I2739" i="3"/>
  <c r="F2734" i="3"/>
  <c r="I2727" i="3"/>
  <c r="F2722" i="3"/>
  <c r="I2715" i="3"/>
  <c r="F2710" i="3"/>
  <c r="I2703" i="3"/>
  <c r="F2698" i="3"/>
  <c r="I2691" i="3"/>
  <c r="F2686" i="3"/>
  <c r="I2679" i="3"/>
  <c r="F2674" i="3"/>
  <c r="I2667" i="3"/>
  <c r="F2662" i="3"/>
  <c r="I2655" i="3"/>
  <c r="F2650" i="3"/>
  <c r="I2643" i="3"/>
  <c r="F2638" i="3"/>
  <c r="I2631" i="3"/>
  <c r="F2626" i="3"/>
  <c r="I2619" i="3"/>
  <c r="F2614" i="3"/>
  <c r="I2607" i="3"/>
  <c r="F2602" i="3"/>
  <c r="I2595" i="3"/>
  <c r="F2590" i="3"/>
  <c r="I2583" i="3"/>
  <c r="F2578" i="3"/>
  <c r="I2571" i="3"/>
  <c r="F2566" i="3"/>
  <c r="I2559" i="3"/>
  <c r="F2554" i="3"/>
  <c r="I2547" i="3"/>
  <c r="F2542" i="3"/>
  <c r="I2535" i="3"/>
  <c r="I3372" i="3"/>
  <c r="I3336" i="3"/>
  <c r="I3300" i="3"/>
  <c r="I3264" i="3"/>
  <c r="I3228" i="3"/>
  <c r="I3192" i="3"/>
  <c r="I3156" i="3"/>
  <c r="I3120" i="3"/>
  <c r="I3084" i="3"/>
  <c r="I3048" i="3"/>
  <c r="I3019" i="3"/>
  <c r="I2995" i="3"/>
  <c r="F2967" i="3"/>
  <c r="F2963" i="3"/>
  <c r="F2961" i="3"/>
  <c r="I2959" i="3"/>
  <c r="F2957" i="3"/>
  <c r="F2955" i="3"/>
  <c r="F2951" i="3"/>
  <c r="F2949" i="3"/>
  <c r="I2947" i="3"/>
  <c r="I2932" i="3"/>
  <c r="I2930" i="3"/>
  <c r="F2921" i="3"/>
  <c r="F2919" i="3"/>
  <c r="I2912" i="3"/>
  <c r="F2907" i="3"/>
  <c r="I2900" i="3"/>
  <c r="F2895" i="3"/>
  <c r="I2888" i="3"/>
  <c r="F2883" i="3"/>
  <c r="I2876" i="3"/>
  <c r="F2871" i="3"/>
  <c r="I2864" i="3"/>
  <c r="F2859" i="3"/>
  <c r="I2852" i="3"/>
  <c r="F2847" i="3"/>
  <c r="I2840" i="3"/>
  <c r="F2835" i="3"/>
  <c r="I2828" i="3"/>
  <c r="F2823" i="3"/>
  <c r="I2816" i="3"/>
  <c r="F2811" i="3"/>
  <c r="I2804" i="3"/>
  <c r="F2799" i="3"/>
  <c r="I2792" i="3"/>
  <c r="F2787" i="3"/>
  <c r="I2780" i="3"/>
  <c r="F2775" i="3"/>
  <c r="I2768" i="3"/>
  <c r="F2763" i="3"/>
  <c r="I2756" i="3"/>
  <c r="F2751" i="3"/>
  <c r="I2744" i="3"/>
  <c r="F2739" i="3"/>
  <c r="I2732" i="3"/>
  <c r="F2727" i="3"/>
  <c r="I2720" i="3"/>
  <c r="F2715" i="3"/>
  <c r="I2708" i="3"/>
  <c r="F2703" i="3"/>
  <c r="I2696" i="3"/>
  <c r="F2691" i="3"/>
  <c r="I2684" i="3"/>
  <c r="F2679" i="3"/>
  <c r="I2672" i="3"/>
  <c r="F2667" i="3"/>
  <c r="I2660" i="3"/>
  <c r="F2655" i="3"/>
  <c r="I2648" i="3"/>
  <c r="I3418" i="3"/>
  <c r="F3374" i="3"/>
  <c r="F3338" i="3"/>
  <c r="F3302" i="3"/>
  <c r="F3266" i="3"/>
  <c r="F3230" i="3"/>
  <c r="F3194" i="3"/>
  <c r="F3158" i="3"/>
  <c r="F3122" i="3"/>
  <c r="F3086" i="3"/>
  <c r="F3050" i="3"/>
  <c r="F3021" i="3"/>
  <c r="F3019" i="3"/>
  <c r="F2997" i="3"/>
  <c r="F2995" i="3"/>
  <c r="F2959" i="3"/>
  <c r="F2947" i="3"/>
  <c r="F2945" i="3"/>
  <c r="F2943" i="3"/>
  <c r="F2930" i="3"/>
  <c r="I2928" i="3"/>
  <c r="I2917" i="3"/>
  <c r="F2912" i="3"/>
  <c r="I2905" i="3"/>
  <c r="F2900" i="3"/>
  <c r="I2893" i="3"/>
  <c r="F2888" i="3"/>
  <c r="I2881" i="3"/>
  <c r="F2876" i="3"/>
  <c r="I2869" i="3"/>
  <c r="F2864" i="3"/>
  <c r="I2857" i="3"/>
  <c r="F2852" i="3"/>
  <c r="I2845" i="3"/>
  <c r="F2840" i="3"/>
  <c r="I2833" i="3"/>
  <c r="F2828" i="3"/>
  <c r="I2821" i="3"/>
  <c r="F2816" i="3"/>
  <c r="I2809" i="3"/>
  <c r="F2804" i="3"/>
  <c r="I2797" i="3"/>
  <c r="F2792" i="3"/>
  <c r="I2785" i="3"/>
  <c r="F2780" i="3"/>
  <c r="I2773" i="3"/>
  <c r="F2768" i="3"/>
  <c r="I2761" i="3"/>
  <c r="F2756" i="3"/>
  <c r="I2749" i="3"/>
  <c r="F2744" i="3"/>
  <c r="I2737" i="3"/>
  <c r="F2732" i="3"/>
  <c r="I2725" i="3"/>
  <c r="F2720" i="3"/>
  <c r="I2713" i="3"/>
  <c r="F2708" i="3"/>
  <c r="I2701" i="3"/>
  <c r="F2696" i="3"/>
  <c r="I2689" i="3"/>
  <c r="F2684" i="3"/>
  <c r="I2677" i="3"/>
  <c r="F2672" i="3"/>
  <c r="I2665" i="3"/>
  <c r="F2660" i="3"/>
  <c r="I2653" i="3"/>
  <c r="F2648" i="3"/>
  <c r="I2641" i="3"/>
  <c r="F2636" i="3"/>
  <c r="I2629" i="3"/>
  <c r="F2624" i="3"/>
  <c r="I2617" i="3"/>
  <c r="F2612" i="3"/>
  <c r="I2605" i="3"/>
  <c r="F2600" i="3"/>
  <c r="I2593" i="3"/>
  <c r="F2588" i="3"/>
  <c r="I2581" i="3"/>
  <c r="F2576" i="3"/>
  <c r="I2569" i="3"/>
  <c r="F2564" i="3"/>
  <c r="I2557" i="3"/>
  <c r="F2552" i="3"/>
  <c r="I2545" i="3"/>
  <c r="I3367" i="3"/>
  <c r="I3331" i="3"/>
  <c r="I3295" i="3"/>
  <c r="I3259" i="3"/>
  <c r="I3223" i="3"/>
  <c r="I3187" i="3"/>
  <c r="I3151" i="3"/>
  <c r="I3115" i="3"/>
  <c r="I3079" i="3"/>
  <c r="I3043" i="3"/>
  <c r="F2973" i="3"/>
  <c r="I2971" i="3"/>
  <c r="F2941" i="3"/>
  <c r="F2928" i="3"/>
  <c r="F2917" i="3"/>
  <c r="I2910" i="3"/>
  <c r="F2905" i="3"/>
  <c r="I2898" i="3"/>
  <c r="F2893" i="3"/>
  <c r="I2886" i="3"/>
  <c r="F2881" i="3"/>
  <c r="I2874" i="3"/>
  <c r="F2869" i="3"/>
  <c r="I2862" i="3"/>
  <c r="F2857" i="3"/>
  <c r="I2850" i="3"/>
  <c r="F2845" i="3"/>
  <c r="I2838" i="3"/>
  <c r="F2833" i="3"/>
  <c r="I2826" i="3"/>
  <c r="F2821" i="3"/>
  <c r="I2814" i="3"/>
  <c r="F2809" i="3"/>
  <c r="I2802" i="3"/>
  <c r="F2797" i="3"/>
  <c r="I2790" i="3"/>
  <c r="F2785" i="3"/>
  <c r="I2778" i="3"/>
  <c r="F2773" i="3"/>
  <c r="I2766" i="3"/>
  <c r="F2761" i="3"/>
  <c r="I2754" i="3"/>
  <c r="F2749" i="3"/>
  <c r="I2742" i="3"/>
  <c r="F2737" i="3"/>
  <c r="I2730" i="3"/>
  <c r="F2725" i="3"/>
  <c r="I2718" i="3"/>
  <c r="F2713" i="3"/>
  <c r="I2706" i="3"/>
  <c r="F2701" i="3"/>
  <c r="I2694" i="3"/>
  <c r="F2689" i="3"/>
  <c r="I2682" i="3"/>
  <c r="F2677" i="3"/>
  <c r="I2670" i="3"/>
  <c r="F2665" i="3"/>
  <c r="I2658" i="3"/>
  <c r="F2653" i="3"/>
  <c r="I2646" i="3"/>
  <c r="F2641" i="3"/>
  <c r="I2634" i="3"/>
  <c r="F2629" i="3"/>
  <c r="I2622" i="3"/>
  <c r="F2617" i="3"/>
  <c r="I2610" i="3"/>
  <c r="F2605" i="3"/>
  <c r="I2598" i="3"/>
  <c r="F2593" i="3"/>
  <c r="I2586" i="3"/>
  <c r="F2581" i="3"/>
  <c r="I2574" i="3"/>
  <c r="F2569" i="3"/>
  <c r="I2562" i="3"/>
  <c r="F2557" i="3"/>
  <c r="I2550" i="3"/>
  <c r="F2545" i="3"/>
  <c r="I3805" i="3"/>
  <c r="I3798" i="3"/>
  <c r="I3791" i="3"/>
  <c r="I3784" i="3"/>
  <c r="I3777" i="3"/>
  <c r="I3770" i="3"/>
  <c r="F3763" i="3"/>
  <c r="F3756" i="3"/>
  <c r="F3749" i="3"/>
  <c r="I3742" i="3"/>
  <c r="I3394" i="3"/>
  <c r="F3367" i="3"/>
  <c r="F3331" i="3"/>
  <c r="F3295" i="3"/>
  <c r="F3259" i="3"/>
  <c r="F3223" i="3"/>
  <c r="F3187" i="3"/>
  <c r="F3151" i="3"/>
  <c r="F3115" i="3"/>
  <c r="F3079" i="3"/>
  <c r="F3043" i="3"/>
  <c r="I3014" i="3"/>
  <c r="I3012" i="3"/>
  <c r="I2990" i="3"/>
  <c r="I2988" i="3"/>
  <c r="F2971" i="3"/>
  <c r="F2939" i="3"/>
  <c r="F2937" i="3"/>
  <c r="I2935" i="3"/>
  <c r="I2926" i="3"/>
  <c r="I2924" i="3"/>
  <c r="I2915" i="3"/>
  <c r="F2910" i="3"/>
  <c r="I2903" i="3"/>
  <c r="F2898" i="3"/>
  <c r="I2891" i="3"/>
  <c r="F2886" i="3"/>
  <c r="I2879" i="3"/>
  <c r="F2874" i="3"/>
  <c r="I2867" i="3"/>
  <c r="F2862" i="3"/>
  <c r="I2855" i="3"/>
  <c r="F2850" i="3"/>
  <c r="I2843" i="3"/>
  <c r="F2838" i="3"/>
  <c r="I2831" i="3"/>
  <c r="F2826" i="3"/>
  <c r="I2819" i="3"/>
  <c r="F2814" i="3"/>
  <c r="I2807" i="3"/>
  <c r="F2802" i="3"/>
  <c r="I2795" i="3"/>
  <c r="F2790" i="3"/>
  <c r="I2783" i="3"/>
  <c r="F2778" i="3"/>
  <c r="I2771" i="3"/>
  <c r="F2766" i="3"/>
  <c r="I2759" i="3"/>
  <c r="F2754" i="3"/>
  <c r="I2747" i="3"/>
  <c r="F2742" i="3"/>
  <c r="I2735" i="3"/>
  <c r="F2730" i="3"/>
  <c r="I2723" i="3"/>
  <c r="F2718" i="3"/>
  <c r="I2711" i="3"/>
  <c r="F2706" i="3"/>
  <c r="I2699" i="3"/>
  <c r="F2694" i="3"/>
  <c r="I2687" i="3"/>
  <c r="F2682" i="3"/>
  <c r="I2675" i="3"/>
  <c r="F2670" i="3"/>
  <c r="I2663" i="3"/>
  <c r="F2658" i="3"/>
  <c r="I2651" i="3"/>
  <c r="F3807" i="3"/>
  <c r="I3396" i="3"/>
  <c r="I3360" i="3"/>
  <c r="I3324" i="3"/>
  <c r="I3288" i="3"/>
  <c r="I3252" i="3"/>
  <c r="I3216" i="3"/>
  <c r="I3180" i="3"/>
  <c r="I3144" i="3"/>
  <c r="I3108" i="3"/>
  <c r="I3072" i="3"/>
  <c r="I3036" i="3"/>
  <c r="F3014" i="3"/>
  <c r="F2990" i="3"/>
  <c r="F2979" i="3"/>
  <c r="F2935" i="3"/>
  <c r="I2922" i="3"/>
  <c r="F2915" i="3"/>
  <c r="I2908" i="3"/>
  <c r="F2903" i="3"/>
  <c r="I2896" i="3"/>
  <c r="F2891" i="3"/>
  <c r="I2884" i="3"/>
  <c r="F2879" i="3"/>
  <c r="I2872" i="3"/>
  <c r="F2867" i="3"/>
  <c r="I2860" i="3"/>
  <c r="F2855" i="3"/>
  <c r="I2848" i="3"/>
  <c r="F2843" i="3"/>
  <c r="I2836" i="3"/>
  <c r="F2831" i="3"/>
  <c r="I2824" i="3"/>
  <c r="F2819" i="3"/>
  <c r="I2812" i="3"/>
  <c r="F2807" i="3"/>
  <c r="I2800" i="3"/>
  <c r="F2685" i="3"/>
  <c r="F2649" i="3"/>
  <c r="F2634" i="3"/>
  <c r="F2615" i="3"/>
  <c r="F2597" i="3"/>
  <c r="F2595" i="3"/>
  <c r="I2591" i="3"/>
  <c r="I2560" i="3"/>
  <c r="I2558" i="3"/>
  <c r="F2556" i="3"/>
  <c r="I2539" i="3"/>
  <c r="I2532" i="3"/>
  <c r="F2527" i="3"/>
  <c r="I2520" i="3"/>
  <c r="F2515" i="3"/>
  <c r="I2508" i="3"/>
  <c r="F2503" i="3"/>
  <c r="I2496" i="3"/>
  <c r="F2491" i="3"/>
  <c r="I2484" i="3"/>
  <c r="F2479" i="3"/>
  <c r="I2472" i="3"/>
  <c r="F2467" i="3"/>
  <c r="I2460" i="3"/>
  <c r="F2455" i="3"/>
  <c r="I2448" i="3"/>
  <c r="F2443" i="3"/>
  <c r="I2436" i="3"/>
  <c r="F2431" i="3"/>
  <c r="I2424" i="3"/>
  <c r="F2419" i="3"/>
  <c r="I2412" i="3"/>
  <c r="F2407" i="3"/>
  <c r="I2400" i="3"/>
  <c r="F2395" i="3"/>
  <c r="I2388" i="3"/>
  <c r="F2383" i="3"/>
  <c r="I2376" i="3"/>
  <c r="F2371" i="3"/>
  <c r="I2364" i="3"/>
  <c r="F2359" i="3"/>
  <c r="I2352" i="3"/>
  <c r="F2347" i="3"/>
  <c r="I2340" i="3"/>
  <c r="F2335" i="3"/>
  <c r="I2328" i="3"/>
  <c r="F2323" i="3"/>
  <c r="I2316" i="3"/>
  <c r="F2311" i="3"/>
  <c r="I2304" i="3"/>
  <c r="F2299" i="3"/>
  <c r="I2292" i="3"/>
  <c r="F2287" i="3"/>
  <c r="I2280" i="3"/>
  <c r="F2275" i="3"/>
  <c r="I2268" i="3"/>
  <c r="F2263" i="3"/>
  <c r="I2256" i="3"/>
  <c r="F2251" i="3"/>
  <c r="I2244" i="3"/>
  <c r="F2239" i="3"/>
  <c r="I2232" i="3"/>
  <c r="F2227" i="3"/>
  <c r="I2220" i="3"/>
  <c r="F2215" i="3"/>
  <c r="I2208" i="3"/>
  <c r="F2203" i="3"/>
  <c r="I2196" i="3"/>
  <c r="F2191" i="3"/>
  <c r="I2184" i="3"/>
  <c r="F2179" i="3"/>
  <c r="I2172" i="3"/>
  <c r="F2167" i="3"/>
  <c r="I2160" i="3"/>
  <c r="F2155" i="3"/>
  <c r="I2148" i="3"/>
  <c r="F2143" i="3"/>
  <c r="I2136" i="3"/>
  <c r="F2131" i="3"/>
  <c r="I2124" i="3"/>
  <c r="F2119" i="3"/>
  <c r="I2112" i="3"/>
  <c r="F2107" i="3"/>
  <c r="I2100" i="3"/>
  <c r="F2095" i="3"/>
  <c r="F2747" i="3"/>
  <c r="I2740" i="3"/>
  <c r="F2687" i="3"/>
  <c r="I2678" i="3"/>
  <c r="F2651" i="3"/>
  <c r="I2636" i="3"/>
  <c r="F2619" i="3"/>
  <c r="F2591" i="3"/>
  <c r="F2589" i="3"/>
  <c r="F2587" i="3"/>
  <c r="I2585" i="3"/>
  <c r="I2554" i="3"/>
  <c r="I2552" i="3"/>
  <c r="F2550" i="3"/>
  <c r="F2539" i="3"/>
  <c r="F2532" i="3"/>
  <c r="I2525" i="3"/>
  <c r="F2520" i="3"/>
  <c r="I2513" i="3"/>
  <c r="F2508" i="3"/>
  <c r="I2501" i="3"/>
  <c r="F2496" i="3"/>
  <c r="I2489" i="3"/>
  <c r="F2484" i="3"/>
  <c r="I2477" i="3"/>
  <c r="F2472" i="3"/>
  <c r="I2465" i="3"/>
  <c r="F2460" i="3"/>
  <c r="I2453" i="3"/>
  <c r="F2448" i="3"/>
  <c r="I2441" i="3"/>
  <c r="F2436" i="3"/>
  <c r="I2429" i="3"/>
  <c r="F2424" i="3"/>
  <c r="I2417" i="3"/>
  <c r="F2412" i="3"/>
  <c r="I2405" i="3"/>
  <c r="F2400" i="3"/>
  <c r="I2393" i="3"/>
  <c r="F2388" i="3"/>
  <c r="I2381" i="3"/>
  <c r="F2376" i="3"/>
  <c r="I2369" i="3"/>
  <c r="F2364" i="3"/>
  <c r="I2357" i="3"/>
  <c r="F2352" i="3"/>
  <c r="I2345" i="3"/>
  <c r="F2340" i="3"/>
  <c r="I2333" i="3"/>
  <c r="F2328" i="3"/>
  <c r="I2321" i="3"/>
  <c r="F2316" i="3"/>
  <c r="I2309" i="3"/>
  <c r="F2304" i="3"/>
  <c r="I2297" i="3"/>
  <c r="F2292" i="3"/>
  <c r="I2285" i="3"/>
  <c r="F2280" i="3"/>
  <c r="I2273" i="3"/>
  <c r="F2268" i="3"/>
  <c r="I2261" i="3"/>
  <c r="F2256" i="3"/>
  <c r="I2249" i="3"/>
  <c r="F2244" i="3"/>
  <c r="I2237" i="3"/>
  <c r="F2232" i="3"/>
  <c r="I2225" i="3"/>
  <c r="F2220" i="3"/>
  <c r="I2213" i="3"/>
  <c r="F2208" i="3"/>
  <c r="I2201" i="3"/>
  <c r="F2196" i="3"/>
  <c r="I2189" i="3"/>
  <c r="F2184" i="3"/>
  <c r="I2177" i="3"/>
  <c r="F2172" i="3"/>
  <c r="I2165" i="3"/>
  <c r="F2160" i="3"/>
  <c r="I2153" i="3"/>
  <c r="F2148" i="3"/>
  <c r="I2141" i="3"/>
  <c r="F2136" i="3"/>
  <c r="I2129" i="3"/>
  <c r="I2680" i="3"/>
  <c r="F2585" i="3"/>
  <c r="F2583" i="3"/>
  <c r="I2579" i="3"/>
  <c r="I2548" i="3"/>
  <c r="I2544" i="3"/>
  <c r="I2537" i="3"/>
  <c r="I2530" i="3"/>
  <c r="F2525" i="3"/>
  <c r="I2518" i="3"/>
  <c r="F2513" i="3"/>
  <c r="I2506" i="3"/>
  <c r="F2501" i="3"/>
  <c r="I2494" i="3"/>
  <c r="F2489" i="3"/>
  <c r="I2482" i="3"/>
  <c r="F2477" i="3"/>
  <c r="I2470" i="3"/>
  <c r="F2465" i="3"/>
  <c r="I2458" i="3"/>
  <c r="F2453" i="3"/>
  <c r="I2446" i="3"/>
  <c r="F2441" i="3"/>
  <c r="I2434" i="3"/>
  <c r="F2429" i="3"/>
  <c r="I2422" i="3"/>
  <c r="F2417" i="3"/>
  <c r="I2410" i="3"/>
  <c r="F2405" i="3"/>
  <c r="I2398" i="3"/>
  <c r="F2393" i="3"/>
  <c r="I2386" i="3"/>
  <c r="F2381" i="3"/>
  <c r="I2374" i="3"/>
  <c r="F2369" i="3"/>
  <c r="I2362" i="3"/>
  <c r="F2357" i="3"/>
  <c r="I2350" i="3"/>
  <c r="F2345" i="3"/>
  <c r="I2338" i="3"/>
  <c r="F2333" i="3"/>
  <c r="I2326" i="3"/>
  <c r="F2321" i="3"/>
  <c r="I2314" i="3"/>
  <c r="F2309" i="3"/>
  <c r="I2302" i="3"/>
  <c r="F2297" i="3"/>
  <c r="I2290" i="3"/>
  <c r="F2285" i="3"/>
  <c r="I2278" i="3"/>
  <c r="F2273" i="3"/>
  <c r="I2266" i="3"/>
  <c r="F2261" i="3"/>
  <c r="I2254" i="3"/>
  <c r="F2249" i="3"/>
  <c r="I2242" i="3"/>
  <c r="F2237" i="3"/>
  <c r="I2230" i="3"/>
  <c r="F2225" i="3"/>
  <c r="I2218" i="3"/>
  <c r="F2213" i="3"/>
  <c r="I2206" i="3"/>
  <c r="F2201" i="3"/>
  <c r="I2194" i="3"/>
  <c r="F2189" i="3"/>
  <c r="I2182" i="3"/>
  <c r="F2177" i="3"/>
  <c r="I2170" i="3"/>
  <c r="F2165" i="3"/>
  <c r="I2158" i="3"/>
  <c r="F2153" i="3"/>
  <c r="I2146" i="3"/>
  <c r="F2141" i="3"/>
  <c r="I2134" i="3"/>
  <c r="F2129" i="3"/>
  <c r="I2122" i="3"/>
  <c r="F2117" i="3"/>
  <c r="I2110" i="3"/>
  <c r="F2735" i="3"/>
  <c r="I2728" i="3"/>
  <c r="I2644" i="3"/>
  <c r="I2642" i="3"/>
  <c r="I2627" i="3"/>
  <c r="F2625" i="3"/>
  <c r="F2579" i="3"/>
  <c r="F2577" i="3"/>
  <c r="F2575" i="3"/>
  <c r="I2573" i="3"/>
  <c r="F2548" i="3"/>
  <c r="I2546" i="3"/>
  <c r="F2544" i="3"/>
  <c r="F2537" i="3"/>
  <c r="F2530" i="3"/>
  <c r="I2523" i="3"/>
  <c r="F2518" i="3"/>
  <c r="I2511" i="3"/>
  <c r="F2506" i="3"/>
  <c r="I2499" i="3"/>
  <c r="F2494" i="3"/>
  <c r="I2487" i="3"/>
  <c r="F2482" i="3"/>
  <c r="I2475" i="3"/>
  <c r="F2470" i="3"/>
  <c r="I2463" i="3"/>
  <c r="F2458" i="3"/>
  <c r="I2451" i="3"/>
  <c r="F2446" i="3"/>
  <c r="I2439" i="3"/>
  <c r="F2434" i="3"/>
  <c r="I2427" i="3"/>
  <c r="F2422" i="3"/>
  <c r="I2415" i="3"/>
  <c r="F2410" i="3"/>
  <c r="I2403" i="3"/>
  <c r="F2398" i="3"/>
  <c r="I2391" i="3"/>
  <c r="F2386" i="3"/>
  <c r="I2379" i="3"/>
  <c r="F2374" i="3"/>
  <c r="I2367" i="3"/>
  <c r="F2362" i="3"/>
  <c r="I2355" i="3"/>
  <c r="F2350" i="3"/>
  <c r="I2343" i="3"/>
  <c r="F2338" i="3"/>
  <c r="I2331" i="3"/>
  <c r="F2326" i="3"/>
  <c r="I2319" i="3"/>
  <c r="F2314" i="3"/>
  <c r="I2307" i="3"/>
  <c r="F2302" i="3"/>
  <c r="I2295" i="3"/>
  <c r="F2290" i="3"/>
  <c r="I2283" i="3"/>
  <c r="F2278" i="3"/>
  <c r="I2271" i="3"/>
  <c r="F2266" i="3"/>
  <c r="I2259" i="3"/>
  <c r="F2254" i="3"/>
  <c r="I2247" i="3"/>
  <c r="F2242" i="3"/>
  <c r="I2235" i="3"/>
  <c r="F2230" i="3"/>
  <c r="I2223" i="3"/>
  <c r="F2218" i="3"/>
  <c r="I2211" i="3"/>
  <c r="F2206" i="3"/>
  <c r="I2199" i="3"/>
  <c r="F2194" i="3"/>
  <c r="I2187" i="3"/>
  <c r="F2182" i="3"/>
  <c r="I2175" i="3"/>
  <c r="F2170" i="3"/>
  <c r="I2163" i="3"/>
  <c r="F2158" i="3"/>
  <c r="I2151" i="3"/>
  <c r="F2146" i="3"/>
  <c r="I2139" i="3"/>
  <c r="F2134" i="3"/>
  <c r="I2127" i="3"/>
  <c r="F2673" i="3"/>
  <c r="F2646" i="3"/>
  <c r="F2627" i="3"/>
  <c r="F2610" i="3"/>
  <c r="F2604" i="3"/>
  <c r="F2573" i="3"/>
  <c r="F2571" i="3"/>
  <c r="I2567" i="3"/>
  <c r="I2542" i="3"/>
  <c r="F2535" i="3"/>
  <c r="I2528" i="3"/>
  <c r="F2523" i="3"/>
  <c r="I2516" i="3"/>
  <c r="F2511" i="3"/>
  <c r="I2504" i="3"/>
  <c r="F2499" i="3"/>
  <c r="I2492" i="3"/>
  <c r="F2487" i="3"/>
  <c r="I2480" i="3"/>
  <c r="F2475" i="3"/>
  <c r="I2468" i="3"/>
  <c r="F2463" i="3"/>
  <c r="I2456" i="3"/>
  <c r="F2451" i="3"/>
  <c r="I2444" i="3"/>
  <c r="F2439" i="3"/>
  <c r="I2432" i="3"/>
  <c r="F2427" i="3"/>
  <c r="I2420" i="3"/>
  <c r="F2415" i="3"/>
  <c r="I2408" i="3"/>
  <c r="F2403" i="3"/>
  <c r="I2396" i="3"/>
  <c r="F2391" i="3"/>
  <c r="I2384" i="3"/>
  <c r="F2379" i="3"/>
  <c r="I2372" i="3"/>
  <c r="F2367" i="3"/>
  <c r="I2360" i="3"/>
  <c r="F2355" i="3"/>
  <c r="I2348" i="3"/>
  <c r="F2343" i="3"/>
  <c r="I2336" i="3"/>
  <c r="F2331" i="3"/>
  <c r="I2324" i="3"/>
  <c r="F2319" i="3"/>
  <c r="I2312" i="3"/>
  <c r="F2307" i="3"/>
  <c r="I2300" i="3"/>
  <c r="F2295" i="3"/>
  <c r="I2288" i="3"/>
  <c r="F2283" i="3"/>
  <c r="I2276" i="3"/>
  <c r="F2271" i="3"/>
  <c r="I2264" i="3"/>
  <c r="F2259" i="3"/>
  <c r="I2252" i="3"/>
  <c r="F2247" i="3"/>
  <c r="I2240" i="3"/>
  <c r="F2235" i="3"/>
  <c r="I2228" i="3"/>
  <c r="F2223" i="3"/>
  <c r="I2216" i="3"/>
  <c r="F2211" i="3"/>
  <c r="I2204" i="3"/>
  <c r="F2199" i="3"/>
  <c r="I2192" i="3"/>
  <c r="F2187" i="3"/>
  <c r="I2180" i="3"/>
  <c r="F2175" i="3"/>
  <c r="I2168" i="3"/>
  <c r="F2163" i="3"/>
  <c r="I2156" i="3"/>
  <c r="F2151" i="3"/>
  <c r="I2144" i="3"/>
  <c r="F2139" i="3"/>
  <c r="I2132" i="3"/>
  <c r="F2127" i="3"/>
  <c r="I2120" i="3"/>
  <c r="F2115" i="3"/>
  <c r="I2108" i="3"/>
  <c r="F2103" i="3"/>
  <c r="I2096" i="3"/>
  <c r="F2795" i="3"/>
  <c r="I2788" i="3"/>
  <c r="F2723" i="3"/>
  <c r="I2716" i="3"/>
  <c r="F2675" i="3"/>
  <c r="I2666" i="3"/>
  <c r="F2631" i="3"/>
  <c r="I2612" i="3"/>
  <c r="I2608" i="3"/>
  <c r="I2606" i="3"/>
  <c r="I2602" i="3"/>
  <c r="I2600" i="3"/>
  <c r="F2598" i="3"/>
  <c r="I2592" i="3"/>
  <c r="F2567" i="3"/>
  <c r="F2565" i="3"/>
  <c r="F2563" i="3"/>
  <c r="I2561" i="3"/>
  <c r="I2540" i="3"/>
  <c r="I2533" i="3"/>
  <c r="F2528" i="3"/>
  <c r="I2521" i="3"/>
  <c r="F2516" i="3"/>
  <c r="I2509" i="3"/>
  <c r="F2504" i="3"/>
  <c r="I2497" i="3"/>
  <c r="F2492" i="3"/>
  <c r="I2485" i="3"/>
  <c r="F2480" i="3"/>
  <c r="I2473" i="3"/>
  <c r="F2468" i="3"/>
  <c r="I2461" i="3"/>
  <c r="F2456" i="3"/>
  <c r="I2449" i="3"/>
  <c r="F2444" i="3"/>
  <c r="I2437" i="3"/>
  <c r="F2432" i="3"/>
  <c r="I2425" i="3"/>
  <c r="F2420" i="3"/>
  <c r="I2413" i="3"/>
  <c r="F2408" i="3"/>
  <c r="I2401" i="3"/>
  <c r="F2396" i="3"/>
  <c r="I2389" i="3"/>
  <c r="F2384" i="3"/>
  <c r="I2377" i="3"/>
  <c r="F2372" i="3"/>
  <c r="I2365" i="3"/>
  <c r="F2360" i="3"/>
  <c r="I2353" i="3"/>
  <c r="F2348" i="3"/>
  <c r="I2341" i="3"/>
  <c r="F2336" i="3"/>
  <c r="I2329" i="3"/>
  <c r="F2324" i="3"/>
  <c r="I2317" i="3"/>
  <c r="F2312" i="3"/>
  <c r="I2305" i="3"/>
  <c r="F2300" i="3"/>
  <c r="I2293" i="3"/>
  <c r="F2288" i="3"/>
  <c r="I2281" i="3"/>
  <c r="F2276" i="3"/>
  <c r="I2269" i="3"/>
  <c r="F2264" i="3"/>
  <c r="I2257" i="3"/>
  <c r="F2252" i="3"/>
  <c r="I2245" i="3"/>
  <c r="F2240" i="3"/>
  <c r="I2233" i="3"/>
  <c r="F2228" i="3"/>
  <c r="I2221" i="3"/>
  <c r="F2216" i="3"/>
  <c r="I2209" i="3"/>
  <c r="F2204" i="3"/>
  <c r="I2197" i="3"/>
  <c r="F2192" i="3"/>
  <c r="I2185" i="3"/>
  <c r="F2180" i="3"/>
  <c r="I2173" i="3"/>
  <c r="F2168" i="3"/>
  <c r="I2161" i="3"/>
  <c r="F2156" i="3"/>
  <c r="I2149" i="3"/>
  <c r="F2144" i="3"/>
  <c r="I2137" i="3"/>
  <c r="F2132" i="3"/>
  <c r="I2125" i="3"/>
  <c r="I2668" i="3"/>
  <c r="I2596" i="3"/>
  <c r="I2594" i="3"/>
  <c r="F2592" i="3"/>
  <c r="F2561" i="3"/>
  <c r="F2559" i="3"/>
  <c r="I2555" i="3"/>
  <c r="F2540" i="3"/>
  <c r="F2533" i="3"/>
  <c r="I2526" i="3"/>
  <c r="F2521" i="3"/>
  <c r="I2514" i="3"/>
  <c r="F2509" i="3"/>
  <c r="I2502" i="3"/>
  <c r="F2497" i="3"/>
  <c r="I2490" i="3"/>
  <c r="F2485" i="3"/>
  <c r="I2478" i="3"/>
  <c r="F2473" i="3"/>
  <c r="I2466" i="3"/>
  <c r="F2461" i="3"/>
  <c r="I2454" i="3"/>
  <c r="F2449" i="3"/>
  <c r="I2442" i="3"/>
  <c r="F2437" i="3"/>
  <c r="I2430" i="3"/>
  <c r="F2425" i="3"/>
  <c r="I2418" i="3"/>
  <c r="F2413" i="3"/>
  <c r="I2406" i="3"/>
  <c r="F2401" i="3"/>
  <c r="I2394" i="3"/>
  <c r="F2389" i="3"/>
  <c r="I2382" i="3"/>
  <c r="F2377" i="3"/>
  <c r="I2370" i="3"/>
  <c r="F2365" i="3"/>
  <c r="I2358" i="3"/>
  <c r="F2353" i="3"/>
  <c r="I2346" i="3"/>
  <c r="F2341" i="3"/>
  <c r="I2334" i="3"/>
  <c r="F2329" i="3"/>
  <c r="I2322" i="3"/>
  <c r="F2317" i="3"/>
  <c r="I2310" i="3"/>
  <c r="F2305" i="3"/>
  <c r="I2298" i="3"/>
  <c r="F2293" i="3"/>
  <c r="I2286" i="3"/>
  <c r="F2281" i="3"/>
  <c r="I2274" i="3"/>
  <c r="F2269" i="3"/>
  <c r="I2262" i="3"/>
  <c r="F2257" i="3"/>
  <c r="I2250" i="3"/>
  <c r="F2245" i="3"/>
  <c r="I2238" i="3"/>
  <c r="F2233" i="3"/>
  <c r="I2226" i="3"/>
  <c r="F2221" i="3"/>
  <c r="I2214" i="3"/>
  <c r="F2209" i="3"/>
  <c r="I2202" i="3"/>
  <c r="F2197" i="3"/>
  <c r="I2190" i="3"/>
  <c r="F2185" i="3"/>
  <c r="I2178" i="3"/>
  <c r="F2173" i="3"/>
  <c r="I2166" i="3"/>
  <c r="F2161" i="3"/>
  <c r="I2154" i="3"/>
  <c r="F2149" i="3"/>
  <c r="I2142" i="3"/>
  <c r="F2137" i="3"/>
  <c r="I2130" i="3"/>
  <c r="F2125" i="3"/>
  <c r="I2118" i="3"/>
  <c r="F2113" i="3"/>
  <c r="I2106" i="3"/>
  <c r="F2101" i="3"/>
  <c r="I2094" i="3"/>
  <c r="F2783" i="3"/>
  <c r="I2776" i="3"/>
  <c r="F2711" i="3"/>
  <c r="I2704" i="3"/>
  <c r="I2639" i="3"/>
  <c r="F2637" i="3"/>
  <c r="I2620" i="3"/>
  <c r="I2618" i="3"/>
  <c r="I2590" i="3"/>
  <c r="I2588" i="3"/>
  <c r="F2586" i="3"/>
  <c r="I2580" i="3"/>
  <c r="F2555" i="3"/>
  <c r="F2553" i="3"/>
  <c r="F2551" i="3"/>
  <c r="I2549" i="3"/>
  <c r="I2538" i="3"/>
  <c r="I2531" i="3"/>
  <c r="F2526" i="3"/>
  <c r="I2519" i="3"/>
  <c r="F2514" i="3"/>
  <c r="I2507" i="3"/>
  <c r="F2502" i="3"/>
  <c r="I2495" i="3"/>
  <c r="F2490" i="3"/>
  <c r="I2483" i="3"/>
  <c r="F2478" i="3"/>
  <c r="I2471" i="3"/>
  <c r="F2466" i="3"/>
  <c r="I2459" i="3"/>
  <c r="F2454" i="3"/>
  <c r="I2447" i="3"/>
  <c r="F2442" i="3"/>
  <c r="I2435" i="3"/>
  <c r="F2430" i="3"/>
  <c r="I2423" i="3"/>
  <c r="F2418" i="3"/>
  <c r="I2411" i="3"/>
  <c r="F2406" i="3"/>
  <c r="I2399" i="3"/>
  <c r="F2394" i="3"/>
  <c r="I2387" i="3"/>
  <c r="F2382" i="3"/>
  <c r="I2375" i="3"/>
  <c r="F2370" i="3"/>
  <c r="I2363" i="3"/>
  <c r="F2358" i="3"/>
  <c r="I2351" i="3"/>
  <c r="F2346" i="3"/>
  <c r="I2339" i="3"/>
  <c r="F2334" i="3"/>
  <c r="I2327" i="3"/>
  <c r="F2322" i="3"/>
  <c r="I2315" i="3"/>
  <c r="F2310" i="3"/>
  <c r="I2303" i="3"/>
  <c r="F2298" i="3"/>
  <c r="I2291" i="3"/>
  <c r="F2286" i="3"/>
  <c r="I2279" i="3"/>
  <c r="F2274" i="3"/>
  <c r="I2267" i="3"/>
  <c r="F2262" i="3"/>
  <c r="I2255" i="3"/>
  <c r="F2250" i="3"/>
  <c r="I2243" i="3"/>
  <c r="F2238" i="3"/>
  <c r="I2231" i="3"/>
  <c r="F2226" i="3"/>
  <c r="I2219" i="3"/>
  <c r="F2214" i="3"/>
  <c r="I2207" i="3"/>
  <c r="F2202" i="3"/>
  <c r="I2195" i="3"/>
  <c r="F2190" i="3"/>
  <c r="I2183" i="3"/>
  <c r="F2178" i="3"/>
  <c r="I2171" i="3"/>
  <c r="F2166" i="3"/>
  <c r="I2159" i="3"/>
  <c r="F2154" i="3"/>
  <c r="I2147" i="3"/>
  <c r="F2142" i="3"/>
  <c r="I2135" i="3"/>
  <c r="F2130" i="3"/>
  <c r="I2123" i="3"/>
  <c r="F2697" i="3"/>
  <c r="F2661" i="3"/>
  <c r="F2639" i="3"/>
  <c r="F2622" i="3"/>
  <c r="I2584" i="3"/>
  <c r="I2582" i="3"/>
  <c r="F2580" i="3"/>
  <c r="F2549" i="3"/>
  <c r="F2538" i="3"/>
  <c r="F2531" i="3"/>
  <c r="I2524" i="3"/>
  <c r="F2519" i="3"/>
  <c r="I2512" i="3"/>
  <c r="F2507" i="3"/>
  <c r="I2500" i="3"/>
  <c r="F2495" i="3"/>
  <c r="I2488" i="3"/>
  <c r="F2483" i="3"/>
  <c r="I2476" i="3"/>
  <c r="F2471" i="3"/>
  <c r="I2464" i="3"/>
  <c r="F2459" i="3"/>
  <c r="I2452" i="3"/>
  <c r="F2447" i="3"/>
  <c r="I2440" i="3"/>
  <c r="F2435" i="3"/>
  <c r="I2428" i="3"/>
  <c r="F2423" i="3"/>
  <c r="I2416" i="3"/>
  <c r="F2411" i="3"/>
  <c r="I2404" i="3"/>
  <c r="F2399" i="3"/>
  <c r="I2392" i="3"/>
  <c r="F2387" i="3"/>
  <c r="I2380" i="3"/>
  <c r="F2375" i="3"/>
  <c r="I2368" i="3"/>
  <c r="F2363" i="3"/>
  <c r="I2356" i="3"/>
  <c r="F2351" i="3"/>
  <c r="I2344" i="3"/>
  <c r="F2339" i="3"/>
  <c r="I2332" i="3"/>
  <c r="F2327" i="3"/>
  <c r="F2771" i="3"/>
  <c r="I2764" i="3"/>
  <c r="F2699" i="3"/>
  <c r="I2690" i="3"/>
  <c r="F2663" i="3"/>
  <c r="I2654" i="3"/>
  <c r="F2643" i="3"/>
  <c r="I2624" i="3"/>
  <c r="I2578" i="3"/>
  <c r="I2576" i="3"/>
  <c r="F2574" i="3"/>
  <c r="I2568" i="3"/>
  <c r="F2547" i="3"/>
  <c r="I2543" i="3"/>
  <c r="I2536" i="3"/>
  <c r="I2529" i="3"/>
  <c r="F2524" i="3"/>
  <c r="I2517" i="3"/>
  <c r="F2512" i="3"/>
  <c r="I2505" i="3"/>
  <c r="F2500" i="3"/>
  <c r="I2493" i="3"/>
  <c r="F2488" i="3"/>
  <c r="I2481" i="3"/>
  <c r="F2476" i="3"/>
  <c r="I2469" i="3"/>
  <c r="F2464" i="3"/>
  <c r="I2457" i="3"/>
  <c r="F2452" i="3"/>
  <c r="I2445" i="3"/>
  <c r="F2440" i="3"/>
  <c r="I2433" i="3"/>
  <c r="F2428" i="3"/>
  <c r="I2421" i="3"/>
  <c r="F2416" i="3"/>
  <c r="I2409" i="3"/>
  <c r="F2404" i="3"/>
  <c r="I2397" i="3"/>
  <c r="F2392" i="3"/>
  <c r="I2385" i="3"/>
  <c r="F2380" i="3"/>
  <c r="I2373" i="3"/>
  <c r="F2368" i="3"/>
  <c r="I2361" i="3"/>
  <c r="F2356" i="3"/>
  <c r="I2349" i="3"/>
  <c r="F2344" i="3"/>
  <c r="I2337" i="3"/>
  <c r="F2332" i="3"/>
  <c r="I2325" i="3"/>
  <c r="F2320" i="3"/>
  <c r="I2313" i="3"/>
  <c r="F2308" i="3"/>
  <c r="I2301" i="3"/>
  <c r="F2296" i="3"/>
  <c r="I2289" i="3"/>
  <c r="F2284" i="3"/>
  <c r="I2277" i="3"/>
  <c r="F2272" i="3"/>
  <c r="I2265" i="3"/>
  <c r="F2260" i="3"/>
  <c r="I2253" i="3"/>
  <c r="F2248" i="3"/>
  <c r="I2241" i="3"/>
  <c r="F2236" i="3"/>
  <c r="I2229" i="3"/>
  <c r="F2224" i="3"/>
  <c r="I2217" i="3"/>
  <c r="F2212" i="3"/>
  <c r="I2205" i="3"/>
  <c r="F2200" i="3"/>
  <c r="I2193" i="3"/>
  <c r="F2188" i="3"/>
  <c r="I2181" i="3"/>
  <c r="F2176" i="3"/>
  <c r="I2169" i="3"/>
  <c r="F2164" i="3"/>
  <c r="I2157" i="3"/>
  <c r="F2152" i="3"/>
  <c r="I2145" i="3"/>
  <c r="F2140" i="3"/>
  <c r="I2133" i="3"/>
  <c r="F2128" i="3"/>
  <c r="I2121" i="3"/>
  <c r="I2692" i="3"/>
  <c r="I2656" i="3"/>
  <c r="I2609" i="3"/>
  <c r="I2603" i="3"/>
  <c r="I2572" i="3"/>
  <c r="I2570" i="3"/>
  <c r="F2568" i="3"/>
  <c r="F2543" i="3"/>
  <c r="I2541" i="3"/>
  <c r="F2536" i="3"/>
  <c r="I2534" i="3"/>
  <c r="F2529" i="3"/>
  <c r="I2522" i="3"/>
  <c r="F2517" i="3"/>
  <c r="I2510" i="3"/>
  <c r="F2505" i="3"/>
  <c r="I2498" i="3"/>
  <c r="F2493" i="3"/>
  <c r="I2486" i="3"/>
  <c r="F2481" i="3"/>
  <c r="I2474" i="3"/>
  <c r="F2469" i="3"/>
  <c r="I2462" i="3"/>
  <c r="F2457" i="3"/>
  <c r="I2450" i="3"/>
  <c r="F2445" i="3"/>
  <c r="I2438" i="3"/>
  <c r="F2433" i="3"/>
  <c r="I2426" i="3"/>
  <c r="F2421" i="3"/>
  <c r="I2414" i="3"/>
  <c r="F2409" i="3"/>
  <c r="I2402" i="3"/>
  <c r="F2397" i="3"/>
  <c r="I2390" i="3"/>
  <c r="F2385" i="3"/>
  <c r="I2378" i="3"/>
  <c r="F2373" i="3"/>
  <c r="I2366" i="3"/>
  <c r="F2361" i="3"/>
  <c r="I2354" i="3"/>
  <c r="F2349" i="3"/>
  <c r="I2342" i="3"/>
  <c r="F2337" i="3"/>
  <c r="I2330" i="3"/>
  <c r="F2325" i="3"/>
  <c r="I2318" i="3"/>
  <c r="F2313" i="3"/>
  <c r="I2306" i="3"/>
  <c r="F2301" i="3"/>
  <c r="I2294" i="3"/>
  <c r="F2289" i="3"/>
  <c r="I2282" i="3"/>
  <c r="F2277" i="3"/>
  <c r="I2270" i="3"/>
  <c r="F2265" i="3"/>
  <c r="I2258" i="3"/>
  <c r="F2253" i="3"/>
  <c r="I2246" i="3"/>
  <c r="F2241" i="3"/>
  <c r="I2234" i="3"/>
  <c r="F2229" i="3"/>
  <c r="I2222" i="3"/>
  <c r="F2217" i="3"/>
  <c r="I2210" i="3"/>
  <c r="F2205" i="3"/>
  <c r="I2198" i="3"/>
  <c r="F2193" i="3"/>
  <c r="I2186" i="3"/>
  <c r="F2181" i="3"/>
  <c r="I2174" i="3"/>
  <c r="F2169" i="3"/>
  <c r="I2162" i="3"/>
  <c r="F2157" i="3"/>
  <c r="I2150" i="3"/>
  <c r="F2145" i="3"/>
  <c r="I2138" i="3"/>
  <c r="F2133" i="3"/>
  <c r="I2126" i="3"/>
  <c r="F2121" i="3"/>
  <c r="I2114" i="3"/>
  <c r="F2759" i="3"/>
  <c r="I2752" i="3"/>
  <c r="I2632" i="3"/>
  <c r="I2630" i="3"/>
  <c r="I2615" i="3"/>
  <c r="F2613" i="3"/>
  <c r="F2609" i="3"/>
  <c r="F2607" i="3"/>
  <c r="F2603" i="3"/>
  <c r="F2601" i="3"/>
  <c r="F2599" i="3"/>
  <c r="I2597" i="3"/>
  <c r="I2566" i="3"/>
  <c r="I2564" i="3"/>
  <c r="F2562" i="3"/>
  <c r="I2556" i="3"/>
  <c r="F2541" i="3"/>
  <c r="F2534" i="3"/>
  <c r="I2527" i="3"/>
  <c r="F2522" i="3"/>
  <c r="I2515" i="3"/>
  <c r="F2510" i="3"/>
  <c r="I2503" i="3"/>
  <c r="F2498" i="3"/>
  <c r="I2491" i="3"/>
  <c r="F2486" i="3"/>
  <c r="I2479" i="3"/>
  <c r="F2474" i="3"/>
  <c r="I2467" i="3"/>
  <c r="F2462" i="3"/>
  <c r="I2455" i="3"/>
  <c r="F2450" i="3"/>
  <c r="I2443" i="3"/>
  <c r="F2438" i="3"/>
  <c r="I2431" i="3"/>
  <c r="F2426" i="3"/>
  <c r="I2419" i="3"/>
  <c r="F2414" i="3"/>
  <c r="I2407" i="3"/>
  <c r="F2402" i="3"/>
  <c r="I2395" i="3"/>
  <c r="F2390" i="3"/>
  <c r="I2383" i="3"/>
  <c r="F2378" i="3"/>
  <c r="I2371" i="3"/>
  <c r="F2366" i="3"/>
  <c r="I2359" i="3"/>
  <c r="F2354" i="3"/>
  <c r="I2347" i="3"/>
  <c r="F2342" i="3"/>
  <c r="I2335" i="3"/>
  <c r="F2330" i="3"/>
  <c r="I2323" i="3"/>
  <c r="F2318" i="3"/>
  <c r="I2311" i="3"/>
  <c r="F2306" i="3"/>
  <c r="I2299" i="3"/>
  <c r="F2294" i="3"/>
  <c r="I2287" i="3"/>
  <c r="F2282" i="3"/>
  <c r="I2275" i="3"/>
  <c r="F2270" i="3"/>
  <c r="I2263" i="3"/>
  <c r="F2258" i="3"/>
  <c r="I2251" i="3"/>
  <c r="F2246" i="3"/>
  <c r="F2279" i="3"/>
  <c r="I2272" i="3"/>
  <c r="F2111" i="3"/>
  <c r="I2109" i="3"/>
  <c r="F2098" i="3"/>
  <c r="F2089" i="3"/>
  <c r="I2082" i="3"/>
  <c r="F2077" i="3"/>
  <c r="I2070" i="3"/>
  <c r="F2065" i="3"/>
  <c r="I2058" i="3"/>
  <c r="F2053" i="3"/>
  <c r="I2046" i="3"/>
  <c r="F2041" i="3"/>
  <c r="I2034" i="3"/>
  <c r="F2029" i="3"/>
  <c r="I2022" i="3"/>
  <c r="F2017" i="3"/>
  <c r="I2010" i="3"/>
  <c r="F2005" i="3"/>
  <c r="I1998" i="3"/>
  <c r="F1993" i="3"/>
  <c r="I1986" i="3"/>
  <c r="F1981" i="3"/>
  <c r="I1974" i="3"/>
  <c r="F1969" i="3"/>
  <c r="I1962" i="3"/>
  <c r="F1957" i="3"/>
  <c r="I1950" i="3"/>
  <c r="F1945" i="3"/>
  <c r="I1938" i="3"/>
  <c r="F1933" i="3"/>
  <c r="I1926" i="3"/>
  <c r="F1921" i="3"/>
  <c r="I1914" i="3"/>
  <c r="F1909" i="3"/>
  <c r="I1902" i="3"/>
  <c r="F1897" i="3"/>
  <c r="I1890" i="3"/>
  <c r="F1885" i="3"/>
  <c r="I1878" i="3"/>
  <c r="F1873" i="3"/>
  <c r="I1866" i="3"/>
  <c r="F1861" i="3"/>
  <c r="I1854" i="3"/>
  <c r="F1849" i="3"/>
  <c r="I1842" i="3"/>
  <c r="F1837" i="3"/>
  <c r="I1830" i="3"/>
  <c r="F1825" i="3"/>
  <c r="I1818" i="3"/>
  <c r="F1813" i="3"/>
  <c r="I1806" i="3"/>
  <c r="F1801" i="3"/>
  <c r="I1794" i="3"/>
  <c r="F1789" i="3"/>
  <c r="I1782" i="3"/>
  <c r="F1777" i="3"/>
  <c r="I1770" i="3"/>
  <c r="F1765" i="3"/>
  <c r="I1758" i="3"/>
  <c r="F1753" i="3"/>
  <c r="I1746" i="3"/>
  <c r="F1741" i="3"/>
  <c r="I1734" i="3"/>
  <c r="F1729" i="3"/>
  <c r="I1722" i="3"/>
  <c r="F1717" i="3"/>
  <c r="I1710" i="3"/>
  <c r="F1705" i="3"/>
  <c r="I1698" i="3"/>
  <c r="F1693" i="3"/>
  <c r="I1686" i="3"/>
  <c r="F1681" i="3"/>
  <c r="I1674" i="3"/>
  <c r="F2109" i="3"/>
  <c r="I2107" i="3"/>
  <c r="I2105" i="3"/>
  <c r="F2096" i="3"/>
  <c r="F2094" i="3"/>
  <c r="I2087" i="3"/>
  <c r="F2082" i="3"/>
  <c r="I2075" i="3"/>
  <c r="F2070" i="3"/>
  <c r="I2063" i="3"/>
  <c r="F2058" i="3"/>
  <c r="I2051" i="3"/>
  <c r="F2046" i="3"/>
  <c r="I2039" i="3"/>
  <c r="F2034" i="3"/>
  <c r="I2027" i="3"/>
  <c r="F2022" i="3"/>
  <c r="I2015" i="3"/>
  <c r="F2010" i="3"/>
  <c r="I2003" i="3"/>
  <c r="F1998" i="3"/>
  <c r="I1991" i="3"/>
  <c r="F1986" i="3"/>
  <c r="I1979" i="3"/>
  <c r="F1974" i="3"/>
  <c r="I1967" i="3"/>
  <c r="F1962" i="3"/>
  <c r="I1955" i="3"/>
  <c r="F1950" i="3"/>
  <c r="I1943" i="3"/>
  <c r="F1938" i="3"/>
  <c r="I1931" i="3"/>
  <c r="F1926" i="3"/>
  <c r="I1919" i="3"/>
  <c r="F1914" i="3"/>
  <c r="I1907" i="3"/>
  <c r="F1902" i="3"/>
  <c r="I1895" i="3"/>
  <c r="F1890" i="3"/>
  <c r="I1883" i="3"/>
  <c r="F1878" i="3"/>
  <c r="I1871" i="3"/>
  <c r="F1866" i="3"/>
  <c r="I1859" i="3"/>
  <c r="F1854" i="3"/>
  <c r="I1847" i="3"/>
  <c r="F1842" i="3"/>
  <c r="I1835" i="3"/>
  <c r="F1830" i="3"/>
  <c r="I1823" i="3"/>
  <c r="F1818" i="3"/>
  <c r="I1811" i="3"/>
  <c r="F1806" i="3"/>
  <c r="I1799" i="3"/>
  <c r="F1794" i="3"/>
  <c r="I1787" i="3"/>
  <c r="F1782" i="3"/>
  <c r="I1775" i="3"/>
  <c r="F1770" i="3"/>
  <c r="I1763" i="3"/>
  <c r="F1758" i="3"/>
  <c r="I1751" i="3"/>
  <c r="F1746" i="3"/>
  <c r="I1739" i="3"/>
  <c r="F1734" i="3"/>
  <c r="I1727" i="3"/>
  <c r="F1722" i="3"/>
  <c r="I1715" i="3"/>
  <c r="F1710" i="3"/>
  <c r="I1703" i="3"/>
  <c r="F1698" i="3"/>
  <c r="I1691" i="3"/>
  <c r="F1686" i="3"/>
  <c r="I1679" i="3"/>
  <c r="F1674" i="3"/>
  <c r="I1667" i="3"/>
  <c r="F2267" i="3"/>
  <c r="I2260" i="3"/>
  <c r="F2219" i="3"/>
  <c r="F2210" i="3"/>
  <c r="F2183" i="3"/>
  <c r="F2174" i="3"/>
  <c r="F2147" i="3"/>
  <c r="F2138" i="3"/>
  <c r="F2105" i="3"/>
  <c r="I2092" i="3"/>
  <c r="F2087" i="3"/>
  <c r="I2080" i="3"/>
  <c r="F2075" i="3"/>
  <c r="I2068" i="3"/>
  <c r="F2063" i="3"/>
  <c r="I2056" i="3"/>
  <c r="F2051" i="3"/>
  <c r="I2044" i="3"/>
  <c r="F2039" i="3"/>
  <c r="I2032" i="3"/>
  <c r="F2027" i="3"/>
  <c r="I2020" i="3"/>
  <c r="F2015" i="3"/>
  <c r="I2008" i="3"/>
  <c r="F2003" i="3"/>
  <c r="I1996" i="3"/>
  <c r="F1991" i="3"/>
  <c r="I1984" i="3"/>
  <c r="F1979" i="3"/>
  <c r="I1972" i="3"/>
  <c r="F1967" i="3"/>
  <c r="I1960" i="3"/>
  <c r="F1955" i="3"/>
  <c r="I1948" i="3"/>
  <c r="F1943" i="3"/>
  <c r="I1936" i="3"/>
  <c r="F1931" i="3"/>
  <c r="I1924" i="3"/>
  <c r="F1919" i="3"/>
  <c r="I1912" i="3"/>
  <c r="F1907" i="3"/>
  <c r="I1900" i="3"/>
  <c r="F1895" i="3"/>
  <c r="I1888" i="3"/>
  <c r="F1883" i="3"/>
  <c r="I1876" i="3"/>
  <c r="F1871" i="3"/>
  <c r="I1864" i="3"/>
  <c r="F1859" i="3"/>
  <c r="I1852" i="3"/>
  <c r="F1847" i="3"/>
  <c r="I1840" i="3"/>
  <c r="F1835" i="3"/>
  <c r="I1828" i="3"/>
  <c r="F1823" i="3"/>
  <c r="I1816" i="3"/>
  <c r="F1811" i="3"/>
  <c r="I1804" i="3"/>
  <c r="F1799" i="3"/>
  <c r="I1792" i="3"/>
  <c r="F1787" i="3"/>
  <c r="I1780" i="3"/>
  <c r="F1775" i="3"/>
  <c r="I1768" i="3"/>
  <c r="F1763" i="3"/>
  <c r="I1756" i="3"/>
  <c r="F1751" i="3"/>
  <c r="I1744" i="3"/>
  <c r="F1739" i="3"/>
  <c r="I1732" i="3"/>
  <c r="F1727" i="3"/>
  <c r="I1720" i="3"/>
  <c r="F1715" i="3"/>
  <c r="I1708" i="3"/>
  <c r="F1703" i="3"/>
  <c r="I1696" i="3"/>
  <c r="F1691" i="3"/>
  <c r="I1684" i="3"/>
  <c r="F1679" i="3"/>
  <c r="I1672" i="3"/>
  <c r="F1667" i="3"/>
  <c r="I1660" i="3"/>
  <c r="I2239" i="3"/>
  <c r="I2212" i="3"/>
  <c r="I2203" i="3"/>
  <c r="I2176" i="3"/>
  <c r="I2167" i="3"/>
  <c r="I2140" i="3"/>
  <c r="I2131" i="3"/>
  <c r="I2103" i="3"/>
  <c r="F2092" i="3"/>
  <c r="I2085" i="3"/>
  <c r="F2080" i="3"/>
  <c r="I2073" i="3"/>
  <c r="F2068" i="3"/>
  <c r="I2061" i="3"/>
  <c r="F2056" i="3"/>
  <c r="I2049" i="3"/>
  <c r="F2044" i="3"/>
  <c r="I2037" i="3"/>
  <c r="F2032" i="3"/>
  <c r="I2025" i="3"/>
  <c r="F2020" i="3"/>
  <c r="I2013" i="3"/>
  <c r="F2008" i="3"/>
  <c r="I2001" i="3"/>
  <c r="F1996" i="3"/>
  <c r="I1989" i="3"/>
  <c r="F1984" i="3"/>
  <c r="I1977" i="3"/>
  <c r="F1972" i="3"/>
  <c r="I1965" i="3"/>
  <c r="F1960" i="3"/>
  <c r="I1953" i="3"/>
  <c r="F1948" i="3"/>
  <c r="I1941" i="3"/>
  <c r="F1936" i="3"/>
  <c r="I1929" i="3"/>
  <c r="F1924" i="3"/>
  <c r="I1917" i="3"/>
  <c r="F1912" i="3"/>
  <c r="I1905" i="3"/>
  <c r="F1900" i="3"/>
  <c r="I1893" i="3"/>
  <c r="F1888" i="3"/>
  <c r="I1881" i="3"/>
  <c r="F1876" i="3"/>
  <c r="I1869" i="3"/>
  <c r="F1864" i="3"/>
  <c r="I1857" i="3"/>
  <c r="F1852" i="3"/>
  <c r="I1845" i="3"/>
  <c r="F1840" i="3"/>
  <c r="I1833" i="3"/>
  <c r="F1828" i="3"/>
  <c r="I1821" i="3"/>
  <c r="F1816" i="3"/>
  <c r="I1809" i="3"/>
  <c r="F1804" i="3"/>
  <c r="I1797" i="3"/>
  <c r="F1792" i="3"/>
  <c r="I1785" i="3"/>
  <c r="F1780" i="3"/>
  <c r="I1773" i="3"/>
  <c r="F1768" i="3"/>
  <c r="I1761" i="3"/>
  <c r="F1756" i="3"/>
  <c r="I1749" i="3"/>
  <c r="F1744" i="3"/>
  <c r="I1737" i="3"/>
  <c r="F1732" i="3"/>
  <c r="I1725" i="3"/>
  <c r="F1720" i="3"/>
  <c r="I1713" i="3"/>
  <c r="F1708" i="3"/>
  <c r="I1701" i="3"/>
  <c r="F1696" i="3"/>
  <c r="I1689" i="3"/>
  <c r="F1684" i="3"/>
  <c r="I1677" i="3"/>
  <c r="I2320" i="3"/>
  <c r="F2255" i="3"/>
  <c r="I2248" i="3"/>
  <c r="F2120" i="3"/>
  <c r="F2118" i="3"/>
  <c r="I2116" i="3"/>
  <c r="I2101" i="3"/>
  <c r="I2099" i="3"/>
  <c r="I2090" i="3"/>
  <c r="F2085" i="3"/>
  <c r="I2078" i="3"/>
  <c r="F2073" i="3"/>
  <c r="I2066" i="3"/>
  <c r="F2061" i="3"/>
  <c r="I2054" i="3"/>
  <c r="F2049" i="3"/>
  <c r="I2042" i="3"/>
  <c r="F2037" i="3"/>
  <c r="I2030" i="3"/>
  <c r="F2025" i="3"/>
  <c r="I2018" i="3"/>
  <c r="F2013" i="3"/>
  <c r="I2006" i="3"/>
  <c r="F2001" i="3"/>
  <c r="I1994" i="3"/>
  <c r="F1989" i="3"/>
  <c r="I1982" i="3"/>
  <c r="F1977" i="3"/>
  <c r="I1970" i="3"/>
  <c r="F1965" i="3"/>
  <c r="I1958" i="3"/>
  <c r="F1953" i="3"/>
  <c r="I1946" i="3"/>
  <c r="F1941" i="3"/>
  <c r="I1934" i="3"/>
  <c r="F1929" i="3"/>
  <c r="I1922" i="3"/>
  <c r="F1917" i="3"/>
  <c r="I1910" i="3"/>
  <c r="F1905" i="3"/>
  <c r="I1898" i="3"/>
  <c r="F1893" i="3"/>
  <c r="I1886" i="3"/>
  <c r="F1881" i="3"/>
  <c r="I1874" i="3"/>
  <c r="F1869" i="3"/>
  <c r="I1862" i="3"/>
  <c r="F1857" i="3"/>
  <c r="I1850" i="3"/>
  <c r="F1845" i="3"/>
  <c r="I1838" i="3"/>
  <c r="F1833" i="3"/>
  <c r="I1826" i="3"/>
  <c r="F1821" i="3"/>
  <c r="I1814" i="3"/>
  <c r="F1809" i="3"/>
  <c r="I1802" i="3"/>
  <c r="F1797" i="3"/>
  <c r="I1790" i="3"/>
  <c r="F1785" i="3"/>
  <c r="I1778" i="3"/>
  <c r="F1773" i="3"/>
  <c r="I1766" i="3"/>
  <c r="F1761" i="3"/>
  <c r="I1754" i="3"/>
  <c r="F1749" i="3"/>
  <c r="I1742" i="3"/>
  <c r="F1737" i="3"/>
  <c r="I1730" i="3"/>
  <c r="F1725" i="3"/>
  <c r="I1718" i="3"/>
  <c r="F1713" i="3"/>
  <c r="I1706" i="3"/>
  <c r="F1701" i="3"/>
  <c r="I1694" i="3"/>
  <c r="F1689" i="3"/>
  <c r="I1682" i="3"/>
  <c r="F2315" i="3"/>
  <c r="I2308" i="3"/>
  <c r="F2243" i="3"/>
  <c r="F2234" i="3"/>
  <c r="F2207" i="3"/>
  <c r="F2198" i="3"/>
  <c r="F2171" i="3"/>
  <c r="F2162" i="3"/>
  <c r="F2135" i="3"/>
  <c r="F2126" i="3"/>
  <c r="F2110" i="3"/>
  <c r="I2097" i="3"/>
  <c r="I2088" i="3"/>
  <c r="F2083" i="3"/>
  <c r="I2076" i="3"/>
  <c r="F2071" i="3"/>
  <c r="I2064" i="3"/>
  <c r="F2059" i="3"/>
  <c r="I2052" i="3"/>
  <c r="F2047" i="3"/>
  <c r="I2040" i="3"/>
  <c r="F2035" i="3"/>
  <c r="I2028" i="3"/>
  <c r="F2023" i="3"/>
  <c r="I2016" i="3"/>
  <c r="F2011" i="3"/>
  <c r="I2004" i="3"/>
  <c r="F1999" i="3"/>
  <c r="I1992" i="3"/>
  <c r="F1987" i="3"/>
  <c r="I1980" i="3"/>
  <c r="F1975" i="3"/>
  <c r="I1968" i="3"/>
  <c r="F1963" i="3"/>
  <c r="I1956" i="3"/>
  <c r="F1951" i="3"/>
  <c r="I1944" i="3"/>
  <c r="F1939" i="3"/>
  <c r="I1932" i="3"/>
  <c r="F1927" i="3"/>
  <c r="I1920" i="3"/>
  <c r="F1915" i="3"/>
  <c r="I1908" i="3"/>
  <c r="F1903" i="3"/>
  <c r="I1896" i="3"/>
  <c r="F1891" i="3"/>
  <c r="I1884" i="3"/>
  <c r="F1879" i="3"/>
  <c r="I1872" i="3"/>
  <c r="F1867" i="3"/>
  <c r="I1860" i="3"/>
  <c r="F1855" i="3"/>
  <c r="I1848" i="3"/>
  <c r="F1843" i="3"/>
  <c r="I1836" i="3"/>
  <c r="F1831" i="3"/>
  <c r="I1824" i="3"/>
  <c r="F1819" i="3"/>
  <c r="I1812" i="3"/>
  <c r="F1807" i="3"/>
  <c r="I1800" i="3"/>
  <c r="F1795" i="3"/>
  <c r="I1788" i="3"/>
  <c r="F1783" i="3"/>
  <c r="I1776" i="3"/>
  <c r="F1771" i="3"/>
  <c r="I1764" i="3"/>
  <c r="F1759" i="3"/>
  <c r="I1752" i="3"/>
  <c r="F1747" i="3"/>
  <c r="I1740" i="3"/>
  <c r="F1735" i="3"/>
  <c r="I1728" i="3"/>
  <c r="F1723" i="3"/>
  <c r="I1716" i="3"/>
  <c r="F1711" i="3"/>
  <c r="I1704" i="3"/>
  <c r="F1699" i="3"/>
  <c r="I1692" i="3"/>
  <c r="F1687" i="3"/>
  <c r="I1680" i="3"/>
  <c r="F1675" i="3"/>
  <c r="I1668" i="3"/>
  <c r="F1663" i="3"/>
  <c r="I2236" i="3"/>
  <c r="I2227" i="3"/>
  <c r="I2200" i="3"/>
  <c r="I2191" i="3"/>
  <c r="I2164" i="3"/>
  <c r="I2155" i="3"/>
  <c r="I2128" i="3"/>
  <c r="F2108" i="3"/>
  <c r="F2106" i="3"/>
  <c r="F2097" i="3"/>
  <c r="I2095" i="3"/>
  <c r="I2093" i="3"/>
  <c r="F2088" i="3"/>
  <c r="I2081" i="3"/>
  <c r="F2076" i="3"/>
  <c r="I2069" i="3"/>
  <c r="F2064" i="3"/>
  <c r="I2057" i="3"/>
  <c r="F2052" i="3"/>
  <c r="I2045" i="3"/>
  <c r="F2040" i="3"/>
  <c r="I2033" i="3"/>
  <c r="F2028" i="3"/>
  <c r="I2021" i="3"/>
  <c r="F2016" i="3"/>
  <c r="I2009" i="3"/>
  <c r="F2004" i="3"/>
  <c r="I1997" i="3"/>
  <c r="F1992" i="3"/>
  <c r="I1985" i="3"/>
  <c r="F1980" i="3"/>
  <c r="I1973" i="3"/>
  <c r="F1968" i="3"/>
  <c r="I1961" i="3"/>
  <c r="F1956" i="3"/>
  <c r="I1949" i="3"/>
  <c r="F1944" i="3"/>
  <c r="I1937" i="3"/>
  <c r="F1932" i="3"/>
  <c r="I1925" i="3"/>
  <c r="F1920" i="3"/>
  <c r="I1913" i="3"/>
  <c r="F1908" i="3"/>
  <c r="I1901" i="3"/>
  <c r="F1896" i="3"/>
  <c r="I1889" i="3"/>
  <c r="F1884" i="3"/>
  <c r="I1877" i="3"/>
  <c r="F1872" i="3"/>
  <c r="I1865" i="3"/>
  <c r="F1860" i="3"/>
  <c r="I1853" i="3"/>
  <c r="F1848" i="3"/>
  <c r="I1841" i="3"/>
  <c r="F1836" i="3"/>
  <c r="I1829" i="3"/>
  <c r="F1824" i="3"/>
  <c r="I1817" i="3"/>
  <c r="F1812" i="3"/>
  <c r="I1805" i="3"/>
  <c r="F1800" i="3"/>
  <c r="I1793" i="3"/>
  <c r="F1788" i="3"/>
  <c r="I1781" i="3"/>
  <c r="F1776" i="3"/>
  <c r="I1769" i="3"/>
  <c r="F1764" i="3"/>
  <c r="I1757" i="3"/>
  <c r="F1752" i="3"/>
  <c r="I1745" i="3"/>
  <c r="F1740" i="3"/>
  <c r="I1733" i="3"/>
  <c r="F2303" i="3"/>
  <c r="I2296" i="3"/>
  <c r="I2104" i="3"/>
  <c r="F2093" i="3"/>
  <c r="I2086" i="3"/>
  <c r="F2081" i="3"/>
  <c r="I2074" i="3"/>
  <c r="F2069" i="3"/>
  <c r="I2062" i="3"/>
  <c r="F2057" i="3"/>
  <c r="I2050" i="3"/>
  <c r="F2045" i="3"/>
  <c r="I2038" i="3"/>
  <c r="F2033" i="3"/>
  <c r="I2026" i="3"/>
  <c r="F2021" i="3"/>
  <c r="I2014" i="3"/>
  <c r="F2009" i="3"/>
  <c r="I2002" i="3"/>
  <c r="F1997" i="3"/>
  <c r="I1990" i="3"/>
  <c r="F1985" i="3"/>
  <c r="I1978" i="3"/>
  <c r="F1973" i="3"/>
  <c r="I1966" i="3"/>
  <c r="F1961" i="3"/>
  <c r="I1954" i="3"/>
  <c r="F1949" i="3"/>
  <c r="I1942" i="3"/>
  <c r="F1937" i="3"/>
  <c r="I1930" i="3"/>
  <c r="F1925" i="3"/>
  <c r="I1918" i="3"/>
  <c r="F1913" i="3"/>
  <c r="I1906" i="3"/>
  <c r="F1901" i="3"/>
  <c r="I1894" i="3"/>
  <c r="F1889" i="3"/>
  <c r="I1882" i="3"/>
  <c r="F1877" i="3"/>
  <c r="I1870" i="3"/>
  <c r="F1865" i="3"/>
  <c r="I1858" i="3"/>
  <c r="F1853" i="3"/>
  <c r="I1846" i="3"/>
  <c r="F1841" i="3"/>
  <c r="I1834" i="3"/>
  <c r="F1829" i="3"/>
  <c r="I1822" i="3"/>
  <c r="F1817" i="3"/>
  <c r="I1810" i="3"/>
  <c r="F1805" i="3"/>
  <c r="I1798" i="3"/>
  <c r="F1793" i="3"/>
  <c r="I1786" i="3"/>
  <c r="F1781" i="3"/>
  <c r="I1774" i="3"/>
  <c r="F1769" i="3"/>
  <c r="I1762" i="3"/>
  <c r="F1757" i="3"/>
  <c r="I1750" i="3"/>
  <c r="F1745" i="3"/>
  <c r="I1738" i="3"/>
  <c r="F1733" i="3"/>
  <c r="I1726" i="3"/>
  <c r="F1721" i="3"/>
  <c r="I1714" i="3"/>
  <c r="F1709" i="3"/>
  <c r="I1702" i="3"/>
  <c r="F1697" i="3"/>
  <c r="I1690" i="3"/>
  <c r="F1685" i="3"/>
  <c r="I1678" i="3"/>
  <c r="F1673" i="3"/>
  <c r="F2104" i="3"/>
  <c r="I2102" i="3"/>
  <c r="I2091" i="3"/>
  <c r="F2086" i="3"/>
  <c r="I2079" i="3"/>
  <c r="F2074" i="3"/>
  <c r="I2067" i="3"/>
  <c r="F2062" i="3"/>
  <c r="I2055" i="3"/>
  <c r="F2050" i="3"/>
  <c r="I2043" i="3"/>
  <c r="F2038" i="3"/>
  <c r="I2031" i="3"/>
  <c r="F2026" i="3"/>
  <c r="I2019" i="3"/>
  <c r="F2014" i="3"/>
  <c r="I2007" i="3"/>
  <c r="F2002" i="3"/>
  <c r="I1995" i="3"/>
  <c r="F1990" i="3"/>
  <c r="I1983" i="3"/>
  <c r="F1978" i="3"/>
  <c r="I1971" i="3"/>
  <c r="F1966" i="3"/>
  <c r="I1959" i="3"/>
  <c r="F1954" i="3"/>
  <c r="I1947" i="3"/>
  <c r="F1942" i="3"/>
  <c r="I1935" i="3"/>
  <c r="F1930" i="3"/>
  <c r="I1923" i="3"/>
  <c r="F1918" i="3"/>
  <c r="I1911" i="3"/>
  <c r="F1906" i="3"/>
  <c r="I1899" i="3"/>
  <c r="F1894" i="3"/>
  <c r="I1887" i="3"/>
  <c r="F1882" i="3"/>
  <c r="I1875" i="3"/>
  <c r="F1870" i="3"/>
  <c r="I1863" i="3"/>
  <c r="F1858" i="3"/>
  <c r="I1851" i="3"/>
  <c r="F1846" i="3"/>
  <c r="I1839" i="3"/>
  <c r="F1834" i="3"/>
  <c r="I1827" i="3"/>
  <c r="F1822" i="3"/>
  <c r="I1815" i="3"/>
  <c r="F1810" i="3"/>
  <c r="I1803" i="3"/>
  <c r="F1798" i="3"/>
  <c r="I1791" i="3"/>
  <c r="F1786" i="3"/>
  <c r="I1779" i="3"/>
  <c r="F1774" i="3"/>
  <c r="I1767" i="3"/>
  <c r="F1762" i="3"/>
  <c r="I1755" i="3"/>
  <c r="F1750" i="3"/>
  <c r="I1743" i="3"/>
  <c r="F1738" i="3"/>
  <c r="I1731" i="3"/>
  <c r="F1726" i="3"/>
  <c r="I1719" i="3"/>
  <c r="F1714" i="3"/>
  <c r="I1707" i="3"/>
  <c r="F1702" i="3"/>
  <c r="I1695" i="3"/>
  <c r="F1690" i="3"/>
  <c r="I1683" i="3"/>
  <c r="F1678" i="3"/>
  <c r="I1671" i="3"/>
  <c r="F1666" i="3"/>
  <c r="I1659" i="3"/>
  <c r="F1654" i="3"/>
  <c r="I1647" i="3"/>
  <c r="F2291" i="3"/>
  <c r="I2284" i="3"/>
  <c r="F2231" i="3"/>
  <c r="F2222" i="3"/>
  <c r="F2195" i="3"/>
  <c r="F2186" i="3"/>
  <c r="F2159" i="3"/>
  <c r="F2150" i="3"/>
  <c r="I2119" i="3"/>
  <c r="I2117" i="3"/>
  <c r="F2102" i="3"/>
  <c r="F2100" i="3"/>
  <c r="F2091" i="3"/>
  <c r="I2084" i="3"/>
  <c r="F2079" i="3"/>
  <c r="I2072" i="3"/>
  <c r="F2067" i="3"/>
  <c r="I2060" i="3"/>
  <c r="F2055" i="3"/>
  <c r="I2048" i="3"/>
  <c r="F2043" i="3"/>
  <c r="I2036" i="3"/>
  <c r="F2031" i="3"/>
  <c r="I2024" i="3"/>
  <c r="F2019" i="3"/>
  <c r="I2012" i="3"/>
  <c r="F2007" i="3"/>
  <c r="I2000" i="3"/>
  <c r="F1995" i="3"/>
  <c r="I1988" i="3"/>
  <c r="F1983" i="3"/>
  <c r="I1976" i="3"/>
  <c r="F1971" i="3"/>
  <c r="I1964" i="3"/>
  <c r="F1959" i="3"/>
  <c r="I1952" i="3"/>
  <c r="F1947" i="3"/>
  <c r="I1940" i="3"/>
  <c r="F1935" i="3"/>
  <c r="I1928" i="3"/>
  <c r="F1923" i="3"/>
  <c r="I1916" i="3"/>
  <c r="F1911" i="3"/>
  <c r="I1904" i="3"/>
  <c r="F1899" i="3"/>
  <c r="I1892" i="3"/>
  <c r="F1887" i="3"/>
  <c r="I1880" i="3"/>
  <c r="F1875" i="3"/>
  <c r="I1868" i="3"/>
  <c r="F1863" i="3"/>
  <c r="I1856" i="3"/>
  <c r="F1851" i="3"/>
  <c r="I1844" i="3"/>
  <c r="F1839" i="3"/>
  <c r="I1832" i="3"/>
  <c r="F1827" i="3"/>
  <c r="I1820" i="3"/>
  <c r="F1815" i="3"/>
  <c r="I1808" i="3"/>
  <c r="F1803" i="3"/>
  <c r="I1796" i="3"/>
  <c r="F1791" i="3"/>
  <c r="I1784" i="3"/>
  <c r="F1779" i="3"/>
  <c r="I1772" i="3"/>
  <c r="F1767" i="3"/>
  <c r="I1760" i="3"/>
  <c r="F1755" i="3"/>
  <c r="I1748" i="3"/>
  <c r="F1743" i="3"/>
  <c r="I1736" i="3"/>
  <c r="F1731" i="3"/>
  <c r="I1724" i="3"/>
  <c r="F1719" i="3"/>
  <c r="I1712" i="3"/>
  <c r="F1707" i="3"/>
  <c r="I1700" i="3"/>
  <c r="F1695" i="3"/>
  <c r="I1688" i="3"/>
  <c r="F1683" i="3"/>
  <c r="I1676" i="3"/>
  <c r="F1671" i="3"/>
  <c r="I1664" i="3"/>
  <c r="F1659" i="3"/>
  <c r="I2224" i="3"/>
  <c r="I2215" i="3"/>
  <c r="I2188" i="3"/>
  <c r="I2179" i="3"/>
  <c r="I2152" i="3"/>
  <c r="I2143" i="3"/>
  <c r="F2123" i="3"/>
  <c r="I2115" i="3"/>
  <c r="I2113" i="3"/>
  <c r="I2111" i="3"/>
  <c r="I2098" i="3"/>
  <c r="I2089" i="3"/>
  <c r="F2084" i="3"/>
  <c r="I2077" i="3"/>
  <c r="F2072" i="3"/>
  <c r="I2065" i="3"/>
  <c r="F2060" i="3"/>
  <c r="I2053" i="3"/>
  <c r="F2048" i="3"/>
  <c r="I2041" i="3"/>
  <c r="F2036" i="3"/>
  <c r="I2029" i="3"/>
  <c r="F2024" i="3"/>
  <c r="I2017" i="3"/>
  <c r="F2012" i="3"/>
  <c r="I2005" i="3"/>
  <c r="F2000" i="3"/>
  <c r="I1993" i="3"/>
  <c r="F1988" i="3"/>
  <c r="I1981" i="3"/>
  <c r="F1976" i="3"/>
  <c r="I1969" i="3"/>
  <c r="F1964" i="3"/>
  <c r="I1957" i="3"/>
  <c r="F1952" i="3"/>
  <c r="I1945" i="3"/>
  <c r="F1940" i="3"/>
  <c r="I1933" i="3"/>
  <c r="F1928" i="3"/>
  <c r="I1921" i="3"/>
  <c r="F1916" i="3"/>
  <c r="I1909" i="3"/>
  <c r="F1904" i="3"/>
  <c r="I1897" i="3"/>
  <c r="F1892" i="3"/>
  <c r="I1885" i="3"/>
  <c r="F1880" i="3"/>
  <c r="I1873" i="3"/>
  <c r="F1868" i="3"/>
  <c r="I1861" i="3"/>
  <c r="F1856" i="3"/>
  <c r="I1849" i="3"/>
  <c r="F1844" i="3"/>
  <c r="I1837" i="3"/>
  <c r="F1832" i="3"/>
  <c r="I1825" i="3"/>
  <c r="F1820" i="3"/>
  <c r="I1813" i="3"/>
  <c r="F1808" i="3"/>
  <c r="I1801" i="3"/>
  <c r="F1796" i="3"/>
  <c r="I1789" i="3"/>
  <c r="F1784" i="3"/>
  <c r="I1777" i="3"/>
  <c r="F1772" i="3"/>
  <c r="I1765" i="3"/>
  <c r="F1760" i="3"/>
  <c r="I1753" i="3"/>
  <c r="F1748" i="3"/>
  <c r="I1741" i="3"/>
  <c r="F1736" i="3"/>
  <c r="I1729" i="3"/>
  <c r="F1724" i="3"/>
  <c r="I1717" i="3"/>
  <c r="F1712" i="3"/>
  <c r="I1705" i="3"/>
  <c r="F1700" i="3"/>
  <c r="I1693" i="3"/>
  <c r="F1688" i="3"/>
  <c r="I1681" i="3"/>
  <c r="F2124" i="3"/>
  <c r="F2066" i="3"/>
  <c r="I2059" i="3"/>
  <c r="F1994" i="3"/>
  <c r="I1987" i="3"/>
  <c r="F1922" i="3"/>
  <c r="I1915" i="3"/>
  <c r="F1850" i="3"/>
  <c r="I1843" i="3"/>
  <c r="F1778" i="3"/>
  <c r="I1771" i="3"/>
  <c r="F1718" i="3"/>
  <c r="I1709" i="3"/>
  <c r="F1682" i="3"/>
  <c r="I1656" i="3"/>
  <c r="I1649" i="3"/>
  <c r="I1642" i="3"/>
  <c r="F1637" i="3"/>
  <c r="I1630" i="3"/>
  <c r="F1625" i="3"/>
  <c r="I1618" i="3"/>
  <c r="F1613" i="3"/>
  <c r="I1606" i="3"/>
  <c r="F1601" i="3"/>
  <c r="I1594" i="3"/>
  <c r="F1589" i="3"/>
  <c r="I1582" i="3"/>
  <c r="F1577" i="3"/>
  <c r="I1570" i="3"/>
  <c r="F1565" i="3"/>
  <c r="I1558" i="3"/>
  <c r="F1553" i="3"/>
  <c r="I1546" i="3"/>
  <c r="F1541" i="3"/>
  <c r="I1534" i="3"/>
  <c r="F1529" i="3"/>
  <c r="I1522" i="3"/>
  <c r="F1517" i="3"/>
  <c r="I1510" i="3"/>
  <c r="F1505" i="3"/>
  <c r="I1498" i="3"/>
  <c r="F1493" i="3"/>
  <c r="I1486" i="3"/>
  <c r="F1481" i="3"/>
  <c r="I1474" i="3"/>
  <c r="F1469" i="3"/>
  <c r="I1462" i="3"/>
  <c r="F1457" i="3"/>
  <c r="I1450" i="3"/>
  <c r="F1445" i="3"/>
  <c r="I1438" i="3"/>
  <c r="F1433" i="3"/>
  <c r="I1426" i="3"/>
  <c r="F1421" i="3"/>
  <c r="I1414" i="3"/>
  <c r="F1409" i="3"/>
  <c r="I1402" i="3"/>
  <c r="F1397" i="3"/>
  <c r="I1390" i="3"/>
  <c r="F1385" i="3"/>
  <c r="I1378" i="3"/>
  <c r="F1373" i="3"/>
  <c r="I1366" i="3"/>
  <c r="F1361" i="3"/>
  <c r="I1354" i="3"/>
  <c r="F1349" i="3"/>
  <c r="I1342" i="3"/>
  <c r="F1337" i="3"/>
  <c r="I1330" i="3"/>
  <c r="F1325" i="3"/>
  <c r="I1318" i="3"/>
  <c r="F1313" i="3"/>
  <c r="I1306" i="3"/>
  <c r="F1301" i="3"/>
  <c r="I1294" i="3"/>
  <c r="F1289" i="3"/>
  <c r="I1282" i="3"/>
  <c r="F1277" i="3"/>
  <c r="I1270" i="3"/>
  <c r="F1265" i="3"/>
  <c r="I1258" i="3"/>
  <c r="F1253" i="3"/>
  <c r="I1246" i="3"/>
  <c r="F1241" i="3"/>
  <c r="I1234" i="3"/>
  <c r="F1229" i="3"/>
  <c r="I1711" i="3"/>
  <c r="F1656" i="3"/>
  <c r="F1649" i="3"/>
  <c r="F1642" i="3"/>
  <c r="I1635" i="3"/>
  <c r="F1630" i="3"/>
  <c r="I1623" i="3"/>
  <c r="F1618" i="3"/>
  <c r="I1611" i="3"/>
  <c r="F1606" i="3"/>
  <c r="I1599" i="3"/>
  <c r="F1594" i="3"/>
  <c r="I1587" i="3"/>
  <c r="F1582" i="3"/>
  <c r="I1575" i="3"/>
  <c r="F1570" i="3"/>
  <c r="I1563" i="3"/>
  <c r="F1558" i="3"/>
  <c r="I1551" i="3"/>
  <c r="F1546" i="3"/>
  <c r="I1539" i="3"/>
  <c r="F1534" i="3"/>
  <c r="I1527" i="3"/>
  <c r="F1522" i="3"/>
  <c r="I1515" i="3"/>
  <c r="F1510" i="3"/>
  <c r="I1503" i="3"/>
  <c r="F1498" i="3"/>
  <c r="I1491" i="3"/>
  <c r="F1486" i="3"/>
  <c r="I1479" i="3"/>
  <c r="F1474" i="3"/>
  <c r="I1467" i="3"/>
  <c r="F1462" i="3"/>
  <c r="I1455" i="3"/>
  <c r="F1450" i="3"/>
  <c r="I1443" i="3"/>
  <c r="F1438" i="3"/>
  <c r="I1431" i="3"/>
  <c r="F1426" i="3"/>
  <c r="I1419" i="3"/>
  <c r="F1414" i="3"/>
  <c r="I1407" i="3"/>
  <c r="F1402" i="3"/>
  <c r="I1395" i="3"/>
  <c r="F1390" i="3"/>
  <c r="I1383" i="3"/>
  <c r="F1378" i="3"/>
  <c r="I1371" i="3"/>
  <c r="F1366" i="3"/>
  <c r="I1359" i="3"/>
  <c r="F1354" i="3"/>
  <c r="I1347" i="3"/>
  <c r="F1342" i="3"/>
  <c r="I1335" i="3"/>
  <c r="F1330" i="3"/>
  <c r="I1323" i="3"/>
  <c r="F1318" i="3"/>
  <c r="I1311" i="3"/>
  <c r="F1306" i="3"/>
  <c r="I1299" i="3"/>
  <c r="F1294" i="3"/>
  <c r="I1287" i="3"/>
  <c r="F1282" i="3"/>
  <c r="I1275" i="3"/>
  <c r="F1270" i="3"/>
  <c r="I1263" i="3"/>
  <c r="F1258" i="3"/>
  <c r="I1251" i="3"/>
  <c r="F1246" i="3"/>
  <c r="I1239" i="3"/>
  <c r="F1234" i="3"/>
  <c r="I1227" i="3"/>
  <c r="F1222" i="3"/>
  <c r="I1215" i="3"/>
  <c r="F2054" i="3"/>
  <c r="I2047" i="3"/>
  <c r="F1982" i="3"/>
  <c r="I1975" i="3"/>
  <c r="F1910" i="3"/>
  <c r="I1903" i="3"/>
  <c r="F1838" i="3"/>
  <c r="I1831" i="3"/>
  <c r="F1766" i="3"/>
  <c r="I1759" i="3"/>
  <c r="I1673" i="3"/>
  <c r="I1669" i="3"/>
  <c r="I1665" i="3"/>
  <c r="I1654" i="3"/>
  <c r="F1647" i="3"/>
  <c r="I1640" i="3"/>
  <c r="F1635" i="3"/>
  <c r="I1628" i="3"/>
  <c r="F1623" i="3"/>
  <c r="I1616" i="3"/>
  <c r="F1611" i="3"/>
  <c r="I1604" i="3"/>
  <c r="F1599" i="3"/>
  <c r="I1592" i="3"/>
  <c r="F1587" i="3"/>
  <c r="I1580" i="3"/>
  <c r="F1575" i="3"/>
  <c r="I1568" i="3"/>
  <c r="F1563" i="3"/>
  <c r="I1556" i="3"/>
  <c r="F1551" i="3"/>
  <c r="I1544" i="3"/>
  <c r="F1539" i="3"/>
  <c r="I1532" i="3"/>
  <c r="F1527" i="3"/>
  <c r="I1520" i="3"/>
  <c r="F1515" i="3"/>
  <c r="I1508" i="3"/>
  <c r="F1503" i="3"/>
  <c r="I1496" i="3"/>
  <c r="F1491" i="3"/>
  <c r="I1484" i="3"/>
  <c r="F1479" i="3"/>
  <c r="I1472" i="3"/>
  <c r="F1467" i="3"/>
  <c r="I1460" i="3"/>
  <c r="F1455" i="3"/>
  <c r="I1448" i="3"/>
  <c r="F1443" i="3"/>
  <c r="I1436" i="3"/>
  <c r="F1431" i="3"/>
  <c r="I1424" i="3"/>
  <c r="F1419" i="3"/>
  <c r="I1412" i="3"/>
  <c r="F1407" i="3"/>
  <c r="I1400" i="3"/>
  <c r="F1395" i="3"/>
  <c r="I1388" i="3"/>
  <c r="F1383" i="3"/>
  <c r="I1376" i="3"/>
  <c r="F1371" i="3"/>
  <c r="I1364" i="3"/>
  <c r="F1359" i="3"/>
  <c r="I1352" i="3"/>
  <c r="F1347" i="3"/>
  <c r="I1340" i="3"/>
  <c r="F1704" i="3"/>
  <c r="F1677" i="3"/>
  <c r="I1675" i="3"/>
  <c r="F1669" i="3"/>
  <c r="F1665" i="3"/>
  <c r="I1663" i="3"/>
  <c r="I1652" i="3"/>
  <c r="I1645" i="3"/>
  <c r="F1640" i="3"/>
  <c r="I1633" i="3"/>
  <c r="F1628" i="3"/>
  <c r="I1621" i="3"/>
  <c r="F1616" i="3"/>
  <c r="I1609" i="3"/>
  <c r="F1604" i="3"/>
  <c r="I1597" i="3"/>
  <c r="F1592" i="3"/>
  <c r="I1585" i="3"/>
  <c r="F1580" i="3"/>
  <c r="I1573" i="3"/>
  <c r="F1568" i="3"/>
  <c r="I1561" i="3"/>
  <c r="F1556" i="3"/>
  <c r="I1549" i="3"/>
  <c r="F1544" i="3"/>
  <c r="I1537" i="3"/>
  <c r="F1532" i="3"/>
  <c r="I1525" i="3"/>
  <c r="F1520" i="3"/>
  <c r="I1513" i="3"/>
  <c r="F1508" i="3"/>
  <c r="I1501" i="3"/>
  <c r="F1496" i="3"/>
  <c r="I1489" i="3"/>
  <c r="F1484" i="3"/>
  <c r="I1477" i="3"/>
  <c r="F1472" i="3"/>
  <c r="I1465" i="3"/>
  <c r="F1460" i="3"/>
  <c r="I1453" i="3"/>
  <c r="F1448" i="3"/>
  <c r="I1441" i="3"/>
  <c r="F1436" i="3"/>
  <c r="I1429" i="3"/>
  <c r="F1424" i="3"/>
  <c r="I1417" i="3"/>
  <c r="F1412" i="3"/>
  <c r="I1405" i="3"/>
  <c r="F1400" i="3"/>
  <c r="I1393" i="3"/>
  <c r="F1388" i="3"/>
  <c r="I1381" i="3"/>
  <c r="F1376" i="3"/>
  <c r="I1369" i="3"/>
  <c r="F1364" i="3"/>
  <c r="I1357" i="3"/>
  <c r="F1352" i="3"/>
  <c r="I1345" i="3"/>
  <c r="F1340" i="3"/>
  <c r="I1333" i="3"/>
  <c r="F1328" i="3"/>
  <c r="I1321" i="3"/>
  <c r="F1316" i="3"/>
  <c r="I1309" i="3"/>
  <c r="F1304" i="3"/>
  <c r="I1297" i="3"/>
  <c r="F1292" i="3"/>
  <c r="I1285" i="3"/>
  <c r="F1280" i="3"/>
  <c r="I1273" i="3"/>
  <c r="F1268" i="3"/>
  <c r="I1261" i="3"/>
  <c r="F1256" i="3"/>
  <c r="I1249" i="3"/>
  <c r="F1244" i="3"/>
  <c r="I1237" i="3"/>
  <c r="F1232" i="3"/>
  <c r="I1225" i="3"/>
  <c r="F1220" i="3"/>
  <c r="I1213" i="3"/>
  <c r="F1208" i="3"/>
  <c r="F2112" i="3"/>
  <c r="F2042" i="3"/>
  <c r="I2035" i="3"/>
  <c r="F1970" i="3"/>
  <c r="I1963" i="3"/>
  <c r="F1898" i="3"/>
  <c r="I1891" i="3"/>
  <c r="F1826" i="3"/>
  <c r="I1819" i="3"/>
  <c r="F1754" i="3"/>
  <c r="I1747" i="3"/>
  <c r="F1706" i="3"/>
  <c r="I1697" i="3"/>
  <c r="I1661" i="3"/>
  <c r="F1652" i="3"/>
  <c r="F1645" i="3"/>
  <c r="I1638" i="3"/>
  <c r="F1633" i="3"/>
  <c r="I1626" i="3"/>
  <c r="F1621" i="3"/>
  <c r="I1614" i="3"/>
  <c r="F1609" i="3"/>
  <c r="I1602" i="3"/>
  <c r="F1597" i="3"/>
  <c r="I1590" i="3"/>
  <c r="F1585" i="3"/>
  <c r="I1578" i="3"/>
  <c r="F1573" i="3"/>
  <c r="I1566" i="3"/>
  <c r="F1561" i="3"/>
  <c r="I1554" i="3"/>
  <c r="F1549" i="3"/>
  <c r="I1542" i="3"/>
  <c r="F1537" i="3"/>
  <c r="I1530" i="3"/>
  <c r="F1525" i="3"/>
  <c r="I1518" i="3"/>
  <c r="F1513" i="3"/>
  <c r="I1506" i="3"/>
  <c r="F1501" i="3"/>
  <c r="I1494" i="3"/>
  <c r="F1489" i="3"/>
  <c r="I1482" i="3"/>
  <c r="F1477" i="3"/>
  <c r="I1470" i="3"/>
  <c r="F1465" i="3"/>
  <c r="I1458" i="3"/>
  <c r="F1453" i="3"/>
  <c r="I1446" i="3"/>
  <c r="F1441" i="3"/>
  <c r="I1434" i="3"/>
  <c r="F1429" i="3"/>
  <c r="I1422" i="3"/>
  <c r="F1417" i="3"/>
  <c r="I1410" i="3"/>
  <c r="F1405" i="3"/>
  <c r="I1398" i="3"/>
  <c r="F1393" i="3"/>
  <c r="I1386" i="3"/>
  <c r="F1381" i="3"/>
  <c r="I1374" i="3"/>
  <c r="F1369" i="3"/>
  <c r="I1362" i="3"/>
  <c r="F1357" i="3"/>
  <c r="I1350" i="3"/>
  <c r="F1345" i="3"/>
  <c r="I1338" i="3"/>
  <c r="F1333" i="3"/>
  <c r="I1326" i="3"/>
  <c r="F1321" i="3"/>
  <c r="F2114" i="3"/>
  <c r="I1699" i="3"/>
  <c r="F1661" i="3"/>
  <c r="I1657" i="3"/>
  <c r="I1650" i="3"/>
  <c r="I1643" i="3"/>
  <c r="F1638" i="3"/>
  <c r="I1631" i="3"/>
  <c r="F1626" i="3"/>
  <c r="I1619" i="3"/>
  <c r="F1614" i="3"/>
  <c r="I1607" i="3"/>
  <c r="F1602" i="3"/>
  <c r="I1595" i="3"/>
  <c r="F1590" i="3"/>
  <c r="I1583" i="3"/>
  <c r="F1578" i="3"/>
  <c r="I1571" i="3"/>
  <c r="F1566" i="3"/>
  <c r="I1559" i="3"/>
  <c r="F1554" i="3"/>
  <c r="I1547" i="3"/>
  <c r="F1542" i="3"/>
  <c r="I1535" i="3"/>
  <c r="F1530" i="3"/>
  <c r="I1523" i="3"/>
  <c r="F1518" i="3"/>
  <c r="I1511" i="3"/>
  <c r="F1506" i="3"/>
  <c r="I1499" i="3"/>
  <c r="F1494" i="3"/>
  <c r="I1487" i="3"/>
  <c r="F1482" i="3"/>
  <c r="I1475" i="3"/>
  <c r="F1470" i="3"/>
  <c r="I1463" i="3"/>
  <c r="F1458" i="3"/>
  <c r="I1451" i="3"/>
  <c r="F1446" i="3"/>
  <c r="I1439" i="3"/>
  <c r="F1434" i="3"/>
  <c r="I1427" i="3"/>
  <c r="F1422" i="3"/>
  <c r="I1415" i="3"/>
  <c r="F1410" i="3"/>
  <c r="I1403" i="3"/>
  <c r="F1398" i="3"/>
  <c r="I1391" i="3"/>
  <c r="F1386" i="3"/>
  <c r="I1379" i="3"/>
  <c r="F1374" i="3"/>
  <c r="I1367" i="3"/>
  <c r="F1362" i="3"/>
  <c r="I1355" i="3"/>
  <c r="F1350" i="3"/>
  <c r="I1343" i="3"/>
  <c r="F1338" i="3"/>
  <c r="I1331" i="3"/>
  <c r="F1326" i="3"/>
  <c r="I1319" i="3"/>
  <c r="F1314" i="3"/>
  <c r="I1307" i="3"/>
  <c r="F1302" i="3"/>
  <c r="I1295" i="3"/>
  <c r="F1290" i="3"/>
  <c r="I1283" i="3"/>
  <c r="F1278" i="3"/>
  <c r="F2116" i="3"/>
  <c r="F2030" i="3"/>
  <c r="I2023" i="3"/>
  <c r="F1958" i="3"/>
  <c r="I1951" i="3"/>
  <c r="F1886" i="3"/>
  <c r="I1879" i="3"/>
  <c r="F1814" i="3"/>
  <c r="I1807" i="3"/>
  <c r="F1742" i="3"/>
  <c r="I1735" i="3"/>
  <c r="F1657" i="3"/>
  <c r="F1650" i="3"/>
  <c r="F1643" i="3"/>
  <c r="I1636" i="3"/>
  <c r="F1631" i="3"/>
  <c r="I1624" i="3"/>
  <c r="F1619" i="3"/>
  <c r="I1612" i="3"/>
  <c r="F1607" i="3"/>
  <c r="I1600" i="3"/>
  <c r="F1595" i="3"/>
  <c r="I1588" i="3"/>
  <c r="F1583" i="3"/>
  <c r="I1576" i="3"/>
  <c r="F1571" i="3"/>
  <c r="I1564" i="3"/>
  <c r="F1559" i="3"/>
  <c r="I1552" i="3"/>
  <c r="F1547" i="3"/>
  <c r="I1540" i="3"/>
  <c r="F1535" i="3"/>
  <c r="I1528" i="3"/>
  <c r="F1523" i="3"/>
  <c r="I1516" i="3"/>
  <c r="F1511" i="3"/>
  <c r="I1504" i="3"/>
  <c r="F1499" i="3"/>
  <c r="I1492" i="3"/>
  <c r="F1487" i="3"/>
  <c r="I1480" i="3"/>
  <c r="F1475" i="3"/>
  <c r="I1468" i="3"/>
  <c r="F1463" i="3"/>
  <c r="I1456" i="3"/>
  <c r="F1451" i="3"/>
  <c r="I1444" i="3"/>
  <c r="F1439" i="3"/>
  <c r="I1432" i="3"/>
  <c r="F1427" i="3"/>
  <c r="I1420" i="3"/>
  <c r="F1415" i="3"/>
  <c r="I1408" i="3"/>
  <c r="F1403" i="3"/>
  <c r="I1396" i="3"/>
  <c r="F1391" i="3"/>
  <c r="I1384" i="3"/>
  <c r="F1379" i="3"/>
  <c r="I1372" i="3"/>
  <c r="F1367" i="3"/>
  <c r="I1360" i="3"/>
  <c r="F1355" i="3"/>
  <c r="I1348" i="3"/>
  <c r="F1343" i="3"/>
  <c r="I1336" i="3"/>
  <c r="F1331" i="3"/>
  <c r="I1324" i="3"/>
  <c r="F1319" i="3"/>
  <c r="I1312" i="3"/>
  <c r="F1307" i="3"/>
  <c r="I1300" i="3"/>
  <c r="F1295" i="3"/>
  <c r="I1288" i="3"/>
  <c r="F1283" i="3"/>
  <c r="I1276" i="3"/>
  <c r="F1271" i="3"/>
  <c r="I1264" i="3"/>
  <c r="F1259" i="3"/>
  <c r="I1252" i="3"/>
  <c r="F1247" i="3"/>
  <c r="I1240" i="3"/>
  <c r="F1235" i="3"/>
  <c r="I1228" i="3"/>
  <c r="F1223" i="3"/>
  <c r="I1216" i="3"/>
  <c r="F1728" i="3"/>
  <c r="F1692" i="3"/>
  <c r="I1670" i="3"/>
  <c r="I1655" i="3"/>
  <c r="I1648" i="3"/>
  <c r="I1641" i="3"/>
  <c r="F1636" i="3"/>
  <c r="I1629" i="3"/>
  <c r="F1624" i="3"/>
  <c r="I1617" i="3"/>
  <c r="F1612" i="3"/>
  <c r="I1605" i="3"/>
  <c r="F1600" i="3"/>
  <c r="I1593" i="3"/>
  <c r="F1588" i="3"/>
  <c r="I1581" i="3"/>
  <c r="F1576" i="3"/>
  <c r="I1569" i="3"/>
  <c r="F1564" i="3"/>
  <c r="I1557" i="3"/>
  <c r="F1552" i="3"/>
  <c r="I1545" i="3"/>
  <c r="F1540" i="3"/>
  <c r="I1533" i="3"/>
  <c r="F1528" i="3"/>
  <c r="I1521" i="3"/>
  <c r="F1516" i="3"/>
  <c r="F2090" i="3"/>
  <c r="I2083" i="3"/>
  <c r="F2018" i="3"/>
  <c r="I2011" i="3"/>
  <c r="F1946" i="3"/>
  <c r="I1939" i="3"/>
  <c r="F1874" i="3"/>
  <c r="I1867" i="3"/>
  <c r="F1802" i="3"/>
  <c r="I1795" i="3"/>
  <c r="F1730" i="3"/>
  <c r="I1721" i="3"/>
  <c r="F1694" i="3"/>
  <c r="I1685" i="3"/>
  <c r="F1672" i="3"/>
  <c r="F1670" i="3"/>
  <c r="I1666" i="3"/>
  <c r="F1655" i="3"/>
  <c r="I1653" i="3"/>
  <c r="F1648" i="3"/>
  <c r="I1646" i="3"/>
  <c r="F1641" i="3"/>
  <c r="I1634" i="3"/>
  <c r="F1629" i="3"/>
  <c r="I1622" i="3"/>
  <c r="F1617" i="3"/>
  <c r="I1610" i="3"/>
  <c r="F1605" i="3"/>
  <c r="I1598" i="3"/>
  <c r="F1593" i="3"/>
  <c r="I1586" i="3"/>
  <c r="F1581" i="3"/>
  <c r="I1574" i="3"/>
  <c r="F1569" i="3"/>
  <c r="I1562" i="3"/>
  <c r="F1557" i="3"/>
  <c r="I1550" i="3"/>
  <c r="F1545" i="3"/>
  <c r="I1538" i="3"/>
  <c r="F1533" i="3"/>
  <c r="I1526" i="3"/>
  <c r="F1521" i="3"/>
  <c r="I1514" i="3"/>
  <c r="F1509" i="3"/>
  <c r="I1502" i="3"/>
  <c r="F1497" i="3"/>
  <c r="I1490" i="3"/>
  <c r="F1485" i="3"/>
  <c r="I1478" i="3"/>
  <c r="F1473" i="3"/>
  <c r="I1466" i="3"/>
  <c r="F1461" i="3"/>
  <c r="I1454" i="3"/>
  <c r="F1449" i="3"/>
  <c r="I1442" i="3"/>
  <c r="F1437" i="3"/>
  <c r="I1430" i="3"/>
  <c r="F1425" i="3"/>
  <c r="I1418" i="3"/>
  <c r="F1413" i="3"/>
  <c r="I1406" i="3"/>
  <c r="F1401" i="3"/>
  <c r="I1394" i="3"/>
  <c r="F1389" i="3"/>
  <c r="I1382" i="3"/>
  <c r="F1377" i="3"/>
  <c r="I1370" i="3"/>
  <c r="F1365" i="3"/>
  <c r="I1358" i="3"/>
  <c r="I1723" i="3"/>
  <c r="I1687" i="3"/>
  <c r="F1676" i="3"/>
  <c r="F1668" i="3"/>
  <c r="F1664" i="3"/>
  <c r="I1662" i="3"/>
  <c r="F1653" i="3"/>
  <c r="F1646" i="3"/>
  <c r="I1639" i="3"/>
  <c r="F1634" i="3"/>
  <c r="I1627" i="3"/>
  <c r="F1622" i="3"/>
  <c r="I1615" i="3"/>
  <c r="F1610" i="3"/>
  <c r="I1603" i="3"/>
  <c r="F1598" i="3"/>
  <c r="I1591" i="3"/>
  <c r="F1586" i="3"/>
  <c r="I1579" i="3"/>
  <c r="F1574" i="3"/>
  <c r="I1567" i="3"/>
  <c r="F1562" i="3"/>
  <c r="I1555" i="3"/>
  <c r="F1550" i="3"/>
  <c r="F2099" i="3"/>
  <c r="F2078" i="3"/>
  <c r="I2071" i="3"/>
  <c r="F2006" i="3"/>
  <c r="I1999" i="3"/>
  <c r="F1934" i="3"/>
  <c r="I1927" i="3"/>
  <c r="F1862" i="3"/>
  <c r="I1855" i="3"/>
  <c r="F1790" i="3"/>
  <c r="I1783" i="3"/>
  <c r="F1662" i="3"/>
  <c r="I1658" i="3"/>
  <c r="I1651" i="3"/>
  <c r="I1644" i="3"/>
  <c r="F1639" i="3"/>
  <c r="I1632" i="3"/>
  <c r="F1627" i="3"/>
  <c r="I1620" i="3"/>
  <c r="F1615" i="3"/>
  <c r="I1608" i="3"/>
  <c r="F1603" i="3"/>
  <c r="I1596" i="3"/>
  <c r="F1591" i="3"/>
  <c r="I1584" i="3"/>
  <c r="F1579" i="3"/>
  <c r="I1572" i="3"/>
  <c r="F1567" i="3"/>
  <c r="I1560" i="3"/>
  <c r="F1555" i="3"/>
  <c r="I1548" i="3"/>
  <c r="F1543" i="3"/>
  <c r="I1536" i="3"/>
  <c r="F1531" i="3"/>
  <c r="I1524" i="3"/>
  <c r="F1519" i="3"/>
  <c r="I1512" i="3"/>
  <c r="F1507" i="3"/>
  <c r="I1500" i="3"/>
  <c r="F1495" i="3"/>
  <c r="I1488" i="3"/>
  <c r="F1483" i="3"/>
  <c r="I1476" i="3"/>
  <c r="F1471" i="3"/>
  <c r="I1464" i="3"/>
  <c r="F1459" i="3"/>
  <c r="I1452" i="3"/>
  <c r="F1447" i="3"/>
  <c r="I1440" i="3"/>
  <c r="F1435" i="3"/>
  <c r="I1428" i="3"/>
  <c r="F1423" i="3"/>
  <c r="I1416" i="3"/>
  <c r="F1411" i="3"/>
  <c r="F2122" i="3"/>
  <c r="F1716" i="3"/>
  <c r="F1680" i="3"/>
  <c r="F1660" i="3"/>
  <c r="F1658" i="3"/>
  <c r="F1651" i="3"/>
  <c r="F1644" i="3"/>
  <c r="I1637" i="3"/>
  <c r="F1632" i="3"/>
  <c r="I1625" i="3"/>
  <c r="F1620" i="3"/>
  <c r="I1613" i="3"/>
  <c r="F1608" i="3"/>
  <c r="I1601" i="3"/>
  <c r="F1596" i="3"/>
  <c r="I1589" i="3"/>
  <c r="F1584" i="3"/>
  <c r="I1577" i="3"/>
  <c r="F1572" i="3"/>
  <c r="I1565" i="3"/>
  <c r="F1560" i="3"/>
  <c r="I1553" i="3"/>
  <c r="F1548" i="3"/>
  <c r="I1541" i="3"/>
  <c r="F1536" i="3"/>
  <c r="I1529" i="3"/>
  <c r="F1524" i="3"/>
  <c r="I1517" i="3"/>
  <c r="F1512" i="3"/>
  <c r="I1505" i="3"/>
  <c r="F1500" i="3"/>
  <c r="I1493" i="3"/>
  <c r="F1488" i="3"/>
  <c r="I1481" i="3"/>
  <c r="F1476" i="3"/>
  <c r="I1469" i="3"/>
  <c r="F1464" i="3"/>
  <c r="I1457" i="3"/>
  <c r="F1452" i="3"/>
  <c r="I1445" i="3"/>
  <c r="F1440" i="3"/>
  <c r="I1433" i="3"/>
  <c r="F1428" i="3"/>
  <c r="I1421" i="3"/>
  <c r="F1416" i="3"/>
  <c r="I1409" i="3"/>
  <c r="F1404" i="3"/>
  <c r="I1397" i="3"/>
  <c r="F1392" i="3"/>
  <c r="I1385" i="3"/>
  <c r="F1380" i="3"/>
  <c r="I1373" i="3"/>
  <c r="F1368" i="3"/>
  <c r="I1361" i="3"/>
  <c r="F1356" i="3"/>
  <c r="I1349" i="3"/>
  <c r="F1344" i="3"/>
  <c r="I1337" i="3"/>
  <c r="F1332" i="3"/>
  <c r="I1325" i="3"/>
  <c r="F1320" i="3"/>
  <c r="I1313" i="3"/>
  <c r="F1308" i="3"/>
  <c r="I1301" i="3"/>
  <c r="F1296" i="3"/>
  <c r="F1504" i="3"/>
  <c r="I1495" i="3"/>
  <c r="F1468" i="3"/>
  <c r="I1459" i="3"/>
  <c r="F1432" i="3"/>
  <c r="I1423" i="3"/>
  <c r="I1392" i="3"/>
  <c r="I1368" i="3"/>
  <c r="F1334" i="3"/>
  <c r="F1274" i="3"/>
  <c r="I1272" i="3"/>
  <c r="F1255" i="3"/>
  <c r="F1238" i="3"/>
  <c r="I1236" i="3"/>
  <c r="F1221" i="3"/>
  <c r="I1219" i="3"/>
  <c r="I1210" i="3"/>
  <c r="I1203" i="3"/>
  <c r="F1198" i="3"/>
  <c r="I1191" i="3"/>
  <c r="F1186" i="3"/>
  <c r="I1179" i="3"/>
  <c r="F1174" i="3"/>
  <c r="I1167" i="3"/>
  <c r="F1162" i="3"/>
  <c r="I1155" i="3"/>
  <c r="F1150" i="3"/>
  <c r="I1143" i="3"/>
  <c r="F1138" i="3"/>
  <c r="I1131" i="3"/>
  <c r="F1126" i="3"/>
  <c r="I1119" i="3"/>
  <c r="F1114" i="3"/>
  <c r="I1107" i="3"/>
  <c r="F1102" i="3"/>
  <c r="I1095" i="3"/>
  <c r="F1090" i="3"/>
  <c r="I1083" i="3"/>
  <c r="F1078" i="3"/>
  <c r="I1071" i="3"/>
  <c r="F1066" i="3"/>
  <c r="I1059" i="3"/>
  <c r="F1054" i="3"/>
  <c r="I1047" i="3"/>
  <c r="F1042" i="3"/>
  <c r="I1035" i="3"/>
  <c r="F1030" i="3"/>
  <c r="I1023" i="3"/>
  <c r="F1018" i="3"/>
  <c r="I1011" i="3"/>
  <c r="F1006" i="3"/>
  <c r="I999" i="3"/>
  <c r="F994" i="3"/>
  <c r="I987" i="3"/>
  <c r="F982" i="3"/>
  <c r="I975" i="3"/>
  <c r="F970" i="3"/>
  <c r="I963" i="3"/>
  <c r="F958" i="3"/>
  <c r="I951" i="3"/>
  <c r="F946" i="3"/>
  <c r="I939" i="3"/>
  <c r="F934" i="3"/>
  <c r="I927" i="3"/>
  <c r="F922" i="3"/>
  <c r="I915" i="3"/>
  <c r="F910" i="3"/>
  <c r="I903" i="3"/>
  <c r="F898" i="3"/>
  <c r="I891" i="3"/>
  <c r="F886" i="3"/>
  <c r="I879" i="3"/>
  <c r="F874" i="3"/>
  <c r="I867" i="3"/>
  <c r="F862" i="3"/>
  <c r="I855" i="3"/>
  <c r="F850" i="3"/>
  <c r="I843" i="3"/>
  <c r="F838" i="3"/>
  <c r="I831" i="3"/>
  <c r="F826" i="3"/>
  <c r="I819" i="3"/>
  <c r="I1543" i="3"/>
  <c r="I1497" i="3"/>
  <c r="I1461" i="3"/>
  <c r="I1425" i="3"/>
  <c r="F1394" i="3"/>
  <c r="F1370" i="3"/>
  <c r="I1317" i="3"/>
  <c r="I1305" i="3"/>
  <c r="I1293" i="3"/>
  <c r="F1272" i="3"/>
  <c r="I1268" i="3"/>
  <c r="I1253" i="3"/>
  <c r="F1251" i="3"/>
  <c r="F1236" i="3"/>
  <c r="I1232" i="3"/>
  <c r="F1219" i="3"/>
  <c r="F1210" i="3"/>
  <c r="F1203" i="3"/>
  <c r="I1196" i="3"/>
  <c r="F1191" i="3"/>
  <c r="I1184" i="3"/>
  <c r="F1179" i="3"/>
  <c r="I1172" i="3"/>
  <c r="F1167" i="3"/>
  <c r="I1160" i="3"/>
  <c r="F1155" i="3"/>
  <c r="I1148" i="3"/>
  <c r="F1143" i="3"/>
  <c r="I1136" i="3"/>
  <c r="F1131" i="3"/>
  <c r="I1124" i="3"/>
  <c r="F1119" i="3"/>
  <c r="I1112" i="3"/>
  <c r="F1107" i="3"/>
  <c r="I1100" i="3"/>
  <c r="F1095" i="3"/>
  <c r="I1088" i="3"/>
  <c r="F1083" i="3"/>
  <c r="I1076" i="3"/>
  <c r="F1071" i="3"/>
  <c r="I1064" i="3"/>
  <c r="F1059" i="3"/>
  <c r="I1052" i="3"/>
  <c r="F1047" i="3"/>
  <c r="I1040" i="3"/>
  <c r="F1035" i="3"/>
  <c r="I1028" i="3"/>
  <c r="F1023" i="3"/>
  <c r="I1016" i="3"/>
  <c r="F1011" i="3"/>
  <c r="I1004" i="3"/>
  <c r="F999" i="3"/>
  <c r="I992" i="3"/>
  <c r="F987" i="3"/>
  <c r="I980" i="3"/>
  <c r="F975" i="3"/>
  <c r="I968" i="3"/>
  <c r="F963" i="3"/>
  <c r="I956" i="3"/>
  <c r="F951" i="3"/>
  <c r="I944" i="3"/>
  <c r="F939" i="3"/>
  <c r="I932" i="3"/>
  <c r="F927" i="3"/>
  <c r="I920" i="3"/>
  <c r="F915" i="3"/>
  <c r="I908" i="3"/>
  <c r="F903" i="3"/>
  <c r="I896" i="3"/>
  <c r="F891" i="3"/>
  <c r="I884" i="3"/>
  <c r="F879" i="3"/>
  <c r="I872" i="3"/>
  <c r="F867" i="3"/>
  <c r="I860" i="3"/>
  <c r="F855" i="3"/>
  <c r="I848" i="3"/>
  <c r="F843" i="3"/>
  <c r="I836" i="3"/>
  <c r="F831" i="3"/>
  <c r="I824" i="3"/>
  <c r="F819" i="3"/>
  <c r="F1396" i="3"/>
  <c r="F1372" i="3"/>
  <c r="I1346" i="3"/>
  <c r="I1344" i="3"/>
  <c r="F1317" i="3"/>
  <c r="I1315" i="3"/>
  <c r="F1311" i="3"/>
  <c r="F1305" i="3"/>
  <c r="I1303" i="3"/>
  <c r="F1299" i="3"/>
  <c r="F1293" i="3"/>
  <c r="I1291" i="3"/>
  <c r="I1266" i="3"/>
  <c r="F1249" i="3"/>
  <c r="I1245" i="3"/>
  <c r="I1230" i="3"/>
  <c r="I1217" i="3"/>
  <c r="I1208" i="3"/>
  <c r="I1201" i="3"/>
  <c r="F1196" i="3"/>
  <c r="I1189" i="3"/>
  <c r="F1184" i="3"/>
  <c r="I1177" i="3"/>
  <c r="F1172" i="3"/>
  <c r="I1165" i="3"/>
  <c r="F1160" i="3"/>
  <c r="I1153" i="3"/>
  <c r="F1148" i="3"/>
  <c r="I1141" i="3"/>
  <c r="F1136" i="3"/>
  <c r="I1129" i="3"/>
  <c r="F1124" i="3"/>
  <c r="I1117" i="3"/>
  <c r="F1112" i="3"/>
  <c r="I1105" i="3"/>
  <c r="F1100" i="3"/>
  <c r="I1093" i="3"/>
  <c r="F1088" i="3"/>
  <c r="I1081" i="3"/>
  <c r="F1076" i="3"/>
  <c r="I1069" i="3"/>
  <c r="F1064" i="3"/>
  <c r="I1057" i="3"/>
  <c r="F1052" i="3"/>
  <c r="I1045" i="3"/>
  <c r="F1040" i="3"/>
  <c r="I1033" i="3"/>
  <c r="F1028" i="3"/>
  <c r="I1021" i="3"/>
  <c r="F1016" i="3"/>
  <c r="I1009" i="3"/>
  <c r="F1004" i="3"/>
  <c r="I997" i="3"/>
  <c r="F992" i="3"/>
  <c r="I985" i="3"/>
  <c r="F980" i="3"/>
  <c r="I973" i="3"/>
  <c r="F968" i="3"/>
  <c r="I961" i="3"/>
  <c r="F956" i="3"/>
  <c r="I949" i="3"/>
  <c r="F944" i="3"/>
  <c r="I937" i="3"/>
  <c r="F932" i="3"/>
  <c r="I925" i="3"/>
  <c r="F920" i="3"/>
  <c r="I913" i="3"/>
  <c r="F908" i="3"/>
  <c r="I901" i="3"/>
  <c r="F896" i="3"/>
  <c r="I889" i="3"/>
  <c r="F884" i="3"/>
  <c r="I877" i="3"/>
  <c r="F872" i="3"/>
  <c r="I865" i="3"/>
  <c r="F860" i="3"/>
  <c r="I853" i="3"/>
  <c r="F848" i="3"/>
  <c r="I841" i="3"/>
  <c r="F836" i="3"/>
  <c r="I829" i="3"/>
  <c r="F1538" i="3"/>
  <c r="I1531" i="3"/>
  <c r="F1490" i="3"/>
  <c r="F1454" i="3"/>
  <c r="F1418" i="3"/>
  <c r="I1387" i="3"/>
  <c r="I1363" i="3"/>
  <c r="F1348" i="3"/>
  <c r="F1346" i="3"/>
  <c r="I1329" i="3"/>
  <c r="F1323" i="3"/>
  <c r="F1315" i="3"/>
  <c r="F1309" i="3"/>
  <c r="F1303" i="3"/>
  <c r="F1297" i="3"/>
  <c r="F1291" i="3"/>
  <c r="I1289" i="3"/>
  <c r="F1492" i="3"/>
  <c r="I1483" i="3"/>
  <c r="F1456" i="3"/>
  <c r="I1447" i="3"/>
  <c r="F1420" i="3"/>
  <c r="I1411" i="3"/>
  <c r="I1389" i="3"/>
  <c r="F1387" i="3"/>
  <c r="I1365" i="3"/>
  <c r="F1363" i="3"/>
  <c r="F1329" i="3"/>
  <c r="I1327" i="3"/>
  <c r="F1285" i="3"/>
  <c r="F1281" i="3"/>
  <c r="I1279" i="3"/>
  <c r="F1262" i="3"/>
  <c r="I1260" i="3"/>
  <c r="F1243" i="3"/>
  <c r="F1226" i="3"/>
  <c r="I1224" i="3"/>
  <c r="F1213" i="3"/>
  <c r="F1206" i="3"/>
  <c r="I1199" i="3"/>
  <c r="F1194" i="3"/>
  <c r="I1187" i="3"/>
  <c r="F1182" i="3"/>
  <c r="I1175" i="3"/>
  <c r="F1170" i="3"/>
  <c r="I1163" i="3"/>
  <c r="F1158" i="3"/>
  <c r="I1151" i="3"/>
  <c r="F1146" i="3"/>
  <c r="I1139" i="3"/>
  <c r="F1134" i="3"/>
  <c r="I1127" i="3"/>
  <c r="F1122" i="3"/>
  <c r="I1115" i="3"/>
  <c r="F1110" i="3"/>
  <c r="I1103" i="3"/>
  <c r="F1098" i="3"/>
  <c r="I1091" i="3"/>
  <c r="F1086" i="3"/>
  <c r="I1079" i="3"/>
  <c r="F1074" i="3"/>
  <c r="I1067" i="3"/>
  <c r="F1062" i="3"/>
  <c r="I1055" i="3"/>
  <c r="F1050" i="3"/>
  <c r="I1043" i="3"/>
  <c r="F1038" i="3"/>
  <c r="I1031" i="3"/>
  <c r="F1026" i="3"/>
  <c r="I1019" i="3"/>
  <c r="F1014" i="3"/>
  <c r="I1007" i="3"/>
  <c r="F1002" i="3"/>
  <c r="I995" i="3"/>
  <c r="F990" i="3"/>
  <c r="I983" i="3"/>
  <c r="F978" i="3"/>
  <c r="I971" i="3"/>
  <c r="F966" i="3"/>
  <c r="I959" i="3"/>
  <c r="F954" i="3"/>
  <c r="I947" i="3"/>
  <c r="F942" i="3"/>
  <c r="I935" i="3"/>
  <c r="F930" i="3"/>
  <c r="I923" i="3"/>
  <c r="F918" i="3"/>
  <c r="I911" i="3"/>
  <c r="F906" i="3"/>
  <c r="I899" i="3"/>
  <c r="F894" i="3"/>
  <c r="I887" i="3"/>
  <c r="F882" i="3"/>
  <c r="I875" i="3"/>
  <c r="F870" i="3"/>
  <c r="I863" i="3"/>
  <c r="F858" i="3"/>
  <c r="I851" i="3"/>
  <c r="F846" i="3"/>
  <c r="I839" i="3"/>
  <c r="F1526" i="3"/>
  <c r="I1519" i="3"/>
  <c r="I1485" i="3"/>
  <c r="I1449" i="3"/>
  <c r="I1413" i="3"/>
  <c r="F1335" i="3"/>
  <c r="F1327" i="3"/>
  <c r="F1279" i="3"/>
  <c r="I1277" i="3"/>
  <c r="F1275" i="3"/>
  <c r="F1260" i="3"/>
  <c r="I1256" i="3"/>
  <c r="I1241" i="3"/>
  <c r="F1239" i="3"/>
  <c r="F1224" i="3"/>
  <c r="I1222" i="3"/>
  <c r="I1211" i="3"/>
  <c r="I1204" i="3"/>
  <c r="F1199" i="3"/>
  <c r="I1192" i="3"/>
  <c r="F1187" i="3"/>
  <c r="I1180" i="3"/>
  <c r="F1175" i="3"/>
  <c r="I1168" i="3"/>
  <c r="F1163" i="3"/>
  <c r="I1156" i="3"/>
  <c r="F1151" i="3"/>
  <c r="I1144" i="3"/>
  <c r="F1139" i="3"/>
  <c r="I1132" i="3"/>
  <c r="F1127" i="3"/>
  <c r="I1120" i="3"/>
  <c r="F1115" i="3"/>
  <c r="I1108" i="3"/>
  <c r="F1103" i="3"/>
  <c r="I1096" i="3"/>
  <c r="F1091" i="3"/>
  <c r="I1084" i="3"/>
  <c r="F1079" i="3"/>
  <c r="I1072" i="3"/>
  <c r="F1067" i="3"/>
  <c r="I1060" i="3"/>
  <c r="F1055" i="3"/>
  <c r="I1048" i="3"/>
  <c r="F1043" i="3"/>
  <c r="I1036" i="3"/>
  <c r="F1031" i="3"/>
  <c r="I1024" i="3"/>
  <c r="F1019" i="3"/>
  <c r="I1012" i="3"/>
  <c r="F1007" i="3"/>
  <c r="I1000" i="3"/>
  <c r="F995" i="3"/>
  <c r="I988" i="3"/>
  <c r="F983" i="3"/>
  <c r="I976" i="3"/>
  <c r="F971" i="3"/>
  <c r="I964" i="3"/>
  <c r="F959" i="3"/>
  <c r="I952" i="3"/>
  <c r="F947" i="3"/>
  <c r="I940" i="3"/>
  <c r="F935" i="3"/>
  <c r="I928" i="3"/>
  <c r="F923" i="3"/>
  <c r="I916" i="3"/>
  <c r="F911" i="3"/>
  <c r="I904" i="3"/>
  <c r="F899" i="3"/>
  <c r="I892" i="3"/>
  <c r="F887" i="3"/>
  <c r="I880" i="3"/>
  <c r="F875" i="3"/>
  <c r="I868" i="3"/>
  <c r="F863" i="3"/>
  <c r="I856" i="3"/>
  <c r="F851" i="3"/>
  <c r="I844" i="3"/>
  <c r="F839" i="3"/>
  <c r="I832" i="3"/>
  <c r="F827" i="3"/>
  <c r="I820" i="3"/>
  <c r="I1404" i="3"/>
  <c r="I1380" i="3"/>
  <c r="I1356" i="3"/>
  <c r="I1341" i="3"/>
  <c r="I1339" i="3"/>
  <c r="F1273" i="3"/>
  <c r="I1269" i="3"/>
  <c r="I1254" i="3"/>
  <c r="F1237" i="3"/>
  <c r="I1233" i="3"/>
  <c r="I1220" i="3"/>
  <c r="F1211" i="3"/>
  <c r="F1204" i="3"/>
  <c r="I1197" i="3"/>
  <c r="F1192" i="3"/>
  <c r="I1185" i="3"/>
  <c r="F1180" i="3"/>
  <c r="I1173" i="3"/>
  <c r="F1168" i="3"/>
  <c r="I1161" i="3"/>
  <c r="F1156" i="3"/>
  <c r="I1149" i="3"/>
  <c r="F1144" i="3"/>
  <c r="I1137" i="3"/>
  <c r="F1132" i="3"/>
  <c r="I1125" i="3"/>
  <c r="F1120" i="3"/>
  <c r="I1113" i="3"/>
  <c r="F1108" i="3"/>
  <c r="I1101" i="3"/>
  <c r="F1096" i="3"/>
  <c r="I1089" i="3"/>
  <c r="F1084" i="3"/>
  <c r="I1077" i="3"/>
  <c r="F1072" i="3"/>
  <c r="I1065" i="3"/>
  <c r="F1060" i="3"/>
  <c r="I1053" i="3"/>
  <c r="F1048" i="3"/>
  <c r="I1041" i="3"/>
  <c r="F1036" i="3"/>
  <c r="I1029" i="3"/>
  <c r="F1024" i="3"/>
  <c r="I1017" i="3"/>
  <c r="F1012" i="3"/>
  <c r="I1005" i="3"/>
  <c r="F1000" i="3"/>
  <c r="I993" i="3"/>
  <c r="F988" i="3"/>
  <c r="I981" i="3"/>
  <c r="F976" i="3"/>
  <c r="I969" i="3"/>
  <c r="F964" i="3"/>
  <c r="I957" i="3"/>
  <c r="F952" i="3"/>
  <c r="I945" i="3"/>
  <c r="F940" i="3"/>
  <c r="I933" i="3"/>
  <c r="F928" i="3"/>
  <c r="I921" i="3"/>
  <c r="F916" i="3"/>
  <c r="I909" i="3"/>
  <c r="F904" i="3"/>
  <c r="I897" i="3"/>
  <c r="F892" i="3"/>
  <c r="I885" i="3"/>
  <c r="F880" i="3"/>
  <c r="I873" i="3"/>
  <c r="F868" i="3"/>
  <c r="I861" i="3"/>
  <c r="F856" i="3"/>
  <c r="I849" i="3"/>
  <c r="F844" i="3"/>
  <c r="I837" i="3"/>
  <c r="F832" i="3"/>
  <c r="I825" i="3"/>
  <c r="F820" i="3"/>
  <c r="F1514" i="3"/>
  <c r="F1478" i="3"/>
  <c r="F1442" i="3"/>
  <c r="F1406" i="3"/>
  <c r="F1382" i="3"/>
  <c r="F1358" i="3"/>
  <c r="F1341" i="3"/>
  <c r="F1339" i="3"/>
  <c r="I1271" i="3"/>
  <c r="F1269" i="3"/>
  <c r="I1267" i="3"/>
  <c r="F1254" i="3"/>
  <c r="F1252" i="3"/>
  <c r="I1250" i="3"/>
  <c r="I1235" i="3"/>
  <c r="F1233" i="3"/>
  <c r="I1231" i="3"/>
  <c r="I1218" i="3"/>
  <c r="I1209" i="3"/>
  <c r="I1202" i="3"/>
  <c r="F1197" i="3"/>
  <c r="I1190" i="3"/>
  <c r="F1185" i="3"/>
  <c r="I1178" i="3"/>
  <c r="F1173" i="3"/>
  <c r="I1166" i="3"/>
  <c r="F1161" i="3"/>
  <c r="I1154" i="3"/>
  <c r="F1149" i="3"/>
  <c r="I1142" i="3"/>
  <c r="F1137" i="3"/>
  <c r="I1130" i="3"/>
  <c r="F1125" i="3"/>
  <c r="I1118" i="3"/>
  <c r="F1113" i="3"/>
  <c r="I1106" i="3"/>
  <c r="F1101" i="3"/>
  <c r="I1094" i="3"/>
  <c r="F1089" i="3"/>
  <c r="I1082" i="3"/>
  <c r="F1077" i="3"/>
  <c r="I1070" i="3"/>
  <c r="F1065" i="3"/>
  <c r="I1058" i="3"/>
  <c r="F1053" i="3"/>
  <c r="I1046" i="3"/>
  <c r="F1041" i="3"/>
  <c r="I1034" i="3"/>
  <c r="F1029" i="3"/>
  <c r="I1022" i="3"/>
  <c r="F1017" i="3"/>
  <c r="I1010" i="3"/>
  <c r="F1005" i="3"/>
  <c r="I998" i="3"/>
  <c r="F993" i="3"/>
  <c r="I986" i="3"/>
  <c r="F981" i="3"/>
  <c r="I974" i="3"/>
  <c r="F969" i="3"/>
  <c r="I962" i="3"/>
  <c r="F957" i="3"/>
  <c r="I950" i="3"/>
  <c r="F945" i="3"/>
  <c r="I938" i="3"/>
  <c r="F933" i="3"/>
  <c r="I926" i="3"/>
  <c r="F921" i="3"/>
  <c r="I914" i="3"/>
  <c r="F909" i="3"/>
  <c r="I902" i="3"/>
  <c r="F897" i="3"/>
  <c r="I890" i="3"/>
  <c r="F885" i="3"/>
  <c r="I878" i="3"/>
  <c r="F873" i="3"/>
  <c r="I866" i="3"/>
  <c r="F861" i="3"/>
  <c r="I854" i="3"/>
  <c r="F849" i="3"/>
  <c r="I842" i="3"/>
  <c r="F837" i="3"/>
  <c r="I830" i="3"/>
  <c r="F825" i="3"/>
  <c r="I818" i="3"/>
  <c r="I1507" i="3"/>
  <c r="F1480" i="3"/>
  <c r="I1471" i="3"/>
  <c r="F1444" i="3"/>
  <c r="I1435" i="3"/>
  <c r="F1408" i="3"/>
  <c r="F1384" i="3"/>
  <c r="F1360" i="3"/>
  <c r="I1316" i="3"/>
  <c r="F1312" i="3"/>
  <c r="I1310" i="3"/>
  <c r="I1304" i="3"/>
  <c r="F1300" i="3"/>
  <c r="I1298" i="3"/>
  <c r="I1292" i="3"/>
  <c r="F1267" i="3"/>
  <c r="F1250" i="3"/>
  <c r="I1248" i="3"/>
  <c r="F1231" i="3"/>
  <c r="F1218" i="3"/>
  <c r="F1209" i="3"/>
  <c r="I1207" i="3"/>
  <c r="F1202" i="3"/>
  <c r="I1195" i="3"/>
  <c r="F1190" i="3"/>
  <c r="I1183" i="3"/>
  <c r="F1178" i="3"/>
  <c r="I1171" i="3"/>
  <c r="F1166" i="3"/>
  <c r="I1159" i="3"/>
  <c r="F1154" i="3"/>
  <c r="I1147" i="3"/>
  <c r="F1142" i="3"/>
  <c r="I1135" i="3"/>
  <c r="F1130" i="3"/>
  <c r="I1123" i="3"/>
  <c r="F1118" i="3"/>
  <c r="I1111" i="3"/>
  <c r="F1106" i="3"/>
  <c r="I1099" i="3"/>
  <c r="F1094" i="3"/>
  <c r="I1087" i="3"/>
  <c r="F1082" i="3"/>
  <c r="I1075" i="3"/>
  <c r="F1070" i="3"/>
  <c r="I1063" i="3"/>
  <c r="F1058" i="3"/>
  <c r="I1051" i="3"/>
  <c r="F1046" i="3"/>
  <c r="I1039" i="3"/>
  <c r="F1034" i="3"/>
  <c r="I1027" i="3"/>
  <c r="F1022" i="3"/>
  <c r="I1015" i="3"/>
  <c r="F1010" i="3"/>
  <c r="I1003" i="3"/>
  <c r="F998" i="3"/>
  <c r="I991" i="3"/>
  <c r="F986" i="3"/>
  <c r="I979" i="3"/>
  <c r="F974" i="3"/>
  <c r="I967" i="3"/>
  <c r="F962" i="3"/>
  <c r="I955" i="3"/>
  <c r="F950" i="3"/>
  <c r="I943" i="3"/>
  <c r="F938" i="3"/>
  <c r="I931" i="3"/>
  <c r="F926" i="3"/>
  <c r="I919" i="3"/>
  <c r="F914" i="3"/>
  <c r="I907" i="3"/>
  <c r="F902" i="3"/>
  <c r="I895" i="3"/>
  <c r="F890" i="3"/>
  <c r="I883" i="3"/>
  <c r="F878" i="3"/>
  <c r="I871" i="3"/>
  <c r="F866" i="3"/>
  <c r="I859" i="3"/>
  <c r="F854" i="3"/>
  <c r="I847" i="3"/>
  <c r="F842" i="3"/>
  <c r="I835" i="3"/>
  <c r="F830" i="3"/>
  <c r="I1509" i="3"/>
  <c r="I1473" i="3"/>
  <c r="I1437" i="3"/>
  <c r="I1399" i="3"/>
  <c r="I1375" i="3"/>
  <c r="F1324" i="3"/>
  <c r="I1322" i="3"/>
  <c r="I1320" i="3"/>
  <c r="I1314" i="3"/>
  <c r="F1310" i="3"/>
  <c r="I1308" i="3"/>
  <c r="I1302" i="3"/>
  <c r="F1298" i="3"/>
  <c r="I1296" i="3"/>
  <c r="I1290" i="3"/>
  <c r="F1288" i="3"/>
  <c r="I1286" i="3"/>
  <c r="I1265" i="3"/>
  <c r="F1263" i="3"/>
  <c r="F1248" i="3"/>
  <c r="I1244" i="3"/>
  <c r="I1229" i="3"/>
  <c r="F1227" i="3"/>
  <c r="F1216" i="3"/>
  <c r="I1214" i="3"/>
  <c r="F1207" i="3"/>
  <c r="I1200" i="3"/>
  <c r="F1195" i="3"/>
  <c r="I1188" i="3"/>
  <c r="F1183" i="3"/>
  <c r="I1176" i="3"/>
  <c r="F1171" i="3"/>
  <c r="I1164" i="3"/>
  <c r="F1159" i="3"/>
  <c r="I1152" i="3"/>
  <c r="F1147" i="3"/>
  <c r="I1140" i="3"/>
  <c r="F1135" i="3"/>
  <c r="I1128" i="3"/>
  <c r="F1123" i="3"/>
  <c r="I1116" i="3"/>
  <c r="F1111" i="3"/>
  <c r="I1104" i="3"/>
  <c r="F1099" i="3"/>
  <c r="I1092" i="3"/>
  <c r="F1087" i="3"/>
  <c r="I1080" i="3"/>
  <c r="F1075" i="3"/>
  <c r="I1068" i="3"/>
  <c r="F1063" i="3"/>
  <c r="I1056" i="3"/>
  <c r="F1051" i="3"/>
  <c r="I1044" i="3"/>
  <c r="F1039" i="3"/>
  <c r="I1032" i="3"/>
  <c r="F1027" i="3"/>
  <c r="I1020" i="3"/>
  <c r="F1015" i="3"/>
  <c r="I1008" i="3"/>
  <c r="F1003" i="3"/>
  <c r="I996" i="3"/>
  <c r="F991" i="3"/>
  <c r="I984" i="3"/>
  <c r="F979" i="3"/>
  <c r="I972" i="3"/>
  <c r="F967" i="3"/>
  <c r="I960" i="3"/>
  <c r="F955" i="3"/>
  <c r="I948" i="3"/>
  <c r="F943" i="3"/>
  <c r="I936" i="3"/>
  <c r="F931" i="3"/>
  <c r="I924" i="3"/>
  <c r="F919" i="3"/>
  <c r="I1401" i="3"/>
  <c r="F1399" i="3"/>
  <c r="I1377" i="3"/>
  <c r="F1375" i="3"/>
  <c r="I1353" i="3"/>
  <c r="I1351" i="3"/>
  <c r="I1328" i="3"/>
  <c r="F1322" i="3"/>
  <c r="F1286" i="3"/>
  <c r="I1284" i="3"/>
  <c r="I1280" i="3"/>
  <c r="F1261" i="3"/>
  <c r="I1257" i="3"/>
  <c r="I1242" i="3"/>
  <c r="F1225" i="3"/>
  <c r="F1214" i="3"/>
  <c r="I1212" i="3"/>
  <c r="I1205" i="3"/>
  <c r="F1200" i="3"/>
  <c r="I1193" i="3"/>
  <c r="F1188" i="3"/>
  <c r="I1181" i="3"/>
  <c r="F1176" i="3"/>
  <c r="I1169" i="3"/>
  <c r="F1164" i="3"/>
  <c r="I1157" i="3"/>
  <c r="F1152" i="3"/>
  <c r="I1145" i="3"/>
  <c r="F1140" i="3"/>
  <c r="I1133" i="3"/>
  <c r="F1128" i="3"/>
  <c r="I1121" i="3"/>
  <c r="F1116" i="3"/>
  <c r="I1109" i="3"/>
  <c r="F1104" i="3"/>
  <c r="I1097" i="3"/>
  <c r="F1092" i="3"/>
  <c r="I1085" i="3"/>
  <c r="F1080" i="3"/>
  <c r="I1073" i="3"/>
  <c r="F1068" i="3"/>
  <c r="I1061" i="3"/>
  <c r="F1056" i="3"/>
  <c r="I1049" i="3"/>
  <c r="F1044" i="3"/>
  <c r="I1037" i="3"/>
  <c r="F1032" i="3"/>
  <c r="I1025" i="3"/>
  <c r="F1020" i="3"/>
  <c r="I1013" i="3"/>
  <c r="F1008" i="3"/>
  <c r="I1001" i="3"/>
  <c r="F1502" i="3"/>
  <c r="F1466" i="3"/>
  <c r="F1430" i="3"/>
  <c r="F1353" i="3"/>
  <c r="F1351" i="3"/>
  <c r="F1336" i="3"/>
  <c r="I1334" i="3"/>
  <c r="I1332" i="3"/>
  <c r="F1284" i="3"/>
  <c r="I1278" i="3"/>
  <c r="F1276" i="3"/>
  <c r="I1274" i="3"/>
  <c r="I1259" i="3"/>
  <c r="F1257" i="3"/>
  <c r="I1255" i="3"/>
  <c r="F1242" i="3"/>
  <c r="F1240" i="3"/>
  <c r="I1238" i="3"/>
  <c r="I1223" i="3"/>
  <c r="I1221" i="3"/>
  <c r="F1212" i="3"/>
  <c r="F1205" i="3"/>
  <c r="I1198" i="3"/>
  <c r="F1193" i="3"/>
  <c r="I1186" i="3"/>
  <c r="F1181" i="3"/>
  <c r="I1174" i="3"/>
  <c r="F1169" i="3"/>
  <c r="I1162" i="3"/>
  <c r="F1157" i="3"/>
  <c r="I1150" i="3"/>
  <c r="F1145" i="3"/>
  <c r="I1138" i="3"/>
  <c r="F1133" i="3"/>
  <c r="I1126" i="3"/>
  <c r="F1121" i="3"/>
  <c r="I1114" i="3"/>
  <c r="F1109" i="3"/>
  <c r="I1102" i="3"/>
  <c r="F1097" i="3"/>
  <c r="I1090" i="3"/>
  <c r="F1085" i="3"/>
  <c r="I1078" i="3"/>
  <c r="F1073" i="3"/>
  <c r="I1066" i="3"/>
  <c r="F1061" i="3"/>
  <c r="I1054" i="3"/>
  <c r="F1049" i="3"/>
  <c r="I1042" i="3"/>
  <c r="F1037" i="3"/>
  <c r="I1030" i="3"/>
  <c r="F1025" i="3"/>
  <c r="I1018" i="3"/>
  <c r="F1013" i="3"/>
  <c r="I1006" i="3"/>
  <c r="F1001" i="3"/>
  <c r="I994" i="3"/>
  <c r="F989" i="3"/>
  <c r="I982" i="3"/>
  <c r="F977" i="3"/>
  <c r="I970" i="3"/>
  <c r="F965" i="3"/>
  <c r="I958" i="3"/>
  <c r="F953" i="3"/>
  <c r="I946" i="3"/>
  <c r="F941" i="3"/>
  <c r="I934" i="3"/>
  <c r="F929" i="3"/>
  <c r="I922" i="3"/>
  <c r="F917" i="3"/>
  <c r="I910" i="3"/>
  <c r="F905" i="3"/>
  <c r="I898" i="3"/>
  <c r="F893" i="3"/>
  <c r="I886" i="3"/>
  <c r="F881" i="3"/>
  <c r="I874" i="3"/>
  <c r="F869" i="3"/>
  <c r="I862" i="3"/>
  <c r="F857" i="3"/>
  <c r="I850" i="3"/>
  <c r="F845" i="3"/>
  <c r="I838" i="3"/>
  <c r="F833" i="3"/>
  <c r="I826" i="3"/>
  <c r="I1226" i="3"/>
  <c r="I978" i="3"/>
  <c r="I942" i="3"/>
  <c r="F900" i="3"/>
  <c r="F876" i="3"/>
  <c r="F852" i="3"/>
  <c r="I828" i="3"/>
  <c r="I822" i="3"/>
  <c r="F818" i="3"/>
  <c r="I811" i="3"/>
  <c r="F806" i="3"/>
  <c r="I799" i="3"/>
  <c r="F794" i="3"/>
  <c r="I787" i="3"/>
  <c r="F782" i="3"/>
  <c r="I775" i="3"/>
  <c r="F770" i="3"/>
  <c r="I763" i="3"/>
  <c r="F758" i="3"/>
  <c r="I751" i="3"/>
  <c r="F746" i="3"/>
  <c r="I739" i="3"/>
  <c r="F734" i="3"/>
  <c r="I727" i="3"/>
  <c r="F722" i="3"/>
  <c r="I715" i="3"/>
  <c r="F710" i="3"/>
  <c r="I703" i="3"/>
  <c r="F698" i="3"/>
  <c r="I691" i="3"/>
  <c r="F686" i="3"/>
  <c r="I679" i="3"/>
  <c r="F674" i="3"/>
  <c r="I667" i="3"/>
  <c r="F662" i="3"/>
  <c r="I655" i="3"/>
  <c r="F650" i="3"/>
  <c r="I643" i="3"/>
  <c r="F638" i="3"/>
  <c r="I631" i="3"/>
  <c r="F626" i="3"/>
  <c r="I619" i="3"/>
  <c r="F614" i="3"/>
  <c r="I607" i="3"/>
  <c r="F602" i="3"/>
  <c r="I595" i="3"/>
  <c r="F590" i="3"/>
  <c r="I583" i="3"/>
  <c r="F578" i="3"/>
  <c r="I571" i="3"/>
  <c r="I756" i="3"/>
  <c r="F751" i="3"/>
  <c r="I744" i="3"/>
  <c r="F739" i="3"/>
  <c r="I732" i="3"/>
  <c r="F727" i="3"/>
  <c r="I720" i="3"/>
  <c r="F715" i="3"/>
  <c r="I708" i="3"/>
  <c r="F703" i="3"/>
  <c r="I696" i="3"/>
  <c r="F691" i="3"/>
  <c r="I684" i="3"/>
  <c r="F679" i="3"/>
  <c r="I672" i="3"/>
  <c r="I648" i="3"/>
  <c r="I600" i="3"/>
  <c r="F1228" i="3"/>
  <c r="F1177" i="3"/>
  <c r="I1170" i="3"/>
  <c r="F1105" i="3"/>
  <c r="I1098" i="3"/>
  <c r="F1033" i="3"/>
  <c r="I1026" i="3"/>
  <c r="F996" i="3"/>
  <c r="F960" i="3"/>
  <c r="F924" i="3"/>
  <c r="F828" i="3"/>
  <c r="F822" i="3"/>
  <c r="I816" i="3"/>
  <c r="F811" i="3"/>
  <c r="I804" i="3"/>
  <c r="F799" i="3"/>
  <c r="I792" i="3"/>
  <c r="F787" i="3"/>
  <c r="I780" i="3"/>
  <c r="F775" i="3"/>
  <c r="I768" i="3"/>
  <c r="F763" i="3"/>
  <c r="F1230" i="3"/>
  <c r="I989" i="3"/>
  <c r="I953" i="3"/>
  <c r="I917" i="3"/>
  <c r="I906" i="3"/>
  <c r="F895" i="3"/>
  <c r="I893" i="3"/>
  <c r="I882" i="3"/>
  <c r="F871" i="3"/>
  <c r="I869" i="3"/>
  <c r="I858" i="3"/>
  <c r="F847" i="3"/>
  <c r="I845" i="3"/>
  <c r="I834" i="3"/>
  <c r="F816" i="3"/>
  <c r="I809" i="3"/>
  <c r="F804" i="3"/>
  <c r="I797" i="3"/>
  <c r="F792" i="3"/>
  <c r="I785" i="3"/>
  <c r="F780" i="3"/>
  <c r="I773" i="3"/>
  <c r="F768" i="3"/>
  <c r="I761" i="3"/>
  <c r="F756" i="3"/>
  <c r="I749" i="3"/>
  <c r="F744" i="3"/>
  <c r="I737" i="3"/>
  <c r="F732" i="3"/>
  <c r="I725" i="3"/>
  <c r="F720" i="3"/>
  <c r="I713" i="3"/>
  <c r="F708" i="3"/>
  <c r="I701" i="3"/>
  <c r="F696" i="3"/>
  <c r="I689" i="3"/>
  <c r="F684" i="3"/>
  <c r="I677" i="3"/>
  <c r="F672" i="3"/>
  <c r="I665" i="3"/>
  <c r="F660" i="3"/>
  <c r="I653" i="3"/>
  <c r="F648" i="3"/>
  <c r="I641" i="3"/>
  <c r="F636" i="3"/>
  <c r="I629" i="3"/>
  <c r="F624" i="3"/>
  <c r="I617" i="3"/>
  <c r="F612" i="3"/>
  <c r="I605" i="3"/>
  <c r="F600" i="3"/>
  <c r="I593" i="3"/>
  <c r="F588" i="3"/>
  <c r="I581" i="3"/>
  <c r="F576" i="3"/>
  <c r="F581" i="3"/>
  <c r="I574" i="3"/>
  <c r="F1165" i="3"/>
  <c r="I1158" i="3"/>
  <c r="F1093" i="3"/>
  <c r="I1086" i="3"/>
  <c r="F1021" i="3"/>
  <c r="I1014" i="3"/>
  <c r="F973" i="3"/>
  <c r="F937" i="3"/>
  <c r="F834" i="3"/>
  <c r="I814" i="3"/>
  <c r="F809" i="3"/>
  <c r="I802" i="3"/>
  <c r="F797" i="3"/>
  <c r="I790" i="3"/>
  <c r="F785" i="3"/>
  <c r="I778" i="3"/>
  <c r="F773" i="3"/>
  <c r="I766" i="3"/>
  <c r="F761" i="3"/>
  <c r="I754" i="3"/>
  <c r="F749" i="3"/>
  <c r="I742" i="3"/>
  <c r="F737" i="3"/>
  <c r="I730" i="3"/>
  <c r="F725" i="3"/>
  <c r="I718" i="3"/>
  <c r="F713" i="3"/>
  <c r="I706" i="3"/>
  <c r="F701" i="3"/>
  <c r="I694" i="3"/>
  <c r="F689" i="3"/>
  <c r="I682" i="3"/>
  <c r="F677" i="3"/>
  <c r="I670" i="3"/>
  <c r="F665" i="3"/>
  <c r="I658" i="3"/>
  <c r="F653" i="3"/>
  <c r="I646" i="3"/>
  <c r="F641" i="3"/>
  <c r="I634" i="3"/>
  <c r="F629" i="3"/>
  <c r="I622" i="3"/>
  <c r="F617" i="3"/>
  <c r="I610" i="3"/>
  <c r="F605" i="3"/>
  <c r="I598" i="3"/>
  <c r="F593" i="3"/>
  <c r="I586" i="3"/>
  <c r="I1281" i="3"/>
  <c r="I966" i="3"/>
  <c r="I930" i="3"/>
  <c r="F814" i="3"/>
  <c r="I807" i="3"/>
  <c r="F802" i="3"/>
  <c r="I795" i="3"/>
  <c r="F790" i="3"/>
  <c r="I783" i="3"/>
  <c r="F778" i="3"/>
  <c r="I771" i="3"/>
  <c r="F766" i="3"/>
  <c r="I759" i="3"/>
  <c r="F754" i="3"/>
  <c r="I747" i="3"/>
  <c r="F742" i="3"/>
  <c r="I735" i="3"/>
  <c r="F730" i="3"/>
  <c r="I723" i="3"/>
  <c r="F718" i="3"/>
  <c r="I711" i="3"/>
  <c r="F706" i="3"/>
  <c r="I699" i="3"/>
  <c r="F694" i="3"/>
  <c r="I687" i="3"/>
  <c r="F682" i="3"/>
  <c r="I675" i="3"/>
  <c r="F670" i="3"/>
  <c r="I663" i="3"/>
  <c r="F658" i="3"/>
  <c r="I651" i="3"/>
  <c r="F646" i="3"/>
  <c r="I639" i="3"/>
  <c r="F634" i="3"/>
  <c r="I627" i="3"/>
  <c r="F622" i="3"/>
  <c r="I615" i="3"/>
  <c r="F610" i="3"/>
  <c r="I603" i="3"/>
  <c r="F598" i="3"/>
  <c r="I591" i="3"/>
  <c r="F586" i="3"/>
  <c r="I579" i="3"/>
  <c r="F574" i="3"/>
  <c r="I716" i="3"/>
  <c r="I704" i="3"/>
  <c r="F687" i="3"/>
  <c r="I680" i="3"/>
  <c r="F663" i="3"/>
  <c r="I656" i="3"/>
  <c r="F639" i="3"/>
  <c r="F627" i="3"/>
  <c r="I620" i="3"/>
  <c r="I608" i="3"/>
  <c r="F591" i="3"/>
  <c r="I584" i="3"/>
  <c r="I572" i="3"/>
  <c r="I585" i="3"/>
  <c r="F1117" i="3"/>
  <c r="I876" i="3"/>
  <c r="F813" i="3"/>
  <c r="F789" i="3"/>
  <c r="I770" i="3"/>
  <c r="I722" i="3"/>
  <c r="F669" i="3"/>
  <c r="I638" i="3"/>
  <c r="F597" i="3"/>
  <c r="F573" i="3"/>
  <c r="I660" i="3"/>
  <c r="F595" i="3"/>
  <c r="F571" i="3"/>
  <c r="F1153" i="3"/>
  <c r="I1146" i="3"/>
  <c r="F1081" i="3"/>
  <c r="I1074" i="3"/>
  <c r="F1009" i="3"/>
  <c r="I1002" i="3"/>
  <c r="F984" i="3"/>
  <c r="F948" i="3"/>
  <c r="I912" i="3"/>
  <c r="F901" i="3"/>
  <c r="I888" i="3"/>
  <c r="F877" i="3"/>
  <c r="I864" i="3"/>
  <c r="F853" i="3"/>
  <c r="I840" i="3"/>
  <c r="I823" i="3"/>
  <c r="I812" i="3"/>
  <c r="F807" i="3"/>
  <c r="I800" i="3"/>
  <c r="F795" i="3"/>
  <c r="I788" i="3"/>
  <c r="F783" i="3"/>
  <c r="I776" i="3"/>
  <c r="F771" i="3"/>
  <c r="I764" i="3"/>
  <c r="F759" i="3"/>
  <c r="I752" i="3"/>
  <c r="F747" i="3"/>
  <c r="I740" i="3"/>
  <c r="F735" i="3"/>
  <c r="I728" i="3"/>
  <c r="F723" i="3"/>
  <c r="F711" i="3"/>
  <c r="F699" i="3"/>
  <c r="I692" i="3"/>
  <c r="F675" i="3"/>
  <c r="I668" i="3"/>
  <c r="F651" i="3"/>
  <c r="I644" i="3"/>
  <c r="I632" i="3"/>
  <c r="F615" i="3"/>
  <c r="F603" i="3"/>
  <c r="I596" i="3"/>
  <c r="F579" i="3"/>
  <c r="F592" i="3"/>
  <c r="F580" i="3"/>
  <c r="I1262" i="3"/>
  <c r="I977" i="3"/>
  <c r="I941" i="3"/>
  <c r="F912" i="3"/>
  <c r="F888" i="3"/>
  <c r="F864" i="3"/>
  <c r="F840" i="3"/>
  <c r="F829" i="3"/>
  <c r="F823" i="3"/>
  <c r="I817" i="3"/>
  <c r="F812" i="3"/>
  <c r="I805" i="3"/>
  <c r="F800" i="3"/>
  <c r="I793" i="3"/>
  <c r="F788" i="3"/>
  <c r="I781" i="3"/>
  <c r="F776" i="3"/>
  <c r="I769" i="3"/>
  <c r="F764" i="3"/>
  <c r="I757" i="3"/>
  <c r="F752" i="3"/>
  <c r="I745" i="3"/>
  <c r="F740" i="3"/>
  <c r="I733" i="3"/>
  <c r="F728" i="3"/>
  <c r="I721" i="3"/>
  <c r="F716" i="3"/>
  <c r="I709" i="3"/>
  <c r="F704" i="3"/>
  <c r="I697" i="3"/>
  <c r="F692" i="3"/>
  <c r="I685" i="3"/>
  <c r="F680" i="3"/>
  <c r="I673" i="3"/>
  <c r="F668" i="3"/>
  <c r="I661" i="3"/>
  <c r="F656" i="3"/>
  <c r="I649" i="3"/>
  <c r="F644" i="3"/>
  <c r="I637" i="3"/>
  <c r="F632" i="3"/>
  <c r="I625" i="3"/>
  <c r="F620" i="3"/>
  <c r="I613" i="3"/>
  <c r="F608" i="3"/>
  <c r="I601" i="3"/>
  <c r="F596" i="3"/>
  <c r="I589" i="3"/>
  <c r="F584" i="3"/>
  <c r="I577" i="3"/>
  <c r="F572" i="3"/>
  <c r="F613" i="3"/>
  <c r="I606" i="3"/>
  <c r="F589" i="3"/>
  <c r="I582" i="3"/>
  <c r="F582" i="3"/>
  <c r="I575" i="3"/>
  <c r="F736" i="3"/>
  <c r="I729" i="3"/>
  <c r="I693" i="3"/>
  <c r="F640" i="3"/>
  <c r="F616" i="3"/>
  <c r="I609" i="3"/>
  <c r="I1038" i="3"/>
  <c r="I806" i="3"/>
  <c r="I758" i="3"/>
  <c r="I710" i="3"/>
  <c r="I662" i="3"/>
  <c r="F609" i="3"/>
  <c r="F585" i="3"/>
  <c r="I578" i="3"/>
  <c r="F643" i="3"/>
  <c r="F619" i="3"/>
  <c r="F607" i="3"/>
  <c r="F583" i="3"/>
  <c r="F1264" i="3"/>
  <c r="I1206" i="3"/>
  <c r="F1141" i="3"/>
  <c r="I1134" i="3"/>
  <c r="F1069" i="3"/>
  <c r="I1062" i="3"/>
  <c r="F997" i="3"/>
  <c r="F961" i="3"/>
  <c r="F925" i="3"/>
  <c r="I827" i="3"/>
  <c r="I821" i="3"/>
  <c r="F817" i="3"/>
  <c r="I810" i="3"/>
  <c r="F805" i="3"/>
  <c r="I798" i="3"/>
  <c r="F793" i="3"/>
  <c r="I786" i="3"/>
  <c r="F781" i="3"/>
  <c r="I774" i="3"/>
  <c r="F769" i="3"/>
  <c r="I762" i="3"/>
  <c r="F757" i="3"/>
  <c r="I750" i="3"/>
  <c r="F745" i="3"/>
  <c r="I738" i="3"/>
  <c r="F733" i="3"/>
  <c r="I726" i="3"/>
  <c r="F721" i="3"/>
  <c r="I714" i="3"/>
  <c r="F709" i="3"/>
  <c r="I702" i="3"/>
  <c r="F697" i="3"/>
  <c r="I690" i="3"/>
  <c r="F685" i="3"/>
  <c r="I678" i="3"/>
  <c r="F673" i="3"/>
  <c r="I666" i="3"/>
  <c r="F661" i="3"/>
  <c r="I654" i="3"/>
  <c r="F649" i="3"/>
  <c r="I642" i="3"/>
  <c r="F637" i="3"/>
  <c r="I630" i="3"/>
  <c r="F625" i="3"/>
  <c r="I618" i="3"/>
  <c r="F601" i="3"/>
  <c r="I594" i="3"/>
  <c r="F577" i="3"/>
  <c r="I570" i="3"/>
  <c r="F570" i="3"/>
  <c r="F575" i="3"/>
  <c r="F760" i="3"/>
  <c r="I717" i="3"/>
  <c r="F676" i="3"/>
  <c r="I669" i="3"/>
  <c r="F628" i="3"/>
  <c r="I597" i="3"/>
  <c r="I1110" i="3"/>
  <c r="F801" i="3"/>
  <c r="F777" i="3"/>
  <c r="F753" i="3"/>
  <c r="F729" i="3"/>
  <c r="F705" i="3"/>
  <c r="F681" i="3"/>
  <c r="F657" i="3"/>
  <c r="F633" i="3"/>
  <c r="I614" i="3"/>
  <c r="F667" i="3"/>
  <c r="F631" i="3"/>
  <c r="I612" i="3"/>
  <c r="F1266" i="3"/>
  <c r="I1243" i="3"/>
  <c r="I990" i="3"/>
  <c r="I954" i="3"/>
  <c r="I918" i="3"/>
  <c r="F907" i="3"/>
  <c r="I905" i="3"/>
  <c r="I894" i="3"/>
  <c r="F883" i="3"/>
  <c r="I881" i="3"/>
  <c r="I870" i="3"/>
  <c r="F859" i="3"/>
  <c r="I857" i="3"/>
  <c r="I846" i="3"/>
  <c r="F835" i="3"/>
  <c r="F821" i="3"/>
  <c r="I815" i="3"/>
  <c r="F810" i="3"/>
  <c r="I803" i="3"/>
  <c r="F798" i="3"/>
  <c r="I791" i="3"/>
  <c r="F786" i="3"/>
  <c r="I779" i="3"/>
  <c r="F774" i="3"/>
  <c r="I767" i="3"/>
  <c r="F762" i="3"/>
  <c r="I755" i="3"/>
  <c r="F750" i="3"/>
  <c r="I743" i="3"/>
  <c r="F738" i="3"/>
  <c r="I731" i="3"/>
  <c r="F726" i="3"/>
  <c r="I719" i="3"/>
  <c r="F714" i="3"/>
  <c r="I707" i="3"/>
  <c r="F702" i="3"/>
  <c r="I695" i="3"/>
  <c r="F690" i="3"/>
  <c r="I683" i="3"/>
  <c r="F678" i="3"/>
  <c r="I671" i="3"/>
  <c r="F666" i="3"/>
  <c r="I659" i="3"/>
  <c r="F654" i="3"/>
  <c r="I647" i="3"/>
  <c r="F642" i="3"/>
  <c r="I635" i="3"/>
  <c r="F630" i="3"/>
  <c r="I623" i="3"/>
  <c r="F618" i="3"/>
  <c r="I611" i="3"/>
  <c r="F606" i="3"/>
  <c r="I599" i="3"/>
  <c r="F594" i="3"/>
  <c r="I587" i="3"/>
  <c r="F748" i="3"/>
  <c r="F724" i="3"/>
  <c r="I705" i="3"/>
  <c r="F664" i="3"/>
  <c r="F652" i="3"/>
  <c r="I621" i="3"/>
  <c r="I573" i="3"/>
  <c r="F1045" i="3"/>
  <c r="F913" i="3"/>
  <c r="F865" i="3"/>
  <c r="F841" i="3"/>
  <c r="I794" i="3"/>
  <c r="I734" i="3"/>
  <c r="I698" i="3"/>
  <c r="I650" i="3"/>
  <c r="I590" i="3"/>
  <c r="F655" i="3"/>
  <c r="I624" i="3"/>
  <c r="I576" i="3"/>
  <c r="F1287" i="3"/>
  <c r="F1245" i="3"/>
  <c r="F1215" i="3"/>
  <c r="F1201" i="3"/>
  <c r="I1194" i="3"/>
  <c r="F1129" i="3"/>
  <c r="I1122" i="3"/>
  <c r="F1057" i="3"/>
  <c r="I1050" i="3"/>
  <c r="F972" i="3"/>
  <c r="F936" i="3"/>
  <c r="I833" i="3"/>
  <c r="F815" i="3"/>
  <c r="I808" i="3"/>
  <c r="F803" i="3"/>
  <c r="I796" i="3"/>
  <c r="F791" i="3"/>
  <c r="I784" i="3"/>
  <c r="F779" i="3"/>
  <c r="I772" i="3"/>
  <c r="F767" i="3"/>
  <c r="I760" i="3"/>
  <c r="F755" i="3"/>
  <c r="I748" i="3"/>
  <c r="F743" i="3"/>
  <c r="I736" i="3"/>
  <c r="F731" i="3"/>
  <c r="I724" i="3"/>
  <c r="F719" i="3"/>
  <c r="I712" i="3"/>
  <c r="F707" i="3"/>
  <c r="I700" i="3"/>
  <c r="F695" i="3"/>
  <c r="I688" i="3"/>
  <c r="F683" i="3"/>
  <c r="I676" i="3"/>
  <c r="F671" i="3"/>
  <c r="I664" i="3"/>
  <c r="F659" i="3"/>
  <c r="I652" i="3"/>
  <c r="F647" i="3"/>
  <c r="I640" i="3"/>
  <c r="F635" i="3"/>
  <c r="I628" i="3"/>
  <c r="F623" i="3"/>
  <c r="I616" i="3"/>
  <c r="F611" i="3"/>
  <c r="I604" i="3"/>
  <c r="F599" i="3"/>
  <c r="I592" i="3"/>
  <c r="F587" i="3"/>
  <c r="I580" i="3"/>
  <c r="I741" i="3"/>
  <c r="F712" i="3"/>
  <c r="F688" i="3"/>
  <c r="I657" i="3"/>
  <c r="I633" i="3"/>
  <c r="F1189" i="3"/>
  <c r="F985" i="3"/>
  <c r="F889" i="3"/>
  <c r="I852" i="3"/>
  <c r="F765" i="3"/>
  <c r="F741" i="3"/>
  <c r="F717" i="3"/>
  <c r="I686" i="3"/>
  <c r="F645" i="3"/>
  <c r="F621" i="3"/>
  <c r="I602" i="3"/>
  <c r="I636" i="3"/>
  <c r="I1247" i="3"/>
  <c r="F1217" i="3"/>
  <c r="I965" i="3"/>
  <c r="I929" i="3"/>
  <c r="I813" i="3"/>
  <c r="F808" i="3"/>
  <c r="I801" i="3"/>
  <c r="F796" i="3"/>
  <c r="I789" i="3"/>
  <c r="F784" i="3"/>
  <c r="I777" i="3"/>
  <c r="F772" i="3"/>
  <c r="I765" i="3"/>
  <c r="I753" i="3"/>
  <c r="F700" i="3"/>
  <c r="I681" i="3"/>
  <c r="I645" i="3"/>
  <c r="F604" i="3"/>
  <c r="I1182" i="3"/>
  <c r="F949" i="3"/>
  <c r="I900" i="3"/>
  <c r="F824" i="3"/>
  <c r="I782" i="3"/>
  <c r="I746" i="3"/>
  <c r="F693" i="3"/>
  <c r="I674" i="3"/>
  <c r="I626" i="3"/>
  <c r="I588" i="3"/>
  <c r="H570" i="3"/>
  <c r="J570" i="3"/>
  <c r="G570" i="3"/>
  <c r="K570" i="3"/>
  <c r="K477" i="3"/>
  <c r="E581" i="3"/>
  <c r="E582" i="3" s="1"/>
  <c r="E583" i="3" s="1"/>
  <c r="E584" i="3" s="1"/>
  <c r="E585" i="3" s="1"/>
  <c r="K237" i="3"/>
  <c r="G437" i="3"/>
  <c r="H557" i="3"/>
  <c r="J397" i="3"/>
  <c r="G93" i="3"/>
  <c r="H437" i="3"/>
  <c r="H477" i="3"/>
  <c r="K517" i="3"/>
  <c r="H277" i="3"/>
  <c r="G557" i="3"/>
  <c r="K197" i="3"/>
  <c r="J237" i="3"/>
  <c r="K357" i="3"/>
  <c r="K557" i="3"/>
  <c r="J437" i="3"/>
  <c r="H357" i="3"/>
  <c r="H317" i="3"/>
  <c r="G35" i="3"/>
  <c r="H517" i="3"/>
  <c r="K437" i="3"/>
  <c r="H93" i="3"/>
  <c r="G477" i="3"/>
  <c r="G397" i="3"/>
  <c r="J557" i="3"/>
  <c r="J93" i="3"/>
  <c r="J317" i="3"/>
  <c r="G139" i="3"/>
  <c r="J477" i="3"/>
  <c r="K35" i="3"/>
  <c r="K397" i="3"/>
  <c r="K277" i="3"/>
  <c r="H197" i="3"/>
  <c r="J517" i="3"/>
  <c r="G237" i="3"/>
  <c r="J277" i="3"/>
  <c r="H237" i="3"/>
  <c r="H35" i="3"/>
  <c r="H139" i="3"/>
  <c r="K139" i="3"/>
  <c r="K491" i="3"/>
  <c r="J491" i="3"/>
  <c r="H76" i="3"/>
  <c r="G76" i="3"/>
  <c r="H393" i="3"/>
  <c r="G393" i="3"/>
  <c r="K387" i="3"/>
  <c r="J387" i="3"/>
  <c r="H53" i="3"/>
  <c r="G53" i="3"/>
  <c r="J371" i="3"/>
  <c r="K371" i="3"/>
  <c r="K514" i="3"/>
  <c r="J514" i="3"/>
  <c r="K268" i="3"/>
  <c r="J268" i="3"/>
  <c r="K262" i="3"/>
  <c r="J262" i="3"/>
  <c r="H514" i="3"/>
  <c r="G514" i="3"/>
  <c r="K511" i="3"/>
  <c r="J511" i="3"/>
  <c r="H508" i="3"/>
  <c r="G508" i="3"/>
  <c r="K265" i="3"/>
  <c r="J265" i="3"/>
  <c r="K502" i="3"/>
  <c r="J502" i="3"/>
  <c r="H499" i="3"/>
  <c r="G499" i="3"/>
  <c r="H496" i="3"/>
  <c r="G496" i="3"/>
  <c r="J196" i="3"/>
  <c r="K196" i="3"/>
  <c r="K194" i="3"/>
  <c r="J194" i="3"/>
  <c r="G250" i="3"/>
  <c r="H250" i="3"/>
  <c r="J191" i="3"/>
  <c r="K191" i="3"/>
  <c r="G247" i="3"/>
  <c r="H247" i="3"/>
  <c r="K245" i="3"/>
  <c r="J245" i="3"/>
  <c r="G187" i="3"/>
  <c r="H187" i="3"/>
  <c r="K482" i="3"/>
  <c r="J482" i="3"/>
  <c r="J481" i="3"/>
  <c r="K481" i="3"/>
  <c r="H137" i="3"/>
  <c r="G137" i="3"/>
  <c r="K79" i="3"/>
  <c r="J79" i="3"/>
  <c r="H181" i="3"/>
  <c r="G181" i="3"/>
  <c r="K436" i="3"/>
  <c r="J436" i="3"/>
  <c r="H178" i="3"/>
  <c r="G178" i="3"/>
  <c r="J235" i="3"/>
  <c r="K235" i="3"/>
  <c r="H554" i="3"/>
  <c r="G554" i="3"/>
  <c r="K74" i="3"/>
  <c r="J74" i="3"/>
  <c r="H553" i="3"/>
  <c r="G553" i="3"/>
  <c r="J395" i="3"/>
  <c r="K395" i="3"/>
  <c r="H353" i="3"/>
  <c r="G353" i="3"/>
  <c r="J128" i="3"/>
  <c r="K128" i="3"/>
  <c r="H471" i="3"/>
  <c r="G471" i="3"/>
  <c r="K471" i="3"/>
  <c r="J471" i="3"/>
  <c r="K470" i="3"/>
  <c r="J470" i="3"/>
  <c r="G229" i="3"/>
  <c r="H229" i="3"/>
  <c r="H125" i="3"/>
  <c r="G125" i="3"/>
  <c r="G34" i="3"/>
  <c r="H34" i="3"/>
  <c r="K428" i="3"/>
  <c r="J428" i="3"/>
  <c r="H170" i="3"/>
  <c r="G170" i="3"/>
  <c r="H227" i="3"/>
  <c r="G227" i="3"/>
  <c r="H389" i="3"/>
  <c r="G389" i="3"/>
  <c r="H426" i="3"/>
  <c r="G426" i="3"/>
  <c r="K546" i="3"/>
  <c r="J546" i="3"/>
  <c r="H64" i="3"/>
  <c r="G64" i="3"/>
  <c r="G387" i="3"/>
  <c r="H387" i="3"/>
  <c r="H304" i="3"/>
  <c r="G304" i="3"/>
  <c r="J304" i="3"/>
  <c r="K304" i="3"/>
  <c r="J29" i="3"/>
  <c r="K29" i="3"/>
  <c r="H223" i="3"/>
  <c r="G223" i="3"/>
  <c r="H222" i="3"/>
  <c r="G222" i="3"/>
  <c r="H61" i="3"/>
  <c r="G61" i="3"/>
  <c r="H28" i="3"/>
  <c r="G28" i="3"/>
  <c r="G461" i="3"/>
  <c r="H461" i="3"/>
  <c r="H382" i="3"/>
  <c r="G382" i="3"/>
  <c r="H161" i="3"/>
  <c r="G161" i="3"/>
  <c r="H339" i="3"/>
  <c r="G339" i="3"/>
  <c r="J297" i="3"/>
  <c r="K297" i="3"/>
  <c r="H338" i="3"/>
  <c r="G338" i="3"/>
  <c r="H536" i="3"/>
  <c r="G536" i="3"/>
  <c r="J378" i="3"/>
  <c r="K378" i="3"/>
  <c r="G337" i="3"/>
  <c r="H337" i="3"/>
  <c r="H455" i="3"/>
  <c r="G455" i="3"/>
  <c r="H21" i="3"/>
  <c r="G21" i="3"/>
  <c r="J534" i="3"/>
  <c r="K534" i="3"/>
  <c r="H110" i="3"/>
  <c r="G110" i="3"/>
  <c r="G334" i="3"/>
  <c r="H334" i="3"/>
  <c r="K154" i="3"/>
  <c r="J154" i="3"/>
  <c r="K333" i="3"/>
  <c r="J333" i="3"/>
  <c r="H531" i="3"/>
  <c r="G531" i="3"/>
  <c r="H291" i="3"/>
  <c r="G291" i="3"/>
  <c r="H210" i="3"/>
  <c r="G210" i="3"/>
  <c r="K16" i="3"/>
  <c r="J16" i="3"/>
  <c r="G410" i="3"/>
  <c r="H410" i="3"/>
  <c r="K105" i="3"/>
  <c r="J105" i="3"/>
  <c r="H208" i="3"/>
  <c r="G208" i="3"/>
  <c r="J208" i="3"/>
  <c r="K208" i="3"/>
  <c r="K46" i="3"/>
  <c r="J46" i="3"/>
  <c r="H13" i="3"/>
  <c r="G13" i="3"/>
  <c r="K102" i="3"/>
  <c r="J102" i="3"/>
  <c r="J12" i="3"/>
  <c r="K12" i="3"/>
  <c r="J525" i="3"/>
  <c r="K525" i="3"/>
  <c r="J445" i="3"/>
  <c r="K445" i="3"/>
  <c r="H44" i="3"/>
  <c r="G44" i="3"/>
  <c r="J204" i="3"/>
  <c r="K204" i="3"/>
  <c r="H204" i="3"/>
  <c r="G204" i="3"/>
  <c r="K9" i="3"/>
  <c r="J9" i="3"/>
  <c r="K443" i="3"/>
  <c r="J443" i="3"/>
  <c r="H98" i="3"/>
  <c r="G98" i="3"/>
  <c r="H322" i="3"/>
  <c r="G322" i="3"/>
  <c r="J281" i="3"/>
  <c r="K281" i="3"/>
  <c r="G440" i="3"/>
  <c r="H440" i="3"/>
  <c r="K440" i="3"/>
  <c r="J440" i="3"/>
  <c r="H6" i="3"/>
  <c r="G6" i="3"/>
  <c r="H439" i="3"/>
  <c r="G439" i="3"/>
  <c r="K5" i="3"/>
  <c r="J5" i="3"/>
  <c r="K3" i="3"/>
  <c r="J3" i="3"/>
  <c r="K89" i="3"/>
  <c r="J89" i="3"/>
  <c r="H481" i="3"/>
  <c r="G481" i="3"/>
  <c r="J32" i="3"/>
  <c r="K32" i="3"/>
  <c r="J301" i="3"/>
  <c r="K301" i="3"/>
  <c r="H380" i="3"/>
  <c r="G380" i="3"/>
  <c r="H413" i="3"/>
  <c r="G413" i="3"/>
  <c r="H153" i="3"/>
  <c r="G153" i="3"/>
  <c r="H371" i="3"/>
  <c r="G371" i="3"/>
  <c r="H47" i="3"/>
  <c r="G47" i="3"/>
  <c r="J145" i="3"/>
  <c r="K145" i="3"/>
  <c r="K41" i="3"/>
  <c r="J41" i="3"/>
  <c r="J521" i="3"/>
  <c r="K521" i="3"/>
  <c r="J96" i="3"/>
  <c r="K96" i="3"/>
  <c r="G96" i="3"/>
  <c r="H96" i="3"/>
  <c r="K200" i="3"/>
  <c r="J200" i="3"/>
  <c r="K141" i="3"/>
  <c r="J141" i="3"/>
  <c r="K518" i="3"/>
  <c r="J518" i="3"/>
  <c r="K319" i="3"/>
  <c r="J319" i="3"/>
  <c r="K4" i="3"/>
  <c r="J4" i="3"/>
  <c r="K94" i="3"/>
  <c r="J94" i="3"/>
  <c r="H516" i="3"/>
  <c r="G516" i="3"/>
  <c r="H273" i="3"/>
  <c r="G273" i="3"/>
  <c r="J510" i="3"/>
  <c r="K510" i="3"/>
  <c r="H267" i="3"/>
  <c r="G267" i="3"/>
  <c r="H264" i="3"/>
  <c r="G264" i="3"/>
  <c r="H501" i="3"/>
  <c r="G501" i="3"/>
  <c r="H258" i="3"/>
  <c r="G258" i="3"/>
  <c r="H255" i="3"/>
  <c r="G255" i="3"/>
  <c r="H196" i="3"/>
  <c r="G196" i="3"/>
  <c r="J92" i="3"/>
  <c r="K92" i="3"/>
  <c r="H90" i="3"/>
  <c r="G90" i="3"/>
  <c r="J248" i="3"/>
  <c r="K248" i="3"/>
  <c r="H87" i="3"/>
  <c r="G87" i="3"/>
  <c r="H245" i="3"/>
  <c r="G245" i="3"/>
  <c r="H84" i="3"/>
  <c r="G84" i="3"/>
  <c r="H242" i="3"/>
  <c r="G242" i="3"/>
  <c r="H82" i="3"/>
  <c r="G82" i="3"/>
  <c r="K239" i="3"/>
  <c r="J239" i="3"/>
  <c r="H238" i="3"/>
  <c r="G238" i="3"/>
  <c r="J238" i="3"/>
  <c r="K238" i="3"/>
  <c r="H134" i="3"/>
  <c r="G134" i="3"/>
  <c r="J132" i="3"/>
  <c r="K132" i="3"/>
  <c r="H356" i="3"/>
  <c r="G356" i="3"/>
  <c r="J177" i="3"/>
  <c r="K177" i="3"/>
  <c r="H176" i="3"/>
  <c r="G176" i="3"/>
  <c r="H74" i="3"/>
  <c r="G74" i="3"/>
  <c r="H395" i="3"/>
  <c r="G395" i="3"/>
  <c r="J353" i="3"/>
  <c r="K353" i="3"/>
  <c r="K312" i="3"/>
  <c r="J312" i="3"/>
  <c r="H173" i="3"/>
  <c r="G173" i="3"/>
  <c r="H351" i="3"/>
  <c r="G351" i="3"/>
  <c r="H230" i="3"/>
  <c r="G230" i="3"/>
  <c r="H350" i="3"/>
  <c r="G350" i="3"/>
  <c r="G549" i="3"/>
  <c r="H549" i="3"/>
  <c r="H468" i="3"/>
  <c r="G468" i="3"/>
  <c r="J228" i="3"/>
  <c r="K228" i="3"/>
  <c r="H33" i="3"/>
  <c r="G33" i="3"/>
  <c r="J348" i="3"/>
  <c r="K348" i="3"/>
  <c r="G467" i="3"/>
  <c r="H467" i="3"/>
  <c r="H65" i="3"/>
  <c r="G65" i="3"/>
  <c r="J306" i="3"/>
  <c r="K306" i="3"/>
  <c r="H465" i="3"/>
  <c r="G465" i="3"/>
  <c r="J545" i="3"/>
  <c r="K545" i="3"/>
  <c r="K63" i="3"/>
  <c r="J63" i="3"/>
  <c r="J424" i="3"/>
  <c r="K424" i="3"/>
  <c r="K463" i="3"/>
  <c r="J463" i="3"/>
  <c r="K165" i="3"/>
  <c r="J165" i="3"/>
  <c r="J542" i="3"/>
  <c r="K542" i="3"/>
  <c r="J222" i="3"/>
  <c r="K222" i="3"/>
  <c r="J461" i="3"/>
  <c r="K461" i="3"/>
  <c r="K383" i="3"/>
  <c r="J383" i="3"/>
  <c r="G117" i="3"/>
  <c r="H117" i="3"/>
  <c r="J341" i="3"/>
  <c r="K341" i="3"/>
  <c r="H219" i="3"/>
  <c r="G219" i="3"/>
  <c r="K58" i="3"/>
  <c r="J58" i="3"/>
  <c r="J380" i="3"/>
  <c r="K380" i="3"/>
  <c r="H57" i="3"/>
  <c r="G57" i="3"/>
  <c r="G113" i="3"/>
  <c r="H113" i="3"/>
  <c r="K379" i="3"/>
  <c r="J379" i="3"/>
  <c r="K456" i="3"/>
  <c r="J456" i="3"/>
  <c r="J21" i="3"/>
  <c r="K21" i="3"/>
  <c r="H54" i="3"/>
  <c r="G54" i="3"/>
  <c r="J294" i="3"/>
  <c r="K294" i="3"/>
  <c r="G294" i="3"/>
  <c r="H294" i="3"/>
  <c r="H375" i="3"/>
  <c r="G375" i="3"/>
  <c r="J453" i="3"/>
  <c r="K453" i="3"/>
  <c r="K18" i="3"/>
  <c r="J18" i="3"/>
  <c r="K107" i="3"/>
  <c r="J107" i="3"/>
  <c r="J411" i="3"/>
  <c r="K411" i="3"/>
  <c r="K530" i="3"/>
  <c r="J530" i="3"/>
  <c r="J290" i="3"/>
  <c r="K290" i="3"/>
  <c r="H209" i="3"/>
  <c r="G209" i="3"/>
  <c r="H529" i="3"/>
  <c r="G529" i="3"/>
  <c r="K150" i="3"/>
  <c r="J150" i="3"/>
  <c r="H528" i="3"/>
  <c r="G528" i="3"/>
  <c r="G527" i="3"/>
  <c r="H527" i="3"/>
  <c r="J327" i="3"/>
  <c r="K327" i="3"/>
  <c r="H368" i="3"/>
  <c r="G368" i="3"/>
  <c r="H566" i="3"/>
  <c r="G566" i="3"/>
  <c r="H444" i="3"/>
  <c r="G444" i="3"/>
  <c r="H366" i="3"/>
  <c r="G366" i="3"/>
  <c r="H42" i="3"/>
  <c r="G42" i="3"/>
  <c r="J365" i="3"/>
  <c r="K365" i="3"/>
  <c r="J364" i="3"/>
  <c r="K364" i="3"/>
  <c r="K98" i="3"/>
  <c r="J98" i="3"/>
  <c r="H201" i="3"/>
  <c r="G201" i="3"/>
  <c r="H7" i="3"/>
  <c r="G7" i="3"/>
  <c r="H561" i="3"/>
  <c r="G561" i="3"/>
  <c r="J520" i="3"/>
  <c r="K520" i="3"/>
  <c r="H141" i="3"/>
  <c r="G141" i="3"/>
  <c r="H199" i="3"/>
  <c r="G199" i="3"/>
  <c r="K559" i="3"/>
  <c r="J559" i="3"/>
  <c r="H3" i="3"/>
  <c r="G3" i="3"/>
  <c r="J505" i="3"/>
  <c r="K505" i="3"/>
  <c r="H190" i="3"/>
  <c r="G190" i="3"/>
  <c r="G240" i="3"/>
  <c r="H240" i="3"/>
  <c r="H233" i="3"/>
  <c r="G233" i="3"/>
  <c r="J547" i="3"/>
  <c r="K547" i="3"/>
  <c r="J458" i="3"/>
  <c r="K458" i="3"/>
  <c r="H453" i="3"/>
  <c r="G453" i="3"/>
  <c r="H290" i="3"/>
  <c r="G290" i="3"/>
  <c r="J287" i="3"/>
  <c r="K287" i="3"/>
  <c r="H10" i="3"/>
  <c r="G10" i="3"/>
  <c r="H324" i="3"/>
  <c r="G324" i="3"/>
  <c r="J563" i="3"/>
  <c r="K563" i="3"/>
  <c r="H97" i="3"/>
  <c r="G97" i="3"/>
  <c r="K519" i="3"/>
  <c r="J519" i="3"/>
  <c r="K276" i="3"/>
  <c r="J276" i="3"/>
  <c r="H513" i="3"/>
  <c r="G513" i="3"/>
  <c r="K270" i="3"/>
  <c r="J270" i="3"/>
  <c r="H507" i="3"/>
  <c r="G507" i="3"/>
  <c r="H504" i="3"/>
  <c r="G504" i="3"/>
  <c r="K261" i="3"/>
  <c r="J261" i="3"/>
  <c r="K498" i="3"/>
  <c r="J498" i="3"/>
  <c r="J255" i="3"/>
  <c r="K255" i="3"/>
  <c r="H253" i="3"/>
  <c r="G253" i="3"/>
  <c r="H251" i="3"/>
  <c r="G251" i="3"/>
  <c r="J249" i="3"/>
  <c r="K249" i="3"/>
  <c r="H191" i="3"/>
  <c r="G191" i="3"/>
  <c r="J246" i="3"/>
  <c r="K246" i="3"/>
  <c r="H485" i="3"/>
  <c r="G485" i="3"/>
  <c r="J483" i="3"/>
  <c r="K483" i="3"/>
  <c r="H185" i="3"/>
  <c r="G185" i="3"/>
  <c r="H184" i="3"/>
  <c r="G184" i="3"/>
  <c r="H479" i="3"/>
  <c r="G479" i="3"/>
  <c r="H180" i="3"/>
  <c r="G180" i="3"/>
  <c r="K316" i="3"/>
  <c r="J316" i="3"/>
  <c r="K356" i="3"/>
  <c r="J356" i="3"/>
  <c r="K234" i="3"/>
  <c r="J234" i="3"/>
  <c r="J355" i="3"/>
  <c r="K355" i="3"/>
  <c r="K73" i="3"/>
  <c r="J73" i="3"/>
  <c r="H433" i="3"/>
  <c r="G433" i="3"/>
  <c r="H312" i="3"/>
  <c r="G312" i="3"/>
  <c r="G472" i="3"/>
  <c r="H472" i="3"/>
  <c r="K551" i="3"/>
  <c r="J551" i="3"/>
  <c r="H551" i="3"/>
  <c r="G551" i="3"/>
  <c r="G392" i="3"/>
  <c r="H392" i="3"/>
  <c r="K392" i="3"/>
  <c r="J392" i="3"/>
  <c r="J171" i="3"/>
  <c r="K171" i="3"/>
  <c r="J350" i="3"/>
  <c r="K350" i="3"/>
  <c r="H124" i="3"/>
  <c r="G124" i="3"/>
  <c r="K170" i="3"/>
  <c r="J170" i="3"/>
  <c r="H348" i="3"/>
  <c r="G348" i="3"/>
  <c r="J123" i="3"/>
  <c r="K123" i="3"/>
  <c r="J389" i="3"/>
  <c r="K389" i="3"/>
  <c r="H168" i="3"/>
  <c r="G168" i="3"/>
  <c r="H466" i="3"/>
  <c r="G466" i="3"/>
  <c r="H31" i="3"/>
  <c r="G31" i="3"/>
  <c r="H345" i="3"/>
  <c r="G345" i="3"/>
  <c r="H544" i="3"/>
  <c r="G544" i="3"/>
  <c r="H29" i="3"/>
  <c r="G29" i="3"/>
  <c r="K423" i="3"/>
  <c r="J423" i="3"/>
  <c r="K28" i="3"/>
  <c r="J28" i="3"/>
  <c r="H384" i="3"/>
  <c r="G384" i="3"/>
  <c r="H342" i="3"/>
  <c r="G342" i="3"/>
  <c r="H60" i="3"/>
  <c r="G60" i="3"/>
  <c r="J27" i="3"/>
  <c r="K27" i="3"/>
  <c r="H162" i="3"/>
  <c r="G162" i="3"/>
  <c r="G59" i="3"/>
  <c r="H59" i="3"/>
  <c r="J381" i="3"/>
  <c r="K381" i="3"/>
  <c r="K299" i="3"/>
  <c r="J299" i="3"/>
  <c r="J24" i="3"/>
  <c r="K24" i="3"/>
  <c r="H458" i="3"/>
  <c r="G458" i="3"/>
  <c r="J113" i="3"/>
  <c r="K113" i="3"/>
  <c r="G217" i="3"/>
  <c r="H217" i="3"/>
  <c r="K536" i="3"/>
  <c r="J536" i="3"/>
  <c r="H296" i="3"/>
  <c r="G296" i="3"/>
  <c r="H336" i="3"/>
  <c r="G336" i="3"/>
  <c r="J377" i="3"/>
  <c r="K377" i="3"/>
  <c r="K157" i="3"/>
  <c r="J157" i="3"/>
  <c r="J156" i="3"/>
  <c r="K156" i="3"/>
  <c r="K214" i="3"/>
  <c r="J214" i="3"/>
  <c r="K109" i="3"/>
  <c r="J109" i="3"/>
  <c r="H109" i="3"/>
  <c r="G109" i="3"/>
  <c r="H532" i="3"/>
  <c r="G532" i="3"/>
  <c r="J373" i="3"/>
  <c r="K373" i="3"/>
  <c r="H451" i="3"/>
  <c r="G451" i="3"/>
  <c r="G152" i="3"/>
  <c r="H152" i="3"/>
  <c r="J372" i="3"/>
  <c r="K372" i="3"/>
  <c r="J330" i="3"/>
  <c r="K330" i="3"/>
  <c r="K151" i="3"/>
  <c r="J151" i="3"/>
  <c r="J209" i="3"/>
  <c r="K209" i="3"/>
  <c r="J47" i="3"/>
  <c r="K47" i="3"/>
  <c r="G287" i="3"/>
  <c r="H287" i="3"/>
  <c r="J407" i="3"/>
  <c r="K407" i="3"/>
  <c r="K406" i="3"/>
  <c r="J406" i="3"/>
  <c r="H206" i="3"/>
  <c r="G206" i="3"/>
  <c r="J147" i="3"/>
  <c r="K147" i="3"/>
  <c r="K101" i="3"/>
  <c r="J101" i="3"/>
  <c r="J366" i="3"/>
  <c r="K366" i="3"/>
  <c r="J146" i="3"/>
  <c r="K146" i="3"/>
  <c r="K325" i="3"/>
  <c r="J325" i="3"/>
  <c r="G203" i="3"/>
  <c r="H203" i="3"/>
  <c r="H8" i="3"/>
  <c r="G8" i="3"/>
  <c r="G41" i="3"/>
  <c r="H41" i="3"/>
  <c r="K7" i="3"/>
  <c r="J7" i="3"/>
  <c r="J201" i="3"/>
  <c r="K201" i="3"/>
  <c r="H361" i="3"/>
  <c r="G361" i="3"/>
  <c r="H39" i="3"/>
  <c r="G39" i="3"/>
  <c r="J279" i="3"/>
  <c r="K279" i="3"/>
  <c r="K199" i="3"/>
  <c r="J199" i="3"/>
  <c r="J95" i="3"/>
  <c r="K95" i="3"/>
  <c r="H559" i="3"/>
  <c r="G559" i="3"/>
  <c r="H198" i="3"/>
  <c r="G198" i="3"/>
  <c r="J318" i="3"/>
  <c r="K318" i="3"/>
  <c r="H511" i="3"/>
  <c r="G511" i="3"/>
  <c r="K236" i="3"/>
  <c r="J236" i="3"/>
  <c r="K303" i="3"/>
  <c r="J303" i="3"/>
  <c r="J537" i="3"/>
  <c r="K537" i="3"/>
  <c r="H18" i="3"/>
  <c r="G18" i="3"/>
  <c r="K368" i="3"/>
  <c r="J368" i="3"/>
  <c r="K516" i="3"/>
  <c r="J516" i="3"/>
  <c r="K273" i="3"/>
  <c r="J273" i="3"/>
  <c r="H270" i="3"/>
  <c r="G270" i="3"/>
  <c r="K507" i="3"/>
  <c r="J507" i="3"/>
  <c r="J264" i="3"/>
  <c r="K264" i="3"/>
  <c r="J501" i="3"/>
  <c r="K501" i="3"/>
  <c r="K258" i="3"/>
  <c r="J258" i="3"/>
  <c r="K495" i="3"/>
  <c r="J495" i="3"/>
  <c r="H492" i="3"/>
  <c r="G492" i="3"/>
  <c r="H194" i="3"/>
  <c r="G194" i="3"/>
  <c r="J489" i="3"/>
  <c r="K489" i="3"/>
  <c r="H248" i="3"/>
  <c r="G248" i="3"/>
  <c r="J87" i="3"/>
  <c r="K87" i="3"/>
  <c r="H86" i="3"/>
  <c r="G86" i="3"/>
  <c r="K243" i="3"/>
  <c r="J243" i="3"/>
  <c r="H482" i="3"/>
  <c r="G482" i="3"/>
  <c r="H81" i="3"/>
  <c r="G81" i="3"/>
  <c r="H239" i="3"/>
  <c r="G239" i="3"/>
  <c r="K135" i="3"/>
  <c r="J135" i="3"/>
  <c r="K181" i="3"/>
  <c r="J181" i="3"/>
  <c r="K77" i="3"/>
  <c r="J77" i="3"/>
  <c r="H476" i="3"/>
  <c r="G476" i="3"/>
  <c r="J435" i="3"/>
  <c r="K435" i="3"/>
  <c r="K75" i="3"/>
  <c r="J75" i="3"/>
  <c r="H130" i="3"/>
  <c r="G130" i="3"/>
  <c r="H355" i="3"/>
  <c r="G355" i="3"/>
  <c r="H175" i="3"/>
  <c r="G175" i="3"/>
  <c r="H73" i="3"/>
  <c r="G73" i="3"/>
  <c r="K394" i="3"/>
  <c r="J394" i="3"/>
  <c r="K552" i="3"/>
  <c r="J552" i="3"/>
  <c r="H127" i="3"/>
  <c r="G127" i="3"/>
  <c r="J311" i="3"/>
  <c r="K311" i="3"/>
  <c r="K310" i="3"/>
  <c r="J310" i="3"/>
  <c r="H430" i="3"/>
  <c r="G430" i="3"/>
  <c r="H469" i="3"/>
  <c r="G469" i="3"/>
  <c r="H548" i="3"/>
  <c r="G548" i="3"/>
  <c r="J467" i="3"/>
  <c r="K467" i="3"/>
  <c r="H66" i="3"/>
  <c r="G66" i="3"/>
  <c r="K122" i="3"/>
  <c r="J122" i="3"/>
  <c r="G347" i="3"/>
  <c r="H347" i="3"/>
  <c r="J31" i="3"/>
  <c r="K31" i="3"/>
  <c r="J121" i="3"/>
  <c r="K121" i="3"/>
  <c r="J464" i="3"/>
  <c r="K464" i="3"/>
  <c r="K224" i="3"/>
  <c r="J224" i="3"/>
  <c r="K223" i="3"/>
  <c r="J223" i="3"/>
  <c r="H463" i="3"/>
  <c r="G463" i="3"/>
  <c r="H422" i="3"/>
  <c r="G422" i="3"/>
  <c r="K384" i="3"/>
  <c r="J384" i="3"/>
  <c r="K421" i="3"/>
  <c r="J421" i="3"/>
  <c r="K541" i="3"/>
  <c r="J541" i="3"/>
  <c r="K460" i="3"/>
  <c r="J460" i="3"/>
  <c r="J59" i="3"/>
  <c r="K59" i="3"/>
  <c r="H540" i="3"/>
  <c r="G540" i="3"/>
  <c r="H58" i="3"/>
  <c r="G58" i="3"/>
  <c r="H538" i="3"/>
  <c r="G538" i="3"/>
  <c r="K418" i="3"/>
  <c r="J418" i="3"/>
  <c r="J417" i="3"/>
  <c r="K417" i="3"/>
  <c r="G457" i="3"/>
  <c r="H457" i="3"/>
  <c r="H158" i="3"/>
  <c r="G158" i="3"/>
  <c r="K158" i="3"/>
  <c r="J158" i="3"/>
  <c r="K54" i="3"/>
  <c r="J54" i="3"/>
  <c r="H215" i="3"/>
  <c r="G215" i="3"/>
  <c r="H20" i="3"/>
  <c r="G20" i="3"/>
  <c r="K335" i="3"/>
  <c r="J335" i="3"/>
  <c r="K213" i="3"/>
  <c r="J213" i="3"/>
  <c r="H293" i="3"/>
  <c r="G293" i="3"/>
  <c r="J108" i="3"/>
  <c r="K108" i="3"/>
  <c r="H292" i="3"/>
  <c r="G292" i="3"/>
  <c r="K332" i="3"/>
  <c r="J332" i="3"/>
  <c r="H373" i="3"/>
  <c r="G373" i="3"/>
  <c r="J152" i="3"/>
  <c r="K152" i="3"/>
  <c r="H49" i="3"/>
  <c r="G49" i="3"/>
  <c r="H48" i="3"/>
  <c r="G48" i="3"/>
  <c r="H105" i="3"/>
  <c r="G105" i="3"/>
  <c r="H448" i="3"/>
  <c r="G448" i="3"/>
  <c r="H408" i="3"/>
  <c r="G408" i="3"/>
  <c r="H328" i="3"/>
  <c r="G328" i="3"/>
  <c r="H568" i="3"/>
  <c r="G568" i="3"/>
  <c r="G567" i="3"/>
  <c r="H567" i="3"/>
  <c r="J567" i="3"/>
  <c r="K567" i="3"/>
  <c r="H205" i="3"/>
  <c r="G205" i="3"/>
  <c r="H101" i="3"/>
  <c r="G101" i="3"/>
  <c r="H146" i="3"/>
  <c r="G146" i="3"/>
  <c r="H325" i="3"/>
  <c r="G325" i="3"/>
  <c r="G523" i="3"/>
  <c r="H523" i="3"/>
  <c r="H283" i="3"/>
  <c r="G283" i="3"/>
  <c r="J283" i="3"/>
  <c r="K283" i="3"/>
  <c r="K522" i="3"/>
  <c r="J522" i="3"/>
  <c r="K144" i="3"/>
  <c r="J144" i="3"/>
  <c r="J40" i="3"/>
  <c r="K40" i="3"/>
  <c r="H281" i="3"/>
  <c r="G281" i="3"/>
  <c r="K39" i="3"/>
  <c r="J39" i="3"/>
  <c r="H200" i="3"/>
  <c r="G200" i="3"/>
  <c r="H95" i="3"/>
  <c r="G95" i="3"/>
  <c r="H5" i="3"/>
  <c r="G5" i="3"/>
  <c r="H438" i="3"/>
  <c r="G438" i="3"/>
  <c r="K398" i="3"/>
  <c r="J398" i="3"/>
  <c r="H278" i="3"/>
  <c r="G278" i="3"/>
  <c r="K358" i="3"/>
  <c r="J358" i="3"/>
  <c r="J259" i="3"/>
  <c r="K259" i="3"/>
  <c r="H244" i="3"/>
  <c r="G244" i="3"/>
  <c r="H434" i="3"/>
  <c r="G434" i="3"/>
  <c r="J544" i="3"/>
  <c r="K544" i="3"/>
  <c r="J459" i="3"/>
  <c r="K459" i="3"/>
  <c r="H535" i="3"/>
  <c r="G535" i="3"/>
  <c r="J207" i="3"/>
  <c r="K207" i="3"/>
  <c r="J513" i="3"/>
  <c r="K513" i="3"/>
  <c r="H510" i="3"/>
  <c r="G510" i="3"/>
  <c r="J267" i="3"/>
  <c r="K267" i="3"/>
  <c r="K504" i="3"/>
  <c r="J504" i="3"/>
  <c r="H261" i="3"/>
  <c r="G261" i="3"/>
  <c r="H498" i="3"/>
  <c r="G498" i="3"/>
  <c r="H495" i="3"/>
  <c r="G495" i="3"/>
  <c r="J252" i="3"/>
  <c r="K252" i="3"/>
  <c r="H491" i="3"/>
  <c r="G491" i="3"/>
  <c r="J192" i="3"/>
  <c r="K192" i="3"/>
  <c r="H488" i="3"/>
  <c r="G488" i="3"/>
  <c r="K486" i="3"/>
  <c r="J486" i="3"/>
  <c r="H188" i="3"/>
  <c r="G188" i="3"/>
  <c r="K186" i="3"/>
  <c r="J186" i="3"/>
  <c r="H83" i="3"/>
  <c r="G83" i="3"/>
  <c r="K240" i="3"/>
  <c r="J240" i="3"/>
  <c r="J136" i="3"/>
  <c r="K136" i="3"/>
  <c r="H133" i="3"/>
  <c r="G133" i="3"/>
  <c r="K476" i="3"/>
  <c r="J476" i="3"/>
  <c r="J555" i="3"/>
  <c r="K555" i="3"/>
  <c r="J554" i="3"/>
  <c r="K554" i="3"/>
  <c r="K396" i="3"/>
  <c r="J396" i="3"/>
  <c r="K354" i="3"/>
  <c r="J354" i="3"/>
  <c r="J553" i="3"/>
  <c r="K553" i="3"/>
  <c r="J72" i="3"/>
  <c r="K72" i="3"/>
  <c r="J231" i="3"/>
  <c r="K231" i="3"/>
  <c r="H311" i="3"/>
  <c r="G311" i="3"/>
  <c r="K230" i="3"/>
  <c r="J230" i="3"/>
  <c r="H391" i="3"/>
  <c r="G391" i="3"/>
  <c r="K308" i="3"/>
  <c r="J308" i="3"/>
  <c r="G547" i="3"/>
  <c r="H547" i="3"/>
  <c r="G169" i="3"/>
  <c r="H169" i="3"/>
  <c r="K426" i="3"/>
  <c r="J426" i="3"/>
  <c r="H122" i="3"/>
  <c r="G122" i="3"/>
  <c r="H167" i="3"/>
  <c r="G167" i="3"/>
  <c r="H545" i="3"/>
  <c r="G545" i="3"/>
  <c r="H63" i="3"/>
  <c r="G63" i="3"/>
  <c r="H224" i="3"/>
  <c r="G224" i="3"/>
  <c r="H119" i="3"/>
  <c r="G119" i="3"/>
  <c r="H344" i="3"/>
  <c r="G344" i="3"/>
  <c r="J164" i="3"/>
  <c r="K164" i="3"/>
  <c r="H27" i="3"/>
  <c r="G27" i="3"/>
  <c r="G26" i="3"/>
  <c r="H26" i="3"/>
  <c r="H341" i="3"/>
  <c r="G341" i="3"/>
  <c r="J300" i="3"/>
  <c r="K300" i="3"/>
  <c r="J219" i="3"/>
  <c r="K219" i="3"/>
  <c r="H459" i="3"/>
  <c r="G459" i="3"/>
  <c r="K298" i="3"/>
  <c r="J298" i="3"/>
  <c r="H297" i="3"/>
  <c r="G297" i="3"/>
  <c r="J112" i="3"/>
  <c r="K112" i="3"/>
  <c r="H456" i="3"/>
  <c r="G456" i="3"/>
  <c r="H415" i="3"/>
  <c r="G415" i="3"/>
  <c r="H157" i="3"/>
  <c r="G157" i="3"/>
  <c r="G214" i="3"/>
  <c r="H214" i="3"/>
  <c r="H376" i="3"/>
  <c r="G376" i="3"/>
  <c r="K454" i="3"/>
  <c r="J454" i="3"/>
  <c r="H213" i="3"/>
  <c r="G213" i="3"/>
  <c r="K19" i="3"/>
  <c r="J19" i="3"/>
  <c r="J51" i="3"/>
  <c r="K51" i="3"/>
  <c r="K292" i="3"/>
  <c r="J292" i="3"/>
  <c r="H50" i="3"/>
  <c r="G50" i="3"/>
  <c r="K153" i="3"/>
  <c r="J153" i="3"/>
  <c r="H16" i="3"/>
  <c r="G16" i="3"/>
  <c r="K49" i="3"/>
  <c r="J49" i="3"/>
  <c r="H289" i="3"/>
  <c r="G289" i="3"/>
  <c r="K448" i="3"/>
  <c r="J448" i="3"/>
  <c r="H569" i="3"/>
  <c r="G569" i="3"/>
  <c r="J329" i="3"/>
  <c r="K329" i="3"/>
  <c r="K149" i="3"/>
  <c r="J149" i="3"/>
  <c r="H286" i="3"/>
  <c r="G286" i="3"/>
  <c r="J148" i="3"/>
  <c r="K148" i="3"/>
  <c r="K205" i="3"/>
  <c r="J205" i="3"/>
  <c r="K44" i="3"/>
  <c r="J44" i="3"/>
  <c r="K524" i="3"/>
  <c r="J524" i="3"/>
  <c r="H564" i="3"/>
  <c r="G564" i="3"/>
  <c r="J203" i="3"/>
  <c r="K203" i="3"/>
  <c r="J403" i="3"/>
  <c r="K403" i="3"/>
  <c r="H282" i="3"/>
  <c r="G282" i="3"/>
  <c r="G363" i="3"/>
  <c r="H363" i="3"/>
  <c r="H143" i="3"/>
  <c r="G143" i="3"/>
  <c r="H321" i="3"/>
  <c r="G321" i="3"/>
  <c r="J561" i="3"/>
  <c r="K561" i="3"/>
  <c r="J399" i="3"/>
  <c r="K399" i="3"/>
  <c r="H399" i="3"/>
  <c r="G399" i="3"/>
  <c r="J140" i="3"/>
  <c r="K140" i="3"/>
  <c r="H319" i="3"/>
  <c r="G319" i="3"/>
  <c r="K274" i="3"/>
  <c r="J274" i="3"/>
  <c r="H193" i="3"/>
  <c r="G193" i="3"/>
  <c r="H475" i="3"/>
  <c r="G475" i="3"/>
  <c r="K343" i="3"/>
  <c r="J343" i="3"/>
  <c r="K216" i="3"/>
  <c r="J216" i="3"/>
  <c r="K100" i="3"/>
  <c r="J100" i="3"/>
  <c r="H266" i="3"/>
  <c r="G266" i="3"/>
  <c r="H263" i="3"/>
  <c r="G263" i="3"/>
  <c r="H260" i="3"/>
  <c r="G260" i="3"/>
  <c r="H257" i="3"/>
  <c r="G257" i="3"/>
  <c r="H494" i="3"/>
  <c r="G494" i="3"/>
  <c r="K492" i="3"/>
  <c r="J492" i="3"/>
  <c r="H91" i="3"/>
  <c r="G91" i="3"/>
  <c r="K90" i="3"/>
  <c r="J90" i="3"/>
  <c r="H88" i="3"/>
  <c r="G88" i="3"/>
  <c r="K189" i="3"/>
  <c r="J189" i="3"/>
  <c r="H85" i="3"/>
  <c r="G85" i="3"/>
  <c r="J84" i="3"/>
  <c r="K84" i="3"/>
  <c r="K138" i="3"/>
  <c r="J138" i="3"/>
  <c r="K81" i="3"/>
  <c r="J81" i="3"/>
  <c r="K182" i="3"/>
  <c r="J182" i="3"/>
  <c r="H478" i="3"/>
  <c r="G478" i="3"/>
  <c r="J133" i="3"/>
  <c r="K133" i="3"/>
  <c r="K178" i="3"/>
  <c r="J178" i="3"/>
  <c r="G177" i="3"/>
  <c r="H177" i="3"/>
  <c r="H315" i="3"/>
  <c r="G315" i="3"/>
  <c r="H314" i="3"/>
  <c r="G314" i="3"/>
  <c r="H396" i="3"/>
  <c r="G396" i="3"/>
  <c r="K233" i="3"/>
  <c r="J233" i="3"/>
  <c r="H354" i="3"/>
  <c r="G354" i="3"/>
  <c r="J432" i="3"/>
  <c r="K432" i="3"/>
  <c r="H431" i="3"/>
  <c r="G431" i="3"/>
  <c r="J127" i="3"/>
  <c r="K127" i="3"/>
  <c r="K550" i="3"/>
  <c r="J550" i="3"/>
  <c r="K430" i="3"/>
  <c r="J430" i="3"/>
  <c r="J309" i="3"/>
  <c r="K309" i="3"/>
  <c r="G309" i="3"/>
  <c r="H309" i="3"/>
  <c r="K67" i="3"/>
  <c r="J67" i="3"/>
  <c r="H428" i="3"/>
  <c r="G428" i="3"/>
  <c r="K307" i="3"/>
  <c r="J307" i="3"/>
  <c r="H226" i="3"/>
  <c r="G226" i="3"/>
  <c r="K388" i="3"/>
  <c r="J388" i="3"/>
  <c r="H225" i="3"/>
  <c r="G225" i="3"/>
  <c r="K305" i="3"/>
  <c r="J305" i="3"/>
  <c r="H121" i="3"/>
  <c r="G121" i="3"/>
  <c r="H166" i="3"/>
  <c r="G166" i="3"/>
  <c r="K166" i="3"/>
  <c r="J166" i="3"/>
  <c r="J119" i="3"/>
  <c r="K119" i="3"/>
  <c r="J62" i="3"/>
  <c r="K62" i="3"/>
  <c r="K61" i="3"/>
  <c r="J61" i="3"/>
  <c r="H302" i="3"/>
  <c r="G302" i="3"/>
  <c r="H301" i="3"/>
  <c r="G301" i="3"/>
  <c r="K342" i="3"/>
  <c r="J342" i="3"/>
  <c r="K161" i="3"/>
  <c r="J161" i="3"/>
  <c r="H340" i="3"/>
  <c r="G340" i="3"/>
  <c r="K218" i="3"/>
  <c r="J218" i="3"/>
  <c r="H218" i="3"/>
  <c r="G218" i="3"/>
  <c r="J23" i="3"/>
  <c r="K23" i="3"/>
  <c r="K22" i="3"/>
  <c r="J22" i="3"/>
  <c r="K295" i="3"/>
  <c r="J295" i="3"/>
  <c r="K53" i="3"/>
  <c r="J53" i="3"/>
  <c r="H335" i="3"/>
  <c r="G335" i="3"/>
  <c r="H533" i="3"/>
  <c r="G533" i="3"/>
  <c r="J533" i="3"/>
  <c r="K533" i="3"/>
  <c r="H155" i="3"/>
  <c r="G155" i="3"/>
  <c r="H212" i="3"/>
  <c r="G212" i="3"/>
  <c r="K451" i="3"/>
  <c r="J451" i="3"/>
  <c r="H372" i="3"/>
  <c r="G372" i="3"/>
  <c r="G106" i="3"/>
  <c r="H106" i="3"/>
  <c r="H151" i="3"/>
  <c r="G151" i="3"/>
  <c r="K289" i="3"/>
  <c r="J289" i="3"/>
  <c r="H104" i="3"/>
  <c r="G104" i="3"/>
  <c r="H14" i="3"/>
  <c r="G14" i="3"/>
  <c r="G149" i="3"/>
  <c r="H149" i="3"/>
  <c r="H369" i="3"/>
  <c r="G369" i="3"/>
  <c r="H447" i="3"/>
  <c r="G447" i="3"/>
  <c r="K526" i="3"/>
  <c r="J526" i="3"/>
  <c r="H148" i="3"/>
  <c r="G148" i="3"/>
  <c r="K367" i="3"/>
  <c r="J367" i="3"/>
  <c r="H525" i="3"/>
  <c r="G525" i="3"/>
  <c r="H284" i="3"/>
  <c r="G284" i="3"/>
  <c r="H524" i="3"/>
  <c r="G524" i="3"/>
  <c r="J99" i="3"/>
  <c r="K99" i="3"/>
  <c r="G443" i="3"/>
  <c r="H443" i="3"/>
  <c r="H364" i="3"/>
  <c r="G364" i="3"/>
  <c r="K363" i="3"/>
  <c r="J363" i="3"/>
  <c r="H402" i="3"/>
  <c r="G402" i="3"/>
  <c r="K362" i="3"/>
  <c r="J362" i="3"/>
  <c r="H562" i="3"/>
  <c r="G562" i="3"/>
  <c r="G142" i="3"/>
  <c r="H142" i="3"/>
  <c r="H519" i="3"/>
  <c r="G519" i="3"/>
  <c r="K438" i="3"/>
  <c r="J438" i="3"/>
  <c r="H94" i="3"/>
  <c r="G94" i="3"/>
  <c r="H359" i="3"/>
  <c r="G359" i="3"/>
  <c r="K37" i="3"/>
  <c r="J37" i="3"/>
  <c r="H36" i="3"/>
  <c r="G36" i="3"/>
  <c r="H268" i="3"/>
  <c r="G268" i="3"/>
  <c r="H493" i="3"/>
  <c r="G493" i="3"/>
  <c r="G135" i="3"/>
  <c r="H135" i="3"/>
  <c r="H432" i="3"/>
  <c r="G432" i="3"/>
  <c r="J427" i="3"/>
  <c r="K427" i="3"/>
  <c r="H385" i="3"/>
  <c r="G385" i="3"/>
  <c r="H460" i="3"/>
  <c r="G460" i="3"/>
  <c r="H23" i="3"/>
  <c r="G23" i="3"/>
  <c r="G374" i="3"/>
  <c r="H374" i="3"/>
  <c r="G327" i="3"/>
  <c r="H327" i="3"/>
  <c r="H276" i="3"/>
  <c r="G276" i="3"/>
  <c r="H512" i="3"/>
  <c r="G512" i="3"/>
  <c r="K506" i="3"/>
  <c r="J506" i="3"/>
  <c r="K503" i="3"/>
  <c r="J503" i="3"/>
  <c r="K500" i="3"/>
  <c r="J500" i="3"/>
  <c r="H497" i="3"/>
  <c r="G497" i="3"/>
  <c r="K254" i="3"/>
  <c r="J254" i="3"/>
  <c r="J195" i="3"/>
  <c r="K195" i="3"/>
  <c r="J91" i="3"/>
  <c r="K91" i="3"/>
  <c r="H192" i="3"/>
  <c r="G192" i="3"/>
  <c r="K487" i="3"/>
  <c r="J487" i="3"/>
  <c r="H189" i="3"/>
  <c r="G189" i="3"/>
  <c r="K187" i="3"/>
  <c r="J187" i="3"/>
  <c r="H243" i="3"/>
  <c r="G243" i="3"/>
  <c r="H241" i="3"/>
  <c r="G241" i="3"/>
  <c r="K480" i="3"/>
  <c r="J480" i="3"/>
  <c r="H136" i="3"/>
  <c r="G136" i="3"/>
  <c r="K478" i="3"/>
  <c r="J478" i="3"/>
  <c r="H78" i="3"/>
  <c r="G78" i="3"/>
  <c r="J179" i="3"/>
  <c r="K179" i="3"/>
  <c r="H556" i="3"/>
  <c r="G556" i="3"/>
  <c r="K315" i="3"/>
  <c r="J315" i="3"/>
  <c r="H75" i="3"/>
  <c r="G75" i="3"/>
  <c r="J176" i="3"/>
  <c r="K176" i="3"/>
  <c r="K474" i="3"/>
  <c r="J474" i="3"/>
  <c r="J433" i="3"/>
  <c r="K433" i="3"/>
  <c r="H174" i="3"/>
  <c r="G174" i="3"/>
  <c r="H552" i="3"/>
  <c r="G552" i="3"/>
  <c r="K70" i="3"/>
  <c r="J70" i="3"/>
  <c r="J393" i="3"/>
  <c r="K393" i="3"/>
  <c r="H69" i="3"/>
  <c r="G69" i="3"/>
  <c r="H470" i="3"/>
  <c r="G470" i="3"/>
  <c r="J229" i="3"/>
  <c r="K229" i="3"/>
  <c r="K469" i="3"/>
  <c r="J469" i="3"/>
  <c r="H228" i="3"/>
  <c r="G228" i="3"/>
  <c r="J124" i="3"/>
  <c r="K124" i="3"/>
  <c r="H123" i="3"/>
  <c r="G123" i="3"/>
  <c r="K347" i="3"/>
  <c r="J347" i="3"/>
  <c r="H306" i="3"/>
  <c r="G306" i="3"/>
  <c r="J167" i="3"/>
  <c r="K167" i="3"/>
  <c r="H305" i="3"/>
  <c r="G305" i="3"/>
  <c r="J465" i="3"/>
  <c r="K465" i="3"/>
  <c r="J120" i="3"/>
  <c r="K120" i="3"/>
  <c r="H543" i="3"/>
  <c r="G543" i="3"/>
  <c r="H118" i="3"/>
  <c r="G118" i="3"/>
  <c r="J221" i="3"/>
  <c r="K221" i="3"/>
  <c r="H421" i="3"/>
  <c r="G421" i="3"/>
  <c r="H300" i="3"/>
  <c r="G300" i="3"/>
  <c r="K162" i="3"/>
  <c r="J162" i="3"/>
  <c r="H25" i="3"/>
  <c r="G25" i="3"/>
  <c r="H539" i="3"/>
  <c r="G539" i="3"/>
  <c r="J115" i="3"/>
  <c r="K115" i="3"/>
  <c r="K57" i="3"/>
  <c r="J57" i="3"/>
  <c r="H114" i="3"/>
  <c r="G114" i="3"/>
  <c r="H159" i="3"/>
  <c r="G159" i="3"/>
  <c r="G55" i="3"/>
  <c r="H55" i="3"/>
  <c r="K296" i="3"/>
  <c r="J296" i="3"/>
  <c r="H111" i="3"/>
  <c r="G111" i="3"/>
  <c r="G377" i="3"/>
  <c r="H377" i="3"/>
  <c r="G454" i="3"/>
  <c r="H454" i="3"/>
  <c r="K376" i="3"/>
  <c r="J376" i="3"/>
  <c r="K334" i="3"/>
  <c r="J334" i="3"/>
  <c r="K375" i="3"/>
  <c r="J375" i="3"/>
  <c r="J374" i="3"/>
  <c r="K374" i="3"/>
  <c r="K412" i="3"/>
  <c r="J412" i="3"/>
  <c r="J291" i="3"/>
  <c r="K291" i="3"/>
  <c r="K106" i="3"/>
  <c r="J106" i="3"/>
  <c r="K529" i="3"/>
  <c r="J529" i="3"/>
  <c r="J48" i="3"/>
  <c r="K48" i="3"/>
  <c r="K288" i="3"/>
  <c r="J288" i="3"/>
  <c r="J569" i="3"/>
  <c r="K569" i="3"/>
  <c r="G207" i="3"/>
  <c r="H207" i="3"/>
  <c r="K568" i="3"/>
  <c r="J568" i="3"/>
  <c r="J369" i="3"/>
  <c r="K369" i="3"/>
  <c r="H446" i="3"/>
  <c r="G446" i="3"/>
  <c r="K206" i="3"/>
  <c r="J206" i="3"/>
  <c r="G367" i="3"/>
  <c r="H367" i="3"/>
  <c r="K566" i="3"/>
  <c r="J566" i="3"/>
  <c r="K284" i="3"/>
  <c r="J284" i="3"/>
  <c r="K565" i="3"/>
  <c r="J565" i="3"/>
  <c r="H403" i="3"/>
  <c r="G403" i="3"/>
  <c r="K42" i="3"/>
  <c r="J42" i="3"/>
  <c r="H563" i="3"/>
  <c r="G563" i="3"/>
  <c r="H442" i="3"/>
  <c r="G442" i="3"/>
  <c r="K402" i="3"/>
  <c r="J402" i="3"/>
  <c r="J143" i="3"/>
  <c r="K143" i="3"/>
  <c r="K562" i="3"/>
  <c r="J562" i="3"/>
  <c r="H400" i="3"/>
  <c r="G400" i="3"/>
  <c r="K321" i="3"/>
  <c r="J321" i="3"/>
  <c r="J38" i="3"/>
  <c r="K38" i="3"/>
  <c r="H320" i="3"/>
  <c r="G320" i="3"/>
  <c r="K278" i="3"/>
  <c r="J278" i="3"/>
  <c r="J256" i="3"/>
  <c r="K256" i="3"/>
  <c r="J313" i="3"/>
  <c r="K313" i="3"/>
  <c r="K390" i="3"/>
  <c r="J390" i="3"/>
  <c r="J117" i="3"/>
  <c r="K117" i="3"/>
  <c r="G450" i="3"/>
  <c r="H450" i="3"/>
  <c r="H326" i="3"/>
  <c r="G326" i="3"/>
  <c r="H272" i="3"/>
  <c r="G272" i="3"/>
  <c r="J275" i="3"/>
  <c r="K275" i="3"/>
  <c r="K272" i="3"/>
  <c r="J272" i="3"/>
  <c r="J509" i="3"/>
  <c r="K509" i="3"/>
  <c r="K266" i="3"/>
  <c r="J266" i="3"/>
  <c r="H503" i="3"/>
  <c r="G503" i="3"/>
  <c r="H500" i="3"/>
  <c r="G500" i="3"/>
  <c r="J497" i="3"/>
  <c r="K497" i="3"/>
  <c r="K494" i="3"/>
  <c r="J494" i="3"/>
  <c r="H252" i="3"/>
  <c r="G252" i="3"/>
  <c r="K490" i="3"/>
  <c r="J490" i="3"/>
  <c r="H249" i="3"/>
  <c r="G249" i="3"/>
  <c r="K190" i="3"/>
  <c r="J190" i="3"/>
  <c r="H486" i="3"/>
  <c r="G486" i="3"/>
  <c r="J244" i="3"/>
  <c r="K244" i="3"/>
  <c r="H483" i="3"/>
  <c r="G483" i="3"/>
  <c r="J184" i="3"/>
  <c r="K184" i="3"/>
  <c r="J183" i="3"/>
  <c r="K183" i="3"/>
  <c r="H182" i="3"/>
  <c r="G182" i="3"/>
  <c r="J180" i="3"/>
  <c r="K180" i="3"/>
  <c r="H179" i="3"/>
  <c r="G179" i="3"/>
  <c r="K76" i="3"/>
  <c r="J76" i="3"/>
  <c r="H435" i="3"/>
  <c r="G435" i="3"/>
  <c r="H235" i="3"/>
  <c r="G235" i="3"/>
  <c r="H234" i="3"/>
  <c r="G234" i="3"/>
  <c r="K129" i="3"/>
  <c r="J129" i="3"/>
  <c r="H473" i="3"/>
  <c r="G473" i="3"/>
  <c r="H128" i="3"/>
  <c r="G128" i="3"/>
  <c r="H352" i="3"/>
  <c r="G352" i="3"/>
  <c r="J126" i="3"/>
  <c r="K126" i="3"/>
  <c r="K351" i="3"/>
  <c r="J351" i="3"/>
  <c r="H68" i="3"/>
  <c r="G68" i="3"/>
  <c r="G429" i="3"/>
  <c r="H429" i="3"/>
  <c r="J34" i="3"/>
  <c r="K34" i="3"/>
  <c r="K548" i="3"/>
  <c r="J548" i="3"/>
  <c r="K66" i="3"/>
  <c r="J66" i="3"/>
  <c r="K227" i="3"/>
  <c r="J227" i="3"/>
  <c r="K168" i="3"/>
  <c r="J168" i="3"/>
  <c r="J226" i="3"/>
  <c r="K226" i="3"/>
  <c r="H425" i="3"/>
  <c r="G425" i="3"/>
  <c r="H386" i="3"/>
  <c r="G386" i="3"/>
  <c r="H120" i="3"/>
  <c r="G120" i="3"/>
  <c r="H30" i="3"/>
  <c r="G30" i="3"/>
  <c r="H62" i="3"/>
  <c r="G62" i="3"/>
  <c r="H165" i="3"/>
  <c r="G165" i="3"/>
  <c r="K462" i="3"/>
  <c r="J462" i="3"/>
  <c r="H383" i="3"/>
  <c r="G383" i="3"/>
  <c r="H116" i="3"/>
  <c r="G116" i="3"/>
  <c r="J116" i="3"/>
  <c r="K116" i="3"/>
  <c r="J25" i="3"/>
  <c r="K25" i="3"/>
  <c r="K539" i="3"/>
  <c r="J539" i="3"/>
  <c r="H418" i="3"/>
  <c r="G418" i="3"/>
  <c r="H298" i="3"/>
  <c r="G298" i="3"/>
  <c r="H379" i="3"/>
  <c r="G379" i="3"/>
  <c r="K217" i="3"/>
  <c r="J217" i="3"/>
  <c r="H216" i="3"/>
  <c r="G216" i="3"/>
  <c r="H378" i="3"/>
  <c r="G378" i="3"/>
  <c r="K415" i="3"/>
  <c r="J415" i="3"/>
  <c r="J20" i="3"/>
  <c r="K20" i="3"/>
  <c r="K110" i="3"/>
  <c r="J110" i="3"/>
  <c r="G19" i="3"/>
  <c r="H19" i="3"/>
  <c r="H412" i="3"/>
  <c r="G412" i="3"/>
  <c r="H51" i="3"/>
  <c r="G51" i="3"/>
  <c r="H154" i="3"/>
  <c r="G154" i="3"/>
  <c r="H17" i="3"/>
  <c r="G17" i="3"/>
  <c r="K331" i="3"/>
  <c r="J331" i="3"/>
  <c r="G15" i="3"/>
  <c r="H15" i="3"/>
  <c r="J449" i="3"/>
  <c r="K449" i="3"/>
  <c r="H150" i="3"/>
  <c r="G150" i="3"/>
  <c r="G370" i="3"/>
  <c r="H370" i="3"/>
  <c r="J103" i="3"/>
  <c r="K103" i="3"/>
  <c r="K13" i="3"/>
  <c r="J13" i="3"/>
  <c r="G12" i="3"/>
  <c r="H12" i="3"/>
  <c r="H526" i="3"/>
  <c r="G526" i="3"/>
  <c r="H102" i="3"/>
  <c r="G102" i="3"/>
  <c r="H11" i="3"/>
  <c r="G11" i="3"/>
  <c r="H565" i="3"/>
  <c r="G565" i="3"/>
  <c r="H404" i="3"/>
  <c r="G404" i="3"/>
  <c r="K564" i="3"/>
  <c r="J564" i="3"/>
  <c r="H9" i="3"/>
  <c r="G9" i="3"/>
  <c r="K442" i="3"/>
  <c r="J442" i="3"/>
  <c r="J323" i="3"/>
  <c r="K323" i="3"/>
  <c r="H144" i="3"/>
  <c r="G144" i="3"/>
  <c r="H401" i="3"/>
  <c r="G401" i="3"/>
  <c r="K322" i="3"/>
  <c r="J322" i="3"/>
  <c r="J280" i="3"/>
  <c r="K280" i="3"/>
  <c r="H280" i="3"/>
  <c r="G280" i="3"/>
  <c r="H360" i="3"/>
  <c r="G360" i="3"/>
  <c r="J320" i="3"/>
  <c r="K320" i="3"/>
  <c r="H37" i="3"/>
  <c r="G37" i="3"/>
  <c r="H398" i="3"/>
  <c r="G398" i="3"/>
  <c r="K198" i="3"/>
  <c r="J198" i="3"/>
  <c r="H558" i="3"/>
  <c r="G558" i="3"/>
  <c r="K86" i="3"/>
  <c r="J86" i="3"/>
  <c r="K173" i="3"/>
  <c r="J173" i="3"/>
  <c r="J425" i="3"/>
  <c r="K425" i="3"/>
  <c r="H164" i="3"/>
  <c r="G164" i="3"/>
  <c r="J55" i="3"/>
  <c r="K55" i="3"/>
  <c r="J410" i="3"/>
  <c r="K410" i="3"/>
  <c r="H405" i="3"/>
  <c r="G405" i="3"/>
  <c r="H275" i="3"/>
  <c r="G275" i="3"/>
  <c r="H269" i="3"/>
  <c r="G269" i="3"/>
  <c r="K512" i="3"/>
  <c r="J512" i="3"/>
  <c r="J263" i="3"/>
  <c r="K263" i="3"/>
  <c r="K257" i="3"/>
  <c r="J257" i="3"/>
  <c r="H254" i="3"/>
  <c r="G254" i="3"/>
  <c r="K193" i="3"/>
  <c r="J193" i="3"/>
  <c r="H489" i="3"/>
  <c r="G489" i="3"/>
  <c r="J88" i="3"/>
  <c r="K88" i="3"/>
  <c r="H246" i="3"/>
  <c r="G246" i="3"/>
  <c r="K85" i="3"/>
  <c r="J85" i="3"/>
  <c r="H186" i="3"/>
  <c r="G186" i="3"/>
  <c r="K82" i="3"/>
  <c r="J82" i="3"/>
  <c r="K137" i="3"/>
  <c r="J137" i="3"/>
  <c r="K479" i="3"/>
  <c r="J479" i="3"/>
  <c r="K78" i="3"/>
  <c r="J78" i="3"/>
  <c r="H77" i="3"/>
  <c r="G77" i="3"/>
  <c r="J556" i="3"/>
  <c r="K556" i="3"/>
  <c r="J475" i="3"/>
  <c r="K475" i="3"/>
  <c r="H131" i="3"/>
  <c r="G131" i="3"/>
  <c r="K434" i="3"/>
  <c r="J434" i="3"/>
  <c r="K314" i="3"/>
  <c r="J314" i="3"/>
  <c r="J473" i="3"/>
  <c r="K473" i="3"/>
  <c r="H71" i="3"/>
  <c r="G71" i="3"/>
  <c r="K232" i="3"/>
  <c r="J232" i="3"/>
  <c r="K431" i="3"/>
  <c r="J431" i="3"/>
  <c r="H126" i="3"/>
  <c r="G126" i="3"/>
  <c r="J429" i="3"/>
  <c r="K429" i="3"/>
  <c r="K549" i="3"/>
  <c r="J549" i="3"/>
  <c r="H390" i="3"/>
  <c r="G390" i="3"/>
  <c r="G307" i="3"/>
  <c r="H307" i="3"/>
  <c r="G32" i="3"/>
  <c r="H32" i="3"/>
  <c r="H546" i="3"/>
  <c r="G546" i="3"/>
  <c r="K346" i="3"/>
  <c r="J346" i="3"/>
  <c r="K30" i="3"/>
  <c r="J30" i="3"/>
  <c r="J345" i="3"/>
  <c r="K345" i="3"/>
  <c r="H303" i="3"/>
  <c r="G303" i="3"/>
  <c r="J344" i="3"/>
  <c r="K344" i="3"/>
  <c r="H343" i="3"/>
  <c r="G343" i="3"/>
  <c r="H462" i="3"/>
  <c r="G462" i="3"/>
  <c r="G221" i="3"/>
  <c r="H221" i="3"/>
  <c r="J163" i="3"/>
  <c r="K163" i="3"/>
  <c r="K220" i="3"/>
  <c r="J220" i="3"/>
  <c r="H220" i="3"/>
  <c r="G220" i="3"/>
  <c r="H299" i="3"/>
  <c r="G299" i="3"/>
  <c r="H419" i="3"/>
  <c r="G419" i="3"/>
  <c r="J339" i="3"/>
  <c r="K339" i="3"/>
  <c r="H160" i="3"/>
  <c r="G160" i="3"/>
  <c r="K160" i="3"/>
  <c r="J160" i="3"/>
  <c r="J159" i="3"/>
  <c r="K159" i="3"/>
  <c r="H537" i="3"/>
  <c r="G537" i="3"/>
  <c r="K337" i="3"/>
  <c r="J337" i="3"/>
  <c r="J416" i="3"/>
  <c r="K416" i="3"/>
  <c r="K455" i="3"/>
  <c r="J455" i="3"/>
  <c r="H295" i="3"/>
  <c r="G295" i="3"/>
  <c r="G156" i="3"/>
  <c r="H156" i="3"/>
  <c r="J155" i="3"/>
  <c r="K155" i="3"/>
  <c r="G52" i="3"/>
  <c r="H52" i="3"/>
  <c r="H108" i="3"/>
  <c r="G108" i="3"/>
  <c r="J212" i="3"/>
  <c r="K212" i="3"/>
  <c r="K532" i="3"/>
  <c r="J532" i="3"/>
  <c r="J50" i="3"/>
  <c r="K50" i="3"/>
  <c r="H331" i="3"/>
  <c r="G331" i="3"/>
  <c r="H409" i="3"/>
  <c r="G409" i="3"/>
  <c r="H330" i="3"/>
  <c r="G330" i="3"/>
  <c r="J370" i="3"/>
  <c r="K370" i="3"/>
  <c r="K408" i="3"/>
  <c r="J408" i="3"/>
  <c r="H46" i="3"/>
  <c r="G46" i="3"/>
  <c r="J447" i="3"/>
  <c r="K447" i="3"/>
  <c r="G45" i="3"/>
  <c r="H45" i="3"/>
  <c r="K446" i="3"/>
  <c r="J446" i="3"/>
  <c r="J405" i="3"/>
  <c r="K405" i="3"/>
  <c r="J326" i="3"/>
  <c r="K326" i="3"/>
  <c r="K10" i="3"/>
  <c r="J10" i="3"/>
  <c r="J444" i="3"/>
  <c r="K444" i="3"/>
  <c r="G145" i="3"/>
  <c r="H145" i="3"/>
  <c r="K523" i="3"/>
  <c r="J523" i="3"/>
  <c r="H323" i="3"/>
  <c r="G323" i="3"/>
  <c r="H202" i="3"/>
  <c r="G202" i="3"/>
  <c r="K282" i="3"/>
  <c r="J282" i="3"/>
  <c r="H40" i="3"/>
  <c r="G40" i="3"/>
  <c r="K361" i="3"/>
  <c r="J361" i="3"/>
  <c r="K439" i="3"/>
  <c r="J439" i="3"/>
  <c r="G560" i="3"/>
  <c r="H560" i="3"/>
  <c r="H358" i="3"/>
  <c r="G358" i="3"/>
  <c r="J36" i="3"/>
  <c r="K36" i="3"/>
  <c r="H502" i="3"/>
  <c r="G502" i="3"/>
  <c r="H550" i="3"/>
  <c r="G550" i="3"/>
  <c r="H308" i="3"/>
  <c r="G308" i="3"/>
  <c r="K336" i="3"/>
  <c r="J336" i="3"/>
  <c r="H211" i="3"/>
  <c r="G211" i="3"/>
  <c r="H288" i="3"/>
  <c r="G288" i="3"/>
  <c r="K515" i="3"/>
  <c r="J515" i="3"/>
  <c r="H515" i="3"/>
  <c r="G515" i="3"/>
  <c r="K269" i="3"/>
  <c r="J269" i="3"/>
  <c r="H506" i="3"/>
  <c r="G506" i="3"/>
  <c r="J260" i="3"/>
  <c r="K260" i="3"/>
  <c r="H195" i="3"/>
  <c r="G195" i="3"/>
  <c r="H274" i="3"/>
  <c r="G274" i="3"/>
  <c r="H271" i="3"/>
  <c r="G271" i="3"/>
  <c r="K508" i="3"/>
  <c r="J508" i="3"/>
  <c r="H505" i="3"/>
  <c r="G505" i="3"/>
  <c r="H262" i="3"/>
  <c r="G262" i="3"/>
  <c r="H259" i="3"/>
  <c r="G259" i="3"/>
  <c r="H256" i="3"/>
  <c r="G256" i="3"/>
  <c r="J493" i="3"/>
  <c r="K493" i="3"/>
  <c r="H92" i="3"/>
  <c r="G92" i="3"/>
  <c r="K250" i="3"/>
  <c r="J250" i="3"/>
  <c r="H89" i="3"/>
  <c r="G89" i="3"/>
  <c r="K247" i="3"/>
  <c r="J247" i="3"/>
  <c r="J188" i="3"/>
  <c r="K188" i="3"/>
  <c r="K484" i="3"/>
  <c r="J484" i="3"/>
  <c r="J242" i="3"/>
  <c r="K242" i="3"/>
  <c r="K241" i="3"/>
  <c r="J241" i="3"/>
  <c r="H183" i="3"/>
  <c r="G183" i="3"/>
  <c r="H80" i="3"/>
  <c r="G80" i="3"/>
  <c r="H132" i="3"/>
  <c r="G132" i="3"/>
  <c r="H436" i="3"/>
  <c r="G436" i="3"/>
  <c r="H555" i="3"/>
  <c r="G555" i="3"/>
  <c r="H474" i="3"/>
  <c r="G474" i="3"/>
  <c r="H313" i="3"/>
  <c r="G313" i="3"/>
  <c r="J175" i="3"/>
  <c r="K175" i="3"/>
  <c r="J472" i="3"/>
  <c r="K472" i="3"/>
  <c r="G232" i="3"/>
  <c r="H232" i="3"/>
  <c r="H394" i="3"/>
  <c r="G394" i="3"/>
  <c r="J352" i="3"/>
  <c r="K352" i="3"/>
  <c r="H231" i="3"/>
  <c r="G231" i="3"/>
  <c r="J172" i="3"/>
  <c r="K172" i="3"/>
  <c r="H172" i="3"/>
  <c r="G172" i="3"/>
  <c r="H171" i="3"/>
  <c r="G171" i="3"/>
  <c r="K349" i="3"/>
  <c r="J349" i="3"/>
  <c r="K468" i="3"/>
  <c r="J468" i="3"/>
  <c r="K33" i="3"/>
  <c r="J33" i="3"/>
  <c r="G427" i="3"/>
  <c r="H427" i="3"/>
  <c r="K466" i="3"/>
  <c r="J466" i="3"/>
  <c r="J65" i="3"/>
  <c r="K65" i="3"/>
  <c r="H346" i="3"/>
  <c r="G346" i="3"/>
  <c r="H424" i="3"/>
  <c r="G424" i="3"/>
  <c r="H464" i="3"/>
  <c r="G464" i="3"/>
  <c r="J385" i="3"/>
  <c r="K385" i="3"/>
  <c r="K543" i="3"/>
  <c r="J543" i="3"/>
  <c r="H423" i="3"/>
  <c r="G423" i="3"/>
  <c r="K422" i="3"/>
  <c r="J422" i="3"/>
  <c r="K302" i="3"/>
  <c r="J302" i="3"/>
  <c r="H163" i="3"/>
  <c r="G163" i="3"/>
  <c r="H420" i="3"/>
  <c r="G420" i="3"/>
  <c r="K540" i="3"/>
  <c r="J540" i="3"/>
  <c r="G381" i="3"/>
  <c r="H381" i="3"/>
  <c r="H115" i="3"/>
  <c r="G115" i="3"/>
  <c r="K538" i="3"/>
  <c r="J538" i="3"/>
  <c r="H56" i="3"/>
  <c r="G56" i="3"/>
  <c r="J338" i="3"/>
  <c r="K338" i="3"/>
  <c r="G417" i="3"/>
  <c r="H417" i="3"/>
  <c r="H22" i="3"/>
  <c r="G22" i="3"/>
  <c r="J111" i="3"/>
  <c r="K111" i="3"/>
  <c r="J414" i="3"/>
  <c r="K414" i="3"/>
  <c r="J52" i="3"/>
  <c r="K52" i="3"/>
  <c r="J452" i="3"/>
  <c r="K452" i="3"/>
  <c r="H452" i="3"/>
  <c r="G452" i="3"/>
  <c r="H411" i="3"/>
  <c r="G411" i="3"/>
  <c r="H107" i="3"/>
  <c r="G107" i="3"/>
  <c r="H332" i="3"/>
  <c r="G332" i="3"/>
  <c r="J210" i="3"/>
  <c r="K210" i="3"/>
  <c r="J15" i="3"/>
  <c r="K15" i="3"/>
  <c r="J409" i="3"/>
  <c r="K409" i="3"/>
  <c r="K528" i="3"/>
  <c r="J528" i="3"/>
  <c r="H329" i="3"/>
  <c r="G329" i="3"/>
  <c r="K328" i="3"/>
  <c r="J328" i="3"/>
  <c r="G407" i="3"/>
  <c r="H407" i="3"/>
  <c r="K286" i="3"/>
  <c r="J286" i="3"/>
  <c r="H285" i="3"/>
  <c r="G285" i="3"/>
  <c r="H445" i="3"/>
  <c r="G445" i="3"/>
  <c r="K43" i="3"/>
  <c r="J43" i="3"/>
  <c r="H43" i="3"/>
  <c r="G43" i="3"/>
  <c r="K324" i="3"/>
  <c r="J324" i="3"/>
  <c r="H365" i="3"/>
  <c r="G365" i="3"/>
  <c r="K202" i="3"/>
  <c r="J202" i="3"/>
  <c r="J8" i="3"/>
  <c r="K8" i="3"/>
  <c r="H441" i="3"/>
  <c r="G441" i="3"/>
  <c r="H362" i="3"/>
  <c r="G362" i="3"/>
  <c r="H521" i="3"/>
  <c r="G521" i="3"/>
  <c r="J142" i="3"/>
  <c r="K142" i="3"/>
  <c r="G520" i="3"/>
  <c r="H520" i="3"/>
  <c r="H38" i="3"/>
  <c r="G38" i="3"/>
  <c r="K360" i="3"/>
  <c r="J360" i="3"/>
  <c r="K359" i="3"/>
  <c r="J359" i="3"/>
  <c r="H518" i="3"/>
  <c r="G518" i="3"/>
  <c r="K558" i="3"/>
  <c r="J558" i="3"/>
  <c r="J83" i="3"/>
  <c r="K83" i="3"/>
  <c r="K68" i="3"/>
  <c r="J68" i="3"/>
  <c r="K26" i="3"/>
  <c r="J26" i="3"/>
  <c r="H112" i="3"/>
  <c r="G112" i="3"/>
  <c r="K285" i="3"/>
  <c r="J285" i="3"/>
  <c r="H509" i="3"/>
  <c r="G509" i="3"/>
  <c r="J271" i="3"/>
  <c r="K271" i="3"/>
  <c r="H265" i="3"/>
  <c r="G265" i="3"/>
  <c r="K499" i="3"/>
  <c r="J499" i="3"/>
  <c r="K496" i="3"/>
  <c r="J496" i="3"/>
  <c r="K253" i="3"/>
  <c r="J253" i="3"/>
  <c r="J251" i="3"/>
  <c r="K251" i="3"/>
  <c r="G490" i="3"/>
  <c r="H490" i="3"/>
  <c r="K488" i="3"/>
  <c r="J488" i="3"/>
  <c r="H487" i="3"/>
  <c r="G487" i="3"/>
  <c r="K485" i="3"/>
  <c r="J485" i="3"/>
  <c r="H484" i="3"/>
  <c r="G484" i="3"/>
  <c r="K185" i="3"/>
  <c r="J185" i="3"/>
  <c r="G138" i="3"/>
  <c r="H138" i="3"/>
  <c r="G480" i="3"/>
  <c r="H480" i="3"/>
  <c r="J80" i="3"/>
  <c r="K80" i="3"/>
  <c r="H79" i="3"/>
  <c r="G79" i="3"/>
  <c r="K134" i="3"/>
  <c r="J134" i="3"/>
  <c r="H236" i="3"/>
  <c r="G236" i="3"/>
  <c r="H316" i="3"/>
  <c r="G316" i="3"/>
  <c r="J131" i="3"/>
  <c r="K131" i="3"/>
  <c r="K130" i="3"/>
  <c r="J130" i="3"/>
  <c r="H129" i="3"/>
  <c r="G129" i="3"/>
  <c r="K71" i="3"/>
  <c r="J71" i="3"/>
  <c r="G72" i="3"/>
  <c r="H72" i="3"/>
  <c r="J174" i="3"/>
  <c r="K174" i="3"/>
  <c r="H70" i="3"/>
  <c r="G70" i="3"/>
  <c r="H310" i="3"/>
  <c r="G310" i="3"/>
  <c r="J69" i="3"/>
  <c r="K69" i="3"/>
  <c r="J125" i="3"/>
  <c r="K125" i="3"/>
  <c r="K391" i="3"/>
  <c r="J391" i="3"/>
  <c r="G67" i="3"/>
  <c r="H67" i="3"/>
  <c r="G349" i="3"/>
  <c r="H349" i="3"/>
  <c r="J169" i="3"/>
  <c r="K169" i="3"/>
  <c r="H388" i="3"/>
  <c r="G388" i="3"/>
  <c r="K64" i="3"/>
  <c r="J64" i="3"/>
  <c r="K225" i="3"/>
  <c r="J225" i="3"/>
  <c r="K386" i="3"/>
  <c r="J386" i="3"/>
  <c r="J118" i="3"/>
  <c r="K118" i="3"/>
  <c r="H542" i="3"/>
  <c r="G542" i="3"/>
  <c r="J60" i="3"/>
  <c r="K60" i="3"/>
  <c r="G541" i="3"/>
  <c r="H541" i="3"/>
  <c r="K382" i="3"/>
  <c r="J382" i="3"/>
  <c r="K420" i="3"/>
  <c r="J420" i="3"/>
  <c r="K419" i="3"/>
  <c r="J419" i="3"/>
  <c r="K340" i="3"/>
  <c r="J340" i="3"/>
  <c r="K114" i="3"/>
  <c r="J114" i="3"/>
  <c r="H24" i="3"/>
  <c r="G24" i="3"/>
  <c r="J56" i="3"/>
  <c r="K56" i="3"/>
  <c r="K457" i="3"/>
  <c r="J457" i="3"/>
  <c r="H416" i="3"/>
  <c r="G416" i="3"/>
  <c r="J215" i="3"/>
  <c r="K215" i="3"/>
  <c r="K535" i="3"/>
  <c r="J535" i="3"/>
  <c r="G534" i="3"/>
  <c r="H534" i="3"/>
  <c r="H414" i="3"/>
  <c r="G414" i="3"/>
  <c r="J413" i="3"/>
  <c r="K413" i="3"/>
  <c r="J293" i="3"/>
  <c r="K293" i="3"/>
  <c r="H333" i="3"/>
  <c r="G333" i="3"/>
  <c r="J211" i="3"/>
  <c r="K211" i="3"/>
  <c r="J17" i="3"/>
  <c r="K17" i="3"/>
  <c r="J531" i="3"/>
  <c r="K531" i="3"/>
  <c r="G530" i="3"/>
  <c r="H530" i="3"/>
  <c r="J450" i="3"/>
  <c r="K450" i="3"/>
  <c r="H449" i="3"/>
  <c r="G449" i="3"/>
  <c r="K104" i="3"/>
  <c r="J104" i="3"/>
  <c r="K14" i="3"/>
  <c r="J14" i="3"/>
  <c r="G103" i="3"/>
  <c r="H103" i="3"/>
  <c r="J527" i="3"/>
  <c r="K527" i="3"/>
  <c r="H406" i="3"/>
  <c r="G406" i="3"/>
  <c r="J45" i="3"/>
  <c r="K45" i="3"/>
  <c r="H147" i="3"/>
  <c r="G147" i="3"/>
  <c r="K11" i="3"/>
  <c r="J11" i="3"/>
  <c r="H100" i="3"/>
  <c r="G100" i="3"/>
  <c r="K404" i="3"/>
  <c r="J404" i="3"/>
  <c r="H99" i="3"/>
  <c r="G99" i="3"/>
  <c r="H522" i="3"/>
  <c r="G522" i="3"/>
  <c r="K97" i="3"/>
  <c r="J97" i="3"/>
  <c r="J401" i="3"/>
  <c r="K401" i="3"/>
  <c r="J441" i="3"/>
  <c r="K441" i="3"/>
  <c r="J6" i="3"/>
  <c r="K6" i="3"/>
  <c r="J400" i="3"/>
  <c r="K400" i="3"/>
  <c r="K560" i="3"/>
  <c r="J560" i="3"/>
  <c r="H279" i="3"/>
  <c r="G279" i="3"/>
  <c r="H140" i="3"/>
  <c r="G140" i="3"/>
  <c r="H4" i="3"/>
  <c r="G4" i="3"/>
  <c r="H318" i="3"/>
  <c r="G318" i="3"/>
  <c r="J580" i="3" l="1"/>
  <c r="K580" i="3"/>
  <c r="K635" i="3"/>
  <c r="J635" i="3"/>
  <c r="H631" i="3"/>
  <c r="G631" i="3"/>
  <c r="H643" i="3"/>
  <c r="G643" i="3"/>
  <c r="K711" i="3"/>
  <c r="J711" i="3"/>
  <c r="K708" i="3"/>
  <c r="J708" i="3"/>
  <c r="G977" i="3"/>
  <c r="H977" i="3"/>
  <c r="H1111" i="3"/>
  <c r="G1111" i="3"/>
  <c r="G866" i="3"/>
  <c r="H866" i="3"/>
  <c r="G1154" i="3"/>
  <c r="H1154" i="3"/>
  <c r="H1137" i="3"/>
  <c r="G1137" i="3"/>
  <c r="K1036" i="3"/>
  <c r="J1036" i="3"/>
  <c r="J824" i="3"/>
  <c r="K824" i="3"/>
  <c r="J1325" i="3"/>
  <c r="K1325" i="3"/>
  <c r="G1934" i="3"/>
  <c r="H1934" i="3"/>
  <c r="J1324" i="3"/>
  <c r="K1324" i="3"/>
  <c r="K1523" i="3"/>
  <c r="J1523" i="3"/>
  <c r="G1424" i="3"/>
  <c r="H1424" i="3"/>
  <c r="H1265" i="3"/>
  <c r="G1265" i="3"/>
  <c r="H1923" i="3"/>
  <c r="G1923" i="3"/>
  <c r="H1995" i="3"/>
  <c r="G1995" i="3"/>
  <c r="G1762" i="3"/>
  <c r="H1762" i="3"/>
  <c r="H2050" i="3"/>
  <c r="G2050" i="3"/>
  <c r="G1663" i="3"/>
  <c r="H1663" i="3"/>
  <c r="J2097" i="3"/>
  <c r="K2097" i="3"/>
  <c r="H1936" i="3"/>
  <c r="G1936" i="3"/>
  <c r="G1686" i="3"/>
  <c r="H1686" i="3"/>
  <c r="K746" i="3"/>
  <c r="J746" i="3"/>
  <c r="H623" i="3"/>
  <c r="G623" i="3"/>
  <c r="K590" i="3"/>
  <c r="J590" i="3"/>
  <c r="J597" i="3"/>
  <c r="K597" i="3"/>
  <c r="K716" i="3"/>
  <c r="J716" i="3"/>
  <c r="H1105" i="3"/>
  <c r="G1105" i="3"/>
  <c r="G590" i="3"/>
  <c r="H590" i="3"/>
  <c r="H1375" i="3"/>
  <c r="G1375" i="3"/>
  <c r="H938" i="3"/>
  <c r="G938" i="3"/>
  <c r="J1065" i="3"/>
  <c r="K1065" i="3"/>
  <c r="J995" i="3"/>
  <c r="K995" i="3"/>
  <c r="K1040" i="3"/>
  <c r="J1040" i="3"/>
  <c r="H982" i="3"/>
  <c r="G982" i="3"/>
  <c r="G1198" i="3"/>
  <c r="H1198" i="3"/>
  <c r="H1555" i="3"/>
  <c r="G1555" i="3"/>
  <c r="G1496" i="3"/>
  <c r="H1496" i="3"/>
  <c r="G1270" i="3"/>
  <c r="H1270" i="3"/>
  <c r="H1486" i="3"/>
  <c r="G1486" i="3"/>
  <c r="H1553" i="3"/>
  <c r="G1553" i="3"/>
  <c r="H1690" i="3"/>
  <c r="G1690" i="3"/>
  <c r="H1829" i="3"/>
  <c r="G1829" i="3"/>
  <c r="K1733" i="3"/>
  <c r="J1733" i="3"/>
  <c r="K1898" i="3"/>
  <c r="J1898" i="3"/>
  <c r="H1883" i="3"/>
  <c r="G1883" i="3"/>
  <c r="H2027" i="3"/>
  <c r="G2027" i="3"/>
  <c r="H695" i="3"/>
  <c r="G695" i="3"/>
  <c r="J733" i="3"/>
  <c r="K733" i="3"/>
  <c r="H605" i="3"/>
  <c r="G605" i="3"/>
  <c r="J581" i="3"/>
  <c r="K581" i="3"/>
  <c r="H1121" i="3"/>
  <c r="G1121" i="3"/>
  <c r="H1324" i="3"/>
  <c r="G1324" i="3"/>
  <c r="J820" i="3"/>
  <c r="K820" i="3"/>
  <c r="H1275" i="3"/>
  <c r="G1275" i="3"/>
  <c r="K961" i="3"/>
  <c r="J961" i="3"/>
  <c r="K1397" i="3"/>
  <c r="J1397" i="3"/>
  <c r="H1483" i="3"/>
  <c r="G1483" i="3"/>
  <c r="K1569" i="3"/>
  <c r="J1569" i="3"/>
  <c r="J1595" i="3"/>
  <c r="K1595" i="3"/>
  <c r="H1568" i="3"/>
  <c r="G1568" i="3"/>
  <c r="H1431" i="3"/>
  <c r="G1431" i="3"/>
  <c r="H1409" i="3"/>
  <c r="G1409" i="3"/>
  <c r="H1973" i="3"/>
  <c r="G1973" i="3"/>
  <c r="K2021" i="3"/>
  <c r="J2021" i="3"/>
  <c r="G1735" i="3"/>
  <c r="H1735" i="3"/>
  <c r="H1720" i="3"/>
  <c r="G1720" i="3"/>
  <c r="K633" i="3"/>
  <c r="J633" i="3"/>
  <c r="H664" i="3"/>
  <c r="G664" i="3"/>
  <c r="K870" i="3"/>
  <c r="J870" i="3"/>
  <c r="G925" i="3"/>
  <c r="H925" i="3"/>
  <c r="H799" i="3"/>
  <c r="G799" i="3"/>
  <c r="K1145" i="3"/>
  <c r="J1145" i="3"/>
  <c r="K849" i="3"/>
  <c r="J849" i="3"/>
  <c r="H1211" i="3"/>
  <c r="G1211" i="3"/>
  <c r="K1105" i="3"/>
  <c r="J1105" i="3"/>
  <c r="J896" i="3"/>
  <c r="K896" i="3"/>
  <c r="G1054" i="3"/>
  <c r="H1054" i="3"/>
  <c r="K1469" i="3"/>
  <c r="J1469" i="3"/>
  <c r="G1586" i="3"/>
  <c r="H1586" i="3"/>
  <c r="H1982" i="3"/>
  <c r="G1982" i="3"/>
  <c r="K1849" i="3"/>
  <c r="J1849" i="3"/>
  <c r="G1779" i="3"/>
  <c r="H1779" i="3"/>
  <c r="J1877" i="3"/>
  <c r="K1877" i="3"/>
  <c r="G2118" i="3"/>
  <c r="H2118" i="3"/>
  <c r="H767" i="3"/>
  <c r="G767" i="3"/>
  <c r="K693" i="3"/>
  <c r="J693" i="3"/>
  <c r="H749" i="3"/>
  <c r="G749" i="3"/>
  <c r="G1039" i="3"/>
  <c r="H1039" i="3"/>
  <c r="K1137" i="3"/>
  <c r="J1137" i="3"/>
  <c r="J1180" i="3"/>
  <c r="K1180" i="3"/>
  <c r="G910" i="3"/>
  <c r="H910" i="3"/>
  <c r="K1541" i="3"/>
  <c r="J1541" i="3"/>
  <c r="K1468" i="3"/>
  <c r="J1468" i="3"/>
  <c r="J1451" i="3"/>
  <c r="K1451" i="3"/>
  <c r="H1208" i="3"/>
  <c r="G1208" i="3"/>
  <c r="H1414" i="3"/>
  <c r="G1414" i="3"/>
  <c r="G1625" i="3"/>
  <c r="H1625" i="3"/>
  <c r="G1906" i="3"/>
  <c r="H1906" i="3"/>
  <c r="J762" i="3"/>
  <c r="K762" i="3"/>
  <c r="K589" i="3"/>
  <c r="J589" i="3"/>
  <c r="G580" i="3"/>
  <c r="H580" i="3"/>
  <c r="H834" i="3"/>
  <c r="G834" i="3"/>
  <c r="G895" i="3"/>
  <c r="H895" i="3"/>
  <c r="G662" i="3"/>
  <c r="H662" i="3"/>
  <c r="H905" i="3"/>
  <c r="G905" i="3"/>
  <c r="H1214" i="3"/>
  <c r="G1214" i="3"/>
  <c r="H1384" i="3"/>
  <c r="G1384" i="3"/>
  <c r="J1108" i="3"/>
  <c r="K1108" i="3"/>
  <c r="K1293" i="3"/>
  <c r="J1293" i="3"/>
  <c r="J1662" i="3"/>
  <c r="K1662" i="3"/>
  <c r="J1379" i="3"/>
  <c r="K1379" i="3"/>
  <c r="H1453" i="3"/>
  <c r="G1453" i="3"/>
  <c r="H1647" i="3"/>
  <c r="G1647" i="3"/>
  <c r="G1707" i="3"/>
  <c r="H1707" i="3"/>
  <c r="H1834" i="3"/>
  <c r="G1834" i="3"/>
  <c r="J1805" i="3"/>
  <c r="K1805" i="3"/>
  <c r="G1807" i="3"/>
  <c r="H1807" i="3"/>
  <c r="G901" i="3"/>
  <c r="H901" i="3"/>
  <c r="K1001" i="3"/>
  <c r="J1001" i="3"/>
  <c r="H849" i="3"/>
  <c r="G849" i="3"/>
  <c r="J851" i="3"/>
  <c r="K851" i="3"/>
  <c r="G838" i="3"/>
  <c r="H838" i="3"/>
  <c r="H1672" i="3"/>
  <c r="G1672" i="3"/>
  <c r="J1879" i="3"/>
  <c r="K1879" i="3"/>
  <c r="G1359" i="3"/>
  <c r="H1359" i="3"/>
  <c r="G1630" i="3"/>
  <c r="H1630" i="3"/>
  <c r="J1777" i="3"/>
  <c r="K1777" i="3"/>
  <c r="H1978" i="3"/>
  <c r="G1978" i="3"/>
  <c r="H1757" i="3"/>
  <c r="G1757" i="3"/>
  <c r="G1879" i="3"/>
  <c r="H1879" i="3"/>
  <c r="K1754" i="3"/>
  <c r="J1754" i="3"/>
  <c r="K1050" i="3"/>
  <c r="J1050" i="3"/>
  <c r="K618" i="3"/>
  <c r="J618" i="3"/>
  <c r="K797" i="3"/>
  <c r="J797" i="3"/>
  <c r="K1274" i="3"/>
  <c r="J1274" i="3"/>
  <c r="H1082" i="3"/>
  <c r="G1082" i="3"/>
  <c r="H921" i="3"/>
  <c r="G921" i="3"/>
  <c r="J1209" i="3"/>
  <c r="K1209" i="3"/>
  <c r="J964" i="3"/>
  <c r="K964" i="3"/>
  <c r="J1033" i="3"/>
  <c r="K1033" i="3"/>
  <c r="J1177" i="3"/>
  <c r="K1177" i="3"/>
  <c r="J1184" i="3"/>
  <c r="K1184" i="3"/>
  <c r="J1394" i="3"/>
  <c r="K1394" i="3"/>
  <c r="G1381" i="3"/>
  <c r="H1381" i="3"/>
  <c r="J1705" i="3"/>
  <c r="K1705" i="3"/>
  <c r="H2195" i="3"/>
  <c r="G2195" i="3"/>
  <c r="J1682" i="3"/>
  <c r="K1682" i="3"/>
  <c r="H1811" i="3"/>
  <c r="G1811" i="3"/>
  <c r="J707" i="3"/>
  <c r="K707" i="3"/>
  <c r="K783" i="3"/>
  <c r="J783" i="3"/>
  <c r="G1010" i="3"/>
  <c r="H1010" i="3"/>
  <c r="H1065" i="3"/>
  <c r="G1065" i="3"/>
  <c r="K921" i="3"/>
  <c r="J921" i="3"/>
  <c r="K1365" i="3"/>
  <c r="J1365" i="3"/>
  <c r="G1293" i="3"/>
  <c r="H1293" i="3"/>
  <c r="H1126" i="3"/>
  <c r="G1126" i="3"/>
  <c r="G1627" i="3"/>
  <c r="H1627" i="3"/>
  <c r="K1466" i="3"/>
  <c r="J1466" i="3"/>
  <c r="K1612" i="3"/>
  <c r="J1612" i="3"/>
  <c r="H1575" i="3"/>
  <c r="G1575" i="3"/>
  <c r="H1558" i="3"/>
  <c r="G1558" i="3"/>
  <c r="H1850" i="3"/>
  <c r="G1850" i="3"/>
  <c r="J1949" i="3"/>
  <c r="K1949" i="3"/>
  <c r="H772" i="3"/>
  <c r="G772" i="3"/>
  <c r="H783" i="3"/>
  <c r="G783" i="3"/>
  <c r="J572" i="3"/>
  <c r="K572" i="3"/>
  <c r="H677" i="3"/>
  <c r="G677" i="3"/>
  <c r="H806" i="3"/>
  <c r="G806" i="3"/>
  <c r="J1265" i="3"/>
  <c r="K1265" i="3"/>
  <c r="H1231" i="3"/>
  <c r="G1231" i="3"/>
  <c r="H1341" i="3"/>
  <c r="G1341" i="3"/>
  <c r="J1067" i="3"/>
  <c r="K1067" i="3"/>
  <c r="G1213" i="3"/>
  <c r="H1213" i="3"/>
  <c r="K1613" i="3"/>
  <c r="J1613" i="3"/>
  <c r="K1538" i="3"/>
  <c r="J1538" i="3"/>
  <c r="H1640" i="3"/>
  <c r="G1640" i="3"/>
  <c r="J1921" i="3"/>
  <c r="K1921" i="3"/>
  <c r="K1970" i="3"/>
  <c r="J1970" i="3"/>
  <c r="J779" i="3"/>
  <c r="K779" i="3"/>
  <c r="J661" i="3"/>
  <c r="K661" i="3"/>
  <c r="K725" i="3"/>
  <c r="J725" i="3"/>
  <c r="G734" i="3"/>
  <c r="H734" i="3"/>
  <c r="H967" i="3"/>
  <c r="G967" i="3"/>
  <c r="G1183" i="3"/>
  <c r="H1183" i="3"/>
  <c r="H993" i="3"/>
  <c r="G993" i="3"/>
  <c r="J993" i="3"/>
  <c r="K993" i="3"/>
  <c r="K892" i="3"/>
  <c r="J892" i="3"/>
  <c r="K1139" i="3"/>
  <c r="J1139" i="3"/>
  <c r="K889" i="3"/>
  <c r="J889" i="3"/>
  <c r="K1392" i="3"/>
  <c r="J1392" i="3"/>
  <c r="J1610" i="3"/>
  <c r="K1610" i="3"/>
  <c r="K1540" i="3"/>
  <c r="J1540" i="3"/>
  <c r="H1352" i="3"/>
  <c r="G1352" i="3"/>
  <c r="G1503" i="3"/>
  <c r="H1503" i="3"/>
  <c r="J2065" i="3"/>
  <c r="K2065" i="3"/>
  <c r="G1885" i="3"/>
  <c r="H1885" i="3"/>
  <c r="G2029" i="3"/>
  <c r="H2029" i="3"/>
  <c r="H2137" i="3"/>
  <c r="G2137" i="3"/>
  <c r="H2271" i="3"/>
  <c r="G2271" i="3"/>
  <c r="K2158" i="3"/>
  <c r="J2158" i="3"/>
  <c r="J2184" i="3"/>
  <c r="K2184" i="3"/>
  <c r="K2884" i="3"/>
  <c r="J2884" i="3"/>
  <c r="H2939" i="3"/>
  <c r="G2939" i="3"/>
  <c r="K2744" i="3"/>
  <c r="J2744" i="3"/>
  <c r="K2765" i="3"/>
  <c r="J2765" i="3"/>
  <c r="J3067" i="3"/>
  <c r="K3067" i="3"/>
  <c r="J3242" i="3"/>
  <c r="K3242" i="3"/>
  <c r="K3633" i="3"/>
  <c r="J3633" i="3"/>
  <c r="J3762" i="3"/>
  <c r="K3762" i="3"/>
  <c r="H3625" i="3"/>
  <c r="G3625" i="3"/>
  <c r="K3421" i="3"/>
  <c r="J3421" i="3"/>
  <c r="K3796" i="3"/>
  <c r="J3796" i="3"/>
  <c r="K3723" i="3"/>
  <c r="J3723" i="3"/>
  <c r="K3858" i="3"/>
  <c r="J3858" i="3"/>
  <c r="K4256" i="3"/>
  <c r="J4256" i="3"/>
  <c r="H3991" i="3"/>
  <c r="G3991" i="3"/>
  <c r="G4063" i="3"/>
  <c r="H4063" i="3"/>
  <c r="K4046" i="3"/>
  <c r="J4046" i="3"/>
  <c r="K782" i="3"/>
  <c r="J782" i="3"/>
  <c r="K777" i="3"/>
  <c r="J777" i="3"/>
  <c r="K602" i="3"/>
  <c r="J602" i="3"/>
  <c r="J657" i="3"/>
  <c r="K657" i="3"/>
  <c r="J628" i="3"/>
  <c r="K628" i="3"/>
  <c r="J700" i="3"/>
  <c r="K700" i="3"/>
  <c r="J772" i="3"/>
  <c r="K772" i="3"/>
  <c r="G1057" i="3"/>
  <c r="H1057" i="3"/>
  <c r="K650" i="3"/>
  <c r="J650" i="3"/>
  <c r="G714" i="3"/>
  <c r="H714" i="3"/>
  <c r="K881" i="3"/>
  <c r="J881" i="3"/>
  <c r="H667" i="3"/>
  <c r="G667" i="3"/>
  <c r="H628" i="3"/>
  <c r="G628" i="3"/>
  <c r="G697" i="3"/>
  <c r="H697" i="3"/>
  <c r="G961" i="3"/>
  <c r="H961" i="3"/>
  <c r="K578" i="3"/>
  <c r="J578" i="3"/>
  <c r="J729" i="3"/>
  <c r="K729" i="3"/>
  <c r="H596" i="3"/>
  <c r="G596" i="3"/>
  <c r="H668" i="3"/>
  <c r="G668" i="3"/>
  <c r="G740" i="3"/>
  <c r="H740" i="3"/>
  <c r="G812" i="3"/>
  <c r="H812" i="3"/>
  <c r="G711" i="3"/>
  <c r="H711" i="3"/>
  <c r="J788" i="3"/>
  <c r="K788" i="3"/>
  <c r="K912" i="3"/>
  <c r="J912" i="3"/>
  <c r="G573" i="3"/>
  <c r="H573" i="3"/>
  <c r="K584" i="3"/>
  <c r="J584" i="3"/>
  <c r="H574" i="3"/>
  <c r="G574" i="3"/>
  <c r="G646" i="3"/>
  <c r="H646" i="3"/>
  <c r="H790" i="3"/>
  <c r="G790" i="3"/>
  <c r="J682" i="3"/>
  <c r="K682" i="3"/>
  <c r="J754" i="3"/>
  <c r="K754" i="3"/>
  <c r="H804" i="3"/>
  <c r="G804" i="3"/>
  <c r="K804" i="3"/>
  <c r="J804" i="3"/>
  <c r="J1170" i="3"/>
  <c r="K1170" i="3"/>
  <c r="K595" i="3"/>
  <c r="J595" i="3"/>
  <c r="K667" i="3"/>
  <c r="J667" i="3"/>
  <c r="K811" i="3"/>
  <c r="J811" i="3"/>
  <c r="K838" i="3"/>
  <c r="J838" i="3"/>
  <c r="K910" i="3"/>
  <c r="J910" i="3"/>
  <c r="J982" i="3"/>
  <c r="K982" i="3"/>
  <c r="J1054" i="3"/>
  <c r="K1054" i="3"/>
  <c r="K1126" i="3"/>
  <c r="J1126" i="3"/>
  <c r="J1198" i="3"/>
  <c r="K1198" i="3"/>
  <c r="H1276" i="3"/>
  <c r="G1276" i="3"/>
  <c r="G1008" i="3"/>
  <c r="H1008" i="3"/>
  <c r="G1152" i="3"/>
  <c r="H1152" i="3"/>
  <c r="H1225" i="3"/>
  <c r="G1225" i="3"/>
  <c r="K972" i="3"/>
  <c r="J972" i="3"/>
  <c r="K1044" i="3"/>
  <c r="J1044" i="3"/>
  <c r="K1116" i="3"/>
  <c r="J1116" i="3"/>
  <c r="J1188" i="3"/>
  <c r="K1188" i="3"/>
  <c r="K1375" i="3"/>
  <c r="J1375" i="3"/>
  <c r="J871" i="3"/>
  <c r="K871" i="3"/>
  <c r="J943" i="3"/>
  <c r="K943" i="3"/>
  <c r="K1015" i="3"/>
  <c r="J1015" i="3"/>
  <c r="K1087" i="3"/>
  <c r="J1087" i="3"/>
  <c r="K1159" i="3"/>
  <c r="J1159" i="3"/>
  <c r="K1248" i="3"/>
  <c r="J1248" i="3"/>
  <c r="J998" i="3"/>
  <c r="K998" i="3"/>
  <c r="J1142" i="3"/>
  <c r="K1142" i="3"/>
  <c r="K1218" i="3"/>
  <c r="J1218" i="3"/>
  <c r="G1358" i="3"/>
  <c r="H1358" i="3"/>
  <c r="G856" i="3"/>
  <c r="H856" i="3"/>
  <c r="G928" i="3"/>
  <c r="H928" i="3"/>
  <c r="G1000" i="3"/>
  <c r="H1000" i="3"/>
  <c r="H1072" i="3"/>
  <c r="G1072" i="3"/>
  <c r="K1220" i="3"/>
  <c r="J1220" i="3"/>
  <c r="H827" i="3"/>
  <c r="G827" i="3"/>
  <c r="G899" i="3"/>
  <c r="H899" i="3"/>
  <c r="G971" i="3"/>
  <c r="H971" i="3"/>
  <c r="H1115" i="3"/>
  <c r="G1115" i="3"/>
  <c r="K1277" i="3"/>
  <c r="J1277" i="3"/>
  <c r="H858" i="3"/>
  <c r="G858" i="3"/>
  <c r="G930" i="3"/>
  <c r="H930" i="3"/>
  <c r="H1074" i="3"/>
  <c r="G1074" i="3"/>
  <c r="H1146" i="3"/>
  <c r="G1146" i="3"/>
  <c r="G1387" i="3"/>
  <c r="H1387" i="3"/>
  <c r="G1309" i="3"/>
  <c r="H1309" i="3"/>
  <c r="H1538" i="3"/>
  <c r="G1538" i="3"/>
  <c r="G896" i="3"/>
  <c r="H896" i="3"/>
  <c r="G1040" i="3"/>
  <c r="H1040" i="3"/>
  <c r="H1184" i="3"/>
  <c r="G1184" i="3"/>
  <c r="G1299" i="3"/>
  <c r="H1299" i="3"/>
  <c r="H831" i="3"/>
  <c r="G831" i="3"/>
  <c r="G975" i="3"/>
  <c r="H975" i="3"/>
  <c r="G1047" i="3"/>
  <c r="H1047" i="3"/>
  <c r="H1119" i="3"/>
  <c r="G1119" i="3"/>
  <c r="G1191" i="3"/>
  <c r="H1191" i="3"/>
  <c r="J1305" i="3"/>
  <c r="K1305" i="3"/>
  <c r="K915" i="3"/>
  <c r="J915" i="3"/>
  <c r="J987" i="3"/>
  <c r="K987" i="3"/>
  <c r="K1059" i="3"/>
  <c r="J1059" i="3"/>
  <c r="K1203" i="3"/>
  <c r="J1203" i="3"/>
  <c r="K1423" i="3"/>
  <c r="J1423" i="3"/>
  <c r="H1332" i="3"/>
  <c r="G1332" i="3"/>
  <c r="G1404" i="3"/>
  <c r="H1404" i="3"/>
  <c r="H1476" i="3"/>
  <c r="G1476" i="3"/>
  <c r="G1548" i="3"/>
  <c r="H1548" i="3"/>
  <c r="G1620" i="3"/>
  <c r="H1620" i="3"/>
  <c r="K1416" i="3"/>
  <c r="J1416" i="3"/>
  <c r="J1560" i="3"/>
  <c r="K1560" i="3"/>
  <c r="J1999" i="3"/>
  <c r="K1999" i="3"/>
  <c r="H1664" i="3"/>
  <c r="G1664" i="3"/>
  <c r="H1473" i="3"/>
  <c r="G1473" i="3"/>
  <c r="G1545" i="3"/>
  <c r="H1545" i="3"/>
  <c r="K2083" i="3"/>
  <c r="J2083" i="3"/>
  <c r="H1576" i="3"/>
  <c r="G1576" i="3"/>
  <c r="H1259" i="3"/>
  <c r="G1259" i="3"/>
  <c r="H1331" i="3"/>
  <c r="G1331" i="3"/>
  <c r="G1403" i="3"/>
  <c r="H1403" i="3"/>
  <c r="H1475" i="3"/>
  <c r="G1475" i="3"/>
  <c r="G1547" i="3"/>
  <c r="H1547" i="3"/>
  <c r="H1619" i="3"/>
  <c r="G1619" i="3"/>
  <c r="H1886" i="3"/>
  <c r="G1886" i="3"/>
  <c r="G1314" i="3"/>
  <c r="H1314" i="3"/>
  <c r="H1386" i="3"/>
  <c r="G1386" i="3"/>
  <c r="H1530" i="3"/>
  <c r="G1530" i="3"/>
  <c r="H1602" i="3"/>
  <c r="G1602" i="3"/>
  <c r="J1386" i="3"/>
  <c r="K1386" i="3"/>
  <c r="K1530" i="3"/>
  <c r="J1530" i="3"/>
  <c r="K1602" i="3"/>
  <c r="J1602" i="3"/>
  <c r="K1747" i="3"/>
  <c r="J1747" i="3"/>
  <c r="K1213" i="3"/>
  <c r="J1213" i="3"/>
  <c r="J1285" i="3"/>
  <c r="K1285" i="3"/>
  <c r="K1429" i="3"/>
  <c r="J1429" i="3"/>
  <c r="J1501" i="3"/>
  <c r="K1501" i="3"/>
  <c r="K1573" i="3"/>
  <c r="J1573" i="3"/>
  <c r="J1645" i="3"/>
  <c r="K1645" i="3"/>
  <c r="J1436" i="3"/>
  <c r="K1436" i="3"/>
  <c r="J2047" i="3"/>
  <c r="K2047" i="3"/>
  <c r="K1275" i="3"/>
  <c r="J1275" i="3"/>
  <c r="K1347" i="3"/>
  <c r="J1347" i="3"/>
  <c r="J1419" i="3"/>
  <c r="K1419" i="3"/>
  <c r="K1563" i="3"/>
  <c r="J1563" i="3"/>
  <c r="K1635" i="3"/>
  <c r="J1635" i="3"/>
  <c r="K1270" i="3"/>
  <c r="J1270" i="3"/>
  <c r="K1414" i="3"/>
  <c r="J1414" i="3"/>
  <c r="J1486" i="3"/>
  <c r="K1486" i="3"/>
  <c r="J1558" i="3"/>
  <c r="K1558" i="3"/>
  <c r="K1630" i="3"/>
  <c r="J1630" i="3"/>
  <c r="J1915" i="3"/>
  <c r="K1915" i="3"/>
  <c r="G1784" i="3"/>
  <c r="H1784" i="3"/>
  <c r="H1856" i="3"/>
  <c r="G1856" i="3"/>
  <c r="G2072" i="3"/>
  <c r="H2072" i="3"/>
  <c r="K2188" i="3"/>
  <c r="J2188" i="3"/>
  <c r="K1784" i="3"/>
  <c r="J1784" i="3"/>
  <c r="J1856" i="3"/>
  <c r="K1856" i="3"/>
  <c r="K2072" i="3"/>
  <c r="J2072" i="3"/>
  <c r="K1767" i="3"/>
  <c r="J1767" i="3"/>
  <c r="J1839" i="3"/>
  <c r="K1839" i="3"/>
  <c r="J1911" i="3"/>
  <c r="K1911" i="3"/>
  <c r="J2055" i="3"/>
  <c r="K2055" i="3"/>
  <c r="J1690" i="3"/>
  <c r="K1690" i="3"/>
  <c r="K1762" i="3"/>
  <c r="J1762" i="3"/>
  <c r="K1834" i="3"/>
  <c r="J1834" i="3"/>
  <c r="J1906" i="3"/>
  <c r="K1906" i="3"/>
  <c r="K1978" i="3"/>
  <c r="J1978" i="3"/>
  <c r="K2050" i="3"/>
  <c r="J2050" i="3"/>
  <c r="H1740" i="3"/>
  <c r="G1740" i="3"/>
  <c r="G1956" i="3"/>
  <c r="H1956" i="3"/>
  <c r="G2028" i="3"/>
  <c r="H2028" i="3"/>
  <c r="K2095" i="3"/>
  <c r="J2095" i="3"/>
  <c r="K1668" i="3"/>
  <c r="J1668" i="3"/>
  <c r="J1740" i="3"/>
  <c r="K1740" i="3"/>
  <c r="K1956" i="3"/>
  <c r="J1956" i="3"/>
  <c r="K2028" i="3"/>
  <c r="J2028" i="3"/>
  <c r="G1689" i="3"/>
  <c r="H1689" i="3"/>
  <c r="H1833" i="3"/>
  <c r="G1833" i="3"/>
  <c r="H1977" i="3"/>
  <c r="G1977" i="3"/>
  <c r="H2120" i="3"/>
  <c r="G2120" i="3"/>
  <c r="J1725" i="3"/>
  <c r="K1725" i="3"/>
  <c r="K1797" i="3"/>
  <c r="J1797" i="3"/>
  <c r="K1869" i="3"/>
  <c r="J1869" i="3"/>
  <c r="K2013" i="3"/>
  <c r="J2013" i="3"/>
  <c r="K2085" i="3"/>
  <c r="J2085" i="3"/>
  <c r="J1672" i="3"/>
  <c r="K1672" i="3"/>
  <c r="K1744" i="3"/>
  <c r="J1744" i="3"/>
  <c r="J1816" i="3"/>
  <c r="K1816" i="3"/>
  <c r="J1888" i="3"/>
  <c r="K1888" i="3"/>
  <c r="J1960" i="3"/>
  <c r="K1960" i="3"/>
  <c r="K2032" i="3"/>
  <c r="J2032" i="3"/>
  <c r="J1691" i="3"/>
  <c r="K1691" i="3"/>
  <c r="K1763" i="3"/>
  <c r="J1763" i="3"/>
  <c r="K1907" i="3"/>
  <c r="J1907" i="3"/>
  <c r="K2051" i="3"/>
  <c r="J2051" i="3"/>
  <c r="K1818" i="3"/>
  <c r="J1818" i="3"/>
  <c r="K1890" i="3"/>
  <c r="J1890" i="3"/>
  <c r="K1962" i="3"/>
  <c r="J1962" i="3"/>
  <c r="J2034" i="3"/>
  <c r="K2034" i="3"/>
  <c r="H2111" i="3"/>
  <c r="G2111" i="3"/>
  <c r="K2299" i="3"/>
  <c r="J2299" i="3"/>
  <c r="J2371" i="3"/>
  <c r="K2371" i="3"/>
  <c r="K2515" i="3"/>
  <c r="J2515" i="3"/>
  <c r="H2603" i="3"/>
  <c r="G2603" i="3"/>
  <c r="H2133" i="3"/>
  <c r="G2133" i="3"/>
  <c r="H2205" i="3"/>
  <c r="G2205" i="3"/>
  <c r="G2349" i="3"/>
  <c r="H2349" i="3"/>
  <c r="H2421" i="3"/>
  <c r="G2421" i="3"/>
  <c r="J2570" i="3"/>
  <c r="K2570" i="3"/>
  <c r="K2157" i="3"/>
  <c r="J2157" i="3"/>
  <c r="J2301" i="3"/>
  <c r="K2301" i="3"/>
  <c r="J2373" i="3"/>
  <c r="K2373" i="3"/>
  <c r="K2445" i="3"/>
  <c r="J2445" i="3"/>
  <c r="K2517" i="3"/>
  <c r="J2517" i="3"/>
  <c r="H2363" i="3"/>
  <c r="G2363" i="3"/>
  <c r="G2435" i="3"/>
  <c r="H2435" i="3"/>
  <c r="H2507" i="3"/>
  <c r="G2507" i="3"/>
  <c r="K2183" i="3"/>
  <c r="J2183" i="3"/>
  <c r="K2255" i="3"/>
  <c r="J2255" i="3"/>
  <c r="K2327" i="3"/>
  <c r="J2327" i="3"/>
  <c r="K2399" i="3"/>
  <c r="J2399" i="3"/>
  <c r="J2471" i="3"/>
  <c r="K2471" i="3"/>
  <c r="K2549" i="3"/>
  <c r="J2549" i="3"/>
  <c r="K2704" i="3"/>
  <c r="J2704" i="3"/>
  <c r="K2214" i="3"/>
  <c r="J2214" i="3"/>
  <c r="K2286" i="3"/>
  <c r="J2286" i="3"/>
  <c r="K2358" i="3"/>
  <c r="J2358" i="3"/>
  <c r="K2430" i="3"/>
  <c r="J2430" i="3"/>
  <c r="J2502" i="3"/>
  <c r="K2502" i="3"/>
  <c r="K2596" i="3"/>
  <c r="J2596" i="3"/>
  <c r="K2257" i="3"/>
  <c r="J2257" i="3"/>
  <c r="K2401" i="3"/>
  <c r="J2401" i="3"/>
  <c r="K2666" i="3"/>
  <c r="J2666" i="3"/>
  <c r="J2204" i="3"/>
  <c r="K2204" i="3"/>
  <c r="J2276" i="3"/>
  <c r="K2276" i="3"/>
  <c r="J2348" i="3"/>
  <c r="K2348" i="3"/>
  <c r="K2420" i="3"/>
  <c r="J2420" i="3"/>
  <c r="J2492" i="3"/>
  <c r="K2492" i="3"/>
  <c r="G2604" i="3"/>
  <c r="H2604" i="3"/>
  <c r="H2170" i="3"/>
  <c r="G2170" i="3"/>
  <c r="G2386" i="3"/>
  <c r="H2386" i="3"/>
  <c r="G2458" i="3"/>
  <c r="H2458" i="3"/>
  <c r="H2530" i="3"/>
  <c r="G2530" i="3"/>
  <c r="H2237" i="3"/>
  <c r="G2237" i="3"/>
  <c r="G2309" i="3"/>
  <c r="H2309" i="3"/>
  <c r="H2381" i="3"/>
  <c r="G2381" i="3"/>
  <c r="H2453" i="3"/>
  <c r="G2453" i="3"/>
  <c r="H2525" i="3"/>
  <c r="G2525" i="3"/>
  <c r="H2220" i="3"/>
  <c r="G2220" i="3"/>
  <c r="G2508" i="3"/>
  <c r="H2508" i="3"/>
  <c r="H2191" i="3"/>
  <c r="G2191" i="3"/>
  <c r="H2335" i="3"/>
  <c r="G2335" i="3"/>
  <c r="H2407" i="3"/>
  <c r="G2407" i="3"/>
  <c r="H2479" i="3"/>
  <c r="G2479" i="3"/>
  <c r="H2819" i="3"/>
  <c r="G2819" i="3"/>
  <c r="J3108" i="3"/>
  <c r="K3108" i="3"/>
  <c r="J2663" i="3"/>
  <c r="K2663" i="3"/>
  <c r="K2735" i="3"/>
  <c r="J2735" i="3"/>
  <c r="K2807" i="3"/>
  <c r="J2807" i="3"/>
  <c r="K2879" i="3"/>
  <c r="J2879" i="3"/>
  <c r="K3798" i="3"/>
  <c r="J3798" i="3"/>
  <c r="H2605" i="3"/>
  <c r="G2605" i="3"/>
  <c r="G2677" i="3"/>
  <c r="H2677" i="3"/>
  <c r="H2749" i="3"/>
  <c r="G2749" i="3"/>
  <c r="H2893" i="3"/>
  <c r="G2893" i="3"/>
  <c r="J3151" i="3"/>
  <c r="K3151" i="3"/>
  <c r="H2792" i="3"/>
  <c r="G2792" i="3"/>
  <c r="H2943" i="3"/>
  <c r="G2943" i="3"/>
  <c r="H3194" i="3"/>
  <c r="G3194" i="3"/>
  <c r="H2679" i="3"/>
  <c r="G2679" i="3"/>
  <c r="H2751" i="3"/>
  <c r="G2751" i="3"/>
  <c r="G2823" i="3"/>
  <c r="H2823" i="3"/>
  <c r="H2895" i="3"/>
  <c r="G2895" i="3"/>
  <c r="G2957" i="3"/>
  <c r="H2957" i="3"/>
  <c r="J3228" i="3"/>
  <c r="K3228" i="3"/>
  <c r="G2578" i="3"/>
  <c r="H2578" i="3"/>
  <c r="G2650" i="3"/>
  <c r="H2650" i="3"/>
  <c r="H2722" i="3"/>
  <c r="G2722" i="3"/>
  <c r="G2794" i="3"/>
  <c r="H2794" i="3"/>
  <c r="H2866" i="3"/>
  <c r="G2866" i="3"/>
  <c r="G3055" i="3"/>
  <c r="H3055" i="3"/>
  <c r="K2614" i="3"/>
  <c r="J2614" i="3"/>
  <c r="K2686" i="3"/>
  <c r="J2686" i="3"/>
  <c r="K2758" i="3"/>
  <c r="J2758" i="3"/>
  <c r="K2830" i="3"/>
  <c r="J2830" i="3"/>
  <c r="J2902" i="3"/>
  <c r="K2902" i="3"/>
  <c r="J3163" i="3"/>
  <c r="K3163" i="3"/>
  <c r="G2628" i="3"/>
  <c r="H2628" i="3"/>
  <c r="H2772" i="3"/>
  <c r="G2772" i="3"/>
  <c r="H2844" i="3"/>
  <c r="G2844" i="3"/>
  <c r="H2916" i="3"/>
  <c r="G2916" i="3"/>
  <c r="H3098" i="3"/>
  <c r="G3098" i="3"/>
  <c r="H2611" i="3"/>
  <c r="G2611" i="3"/>
  <c r="H2683" i="3"/>
  <c r="G2683" i="3"/>
  <c r="G2755" i="3"/>
  <c r="H2755" i="3"/>
  <c r="G2827" i="3"/>
  <c r="H2827" i="3"/>
  <c r="H2899" i="3"/>
  <c r="G2899" i="3"/>
  <c r="K3204" i="3"/>
  <c r="J3204" i="3"/>
  <c r="H2582" i="3"/>
  <c r="G2582" i="3"/>
  <c r="H2726" i="3"/>
  <c r="G2726" i="3"/>
  <c r="H2798" i="3"/>
  <c r="G2798" i="3"/>
  <c r="J2946" i="3"/>
  <c r="K2946" i="3"/>
  <c r="G3211" i="3"/>
  <c r="H3211" i="3"/>
  <c r="G2805" i="3"/>
  <c r="H2805" i="3"/>
  <c r="G2877" i="3"/>
  <c r="H2877" i="3"/>
  <c r="J2950" i="3"/>
  <c r="K2950" i="3"/>
  <c r="J3103" i="3"/>
  <c r="K3103" i="3"/>
  <c r="H2572" i="3"/>
  <c r="G2572" i="3"/>
  <c r="H2788" i="3"/>
  <c r="G2788" i="3"/>
  <c r="H3038" i="3"/>
  <c r="G3038" i="3"/>
  <c r="H3033" i="3"/>
  <c r="G3033" i="3"/>
  <c r="H3177" i="3"/>
  <c r="G3177" i="3"/>
  <c r="H3249" i="3"/>
  <c r="G3249" i="3"/>
  <c r="K3390" i="3"/>
  <c r="J3390" i="3"/>
  <c r="G3689" i="3"/>
  <c r="H3689" i="3"/>
  <c r="J2973" i="3"/>
  <c r="K2973" i="3"/>
  <c r="J3045" i="3"/>
  <c r="K3045" i="3"/>
  <c r="K3117" i="3"/>
  <c r="J3117" i="3"/>
  <c r="J3189" i="3"/>
  <c r="K3189" i="3"/>
  <c r="K3333" i="3"/>
  <c r="J3333" i="3"/>
  <c r="H3059" i="3"/>
  <c r="G3059" i="3"/>
  <c r="H3131" i="3"/>
  <c r="G3131" i="3"/>
  <c r="H3275" i="3"/>
  <c r="G3275" i="3"/>
  <c r="H3347" i="3"/>
  <c r="G3347" i="3"/>
  <c r="G3485" i="3"/>
  <c r="H3485" i="3"/>
  <c r="G2958" i="3"/>
  <c r="H2958" i="3"/>
  <c r="H3030" i="3"/>
  <c r="G3030" i="3"/>
  <c r="G3102" i="3"/>
  <c r="H3102" i="3"/>
  <c r="H3174" i="3"/>
  <c r="G3174" i="3"/>
  <c r="G3318" i="3"/>
  <c r="H3318" i="3"/>
  <c r="H3401" i="3"/>
  <c r="G3401" i="3"/>
  <c r="K3018" i="3"/>
  <c r="J3018" i="3"/>
  <c r="J3090" i="3"/>
  <c r="K3090" i="3"/>
  <c r="K3234" i="3"/>
  <c r="J3234" i="3"/>
  <c r="J3306" i="3"/>
  <c r="K3306" i="3"/>
  <c r="J4216" i="3"/>
  <c r="K4216" i="3"/>
  <c r="G3056" i="3"/>
  <c r="H3056" i="3"/>
  <c r="H3128" i="3"/>
  <c r="G3128" i="3"/>
  <c r="G3200" i="3"/>
  <c r="H3200" i="3"/>
  <c r="H3272" i="3"/>
  <c r="G3272" i="3"/>
  <c r="H3344" i="3"/>
  <c r="G3344" i="3"/>
  <c r="K3056" i="3"/>
  <c r="J3056" i="3"/>
  <c r="J3128" i="3"/>
  <c r="K3128" i="3"/>
  <c r="J3200" i="3"/>
  <c r="K3200" i="3"/>
  <c r="K3272" i="3"/>
  <c r="J3272" i="3"/>
  <c r="K3344" i="3"/>
  <c r="J3344" i="3"/>
  <c r="J3502" i="3"/>
  <c r="K3502" i="3"/>
  <c r="G3010" i="3"/>
  <c r="H3010" i="3"/>
  <c r="H3082" i="3"/>
  <c r="G3082" i="3"/>
  <c r="H3226" i="3"/>
  <c r="G3226" i="3"/>
  <c r="H3298" i="3"/>
  <c r="G3298" i="3"/>
  <c r="G3370" i="3"/>
  <c r="H3370" i="3"/>
  <c r="K3010" i="3"/>
  <c r="J3010" i="3"/>
  <c r="J3082" i="3"/>
  <c r="K3082" i="3"/>
  <c r="K3226" i="3"/>
  <c r="J3226" i="3"/>
  <c r="K3298" i="3"/>
  <c r="J3298" i="3"/>
  <c r="K3370" i="3"/>
  <c r="J3370" i="3"/>
  <c r="K2993" i="3"/>
  <c r="J2993" i="3"/>
  <c r="J3065" i="3"/>
  <c r="K3065" i="3"/>
  <c r="K3137" i="3"/>
  <c r="J3137" i="3"/>
  <c r="K3281" i="3"/>
  <c r="J3281" i="3"/>
  <c r="K3353" i="3"/>
  <c r="J3353" i="3"/>
  <c r="K3485" i="3"/>
  <c r="J3485" i="3"/>
  <c r="K3557" i="3"/>
  <c r="J3557" i="3"/>
  <c r="K3701" i="3"/>
  <c r="J3701" i="3"/>
  <c r="H3779" i="3"/>
  <c r="G3779" i="3"/>
  <c r="H3427" i="3"/>
  <c r="G3427" i="3"/>
  <c r="H3499" i="3"/>
  <c r="G3499" i="3"/>
  <c r="G3571" i="3"/>
  <c r="H3571" i="3"/>
  <c r="H3643" i="3"/>
  <c r="G3643" i="3"/>
  <c r="H3715" i="3"/>
  <c r="G3715" i="3"/>
  <c r="G3788" i="3"/>
  <c r="H3788" i="3"/>
  <c r="K3427" i="3"/>
  <c r="J3427" i="3"/>
  <c r="J3499" i="3"/>
  <c r="K3499" i="3"/>
  <c r="K3571" i="3"/>
  <c r="J3571" i="3"/>
  <c r="K3643" i="3"/>
  <c r="J3643" i="3"/>
  <c r="K3715" i="3"/>
  <c r="J3715" i="3"/>
  <c r="K3795" i="3"/>
  <c r="J3795" i="3"/>
  <c r="J3422" i="3"/>
  <c r="K3422" i="3"/>
  <c r="K3494" i="3"/>
  <c r="J3494" i="3"/>
  <c r="K3566" i="3"/>
  <c r="J3566" i="3"/>
  <c r="K3638" i="3"/>
  <c r="J3638" i="3"/>
  <c r="J3710" i="3"/>
  <c r="K3710" i="3"/>
  <c r="J3781" i="3"/>
  <c r="K3781" i="3"/>
  <c r="H4031" i="3"/>
  <c r="G4031" i="3"/>
  <c r="G3424" i="3"/>
  <c r="H3424" i="3"/>
  <c r="H3640" i="3"/>
  <c r="G3640" i="3"/>
  <c r="G3551" i="3"/>
  <c r="H3551" i="3"/>
  <c r="G3623" i="3"/>
  <c r="H3623" i="3"/>
  <c r="H3695" i="3"/>
  <c r="G3695" i="3"/>
  <c r="H3764" i="3"/>
  <c r="G3764" i="3"/>
  <c r="G3402" i="3"/>
  <c r="H3402" i="3"/>
  <c r="H3474" i="3"/>
  <c r="G3474" i="3"/>
  <c r="G3546" i="3"/>
  <c r="H3546" i="3"/>
  <c r="H3618" i="3"/>
  <c r="G3618" i="3"/>
  <c r="J3764" i="3"/>
  <c r="K3764" i="3"/>
  <c r="K3414" i="3"/>
  <c r="J3414" i="3"/>
  <c r="K3486" i="3"/>
  <c r="J3486" i="3"/>
  <c r="J3630" i="3"/>
  <c r="K3630" i="3"/>
  <c r="K3702" i="3"/>
  <c r="J3702" i="3"/>
  <c r="J4048" i="3"/>
  <c r="K4048" i="3"/>
  <c r="G3644" i="3"/>
  <c r="H3644" i="3"/>
  <c r="G3796" i="3"/>
  <c r="H3796" i="3"/>
  <c r="H3435" i="3"/>
  <c r="G3435" i="3"/>
  <c r="G3507" i="3"/>
  <c r="H3507" i="3"/>
  <c r="G3651" i="3"/>
  <c r="H3651" i="3"/>
  <c r="H3723" i="3"/>
  <c r="G3723" i="3"/>
  <c r="H4139" i="3"/>
  <c r="G4139" i="3"/>
  <c r="G3442" i="3"/>
  <c r="H3442" i="3"/>
  <c r="G3514" i="3"/>
  <c r="H3514" i="3"/>
  <c r="H3586" i="3"/>
  <c r="G3586" i="3"/>
  <c r="G3658" i="3"/>
  <c r="H3658" i="3"/>
  <c r="K3812" i="3"/>
  <c r="J3812" i="3"/>
  <c r="J3849" i="3"/>
  <c r="K3849" i="3"/>
  <c r="J3921" i="3"/>
  <c r="K3921" i="3"/>
  <c r="J4065" i="3"/>
  <c r="K4065" i="3"/>
  <c r="K4137" i="3"/>
  <c r="J4137" i="3"/>
  <c r="J4209" i="3"/>
  <c r="K4209" i="3"/>
  <c r="G3954" i="3"/>
  <c r="H3954" i="3"/>
  <c r="H4026" i="3"/>
  <c r="G4026" i="3"/>
  <c r="H4170" i="3"/>
  <c r="G4170" i="3"/>
  <c r="G4242" i="3"/>
  <c r="H4242" i="3"/>
  <c r="H3865" i="3"/>
  <c r="G3865" i="3"/>
  <c r="H3937" i="3"/>
  <c r="G3937" i="3"/>
  <c r="H4009" i="3"/>
  <c r="G4009" i="3"/>
  <c r="G4225" i="3"/>
  <c r="H4225" i="3"/>
  <c r="G3848" i="3"/>
  <c r="H3848" i="3"/>
  <c r="G3992" i="3"/>
  <c r="H3992" i="3"/>
  <c r="H4208" i="3"/>
  <c r="G4208" i="3"/>
  <c r="G3831" i="3"/>
  <c r="H3831" i="3"/>
  <c r="H3903" i="3"/>
  <c r="G3903" i="3"/>
  <c r="H3975" i="3"/>
  <c r="G3975" i="3"/>
  <c r="G4119" i="3"/>
  <c r="H4119" i="3"/>
  <c r="H4191" i="3"/>
  <c r="G4191" i="3"/>
  <c r="K3819" i="3"/>
  <c r="J3819" i="3"/>
  <c r="K3891" i="3"/>
  <c r="J3891" i="3"/>
  <c r="J3963" i="3"/>
  <c r="K3963" i="3"/>
  <c r="K4035" i="3"/>
  <c r="J4035" i="3"/>
  <c r="J4179" i="3"/>
  <c r="K4179" i="3"/>
  <c r="K3874" i="3"/>
  <c r="J3874" i="3"/>
  <c r="K4090" i="3"/>
  <c r="J4090" i="3"/>
  <c r="K4162" i="3"/>
  <c r="J4162" i="3"/>
  <c r="K4234" i="3"/>
  <c r="J4234" i="3"/>
  <c r="G3864" i="3"/>
  <c r="H3864" i="3"/>
  <c r="H3936" i="3"/>
  <c r="G3936" i="3"/>
  <c r="H4008" i="3"/>
  <c r="G4008" i="3"/>
  <c r="H4080" i="3"/>
  <c r="G4080" i="3"/>
  <c r="H4152" i="3"/>
  <c r="G4152" i="3"/>
  <c r="H4224" i="3"/>
  <c r="G4224" i="3"/>
  <c r="K3924" i="3"/>
  <c r="J3924" i="3"/>
  <c r="J4212" i="3"/>
  <c r="K4212" i="3"/>
  <c r="H3770" i="3"/>
  <c r="G3770" i="3"/>
  <c r="G3914" i="3"/>
  <c r="H3914" i="3"/>
  <c r="G3986" i="3"/>
  <c r="H3986" i="3"/>
  <c r="H4058" i="3"/>
  <c r="G4058" i="3"/>
  <c r="G4202" i="3"/>
  <c r="H4202" i="3"/>
  <c r="H3837" i="3"/>
  <c r="G3837" i="3"/>
  <c r="G3909" i="3"/>
  <c r="H3909" i="3"/>
  <c r="H4053" i="3"/>
  <c r="G4053" i="3"/>
  <c r="H4125" i="3"/>
  <c r="G4125" i="3"/>
  <c r="G1902" i="3"/>
  <c r="H1902" i="3"/>
  <c r="H1741" i="3"/>
  <c r="G1741" i="3"/>
  <c r="K2414" i="3"/>
  <c r="J2414" i="3"/>
  <c r="K2540" i="3"/>
  <c r="J2540" i="3"/>
  <c r="K2230" i="3"/>
  <c r="J2230" i="3"/>
  <c r="K2812" i="3"/>
  <c r="J2812" i="3"/>
  <c r="G3259" i="3"/>
  <c r="H3259" i="3"/>
  <c r="K2787" i="3"/>
  <c r="J2787" i="3"/>
  <c r="G3461" i="3"/>
  <c r="H3461" i="3"/>
  <c r="K3127" i="3"/>
  <c r="J3127" i="3"/>
  <c r="J2798" i="3"/>
  <c r="K2798" i="3"/>
  <c r="J2565" i="3"/>
  <c r="K2565" i="3"/>
  <c r="J3124" i="3"/>
  <c r="K3124" i="3"/>
  <c r="J3121" i="3"/>
  <c r="K3121" i="3"/>
  <c r="G3267" i="3"/>
  <c r="H3267" i="3"/>
  <c r="H3005" i="3"/>
  <c r="G3005" i="3"/>
  <c r="H3149" i="3"/>
  <c r="G3149" i="3"/>
  <c r="K3564" i="3"/>
  <c r="J3564" i="3"/>
  <c r="G3422" i="3"/>
  <c r="H3422" i="3"/>
  <c r="K3395" i="3"/>
  <c r="J3395" i="3"/>
  <c r="K3651" i="3"/>
  <c r="J3651" i="3"/>
  <c r="J4218" i="3"/>
  <c r="K4218" i="3"/>
  <c r="K4184" i="3"/>
  <c r="J4184" i="3"/>
  <c r="K3857" i="3"/>
  <c r="J3857" i="3"/>
  <c r="H3919" i="3"/>
  <c r="G3919" i="3"/>
  <c r="J4118" i="3"/>
  <c r="K4118" i="3"/>
  <c r="G784" i="3"/>
  <c r="H784" i="3"/>
  <c r="H688" i="3"/>
  <c r="G688" i="3"/>
  <c r="G707" i="3"/>
  <c r="H707" i="3"/>
  <c r="H779" i="3"/>
  <c r="G779" i="3"/>
  <c r="K698" i="3"/>
  <c r="J698" i="3"/>
  <c r="K719" i="3"/>
  <c r="J719" i="3"/>
  <c r="K614" i="3"/>
  <c r="J614" i="3"/>
  <c r="K630" i="3"/>
  <c r="J630" i="3"/>
  <c r="K702" i="3"/>
  <c r="J702" i="3"/>
  <c r="H997" i="3"/>
  <c r="G997" i="3"/>
  <c r="H579" i="3"/>
  <c r="G579" i="3"/>
  <c r="G795" i="3"/>
  <c r="H795" i="3"/>
  <c r="H948" i="3"/>
  <c r="G948" i="3"/>
  <c r="H597" i="3"/>
  <c r="G597" i="3"/>
  <c r="H591" i="3"/>
  <c r="G591" i="3"/>
  <c r="K651" i="3"/>
  <c r="J651" i="3"/>
  <c r="J723" i="3"/>
  <c r="K723" i="3"/>
  <c r="K795" i="3"/>
  <c r="J795" i="3"/>
  <c r="G617" i="3"/>
  <c r="H617" i="3"/>
  <c r="H689" i="3"/>
  <c r="G689" i="3"/>
  <c r="H761" i="3"/>
  <c r="G761" i="3"/>
  <c r="H973" i="3"/>
  <c r="G973" i="3"/>
  <c r="J593" i="3"/>
  <c r="K593" i="3"/>
  <c r="J665" i="3"/>
  <c r="K665" i="3"/>
  <c r="J737" i="3"/>
  <c r="K737" i="3"/>
  <c r="J917" i="3"/>
  <c r="K917" i="3"/>
  <c r="H811" i="3"/>
  <c r="G811" i="3"/>
  <c r="G1177" i="3"/>
  <c r="H1177" i="3"/>
  <c r="K720" i="3"/>
  <c r="J720" i="3"/>
  <c r="G602" i="3"/>
  <c r="H602" i="3"/>
  <c r="H674" i="3"/>
  <c r="G674" i="3"/>
  <c r="H746" i="3"/>
  <c r="G746" i="3"/>
  <c r="H818" i="3"/>
  <c r="G818" i="3"/>
  <c r="H845" i="3"/>
  <c r="G845" i="3"/>
  <c r="H917" i="3"/>
  <c r="G917" i="3"/>
  <c r="H1061" i="3"/>
  <c r="G1061" i="3"/>
  <c r="G1133" i="3"/>
  <c r="H1133" i="3"/>
  <c r="H1205" i="3"/>
  <c r="G1205" i="3"/>
  <c r="K1278" i="3"/>
  <c r="J1278" i="3"/>
  <c r="K1013" i="3"/>
  <c r="J1013" i="3"/>
  <c r="K1085" i="3"/>
  <c r="J1085" i="3"/>
  <c r="J1157" i="3"/>
  <c r="K1157" i="3"/>
  <c r="K1242" i="3"/>
  <c r="J1242" i="3"/>
  <c r="G1399" i="3"/>
  <c r="H1399" i="3"/>
  <c r="G979" i="3"/>
  <c r="H979" i="3"/>
  <c r="G1051" i="3"/>
  <c r="H1051" i="3"/>
  <c r="G1123" i="3"/>
  <c r="H1123" i="3"/>
  <c r="G1195" i="3"/>
  <c r="H1195" i="3"/>
  <c r="G1288" i="3"/>
  <c r="H1288" i="3"/>
  <c r="J1399" i="3"/>
  <c r="K1399" i="3"/>
  <c r="H878" i="3"/>
  <c r="G878" i="3"/>
  <c r="G1022" i="3"/>
  <c r="H1022" i="3"/>
  <c r="H1094" i="3"/>
  <c r="G1094" i="3"/>
  <c r="G1250" i="3"/>
  <c r="H1250" i="3"/>
  <c r="K1435" i="3"/>
  <c r="J1435" i="3"/>
  <c r="H861" i="3"/>
  <c r="G861" i="3"/>
  <c r="H933" i="3"/>
  <c r="G933" i="3"/>
  <c r="G1005" i="3"/>
  <c r="H1005" i="3"/>
  <c r="G1077" i="3"/>
  <c r="H1077" i="3"/>
  <c r="G1149" i="3"/>
  <c r="H1149" i="3"/>
  <c r="K1231" i="3"/>
  <c r="J1231" i="3"/>
  <c r="H1382" i="3"/>
  <c r="G1382" i="3"/>
  <c r="J861" i="3"/>
  <c r="K861" i="3"/>
  <c r="J933" i="3"/>
  <c r="K933" i="3"/>
  <c r="K1005" i="3"/>
  <c r="J1005" i="3"/>
  <c r="K1077" i="3"/>
  <c r="J1077" i="3"/>
  <c r="K1149" i="3"/>
  <c r="J1149" i="3"/>
  <c r="J1233" i="3"/>
  <c r="K1233" i="3"/>
  <c r="J832" i="3"/>
  <c r="K832" i="3"/>
  <c r="K904" i="3"/>
  <c r="J904" i="3"/>
  <c r="K976" i="3"/>
  <c r="J976" i="3"/>
  <c r="K1048" i="3"/>
  <c r="J1048" i="3"/>
  <c r="J1120" i="3"/>
  <c r="K1120" i="3"/>
  <c r="J1192" i="3"/>
  <c r="K1192" i="3"/>
  <c r="H1279" i="3"/>
  <c r="G1279" i="3"/>
  <c r="K863" i="3"/>
  <c r="J863" i="3"/>
  <c r="K935" i="3"/>
  <c r="J935" i="3"/>
  <c r="K1007" i="3"/>
  <c r="J1007" i="3"/>
  <c r="K1079" i="3"/>
  <c r="J1079" i="3"/>
  <c r="J1151" i="3"/>
  <c r="K1151" i="3"/>
  <c r="H1226" i="3"/>
  <c r="G1226" i="3"/>
  <c r="K1389" i="3"/>
  <c r="J1389" i="3"/>
  <c r="H1315" i="3"/>
  <c r="G1315" i="3"/>
  <c r="J829" i="3"/>
  <c r="K829" i="3"/>
  <c r="K901" i="3"/>
  <c r="J901" i="3"/>
  <c r="J973" i="3"/>
  <c r="K973" i="3"/>
  <c r="K1045" i="3"/>
  <c r="J1045" i="3"/>
  <c r="J1189" i="3"/>
  <c r="K1189" i="3"/>
  <c r="K836" i="3"/>
  <c r="J836" i="3"/>
  <c r="K908" i="3"/>
  <c r="J908" i="3"/>
  <c r="K980" i="3"/>
  <c r="J980" i="3"/>
  <c r="J1052" i="3"/>
  <c r="K1052" i="3"/>
  <c r="K1196" i="3"/>
  <c r="J1196" i="3"/>
  <c r="K1317" i="3"/>
  <c r="J1317" i="3"/>
  <c r="G922" i="3"/>
  <c r="H922" i="3"/>
  <c r="H994" i="3"/>
  <c r="G994" i="3"/>
  <c r="H1066" i="3"/>
  <c r="G1066" i="3"/>
  <c r="K1409" i="3"/>
  <c r="J1409" i="3"/>
  <c r="K1553" i="3"/>
  <c r="J1553" i="3"/>
  <c r="K1625" i="3"/>
  <c r="J1625" i="3"/>
  <c r="H1423" i="3"/>
  <c r="G1423" i="3"/>
  <c r="G1495" i="3"/>
  <c r="H1495" i="3"/>
  <c r="G1639" i="3"/>
  <c r="H1639" i="3"/>
  <c r="H2006" i="3"/>
  <c r="G2006" i="3"/>
  <c r="H1598" i="3"/>
  <c r="G1598" i="3"/>
  <c r="H1668" i="3"/>
  <c r="G1668" i="3"/>
  <c r="J1406" i="3"/>
  <c r="K1406" i="3"/>
  <c r="J1478" i="3"/>
  <c r="K1478" i="3"/>
  <c r="K1550" i="3"/>
  <c r="J1550" i="3"/>
  <c r="J1622" i="3"/>
  <c r="K1622" i="3"/>
  <c r="G1694" i="3"/>
  <c r="H1694" i="3"/>
  <c r="G2090" i="3"/>
  <c r="H2090" i="3"/>
  <c r="J1581" i="3"/>
  <c r="K1581" i="3"/>
  <c r="K1655" i="3"/>
  <c r="J1655" i="3"/>
  <c r="J1264" i="3"/>
  <c r="K1264" i="3"/>
  <c r="K1336" i="3"/>
  <c r="J1336" i="3"/>
  <c r="K1480" i="3"/>
  <c r="J1480" i="3"/>
  <c r="J1552" i="3"/>
  <c r="K1552" i="3"/>
  <c r="K1624" i="3"/>
  <c r="J1624" i="3"/>
  <c r="K1319" i="3"/>
  <c r="J1319" i="3"/>
  <c r="K1391" i="3"/>
  <c r="J1391" i="3"/>
  <c r="J1463" i="3"/>
  <c r="K1463" i="3"/>
  <c r="K1535" i="3"/>
  <c r="J1535" i="3"/>
  <c r="J1607" i="3"/>
  <c r="K1607" i="3"/>
  <c r="H1537" i="3"/>
  <c r="G1537" i="3"/>
  <c r="G1609" i="3"/>
  <c r="H1609" i="3"/>
  <c r="H1754" i="3"/>
  <c r="G1754" i="3"/>
  <c r="H1220" i="3"/>
  <c r="G1220" i="3"/>
  <c r="H1292" i="3"/>
  <c r="G1292" i="3"/>
  <c r="H1436" i="3"/>
  <c r="G1436" i="3"/>
  <c r="J1652" i="3"/>
  <c r="K1652" i="3"/>
  <c r="H1371" i="3"/>
  <c r="G1371" i="3"/>
  <c r="G1443" i="3"/>
  <c r="H1443" i="3"/>
  <c r="G1515" i="3"/>
  <c r="H1515" i="3"/>
  <c r="J1665" i="3"/>
  <c r="K1665" i="3"/>
  <c r="H2054" i="3"/>
  <c r="G2054" i="3"/>
  <c r="G1282" i="3"/>
  <c r="H1282" i="3"/>
  <c r="H1426" i="3"/>
  <c r="G1426" i="3"/>
  <c r="H1498" i="3"/>
  <c r="G1498" i="3"/>
  <c r="G1642" i="3"/>
  <c r="H1642" i="3"/>
  <c r="H1277" i="3"/>
  <c r="G1277" i="3"/>
  <c r="G1349" i="3"/>
  <c r="H1349" i="3"/>
  <c r="H1421" i="3"/>
  <c r="G1421" i="3"/>
  <c r="H1493" i="3"/>
  <c r="G1493" i="3"/>
  <c r="H1565" i="3"/>
  <c r="G1565" i="3"/>
  <c r="G1637" i="3"/>
  <c r="H1637" i="3"/>
  <c r="K1717" i="3"/>
  <c r="J1717" i="3"/>
  <c r="K1861" i="3"/>
  <c r="J1861" i="3"/>
  <c r="J1933" i="3"/>
  <c r="K1933" i="3"/>
  <c r="J2077" i="3"/>
  <c r="K2077" i="3"/>
  <c r="K2215" i="3"/>
  <c r="J2215" i="3"/>
  <c r="G1719" i="3"/>
  <c r="H1719" i="3"/>
  <c r="G1791" i="3"/>
  <c r="H1791" i="3"/>
  <c r="H1863" i="3"/>
  <c r="G1863" i="3"/>
  <c r="G1935" i="3"/>
  <c r="H1935" i="3"/>
  <c r="G2007" i="3"/>
  <c r="H2007" i="3"/>
  <c r="G2079" i="3"/>
  <c r="H2079" i="3"/>
  <c r="H2231" i="3"/>
  <c r="G2231" i="3"/>
  <c r="H1774" i="3"/>
  <c r="G1774" i="3"/>
  <c r="H1846" i="3"/>
  <c r="G1846" i="3"/>
  <c r="G1918" i="3"/>
  <c r="H1918" i="3"/>
  <c r="H1697" i="3"/>
  <c r="G1697" i="3"/>
  <c r="G1769" i="3"/>
  <c r="H1769" i="3"/>
  <c r="H1913" i="3"/>
  <c r="G1913" i="3"/>
  <c r="H1985" i="3"/>
  <c r="G1985" i="3"/>
  <c r="H2057" i="3"/>
  <c r="G2057" i="3"/>
  <c r="K1745" i="3"/>
  <c r="J1745" i="3"/>
  <c r="J1817" i="3"/>
  <c r="K1817" i="3"/>
  <c r="H2097" i="3"/>
  <c r="G2097" i="3"/>
  <c r="H1675" i="3"/>
  <c r="G1675" i="3"/>
  <c r="H1747" i="3"/>
  <c r="G1747" i="3"/>
  <c r="H1819" i="3"/>
  <c r="G1819" i="3"/>
  <c r="G1891" i="3"/>
  <c r="H1891" i="3"/>
  <c r="H1963" i="3"/>
  <c r="G1963" i="3"/>
  <c r="H2035" i="3"/>
  <c r="G2035" i="3"/>
  <c r="H2126" i="3"/>
  <c r="G2126" i="3"/>
  <c r="J1694" i="3"/>
  <c r="K1694" i="3"/>
  <c r="K1766" i="3"/>
  <c r="J1766" i="3"/>
  <c r="K1838" i="3"/>
  <c r="J1838" i="3"/>
  <c r="K1982" i="3"/>
  <c r="J1982" i="3"/>
  <c r="K2054" i="3"/>
  <c r="J2054" i="3"/>
  <c r="H1732" i="3"/>
  <c r="G1732" i="3"/>
  <c r="G1804" i="3"/>
  <c r="H1804" i="3"/>
  <c r="H1876" i="3"/>
  <c r="G1876" i="3"/>
  <c r="H1948" i="3"/>
  <c r="G1948" i="3"/>
  <c r="H2020" i="3"/>
  <c r="G2020" i="3"/>
  <c r="H2092" i="3"/>
  <c r="G2092" i="3"/>
  <c r="G1679" i="3"/>
  <c r="H1679" i="3"/>
  <c r="H1751" i="3"/>
  <c r="G1751" i="3"/>
  <c r="H1823" i="3"/>
  <c r="G1823" i="3"/>
  <c r="H1967" i="3"/>
  <c r="G1967" i="3"/>
  <c r="H2147" i="3"/>
  <c r="G2147" i="3"/>
  <c r="G1698" i="3"/>
  <c r="H1698" i="3"/>
  <c r="G1770" i="3"/>
  <c r="H1770" i="3"/>
  <c r="H1842" i="3"/>
  <c r="G1842" i="3"/>
  <c r="H1914" i="3"/>
  <c r="G1914" i="3"/>
  <c r="G2058" i="3"/>
  <c r="H2058" i="3"/>
  <c r="G1681" i="3"/>
  <c r="H1681" i="3"/>
  <c r="H1753" i="3"/>
  <c r="G1753" i="3"/>
  <c r="H1825" i="3"/>
  <c r="G1825" i="3"/>
  <c r="H1897" i="3"/>
  <c r="G1897" i="3"/>
  <c r="G2041" i="3"/>
  <c r="H2041" i="3"/>
  <c r="J2272" i="3"/>
  <c r="K2272" i="3"/>
  <c r="G2306" i="3"/>
  <c r="H2306" i="3"/>
  <c r="G2378" i="3"/>
  <c r="H2378" i="3"/>
  <c r="G2450" i="3"/>
  <c r="H2450" i="3"/>
  <c r="H2522" i="3"/>
  <c r="G2522" i="3"/>
  <c r="J2210" i="3"/>
  <c r="K2210" i="3"/>
  <c r="K2282" i="3"/>
  <c r="J2282" i="3"/>
  <c r="K2354" i="3"/>
  <c r="J2354" i="3"/>
  <c r="K2498" i="3"/>
  <c r="J2498" i="3"/>
  <c r="J2572" i="3"/>
  <c r="K2572" i="3"/>
  <c r="H2164" i="3"/>
  <c r="G2164" i="3"/>
  <c r="H2236" i="3"/>
  <c r="G2236" i="3"/>
  <c r="G2308" i="3"/>
  <c r="H2308" i="3"/>
  <c r="H2524" i="3"/>
  <c r="G2524" i="3"/>
  <c r="H2663" i="3"/>
  <c r="G2663" i="3"/>
  <c r="J2368" i="3"/>
  <c r="K2368" i="3"/>
  <c r="J2440" i="3"/>
  <c r="K2440" i="3"/>
  <c r="K2512" i="3"/>
  <c r="J2512" i="3"/>
  <c r="H2697" i="3"/>
  <c r="G2697" i="3"/>
  <c r="H2190" i="3"/>
  <c r="G2190" i="3"/>
  <c r="H2262" i="3"/>
  <c r="G2262" i="3"/>
  <c r="G2334" i="3"/>
  <c r="H2334" i="3"/>
  <c r="G2406" i="3"/>
  <c r="H2406" i="3"/>
  <c r="H2711" i="3"/>
  <c r="G2711" i="3"/>
  <c r="H2149" i="3"/>
  <c r="G2149" i="3"/>
  <c r="G2221" i="3"/>
  <c r="H2221" i="3"/>
  <c r="G2293" i="3"/>
  <c r="H2293" i="3"/>
  <c r="H2365" i="3"/>
  <c r="G2365" i="3"/>
  <c r="H2437" i="3"/>
  <c r="G2437" i="3"/>
  <c r="K2668" i="3"/>
  <c r="J2668" i="3"/>
  <c r="G2192" i="3"/>
  <c r="H2192" i="3"/>
  <c r="H2264" i="3"/>
  <c r="G2264" i="3"/>
  <c r="H2336" i="3"/>
  <c r="G2336" i="3"/>
  <c r="H2408" i="3"/>
  <c r="G2408" i="3"/>
  <c r="H2480" i="3"/>
  <c r="G2480" i="3"/>
  <c r="G2563" i="3"/>
  <c r="H2563" i="3"/>
  <c r="G2675" i="3"/>
  <c r="H2675" i="3"/>
  <c r="H2139" i="3"/>
  <c r="G2139" i="3"/>
  <c r="H2211" i="3"/>
  <c r="G2211" i="3"/>
  <c r="H2283" i="3"/>
  <c r="G2283" i="3"/>
  <c r="H2355" i="3"/>
  <c r="G2355" i="3"/>
  <c r="G2427" i="3"/>
  <c r="H2427" i="3"/>
  <c r="H2499" i="3"/>
  <c r="G2499" i="3"/>
  <c r="J2175" i="3"/>
  <c r="K2175" i="3"/>
  <c r="K2247" i="3"/>
  <c r="J2247" i="3"/>
  <c r="J2319" i="3"/>
  <c r="K2319" i="3"/>
  <c r="J2391" i="3"/>
  <c r="K2391" i="3"/>
  <c r="K2728" i="3"/>
  <c r="J2728" i="3"/>
  <c r="K2170" i="3"/>
  <c r="J2170" i="3"/>
  <c r="K2386" i="3"/>
  <c r="J2386" i="3"/>
  <c r="K2458" i="3"/>
  <c r="J2458" i="3"/>
  <c r="K2530" i="3"/>
  <c r="J2530" i="3"/>
  <c r="K2153" i="3"/>
  <c r="J2153" i="3"/>
  <c r="J2297" i="3"/>
  <c r="K2297" i="3"/>
  <c r="K2369" i="3"/>
  <c r="J2369" i="3"/>
  <c r="K2441" i="3"/>
  <c r="J2441" i="3"/>
  <c r="H2619" i="3"/>
  <c r="G2619" i="3"/>
  <c r="J2124" i="3"/>
  <c r="K2124" i="3"/>
  <c r="J2196" i="3"/>
  <c r="K2196" i="3"/>
  <c r="K2268" i="3"/>
  <c r="J2268" i="3"/>
  <c r="J2412" i="3"/>
  <c r="K2412" i="3"/>
  <c r="K2560" i="3"/>
  <c r="J2560" i="3"/>
  <c r="J2824" i="3"/>
  <c r="K2824" i="3"/>
  <c r="J2896" i="3"/>
  <c r="K2896" i="3"/>
  <c r="H2670" i="3"/>
  <c r="G2670" i="3"/>
  <c r="G2742" i="3"/>
  <c r="H2742" i="3"/>
  <c r="H2814" i="3"/>
  <c r="G2814" i="3"/>
  <c r="G2886" i="3"/>
  <c r="H2886" i="3"/>
  <c r="K2988" i="3"/>
  <c r="J2988" i="3"/>
  <c r="G3331" i="3"/>
  <c r="H3331" i="3"/>
  <c r="K3805" i="3"/>
  <c r="J3805" i="3"/>
  <c r="K2754" i="3"/>
  <c r="J2754" i="3"/>
  <c r="K2826" i="3"/>
  <c r="J2826" i="3"/>
  <c r="K2898" i="3"/>
  <c r="J2898" i="3"/>
  <c r="J3187" i="3"/>
  <c r="K3187" i="3"/>
  <c r="J2581" i="3"/>
  <c r="K2581" i="3"/>
  <c r="K2653" i="3"/>
  <c r="J2653" i="3"/>
  <c r="K2725" i="3"/>
  <c r="J2725" i="3"/>
  <c r="J2869" i="3"/>
  <c r="K2869" i="3"/>
  <c r="H3230" i="3"/>
  <c r="G3230" i="3"/>
  <c r="J2684" i="3"/>
  <c r="K2684" i="3"/>
  <c r="K2756" i="3"/>
  <c r="J2756" i="3"/>
  <c r="J2900" i="3"/>
  <c r="K2900" i="3"/>
  <c r="J2959" i="3"/>
  <c r="K2959" i="3"/>
  <c r="K3264" i="3"/>
  <c r="J3264" i="3"/>
  <c r="K2583" i="3"/>
  <c r="J2583" i="3"/>
  <c r="J2655" i="3"/>
  <c r="K2655" i="3"/>
  <c r="K2799" i="3"/>
  <c r="J2799" i="3"/>
  <c r="K2871" i="3"/>
  <c r="J2871" i="3"/>
  <c r="G3091" i="3"/>
  <c r="H3091" i="3"/>
  <c r="G2621" i="3"/>
  <c r="H2621" i="3"/>
  <c r="G2765" i="3"/>
  <c r="H2765" i="3"/>
  <c r="H2837" i="3"/>
  <c r="G2837" i="3"/>
  <c r="G2909" i="3"/>
  <c r="H2909" i="3"/>
  <c r="J3199" i="3"/>
  <c r="K3199" i="3"/>
  <c r="J2633" i="3"/>
  <c r="K2633" i="3"/>
  <c r="K2705" i="3"/>
  <c r="J2705" i="3"/>
  <c r="K2849" i="3"/>
  <c r="J2849" i="3"/>
  <c r="K2923" i="3"/>
  <c r="J2923" i="3"/>
  <c r="G3134" i="3"/>
  <c r="H3134" i="3"/>
  <c r="J2616" i="3"/>
  <c r="K2616" i="3"/>
  <c r="K2688" i="3"/>
  <c r="J2688" i="3"/>
  <c r="K2760" i="3"/>
  <c r="J2760" i="3"/>
  <c r="K2832" i="3"/>
  <c r="J2832" i="3"/>
  <c r="J2904" i="3"/>
  <c r="K2904" i="3"/>
  <c r="K2587" i="3"/>
  <c r="J2587" i="3"/>
  <c r="J2659" i="3"/>
  <c r="K2659" i="3"/>
  <c r="K2731" i="3"/>
  <c r="J2731" i="3"/>
  <c r="G2954" i="3"/>
  <c r="H2954" i="3"/>
  <c r="H3247" i="3"/>
  <c r="G3247" i="3"/>
  <c r="J2738" i="3"/>
  <c r="K2738" i="3"/>
  <c r="K2952" i="3"/>
  <c r="J2952" i="3"/>
  <c r="J3139" i="3"/>
  <c r="K3139" i="3"/>
  <c r="K2577" i="3"/>
  <c r="J2577" i="3"/>
  <c r="K2649" i="3"/>
  <c r="J2649" i="3"/>
  <c r="J2721" i="3"/>
  <c r="K2721" i="3"/>
  <c r="J2865" i="3"/>
  <c r="K2865" i="3"/>
  <c r="J3038" i="3"/>
  <c r="K3038" i="3"/>
  <c r="K3110" i="3"/>
  <c r="J3110" i="3"/>
  <c r="K3182" i="3"/>
  <c r="J3182" i="3"/>
  <c r="K3254" i="3"/>
  <c r="J3254" i="3"/>
  <c r="J3326" i="3"/>
  <c r="K3326" i="3"/>
  <c r="J3392" i="3"/>
  <c r="K3392" i="3"/>
  <c r="K4072" i="3"/>
  <c r="J4072" i="3"/>
  <c r="G2980" i="3"/>
  <c r="H2980" i="3"/>
  <c r="H3124" i="3"/>
  <c r="G3124" i="3"/>
  <c r="G3196" i="3"/>
  <c r="H3196" i="3"/>
  <c r="H3340" i="3"/>
  <c r="G3340" i="3"/>
  <c r="K2992" i="3"/>
  <c r="J2992" i="3"/>
  <c r="K3208" i="3"/>
  <c r="J3208" i="3"/>
  <c r="K3280" i="3"/>
  <c r="J3280" i="3"/>
  <c r="J3550" i="3"/>
  <c r="K3550" i="3"/>
  <c r="K2963" i="3"/>
  <c r="J2963" i="3"/>
  <c r="J3035" i="3"/>
  <c r="K3035" i="3"/>
  <c r="J3107" i="3"/>
  <c r="K3107" i="3"/>
  <c r="J3179" i="3"/>
  <c r="K3179" i="3"/>
  <c r="J3251" i="3"/>
  <c r="K3251" i="3"/>
  <c r="J3323" i="3"/>
  <c r="K3323" i="3"/>
  <c r="G2953" i="3"/>
  <c r="H2953" i="3"/>
  <c r="G3241" i="3"/>
  <c r="H3241" i="3"/>
  <c r="H3313" i="3"/>
  <c r="G3313" i="3"/>
  <c r="G3385" i="3"/>
  <c r="H3385" i="3"/>
  <c r="K2989" i="3"/>
  <c r="J2989" i="3"/>
  <c r="K3133" i="3"/>
  <c r="J3133" i="3"/>
  <c r="K3205" i="3"/>
  <c r="J3205" i="3"/>
  <c r="K3277" i="3"/>
  <c r="J3277" i="3"/>
  <c r="K3349" i="3"/>
  <c r="J3349" i="3"/>
  <c r="H2991" i="3"/>
  <c r="G2991" i="3"/>
  <c r="G3063" i="3"/>
  <c r="H3063" i="3"/>
  <c r="H3135" i="3"/>
  <c r="G3135" i="3"/>
  <c r="H3207" i="3"/>
  <c r="G3207" i="3"/>
  <c r="H3279" i="3"/>
  <c r="G3279" i="3"/>
  <c r="G3351" i="3"/>
  <c r="H3351" i="3"/>
  <c r="H3509" i="3"/>
  <c r="G3509" i="3"/>
  <c r="K2943" i="3"/>
  <c r="J2943" i="3"/>
  <c r="J3015" i="3"/>
  <c r="K3015" i="3"/>
  <c r="K3231" i="3"/>
  <c r="J3231" i="3"/>
  <c r="K3303" i="3"/>
  <c r="J3303" i="3"/>
  <c r="K3375" i="3"/>
  <c r="J3375" i="3"/>
  <c r="G3089" i="3"/>
  <c r="H3089" i="3"/>
  <c r="H3161" i="3"/>
  <c r="G3161" i="3"/>
  <c r="H3233" i="3"/>
  <c r="G3233" i="3"/>
  <c r="H3305" i="3"/>
  <c r="G3305" i="3"/>
  <c r="H3377" i="3"/>
  <c r="G3377" i="3"/>
  <c r="H3072" i="3"/>
  <c r="G3072" i="3"/>
  <c r="H3360" i="3"/>
  <c r="G3360" i="3"/>
  <c r="H3492" i="3"/>
  <c r="G3492" i="3"/>
  <c r="H3564" i="3"/>
  <c r="G3564" i="3"/>
  <c r="H3708" i="3"/>
  <c r="G3708" i="3"/>
  <c r="H3786" i="3"/>
  <c r="G3786" i="3"/>
  <c r="K3504" i="3"/>
  <c r="J3504" i="3"/>
  <c r="K3576" i="3"/>
  <c r="J3576" i="3"/>
  <c r="K3648" i="3"/>
  <c r="J3648" i="3"/>
  <c r="J3720" i="3"/>
  <c r="K3720" i="3"/>
  <c r="K3793" i="3"/>
  <c r="J3793" i="3"/>
  <c r="H4091" i="3"/>
  <c r="G4091" i="3"/>
  <c r="G3434" i="3"/>
  <c r="H3434" i="3"/>
  <c r="H3578" i="3"/>
  <c r="G3578" i="3"/>
  <c r="H3650" i="3"/>
  <c r="G3650" i="3"/>
  <c r="J3802" i="3"/>
  <c r="K3802" i="3"/>
  <c r="H3429" i="3"/>
  <c r="G3429" i="3"/>
  <c r="G3501" i="3"/>
  <c r="H3501" i="3"/>
  <c r="H3573" i="3"/>
  <c r="G3573" i="3"/>
  <c r="G3717" i="3"/>
  <c r="H3717" i="3"/>
  <c r="H3783" i="3"/>
  <c r="G3783" i="3"/>
  <c r="J4096" i="3"/>
  <c r="K4096" i="3"/>
  <c r="J3429" i="3"/>
  <c r="K3429" i="3"/>
  <c r="J3501" i="3"/>
  <c r="K3501" i="3"/>
  <c r="J3573" i="3"/>
  <c r="K3573" i="3"/>
  <c r="K3717" i="3"/>
  <c r="J3717" i="3"/>
  <c r="K3484" i="3"/>
  <c r="J3484" i="3"/>
  <c r="K3556" i="3"/>
  <c r="J3556" i="3"/>
  <c r="K3628" i="3"/>
  <c r="J3628" i="3"/>
  <c r="K3769" i="3"/>
  <c r="J3769" i="3"/>
  <c r="K3407" i="3"/>
  <c r="J3407" i="3"/>
  <c r="K3551" i="3"/>
  <c r="J3551" i="3"/>
  <c r="K3623" i="3"/>
  <c r="J3623" i="3"/>
  <c r="J3695" i="3"/>
  <c r="K3695" i="3"/>
  <c r="G3421" i="3"/>
  <c r="H3421" i="3"/>
  <c r="G3565" i="3"/>
  <c r="H3565" i="3"/>
  <c r="G3637" i="3"/>
  <c r="H3637" i="3"/>
  <c r="H3773" i="3"/>
  <c r="G3773" i="3"/>
  <c r="K3433" i="3"/>
  <c r="J3433" i="3"/>
  <c r="J3505" i="3"/>
  <c r="K3505" i="3"/>
  <c r="K3577" i="3"/>
  <c r="J3577" i="3"/>
  <c r="K3721" i="3"/>
  <c r="J3721" i="3"/>
  <c r="J3440" i="3"/>
  <c r="K3440" i="3"/>
  <c r="K3512" i="3"/>
  <c r="J3512" i="3"/>
  <c r="J3584" i="3"/>
  <c r="K3584" i="3"/>
  <c r="J3656" i="3"/>
  <c r="K3656" i="3"/>
  <c r="K3728" i="3"/>
  <c r="J3728" i="3"/>
  <c r="K3810" i="3"/>
  <c r="J3810" i="3"/>
  <c r="K3447" i="3"/>
  <c r="J3447" i="3"/>
  <c r="J3591" i="3"/>
  <c r="K3591" i="3"/>
  <c r="K3663" i="3"/>
  <c r="J3663" i="3"/>
  <c r="K3735" i="3"/>
  <c r="J3735" i="3"/>
  <c r="G3928" i="3"/>
  <c r="H3928" i="3"/>
  <c r="H4072" i="3"/>
  <c r="G4072" i="3"/>
  <c r="G4144" i="3"/>
  <c r="H4144" i="3"/>
  <c r="H4216" i="3"/>
  <c r="G4216" i="3"/>
  <c r="K3959" i="3"/>
  <c r="J3959" i="3"/>
  <c r="K4031" i="3"/>
  <c r="J4031" i="3"/>
  <c r="J4103" i="3"/>
  <c r="K4103" i="3"/>
  <c r="K4175" i="3"/>
  <c r="J4175" i="3"/>
  <c r="J4247" i="3"/>
  <c r="K4247" i="3"/>
  <c r="K3870" i="3"/>
  <c r="J3870" i="3"/>
  <c r="K3942" i="3"/>
  <c r="J3942" i="3"/>
  <c r="K4086" i="3"/>
  <c r="J4086" i="3"/>
  <c r="J4158" i="3"/>
  <c r="K4158" i="3"/>
  <c r="J3853" i="3"/>
  <c r="K3853" i="3"/>
  <c r="J3925" i="3"/>
  <c r="K3925" i="3"/>
  <c r="K3997" i="3"/>
  <c r="J3997" i="3"/>
  <c r="J4069" i="3"/>
  <c r="K4069" i="3"/>
  <c r="K4141" i="3"/>
  <c r="J4141" i="3"/>
  <c r="J3908" i="3"/>
  <c r="K3908" i="3"/>
  <c r="K3980" i="3"/>
  <c r="J3980" i="3"/>
  <c r="K4052" i="3"/>
  <c r="J4052" i="3"/>
  <c r="K4124" i="3"/>
  <c r="J4124" i="3"/>
  <c r="J4196" i="3"/>
  <c r="K4196" i="3"/>
  <c r="H3826" i="3"/>
  <c r="G3826" i="3"/>
  <c r="G3970" i="3"/>
  <c r="H3970" i="3"/>
  <c r="H4042" i="3"/>
  <c r="G4042" i="3"/>
  <c r="G4114" i="3"/>
  <c r="H4114" i="3"/>
  <c r="G4186" i="3"/>
  <c r="H4186" i="3"/>
  <c r="H3881" i="3"/>
  <c r="G3881" i="3"/>
  <c r="G3953" i="3"/>
  <c r="H3953" i="3"/>
  <c r="H4025" i="3"/>
  <c r="G4025" i="3"/>
  <c r="H4097" i="3"/>
  <c r="G4097" i="3"/>
  <c r="H4169" i="3"/>
  <c r="G4169" i="3"/>
  <c r="J3941" i="3"/>
  <c r="K3941" i="3"/>
  <c r="J4013" i="3"/>
  <c r="K4013" i="3"/>
  <c r="J4085" i="3"/>
  <c r="K4085" i="3"/>
  <c r="J4157" i="3"/>
  <c r="K4157" i="3"/>
  <c r="J4229" i="3"/>
  <c r="K4229" i="3"/>
  <c r="H3931" i="3"/>
  <c r="G3931" i="3"/>
  <c r="G4003" i="3"/>
  <c r="H4003" i="3"/>
  <c r="G4075" i="3"/>
  <c r="H4075" i="3"/>
  <c r="H4219" i="3"/>
  <c r="G4219" i="3"/>
  <c r="K3775" i="3"/>
  <c r="J3775" i="3"/>
  <c r="J3847" i="3"/>
  <c r="K3847" i="3"/>
  <c r="J3919" i="3"/>
  <c r="K3919" i="3"/>
  <c r="K3991" i="3"/>
  <c r="J3991" i="3"/>
  <c r="K4063" i="3"/>
  <c r="J4063" i="3"/>
  <c r="K4135" i="3"/>
  <c r="J4135" i="3"/>
  <c r="K4207" i="3"/>
  <c r="J4207" i="3"/>
  <c r="J3914" i="3"/>
  <c r="K3914" i="3"/>
  <c r="K3986" i="3"/>
  <c r="J3986" i="3"/>
  <c r="K4058" i="3"/>
  <c r="J4058" i="3"/>
  <c r="K4202" i="3"/>
  <c r="J4202" i="3"/>
  <c r="H1813" i="3"/>
  <c r="G1813" i="3"/>
  <c r="H2366" i="3"/>
  <c r="G2366" i="3"/>
  <c r="J2342" i="3"/>
  <c r="K2342" i="3"/>
  <c r="J2356" i="3"/>
  <c r="K2356" i="3"/>
  <c r="G2468" i="3"/>
  <c r="H2468" i="3"/>
  <c r="K2451" i="3"/>
  <c r="J2451" i="3"/>
  <c r="J2256" i="3"/>
  <c r="K2256" i="3"/>
  <c r="H2730" i="3"/>
  <c r="G2730" i="3"/>
  <c r="K2670" i="3"/>
  <c r="J2670" i="3"/>
  <c r="K2571" i="3"/>
  <c r="J2571" i="3"/>
  <c r="J2820" i="3"/>
  <c r="K2820" i="3"/>
  <c r="J2944" i="3"/>
  <c r="K2944" i="3"/>
  <c r="K3388" i="3"/>
  <c r="J3388" i="3"/>
  <c r="K3095" i="3"/>
  <c r="J3095" i="3"/>
  <c r="G3373" i="3"/>
  <c r="H3373" i="3"/>
  <c r="J3075" i="3"/>
  <c r="K3075" i="3"/>
  <c r="H3293" i="3"/>
  <c r="G3293" i="3"/>
  <c r="H3276" i="3"/>
  <c r="G3276" i="3"/>
  <c r="H3772" i="3"/>
  <c r="G3772" i="3"/>
  <c r="H3566" i="3"/>
  <c r="G3566" i="3"/>
  <c r="H3417" i="3"/>
  <c r="G3417" i="3"/>
  <c r="J4024" i="3"/>
  <c r="K4024" i="3"/>
  <c r="K3544" i="3"/>
  <c r="J3544" i="3"/>
  <c r="J3467" i="3"/>
  <c r="K3467" i="3"/>
  <c r="G3757" i="3"/>
  <c r="H3757" i="3"/>
  <c r="H3759" i="3"/>
  <c r="G3759" i="3"/>
  <c r="K4132" i="3"/>
  <c r="J4132" i="3"/>
  <c r="K3930" i="3"/>
  <c r="J3930" i="3"/>
  <c r="K4129" i="3"/>
  <c r="J4129" i="3"/>
  <c r="K4040" i="3"/>
  <c r="J4040" i="3"/>
  <c r="G4174" i="3"/>
  <c r="H4174" i="3"/>
  <c r="H4157" i="3"/>
  <c r="G4157" i="3"/>
  <c r="K4190" i="3"/>
  <c r="J4190" i="3"/>
  <c r="G824" i="3"/>
  <c r="H824" i="3"/>
  <c r="H621" i="3"/>
  <c r="G621" i="3"/>
  <c r="H635" i="3"/>
  <c r="G635" i="3"/>
  <c r="K1122" i="3"/>
  <c r="J1122" i="3"/>
  <c r="H724" i="3"/>
  <c r="G724" i="3"/>
  <c r="K791" i="3"/>
  <c r="J791" i="3"/>
  <c r="G883" i="3"/>
  <c r="H883" i="3"/>
  <c r="J669" i="3"/>
  <c r="K669" i="3"/>
  <c r="H736" i="3"/>
  <c r="G736" i="3"/>
  <c r="J601" i="3"/>
  <c r="K601" i="3"/>
  <c r="K817" i="3"/>
  <c r="J817" i="3"/>
  <c r="H723" i="3"/>
  <c r="G723" i="3"/>
  <c r="J579" i="3"/>
  <c r="K579" i="3"/>
  <c r="K900" i="3"/>
  <c r="J900" i="3"/>
  <c r="G645" i="3"/>
  <c r="H645" i="3"/>
  <c r="J640" i="3"/>
  <c r="K640" i="3"/>
  <c r="K784" i="3"/>
  <c r="J784" i="3"/>
  <c r="G1129" i="3"/>
  <c r="H1129" i="3"/>
  <c r="J734" i="3"/>
  <c r="K734" i="3"/>
  <c r="G654" i="3"/>
  <c r="H654" i="3"/>
  <c r="H726" i="3"/>
  <c r="G726" i="3"/>
  <c r="H798" i="3"/>
  <c r="G798" i="3"/>
  <c r="G633" i="3"/>
  <c r="H633" i="3"/>
  <c r="H637" i="3"/>
  <c r="G637" i="3"/>
  <c r="H709" i="3"/>
  <c r="G709" i="3"/>
  <c r="G781" i="3"/>
  <c r="H781" i="3"/>
  <c r="J1062" i="3"/>
  <c r="K1062" i="3"/>
  <c r="G609" i="3"/>
  <c r="H609" i="3"/>
  <c r="K575" i="3"/>
  <c r="J575" i="3"/>
  <c r="H608" i="3"/>
  <c r="G608" i="3"/>
  <c r="H680" i="3"/>
  <c r="G680" i="3"/>
  <c r="H752" i="3"/>
  <c r="G752" i="3"/>
  <c r="H823" i="3"/>
  <c r="G823" i="3"/>
  <c r="J596" i="3"/>
  <c r="K596" i="3"/>
  <c r="J800" i="3"/>
  <c r="K800" i="3"/>
  <c r="G984" i="3"/>
  <c r="H984" i="3"/>
  <c r="J638" i="3"/>
  <c r="K638" i="3"/>
  <c r="J608" i="3"/>
  <c r="K608" i="3"/>
  <c r="H586" i="3"/>
  <c r="G586" i="3"/>
  <c r="H658" i="3"/>
  <c r="G658" i="3"/>
  <c r="H730" i="3"/>
  <c r="G730" i="3"/>
  <c r="J766" i="3"/>
  <c r="K766" i="3"/>
  <c r="J1014" i="3"/>
  <c r="K1014" i="3"/>
  <c r="H600" i="3"/>
  <c r="G600" i="3"/>
  <c r="H672" i="3"/>
  <c r="G672" i="3"/>
  <c r="H744" i="3"/>
  <c r="G744" i="3"/>
  <c r="G816" i="3"/>
  <c r="H816" i="3"/>
  <c r="K953" i="3"/>
  <c r="J953" i="3"/>
  <c r="J816" i="3"/>
  <c r="K816" i="3"/>
  <c r="G727" i="3"/>
  <c r="H727" i="3"/>
  <c r="K607" i="3"/>
  <c r="J607" i="3"/>
  <c r="J751" i="3"/>
  <c r="K751" i="3"/>
  <c r="K922" i="3"/>
  <c r="J922" i="3"/>
  <c r="K994" i="3"/>
  <c r="J994" i="3"/>
  <c r="K1066" i="3"/>
  <c r="J1066" i="3"/>
  <c r="H1212" i="3"/>
  <c r="G1212" i="3"/>
  <c r="H1284" i="3"/>
  <c r="G1284" i="3"/>
  <c r="H1020" i="3"/>
  <c r="G1020" i="3"/>
  <c r="H1092" i="3"/>
  <c r="G1092" i="3"/>
  <c r="H1164" i="3"/>
  <c r="G1164" i="3"/>
  <c r="J1257" i="3"/>
  <c r="K1257" i="3"/>
  <c r="K984" i="3"/>
  <c r="J984" i="3"/>
  <c r="K1056" i="3"/>
  <c r="J1056" i="3"/>
  <c r="K1128" i="3"/>
  <c r="J1128" i="3"/>
  <c r="J1200" i="3"/>
  <c r="K1200" i="3"/>
  <c r="K883" i="3"/>
  <c r="J883" i="3"/>
  <c r="K955" i="3"/>
  <c r="J955" i="3"/>
  <c r="K1027" i="3"/>
  <c r="J1027" i="3"/>
  <c r="J866" i="3"/>
  <c r="K866" i="3"/>
  <c r="J938" i="3"/>
  <c r="K938" i="3"/>
  <c r="K1010" i="3"/>
  <c r="J1010" i="3"/>
  <c r="K1082" i="3"/>
  <c r="J1082" i="3"/>
  <c r="J1154" i="3"/>
  <c r="K1154" i="3"/>
  <c r="H1233" i="3"/>
  <c r="G1233" i="3"/>
  <c r="H1406" i="3"/>
  <c r="G1406" i="3"/>
  <c r="G868" i="3"/>
  <c r="H868" i="3"/>
  <c r="H1084" i="3"/>
  <c r="G1084" i="3"/>
  <c r="H1237" i="3"/>
  <c r="G1237" i="3"/>
  <c r="G839" i="3"/>
  <c r="H839" i="3"/>
  <c r="G911" i="3"/>
  <c r="H911" i="3"/>
  <c r="G1055" i="3"/>
  <c r="H1055" i="3"/>
  <c r="H1199" i="3"/>
  <c r="G1199" i="3"/>
  <c r="H870" i="3"/>
  <c r="G870" i="3"/>
  <c r="G942" i="3"/>
  <c r="H942" i="3"/>
  <c r="G1014" i="3"/>
  <c r="H1014" i="3"/>
  <c r="H1158" i="3"/>
  <c r="G1158" i="3"/>
  <c r="H1243" i="3"/>
  <c r="G1243" i="3"/>
  <c r="G1323" i="3"/>
  <c r="H1323" i="3"/>
  <c r="H836" i="3"/>
  <c r="G836" i="3"/>
  <c r="H908" i="3"/>
  <c r="G908" i="3"/>
  <c r="H980" i="3"/>
  <c r="G980" i="3"/>
  <c r="H1052" i="3"/>
  <c r="G1052" i="3"/>
  <c r="H1196" i="3"/>
  <c r="G1196" i="3"/>
  <c r="G1305" i="3"/>
  <c r="H1305" i="3"/>
  <c r="G915" i="3"/>
  <c r="H915" i="3"/>
  <c r="G987" i="3"/>
  <c r="H987" i="3"/>
  <c r="H1059" i="3"/>
  <c r="G1059" i="3"/>
  <c r="H1203" i="3"/>
  <c r="G1203" i="3"/>
  <c r="K855" i="3"/>
  <c r="J855" i="3"/>
  <c r="K927" i="3"/>
  <c r="J927" i="3"/>
  <c r="K1071" i="3"/>
  <c r="J1071" i="3"/>
  <c r="K1143" i="3"/>
  <c r="J1143" i="3"/>
  <c r="K1219" i="3"/>
  <c r="J1219" i="3"/>
  <c r="J1459" i="3"/>
  <c r="K1459" i="3"/>
  <c r="H1344" i="3"/>
  <c r="G1344" i="3"/>
  <c r="G1416" i="3"/>
  <c r="H1416" i="3"/>
  <c r="G1560" i="3"/>
  <c r="H1560" i="3"/>
  <c r="J1500" i="3"/>
  <c r="K1500" i="3"/>
  <c r="K1572" i="3"/>
  <c r="J1572" i="3"/>
  <c r="J2071" i="3"/>
  <c r="K2071" i="3"/>
  <c r="J1603" i="3"/>
  <c r="K1603" i="3"/>
  <c r="H1676" i="3"/>
  <c r="G1676" i="3"/>
  <c r="H1413" i="3"/>
  <c r="G1413" i="3"/>
  <c r="G1485" i="3"/>
  <c r="H1485" i="3"/>
  <c r="H1629" i="3"/>
  <c r="G1629" i="3"/>
  <c r="G1516" i="3"/>
  <c r="H1516" i="3"/>
  <c r="H1588" i="3"/>
  <c r="G1588" i="3"/>
  <c r="J1670" i="3"/>
  <c r="K1670" i="3"/>
  <c r="H1271" i="3"/>
  <c r="G1271" i="3"/>
  <c r="H1343" i="3"/>
  <c r="G1343" i="3"/>
  <c r="H1487" i="3"/>
  <c r="G1487" i="3"/>
  <c r="H1559" i="3"/>
  <c r="G1559" i="3"/>
  <c r="H1631" i="3"/>
  <c r="G1631" i="3"/>
  <c r="G1326" i="3"/>
  <c r="H1326" i="3"/>
  <c r="G1398" i="3"/>
  <c r="H1398" i="3"/>
  <c r="H1470" i="3"/>
  <c r="G1470" i="3"/>
  <c r="H1614" i="3"/>
  <c r="G1614" i="3"/>
  <c r="J1326" i="3"/>
  <c r="K1326" i="3"/>
  <c r="J1398" i="3"/>
  <c r="K1398" i="3"/>
  <c r="J1470" i="3"/>
  <c r="K1470" i="3"/>
  <c r="K1614" i="3"/>
  <c r="J1614" i="3"/>
  <c r="K1819" i="3"/>
  <c r="J1819" i="3"/>
  <c r="J1225" i="3"/>
  <c r="K1225" i="3"/>
  <c r="K1297" i="3"/>
  <c r="J1297" i="3"/>
  <c r="K1369" i="3"/>
  <c r="J1369" i="3"/>
  <c r="J1441" i="3"/>
  <c r="K1441" i="3"/>
  <c r="K1513" i="3"/>
  <c r="J1513" i="3"/>
  <c r="J1585" i="3"/>
  <c r="K1585" i="3"/>
  <c r="K1663" i="3"/>
  <c r="J1663" i="3"/>
  <c r="K1376" i="3"/>
  <c r="J1376" i="3"/>
  <c r="K1448" i="3"/>
  <c r="J1448" i="3"/>
  <c r="K1520" i="3"/>
  <c r="J1520" i="3"/>
  <c r="J1592" i="3"/>
  <c r="K1592" i="3"/>
  <c r="J1669" i="3"/>
  <c r="K1669" i="3"/>
  <c r="K1287" i="3"/>
  <c r="J1287" i="3"/>
  <c r="J1359" i="3"/>
  <c r="K1359" i="3"/>
  <c r="J1431" i="3"/>
  <c r="K1431" i="3"/>
  <c r="J1503" i="3"/>
  <c r="K1503" i="3"/>
  <c r="K1575" i="3"/>
  <c r="J1575" i="3"/>
  <c r="G1649" i="3"/>
  <c r="H1649" i="3"/>
  <c r="K1282" i="3"/>
  <c r="J1282" i="3"/>
  <c r="K1426" i="3"/>
  <c r="J1426" i="3"/>
  <c r="J1498" i="3"/>
  <c r="K1498" i="3"/>
  <c r="K1642" i="3"/>
  <c r="J1642" i="3"/>
  <c r="K1987" i="3"/>
  <c r="J1987" i="3"/>
  <c r="G1940" i="3"/>
  <c r="H1940" i="3"/>
  <c r="H2084" i="3"/>
  <c r="G2084" i="3"/>
  <c r="J2224" i="3"/>
  <c r="K2224" i="3"/>
  <c r="J1940" i="3"/>
  <c r="K1940" i="3"/>
  <c r="J2084" i="3"/>
  <c r="K2084" i="3"/>
  <c r="K1707" i="3"/>
  <c r="J1707" i="3"/>
  <c r="K1779" i="3"/>
  <c r="J1779" i="3"/>
  <c r="K1923" i="3"/>
  <c r="J1923" i="3"/>
  <c r="K1995" i="3"/>
  <c r="J1995" i="3"/>
  <c r="K1774" i="3"/>
  <c r="J1774" i="3"/>
  <c r="K1846" i="3"/>
  <c r="J1846" i="3"/>
  <c r="J1918" i="3"/>
  <c r="K1918" i="3"/>
  <c r="H1752" i="3"/>
  <c r="G1752" i="3"/>
  <c r="G1824" i="3"/>
  <c r="H1824" i="3"/>
  <c r="G1896" i="3"/>
  <c r="H1896" i="3"/>
  <c r="H1968" i="3"/>
  <c r="G1968" i="3"/>
  <c r="G2040" i="3"/>
  <c r="H2040" i="3"/>
  <c r="G2106" i="3"/>
  <c r="H2106" i="3"/>
  <c r="K1752" i="3"/>
  <c r="J1752" i="3"/>
  <c r="J1824" i="3"/>
  <c r="K1824" i="3"/>
  <c r="K1896" i="3"/>
  <c r="J1896" i="3"/>
  <c r="J1968" i="3"/>
  <c r="K1968" i="3"/>
  <c r="K2040" i="3"/>
  <c r="J2040" i="3"/>
  <c r="H1701" i="3"/>
  <c r="G1701" i="3"/>
  <c r="G1773" i="3"/>
  <c r="H1773" i="3"/>
  <c r="G1845" i="3"/>
  <c r="H1845" i="3"/>
  <c r="H1917" i="3"/>
  <c r="G1917" i="3"/>
  <c r="H1989" i="3"/>
  <c r="G1989" i="3"/>
  <c r="H2061" i="3"/>
  <c r="G2061" i="3"/>
  <c r="H2255" i="3"/>
  <c r="G2255" i="3"/>
  <c r="K1737" i="3"/>
  <c r="J1737" i="3"/>
  <c r="K1953" i="3"/>
  <c r="J1953" i="3"/>
  <c r="J2025" i="3"/>
  <c r="K2025" i="3"/>
  <c r="J2103" i="3"/>
  <c r="K2103" i="3"/>
  <c r="J1684" i="3"/>
  <c r="K1684" i="3"/>
  <c r="J1756" i="3"/>
  <c r="K1756" i="3"/>
  <c r="J1828" i="3"/>
  <c r="K1828" i="3"/>
  <c r="J1900" i="3"/>
  <c r="K1900" i="3"/>
  <c r="J1972" i="3"/>
  <c r="K1972" i="3"/>
  <c r="K2044" i="3"/>
  <c r="J2044" i="3"/>
  <c r="H2174" i="3"/>
  <c r="G2174" i="3"/>
  <c r="K1703" i="3"/>
  <c r="J1703" i="3"/>
  <c r="J1847" i="3"/>
  <c r="K1847" i="3"/>
  <c r="K1919" i="3"/>
  <c r="J1919" i="3"/>
  <c r="K1991" i="3"/>
  <c r="J1991" i="3"/>
  <c r="K2063" i="3"/>
  <c r="J2063" i="3"/>
  <c r="J1686" i="3"/>
  <c r="K1686" i="3"/>
  <c r="K1902" i="3"/>
  <c r="J1902" i="3"/>
  <c r="K1974" i="3"/>
  <c r="J1974" i="3"/>
  <c r="K2046" i="3"/>
  <c r="J2046" i="3"/>
  <c r="H2279" i="3"/>
  <c r="G2279" i="3"/>
  <c r="J2311" i="3"/>
  <c r="K2311" i="3"/>
  <c r="K2455" i="3"/>
  <c r="J2455" i="3"/>
  <c r="J2527" i="3"/>
  <c r="K2527" i="3"/>
  <c r="H2609" i="3"/>
  <c r="G2609" i="3"/>
  <c r="G2145" i="3"/>
  <c r="H2145" i="3"/>
  <c r="G2217" i="3"/>
  <c r="H2217" i="3"/>
  <c r="G2361" i="3"/>
  <c r="H2361" i="3"/>
  <c r="G2433" i="3"/>
  <c r="H2433" i="3"/>
  <c r="H2505" i="3"/>
  <c r="G2505" i="3"/>
  <c r="J2603" i="3"/>
  <c r="K2603" i="3"/>
  <c r="J2169" i="3"/>
  <c r="K2169" i="3"/>
  <c r="K2241" i="3"/>
  <c r="J2241" i="3"/>
  <c r="K2313" i="3"/>
  <c r="J2313" i="3"/>
  <c r="K2385" i="3"/>
  <c r="J2385" i="3"/>
  <c r="K2690" i="3"/>
  <c r="J2690" i="3"/>
  <c r="G2375" i="3"/>
  <c r="H2375" i="3"/>
  <c r="G2447" i="3"/>
  <c r="H2447" i="3"/>
  <c r="K2123" i="3"/>
  <c r="J2123" i="3"/>
  <c r="J2195" i="3"/>
  <c r="K2195" i="3"/>
  <c r="J2339" i="3"/>
  <c r="K2339" i="3"/>
  <c r="J2411" i="3"/>
  <c r="K2411" i="3"/>
  <c r="K2483" i="3"/>
  <c r="J2483" i="3"/>
  <c r="H2553" i="3"/>
  <c r="G2553" i="3"/>
  <c r="J2776" i="3"/>
  <c r="K2776" i="3"/>
  <c r="K2154" i="3"/>
  <c r="J2154" i="3"/>
  <c r="K2226" i="3"/>
  <c r="J2226" i="3"/>
  <c r="K2298" i="3"/>
  <c r="J2298" i="3"/>
  <c r="K2442" i="3"/>
  <c r="J2442" i="3"/>
  <c r="J2514" i="3"/>
  <c r="K2514" i="3"/>
  <c r="K2197" i="3"/>
  <c r="J2197" i="3"/>
  <c r="K2269" i="3"/>
  <c r="J2269" i="3"/>
  <c r="K2341" i="3"/>
  <c r="J2341" i="3"/>
  <c r="K2413" i="3"/>
  <c r="J2413" i="3"/>
  <c r="K2485" i="3"/>
  <c r="J2485" i="3"/>
  <c r="H2565" i="3"/>
  <c r="G2565" i="3"/>
  <c r="J2144" i="3"/>
  <c r="K2144" i="3"/>
  <c r="K2288" i="3"/>
  <c r="J2288" i="3"/>
  <c r="K2504" i="3"/>
  <c r="J2504" i="3"/>
  <c r="H2182" i="3"/>
  <c r="G2182" i="3"/>
  <c r="G2254" i="3"/>
  <c r="H2254" i="3"/>
  <c r="G2470" i="3"/>
  <c r="H2470" i="3"/>
  <c r="G2735" i="3"/>
  <c r="H2735" i="3"/>
  <c r="H2177" i="3"/>
  <c r="G2177" i="3"/>
  <c r="H2249" i="3"/>
  <c r="G2249" i="3"/>
  <c r="H2321" i="3"/>
  <c r="G2321" i="3"/>
  <c r="H2393" i="3"/>
  <c r="G2393" i="3"/>
  <c r="H2465" i="3"/>
  <c r="G2465" i="3"/>
  <c r="H2160" i="3"/>
  <c r="G2160" i="3"/>
  <c r="H2232" i="3"/>
  <c r="G2232" i="3"/>
  <c r="G2304" i="3"/>
  <c r="H2304" i="3"/>
  <c r="G2376" i="3"/>
  <c r="H2376" i="3"/>
  <c r="G2448" i="3"/>
  <c r="H2448" i="3"/>
  <c r="G2520" i="3"/>
  <c r="H2520" i="3"/>
  <c r="K2636" i="3"/>
  <c r="J2636" i="3"/>
  <c r="G2131" i="3"/>
  <c r="H2131" i="3"/>
  <c r="G2203" i="3"/>
  <c r="H2203" i="3"/>
  <c r="H2275" i="3"/>
  <c r="G2275" i="3"/>
  <c r="G2347" i="3"/>
  <c r="H2347" i="3"/>
  <c r="H2491" i="3"/>
  <c r="G2491" i="3"/>
  <c r="G2903" i="3"/>
  <c r="H2903" i="3"/>
  <c r="K3180" i="3"/>
  <c r="J3180" i="3"/>
  <c r="J2675" i="3"/>
  <c r="K2675" i="3"/>
  <c r="J2819" i="3"/>
  <c r="K2819" i="3"/>
  <c r="G3367" i="3"/>
  <c r="H3367" i="3"/>
  <c r="H2545" i="3"/>
  <c r="G2545" i="3"/>
  <c r="G2689" i="3"/>
  <c r="H2689" i="3"/>
  <c r="H2761" i="3"/>
  <c r="G2761" i="3"/>
  <c r="H2833" i="3"/>
  <c r="G2833" i="3"/>
  <c r="H2905" i="3"/>
  <c r="G2905" i="3"/>
  <c r="K3223" i="3"/>
  <c r="J3223" i="3"/>
  <c r="H2588" i="3"/>
  <c r="G2588" i="3"/>
  <c r="G2660" i="3"/>
  <c r="H2660" i="3"/>
  <c r="H2732" i="3"/>
  <c r="G2732" i="3"/>
  <c r="H2804" i="3"/>
  <c r="G2804" i="3"/>
  <c r="H2876" i="3"/>
  <c r="G2876" i="3"/>
  <c r="G2947" i="3"/>
  <c r="H2947" i="3"/>
  <c r="H3266" i="3"/>
  <c r="G3266" i="3"/>
  <c r="H2691" i="3"/>
  <c r="G2691" i="3"/>
  <c r="G2763" i="3"/>
  <c r="H2763" i="3"/>
  <c r="H2907" i="3"/>
  <c r="G2907" i="3"/>
  <c r="H2961" i="3"/>
  <c r="G2961" i="3"/>
  <c r="K3300" i="3"/>
  <c r="J3300" i="3"/>
  <c r="H2590" i="3"/>
  <c r="G2590" i="3"/>
  <c r="H2662" i="3"/>
  <c r="G2662" i="3"/>
  <c r="H2734" i="3"/>
  <c r="G2734" i="3"/>
  <c r="H2806" i="3"/>
  <c r="G2806" i="3"/>
  <c r="H3127" i="3"/>
  <c r="G3127" i="3"/>
  <c r="K2626" i="3"/>
  <c r="J2626" i="3"/>
  <c r="K2698" i="3"/>
  <c r="J2698" i="3"/>
  <c r="K2770" i="3"/>
  <c r="J2770" i="3"/>
  <c r="G2640" i="3"/>
  <c r="H2640" i="3"/>
  <c r="G2712" i="3"/>
  <c r="H2712" i="3"/>
  <c r="H2856" i="3"/>
  <c r="G2856" i="3"/>
  <c r="G3170" i="3"/>
  <c r="H3170" i="3"/>
  <c r="H2623" i="3"/>
  <c r="G2623" i="3"/>
  <c r="H2695" i="3"/>
  <c r="G2695" i="3"/>
  <c r="H2767" i="3"/>
  <c r="G2767" i="3"/>
  <c r="G2839" i="3"/>
  <c r="H2839" i="3"/>
  <c r="K3276" i="3"/>
  <c r="J3276" i="3"/>
  <c r="H2666" i="3"/>
  <c r="G2666" i="3"/>
  <c r="H2738" i="3"/>
  <c r="G2738" i="3"/>
  <c r="H3283" i="3"/>
  <c r="G3283" i="3"/>
  <c r="G2745" i="3"/>
  <c r="H2745" i="3"/>
  <c r="H2817" i="3"/>
  <c r="G2817" i="3"/>
  <c r="G2889" i="3"/>
  <c r="H2889" i="3"/>
  <c r="J2954" i="3"/>
  <c r="K2954" i="3"/>
  <c r="H2584" i="3"/>
  <c r="G2584" i="3"/>
  <c r="G2656" i="3"/>
  <c r="H2656" i="3"/>
  <c r="G2728" i="3"/>
  <c r="H2728" i="3"/>
  <c r="G2800" i="3"/>
  <c r="H2800" i="3"/>
  <c r="G2872" i="3"/>
  <c r="H2872" i="3"/>
  <c r="G3110" i="3"/>
  <c r="H3110" i="3"/>
  <c r="H3045" i="3"/>
  <c r="G3045" i="3"/>
  <c r="G3117" i="3"/>
  <c r="H3117" i="3"/>
  <c r="G3189" i="3"/>
  <c r="H3189" i="3"/>
  <c r="H3333" i="3"/>
  <c r="G3333" i="3"/>
  <c r="H3407" i="3"/>
  <c r="G3407" i="3"/>
  <c r="H4079" i="3"/>
  <c r="G4079" i="3"/>
  <c r="J2985" i="3"/>
  <c r="K2985" i="3"/>
  <c r="J3057" i="3"/>
  <c r="K3057" i="3"/>
  <c r="J3201" i="3"/>
  <c r="K3201" i="3"/>
  <c r="K3273" i="3"/>
  <c r="J3273" i="3"/>
  <c r="H2999" i="3"/>
  <c r="G2999" i="3"/>
  <c r="H3071" i="3"/>
  <c r="G3071" i="3"/>
  <c r="H3143" i="3"/>
  <c r="G3143" i="3"/>
  <c r="H3215" i="3"/>
  <c r="G3215" i="3"/>
  <c r="G3287" i="3"/>
  <c r="H3287" i="3"/>
  <c r="G3359" i="3"/>
  <c r="H3359" i="3"/>
  <c r="G3557" i="3"/>
  <c r="H3557" i="3"/>
  <c r="H2970" i="3"/>
  <c r="G2970" i="3"/>
  <c r="H3042" i="3"/>
  <c r="G3042" i="3"/>
  <c r="H3114" i="3"/>
  <c r="G3114" i="3"/>
  <c r="G3186" i="3"/>
  <c r="H3186" i="3"/>
  <c r="H3258" i="3"/>
  <c r="G3258" i="3"/>
  <c r="K2958" i="3"/>
  <c r="J2958" i="3"/>
  <c r="J3030" i="3"/>
  <c r="K3030" i="3"/>
  <c r="K3102" i="3"/>
  <c r="J3102" i="3"/>
  <c r="K3174" i="3"/>
  <c r="J3174" i="3"/>
  <c r="K3318" i="3"/>
  <c r="J3318" i="3"/>
  <c r="H3419" i="3"/>
  <c r="G3419" i="3"/>
  <c r="G2924" i="3"/>
  <c r="H2924" i="3"/>
  <c r="H2996" i="3"/>
  <c r="G2996" i="3"/>
  <c r="H3140" i="3"/>
  <c r="G3140" i="3"/>
  <c r="G3356" i="3"/>
  <c r="H3356" i="3"/>
  <c r="J2996" i="3"/>
  <c r="K2996" i="3"/>
  <c r="J3140" i="3"/>
  <c r="K3140" i="3"/>
  <c r="K3356" i="3"/>
  <c r="J3356" i="3"/>
  <c r="K3574" i="3"/>
  <c r="J3574" i="3"/>
  <c r="G2950" i="3"/>
  <c r="H2950" i="3"/>
  <c r="G3022" i="3"/>
  <c r="H3022" i="3"/>
  <c r="G3238" i="3"/>
  <c r="H3238" i="3"/>
  <c r="G3310" i="3"/>
  <c r="H3310" i="3"/>
  <c r="G3382" i="3"/>
  <c r="H3382" i="3"/>
  <c r="J3022" i="3"/>
  <c r="K3022" i="3"/>
  <c r="J3238" i="3"/>
  <c r="K3238" i="3"/>
  <c r="K3310" i="3"/>
  <c r="J3310" i="3"/>
  <c r="J3382" i="3"/>
  <c r="K3382" i="3"/>
  <c r="H3816" i="3"/>
  <c r="G3816" i="3"/>
  <c r="K3005" i="3"/>
  <c r="J3005" i="3"/>
  <c r="K3149" i="3"/>
  <c r="J3149" i="3"/>
  <c r="J3221" i="3"/>
  <c r="K3221" i="3"/>
  <c r="K3293" i="3"/>
  <c r="J3293" i="3"/>
  <c r="J3497" i="3"/>
  <c r="K3497" i="3"/>
  <c r="J3569" i="3"/>
  <c r="K3569" i="3"/>
  <c r="K3641" i="3"/>
  <c r="J3641" i="3"/>
  <c r="J3713" i="3"/>
  <c r="K3713" i="3"/>
  <c r="H3793" i="3"/>
  <c r="G3793" i="3"/>
  <c r="G3439" i="3"/>
  <c r="H3439" i="3"/>
  <c r="H3511" i="3"/>
  <c r="G3511" i="3"/>
  <c r="G3583" i="3"/>
  <c r="H3583" i="3"/>
  <c r="G3795" i="3"/>
  <c r="H3795" i="3"/>
  <c r="K3439" i="3"/>
  <c r="J3439" i="3"/>
  <c r="K3511" i="3"/>
  <c r="J3511" i="3"/>
  <c r="J3583" i="3"/>
  <c r="K3583" i="3"/>
  <c r="J3809" i="3"/>
  <c r="K3809" i="3"/>
  <c r="J3434" i="3"/>
  <c r="K3434" i="3"/>
  <c r="K3578" i="3"/>
  <c r="J3578" i="3"/>
  <c r="K3650" i="3"/>
  <c r="J3650" i="3"/>
  <c r="H4103" i="3"/>
  <c r="G4103" i="3"/>
  <c r="H3436" i="3"/>
  <c r="G3436" i="3"/>
  <c r="G3508" i="3"/>
  <c r="H3508" i="3"/>
  <c r="H3580" i="3"/>
  <c r="G3580" i="3"/>
  <c r="H3652" i="3"/>
  <c r="G3652" i="3"/>
  <c r="G3724" i="3"/>
  <c r="H3724" i="3"/>
  <c r="K3804" i="3"/>
  <c r="J3804" i="3"/>
  <c r="H3491" i="3"/>
  <c r="G3491" i="3"/>
  <c r="G3563" i="3"/>
  <c r="H3563" i="3"/>
  <c r="H3635" i="3"/>
  <c r="G3635" i="3"/>
  <c r="G3707" i="3"/>
  <c r="H3707" i="3"/>
  <c r="J4036" i="3"/>
  <c r="K4036" i="3"/>
  <c r="G3414" i="3"/>
  <c r="H3414" i="3"/>
  <c r="H3486" i="3"/>
  <c r="G3486" i="3"/>
  <c r="G3630" i="3"/>
  <c r="H3630" i="3"/>
  <c r="G3702" i="3"/>
  <c r="H3702" i="3"/>
  <c r="J3778" i="3"/>
  <c r="K3778" i="3"/>
  <c r="J3426" i="3"/>
  <c r="K3426" i="3"/>
  <c r="J3498" i="3"/>
  <c r="K3498" i="3"/>
  <c r="K3570" i="3"/>
  <c r="J3570" i="3"/>
  <c r="K3714" i="3"/>
  <c r="J3714" i="3"/>
  <c r="G3440" i="3"/>
  <c r="H3440" i="3"/>
  <c r="G3512" i="3"/>
  <c r="H3512" i="3"/>
  <c r="H3584" i="3"/>
  <c r="G3584" i="3"/>
  <c r="G3656" i="3"/>
  <c r="H3656" i="3"/>
  <c r="H3728" i="3"/>
  <c r="G3728" i="3"/>
  <c r="H3810" i="3"/>
  <c r="G3810" i="3"/>
  <c r="H3447" i="3"/>
  <c r="G3447" i="3"/>
  <c r="G3591" i="3"/>
  <c r="H3591" i="3"/>
  <c r="G3663" i="3"/>
  <c r="H3663" i="3"/>
  <c r="H3735" i="3"/>
  <c r="G3735" i="3"/>
  <c r="G3812" i="3"/>
  <c r="H3812" i="3"/>
  <c r="H4211" i="3"/>
  <c r="G4211" i="3"/>
  <c r="G3454" i="3"/>
  <c r="H3454" i="3"/>
  <c r="H3526" i="3"/>
  <c r="G3526" i="3"/>
  <c r="H3598" i="3"/>
  <c r="G3598" i="3"/>
  <c r="H3670" i="3"/>
  <c r="G3670" i="3"/>
  <c r="H3742" i="3"/>
  <c r="G3742" i="3"/>
  <c r="K3820" i="3"/>
  <c r="J3820" i="3"/>
  <c r="K3861" i="3"/>
  <c r="J3861" i="3"/>
  <c r="J4005" i="3"/>
  <c r="K4005" i="3"/>
  <c r="J4077" i="3"/>
  <c r="K4077" i="3"/>
  <c r="K4149" i="3"/>
  <c r="J4149" i="3"/>
  <c r="J4221" i="3"/>
  <c r="K4221" i="3"/>
  <c r="H3966" i="3"/>
  <c r="G3966" i="3"/>
  <c r="G4038" i="3"/>
  <c r="H4038" i="3"/>
  <c r="G4110" i="3"/>
  <c r="H4110" i="3"/>
  <c r="G4254" i="3"/>
  <c r="H4254" i="3"/>
  <c r="G4093" i="3"/>
  <c r="H4093" i="3"/>
  <c r="H4165" i="3"/>
  <c r="G4165" i="3"/>
  <c r="G4237" i="3"/>
  <c r="H4237" i="3"/>
  <c r="G3860" i="3"/>
  <c r="H3860" i="3"/>
  <c r="G3932" i="3"/>
  <c r="H3932" i="3"/>
  <c r="H4004" i="3"/>
  <c r="G4004" i="3"/>
  <c r="H4076" i="3"/>
  <c r="G4076" i="3"/>
  <c r="G4148" i="3"/>
  <c r="H4148" i="3"/>
  <c r="H4220" i="3"/>
  <c r="G4220" i="3"/>
  <c r="H3843" i="3"/>
  <c r="G3843" i="3"/>
  <c r="H3915" i="3"/>
  <c r="G3915" i="3"/>
  <c r="G3987" i="3"/>
  <c r="H3987" i="3"/>
  <c r="H4059" i="3"/>
  <c r="G4059" i="3"/>
  <c r="H4131" i="3"/>
  <c r="G4131" i="3"/>
  <c r="H4203" i="3"/>
  <c r="G4203" i="3"/>
  <c r="K3831" i="3"/>
  <c r="J3831" i="3"/>
  <c r="J3903" i="3"/>
  <c r="K3903" i="3"/>
  <c r="J3975" i="3"/>
  <c r="K3975" i="3"/>
  <c r="K4119" i="3"/>
  <c r="J4119" i="3"/>
  <c r="K4191" i="3"/>
  <c r="J4191" i="3"/>
  <c r="J3886" i="3"/>
  <c r="K3886" i="3"/>
  <c r="J3958" i="3"/>
  <c r="K3958" i="3"/>
  <c r="K4174" i="3"/>
  <c r="J4174" i="3"/>
  <c r="K4246" i="3"/>
  <c r="J4246" i="3"/>
  <c r="H3876" i="3"/>
  <c r="G3876" i="3"/>
  <c r="G3948" i="3"/>
  <c r="H3948" i="3"/>
  <c r="H4020" i="3"/>
  <c r="G4020" i="3"/>
  <c r="G4164" i="3"/>
  <c r="H4164" i="3"/>
  <c r="K3864" i="3"/>
  <c r="J3864" i="3"/>
  <c r="K3936" i="3"/>
  <c r="J3936" i="3"/>
  <c r="K4008" i="3"/>
  <c r="J4008" i="3"/>
  <c r="K4080" i="3"/>
  <c r="J4080" i="3"/>
  <c r="K4152" i="3"/>
  <c r="J4152" i="3"/>
  <c r="J4224" i="3"/>
  <c r="K4224" i="3"/>
  <c r="H3782" i="3"/>
  <c r="G3782" i="3"/>
  <c r="G3854" i="3"/>
  <c r="H3854" i="3"/>
  <c r="H3998" i="3"/>
  <c r="G3998" i="3"/>
  <c r="H4070" i="3"/>
  <c r="G4070" i="3"/>
  <c r="H4142" i="3"/>
  <c r="G4142" i="3"/>
  <c r="G4214" i="3"/>
  <c r="H4214" i="3"/>
  <c r="H3849" i="3"/>
  <c r="G3849" i="3"/>
  <c r="H3921" i="3"/>
  <c r="G3921" i="3"/>
  <c r="H4065" i="3"/>
  <c r="G4065" i="3"/>
  <c r="H4137" i="3"/>
  <c r="G4137" i="3"/>
  <c r="H4209" i="3"/>
  <c r="G4209" i="3"/>
  <c r="H1974" i="3"/>
  <c r="G1974" i="3"/>
  <c r="K2126" i="3"/>
  <c r="J2126" i="3"/>
  <c r="H2512" i="3"/>
  <c r="G2512" i="3"/>
  <c r="G2353" i="3"/>
  <c r="H2353" i="3"/>
  <c r="G2324" i="3"/>
  <c r="H2324" i="3"/>
  <c r="G2487" i="3"/>
  <c r="H2487" i="3"/>
  <c r="K2374" i="3"/>
  <c r="J2374" i="3"/>
  <c r="K2328" i="3"/>
  <c r="J2328" i="3"/>
  <c r="G2658" i="3"/>
  <c r="H2658" i="3"/>
  <c r="H2874" i="3"/>
  <c r="G2874" i="3"/>
  <c r="J2713" i="3"/>
  <c r="K2713" i="3"/>
  <c r="H3158" i="3"/>
  <c r="G3158" i="3"/>
  <c r="H2825" i="3"/>
  <c r="G2825" i="3"/>
  <c r="K2676" i="3"/>
  <c r="J2676" i="3"/>
  <c r="K2575" i="3"/>
  <c r="J2575" i="3"/>
  <c r="K3098" i="3"/>
  <c r="J3098" i="3"/>
  <c r="K2980" i="3"/>
  <c r="J2980" i="3"/>
  <c r="J3478" i="3"/>
  <c r="K3478" i="3"/>
  <c r="H3085" i="3"/>
  <c r="G3085" i="3"/>
  <c r="K3193" i="3"/>
  <c r="J3193" i="3"/>
  <c r="G3339" i="3"/>
  <c r="H3339" i="3"/>
  <c r="K3147" i="3"/>
  <c r="J3147" i="3"/>
  <c r="H3221" i="3"/>
  <c r="G3221" i="3"/>
  <c r="H3624" i="3"/>
  <c r="G3624" i="3"/>
  <c r="J3788" i="3"/>
  <c r="K3788" i="3"/>
  <c r="K3489" i="3"/>
  <c r="J3489" i="3"/>
  <c r="K3705" i="3"/>
  <c r="J3705" i="3"/>
  <c r="G3789" i="3"/>
  <c r="H3789" i="3"/>
  <c r="H3805" i="3"/>
  <c r="G3805" i="3"/>
  <c r="G4060" i="3"/>
  <c r="H4060" i="3"/>
  <c r="K4112" i="3"/>
  <c r="J4112" i="3"/>
  <c r="H4246" i="3"/>
  <c r="G4246" i="3"/>
  <c r="G4229" i="3"/>
  <c r="H4229" i="3"/>
  <c r="K4001" i="3"/>
  <c r="J4001" i="3"/>
  <c r="J3902" i="3"/>
  <c r="K3902" i="3"/>
  <c r="H949" i="3"/>
  <c r="G949" i="3"/>
  <c r="J686" i="3"/>
  <c r="K686" i="3"/>
  <c r="K741" i="3"/>
  <c r="J741" i="3"/>
  <c r="H719" i="3"/>
  <c r="G719" i="3"/>
  <c r="H791" i="3"/>
  <c r="G791" i="3"/>
  <c r="J1194" i="3"/>
  <c r="K1194" i="3"/>
  <c r="K794" i="3"/>
  <c r="J794" i="3"/>
  <c r="J587" i="3"/>
  <c r="K587" i="3"/>
  <c r="K659" i="3"/>
  <c r="J659" i="3"/>
  <c r="K731" i="3"/>
  <c r="J731" i="3"/>
  <c r="J803" i="3"/>
  <c r="K803" i="3"/>
  <c r="K905" i="3"/>
  <c r="J905" i="3"/>
  <c r="H657" i="3"/>
  <c r="G657" i="3"/>
  <c r="K717" i="3"/>
  <c r="J717" i="3"/>
  <c r="J714" i="3"/>
  <c r="K714" i="3"/>
  <c r="G1069" i="3"/>
  <c r="H1069" i="3"/>
  <c r="J662" i="3"/>
  <c r="K662" i="3"/>
  <c r="G582" i="3"/>
  <c r="H582" i="3"/>
  <c r="J685" i="3"/>
  <c r="K685" i="3"/>
  <c r="K757" i="3"/>
  <c r="J757" i="3"/>
  <c r="G829" i="3"/>
  <c r="H829" i="3"/>
  <c r="G807" i="3"/>
  <c r="H807" i="3"/>
  <c r="G669" i="3"/>
  <c r="H669" i="3"/>
  <c r="K620" i="3"/>
  <c r="J620" i="3"/>
  <c r="K591" i="3"/>
  <c r="J591" i="3"/>
  <c r="K663" i="3"/>
  <c r="J663" i="3"/>
  <c r="K807" i="3"/>
  <c r="J807" i="3"/>
  <c r="H701" i="3"/>
  <c r="G701" i="3"/>
  <c r="G773" i="3"/>
  <c r="H773" i="3"/>
  <c r="G1021" i="3"/>
  <c r="H1021" i="3"/>
  <c r="K605" i="3"/>
  <c r="J605" i="3"/>
  <c r="K677" i="3"/>
  <c r="J677" i="3"/>
  <c r="J749" i="3"/>
  <c r="K749" i="3"/>
  <c r="K834" i="3"/>
  <c r="J834" i="3"/>
  <c r="K600" i="3"/>
  <c r="J600" i="3"/>
  <c r="H614" i="3"/>
  <c r="G614" i="3"/>
  <c r="H686" i="3"/>
  <c r="G686" i="3"/>
  <c r="H758" i="3"/>
  <c r="G758" i="3"/>
  <c r="G929" i="3"/>
  <c r="H929" i="3"/>
  <c r="H1001" i="3"/>
  <c r="G1001" i="3"/>
  <c r="H1145" i="3"/>
  <c r="G1145" i="3"/>
  <c r="K1332" i="3"/>
  <c r="J1332" i="3"/>
  <c r="J1025" i="3"/>
  <c r="K1025" i="3"/>
  <c r="J1097" i="3"/>
  <c r="K1097" i="3"/>
  <c r="K1169" i="3"/>
  <c r="J1169" i="3"/>
  <c r="G1261" i="3"/>
  <c r="H1261" i="3"/>
  <c r="H919" i="3"/>
  <c r="G919" i="3"/>
  <c r="G991" i="3"/>
  <c r="H991" i="3"/>
  <c r="H1063" i="3"/>
  <c r="G1063" i="3"/>
  <c r="H1135" i="3"/>
  <c r="G1135" i="3"/>
  <c r="J1473" i="3"/>
  <c r="K1473" i="3"/>
  <c r="G962" i="3"/>
  <c r="H962" i="3"/>
  <c r="H1034" i="3"/>
  <c r="G1034" i="3"/>
  <c r="K1292" i="3"/>
  <c r="J1292" i="3"/>
  <c r="H873" i="3"/>
  <c r="G873" i="3"/>
  <c r="G945" i="3"/>
  <c r="H945" i="3"/>
  <c r="H1017" i="3"/>
  <c r="G1017" i="3"/>
  <c r="H1161" i="3"/>
  <c r="G1161" i="3"/>
  <c r="J1235" i="3"/>
  <c r="K1235" i="3"/>
  <c r="G1442" i="3"/>
  <c r="H1442" i="3"/>
  <c r="K873" i="3"/>
  <c r="J873" i="3"/>
  <c r="K945" i="3"/>
  <c r="J945" i="3"/>
  <c r="J1017" i="3"/>
  <c r="K1017" i="3"/>
  <c r="J1161" i="3"/>
  <c r="K1161" i="3"/>
  <c r="K1254" i="3"/>
  <c r="J1254" i="3"/>
  <c r="J916" i="3"/>
  <c r="K916" i="3"/>
  <c r="J988" i="3"/>
  <c r="K988" i="3"/>
  <c r="K1060" i="3"/>
  <c r="J1060" i="3"/>
  <c r="J1132" i="3"/>
  <c r="K1132" i="3"/>
  <c r="H1335" i="3"/>
  <c r="G1335" i="3"/>
  <c r="J875" i="3"/>
  <c r="K875" i="3"/>
  <c r="K947" i="3"/>
  <c r="J947" i="3"/>
  <c r="K1091" i="3"/>
  <c r="J1091" i="3"/>
  <c r="J1163" i="3"/>
  <c r="K1163" i="3"/>
  <c r="K1260" i="3"/>
  <c r="J1260" i="3"/>
  <c r="H1420" i="3"/>
  <c r="G1420" i="3"/>
  <c r="K1329" i="3"/>
  <c r="J1329" i="3"/>
  <c r="K841" i="3"/>
  <c r="J841" i="3"/>
  <c r="J985" i="3"/>
  <c r="K985" i="3"/>
  <c r="J1057" i="3"/>
  <c r="K1057" i="3"/>
  <c r="J1129" i="3"/>
  <c r="K1129" i="3"/>
  <c r="J1201" i="3"/>
  <c r="K1201" i="3"/>
  <c r="G1311" i="3"/>
  <c r="H1311" i="3"/>
  <c r="J848" i="3"/>
  <c r="K848" i="3"/>
  <c r="K992" i="3"/>
  <c r="J992" i="3"/>
  <c r="J1136" i="3"/>
  <c r="K1136" i="3"/>
  <c r="H1394" i="3"/>
  <c r="G1394" i="3"/>
  <c r="H862" i="3"/>
  <c r="G862" i="3"/>
  <c r="H934" i="3"/>
  <c r="G934" i="3"/>
  <c r="G1078" i="3"/>
  <c r="H1078" i="3"/>
  <c r="H1150" i="3"/>
  <c r="G1150" i="3"/>
  <c r="H1468" i="3"/>
  <c r="G1468" i="3"/>
  <c r="J1349" i="3"/>
  <c r="K1349" i="3"/>
  <c r="K1421" i="3"/>
  <c r="J1421" i="3"/>
  <c r="K1493" i="3"/>
  <c r="J1493" i="3"/>
  <c r="J1565" i="3"/>
  <c r="K1565" i="3"/>
  <c r="J1637" i="3"/>
  <c r="K1637" i="3"/>
  <c r="G1435" i="3"/>
  <c r="H1435" i="3"/>
  <c r="G1507" i="3"/>
  <c r="H1507" i="3"/>
  <c r="G1579" i="3"/>
  <c r="H1579" i="3"/>
  <c r="K1651" i="3"/>
  <c r="J1651" i="3"/>
  <c r="H2078" i="3"/>
  <c r="G2078" i="3"/>
  <c r="G1610" i="3"/>
  <c r="H1610" i="3"/>
  <c r="K1687" i="3"/>
  <c r="J1687" i="3"/>
  <c r="K1490" i="3"/>
  <c r="J1490" i="3"/>
  <c r="K1562" i="3"/>
  <c r="J1562" i="3"/>
  <c r="J1634" i="3"/>
  <c r="K1634" i="3"/>
  <c r="H1730" i="3"/>
  <c r="G1730" i="3"/>
  <c r="K1521" i="3"/>
  <c r="J1521" i="3"/>
  <c r="K1593" i="3"/>
  <c r="J1593" i="3"/>
  <c r="J1276" i="3"/>
  <c r="K1276" i="3"/>
  <c r="K1420" i="3"/>
  <c r="J1420" i="3"/>
  <c r="K1492" i="3"/>
  <c r="J1492" i="3"/>
  <c r="K1636" i="3"/>
  <c r="J1636" i="3"/>
  <c r="K1331" i="3"/>
  <c r="J1331" i="3"/>
  <c r="J1403" i="3"/>
  <c r="K1403" i="3"/>
  <c r="J1475" i="3"/>
  <c r="K1475" i="3"/>
  <c r="K1547" i="3"/>
  <c r="J1547" i="3"/>
  <c r="K1619" i="3"/>
  <c r="J1619" i="3"/>
  <c r="H1405" i="3"/>
  <c r="G1405" i="3"/>
  <c r="G1549" i="3"/>
  <c r="H1549" i="3"/>
  <c r="H1232" i="3"/>
  <c r="G1232" i="3"/>
  <c r="H1304" i="3"/>
  <c r="G1304" i="3"/>
  <c r="H1376" i="3"/>
  <c r="G1376" i="3"/>
  <c r="H1448" i="3"/>
  <c r="G1448" i="3"/>
  <c r="H1520" i="3"/>
  <c r="G1520" i="3"/>
  <c r="H1592" i="3"/>
  <c r="G1592" i="3"/>
  <c r="G1665" i="3"/>
  <c r="H1665" i="3"/>
  <c r="G1527" i="3"/>
  <c r="H1527" i="3"/>
  <c r="H1599" i="3"/>
  <c r="G1599" i="3"/>
  <c r="K1673" i="3"/>
  <c r="J1673" i="3"/>
  <c r="H1222" i="3"/>
  <c r="G1222" i="3"/>
  <c r="H1294" i="3"/>
  <c r="G1294" i="3"/>
  <c r="H1366" i="3"/>
  <c r="G1366" i="3"/>
  <c r="H1438" i="3"/>
  <c r="G1438" i="3"/>
  <c r="G1510" i="3"/>
  <c r="H1510" i="3"/>
  <c r="G1582" i="3"/>
  <c r="H1582" i="3"/>
  <c r="G1656" i="3"/>
  <c r="H1656" i="3"/>
  <c r="H1289" i="3"/>
  <c r="G1289" i="3"/>
  <c r="H1361" i="3"/>
  <c r="G1361" i="3"/>
  <c r="G1433" i="3"/>
  <c r="H1433" i="3"/>
  <c r="G1577" i="3"/>
  <c r="H1577" i="3"/>
  <c r="K1649" i="3"/>
  <c r="J1649" i="3"/>
  <c r="H1994" i="3"/>
  <c r="G1994" i="3"/>
  <c r="K1729" i="3"/>
  <c r="J1729" i="3"/>
  <c r="J1801" i="3"/>
  <c r="K1801" i="3"/>
  <c r="J1873" i="3"/>
  <c r="K1873" i="3"/>
  <c r="K2017" i="3"/>
  <c r="J2017" i="3"/>
  <c r="K2089" i="3"/>
  <c r="J2089" i="3"/>
  <c r="G1659" i="3"/>
  <c r="H1659" i="3"/>
  <c r="G1731" i="3"/>
  <c r="H1731" i="3"/>
  <c r="H1803" i="3"/>
  <c r="G1803" i="3"/>
  <c r="H1947" i="3"/>
  <c r="G1947" i="3"/>
  <c r="H2019" i="3"/>
  <c r="G2019" i="3"/>
  <c r="G2091" i="3"/>
  <c r="H2091" i="3"/>
  <c r="G2291" i="3"/>
  <c r="H2291" i="3"/>
  <c r="G1714" i="3"/>
  <c r="H1714" i="3"/>
  <c r="G1786" i="3"/>
  <c r="H1786" i="3"/>
  <c r="H1930" i="3"/>
  <c r="G1930" i="3"/>
  <c r="H2002" i="3"/>
  <c r="G2002" i="3"/>
  <c r="H2074" i="3"/>
  <c r="G2074" i="3"/>
  <c r="H1781" i="3"/>
  <c r="G1781" i="3"/>
  <c r="H1853" i="3"/>
  <c r="G1853" i="3"/>
  <c r="G1997" i="3"/>
  <c r="H1997" i="3"/>
  <c r="G2069" i="3"/>
  <c r="H2069" i="3"/>
  <c r="K1757" i="3"/>
  <c r="J1757" i="3"/>
  <c r="J1829" i="3"/>
  <c r="K1829" i="3"/>
  <c r="K1973" i="3"/>
  <c r="J1973" i="3"/>
  <c r="G2108" i="3"/>
  <c r="H2108" i="3"/>
  <c r="H1687" i="3"/>
  <c r="G1687" i="3"/>
  <c r="H1759" i="3"/>
  <c r="G1759" i="3"/>
  <c r="H1831" i="3"/>
  <c r="G1831" i="3"/>
  <c r="G1903" i="3"/>
  <c r="H1903" i="3"/>
  <c r="G1975" i="3"/>
  <c r="H1975" i="3"/>
  <c r="G2047" i="3"/>
  <c r="H2047" i="3"/>
  <c r="H2162" i="3"/>
  <c r="G2162" i="3"/>
  <c r="J1850" i="3"/>
  <c r="K1850" i="3"/>
  <c r="K1994" i="3"/>
  <c r="J1994" i="3"/>
  <c r="K2066" i="3"/>
  <c r="J2066" i="3"/>
  <c r="K2320" i="3"/>
  <c r="J2320" i="3"/>
  <c r="H1744" i="3"/>
  <c r="G1744" i="3"/>
  <c r="G1816" i="3"/>
  <c r="H1816" i="3"/>
  <c r="H1888" i="3"/>
  <c r="G1888" i="3"/>
  <c r="H1960" i="3"/>
  <c r="G1960" i="3"/>
  <c r="G2032" i="3"/>
  <c r="H2032" i="3"/>
  <c r="J2131" i="3"/>
  <c r="K2131" i="3"/>
  <c r="G1691" i="3"/>
  <c r="H1691" i="3"/>
  <c r="G1763" i="3"/>
  <c r="H1763" i="3"/>
  <c r="H1907" i="3"/>
  <c r="G1907" i="3"/>
  <c r="H2051" i="3"/>
  <c r="G2051" i="3"/>
  <c r="H2183" i="3"/>
  <c r="G2183" i="3"/>
  <c r="H1710" i="3"/>
  <c r="G1710" i="3"/>
  <c r="G1782" i="3"/>
  <c r="H1782" i="3"/>
  <c r="G1926" i="3"/>
  <c r="H1926" i="3"/>
  <c r="H1998" i="3"/>
  <c r="G1998" i="3"/>
  <c r="H2070" i="3"/>
  <c r="G2070" i="3"/>
  <c r="H1693" i="3"/>
  <c r="G1693" i="3"/>
  <c r="H1837" i="3"/>
  <c r="G1837" i="3"/>
  <c r="G1909" i="3"/>
  <c r="H1909" i="3"/>
  <c r="H1981" i="3"/>
  <c r="G1981" i="3"/>
  <c r="H2053" i="3"/>
  <c r="G2053" i="3"/>
  <c r="H2246" i="3"/>
  <c r="G2246" i="3"/>
  <c r="H2318" i="3"/>
  <c r="G2318" i="3"/>
  <c r="H2390" i="3"/>
  <c r="G2390" i="3"/>
  <c r="H2462" i="3"/>
  <c r="G2462" i="3"/>
  <c r="H2534" i="3"/>
  <c r="G2534" i="3"/>
  <c r="K2150" i="3"/>
  <c r="J2150" i="3"/>
  <c r="K2294" i="3"/>
  <c r="J2294" i="3"/>
  <c r="J2366" i="3"/>
  <c r="K2366" i="3"/>
  <c r="K2438" i="3"/>
  <c r="J2438" i="3"/>
  <c r="K2510" i="3"/>
  <c r="J2510" i="3"/>
  <c r="J2609" i="3"/>
  <c r="K2609" i="3"/>
  <c r="H2176" i="3"/>
  <c r="G2176" i="3"/>
  <c r="G2320" i="3"/>
  <c r="H2320" i="3"/>
  <c r="H2392" i="3"/>
  <c r="G2392" i="3"/>
  <c r="G2464" i="3"/>
  <c r="H2464" i="3"/>
  <c r="J2536" i="3"/>
  <c r="K2536" i="3"/>
  <c r="H2699" i="3"/>
  <c r="G2699" i="3"/>
  <c r="K2524" i="3"/>
  <c r="J2524" i="3"/>
  <c r="G2130" i="3"/>
  <c r="H2130" i="3"/>
  <c r="G2202" i="3"/>
  <c r="H2202" i="3"/>
  <c r="G2418" i="3"/>
  <c r="H2418" i="3"/>
  <c r="H2555" i="3"/>
  <c r="G2555" i="3"/>
  <c r="H2783" i="3"/>
  <c r="G2783" i="3"/>
  <c r="G2161" i="3"/>
  <c r="H2161" i="3"/>
  <c r="G2233" i="3"/>
  <c r="H2233" i="3"/>
  <c r="G2305" i="3"/>
  <c r="H2305" i="3"/>
  <c r="G2521" i="3"/>
  <c r="H2521" i="3"/>
  <c r="H2204" i="3"/>
  <c r="G2204" i="3"/>
  <c r="G2276" i="3"/>
  <c r="H2276" i="3"/>
  <c r="G2348" i="3"/>
  <c r="H2348" i="3"/>
  <c r="H2420" i="3"/>
  <c r="G2420" i="3"/>
  <c r="G2492" i="3"/>
  <c r="H2492" i="3"/>
  <c r="G2567" i="3"/>
  <c r="H2567" i="3"/>
  <c r="H2151" i="3"/>
  <c r="G2151" i="3"/>
  <c r="H2223" i="3"/>
  <c r="G2223" i="3"/>
  <c r="H2295" i="3"/>
  <c r="G2295" i="3"/>
  <c r="H2367" i="3"/>
  <c r="G2367" i="3"/>
  <c r="G2511" i="3"/>
  <c r="H2511" i="3"/>
  <c r="H2646" i="3"/>
  <c r="G2646" i="3"/>
  <c r="K2187" i="3"/>
  <c r="J2187" i="3"/>
  <c r="J2259" i="3"/>
  <c r="K2259" i="3"/>
  <c r="K2331" i="3"/>
  <c r="J2331" i="3"/>
  <c r="J2475" i="3"/>
  <c r="K2475" i="3"/>
  <c r="K2546" i="3"/>
  <c r="J2546" i="3"/>
  <c r="K2182" i="3"/>
  <c r="J2182" i="3"/>
  <c r="K2254" i="3"/>
  <c r="J2254" i="3"/>
  <c r="K2470" i="3"/>
  <c r="J2470" i="3"/>
  <c r="J2237" i="3"/>
  <c r="K2237" i="3"/>
  <c r="J2309" i="3"/>
  <c r="K2309" i="3"/>
  <c r="J2381" i="3"/>
  <c r="K2381" i="3"/>
  <c r="K2453" i="3"/>
  <c r="J2453" i="3"/>
  <c r="J2525" i="3"/>
  <c r="K2525" i="3"/>
  <c r="H2651" i="3"/>
  <c r="G2651" i="3"/>
  <c r="J2136" i="3"/>
  <c r="K2136" i="3"/>
  <c r="K2208" i="3"/>
  <c r="J2208" i="3"/>
  <c r="K2352" i="3"/>
  <c r="J2352" i="3"/>
  <c r="K2424" i="3"/>
  <c r="J2424" i="3"/>
  <c r="H2595" i="3"/>
  <c r="G2595" i="3"/>
  <c r="K2836" i="3"/>
  <c r="J2836" i="3"/>
  <c r="H2754" i="3"/>
  <c r="G2754" i="3"/>
  <c r="H2826" i="3"/>
  <c r="G2826" i="3"/>
  <c r="G2898" i="3"/>
  <c r="H2898" i="3"/>
  <c r="K3012" i="3"/>
  <c r="J3012" i="3"/>
  <c r="K3394" i="3"/>
  <c r="J3394" i="3"/>
  <c r="K2550" i="3"/>
  <c r="J2550" i="3"/>
  <c r="K2622" i="3"/>
  <c r="J2622" i="3"/>
  <c r="K2694" i="3"/>
  <c r="J2694" i="3"/>
  <c r="K2766" i="3"/>
  <c r="J2766" i="3"/>
  <c r="K2910" i="3"/>
  <c r="J2910" i="3"/>
  <c r="J3259" i="3"/>
  <c r="K3259" i="3"/>
  <c r="J2593" i="3"/>
  <c r="K2593" i="3"/>
  <c r="K2665" i="3"/>
  <c r="J2665" i="3"/>
  <c r="J2737" i="3"/>
  <c r="K2737" i="3"/>
  <c r="K2809" i="3"/>
  <c r="J2809" i="3"/>
  <c r="J2881" i="3"/>
  <c r="K2881" i="3"/>
  <c r="G2959" i="3"/>
  <c r="H2959" i="3"/>
  <c r="G3302" i="3"/>
  <c r="H3302" i="3"/>
  <c r="J2696" i="3"/>
  <c r="K2696" i="3"/>
  <c r="K2840" i="3"/>
  <c r="J2840" i="3"/>
  <c r="K2912" i="3"/>
  <c r="J2912" i="3"/>
  <c r="H2963" i="3"/>
  <c r="G2963" i="3"/>
  <c r="K2595" i="3"/>
  <c r="J2595" i="3"/>
  <c r="K2739" i="3"/>
  <c r="J2739" i="3"/>
  <c r="K2811" i="3"/>
  <c r="J2811" i="3"/>
  <c r="J2883" i="3"/>
  <c r="K2883" i="3"/>
  <c r="G3163" i="3"/>
  <c r="H3163" i="3"/>
  <c r="H2633" i="3"/>
  <c r="G2633" i="3"/>
  <c r="G2705" i="3"/>
  <c r="H2705" i="3"/>
  <c r="H2849" i="3"/>
  <c r="G2849" i="3"/>
  <c r="H2923" i="3"/>
  <c r="G2923" i="3"/>
  <c r="J2645" i="3"/>
  <c r="K2645" i="3"/>
  <c r="K2717" i="3"/>
  <c r="J2717" i="3"/>
  <c r="J2789" i="3"/>
  <c r="K2789" i="3"/>
  <c r="K2861" i="3"/>
  <c r="J2861" i="3"/>
  <c r="H2927" i="3"/>
  <c r="G2927" i="3"/>
  <c r="H3206" i="3"/>
  <c r="G3206" i="3"/>
  <c r="K2628" i="3"/>
  <c r="J2628" i="3"/>
  <c r="K2772" i="3"/>
  <c r="J2772" i="3"/>
  <c r="J2844" i="3"/>
  <c r="K2844" i="3"/>
  <c r="K2916" i="3"/>
  <c r="J2916" i="3"/>
  <c r="K3312" i="3"/>
  <c r="J3312" i="3"/>
  <c r="K2599" i="3"/>
  <c r="J2599" i="3"/>
  <c r="J2671" i="3"/>
  <c r="K2671" i="3"/>
  <c r="K2743" i="3"/>
  <c r="J2743" i="3"/>
  <c r="J2815" i="3"/>
  <c r="K2815" i="3"/>
  <c r="J2887" i="3"/>
  <c r="K2887" i="3"/>
  <c r="H2983" i="3"/>
  <c r="G2983" i="3"/>
  <c r="G3319" i="3"/>
  <c r="H3319" i="3"/>
  <c r="K2750" i="3"/>
  <c r="J2750" i="3"/>
  <c r="J2822" i="3"/>
  <c r="K2822" i="3"/>
  <c r="K3211" i="3"/>
  <c r="J3211" i="3"/>
  <c r="J2589" i="3"/>
  <c r="K2589" i="3"/>
  <c r="K2805" i="3"/>
  <c r="J2805" i="3"/>
  <c r="J2877" i="3"/>
  <c r="K2877" i="3"/>
  <c r="H3146" i="3"/>
  <c r="G3146" i="3"/>
  <c r="J3050" i="3"/>
  <c r="K3050" i="3"/>
  <c r="K3194" i="3"/>
  <c r="J3194" i="3"/>
  <c r="J3266" i="3"/>
  <c r="K3266" i="3"/>
  <c r="J3338" i="3"/>
  <c r="K3338" i="3"/>
  <c r="H2920" i="3"/>
  <c r="G2920" i="3"/>
  <c r="H2992" i="3"/>
  <c r="G2992" i="3"/>
  <c r="H3208" i="3"/>
  <c r="G3208" i="3"/>
  <c r="H3280" i="3"/>
  <c r="G3280" i="3"/>
  <c r="K3076" i="3"/>
  <c r="J3076" i="3"/>
  <c r="K3220" i="3"/>
  <c r="J3220" i="3"/>
  <c r="K3292" i="3"/>
  <c r="J3292" i="3"/>
  <c r="K3364" i="3"/>
  <c r="J3364" i="3"/>
  <c r="K3622" i="3"/>
  <c r="J3622" i="3"/>
  <c r="J2975" i="3"/>
  <c r="K2975" i="3"/>
  <c r="J3047" i="3"/>
  <c r="K3047" i="3"/>
  <c r="K3191" i="3"/>
  <c r="J3191" i="3"/>
  <c r="K3263" i="3"/>
  <c r="J3263" i="3"/>
  <c r="J3335" i="3"/>
  <c r="K3335" i="3"/>
  <c r="G2965" i="3"/>
  <c r="H2965" i="3"/>
  <c r="G3109" i="3"/>
  <c r="H3109" i="3"/>
  <c r="H3253" i="3"/>
  <c r="G3253" i="3"/>
  <c r="H3437" i="3"/>
  <c r="G3437" i="3"/>
  <c r="K2929" i="3"/>
  <c r="J2929" i="3"/>
  <c r="K3001" i="3"/>
  <c r="J3001" i="3"/>
  <c r="K3073" i="3"/>
  <c r="J3073" i="3"/>
  <c r="K3145" i="3"/>
  <c r="J3145" i="3"/>
  <c r="J3217" i="3"/>
  <c r="K3217" i="3"/>
  <c r="K3289" i="3"/>
  <c r="J3289" i="3"/>
  <c r="H3003" i="3"/>
  <c r="G3003" i="3"/>
  <c r="H3075" i="3"/>
  <c r="G3075" i="3"/>
  <c r="H3147" i="3"/>
  <c r="G3147" i="3"/>
  <c r="H3219" i="3"/>
  <c r="G3219" i="3"/>
  <c r="H3363" i="3"/>
  <c r="G3363" i="3"/>
  <c r="H3581" i="3"/>
  <c r="G3581" i="3"/>
  <c r="K2955" i="3"/>
  <c r="J2955" i="3"/>
  <c r="K3027" i="3"/>
  <c r="J3027" i="3"/>
  <c r="J3099" i="3"/>
  <c r="K3099" i="3"/>
  <c r="J3171" i="3"/>
  <c r="K3171" i="3"/>
  <c r="K3243" i="3"/>
  <c r="J3243" i="3"/>
  <c r="H3029" i="3"/>
  <c r="G3029" i="3"/>
  <c r="H3101" i="3"/>
  <c r="G3101" i="3"/>
  <c r="H3173" i="3"/>
  <c r="G3173" i="3"/>
  <c r="G3245" i="3"/>
  <c r="H3245" i="3"/>
  <c r="H3317" i="3"/>
  <c r="G3317" i="3"/>
  <c r="H3935" i="3"/>
  <c r="G3935" i="3"/>
  <c r="G3012" i="3"/>
  <c r="H3012" i="3"/>
  <c r="G3084" i="3"/>
  <c r="H3084" i="3"/>
  <c r="H3156" i="3"/>
  <c r="G3156" i="3"/>
  <c r="G3228" i="3"/>
  <c r="H3228" i="3"/>
  <c r="G3300" i="3"/>
  <c r="H3300" i="3"/>
  <c r="H3372" i="3"/>
  <c r="G3372" i="3"/>
  <c r="G3504" i="3"/>
  <c r="H3504" i="3"/>
  <c r="H3576" i="3"/>
  <c r="G3576" i="3"/>
  <c r="G3648" i="3"/>
  <c r="H3648" i="3"/>
  <c r="G3720" i="3"/>
  <c r="H3720" i="3"/>
  <c r="J3444" i="3"/>
  <c r="K3444" i="3"/>
  <c r="J3660" i="3"/>
  <c r="K3660" i="3"/>
  <c r="J3732" i="3"/>
  <c r="K3732" i="3"/>
  <c r="H3802" i="3"/>
  <c r="G3802" i="3"/>
  <c r="H4163" i="3"/>
  <c r="G4163" i="3"/>
  <c r="H3518" i="3"/>
  <c r="G3518" i="3"/>
  <c r="G3590" i="3"/>
  <c r="H3590" i="3"/>
  <c r="K3832" i="3"/>
  <c r="J3832" i="3"/>
  <c r="H3441" i="3"/>
  <c r="G3441" i="3"/>
  <c r="H3657" i="3"/>
  <c r="G3657" i="3"/>
  <c r="G3729" i="3"/>
  <c r="H3729" i="3"/>
  <c r="K4168" i="3"/>
  <c r="J4168" i="3"/>
  <c r="K3441" i="3"/>
  <c r="J3441" i="3"/>
  <c r="J3657" i="3"/>
  <c r="K3657" i="3"/>
  <c r="J3729" i="3"/>
  <c r="K3729" i="3"/>
  <c r="H3813" i="3"/>
  <c r="G3813" i="3"/>
  <c r="J3640" i="3"/>
  <c r="K3640" i="3"/>
  <c r="H3778" i="3"/>
  <c r="G3778" i="3"/>
  <c r="G4043" i="3"/>
  <c r="H4043" i="3"/>
  <c r="K3419" i="3"/>
  <c r="J3419" i="3"/>
  <c r="K3491" i="3"/>
  <c r="J3491" i="3"/>
  <c r="J3563" i="3"/>
  <c r="K3563" i="3"/>
  <c r="J3635" i="3"/>
  <c r="K3635" i="3"/>
  <c r="K3707" i="3"/>
  <c r="J3707" i="3"/>
  <c r="K3785" i="3"/>
  <c r="J3785" i="3"/>
  <c r="H3433" i="3"/>
  <c r="G3433" i="3"/>
  <c r="H3505" i="3"/>
  <c r="G3505" i="3"/>
  <c r="H3577" i="3"/>
  <c r="G3577" i="3"/>
  <c r="H3721" i="3"/>
  <c r="G3721" i="3"/>
  <c r="G3787" i="3"/>
  <c r="H3787" i="3"/>
  <c r="G4127" i="3"/>
  <c r="H4127" i="3"/>
  <c r="K3445" i="3"/>
  <c r="J3445" i="3"/>
  <c r="K3517" i="3"/>
  <c r="J3517" i="3"/>
  <c r="J3589" i="3"/>
  <c r="K3589" i="3"/>
  <c r="J3661" i="3"/>
  <c r="K3661" i="3"/>
  <c r="J3733" i="3"/>
  <c r="K3733" i="3"/>
  <c r="K3851" i="3"/>
  <c r="J3851" i="3"/>
  <c r="J3452" i="3"/>
  <c r="K3452" i="3"/>
  <c r="J3596" i="3"/>
  <c r="K3596" i="3"/>
  <c r="K3740" i="3"/>
  <c r="J3740" i="3"/>
  <c r="G3822" i="3"/>
  <c r="H3822" i="3"/>
  <c r="J3387" i="3"/>
  <c r="K3387" i="3"/>
  <c r="K3531" i="3"/>
  <c r="J3531" i="3"/>
  <c r="K3603" i="3"/>
  <c r="J3603" i="3"/>
  <c r="J3675" i="3"/>
  <c r="K3675" i="3"/>
  <c r="K3747" i="3"/>
  <c r="J3747" i="3"/>
  <c r="G3868" i="3"/>
  <c r="H3868" i="3"/>
  <c r="G3940" i="3"/>
  <c r="H3940" i="3"/>
  <c r="H4012" i="3"/>
  <c r="G4012" i="3"/>
  <c r="G4228" i="3"/>
  <c r="H4228" i="3"/>
  <c r="K4043" i="3"/>
  <c r="J4043" i="3"/>
  <c r="J4115" i="3"/>
  <c r="K4115" i="3"/>
  <c r="K4187" i="3"/>
  <c r="J4187" i="3"/>
  <c r="K4259" i="3"/>
  <c r="J4259" i="3"/>
  <c r="K3882" i="3"/>
  <c r="J3882" i="3"/>
  <c r="J3954" i="3"/>
  <c r="K3954" i="3"/>
  <c r="K4026" i="3"/>
  <c r="J4026" i="3"/>
  <c r="J4170" i="3"/>
  <c r="K4170" i="3"/>
  <c r="K4242" i="3"/>
  <c r="J4242" i="3"/>
  <c r="K3865" i="3"/>
  <c r="J3865" i="3"/>
  <c r="J3937" i="3"/>
  <c r="K3937" i="3"/>
  <c r="K4009" i="3"/>
  <c r="J4009" i="3"/>
  <c r="J4225" i="3"/>
  <c r="K4225" i="3"/>
  <c r="K3848" i="3"/>
  <c r="J3848" i="3"/>
  <c r="K3992" i="3"/>
  <c r="J3992" i="3"/>
  <c r="J4208" i="3"/>
  <c r="K4208" i="3"/>
  <c r="G3838" i="3"/>
  <c r="H3838" i="3"/>
  <c r="H3982" i="3"/>
  <c r="G3982" i="3"/>
  <c r="G4054" i="3"/>
  <c r="H4054" i="3"/>
  <c r="G4198" i="3"/>
  <c r="H4198" i="3"/>
  <c r="H3821" i="3"/>
  <c r="G3821" i="3"/>
  <c r="G3965" i="3"/>
  <c r="H3965" i="3"/>
  <c r="G4109" i="3"/>
  <c r="H4109" i="3"/>
  <c r="H4181" i="3"/>
  <c r="G4181" i="3"/>
  <c r="G4253" i="3"/>
  <c r="H4253" i="3"/>
  <c r="K3881" i="3"/>
  <c r="J3881" i="3"/>
  <c r="K3953" i="3"/>
  <c r="J3953" i="3"/>
  <c r="J4025" i="3"/>
  <c r="K4025" i="3"/>
  <c r="J4097" i="3"/>
  <c r="K4097" i="3"/>
  <c r="J4169" i="3"/>
  <c r="K4169" i="3"/>
  <c r="H3871" i="3"/>
  <c r="G3871" i="3"/>
  <c r="H3943" i="3"/>
  <c r="G3943" i="3"/>
  <c r="H4015" i="3"/>
  <c r="G4015" i="3"/>
  <c r="G4159" i="3"/>
  <c r="H4159" i="3"/>
  <c r="G4231" i="3"/>
  <c r="H4231" i="3"/>
  <c r="K3787" i="3"/>
  <c r="J3787" i="3"/>
  <c r="K3931" i="3"/>
  <c r="J3931" i="3"/>
  <c r="K4003" i="3"/>
  <c r="J4003" i="3"/>
  <c r="K4075" i="3"/>
  <c r="J4075" i="3"/>
  <c r="K4219" i="3"/>
  <c r="J4219" i="3"/>
  <c r="K3854" i="3"/>
  <c r="J3854" i="3"/>
  <c r="J3998" i="3"/>
  <c r="K3998" i="3"/>
  <c r="J4070" i="3"/>
  <c r="K4070" i="3"/>
  <c r="K4142" i="3"/>
  <c r="J4142" i="3"/>
  <c r="K4214" i="3"/>
  <c r="J4214" i="3"/>
  <c r="H2105" i="3"/>
  <c r="G2105" i="3"/>
  <c r="H2046" i="3"/>
  <c r="G2046" i="3"/>
  <c r="G2510" i="3"/>
  <c r="H2510" i="3"/>
  <c r="H2178" i="3"/>
  <c r="G2178" i="3"/>
  <c r="H2497" i="3"/>
  <c r="G2497" i="3"/>
  <c r="J2163" i="3"/>
  <c r="K2163" i="3"/>
  <c r="K2642" i="3"/>
  <c r="J2642" i="3"/>
  <c r="K2429" i="3"/>
  <c r="J2429" i="3"/>
  <c r="H2589" i="3"/>
  <c r="G2589" i="3"/>
  <c r="J2888" i="3"/>
  <c r="K2888" i="3"/>
  <c r="G2978" i="3"/>
  <c r="H2978" i="3"/>
  <c r="K2909" i="3"/>
  <c r="J2909" i="3"/>
  <c r="J2647" i="3"/>
  <c r="K2647" i="3"/>
  <c r="K2709" i="3"/>
  <c r="J2709" i="3"/>
  <c r="J3239" i="3"/>
  <c r="K3239" i="3"/>
  <c r="K3265" i="3"/>
  <c r="J3265" i="3"/>
  <c r="G3408" i="3"/>
  <c r="H3408" i="3"/>
  <c r="K3708" i="3"/>
  <c r="J3708" i="3"/>
  <c r="K3688" i="3"/>
  <c r="J3688" i="3"/>
  <c r="J3644" i="3"/>
  <c r="K3644" i="3"/>
  <c r="G3844" i="3"/>
  <c r="H3844" i="3"/>
  <c r="K4091" i="3"/>
  <c r="J4091" i="3"/>
  <c r="K3968" i="3"/>
  <c r="J3968" i="3"/>
  <c r="G3847" i="3"/>
  <c r="H3847" i="3"/>
  <c r="J1182" i="3"/>
  <c r="K1182" i="3"/>
  <c r="K801" i="3"/>
  <c r="J801" i="3"/>
  <c r="G717" i="3"/>
  <c r="H717" i="3"/>
  <c r="J652" i="3"/>
  <c r="K652" i="3"/>
  <c r="K724" i="3"/>
  <c r="J724" i="3"/>
  <c r="G1201" i="3"/>
  <c r="H1201" i="3"/>
  <c r="H841" i="3"/>
  <c r="G841" i="3"/>
  <c r="G594" i="3"/>
  <c r="H594" i="3"/>
  <c r="H738" i="3"/>
  <c r="G738" i="3"/>
  <c r="H810" i="3"/>
  <c r="G810" i="3"/>
  <c r="H907" i="3"/>
  <c r="G907" i="3"/>
  <c r="G681" i="3"/>
  <c r="H681" i="3"/>
  <c r="H760" i="3"/>
  <c r="G760" i="3"/>
  <c r="G649" i="3"/>
  <c r="H649" i="3"/>
  <c r="H721" i="3"/>
  <c r="G721" i="3"/>
  <c r="G793" i="3"/>
  <c r="H793" i="3"/>
  <c r="K710" i="3"/>
  <c r="J710" i="3"/>
  <c r="J582" i="3"/>
  <c r="K582" i="3"/>
  <c r="H620" i="3"/>
  <c r="G620" i="3"/>
  <c r="H692" i="3"/>
  <c r="G692" i="3"/>
  <c r="G764" i="3"/>
  <c r="H764" i="3"/>
  <c r="H615" i="3"/>
  <c r="G615" i="3"/>
  <c r="K740" i="3"/>
  <c r="J740" i="3"/>
  <c r="K812" i="3"/>
  <c r="J812" i="3"/>
  <c r="G1009" i="3"/>
  <c r="H1009" i="3"/>
  <c r="G627" i="3"/>
  <c r="H627" i="3"/>
  <c r="G670" i="3"/>
  <c r="H670" i="3"/>
  <c r="H742" i="3"/>
  <c r="G742" i="3"/>
  <c r="G814" i="3"/>
  <c r="H814" i="3"/>
  <c r="K634" i="3"/>
  <c r="J634" i="3"/>
  <c r="K706" i="3"/>
  <c r="J706" i="3"/>
  <c r="K778" i="3"/>
  <c r="J778" i="3"/>
  <c r="H612" i="3"/>
  <c r="G612" i="3"/>
  <c r="G756" i="3"/>
  <c r="H756" i="3"/>
  <c r="K845" i="3"/>
  <c r="J845" i="3"/>
  <c r="G1230" i="3"/>
  <c r="H1230" i="3"/>
  <c r="K648" i="3"/>
  <c r="J648" i="3"/>
  <c r="K691" i="3"/>
  <c r="J691" i="3"/>
  <c r="K763" i="3"/>
  <c r="J763" i="3"/>
  <c r="G852" i="3"/>
  <c r="H852" i="3"/>
  <c r="J862" i="3"/>
  <c r="K862" i="3"/>
  <c r="J934" i="3"/>
  <c r="K934" i="3"/>
  <c r="K1078" i="3"/>
  <c r="J1078" i="3"/>
  <c r="J1150" i="3"/>
  <c r="K1150" i="3"/>
  <c r="J1223" i="3"/>
  <c r="K1223" i="3"/>
  <c r="K1334" i="3"/>
  <c r="J1334" i="3"/>
  <c r="H1104" i="3"/>
  <c r="G1104" i="3"/>
  <c r="G1176" i="3"/>
  <c r="H1176" i="3"/>
  <c r="K924" i="3"/>
  <c r="J924" i="3"/>
  <c r="J1068" i="3"/>
  <c r="K1068" i="3"/>
  <c r="K1140" i="3"/>
  <c r="J1140" i="3"/>
  <c r="K1214" i="3"/>
  <c r="J1214" i="3"/>
  <c r="G1298" i="3"/>
  <c r="H1298" i="3"/>
  <c r="J1509" i="3"/>
  <c r="K1509" i="3"/>
  <c r="K895" i="3"/>
  <c r="J895" i="3"/>
  <c r="J967" i="3"/>
  <c r="K967" i="3"/>
  <c r="J1039" i="3"/>
  <c r="K1039" i="3"/>
  <c r="J1111" i="3"/>
  <c r="K1111" i="3"/>
  <c r="K1183" i="3"/>
  <c r="J1183" i="3"/>
  <c r="K1298" i="3"/>
  <c r="J1298" i="3"/>
  <c r="G1480" i="3"/>
  <c r="H1480" i="3"/>
  <c r="J878" i="3"/>
  <c r="K878" i="3"/>
  <c r="J1022" i="3"/>
  <c r="K1022" i="3"/>
  <c r="K1094" i="3"/>
  <c r="J1094" i="3"/>
  <c r="K1250" i="3"/>
  <c r="J1250" i="3"/>
  <c r="G1478" i="3"/>
  <c r="H1478" i="3"/>
  <c r="G880" i="3"/>
  <c r="H880" i="3"/>
  <c r="H952" i="3"/>
  <c r="G952" i="3"/>
  <c r="G1024" i="3"/>
  <c r="H1024" i="3"/>
  <c r="H1096" i="3"/>
  <c r="G1096" i="3"/>
  <c r="H1168" i="3"/>
  <c r="G1168" i="3"/>
  <c r="J1269" i="3"/>
  <c r="K1269" i="3"/>
  <c r="G851" i="3"/>
  <c r="H851" i="3"/>
  <c r="G995" i="3"/>
  <c r="H995" i="3"/>
  <c r="H1067" i="3"/>
  <c r="G1067" i="3"/>
  <c r="H1139" i="3"/>
  <c r="G1139" i="3"/>
  <c r="K1211" i="3"/>
  <c r="J1211" i="3"/>
  <c r="J1413" i="3"/>
  <c r="K1413" i="3"/>
  <c r="H954" i="3"/>
  <c r="G954" i="3"/>
  <c r="H1026" i="3"/>
  <c r="G1026" i="3"/>
  <c r="H1098" i="3"/>
  <c r="G1098" i="3"/>
  <c r="H1170" i="3"/>
  <c r="G1170" i="3"/>
  <c r="K1447" i="3"/>
  <c r="J1447" i="3"/>
  <c r="G1346" i="3"/>
  <c r="H1346" i="3"/>
  <c r="H848" i="3"/>
  <c r="G848" i="3"/>
  <c r="H992" i="3"/>
  <c r="G992" i="3"/>
  <c r="H1136" i="3"/>
  <c r="G1136" i="3"/>
  <c r="K1208" i="3"/>
  <c r="J1208" i="3"/>
  <c r="K1315" i="3"/>
  <c r="J1315" i="3"/>
  <c r="H855" i="3"/>
  <c r="G855" i="3"/>
  <c r="H927" i="3"/>
  <c r="G927" i="3"/>
  <c r="H1071" i="3"/>
  <c r="G1071" i="3"/>
  <c r="G1143" i="3"/>
  <c r="H1143" i="3"/>
  <c r="H1219" i="3"/>
  <c r="G1219" i="3"/>
  <c r="K867" i="3"/>
  <c r="J867" i="3"/>
  <c r="K939" i="3"/>
  <c r="J939" i="3"/>
  <c r="K1011" i="3"/>
  <c r="J1011" i="3"/>
  <c r="K1083" i="3"/>
  <c r="J1083" i="3"/>
  <c r="K1155" i="3"/>
  <c r="J1155" i="3"/>
  <c r="K1236" i="3"/>
  <c r="J1236" i="3"/>
  <c r="J1495" i="3"/>
  <c r="K1495" i="3"/>
  <c r="G1356" i="3"/>
  <c r="H1356" i="3"/>
  <c r="H1500" i="3"/>
  <c r="G1500" i="3"/>
  <c r="H1572" i="3"/>
  <c r="G1572" i="3"/>
  <c r="J1658" i="3"/>
  <c r="K1658" i="3"/>
  <c r="J1615" i="3"/>
  <c r="K1615" i="3"/>
  <c r="K1723" i="3"/>
  <c r="J1723" i="3"/>
  <c r="H1497" i="3"/>
  <c r="G1497" i="3"/>
  <c r="H1569" i="3"/>
  <c r="G1569" i="3"/>
  <c r="K1795" i="3"/>
  <c r="J1795" i="3"/>
  <c r="G1355" i="3"/>
  <c r="H1355" i="3"/>
  <c r="H1427" i="3"/>
  <c r="G1427" i="3"/>
  <c r="G1571" i="3"/>
  <c r="H1571" i="3"/>
  <c r="H1643" i="3"/>
  <c r="G1643" i="3"/>
  <c r="G1338" i="3"/>
  <c r="H1338" i="3"/>
  <c r="H1410" i="3"/>
  <c r="G1410" i="3"/>
  <c r="H1482" i="3"/>
  <c r="G1482" i="3"/>
  <c r="H1554" i="3"/>
  <c r="G1554" i="3"/>
  <c r="J1338" i="3"/>
  <c r="K1338" i="3"/>
  <c r="J1410" i="3"/>
  <c r="K1410" i="3"/>
  <c r="J1482" i="3"/>
  <c r="K1482" i="3"/>
  <c r="K1554" i="3"/>
  <c r="J1554" i="3"/>
  <c r="J1891" i="3"/>
  <c r="K1891" i="3"/>
  <c r="J1237" i="3"/>
  <c r="K1237" i="3"/>
  <c r="K1309" i="3"/>
  <c r="J1309" i="3"/>
  <c r="K1381" i="3"/>
  <c r="J1381" i="3"/>
  <c r="J1453" i="3"/>
  <c r="K1453" i="3"/>
  <c r="H1669" i="3"/>
  <c r="G1669" i="3"/>
  <c r="J1388" i="3"/>
  <c r="K1388" i="3"/>
  <c r="K1460" i="3"/>
  <c r="J1460" i="3"/>
  <c r="K1532" i="3"/>
  <c r="J1532" i="3"/>
  <c r="J1604" i="3"/>
  <c r="K1604" i="3"/>
  <c r="J1759" i="3"/>
  <c r="K1759" i="3"/>
  <c r="K1227" i="3"/>
  <c r="J1227" i="3"/>
  <c r="K1299" i="3"/>
  <c r="J1299" i="3"/>
  <c r="J1371" i="3"/>
  <c r="K1371" i="3"/>
  <c r="J1443" i="3"/>
  <c r="K1443" i="3"/>
  <c r="J1515" i="3"/>
  <c r="K1515" i="3"/>
  <c r="K1711" i="3"/>
  <c r="J1711" i="3"/>
  <c r="K1294" i="3"/>
  <c r="J1294" i="3"/>
  <c r="J1366" i="3"/>
  <c r="K1366" i="3"/>
  <c r="J1438" i="3"/>
  <c r="K1438" i="3"/>
  <c r="K1510" i="3"/>
  <c r="J1510" i="3"/>
  <c r="K1582" i="3"/>
  <c r="J1582" i="3"/>
  <c r="J1656" i="3"/>
  <c r="K1656" i="3"/>
  <c r="G1736" i="3"/>
  <c r="H1736" i="3"/>
  <c r="G1808" i="3"/>
  <c r="H1808" i="3"/>
  <c r="H1880" i="3"/>
  <c r="G1880" i="3"/>
  <c r="H1952" i="3"/>
  <c r="G1952" i="3"/>
  <c r="G2024" i="3"/>
  <c r="H2024" i="3"/>
  <c r="K2098" i="3"/>
  <c r="J2098" i="3"/>
  <c r="K1664" i="3"/>
  <c r="J1664" i="3"/>
  <c r="K1736" i="3"/>
  <c r="J1736" i="3"/>
  <c r="K1808" i="3"/>
  <c r="J1808" i="3"/>
  <c r="K1880" i="3"/>
  <c r="J1880" i="3"/>
  <c r="J1952" i="3"/>
  <c r="K1952" i="3"/>
  <c r="J2024" i="3"/>
  <c r="K2024" i="3"/>
  <c r="G2100" i="3"/>
  <c r="H2100" i="3"/>
  <c r="J1647" i="3"/>
  <c r="K1647" i="3"/>
  <c r="K1719" i="3"/>
  <c r="J1719" i="3"/>
  <c r="K1791" i="3"/>
  <c r="J1791" i="3"/>
  <c r="J1863" i="3"/>
  <c r="K1863" i="3"/>
  <c r="K1935" i="3"/>
  <c r="J1935" i="3"/>
  <c r="J2007" i="3"/>
  <c r="K2007" i="3"/>
  <c r="J2079" i="3"/>
  <c r="K2079" i="3"/>
  <c r="J1714" i="3"/>
  <c r="K1714" i="3"/>
  <c r="K1786" i="3"/>
  <c r="J1786" i="3"/>
  <c r="K1930" i="3"/>
  <c r="J1930" i="3"/>
  <c r="K2002" i="3"/>
  <c r="J2002" i="3"/>
  <c r="K2074" i="3"/>
  <c r="J2074" i="3"/>
  <c r="G1764" i="3"/>
  <c r="H1764" i="3"/>
  <c r="G1836" i="3"/>
  <c r="H1836" i="3"/>
  <c r="G1908" i="3"/>
  <c r="H1908" i="3"/>
  <c r="H1980" i="3"/>
  <c r="G1980" i="3"/>
  <c r="G2052" i="3"/>
  <c r="H2052" i="3"/>
  <c r="J2128" i="3"/>
  <c r="K2128" i="3"/>
  <c r="K1764" i="3"/>
  <c r="J1764" i="3"/>
  <c r="K1836" i="3"/>
  <c r="J1836" i="3"/>
  <c r="J1908" i="3"/>
  <c r="K1908" i="3"/>
  <c r="J1980" i="3"/>
  <c r="K1980" i="3"/>
  <c r="K2052" i="3"/>
  <c r="J2052" i="3"/>
  <c r="H2171" i="3"/>
  <c r="G2171" i="3"/>
  <c r="G1713" i="3"/>
  <c r="H1713" i="3"/>
  <c r="G1785" i="3"/>
  <c r="H1785" i="3"/>
  <c r="G1857" i="3"/>
  <c r="H1857" i="3"/>
  <c r="H1929" i="3"/>
  <c r="G1929" i="3"/>
  <c r="H2001" i="3"/>
  <c r="G2001" i="3"/>
  <c r="K1821" i="3"/>
  <c r="J1821" i="3"/>
  <c r="J1893" i="3"/>
  <c r="K1893" i="3"/>
  <c r="K1965" i="3"/>
  <c r="J1965" i="3"/>
  <c r="J2037" i="3"/>
  <c r="K2037" i="3"/>
  <c r="K2140" i="3"/>
  <c r="J2140" i="3"/>
  <c r="K1696" i="3"/>
  <c r="J1696" i="3"/>
  <c r="K1768" i="3"/>
  <c r="J1768" i="3"/>
  <c r="K1840" i="3"/>
  <c r="J1840" i="3"/>
  <c r="J1912" i="3"/>
  <c r="K1912" i="3"/>
  <c r="J1984" i="3"/>
  <c r="K1984" i="3"/>
  <c r="G2210" i="3"/>
  <c r="H2210" i="3"/>
  <c r="K1715" i="3"/>
  <c r="J1715" i="3"/>
  <c r="J1787" i="3"/>
  <c r="K1787" i="3"/>
  <c r="J1859" i="3"/>
  <c r="K1859" i="3"/>
  <c r="J1931" i="3"/>
  <c r="K1931" i="3"/>
  <c r="K2003" i="3"/>
  <c r="J2003" i="3"/>
  <c r="K2075" i="3"/>
  <c r="J2075" i="3"/>
  <c r="K1698" i="3"/>
  <c r="J1698" i="3"/>
  <c r="J1770" i="3"/>
  <c r="K1770" i="3"/>
  <c r="K1842" i="3"/>
  <c r="J1842" i="3"/>
  <c r="J1914" i="3"/>
  <c r="K1914" i="3"/>
  <c r="K2058" i="3"/>
  <c r="J2058" i="3"/>
  <c r="J2251" i="3"/>
  <c r="K2251" i="3"/>
  <c r="K2395" i="3"/>
  <c r="J2395" i="3"/>
  <c r="J2467" i="3"/>
  <c r="K2467" i="3"/>
  <c r="G2541" i="3"/>
  <c r="H2541" i="3"/>
  <c r="K2615" i="3"/>
  <c r="J2615" i="3"/>
  <c r="H2157" i="3"/>
  <c r="G2157" i="3"/>
  <c r="H2301" i="3"/>
  <c r="G2301" i="3"/>
  <c r="G2373" i="3"/>
  <c r="H2373" i="3"/>
  <c r="G2445" i="3"/>
  <c r="H2445" i="3"/>
  <c r="H2517" i="3"/>
  <c r="G2517" i="3"/>
  <c r="K2656" i="3"/>
  <c r="J2656" i="3"/>
  <c r="K2181" i="3"/>
  <c r="J2181" i="3"/>
  <c r="K2325" i="3"/>
  <c r="J2325" i="3"/>
  <c r="K2397" i="3"/>
  <c r="J2397" i="3"/>
  <c r="K2543" i="3"/>
  <c r="J2543" i="3"/>
  <c r="K2764" i="3"/>
  <c r="J2764" i="3"/>
  <c r="H2387" i="3"/>
  <c r="G2387" i="3"/>
  <c r="G2459" i="3"/>
  <c r="H2459" i="3"/>
  <c r="G2531" i="3"/>
  <c r="H2531" i="3"/>
  <c r="K2207" i="3"/>
  <c r="J2207" i="3"/>
  <c r="K2279" i="3"/>
  <c r="J2279" i="3"/>
  <c r="J2423" i="3"/>
  <c r="K2423" i="3"/>
  <c r="K2495" i="3"/>
  <c r="J2495" i="3"/>
  <c r="K2094" i="3"/>
  <c r="J2094" i="3"/>
  <c r="K2166" i="3"/>
  <c r="J2166" i="3"/>
  <c r="K2238" i="3"/>
  <c r="J2238" i="3"/>
  <c r="K2382" i="3"/>
  <c r="J2382" i="3"/>
  <c r="K2454" i="3"/>
  <c r="J2454" i="3"/>
  <c r="K2137" i="3"/>
  <c r="J2137" i="3"/>
  <c r="K2281" i="3"/>
  <c r="J2281" i="3"/>
  <c r="J2353" i="3"/>
  <c r="K2353" i="3"/>
  <c r="J2425" i="3"/>
  <c r="K2425" i="3"/>
  <c r="K2497" i="3"/>
  <c r="J2497" i="3"/>
  <c r="K2592" i="3"/>
  <c r="J2592" i="3"/>
  <c r="K2788" i="3"/>
  <c r="J2788" i="3"/>
  <c r="K2156" i="3"/>
  <c r="J2156" i="3"/>
  <c r="K2228" i="3"/>
  <c r="J2228" i="3"/>
  <c r="J2300" i="3"/>
  <c r="K2300" i="3"/>
  <c r="K2372" i="3"/>
  <c r="J2372" i="3"/>
  <c r="K2444" i="3"/>
  <c r="J2444" i="3"/>
  <c r="K2516" i="3"/>
  <c r="J2516" i="3"/>
  <c r="H2673" i="3"/>
  <c r="G2673" i="3"/>
  <c r="H2266" i="3"/>
  <c r="G2266" i="3"/>
  <c r="G2338" i="3"/>
  <c r="H2338" i="3"/>
  <c r="H2410" i="3"/>
  <c r="G2410" i="3"/>
  <c r="G2482" i="3"/>
  <c r="H2482" i="3"/>
  <c r="H2548" i="3"/>
  <c r="G2548" i="3"/>
  <c r="H2117" i="3"/>
  <c r="G2117" i="3"/>
  <c r="G2261" i="3"/>
  <c r="H2261" i="3"/>
  <c r="G2405" i="3"/>
  <c r="H2405" i="3"/>
  <c r="H2477" i="3"/>
  <c r="G2477" i="3"/>
  <c r="K2548" i="3"/>
  <c r="J2548" i="3"/>
  <c r="G2172" i="3"/>
  <c r="H2172" i="3"/>
  <c r="H2244" i="3"/>
  <c r="G2244" i="3"/>
  <c r="G2316" i="3"/>
  <c r="H2316" i="3"/>
  <c r="G2460" i="3"/>
  <c r="H2460" i="3"/>
  <c r="H2143" i="3"/>
  <c r="G2143" i="3"/>
  <c r="H2215" i="3"/>
  <c r="G2215" i="3"/>
  <c r="H2287" i="3"/>
  <c r="G2287" i="3"/>
  <c r="H2359" i="3"/>
  <c r="G2359" i="3"/>
  <c r="G2431" i="3"/>
  <c r="H2431" i="3"/>
  <c r="H2503" i="3"/>
  <c r="G2503" i="3"/>
  <c r="H2597" i="3"/>
  <c r="G2597" i="3"/>
  <c r="H2843" i="3"/>
  <c r="G2843" i="3"/>
  <c r="H2915" i="3"/>
  <c r="G2915" i="3"/>
  <c r="J3252" i="3"/>
  <c r="K3252" i="3"/>
  <c r="J2759" i="3"/>
  <c r="K2759" i="3"/>
  <c r="J2903" i="3"/>
  <c r="K2903" i="3"/>
  <c r="K3014" i="3"/>
  <c r="J3014" i="3"/>
  <c r="J3742" i="3"/>
  <c r="K3742" i="3"/>
  <c r="H2557" i="3"/>
  <c r="G2557" i="3"/>
  <c r="G2629" i="3"/>
  <c r="H2629" i="3"/>
  <c r="G2701" i="3"/>
  <c r="H2701" i="3"/>
  <c r="H2773" i="3"/>
  <c r="G2773" i="3"/>
  <c r="H2917" i="3"/>
  <c r="G2917" i="3"/>
  <c r="H2600" i="3"/>
  <c r="G2600" i="3"/>
  <c r="G2744" i="3"/>
  <c r="H2744" i="3"/>
  <c r="G2888" i="3"/>
  <c r="H2888" i="3"/>
  <c r="H2995" i="3"/>
  <c r="G2995" i="3"/>
  <c r="H3338" i="3"/>
  <c r="G3338" i="3"/>
  <c r="G2775" i="3"/>
  <c r="H2775" i="3"/>
  <c r="G2847" i="3"/>
  <c r="H2847" i="3"/>
  <c r="H2967" i="3"/>
  <c r="G2967" i="3"/>
  <c r="J3372" i="3"/>
  <c r="K3372" i="3"/>
  <c r="H2602" i="3"/>
  <c r="G2602" i="3"/>
  <c r="H2674" i="3"/>
  <c r="G2674" i="3"/>
  <c r="G2746" i="3"/>
  <c r="H2746" i="3"/>
  <c r="G2818" i="3"/>
  <c r="H2818" i="3"/>
  <c r="G2890" i="3"/>
  <c r="H2890" i="3"/>
  <c r="H3199" i="3"/>
  <c r="G3199" i="3"/>
  <c r="K2638" i="3"/>
  <c r="J2638" i="3"/>
  <c r="J2782" i="3"/>
  <c r="K2782" i="3"/>
  <c r="J2854" i="3"/>
  <c r="K2854" i="3"/>
  <c r="K2934" i="3"/>
  <c r="J2934" i="3"/>
  <c r="K3307" i="3"/>
  <c r="J3307" i="3"/>
  <c r="G2652" i="3"/>
  <c r="H2652" i="3"/>
  <c r="G2724" i="3"/>
  <c r="H2724" i="3"/>
  <c r="G2796" i="3"/>
  <c r="H2796" i="3"/>
  <c r="H2868" i="3"/>
  <c r="G2868" i="3"/>
  <c r="J2936" i="3"/>
  <c r="K2936" i="3"/>
  <c r="H3242" i="3"/>
  <c r="G3242" i="3"/>
  <c r="H2707" i="3"/>
  <c r="G2707" i="3"/>
  <c r="H2779" i="3"/>
  <c r="G2779" i="3"/>
  <c r="H2851" i="3"/>
  <c r="G2851" i="3"/>
  <c r="K2927" i="3"/>
  <c r="J2927" i="3"/>
  <c r="G2606" i="3"/>
  <c r="H2606" i="3"/>
  <c r="G2750" i="3"/>
  <c r="H2750" i="3"/>
  <c r="H2822" i="3"/>
  <c r="G2822" i="3"/>
  <c r="H2985" i="3"/>
  <c r="G2985" i="3"/>
  <c r="H3355" i="3"/>
  <c r="G3355" i="3"/>
  <c r="H2829" i="3"/>
  <c r="G2829" i="3"/>
  <c r="K2960" i="3"/>
  <c r="J2960" i="3"/>
  <c r="J3247" i="3"/>
  <c r="K3247" i="3"/>
  <c r="H2596" i="3"/>
  <c r="G2596" i="3"/>
  <c r="G2668" i="3"/>
  <c r="H2668" i="3"/>
  <c r="H2740" i="3"/>
  <c r="G2740" i="3"/>
  <c r="G2812" i="3"/>
  <c r="H2812" i="3"/>
  <c r="H2884" i="3"/>
  <c r="G2884" i="3"/>
  <c r="H3182" i="3"/>
  <c r="G3182" i="3"/>
  <c r="G3057" i="3"/>
  <c r="H3057" i="3"/>
  <c r="G3201" i="3"/>
  <c r="H3201" i="3"/>
  <c r="H3273" i="3"/>
  <c r="G3273" i="3"/>
  <c r="K2997" i="3"/>
  <c r="J2997" i="3"/>
  <c r="K3069" i="3"/>
  <c r="J3069" i="3"/>
  <c r="K3213" i="3"/>
  <c r="J3213" i="3"/>
  <c r="J3285" i="3"/>
  <c r="K3285" i="3"/>
  <c r="J3357" i="3"/>
  <c r="K3357" i="3"/>
  <c r="G3083" i="3"/>
  <c r="H3083" i="3"/>
  <c r="H3155" i="3"/>
  <c r="G3155" i="3"/>
  <c r="H3227" i="3"/>
  <c r="G3227" i="3"/>
  <c r="G3299" i="3"/>
  <c r="H3299" i="3"/>
  <c r="G2982" i="3"/>
  <c r="H2982" i="3"/>
  <c r="H3054" i="3"/>
  <c r="G3054" i="3"/>
  <c r="H3270" i="3"/>
  <c r="G3270" i="3"/>
  <c r="K2970" i="3"/>
  <c r="J2970" i="3"/>
  <c r="K3042" i="3"/>
  <c r="J3042" i="3"/>
  <c r="K3114" i="3"/>
  <c r="J3114" i="3"/>
  <c r="K3186" i="3"/>
  <c r="J3186" i="3"/>
  <c r="J3258" i="3"/>
  <c r="K3258" i="3"/>
  <c r="K3490" i="3"/>
  <c r="J3490" i="3"/>
  <c r="H2936" i="3"/>
  <c r="G2936" i="3"/>
  <c r="H3008" i="3"/>
  <c r="G3008" i="3"/>
  <c r="H3080" i="3"/>
  <c r="G3080" i="3"/>
  <c r="H3152" i="3"/>
  <c r="G3152" i="3"/>
  <c r="H3224" i="3"/>
  <c r="G3224" i="3"/>
  <c r="G3296" i="3"/>
  <c r="H3296" i="3"/>
  <c r="G3368" i="3"/>
  <c r="H3368" i="3"/>
  <c r="K3008" i="3"/>
  <c r="J3008" i="3"/>
  <c r="J3080" i="3"/>
  <c r="K3080" i="3"/>
  <c r="J3152" i="3"/>
  <c r="K3152" i="3"/>
  <c r="J3224" i="3"/>
  <c r="K3224" i="3"/>
  <c r="K3296" i="3"/>
  <c r="J3296" i="3"/>
  <c r="J3368" i="3"/>
  <c r="K3368" i="3"/>
  <c r="K3646" i="3"/>
  <c r="J3646" i="3"/>
  <c r="H3034" i="3"/>
  <c r="G3034" i="3"/>
  <c r="H3106" i="3"/>
  <c r="G3106" i="3"/>
  <c r="G3322" i="3"/>
  <c r="H3322" i="3"/>
  <c r="H3899" i="3"/>
  <c r="G3899" i="3"/>
  <c r="J3034" i="3"/>
  <c r="K3034" i="3"/>
  <c r="K3106" i="3"/>
  <c r="J3106" i="3"/>
  <c r="J3322" i="3"/>
  <c r="K3322" i="3"/>
  <c r="H3431" i="3"/>
  <c r="G3431" i="3"/>
  <c r="J3089" i="3"/>
  <c r="K3089" i="3"/>
  <c r="J3161" i="3"/>
  <c r="K3161" i="3"/>
  <c r="K3233" i="3"/>
  <c r="J3233" i="3"/>
  <c r="J3305" i="3"/>
  <c r="K3305" i="3"/>
  <c r="K3377" i="3"/>
  <c r="J3377" i="3"/>
  <c r="J3437" i="3"/>
  <c r="K3437" i="3"/>
  <c r="J3509" i="3"/>
  <c r="K3509" i="3"/>
  <c r="K3581" i="3"/>
  <c r="J3581" i="3"/>
  <c r="K3653" i="3"/>
  <c r="J3653" i="3"/>
  <c r="K3725" i="3"/>
  <c r="J3725" i="3"/>
  <c r="J3807" i="3"/>
  <c r="K3807" i="3"/>
  <c r="H3451" i="3"/>
  <c r="G3451" i="3"/>
  <c r="G3523" i="3"/>
  <c r="H3523" i="3"/>
  <c r="H3595" i="3"/>
  <c r="G3595" i="3"/>
  <c r="H3667" i="3"/>
  <c r="G3667" i="3"/>
  <c r="H3739" i="3"/>
  <c r="G3739" i="3"/>
  <c r="G3809" i="3"/>
  <c r="H3809" i="3"/>
  <c r="K4228" i="3"/>
  <c r="J4228" i="3"/>
  <c r="K3451" i="3"/>
  <c r="J3451" i="3"/>
  <c r="J3523" i="3"/>
  <c r="K3523" i="3"/>
  <c r="J3595" i="3"/>
  <c r="K3595" i="3"/>
  <c r="K3667" i="3"/>
  <c r="J3667" i="3"/>
  <c r="K3739" i="3"/>
  <c r="J3739" i="3"/>
  <c r="J3868" i="3"/>
  <c r="K3868" i="3"/>
  <c r="J3518" i="3"/>
  <c r="K3518" i="3"/>
  <c r="J3590" i="3"/>
  <c r="K3590" i="3"/>
  <c r="G3804" i="3"/>
  <c r="H3804" i="3"/>
  <c r="H4175" i="3"/>
  <c r="G4175" i="3"/>
  <c r="H3448" i="3"/>
  <c r="G3448" i="3"/>
  <c r="H3520" i="3"/>
  <c r="G3520" i="3"/>
  <c r="H3592" i="3"/>
  <c r="G3592" i="3"/>
  <c r="H3664" i="3"/>
  <c r="G3664" i="3"/>
  <c r="H3736" i="3"/>
  <c r="G3736" i="3"/>
  <c r="G3815" i="3"/>
  <c r="H3815" i="3"/>
  <c r="H3503" i="3"/>
  <c r="G3503" i="3"/>
  <c r="G3647" i="3"/>
  <c r="H3647" i="3"/>
  <c r="H3719" i="3"/>
  <c r="G3719" i="3"/>
  <c r="G3785" i="3"/>
  <c r="H3785" i="3"/>
  <c r="K4108" i="3"/>
  <c r="J4108" i="3"/>
  <c r="H3426" i="3"/>
  <c r="G3426" i="3"/>
  <c r="G3498" i="3"/>
  <c r="H3498" i="3"/>
  <c r="H3570" i="3"/>
  <c r="G3570" i="3"/>
  <c r="G3714" i="3"/>
  <c r="H3714" i="3"/>
  <c r="J3792" i="3"/>
  <c r="K3792" i="3"/>
  <c r="K3510" i="3"/>
  <c r="J3510" i="3"/>
  <c r="K3582" i="3"/>
  <c r="J3582" i="3"/>
  <c r="K3654" i="3"/>
  <c r="J3654" i="3"/>
  <c r="J3726" i="3"/>
  <c r="K3726" i="3"/>
  <c r="K3794" i="3"/>
  <c r="J3794" i="3"/>
  <c r="J4192" i="3"/>
  <c r="K4192" i="3"/>
  <c r="G3452" i="3"/>
  <c r="H3452" i="3"/>
  <c r="H3596" i="3"/>
  <c r="G3596" i="3"/>
  <c r="G3740" i="3"/>
  <c r="H3740" i="3"/>
  <c r="K3887" i="3"/>
  <c r="J3887" i="3"/>
  <c r="H3531" i="3"/>
  <c r="G3531" i="3"/>
  <c r="G3603" i="3"/>
  <c r="H3603" i="3"/>
  <c r="H3675" i="3"/>
  <c r="G3675" i="3"/>
  <c r="G3747" i="3"/>
  <c r="H3747" i="3"/>
  <c r="G3858" i="3"/>
  <c r="H3858" i="3"/>
  <c r="G3394" i="3"/>
  <c r="H3394" i="3"/>
  <c r="G3466" i="3"/>
  <c r="H3466" i="3"/>
  <c r="H3538" i="3"/>
  <c r="G3538" i="3"/>
  <c r="H3610" i="3"/>
  <c r="G3610" i="3"/>
  <c r="H3682" i="3"/>
  <c r="G3682" i="3"/>
  <c r="J3754" i="3"/>
  <c r="K3754" i="3"/>
  <c r="K3892" i="3"/>
  <c r="J3892" i="3"/>
  <c r="K3873" i="3"/>
  <c r="J3873" i="3"/>
  <c r="J3945" i="3"/>
  <c r="K3945" i="3"/>
  <c r="K4017" i="3"/>
  <c r="J4017" i="3"/>
  <c r="K4089" i="3"/>
  <c r="J4089" i="3"/>
  <c r="H4122" i="3"/>
  <c r="G4122" i="3"/>
  <c r="G3817" i="3"/>
  <c r="H3817" i="3"/>
  <c r="G3961" i="3"/>
  <c r="H3961" i="3"/>
  <c r="H4105" i="3"/>
  <c r="G4105" i="3"/>
  <c r="H4249" i="3"/>
  <c r="G4249" i="3"/>
  <c r="H3944" i="3"/>
  <c r="G3944" i="3"/>
  <c r="H4016" i="3"/>
  <c r="G4016" i="3"/>
  <c r="H4088" i="3"/>
  <c r="G4088" i="3"/>
  <c r="H4160" i="3"/>
  <c r="G4160" i="3"/>
  <c r="H4232" i="3"/>
  <c r="G4232" i="3"/>
  <c r="H3855" i="3"/>
  <c r="G3855" i="3"/>
  <c r="H3927" i="3"/>
  <c r="G3927" i="3"/>
  <c r="G3999" i="3"/>
  <c r="H3999" i="3"/>
  <c r="G4071" i="3"/>
  <c r="H4071" i="3"/>
  <c r="H4215" i="3"/>
  <c r="G4215" i="3"/>
  <c r="K3843" i="3"/>
  <c r="J3843" i="3"/>
  <c r="K3915" i="3"/>
  <c r="J3915" i="3"/>
  <c r="J3987" i="3"/>
  <c r="K3987" i="3"/>
  <c r="J4059" i="3"/>
  <c r="K4059" i="3"/>
  <c r="J4131" i="3"/>
  <c r="K4131" i="3"/>
  <c r="K4203" i="3"/>
  <c r="J4203" i="3"/>
  <c r="K3826" i="3"/>
  <c r="J3826" i="3"/>
  <c r="J3970" i="3"/>
  <c r="K3970" i="3"/>
  <c r="K4042" i="3"/>
  <c r="J4042" i="3"/>
  <c r="K4114" i="3"/>
  <c r="J4114" i="3"/>
  <c r="J4186" i="3"/>
  <c r="K4186" i="3"/>
  <c r="H3888" i="3"/>
  <c r="G3888" i="3"/>
  <c r="H3960" i="3"/>
  <c r="G3960" i="3"/>
  <c r="H4032" i="3"/>
  <c r="G4032" i="3"/>
  <c r="H4104" i="3"/>
  <c r="G4104" i="3"/>
  <c r="H4176" i="3"/>
  <c r="G4176" i="3"/>
  <c r="J3876" i="3"/>
  <c r="K3876" i="3"/>
  <c r="K3948" i="3"/>
  <c r="J3948" i="3"/>
  <c r="J4020" i="3"/>
  <c r="K4020" i="3"/>
  <c r="K4164" i="3"/>
  <c r="J4164" i="3"/>
  <c r="G3794" i="3"/>
  <c r="H3794" i="3"/>
  <c r="G3866" i="3"/>
  <c r="H3866" i="3"/>
  <c r="H3938" i="3"/>
  <c r="G3938" i="3"/>
  <c r="H4010" i="3"/>
  <c r="G4010" i="3"/>
  <c r="H4082" i="3"/>
  <c r="G4082" i="3"/>
  <c r="H4154" i="3"/>
  <c r="G4154" i="3"/>
  <c r="G4226" i="3"/>
  <c r="H4226" i="3"/>
  <c r="G3861" i="3"/>
  <c r="H3861" i="3"/>
  <c r="H4005" i="3"/>
  <c r="G4005" i="3"/>
  <c r="H4077" i="3"/>
  <c r="G4077" i="3"/>
  <c r="G4149" i="3"/>
  <c r="H4149" i="3"/>
  <c r="G4221" i="3"/>
  <c r="H4221" i="3"/>
  <c r="H2250" i="3"/>
  <c r="G2250" i="3"/>
  <c r="H2425" i="3"/>
  <c r="G2425" i="3"/>
  <c r="H2199" i="3"/>
  <c r="G2199" i="3"/>
  <c r="K2379" i="3"/>
  <c r="J2379" i="3"/>
  <c r="J2501" i="3"/>
  <c r="K2501" i="3"/>
  <c r="K2814" i="3"/>
  <c r="J2814" i="3"/>
  <c r="K2569" i="3"/>
  <c r="J2569" i="3"/>
  <c r="J2643" i="3"/>
  <c r="K2643" i="3"/>
  <c r="K2859" i="3"/>
  <c r="J2859" i="3"/>
  <c r="K2621" i="3"/>
  <c r="J2621" i="3"/>
  <c r="J2719" i="3"/>
  <c r="K2719" i="3"/>
  <c r="K2637" i="3"/>
  <c r="J2637" i="3"/>
  <c r="K2853" i="3"/>
  <c r="J2853" i="3"/>
  <c r="K3196" i="3"/>
  <c r="J3196" i="3"/>
  <c r="K3049" i="3"/>
  <c r="J3049" i="3"/>
  <c r="J3003" i="3"/>
  <c r="K3003" i="3"/>
  <c r="G3060" i="3"/>
  <c r="H3060" i="3"/>
  <c r="K3492" i="3"/>
  <c r="J3492" i="3"/>
  <c r="G4019" i="3"/>
  <c r="H4019" i="3"/>
  <c r="K3561" i="3"/>
  <c r="J3561" i="3"/>
  <c r="H3918" i="3"/>
  <c r="G3918" i="3"/>
  <c r="H3553" i="3"/>
  <c r="G3553" i="3"/>
  <c r="J4146" i="3"/>
  <c r="K4146" i="3"/>
  <c r="K3824" i="3"/>
  <c r="J3824" i="3"/>
  <c r="H3958" i="3"/>
  <c r="G3958" i="3"/>
  <c r="G4013" i="3"/>
  <c r="H4013" i="3"/>
  <c r="J4145" i="3"/>
  <c r="K4145" i="3"/>
  <c r="G4135" i="3"/>
  <c r="H4135" i="3"/>
  <c r="K4195" i="3"/>
  <c r="J4195" i="3"/>
  <c r="H604" i="3"/>
  <c r="G604" i="3"/>
  <c r="G741" i="3"/>
  <c r="H741" i="3"/>
  <c r="H587" i="3"/>
  <c r="G587" i="3"/>
  <c r="H803" i="3"/>
  <c r="G803" i="3"/>
  <c r="H865" i="3"/>
  <c r="G865" i="3"/>
  <c r="K671" i="3"/>
  <c r="J671" i="3"/>
  <c r="K743" i="3"/>
  <c r="J743" i="3"/>
  <c r="J918" i="3"/>
  <c r="K918" i="3"/>
  <c r="H575" i="3"/>
  <c r="G575" i="3"/>
  <c r="K654" i="3"/>
  <c r="J654" i="3"/>
  <c r="J726" i="3"/>
  <c r="K726" i="3"/>
  <c r="K798" i="3"/>
  <c r="J798" i="3"/>
  <c r="K758" i="3"/>
  <c r="J758" i="3"/>
  <c r="H589" i="3"/>
  <c r="G589" i="3"/>
  <c r="J697" i="3"/>
  <c r="K697" i="3"/>
  <c r="J632" i="3"/>
  <c r="K632" i="3"/>
  <c r="G747" i="3"/>
  <c r="H747" i="3"/>
  <c r="K823" i="3"/>
  <c r="J823" i="3"/>
  <c r="K1074" i="3"/>
  <c r="J1074" i="3"/>
  <c r="K770" i="3"/>
  <c r="J770" i="3"/>
  <c r="K675" i="3"/>
  <c r="J675" i="3"/>
  <c r="K747" i="3"/>
  <c r="J747" i="3"/>
  <c r="J930" i="3"/>
  <c r="K930" i="3"/>
  <c r="G641" i="3"/>
  <c r="H641" i="3"/>
  <c r="H713" i="3"/>
  <c r="G713" i="3"/>
  <c r="G785" i="3"/>
  <c r="H785" i="3"/>
  <c r="J617" i="3"/>
  <c r="K617" i="3"/>
  <c r="J689" i="3"/>
  <c r="K689" i="3"/>
  <c r="J761" i="3"/>
  <c r="K761" i="3"/>
  <c r="G763" i="3"/>
  <c r="H763" i="3"/>
  <c r="G924" i="3"/>
  <c r="H924" i="3"/>
  <c r="J672" i="3"/>
  <c r="K672" i="3"/>
  <c r="K744" i="3"/>
  <c r="J744" i="3"/>
  <c r="G626" i="3"/>
  <c r="H626" i="3"/>
  <c r="H698" i="3"/>
  <c r="G698" i="3"/>
  <c r="H770" i="3"/>
  <c r="G770" i="3"/>
  <c r="G941" i="3"/>
  <c r="H941" i="3"/>
  <c r="H1013" i="3"/>
  <c r="G1013" i="3"/>
  <c r="G1085" i="3"/>
  <c r="H1085" i="3"/>
  <c r="H1157" i="3"/>
  <c r="G1157" i="3"/>
  <c r="J1238" i="3"/>
  <c r="K1238" i="3"/>
  <c r="G1336" i="3"/>
  <c r="H1336" i="3"/>
  <c r="K1284" i="3"/>
  <c r="J1284" i="3"/>
  <c r="G1003" i="3"/>
  <c r="H1003" i="3"/>
  <c r="H1075" i="3"/>
  <c r="G1075" i="3"/>
  <c r="G1147" i="3"/>
  <c r="H1147" i="3"/>
  <c r="H1216" i="3"/>
  <c r="G1216" i="3"/>
  <c r="K1302" i="3"/>
  <c r="J1302" i="3"/>
  <c r="H830" i="3"/>
  <c r="G830" i="3"/>
  <c r="H902" i="3"/>
  <c r="G902" i="3"/>
  <c r="G1046" i="3"/>
  <c r="H1046" i="3"/>
  <c r="H1118" i="3"/>
  <c r="G1118" i="3"/>
  <c r="J1507" i="3"/>
  <c r="K1507" i="3"/>
  <c r="H885" i="3"/>
  <c r="G885" i="3"/>
  <c r="H1101" i="3"/>
  <c r="G1101" i="3"/>
  <c r="G1173" i="3"/>
  <c r="H1173" i="3"/>
  <c r="H1514" i="3"/>
  <c r="G1514" i="3"/>
  <c r="K885" i="3"/>
  <c r="J885" i="3"/>
  <c r="K1101" i="3"/>
  <c r="J1101" i="3"/>
  <c r="K1173" i="3"/>
  <c r="J1173" i="3"/>
  <c r="K856" i="3"/>
  <c r="J856" i="3"/>
  <c r="J928" i="3"/>
  <c r="K928" i="3"/>
  <c r="K1000" i="3"/>
  <c r="J1000" i="3"/>
  <c r="J1072" i="3"/>
  <c r="K1072" i="3"/>
  <c r="J1222" i="3"/>
  <c r="K1222" i="3"/>
  <c r="K1449" i="3"/>
  <c r="J1449" i="3"/>
  <c r="J959" i="3"/>
  <c r="K959" i="3"/>
  <c r="J1031" i="3"/>
  <c r="K1031" i="3"/>
  <c r="K1103" i="3"/>
  <c r="J1103" i="3"/>
  <c r="K1175" i="3"/>
  <c r="J1175" i="3"/>
  <c r="K1279" i="3"/>
  <c r="J1279" i="3"/>
  <c r="H1456" i="3"/>
  <c r="G1456" i="3"/>
  <c r="K925" i="3"/>
  <c r="J925" i="3"/>
  <c r="K997" i="3"/>
  <c r="J997" i="3"/>
  <c r="J1069" i="3"/>
  <c r="K1069" i="3"/>
  <c r="K1217" i="3"/>
  <c r="J1217" i="3"/>
  <c r="G1317" i="3"/>
  <c r="H1317" i="3"/>
  <c r="K932" i="3"/>
  <c r="J932" i="3"/>
  <c r="J1004" i="3"/>
  <c r="K1004" i="3"/>
  <c r="K1232" i="3"/>
  <c r="J1232" i="3"/>
  <c r="K1461" i="3"/>
  <c r="J1461" i="3"/>
  <c r="G874" i="3"/>
  <c r="H874" i="3"/>
  <c r="G946" i="3"/>
  <c r="H946" i="3"/>
  <c r="H1018" i="3"/>
  <c r="G1018" i="3"/>
  <c r="G1090" i="3"/>
  <c r="H1090" i="3"/>
  <c r="H1162" i="3"/>
  <c r="G1162" i="3"/>
  <c r="G1238" i="3"/>
  <c r="H1238" i="3"/>
  <c r="H1504" i="3"/>
  <c r="G1504" i="3"/>
  <c r="K1361" i="3"/>
  <c r="J1361" i="3"/>
  <c r="J1433" i="3"/>
  <c r="K1433" i="3"/>
  <c r="K1577" i="3"/>
  <c r="J1577" i="3"/>
  <c r="G1651" i="3"/>
  <c r="H1651" i="3"/>
  <c r="H1447" i="3"/>
  <c r="G1447" i="3"/>
  <c r="G1519" i="3"/>
  <c r="H1519" i="3"/>
  <c r="H1662" i="3"/>
  <c r="G1662" i="3"/>
  <c r="G1550" i="3"/>
  <c r="H1550" i="3"/>
  <c r="H1622" i="3"/>
  <c r="G1622" i="3"/>
  <c r="K1358" i="3"/>
  <c r="J1358" i="3"/>
  <c r="J1430" i="3"/>
  <c r="K1430" i="3"/>
  <c r="K1502" i="3"/>
  <c r="J1502" i="3"/>
  <c r="J1646" i="3"/>
  <c r="K1646" i="3"/>
  <c r="K1533" i="3"/>
  <c r="J1533" i="3"/>
  <c r="J1216" i="3"/>
  <c r="K1216" i="3"/>
  <c r="J1288" i="3"/>
  <c r="K1288" i="3"/>
  <c r="K1504" i="3"/>
  <c r="J1504" i="3"/>
  <c r="K1576" i="3"/>
  <c r="J1576" i="3"/>
  <c r="G1650" i="3"/>
  <c r="H1650" i="3"/>
  <c r="H2116" i="3"/>
  <c r="G2116" i="3"/>
  <c r="K1343" i="3"/>
  <c r="J1343" i="3"/>
  <c r="K1487" i="3"/>
  <c r="J1487" i="3"/>
  <c r="K1559" i="3"/>
  <c r="J1559" i="3"/>
  <c r="K1631" i="3"/>
  <c r="J1631" i="3"/>
  <c r="H1345" i="3"/>
  <c r="G1345" i="3"/>
  <c r="G1417" i="3"/>
  <c r="H1417" i="3"/>
  <c r="H1489" i="3"/>
  <c r="G1489" i="3"/>
  <c r="G1561" i="3"/>
  <c r="H1561" i="3"/>
  <c r="G1633" i="3"/>
  <c r="H1633" i="3"/>
  <c r="H1898" i="3"/>
  <c r="G1898" i="3"/>
  <c r="G1388" i="3"/>
  <c r="H1388" i="3"/>
  <c r="G1460" i="3"/>
  <c r="H1460" i="3"/>
  <c r="H1532" i="3"/>
  <c r="G1532" i="3"/>
  <c r="H1604" i="3"/>
  <c r="G1604" i="3"/>
  <c r="K1675" i="3"/>
  <c r="J1675" i="3"/>
  <c r="G1395" i="3"/>
  <c r="H1395" i="3"/>
  <c r="G1467" i="3"/>
  <c r="H1467" i="3"/>
  <c r="H1539" i="3"/>
  <c r="G1539" i="3"/>
  <c r="H1766" i="3"/>
  <c r="G1766" i="3"/>
  <c r="G1306" i="3"/>
  <c r="H1306" i="3"/>
  <c r="G1378" i="3"/>
  <c r="H1378" i="3"/>
  <c r="H1522" i="3"/>
  <c r="G1522" i="3"/>
  <c r="H1594" i="3"/>
  <c r="G1594" i="3"/>
  <c r="H1229" i="3"/>
  <c r="G1229" i="3"/>
  <c r="H1301" i="3"/>
  <c r="G1301" i="3"/>
  <c r="H1445" i="3"/>
  <c r="G1445" i="3"/>
  <c r="G1517" i="3"/>
  <c r="H1517" i="3"/>
  <c r="G1589" i="3"/>
  <c r="H1589" i="3"/>
  <c r="H1682" i="3"/>
  <c r="G1682" i="3"/>
  <c r="G2066" i="3"/>
  <c r="H2066" i="3"/>
  <c r="K1741" i="3"/>
  <c r="J1741" i="3"/>
  <c r="K1813" i="3"/>
  <c r="J1813" i="3"/>
  <c r="J1885" i="3"/>
  <c r="K1885" i="3"/>
  <c r="J1957" i="3"/>
  <c r="K1957" i="3"/>
  <c r="K2029" i="3"/>
  <c r="J2029" i="3"/>
  <c r="J2111" i="3"/>
  <c r="K2111" i="3"/>
  <c r="H1671" i="3"/>
  <c r="G1671" i="3"/>
  <c r="H1743" i="3"/>
  <c r="G1743" i="3"/>
  <c r="H1887" i="3"/>
  <c r="G1887" i="3"/>
  <c r="H1959" i="3"/>
  <c r="G1959" i="3"/>
  <c r="H2031" i="3"/>
  <c r="G2031" i="3"/>
  <c r="G2102" i="3"/>
  <c r="H2102" i="3"/>
  <c r="G1726" i="3"/>
  <c r="H1726" i="3"/>
  <c r="H1798" i="3"/>
  <c r="G1798" i="3"/>
  <c r="G1870" i="3"/>
  <c r="H1870" i="3"/>
  <c r="G1942" i="3"/>
  <c r="H1942" i="3"/>
  <c r="G2014" i="3"/>
  <c r="H2014" i="3"/>
  <c r="H1793" i="3"/>
  <c r="G1793" i="3"/>
  <c r="G1865" i="3"/>
  <c r="H1865" i="3"/>
  <c r="H1937" i="3"/>
  <c r="G1937" i="3"/>
  <c r="H2009" i="3"/>
  <c r="G2009" i="3"/>
  <c r="H2081" i="3"/>
  <c r="G2081" i="3"/>
  <c r="K1769" i="3"/>
  <c r="J1769" i="3"/>
  <c r="J1913" i="3"/>
  <c r="K1913" i="3"/>
  <c r="J1985" i="3"/>
  <c r="K1985" i="3"/>
  <c r="J2057" i="3"/>
  <c r="K2057" i="3"/>
  <c r="H1771" i="3"/>
  <c r="G1771" i="3"/>
  <c r="H1843" i="3"/>
  <c r="G1843" i="3"/>
  <c r="G1915" i="3"/>
  <c r="H1915" i="3"/>
  <c r="G1987" i="3"/>
  <c r="H1987" i="3"/>
  <c r="H2198" i="3"/>
  <c r="G2198" i="3"/>
  <c r="K1718" i="3"/>
  <c r="J1718" i="3"/>
  <c r="J1790" i="3"/>
  <c r="K1790" i="3"/>
  <c r="J1862" i="3"/>
  <c r="K1862" i="3"/>
  <c r="J1934" i="3"/>
  <c r="K1934" i="3"/>
  <c r="J2006" i="3"/>
  <c r="K2006" i="3"/>
  <c r="J2078" i="3"/>
  <c r="K2078" i="3"/>
  <c r="H1684" i="3"/>
  <c r="G1684" i="3"/>
  <c r="H1756" i="3"/>
  <c r="G1756" i="3"/>
  <c r="G1828" i="3"/>
  <c r="H1828" i="3"/>
  <c r="H1900" i="3"/>
  <c r="G1900" i="3"/>
  <c r="G1972" i="3"/>
  <c r="H1972" i="3"/>
  <c r="G2044" i="3"/>
  <c r="H2044" i="3"/>
  <c r="K2167" i="3"/>
  <c r="J2167" i="3"/>
  <c r="H1703" i="3"/>
  <c r="G1703" i="3"/>
  <c r="H1847" i="3"/>
  <c r="G1847" i="3"/>
  <c r="H1919" i="3"/>
  <c r="G1919" i="3"/>
  <c r="H1991" i="3"/>
  <c r="G1991" i="3"/>
  <c r="H2063" i="3"/>
  <c r="G2063" i="3"/>
  <c r="H2219" i="3"/>
  <c r="G2219" i="3"/>
  <c r="G1722" i="3"/>
  <c r="H1722" i="3"/>
  <c r="G1794" i="3"/>
  <c r="H1794" i="3"/>
  <c r="G1866" i="3"/>
  <c r="H1866" i="3"/>
  <c r="H2010" i="3"/>
  <c r="G2010" i="3"/>
  <c r="H2082" i="3"/>
  <c r="G2082" i="3"/>
  <c r="H1705" i="3"/>
  <c r="G1705" i="3"/>
  <c r="H1777" i="3"/>
  <c r="G1777" i="3"/>
  <c r="G1849" i="3"/>
  <c r="H1849" i="3"/>
  <c r="H1921" i="3"/>
  <c r="G1921" i="3"/>
  <c r="G2065" i="3"/>
  <c r="H2065" i="3"/>
  <c r="G2258" i="3"/>
  <c r="H2258" i="3"/>
  <c r="H2330" i="3"/>
  <c r="G2330" i="3"/>
  <c r="H2402" i="3"/>
  <c r="G2402" i="3"/>
  <c r="G2474" i="3"/>
  <c r="H2474" i="3"/>
  <c r="K2556" i="3"/>
  <c r="J2556" i="3"/>
  <c r="K2162" i="3"/>
  <c r="J2162" i="3"/>
  <c r="J2234" i="3"/>
  <c r="K2234" i="3"/>
  <c r="K2306" i="3"/>
  <c r="J2306" i="3"/>
  <c r="K2378" i="3"/>
  <c r="J2378" i="3"/>
  <c r="J2450" i="3"/>
  <c r="K2450" i="3"/>
  <c r="K2522" i="3"/>
  <c r="J2522" i="3"/>
  <c r="J2692" i="3"/>
  <c r="K2692" i="3"/>
  <c r="G2188" i="3"/>
  <c r="H2188" i="3"/>
  <c r="H2332" i="3"/>
  <c r="G2332" i="3"/>
  <c r="G2404" i="3"/>
  <c r="H2404" i="3"/>
  <c r="G2476" i="3"/>
  <c r="H2476" i="3"/>
  <c r="G2771" i="3"/>
  <c r="H2771" i="3"/>
  <c r="K2392" i="3"/>
  <c r="J2392" i="3"/>
  <c r="K2464" i="3"/>
  <c r="J2464" i="3"/>
  <c r="H2538" i="3"/>
  <c r="G2538" i="3"/>
  <c r="G2214" i="3"/>
  <c r="H2214" i="3"/>
  <c r="H2286" i="3"/>
  <c r="G2286" i="3"/>
  <c r="G2358" i="3"/>
  <c r="H2358" i="3"/>
  <c r="G2430" i="3"/>
  <c r="H2430" i="3"/>
  <c r="G2502" i="3"/>
  <c r="H2502" i="3"/>
  <c r="H2101" i="3"/>
  <c r="G2101" i="3"/>
  <c r="H2389" i="3"/>
  <c r="G2389" i="3"/>
  <c r="G2461" i="3"/>
  <c r="H2461" i="3"/>
  <c r="H2533" i="3"/>
  <c r="G2533" i="3"/>
  <c r="H2144" i="3"/>
  <c r="G2144" i="3"/>
  <c r="G2288" i="3"/>
  <c r="H2288" i="3"/>
  <c r="H2504" i="3"/>
  <c r="G2504" i="3"/>
  <c r="G2795" i="3"/>
  <c r="H2795" i="3"/>
  <c r="H2163" i="3"/>
  <c r="G2163" i="3"/>
  <c r="H2379" i="3"/>
  <c r="G2379" i="3"/>
  <c r="H2451" i="3"/>
  <c r="G2451" i="3"/>
  <c r="H2523" i="3"/>
  <c r="G2523" i="3"/>
  <c r="J2127" i="3"/>
  <c r="K2127" i="3"/>
  <c r="K2199" i="3"/>
  <c r="J2199" i="3"/>
  <c r="K2271" i="3"/>
  <c r="J2271" i="3"/>
  <c r="J2415" i="3"/>
  <c r="K2415" i="3"/>
  <c r="J2487" i="3"/>
  <c r="K2487" i="3"/>
  <c r="J2122" i="3"/>
  <c r="K2122" i="3"/>
  <c r="J2266" i="3"/>
  <c r="K2266" i="3"/>
  <c r="K2338" i="3"/>
  <c r="J2338" i="3"/>
  <c r="K2410" i="3"/>
  <c r="J2410" i="3"/>
  <c r="K2482" i="3"/>
  <c r="J2482" i="3"/>
  <c r="K2579" i="3"/>
  <c r="J2579" i="3"/>
  <c r="K2177" i="3"/>
  <c r="J2177" i="3"/>
  <c r="K2249" i="3"/>
  <c r="J2249" i="3"/>
  <c r="J2321" i="3"/>
  <c r="K2321" i="3"/>
  <c r="K2393" i="3"/>
  <c r="J2393" i="3"/>
  <c r="K2465" i="3"/>
  <c r="J2465" i="3"/>
  <c r="G2539" i="3"/>
  <c r="H2539" i="3"/>
  <c r="K2220" i="3"/>
  <c r="J2220" i="3"/>
  <c r="J2508" i="3"/>
  <c r="K2508" i="3"/>
  <c r="H2615" i="3"/>
  <c r="G2615" i="3"/>
  <c r="K2922" i="3"/>
  <c r="J2922" i="3"/>
  <c r="H2694" i="3"/>
  <c r="G2694" i="3"/>
  <c r="H2766" i="3"/>
  <c r="G2766" i="3"/>
  <c r="H2910" i="3"/>
  <c r="G2910" i="3"/>
  <c r="G3043" i="3"/>
  <c r="H3043" i="3"/>
  <c r="J2562" i="3"/>
  <c r="K2562" i="3"/>
  <c r="K2634" i="3"/>
  <c r="J2634" i="3"/>
  <c r="J2778" i="3"/>
  <c r="K2778" i="3"/>
  <c r="K2850" i="3"/>
  <c r="J2850" i="3"/>
  <c r="J3331" i="3"/>
  <c r="K3331" i="3"/>
  <c r="K2605" i="3"/>
  <c r="J2605" i="3"/>
  <c r="K2677" i="3"/>
  <c r="J2677" i="3"/>
  <c r="J2749" i="3"/>
  <c r="K2749" i="3"/>
  <c r="K2893" i="3"/>
  <c r="J2893" i="3"/>
  <c r="G2997" i="3"/>
  <c r="H2997" i="3"/>
  <c r="H3374" i="3"/>
  <c r="G3374" i="3"/>
  <c r="K2708" i="3"/>
  <c r="J2708" i="3"/>
  <c r="G2921" i="3"/>
  <c r="H2921" i="3"/>
  <c r="J2995" i="3"/>
  <c r="K2995" i="3"/>
  <c r="K2535" i="3"/>
  <c r="J2535" i="3"/>
  <c r="J2679" i="3"/>
  <c r="K2679" i="3"/>
  <c r="K2751" i="3"/>
  <c r="J2751" i="3"/>
  <c r="J2823" i="3"/>
  <c r="K2823" i="3"/>
  <c r="J2895" i="3"/>
  <c r="K2895" i="3"/>
  <c r="G2645" i="3"/>
  <c r="H2645" i="3"/>
  <c r="G2717" i="3"/>
  <c r="H2717" i="3"/>
  <c r="H2789" i="3"/>
  <c r="G2789" i="3"/>
  <c r="G2861" i="3"/>
  <c r="H2861" i="3"/>
  <c r="J2976" i="3"/>
  <c r="K2976" i="3"/>
  <c r="K3343" i="3"/>
  <c r="J3343" i="3"/>
  <c r="K2657" i="3"/>
  <c r="J2657" i="3"/>
  <c r="K2729" i="3"/>
  <c r="J2729" i="3"/>
  <c r="K2801" i="3"/>
  <c r="J2801" i="3"/>
  <c r="K2873" i="3"/>
  <c r="J2873" i="3"/>
  <c r="J2640" i="3"/>
  <c r="K2640" i="3"/>
  <c r="K2712" i="3"/>
  <c r="J2712" i="3"/>
  <c r="K2856" i="3"/>
  <c r="J2856" i="3"/>
  <c r="J2940" i="3"/>
  <c r="K2940" i="3"/>
  <c r="J2611" i="3"/>
  <c r="K2611" i="3"/>
  <c r="J2683" i="3"/>
  <c r="K2683" i="3"/>
  <c r="K2755" i="3"/>
  <c r="J2755" i="3"/>
  <c r="J2827" i="3"/>
  <c r="K2827" i="3"/>
  <c r="K2899" i="3"/>
  <c r="J2899" i="3"/>
  <c r="K3598" i="3"/>
  <c r="J3598" i="3"/>
  <c r="K2834" i="3"/>
  <c r="J2834" i="3"/>
  <c r="K2906" i="3"/>
  <c r="J2906" i="3"/>
  <c r="J3283" i="3"/>
  <c r="K3283" i="3"/>
  <c r="K2673" i="3"/>
  <c r="J2673" i="3"/>
  <c r="K2745" i="3"/>
  <c r="J2745" i="3"/>
  <c r="J2817" i="3"/>
  <c r="K2817" i="3"/>
  <c r="K2889" i="3"/>
  <c r="J2889" i="3"/>
  <c r="H3218" i="3"/>
  <c r="G3218" i="3"/>
  <c r="J3062" i="3"/>
  <c r="K3062" i="3"/>
  <c r="K3134" i="3"/>
  <c r="J3134" i="3"/>
  <c r="K3206" i="3"/>
  <c r="J3206" i="3"/>
  <c r="J3350" i="3"/>
  <c r="K3350" i="3"/>
  <c r="K3466" i="3"/>
  <c r="J3466" i="3"/>
  <c r="G3076" i="3"/>
  <c r="H3076" i="3"/>
  <c r="H3220" i="3"/>
  <c r="G3220" i="3"/>
  <c r="H3292" i="3"/>
  <c r="G3292" i="3"/>
  <c r="G3364" i="3"/>
  <c r="H3364" i="3"/>
  <c r="K3016" i="3"/>
  <c r="J3016" i="3"/>
  <c r="J3088" i="3"/>
  <c r="K3088" i="3"/>
  <c r="K3160" i="3"/>
  <c r="J3160" i="3"/>
  <c r="J3376" i="3"/>
  <c r="K3376" i="3"/>
  <c r="K3059" i="3"/>
  <c r="J3059" i="3"/>
  <c r="K3131" i="3"/>
  <c r="J3131" i="3"/>
  <c r="K3275" i="3"/>
  <c r="J3275" i="3"/>
  <c r="K3347" i="3"/>
  <c r="J3347" i="3"/>
  <c r="H3049" i="3"/>
  <c r="G3049" i="3"/>
  <c r="H3121" i="3"/>
  <c r="G3121" i="3"/>
  <c r="H3193" i="3"/>
  <c r="G3193" i="3"/>
  <c r="H3265" i="3"/>
  <c r="G3265" i="3"/>
  <c r="H3337" i="3"/>
  <c r="G3337" i="3"/>
  <c r="H3497" i="3"/>
  <c r="G3497" i="3"/>
  <c r="J2941" i="3"/>
  <c r="K2941" i="3"/>
  <c r="J3013" i="3"/>
  <c r="K3013" i="3"/>
  <c r="K3085" i="3"/>
  <c r="J3085" i="3"/>
  <c r="K3157" i="3"/>
  <c r="J3157" i="3"/>
  <c r="J3373" i="3"/>
  <c r="K3373" i="3"/>
  <c r="H3015" i="3"/>
  <c r="G3015" i="3"/>
  <c r="H3231" i="3"/>
  <c r="G3231" i="3"/>
  <c r="H3303" i="3"/>
  <c r="G3303" i="3"/>
  <c r="H3375" i="3"/>
  <c r="G3375" i="3"/>
  <c r="G3653" i="3"/>
  <c r="H3653" i="3"/>
  <c r="K2967" i="3"/>
  <c r="J2967" i="3"/>
  <c r="J3039" i="3"/>
  <c r="K3039" i="3"/>
  <c r="J3111" i="3"/>
  <c r="K3111" i="3"/>
  <c r="J3183" i="3"/>
  <c r="K3183" i="3"/>
  <c r="K3327" i="3"/>
  <c r="J3327" i="3"/>
  <c r="G2969" i="3"/>
  <c r="H2969" i="3"/>
  <c r="H3113" i="3"/>
  <c r="G3113" i="3"/>
  <c r="H3257" i="3"/>
  <c r="G3257" i="3"/>
  <c r="H3329" i="3"/>
  <c r="G3329" i="3"/>
  <c r="G3449" i="3"/>
  <c r="H3449" i="3"/>
  <c r="G2952" i="3"/>
  <c r="H2952" i="3"/>
  <c r="G3024" i="3"/>
  <c r="H3024" i="3"/>
  <c r="H3096" i="3"/>
  <c r="G3096" i="3"/>
  <c r="H3168" i="3"/>
  <c r="G3168" i="3"/>
  <c r="H3312" i="3"/>
  <c r="G3312" i="3"/>
  <c r="H3444" i="3"/>
  <c r="G3444" i="3"/>
  <c r="H3660" i="3"/>
  <c r="G3660" i="3"/>
  <c r="G3732" i="3"/>
  <c r="H3732" i="3"/>
  <c r="J3816" i="3"/>
  <c r="K3816" i="3"/>
  <c r="J3456" i="3"/>
  <c r="K3456" i="3"/>
  <c r="K3528" i="3"/>
  <c r="J3528" i="3"/>
  <c r="K3600" i="3"/>
  <c r="J3600" i="3"/>
  <c r="K3672" i="3"/>
  <c r="J3672" i="3"/>
  <c r="J3744" i="3"/>
  <c r="K3744" i="3"/>
  <c r="H3834" i="3"/>
  <c r="G3834" i="3"/>
  <c r="H4235" i="3"/>
  <c r="G4235" i="3"/>
  <c r="H3458" i="3"/>
  <c r="G3458" i="3"/>
  <c r="H3602" i="3"/>
  <c r="G3602" i="3"/>
  <c r="H3674" i="3"/>
  <c r="G3674" i="3"/>
  <c r="G3525" i="3"/>
  <c r="H3525" i="3"/>
  <c r="H3597" i="3"/>
  <c r="G3597" i="3"/>
  <c r="H3669" i="3"/>
  <c r="G3669" i="3"/>
  <c r="G3741" i="3"/>
  <c r="H3741" i="3"/>
  <c r="H3811" i="3"/>
  <c r="G3811" i="3"/>
  <c r="J4240" i="3"/>
  <c r="K4240" i="3"/>
  <c r="K3525" i="3"/>
  <c r="J3525" i="3"/>
  <c r="K3597" i="3"/>
  <c r="J3597" i="3"/>
  <c r="K3669" i="3"/>
  <c r="J3669" i="3"/>
  <c r="K3741" i="3"/>
  <c r="J3741" i="3"/>
  <c r="J3508" i="3"/>
  <c r="K3508" i="3"/>
  <c r="K3580" i="3"/>
  <c r="J3580" i="3"/>
  <c r="J3652" i="3"/>
  <c r="K3652" i="3"/>
  <c r="K3724" i="3"/>
  <c r="J3724" i="3"/>
  <c r="H3792" i="3"/>
  <c r="G3792" i="3"/>
  <c r="H4115" i="3"/>
  <c r="G4115" i="3"/>
  <c r="K3431" i="3"/>
  <c r="J3431" i="3"/>
  <c r="K3503" i="3"/>
  <c r="J3503" i="3"/>
  <c r="J3647" i="3"/>
  <c r="K3647" i="3"/>
  <c r="J3719" i="3"/>
  <c r="K3719" i="3"/>
  <c r="H3801" i="3"/>
  <c r="G3801" i="3"/>
  <c r="H3445" i="3"/>
  <c r="G3445" i="3"/>
  <c r="H3517" i="3"/>
  <c r="G3517" i="3"/>
  <c r="H3589" i="3"/>
  <c r="G3589" i="3"/>
  <c r="H3661" i="3"/>
  <c r="G3661" i="3"/>
  <c r="H3733" i="3"/>
  <c r="G3733" i="3"/>
  <c r="J3801" i="3"/>
  <c r="K3801" i="3"/>
  <c r="H4199" i="3"/>
  <c r="G4199" i="3"/>
  <c r="K3457" i="3"/>
  <c r="J3457" i="3"/>
  <c r="J3529" i="3"/>
  <c r="K3529" i="3"/>
  <c r="J3601" i="3"/>
  <c r="K3601" i="3"/>
  <c r="J3745" i="3"/>
  <c r="K3745" i="3"/>
  <c r="K3923" i="3"/>
  <c r="J3923" i="3"/>
  <c r="K3464" i="3"/>
  <c r="J3464" i="3"/>
  <c r="K3536" i="3"/>
  <c r="J3536" i="3"/>
  <c r="K3608" i="3"/>
  <c r="J3608" i="3"/>
  <c r="H3754" i="3"/>
  <c r="G3754" i="3"/>
  <c r="G3894" i="3"/>
  <c r="H3894" i="3"/>
  <c r="K3471" i="3"/>
  <c r="J3471" i="3"/>
  <c r="K3543" i="3"/>
  <c r="J3543" i="3"/>
  <c r="J3615" i="3"/>
  <c r="K3615" i="3"/>
  <c r="K3761" i="3"/>
  <c r="J3761" i="3"/>
  <c r="K3928" i="3"/>
  <c r="J3928" i="3"/>
  <c r="H3880" i="3"/>
  <c r="G3880" i="3"/>
  <c r="H4024" i="3"/>
  <c r="G4024" i="3"/>
  <c r="G4096" i="3"/>
  <c r="H4096" i="3"/>
  <c r="H4168" i="3"/>
  <c r="G4168" i="3"/>
  <c r="G4240" i="3"/>
  <c r="H4240" i="3"/>
  <c r="K3983" i="3"/>
  <c r="J3983" i="3"/>
  <c r="J4127" i="3"/>
  <c r="K4127" i="3"/>
  <c r="K4199" i="3"/>
  <c r="J4199" i="3"/>
  <c r="K3822" i="3"/>
  <c r="J3822" i="3"/>
  <c r="K3894" i="3"/>
  <c r="J3894" i="3"/>
  <c r="K3966" i="3"/>
  <c r="J3966" i="3"/>
  <c r="J4038" i="3"/>
  <c r="K4038" i="3"/>
  <c r="K4110" i="3"/>
  <c r="J4110" i="3"/>
  <c r="K4254" i="3"/>
  <c r="J4254" i="3"/>
  <c r="K4093" i="3"/>
  <c r="J4093" i="3"/>
  <c r="J4165" i="3"/>
  <c r="K4165" i="3"/>
  <c r="J4237" i="3"/>
  <c r="K4237" i="3"/>
  <c r="J3860" i="3"/>
  <c r="K3860" i="3"/>
  <c r="K3932" i="3"/>
  <c r="J3932" i="3"/>
  <c r="J4004" i="3"/>
  <c r="K4004" i="3"/>
  <c r="J4076" i="3"/>
  <c r="K4076" i="3"/>
  <c r="K4148" i="3"/>
  <c r="J4148" i="3"/>
  <c r="J4220" i="3"/>
  <c r="K4220" i="3"/>
  <c r="G3850" i="3"/>
  <c r="H3850" i="3"/>
  <c r="H3922" i="3"/>
  <c r="G3922" i="3"/>
  <c r="G3994" i="3"/>
  <c r="H3994" i="3"/>
  <c r="H4066" i="3"/>
  <c r="G4066" i="3"/>
  <c r="G4138" i="3"/>
  <c r="H4138" i="3"/>
  <c r="H3833" i="3"/>
  <c r="G3833" i="3"/>
  <c r="H3905" i="3"/>
  <c r="G3905" i="3"/>
  <c r="H3977" i="3"/>
  <c r="G3977" i="3"/>
  <c r="H4049" i="3"/>
  <c r="G4049" i="3"/>
  <c r="H4121" i="3"/>
  <c r="G4121" i="3"/>
  <c r="G4193" i="3"/>
  <c r="H4193" i="3"/>
  <c r="K3821" i="3"/>
  <c r="J3821" i="3"/>
  <c r="K3965" i="3"/>
  <c r="J3965" i="3"/>
  <c r="K4109" i="3"/>
  <c r="J4109" i="3"/>
  <c r="J4181" i="3"/>
  <c r="K4181" i="3"/>
  <c r="J4253" i="3"/>
  <c r="K4253" i="3"/>
  <c r="G3955" i="3"/>
  <c r="H3955" i="3"/>
  <c r="G4099" i="3"/>
  <c r="H4099" i="3"/>
  <c r="G4171" i="3"/>
  <c r="H4171" i="3"/>
  <c r="H4243" i="3"/>
  <c r="G4243" i="3"/>
  <c r="J3799" i="3"/>
  <c r="K3799" i="3"/>
  <c r="K3871" i="3"/>
  <c r="J3871" i="3"/>
  <c r="J3943" i="3"/>
  <c r="K3943" i="3"/>
  <c r="K4015" i="3"/>
  <c r="J4015" i="3"/>
  <c r="J4159" i="3"/>
  <c r="K4159" i="3"/>
  <c r="K4231" i="3"/>
  <c r="J4231" i="3"/>
  <c r="K3866" i="3"/>
  <c r="J3866" i="3"/>
  <c r="K3938" i="3"/>
  <c r="J3938" i="3"/>
  <c r="J4010" i="3"/>
  <c r="K4010" i="3"/>
  <c r="K4082" i="3"/>
  <c r="J4082" i="3"/>
  <c r="K4154" i="3"/>
  <c r="J4154" i="3"/>
  <c r="K4226" i="3"/>
  <c r="J4226" i="3"/>
  <c r="H1955" i="3"/>
  <c r="G1955" i="3"/>
  <c r="H2109" i="3"/>
  <c r="G2109" i="3"/>
  <c r="G2438" i="3"/>
  <c r="H2438" i="3"/>
  <c r="J2538" i="3"/>
  <c r="K2538" i="3"/>
  <c r="K2523" i="3"/>
  <c r="J2523" i="3"/>
  <c r="K2472" i="3"/>
  <c r="J2472" i="3"/>
  <c r="K3791" i="3"/>
  <c r="J3791" i="3"/>
  <c r="J2837" i="3"/>
  <c r="K2837" i="3"/>
  <c r="K2726" i="3"/>
  <c r="J2726" i="3"/>
  <c r="J3314" i="3"/>
  <c r="K3314" i="3"/>
  <c r="H3328" i="3"/>
  <c r="G3328" i="3"/>
  <c r="K3337" i="3"/>
  <c r="J3337" i="3"/>
  <c r="J2931" i="3"/>
  <c r="K2931" i="3"/>
  <c r="H3204" i="3"/>
  <c r="G3204" i="3"/>
  <c r="K3786" i="3"/>
  <c r="J3786" i="3"/>
  <c r="G3489" i="3"/>
  <c r="H3489" i="3"/>
  <c r="G3776" i="3"/>
  <c r="H3776" i="3"/>
  <c r="K3611" i="3"/>
  <c r="J3611" i="3"/>
  <c r="H3481" i="3"/>
  <c r="G3481" i="3"/>
  <c r="G4132" i="3"/>
  <c r="H4132" i="3"/>
  <c r="J4019" i="3"/>
  <c r="K4019" i="3"/>
  <c r="J4201" i="3"/>
  <c r="K4201" i="3"/>
  <c r="G3886" i="3"/>
  <c r="H3886" i="3"/>
  <c r="H3941" i="3"/>
  <c r="G3941" i="3"/>
  <c r="H4085" i="3"/>
  <c r="G4085" i="3"/>
  <c r="J4073" i="3"/>
  <c r="K4073" i="3"/>
  <c r="H4207" i="3"/>
  <c r="G4207" i="3"/>
  <c r="K4051" i="3"/>
  <c r="J4051" i="3"/>
  <c r="K3830" i="3"/>
  <c r="J3830" i="3"/>
  <c r="H808" i="3"/>
  <c r="G808" i="3"/>
  <c r="H659" i="3"/>
  <c r="G659" i="3"/>
  <c r="H731" i="3"/>
  <c r="G731" i="3"/>
  <c r="K599" i="3"/>
  <c r="J599" i="3"/>
  <c r="K645" i="3"/>
  <c r="J645" i="3"/>
  <c r="J813" i="3"/>
  <c r="K813" i="3"/>
  <c r="J664" i="3"/>
  <c r="K664" i="3"/>
  <c r="J736" i="3"/>
  <c r="K736" i="3"/>
  <c r="J808" i="3"/>
  <c r="K808" i="3"/>
  <c r="G1245" i="3"/>
  <c r="H1245" i="3"/>
  <c r="G678" i="3"/>
  <c r="H678" i="3"/>
  <c r="H750" i="3"/>
  <c r="G750" i="3"/>
  <c r="G821" i="3"/>
  <c r="H821" i="3"/>
  <c r="K954" i="3"/>
  <c r="J954" i="3"/>
  <c r="G729" i="3"/>
  <c r="H729" i="3"/>
  <c r="H661" i="3"/>
  <c r="G661" i="3"/>
  <c r="H733" i="3"/>
  <c r="G733" i="3"/>
  <c r="K1206" i="3"/>
  <c r="J1206" i="3"/>
  <c r="J806" i="3"/>
  <c r="K806" i="3"/>
  <c r="H632" i="3"/>
  <c r="G632" i="3"/>
  <c r="G704" i="3"/>
  <c r="H704" i="3"/>
  <c r="G776" i="3"/>
  <c r="H776" i="3"/>
  <c r="G888" i="3"/>
  <c r="H888" i="3"/>
  <c r="J644" i="3"/>
  <c r="K644" i="3"/>
  <c r="K752" i="3"/>
  <c r="J752" i="3"/>
  <c r="H1081" i="3"/>
  <c r="G1081" i="3"/>
  <c r="G682" i="3"/>
  <c r="H682" i="3"/>
  <c r="G754" i="3"/>
  <c r="H754" i="3"/>
  <c r="K966" i="3"/>
  <c r="J966" i="3"/>
  <c r="J646" i="3"/>
  <c r="K646" i="3"/>
  <c r="K790" i="3"/>
  <c r="J790" i="3"/>
  <c r="J1158" i="3"/>
  <c r="K1158" i="3"/>
  <c r="H624" i="3"/>
  <c r="G624" i="3"/>
  <c r="H696" i="3"/>
  <c r="G696" i="3"/>
  <c r="G768" i="3"/>
  <c r="H768" i="3"/>
  <c r="J858" i="3"/>
  <c r="K858" i="3"/>
  <c r="J768" i="3"/>
  <c r="K768" i="3"/>
  <c r="G751" i="3"/>
  <c r="H751" i="3"/>
  <c r="K631" i="3"/>
  <c r="J631" i="3"/>
  <c r="K703" i="3"/>
  <c r="J703" i="3"/>
  <c r="J775" i="3"/>
  <c r="K775" i="3"/>
  <c r="H900" i="3"/>
  <c r="G900" i="3"/>
  <c r="K874" i="3"/>
  <c r="J874" i="3"/>
  <c r="J946" i="3"/>
  <c r="K946" i="3"/>
  <c r="K1018" i="3"/>
  <c r="J1018" i="3"/>
  <c r="K1090" i="3"/>
  <c r="J1090" i="3"/>
  <c r="K1162" i="3"/>
  <c r="J1162" i="3"/>
  <c r="H1240" i="3"/>
  <c r="G1240" i="3"/>
  <c r="H1351" i="3"/>
  <c r="G1351" i="3"/>
  <c r="H1044" i="3"/>
  <c r="G1044" i="3"/>
  <c r="H1116" i="3"/>
  <c r="G1116" i="3"/>
  <c r="H1188" i="3"/>
  <c r="G1188" i="3"/>
  <c r="J936" i="3"/>
  <c r="K936" i="3"/>
  <c r="K1008" i="3"/>
  <c r="J1008" i="3"/>
  <c r="J1152" i="3"/>
  <c r="K1152" i="3"/>
  <c r="H1227" i="3"/>
  <c r="G1227" i="3"/>
  <c r="K1308" i="3"/>
  <c r="J1308" i="3"/>
  <c r="K835" i="3"/>
  <c r="J835" i="3"/>
  <c r="K907" i="3"/>
  <c r="J907" i="3"/>
  <c r="J979" i="3"/>
  <c r="K979" i="3"/>
  <c r="J1051" i="3"/>
  <c r="K1051" i="3"/>
  <c r="K1123" i="3"/>
  <c r="J1123" i="3"/>
  <c r="J1195" i="3"/>
  <c r="K1195" i="3"/>
  <c r="K1304" i="3"/>
  <c r="J1304" i="3"/>
  <c r="K818" i="3"/>
  <c r="J818" i="3"/>
  <c r="J962" i="3"/>
  <c r="K962" i="3"/>
  <c r="J1034" i="3"/>
  <c r="K1034" i="3"/>
  <c r="G1254" i="3"/>
  <c r="H1254" i="3"/>
  <c r="H820" i="3"/>
  <c r="G820" i="3"/>
  <c r="H892" i="3"/>
  <c r="G892" i="3"/>
  <c r="H964" i="3"/>
  <c r="G964" i="3"/>
  <c r="G1036" i="3"/>
  <c r="H1036" i="3"/>
  <c r="H1108" i="3"/>
  <c r="G1108" i="3"/>
  <c r="G1180" i="3"/>
  <c r="H1180" i="3"/>
  <c r="K1339" i="3"/>
  <c r="J1339" i="3"/>
  <c r="H863" i="3"/>
  <c r="G863" i="3"/>
  <c r="H935" i="3"/>
  <c r="G935" i="3"/>
  <c r="H1007" i="3"/>
  <c r="G1007" i="3"/>
  <c r="H1079" i="3"/>
  <c r="G1079" i="3"/>
  <c r="H1151" i="3"/>
  <c r="G1151" i="3"/>
  <c r="J1485" i="3"/>
  <c r="K1485" i="3"/>
  <c r="G966" i="3"/>
  <c r="H966" i="3"/>
  <c r="G1038" i="3"/>
  <c r="H1038" i="3"/>
  <c r="H1110" i="3"/>
  <c r="G1110" i="3"/>
  <c r="H1182" i="3"/>
  <c r="G1182" i="3"/>
  <c r="G1281" i="3"/>
  <c r="H1281" i="3"/>
  <c r="K1483" i="3"/>
  <c r="J1483" i="3"/>
  <c r="J1363" i="3"/>
  <c r="K1363" i="3"/>
  <c r="G932" i="3"/>
  <c r="H932" i="3"/>
  <c r="G1004" i="3"/>
  <c r="H1004" i="3"/>
  <c r="K1230" i="3"/>
  <c r="J1230" i="3"/>
  <c r="K1344" i="3"/>
  <c r="J1344" i="3"/>
  <c r="G867" i="3"/>
  <c r="H867" i="3"/>
  <c r="G939" i="3"/>
  <c r="H939" i="3"/>
  <c r="G1011" i="3"/>
  <c r="H1011" i="3"/>
  <c r="H1083" i="3"/>
  <c r="G1083" i="3"/>
  <c r="H1155" i="3"/>
  <c r="G1155" i="3"/>
  <c r="G1236" i="3"/>
  <c r="H1236" i="3"/>
  <c r="K1497" i="3"/>
  <c r="J1497" i="3"/>
  <c r="K879" i="3"/>
  <c r="J879" i="3"/>
  <c r="K951" i="3"/>
  <c r="J951" i="3"/>
  <c r="K1095" i="3"/>
  <c r="J1095" i="3"/>
  <c r="K1167" i="3"/>
  <c r="J1167" i="3"/>
  <c r="H1255" i="3"/>
  <c r="G1255" i="3"/>
  <c r="H1368" i="3"/>
  <c r="G1368" i="3"/>
  <c r="G1658" i="3"/>
  <c r="H1658" i="3"/>
  <c r="K1452" i="3"/>
  <c r="J1452" i="3"/>
  <c r="K1524" i="3"/>
  <c r="J1524" i="3"/>
  <c r="K1596" i="3"/>
  <c r="J1596" i="3"/>
  <c r="K1555" i="3"/>
  <c r="J1555" i="3"/>
  <c r="J1627" i="3"/>
  <c r="K1627" i="3"/>
  <c r="H1365" i="3"/>
  <c r="G1365" i="3"/>
  <c r="H1509" i="3"/>
  <c r="G1509" i="3"/>
  <c r="G1581" i="3"/>
  <c r="H1581" i="3"/>
  <c r="K1867" i="3"/>
  <c r="J1867" i="3"/>
  <c r="H1540" i="3"/>
  <c r="G1540" i="3"/>
  <c r="H1612" i="3"/>
  <c r="G1612" i="3"/>
  <c r="H1223" i="3"/>
  <c r="G1223" i="3"/>
  <c r="H1295" i="3"/>
  <c r="G1295" i="3"/>
  <c r="H1367" i="3"/>
  <c r="G1367" i="3"/>
  <c r="G1439" i="3"/>
  <c r="H1439" i="3"/>
  <c r="H1511" i="3"/>
  <c r="G1511" i="3"/>
  <c r="H1583" i="3"/>
  <c r="G1583" i="3"/>
  <c r="H1278" i="3"/>
  <c r="G1278" i="3"/>
  <c r="H1350" i="3"/>
  <c r="G1350" i="3"/>
  <c r="G1566" i="3"/>
  <c r="H1566" i="3"/>
  <c r="K1350" i="3"/>
  <c r="J1350" i="3"/>
  <c r="K1566" i="3"/>
  <c r="J1566" i="3"/>
  <c r="K1963" i="3"/>
  <c r="J1963" i="3"/>
  <c r="K1249" i="3"/>
  <c r="J1249" i="3"/>
  <c r="K1537" i="3"/>
  <c r="J1537" i="3"/>
  <c r="K1609" i="3"/>
  <c r="J1609" i="3"/>
  <c r="K1400" i="3"/>
  <c r="J1400" i="3"/>
  <c r="J1472" i="3"/>
  <c r="K1472" i="3"/>
  <c r="J1544" i="3"/>
  <c r="K1544" i="3"/>
  <c r="K1616" i="3"/>
  <c r="J1616" i="3"/>
  <c r="K1831" i="3"/>
  <c r="J1831" i="3"/>
  <c r="K1239" i="3"/>
  <c r="J1239" i="3"/>
  <c r="J1311" i="3"/>
  <c r="K1311" i="3"/>
  <c r="J1527" i="3"/>
  <c r="K1527" i="3"/>
  <c r="J1599" i="3"/>
  <c r="K1599" i="3"/>
  <c r="K1306" i="3"/>
  <c r="J1306" i="3"/>
  <c r="K1378" i="3"/>
  <c r="J1378" i="3"/>
  <c r="K1522" i="3"/>
  <c r="J1522" i="3"/>
  <c r="K1594" i="3"/>
  <c r="J1594" i="3"/>
  <c r="H2124" i="3"/>
  <c r="G2124" i="3"/>
  <c r="G1748" i="3"/>
  <c r="H1748" i="3"/>
  <c r="H1892" i="3"/>
  <c r="G1892" i="3"/>
  <c r="H2036" i="3"/>
  <c r="G2036" i="3"/>
  <c r="K2113" i="3"/>
  <c r="J2113" i="3"/>
  <c r="K1676" i="3"/>
  <c r="J1676" i="3"/>
  <c r="J1748" i="3"/>
  <c r="K1748" i="3"/>
  <c r="K1892" i="3"/>
  <c r="J1892" i="3"/>
  <c r="K2036" i="3"/>
  <c r="J2036" i="3"/>
  <c r="J2117" i="3"/>
  <c r="K2117" i="3"/>
  <c r="J1659" i="3"/>
  <c r="K1659" i="3"/>
  <c r="K1731" i="3"/>
  <c r="J1731" i="3"/>
  <c r="J1803" i="3"/>
  <c r="K1803" i="3"/>
  <c r="K1947" i="3"/>
  <c r="J1947" i="3"/>
  <c r="K2019" i="3"/>
  <c r="J2019" i="3"/>
  <c r="K2091" i="3"/>
  <c r="J2091" i="3"/>
  <c r="J1726" i="3"/>
  <c r="K1726" i="3"/>
  <c r="K1798" i="3"/>
  <c r="J1798" i="3"/>
  <c r="K1870" i="3"/>
  <c r="J1870" i="3"/>
  <c r="J1942" i="3"/>
  <c r="K1942" i="3"/>
  <c r="K2014" i="3"/>
  <c r="J2014" i="3"/>
  <c r="G1776" i="3"/>
  <c r="H1776" i="3"/>
  <c r="H1920" i="3"/>
  <c r="G1920" i="3"/>
  <c r="H1992" i="3"/>
  <c r="G1992" i="3"/>
  <c r="H2064" i="3"/>
  <c r="G2064" i="3"/>
  <c r="J2164" i="3"/>
  <c r="K2164" i="3"/>
  <c r="K1704" i="3"/>
  <c r="J1704" i="3"/>
  <c r="K1776" i="3"/>
  <c r="J1776" i="3"/>
  <c r="J1920" i="3"/>
  <c r="K1920" i="3"/>
  <c r="J1992" i="3"/>
  <c r="K1992" i="3"/>
  <c r="J2064" i="3"/>
  <c r="K2064" i="3"/>
  <c r="G2207" i="3"/>
  <c r="H2207" i="3"/>
  <c r="H1725" i="3"/>
  <c r="G1725" i="3"/>
  <c r="H1797" i="3"/>
  <c r="G1797" i="3"/>
  <c r="G1869" i="3"/>
  <c r="H1869" i="3"/>
  <c r="H2013" i="3"/>
  <c r="G2013" i="3"/>
  <c r="G2085" i="3"/>
  <c r="H2085" i="3"/>
  <c r="J1689" i="3"/>
  <c r="K1689" i="3"/>
  <c r="K1833" i="3"/>
  <c r="J1833" i="3"/>
  <c r="J1977" i="3"/>
  <c r="K1977" i="3"/>
  <c r="J2176" i="3"/>
  <c r="K2176" i="3"/>
  <c r="J1708" i="3"/>
  <c r="K1708" i="3"/>
  <c r="K1780" i="3"/>
  <c r="J1780" i="3"/>
  <c r="K1852" i="3"/>
  <c r="J1852" i="3"/>
  <c r="J1924" i="3"/>
  <c r="K1924" i="3"/>
  <c r="J2068" i="3"/>
  <c r="K2068" i="3"/>
  <c r="J1727" i="3"/>
  <c r="K1727" i="3"/>
  <c r="J1799" i="3"/>
  <c r="K1799" i="3"/>
  <c r="K1943" i="3"/>
  <c r="J1943" i="3"/>
  <c r="J2015" i="3"/>
  <c r="K2015" i="3"/>
  <c r="K2087" i="3"/>
  <c r="J2087" i="3"/>
  <c r="K1710" i="3"/>
  <c r="J1710" i="3"/>
  <c r="J1782" i="3"/>
  <c r="K1782" i="3"/>
  <c r="K1926" i="3"/>
  <c r="J1926" i="3"/>
  <c r="J1998" i="3"/>
  <c r="K1998" i="3"/>
  <c r="J2070" i="3"/>
  <c r="K2070" i="3"/>
  <c r="K2335" i="3"/>
  <c r="J2335" i="3"/>
  <c r="J2407" i="3"/>
  <c r="K2407" i="3"/>
  <c r="J2479" i="3"/>
  <c r="K2479" i="3"/>
  <c r="G2562" i="3"/>
  <c r="H2562" i="3"/>
  <c r="J2632" i="3"/>
  <c r="K2632" i="3"/>
  <c r="H2169" i="3"/>
  <c r="G2169" i="3"/>
  <c r="G2241" i="3"/>
  <c r="H2241" i="3"/>
  <c r="G2313" i="3"/>
  <c r="H2313" i="3"/>
  <c r="H2385" i="3"/>
  <c r="G2385" i="3"/>
  <c r="K2121" i="3"/>
  <c r="J2121" i="3"/>
  <c r="K2193" i="3"/>
  <c r="J2193" i="3"/>
  <c r="K2265" i="3"/>
  <c r="J2265" i="3"/>
  <c r="K2337" i="3"/>
  <c r="J2337" i="3"/>
  <c r="K2481" i="3"/>
  <c r="J2481" i="3"/>
  <c r="H2327" i="3"/>
  <c r="G2327" i="3"/>
  <c r="G2399" i="3"/>
  <c r="H2399" i="3"/>
  <c r="G2471" i="3"/>
  <c r="H2471" i="3"/>
  <c r="H2549" i="3"/>
  <c r="G2549" i="3"/>
  <c r="J2147" i="3"/>
  <c r="K2147" i="3"/>
  <c r="K2219" i="3"/>
  <c r="J2219" i="3"/>
  <c r="K2291" i="3"/>
  <c r="J2291" i="3"/>
  <c r="K2363" i="3"/>
  <c r="J2363" i="3"/>
  <c r="K2435" i="3"/>
  <c r="J2435" i="3"/>
  <c r="K2507" i="3"/>
  <c r="J2507" i="3"/>
  <c r="J2588" i="3"/>
  <c r="K2588" i="3"/>
  <c r="K2106" i="3"/>
  <c r="J2106" i="3"/>
  <c r="K2178" i="3"/>
  <c r="J2178" i="3"/>
  <c r="J2250" i="3"/>
  <c r="K2250" i="3"/>
  <c r="J2322" i="3"/>
  <c r="K2322" i="3"/>
  <c r="J2466" i="3"/>
  <c r="K2466" i="3"/>
  <c r="H2540" i="3"/>
  <c r="G2540" i="3"/>
  <c r="J2149" i="3"/>
  <c r="K2149" i="3"/>
  <c r="K2221" i="3"/>
  <c r="J2221" i="3"/>
  <c r="K2293" i="3"/>
  <c r="J2293" i="3"/>
  <c r="K2365" i="3"/>
  <c r="J2365" i="3"/>
  <c r="K2437" i="3"/>
  <c r="J2437" i="3"/>
  <c r="J2600" i="3"/>
  <c r="K2600" i="3"/>
  <c r="J2240" i="3"/>
  <c r="K2240" i="3"/>
  <c r="K2312" i="3"/>
  <c r="J2312" i="3"/>
  <c r="K2384" i="3"/>
  <c r="J2384" i="3"/>
  <c r="K2456" i="3"/>
  <c r="J2456" i="3"/>
  <c r="K2528" i="3"/>
  <c r="J2528" i="3"/>
  <c r="H2134" i="3"/>
  <c r="G2134" i="3"/>
  <c r="H2278" i="3"/>
  <c r="G2278" i="3"/>
  <c r="H2350" i="3"/>
  <c r="G2350" i="3"/>
  <c r="H2494" i="3"/>
  <c r="G2494" i="3"/>
  <c r="H2575" i="3"/>
  <c r="G2575" i="3"/>
  <c r="H2129" i="3"/>
  <c r="G2129" i="3"/>
  <c r="G2201" i="3"/>
  <c r="H2201" i="3"/>
  <c r="G2273" i="3"/>
  <c r="H2273" i="3"/>
  <c r="H2345" i="3"/>
  <c r="G2345" i="3"/>
  <c r="G2417" i="3"/>
  <c r="H2417" i="3"/>
  <c r="H2489" i="3"/>
  <c r="G2489" i="3"/>
  <c r="H2583" i="3"/>
  <c r="G2583" i="3"/>
  <c r="H2184" i="3"/>
  <c r="G2184" i="3"/>
  <c r="H2256" i="3"/>
  <c r="G2256" i="3"/>
  <c r="H2328" i="3"/>
  <c r="G2328" i="3"/>
  <c r="G2400" i="3"/>
  <c r="H2400" i="3"/>
  <c r="H2472" i="3"/>
  <c r="G2472" i="3"/>
  <c r="H2550" i="3"/>
  <c r="G2550" i="3"/>
  <c r="K2740" i="3"/>
  <c r="J2740" i="3"/>
  <c r="H2227" i="3"/>
  <c r="G2227" i="3"/>
  <c r="H2299" i="3"/>
  <c r="G2299" i="3"/>
  <c r="G2371" i="3"/>
  <c r="H2371" i="3"/>
  <c r="H2515" i="3"/>
  <c r="G2515" i="3"/>
  <c r="H2634" i="3"/>
  <c r="G2634" i="3"/>
  <c r="H2855" i="3"/>
  <c r="G2855" i="3"/>
  <c r="H2935" i="3"/>
  <c r="G2935" i="3"/>
  <c r="K3324" i="3"/>
  <c r="J3324" i="3"/>
  <c r="J2699" i="3"/>
  <c r="K2699" i="3"/>
  <c r="J2771" i="3"/>
  <c r="K2771" i="3"/>
  <c r="J2843" i="3"/>
  <c r="K2843" i="3"/>
  <c r="J2915" i="3"/>
  <c r="K2915" i="3"/>
  <c r="G3079" i="3"/>
  <c r="H3079" i="3"/>
  <c r="H3756" i="3"/>
  <c r="G3756" i="3"/>
  <c r="H2569" i="3"/>
  <c r="G2569" i="3"/>
  <c r="G2713" i="3"/>
  <c r="H2713" i="3"/>
  <c r="H2785" i="3"/>
  <c r="G2785" i="3"/>
  <c r="G2941" i="3"/>
  <c r="H2941" i="3"/>
  <c r="K3367" i="3"/>
  <c r="J3367" i="3"/>
  <c r="G2612" i="3"/>
  <c r="H2612" i="3"/>
  <c r="G2684" i="3"/>
  <c r="H2684" i="3"/>
  <c r="G2756" i="3"/>
  <c r="H2756" i="3"/>
  <c r="H2900" i="3"/>
  <c r="G2900" i="3"/>
  <c r="G3019" i="3"/>
  <c r="H3019" i="3"/>
  <c r="K3418" i="3"/>
  <c r="J3418" i="3"/>
  <c r="H2715" i="3"/>
  <c r="G2715" i="3"/>
  <c r="H2787" i="3"/>
  <c r="G2787" i="3"/>
  <c r="H2859" i="3"/>
  <c r="G2859" i="3"/>
  <c r="K2930" i="3"/>
  <c r="J2930" i="3"/>
  <c r="K3019" i="3"/>
  <c r="J3019" i="3"/>
  <c r="H2542" i="3"/>
  <c r="G2542" i="3"/>
  <c r="G2614" i="3"/>
  <c r="H2614" i="3"/>
  <c r="H2686" i="3"/>
  <c r="G2686" i="3"/>
  <c r="G2758" i="3"/>
  <c r="H2758" i="3"/>
  <c r="H2830" i="3"/>
  <c r="G2830" i="3"/>
  <c r="G2902" i="3"/>
  <c r="H2902" i="3"/>
  <c r="K2650" i="3"/>
  <c r="J2650" i="3"/>
  <c r="K2722" i="3"/>
  <c r="J2722" i="3"/>
  <c r="J2794" i="3"/>
  <c r="K2794" i="3"/>
  <c r="K2866" i="3"/>
  <c r="J2866" i="3"/>
  <c r="K2978" i="3"/>
  <c r="J2978" i="3"/>
  <c r="K3379" i="3"/>
  <c r="J3379" i="3"/>
  <c r="G2808" i="3"/>
  <c r="H2808" i="3"/>
  <c r="G2880" i="3"/>
  <c r="H2880" i="3"/>
  <c r="G2940" i="3"/>
  <c r="H2940" i="3"/>
  <c r="G3314" i="3"/>
  <c r="H3314" i="3"/>
  <c r="H2647" i="3"/>
  <c r="G2647" i="3"/>
  <c r="H2719" i="3"/>
  <c r="G2719" i="3"/>
  <c r="G2791" i="3"/>
  <c r="H2791" i="3"/>
  <c r="H2863" i="3"/>
  <c r="G2863" i="3"/>
  <c r="G2942" i="3"/>
  <c r="H2942" i="3"/>
  <c r="H2546" i="3"/>
  <c r="G2546" i="3"/>
  <c r="H2618" i="3"/>
  <c r="G2618" i="3"/>
  <c r="G2690" i="3"/>
  <c r="H2690" i="3"/>
  <c r="G2834" i="3"/>
  <c r="H2834" i="3"/>
  <c r="H2906" i="3"/>
  <c r="G2906" i="3"/>
  <c r="G3009" i="3"/>
  <c r="H3009" i="3"/>
  <c r="H2769" i="3"/>
  <c r="G2769" i="3"/>
  <c r="G2841" i="3"/>
  <c r="H2841" i="3"/>
  <c r="G2913" i="3"/>
  <c r="H2913" i="3"/>
  <c r="K2964" i="3"/>
  <c r="J2964" i="3"/>
  <c r="K3319" i="3"/>
  <c r="J3319" i="3"/>
  <c r="H2608" i="3"/>
  <c r="G2608" i="3"/>
  <c r="G2680" i="3"/>
  <c r="H2680" i="3"/>
  <c r="G2752" i="3"/>
  <c r="H2752" i="3"/>
  <c r="G2824" i="3"/>
  <c r="H2824" i="3"/>
  <c r="G2896" i="3"/>
  <c r="H2896" i="3"/>
  <c r="H3254" i="3"/>
  <c r="G3254" i="3"/>
  <c r="G3069" i="3"/>
  <c r="H3069" i="3"/>
  <c r="H3213" i="3"/>
  <c r="G3213" i="3"/>
  <c r="H3285" i="3"/>
  <c r="G3285" i="3"/>
  <c r="H3357" i="3"/>
  <c r="G3357" i="3"/>
  <c r="H3473" i="3"/>
  <c r="G3473" i="3"/>
  <c r="K2937" i="3"/>
  <c r="J2937" i="3"/>
  <c r="J3009" i="3"/>
  <c r="K3009" i="3"/>
  <c r="J3153" i="3"/>
  <c r="K3153" i="3"/>
  <c r="K3225" i="3"/>
  <c r="J3225" i="3"/>
  <c r="J3297" i="3"/>
  <c r="K3297" i="3"/>
  <c r="K3369" i="3"/>
  <c r="J3369" i="3"/>
  <c r="H3023" i="3"/>
  <c r="G3023" i="3"/>
  <c r="H3095" i="3"/>
  <c r="G3095" i="3"/>
  <c r="G3167" i="3"/>
  <c r="H3167" i="3"/>
  <c r="G3239" i="3"/>
  <c r="H3239" i="3"/>
  <c r="G3311" i="3"/>
  <c r="H3311" i="3"/>
  <c r="G3383" i="3"/>
  <c r="H3383" i="3"/>
  <c r="G3701" i="3"/>
  <c r="H3701" i="3"/>
  <c r="G3066" i="3"/>
  <c r="H3066" i="3"/>
  <c r="G3138" i="3"/>
  <c r="H3138" i="3"/>
  <c r="G3210" i="3"/>
  <c r="H3210" i="3"/>
  <c r="G3282" i="3"/>
  <c r="H3282" i="3"/>
  <c r="H3354" i="3"/>
  <c r="G3354" i="3"/>
  <c r="K2982" i="3"/>
  <c r="J2982" i="3"/>
  <c r="J3054" i="3"/>
  <c r="K3054" i="3"/>
  <c r="K3270" i="3"/>
  <c r="J3270" i="3"/>
  <c r="G3092" i="3"/>
  <c r="H3092" i="3"/>
  <c r="G3164" i="3"/>
  <c r="H3164" i="3"/>
  <c r="H3236" i="3"/>
  <c r="G3236" i="3"/>
  <c r="G3308" i="3"/>
  <c r="H3308" i="3"/>
  <c r="H3380" i="3"/>
  <c r="G3380" i="3"/>
  <c r="K3092" i="3"/>
  <c r="J3092" i="3"/>
  <c r="K3164" i="3"/>
  <c r="J3164" i="3"/>
  <c r="J3236" i="3"/>
  <c r="K3236" i="3"/>
  <c r="K3308" i="3"/>
  <c r="J3308" i="3"/>
  <c r="K3380" i="3"/>
  <c r="J3380" i="3"/>
  <c r="K3718" i="3"/>
  <c r="J3718" i="3"/>
  <c r="G2974" i="3"/>
  <c r="H2974" i="3"/>
  <c r="G3118" i="3"/>
  <c r="H3118" i="3"/>
  <c r="H3190" i="3"/>
  <c r="G3190" i="3"/>
  <c r="G3262" i="3"/>
  <c r="H3262" i="3"/>
  <c r="H3334" i="3"/>
  <c r="G3334" i="3"/>
  <c r="J2974" i="3"/>
  <c r="K2974" i="3"/>
  <c r="K3118" i="3"/>
  <c r="J3118" i="3"/>
  <c r="J3190" i="3"/>
  <c r="K3190" i="3"/>
  <c r="K3262" i="3"/>
  <c r="J3262" i="3"/>
  <c r="K3334" i="3"/>
  <c r="J3334" i="3"/>
  <c r="K3514" i="3"/>
  <c r="J3514" i="3"/>
  <c r="K2957" i="3"/>
  <c r="J2957" i="3"/>
  <c r="K3029" i="3"/>
  <c r="J3029" i="3"/>
  <c r="K3101" i="3"/>
  <c r="J3101" i="3"/>
  <c r="K3173" i="3"/>
  <c r="J3173" i="3"/>
  <c r="J3245" i="3"/>
  <c r="K3245" i="3"/>
  <c r="J3317" i="3"/>
  <c r="K3317" i="3"/>
  <c r="K3400" i="3"/>
  <c r="J3400" i="3"/>
  <c r="K3449" i="3"/>
  <c r="J3449" i="3"/>
  <c r="K3521" i="3"/>
  <c r="J3521" i="3"/>
  <c r="K3827" i="3"/>
  <c r="J3827" i="3"/>
  <c r="H3463" i="3"/>
  <c r="G3463" i="3"/>
  <c r="H3535" i="3"/>
  <c r="G3535" i="3"/>
  <c r="G3607" i="3"/>
  <c r="H3607" i="3"/>
  <c r="H3679" i="3"/>
  <c r="G3679" i="3"/>
  <c r="H3751" i="3"/>
  <c r="G3751" i="3"/>
  <c r="H3870" i="3"/>
  <c r="G3870" i="3"/>
  <c r="K3391" i="3"/>
  <c r="J3391" i="3"/>
  <c r="J3463" i="3"/>
  <c r="K3463" i="3"/>
  <c r="K3535" i="3"/>
  <c r="J3535" i="3"/>
  <c r="J3607" i="3"/>
  <c r="K3607" i="3"/>
  <c r="K3679" i="3"/>
  <c r="J3679" i="3"/>
  <c r="J3386" i="3"/>
  <c r="K3386" i="3"/>
  <c r="K3458" i="3"/>
  <c r="J3458" i="3"/>
  <c r="J3602" i="3"/>
  <c r="K3602" i="3"/>
  <c r="J3674" i="3"/>
  <c r="K3674" i="3"/>
  <c r="H4247" i="3"/>
  <c r="G4247" i="3"/>
  <c r="G3460" i="3"/>
  <c r="H3460" i="3"/>
  <c r="H3532" i="3"/>
  <c r="G3532" i="3"/>
  <c r="H3604" i="3"/>
  <c r="G3604" i="3"/>
  <c r="H3676" i="3"/>
  <c r="G3676" i="3"/>
  <c r="H3748" i="3"/>
  <c r="G3748" i="3"/>
  <c r="K3875" i="3"/>
  <c r="J3875" i="3"/>
  <c r="G3515" i="3"/>
  <c r="H3515" i="3"/>
  <c r="H3587" i="3"/>
  <c r="G3587" i="3"/>
  <c r="H3659" i="3"/>
  <c r="G3659" i="3"/>
  <c r="H3731" i="3"/>
  <c r="G3731" i="3"/>
  <c r="G3799" i="3"/>
  <c r="H3799" i="3"/>
  <c r="K4180" i="3"/>
  <c r="J4180" i="3"/>
  <c r="H3510" i="3"/>
  <c r="G3510" i="3"/>
  <c r="H3582" i="3"/>
  <c r="G3582" i="3"/>
  <c r="G3654" i="3"/>
  <c r="H3654" i="3"/>
  <c r="H3726" i="3"/>
  <c r="G3726" i="3"/>
  <c r="K3522" i="3"/>
  <c r="J3522" i="3"/>
  <c r="J3594" i="3"/>
  <c r="K3594" i="3"/>
  <c r="J3666" i="3"/>
  <c r="K3666" i="3"/>
  <c r="K3738" i="3"/>
  <c r="J3738" i="3"/>
  <c r="G3392" i="3"/>
  <c r="H3392" i="3"/>
  <c r="H3464" i="3"/>
  <c r="G3464" i="3"/>
  <c r="H3536" i="3"/>
  <c r="G3536" i="3"/>
  <c r="H3608" i="3"/>
  <c r="G3608" i="3"/>
  <c r="K3752" i="3"/>
  <c r="J3752" i="3"/>
  <c r="G3471" i="3"/>
  <c r="H3471" i="3"/>
  <c r="H3543" i="3"/>
  <c r="G3543" i="3"/>
  <c r="H3615" i="3"/>
  <c r="G3615" i="3"/>
  <c r="H3761" i="3"/>
  <c r="G3761" i="3"/>
  <c r="H3930" i="3"/>
  <c r="G3930" i="3"/>
  <c r="G3478" i="3"/>
  <c r="H3478" i="3"/>
  <c r="G3550" i="3"/>
  <c r="H3550" i="3"/>
  <c r="H3622" i="3"/>
  <c r="G3622" i="3"/>
  <c r="J3768" i="3"/>
  <c r="K3768" i="3"/>
  <c r="K3813" i="3"/>
  <c r="J3813" i="3"/>
  <c r="J3885" i="3"/>
  <c r="K3885" i="3"/>
  <c r="K4029" i="3"/>
  <c r="J4029" i="3"/>
  <c r="K4101" i="3"/>
  <c r="J4101" i="3"/>
  <c r="J4245" i="3"/>
  <c r="K4245" i="3"/>
  <c r="H3990" i="3"/>
  <c r="G3990" i="3"/>
  <c r="G4062" i="3"/>
  <c r="H4062" i="3"/>
  <c r="H4134" i="3"/>
  <c r="G4134" i="3"/>
  <c r="G4206" i="3"/>
  <c r="H4206" i="3"/>
  <c r="H3901" i="3"/>
  <c r="G3901" i="3"/>
  <c r="H3973" i="3"/>
  <c r="G3973" i="3"/>
  <c r="G4045" i="3"/>
  <c r="H4045" i="3"/>
  <c r="H4117" i="3"/>
  <c r="G4117" i="3"/>
  <c r="G4189" i="3"/>
  <c r="H4189" i="3"/>
  <c r="H4261" i="3"/>
  <c r="G4261" i="3"/>
  <c r="G3884" i="3"/>
  <c r="H3884" i="3"/>
  <c r="G3956" i="3"/>
  <c r="H3956" i="3"/>
  <c r="G4028" i="3"/>
  <c r="H4028" i="3"/>
  <c r="H4100" i="3"/>
  <c r="G4100" i="3"/>
  <c r="H4172" i="3"/>
  <c r="G4172" i="3"/>
  <c r="H4244" i="3"/>
  <c r="G4244" i="3"/>
  <c r="H3867" i="3"/>
  <c r="G3867" i="3"/>
  <c r="H4083" i="3"/>
  <c r="G4083" i="3"/>
  <c r="G4155" i="3"/>
  <c r="H4155" i="3"/>
  <c r="H4227" i="3"/>
  <c r="G4227" i="3"/>
  <c r="J3855" i="3"/>
  <c r="K3855" i="3"/>
  <c r="J3927" i="3"/>
  <c r="K3927" i="3"/>
  <c r="J3999" i="3"/>
  <c r="K3999" i="3"/>
  <c r="J4071" i="3"/>
  <c r="K4071" i="3"/>
  <c r="K4215" i="3"/>
  <c r="J4215" i="3"/>
  <c r="K3838" i="3"/>
  <c r="J3838" i="3"/>
  <c r="K3982" i="3"/>
  <c r="J3982" i="3"/>
  <c r="J4054" i="3"/>
  <c r="K4054" i="3"/>
  <c r="K4198" i="3"/>
  <c r="J4198" i="3"/>
  <c r="H3828" i="3"/>
  <c r="G3828" i="3"/>
  <c r="G3900" i="3"/>
  <c r="H3900" i="3"/>
  <c r="G3972" i="3"/>
  <c r="H3972" i="3"/>
  <c r="H4116" i="3"/>
  <c r="G4116" i="3"/>
  <c r="H4260" i="3"/>
  <c r="G4260" i="3"/>
  <c r="J3888" i="3"/>
  <c r="K3888" i="3"/>
  <c r="K3960" i="3"/>
  <c r="J3960" i="3"/>
  <c r="K4032" i="3"/>
  <c r="J4032" i="3"/>
  <c r="K4104" i="3"/>
  <c r="J4104" i="3"/>
  <c r="K4176" i="3"/>
  <c r="J4176" i="3"/>
  <c r="H3806" i="3"/>
  <c r="G3806" i="3"/>
  <c r="G3878" i="3"/>
  <c r="H3878" i="3"/>
  <c r="H3950" i="3"/>
  <c r="G3950" i="3"/>
  <c r="G4022" i="3"/>
  <c r="H4022" i="3"/>
  <c r="H4094" i="3"/>
  <c r="G4094" i="3"/>
  <c r="H4166" i="3"/>
  <c r="G4166" i="3"/>
  <c r="H4238" i="3"/>
  <c r="G4238" i="3"/>
  <c r="H3873" i="3"/>
  <c r="G3873" i="3"/>
  <c r="H3945" i="3"/>
  <c r="G3945" i="3"/>
  <c r="H4017" i="3"/>
  <c r="G4017" i="3"/>
  <c r="H4089" i="3"/>
  <c r="G4089" i="3"/>
  <c r="K2109" i="3"/>
  <c r="J2109" i="3"/>
  <c r="H2224" i="3"/>
  <c r="G2224" i="3"/>
  <c r="H2643" i="3"/>
  <c r="G2643" i="3"/>
  <c r="K2639" i="3"/>
  <c r="J2639" i="3"/>
  <c r="G2281" i="3"/>
  <c r="H2281" i="3"/>
  <c r="G2396" i="3"/>
  <c r="H2396" i="3"/>
  <c r="H2415" i="3"/>
  <c r="G2415" i="3"/>
  <c r="K2446" i="3"/>
  <c r="J2446" i="3"/>
  <c r="J3072" i="3"/>
  <c r="K3072" i="3"/>
  <c r="K2791" i="3"/>
  <c r="J2791" i="3"/>
  <c r="K3682" i="3"/>
  <c r="J3682" i="3"/>
  <c r="H3256" i="3"/>
  <c r="G3256" i="3"/>
  <c r="K3311" i="3"/>
  <c r="J3311" i="3"/>
  <c r="H3051" i="3"/>
  <c r="G3051" i="3"/>
  <c r="K3219" i="3"/>
  <c r="J3219" i="3"/>
  <c r="H3561" i="3"/>
  <c r="G3561" i="3"/>
  <c r="H3705" i="3"/>
  <c r="G3705" i="3"/>
  <c r="J3417" i="3"/>
  <c r="K3417" i="3"/>
  <c r="K3472" i="3"/>
  <c r="J3472" i="3"/>
  <c r="K3637" i="3"/>
  <c r="J3637" i="3"/>
  <c r="K3507" i="3"/>
  <c r="J3507" i="3"/>
  <c r="K4163" i="3"/>
  <c r="J4163" i="3"/>
  <c r="J4002" i="3"/>
  <c r="K4002" i="3"/>
  <c r="J4057" i="3"/>
  <c r="K4057" i="3"/>
  <c r="K852" i="3"/>
  <c r="J852" i="3"/>
  <c r="G671" i="3"/>
  <c r="H671" i="3"/>
  <c r="G743" i="3"/>
  <c r="H743" i="3"/>
  <c r="G1287" i="3"/>
  <c r="H1287" i="3"/>
  <c r="G1045" i="3"/>
  <c r="H1045" i="3"/>
  <c r="J611" i="3"/>
  <c r="K611" i="3"/>
  <c r="J683" i="3"/>
  <c r="K683" i="3"/>
  <c r="J755" i="3"/>
  <c r="K755" i="3"/>
  <c r="H835" i="3"/>
  <c r="G835" i="3"/>
  <c r="J990" i="3"/>
  <c r="K990" i="3"/>
  <c r="J738" i="3"/>
  <c r="K738" i="3"/>
  <c r="J810" i="3"/>
  <c r="K810" i="3"/>
  <c r="H1264" i="3"/>
  <c r="G1264" i="3"/>
  <c r="J1038" i="3"/>
  <c r="K1038" i="3"/>
  <c r="J637" i="3"/>
  <c r="K637" i="3"/>
  <c r="K709" i="3"/>
  <c r="J709" i="3"/>
  <c r="J781" i="3"/>
  <c r="K781" i="3"/>
  <c r="G912" i="3"/>
  <c r="H912" i="3"/>
  <c r="H651" i="3"/>
  <c r="G651" i="3"/>
  <c r="J1146" i="3"/>
  <c r="K1146" i="3"/>
  <c r="G813" i="3"/>
  <c r="H813" i="3"/>
  <c r="H663" i="3"/>
  <c r="G663" i="3"/>
  <c r="K615" i="3"/>
  <c r="J615" i="3"/>
  <c r="K687" i="3"/>
  <c r="J687" i="3"/>
  <c r="J1281" i="3"/>
  <c r="K1281" i="3"/>
  <c r="G725" i="3"/>
  <c r="H725" i="3"/>
  <c r="H797" i="3"/>
  <c r="G797" i="3"/>
  <c r="G1165" i="3"/>
  <c r="H1165" i="3"/>
  <c r="K701" i="3"/>
  <c r="J701" i="3"/>
  <c r="J773" i="3"/>
  <c r="K773" i="3"/>
  <c r="H775" i="3"/>
  <c r="G775" i="3"/>
  <c r="K756" i="3"/>
  <c r="J756" i="3"/>
  <c r="G638" i="3"/>
  <c r="H638" i="3"/>
  <c r="G710" i="3"/>
  <c r="H710" i="3"/>
  <c r="H782" i="3"/>
  <c r="G782" i="3"/>
  <c r="K942" i="3"/>
  <c r="J942" i="3"/>
  <c r="G881" i="3"/>
  <c r="H881" i="3"/>
  <c r="H953" i="3"/>
  <c r="G953" i="3"/>
  <c r="H1025" i="3"/>
  <c r="G1025" i="3"/>
  <c r="H1097" i="3"/>
  <c r="G1097" i="3"/>
  <c r="H1169" i="3"/>
  <c r="G1169" i="3"/>
  <c r="G1242" i="3"/>
  <c r="H1242" i="3"/>
  <c r="H1353" i="3"/>
  <c r="G1353" i="3"/>
  <c r="J1121" i="3"/>
  <c r="K1121" i="3"/>
  <c r="H1322" i="3"/>
  <c r="G1322" i="3"/>
  <c r="H943" i="3"/>
  <c r="G943" i="3"/>
  <c r="H1015" i="3"/>
  <c r="G1015" i="3"/>
  <c r="H1087" i="3"/>
  <c r="G1087" i="3"/>
  <c r="G1159" i="3"/>
  <c r="H1159" i="3"/>
  <c r="J1229" i="3"/>
  <c r="K1229" i="3"/>
  <c r="H1310" i="3"/>
  <c r="G1310" i="3"/>
  <c r="G842" i="3"/>
  <c r="H842" i="3"/>
  <c r="H914" i="3"/>
  <c r="G914" i="3"/>
  <c r="H986" i="3"/>
  <c r="G986" i="3"/>
  <c r="H1130" i="3"/>
  <c r="G1130" i="3"/>
  <c r="G1202" i="3"/>
  <c r="H1202" i="3"/>
  <c r="J1310" i="3"/>
  <c r="K1310" i="3"/>
  <c r="H969" i="3"/>
  <c r="G969" i="3"/>
  <c r="H1041" i="3"/>
  <c r="G1041" i="3"/>
  <c r="H1113" i="3"/>
  <c r="G1113" i="3"/>
  <c r="G1185" i="3"/>
  <c r="H1185" i="3"/>
  <c r="J969" i="3"/>
  <c r="K969" i="3"/>
  <c r="J1041" i="3"/>
  <c r="K1041" i="3"/>
  <c r="K1113" i="3"/>
  <c r="J1113" i="3"/>
  <c r="J1185" i="3"/>
  <c r="K1185" i="3"/>
  <c r="K1341" i="3"/>
  <c r="J1341" i="3"/>
  <c r="J868" i="3"/>
  <c r="K868" i="3"/>
  <c r="J1084" i="3"/>
  <c r="K1084" i="3"/>
  <c r="G1239" i="3"/>
  <c r="H1239" i="3"/>
  <c r="J1519" i="3"/>
  <c r="K1519" i="3"/>
  <c r="K899" i="3"/>
  <c r="J899" i="3"/>
  <c r="K971" i="3"/>
  <c r="J971" i="3"/>
  <c r="J1115" i="3"/>
  <c r="K1115" i="3"/>
  <c r="G1285" i="3"/>
  <c r="H1285" i="3"/>
  <c r="G1492" i="3"/>
  <c r="H1492" i="3"/>
  <c r="J1387" i="3"/>
  <c r="K1387" i="3"/>
  <c r="J865" i="3"/>
  <c r="K865" i="3"/>
  <c r="J1009" i="3"/>
  <c r="K1009" i="3"/>
  <c r="K1081" i="3"/>
  <c r="J1081" i="3"/>
  <c r="J1245" i="3"/>
  <c r="K1245" i="3"/>
  <c r="K1346" i="3"/>
  <c r="J1346" i="3"/>
  <c r="J1088" i="3"/>
  <c r="K1088" i="3"/>
  <c r="H1251" i="3"/>
  <c r="G1251" i="3"/>
  <c r="J1543" i="3"/>
  <c r="K1543" i="3"/>
  <c r="H886" i="3"/>
  <c r="G886" i="3"/>
  <c r="H958" i="3"/>
  <c r="G958" i="3"/>
  <c r="G1030" i="3"/>
  <c r="H1030" i="3"/>
  <c r="H1102" i="3"/>
  <c r="G1102" i="3"/>
  <c r="K1272" i="3"/>
  <c r="J1272" i="3"/>
  <c r="J1301" i="3"/>
  <c r="K1301" i="3"/>
  <c r="K1445" i="3"/>
  <c r="J1445" i="3"/>
  <c r="K1517" i="3"/>
  <c r="J1517" i="3"/>
  <c r="K1589" i="3"/>
  <c r="J1589" i="3"/>
  <c r="G1660" i="3"/>
  <c r="H1660" i="3"/>
  <c r="G1459" i="3"/>
  <c r="H1459" i="3"/>
  <c r="H1603" i="3"/>
  <c r="G1603" i="3"/>
  <c r="H1790" i="3"/>
  <c r="G1790" i="3"/>
  <c r="H1562" i="3"/>
  <c r="G1562" i="3"/>
  <c r="H1634" i="3"/>
  <c r="G1634" i="3"/>
  <c r="J1442" i="3"/>
  <c r="K1442" i="3"/>
  <c r="K1514" i="3"/>
  <c r="J1514" i="3"/>
  <c r="J1586" i="3"/>
  <c r="K1586" i="3"/>
  <c r="J1653" i="3"/>
  <c r="K1653" i="3"/>
  <c r="G1874" i="3"/>
  <c r="H1874" i="3"/>
  <c r="J1545" i="3"/>
  <c r="K1545" i="3"/>
  <c r="K1372" i="3"/>
  <c r="J1372" i="3"/>
  <c r="K1516" i="3"/>
  <c r="J1516" i="3"/>
  <c r="J1588" i="3"/>
  <c r="K1588" i="3"/>
  <c r="J1735" i="3"/>
  <c r="K1735" i="3"/>
  <c r="K1355" i="3"/>
  <c r="J1355" i="3"/>
  <c r="K1427" i="3"/>
  <c r="J1427" i="3"/>
  <c r="K1571" i="3"/>
  <c r="J1571" i="3"/>
  <c r="K1643" i="3"/>
  <c r="J1643" i="3"/>
  <c r="H1429" i="3"/>
  <c r="G1429" i="3"/>
  <c r="G1501" i="3"/>
  <c r="H1501" i="3"/>
  <c r="G1573" i="3"/>
  <c r="H1573" i="3"/>
  <c r="H1645" i="3"/>
  <c r="G1645" i="3"/>
  <c r="G1970" i="3"/>
  <c r="H1970" i="3"/>
  <c r="H1256" i="3"/>
  <c r="G1256" i="3"/>
  <c r="G1328" i="3"/>
  <c r="H1328" i="3"/>
  <c r="H1400" i="3"/>
  <c r="G1400" i="3"/>
  <c r="H1472" i="3"/>
  <c r="G1472" i="3"/>
  <c r="G1544" i="3"/>
  <c r="H1544" i="3"/>
  <c r="G1616" i="3"/>
  <c r="H1616" i="3"/>
  <c r="G1704" i="3"/>
  <c r="H1704" i="3"/>
  <c r="G1407" i="3"/>
  <c r="H1407" i="3"/>
  <c r="H1479" i="3"/>
  <c r="G1479" i="3"/>
  <c r="H1623" i="3"/>
  <c r="G1623" i="3"/>
  <c r="H1838" i="3"/>
  <c r="G1838" i="3"/>
  <c r="G1246" i="3"/>
  <c r="H1246" i="3"/>
  <c r="G1318" i="3"/>
  <c r="H1318" i="3"/>
  <c r="G1534" i="3"/>
  <c r="H1534" i="3"/>
  <c r="H1606" i="3"/>
  <c r="G1606" i="3"/>
  <c r="H1385" i="3"/>
  <c r="G1385" i="3"/>
  <c r="H1457" i="3"/>
  <c r="G1457" i="3"/>
  <c r="G1529" i="3"/>
  <c r="H1529" i="3"/>
  <c r="H1601" i="3"/>
  <c r="G1601" i="3"/>
  <c r="G1718" i="3"/>
  <c r="H1718" i="3"/>
  <c r="K1681" i="3"/>
  <c r="J1681" i="3"/>
  <c r="J1753" i="3"/>
  <c r="K1753" i="3"/>
  <c r="J1825" i="3"/>
  <c r="K1825" i="3"/>
  <c r="J1897" i="3"/>
  <c r="K1897" i="3"/>
  <c r="K2041" i="3"/>
  <c r="J2041" i="3"/>
  <c r="J2115" i="3"/>
  <c r="K2115" i="3"/>
  <c r="G1683" i="3"/>
  <c r="H1683" i="3"/>
  <c r="H1827" i="3"/>
  <c r="G1827" i="3"/>
  <c r="H1899" i="3"/>
  <c r="G1899" i="3"/>
  <c r="H1971" i="3"/>
  <c r="G1971" i="3"/>
  <c r="H2043" i="3"/>
  <c r="G2043" i="3"/>
  <c r="H1666" i="3"/>
  <c r="G1666" i="3"/>
  <c r="H1738" i="3"/>
  <c r="G1738" i="3"/>
  <c r="G1810" i="3"/>
  <c r="H1810" i="3"/>
  <c r="H1882" i="3"/>
  <c r="G1882" i="3"/>
  <c r="H1954" i="3"/>
  <c r="G1954" i="3"/>
  <c r="J2102" i="3"/>
  <c r="K2102" i="3"/>
  <c r="H1733" i="3"/>
  <c r="G1733" i="3"/>
  <c r="G1805" i="3"/>
  <c r="H1805" i="3"/>
  <c r="H1877" i="3"/>
  <c r="G1877" i="3"/>
  <c r="G1949" i="3"/>
  <c r="H1949" i="3"/>
  <c r="H2021" i="3"/>
  <c r="G2021" i="3"/>
  <c r="J1781" i="3"/>
  <c r="K1781" i="3"/>
  <c r="J1853" i="3"/>
  <c r="K1853" i="3"/>
  <c r="K1997" i="3"/>
  <c r="J1997" i="3"/>
  <c r="K2069" i="3"/>
  <c r="J2069" i="3"/>
  <c r="J2191" i="3"/>
  <c r="K2191" i="3"/>
  <c r="H1711" i="3"/>
  <c r="G1711" i="3"/>
  <c r="H1855" i="3"/>
  <c r="G1855" i="3"/>
  <c r="G1927" i="3"/>
  <c r="H1927" i="3"/>
  <c r="H1999" i="3"/>
  <c r="G1999" i="3"/>
  <c r="H2071" i="3"/>
  <c r="G2071" i="3"/>
  <c r="H2234" i="3"/>
  <c r="G2234" i="3"/>
  <c r="K1730" i="3"/>
  <c r="J1730" i="3"/>
  <c r="J1874" i="3"/>
  <c r="K1874" i="3"/>
  <c r="K1946" i="3"/>
  <c r="J1946" i="3"/>
  <c r="J2090" i="3"/>
  <c r="K2090" i="3"/>
  <c r="H1696" i="3"/>
  <c r="G1696" i="3"/>
  <c r="H1768" i="3"/>
  <c r="G1768" i="3"/>
  <c r="G1840" i="3"/>
  <c r="H1840" i="3"/>
  <c r="H1912" i="3"/>
  <c r="G1912" i="3"/>
  <c r="H1984" i="3"/>
  <c r="G1984" i="3"/>
  <c r="J2203" i="3"/>
  <c r="K2203" i="3"/>
  <c r="H1715" i="3"/>
  <c r="G1715" i="3"/>
  <c r="G1787" i="3"/>
  <c r="H1787" i="3"/>
  <c r="G1859" i="3"/>
  <c r="H1859" i="3"/>
  <c r="G1931" i="3"/>
  <c r="H1931" i="3"/>
  <c r="H2003" i="3"/>
  <c r="G2003" i="3"/>
  <c r="G2075" i="3"/>
  <c r="H2075" i="3"/>
  <c r="G1806" i="3"/>
  <c r="H1806" i="3"/>
  <c r="H1878" i="3"/>
  <c r="G1878" i="3"/>
  <c r="G1950" i="3"/>
  <c r="H1950" i="3"/>
  <c r="G2022" i="3"/>
  <c r="H2022" i="3"/>
  <c r="G2094" i="3"/>
  <c r="H2094" i="3"/>
  <c r="H1717" i="3"/>
  <c r="G1717" i="3"/>
  <c r="H1861" i="3"/>
  <c r="G1861" i="3"/>
  <c r="H1933" i="3"/>
  <c r="G1933" i="3"/>
  <c r="H2077" i="3"/>
  <c r="G2077" i="3"/>
  <c r="H2342" i="3"/>
  <c r="G2342" i="3"/>
  <c r="H2414" i="3"/>
  <c r="G2414" i="3"/>
  <c r="H2486" i="3"/>
  <c r="G2486" i="3"/>
  <c r="J2752" i="3"/>
  <c r="K2752" i="3"/>
  <c r="K2174" i="3"/>
  <c r="J2174" i="3"/>
  <c r="K2246" i="3"/>
  <c r="J2246" i="3"/>
  <c r="K2318" i="3"/>
  <c r="J2318" i="3"/>
  <c r="J2390" i="3"/>
  <c r="K2390" i="3"/>
  <c r="J2462" i="3"/>
  <c r="K2462" i="3"/>
  <c r="J2534" i="3"/>
  <c r="K2534" i="3"/>
  <c r="G2128" i="3"/>
  <c r="H2128" i="3"/>
  <c r="H2272" i="3"/>
  <c r="G2272" i="3"/>
  <c r="G2344" i="3"/>
  <c r="H2344" i="3"/>
  <c r="H2488" i="3"/>
  <c r="G2488" i="3"/>
  <c r="H2574" i="3"/>
  <c r="G2574" i="3"/>
  <c r="J2332" i="3"/>
  <c r="K2332" i="3"/>
  <c r="J2404" i="3"/>
  <c r="K2404" i="3"/>
  <c r="J2476" i="3"/>
  <c r="K2476" i="3"/>
  <c r="H2154" i="3"/>
  <c r="G2154" i="3"/>
  <c r="H2226" i="3"/>
  <c r="G2226" i="3"/>
  <c r="G2298" i="3"/>
  <c r="H2298" i="3"/>
  <c r="H2442" i="3"/>
  <c r="G2442" i="3"/>
  <c r="G2514" i="3"/>
  <c r="H2514" i="3"/>
  <c r="K2590" i="3"/>
  <c r="J2590" i="3"/>
  <c r="H2113" i="3"/>
  <c r="G2113" i="3"/>
  <c r="G2257" i="3"/>
  <c r="H2257" i="3"/>
  <c r="G2401" i="3"/>
  <c r="H2401" i="3"/>
  <c r="K2555" i="3"/>
  <c r="J2555" i="3"/>
  <c r="H2156" i="3"/>
  <c r="G2156" i="3"/>
  <c r="H2228" i="3"/>
  <c r="G2228" i="3"/>
  <c r="G2300" i="3"/>
  <c r="H2300" i="3"/>
  <c r="G2372" i="3"/>
  <c r="H2372" i="3"/>
  <c r="G2444" i="3"/>
  <c r="H2444" i="3"/>
  <c r="H2516" i="3"/>
  <c r="G2516" i="3"/>
  <c r="K2602" i="3"/>
  <c r="J2602" i="3"/>
  <c r="G2103" i="3"/>
  <c r="H2103" i="3"/>
  <c r="H2175" i="3"/>
  <c r="G2175" i="3"/>
  <c r="H2247" i="3"/>
  <c r="G2247" i="3"/>
  <c r="G2319" i="3"/>
  <c r="H2319" i="3"/>
  <c r="H2391" i="3"/>
  <c r="G2391" i="3"/>
  <c r="H2535" i="3"/>
  <c r="G2535" i="3"/>
  <c r="J2139" i="3"/>
  <c r="K2139" i="3"/>
  <c r="K2211" i="3"/>
  <c r="J2211" i="3"/>
  <c r="J2283" i="3"/>
  <c r="K2283" i="3"/>
  <c r="K2355" i="3"/>
  <c r="J2355" i="3"/>
  <c r="K2427" i="3"/>
  <c r="J2427" i="3"/>
  <c r="J2499" i="3"/>
  <c r="K2499" i="3"/>
  <c r="H2577" i="3"/>
  <c r="G2577" i="3"/>
  <c r="J2134" i="3"/>
  <c r="K2134" i="3"/>
  <c r="K2278" i="3"/>
  <c r="J2278" i="3"/>
  <c r="J2350" i="3"/>
  <c r="K2350" i="3"/>
  <c r="J2494" i="3"/>
  <c r="K2494" i="3"/>
  <c r="G2585" i="3"/>
  <c r="H2585" i="3"/>
  <c r="K2261" i="3"/>
  <c r="J2261" i="3"/>
  <c r="K2405" i="3"/>
  <c r="J2405" i="3"/>
  <c r="K2477" i="3"/>
  <c r="J2477" i="3"/>
  <c r="K2552" i="3"/>
  <c r="J2552" i="3"/>
  <c r="J2160" i="3"/>
  <c r="K2160" i="3"/>
  <c r="J2232" i="3"/>
  <c r="K2232" i="3"/>
  <c r="K2304" i="3"/>
  <c r="J2304" i="3"/>
  <c r="K2376" i="3"/>
  <c r="J2376" i="3"/>
  <c r="K2448" i="3"/>
  <c r="J2448" i="3"/>
  <c r="K2520" i="3"/>
  <c r="J2520" i="3"/>
  <c r="H2649" i="3"/>
  <c r="G2649" i="3"/>
  <c r="G2979" i="3"/>
  <c r="H2979" i="3"/>
  <c r="J3360" i="3"/>
  <c r="K3360" i="3"/>
  <c r="H2778" i="3"/>
  <c r="G2778" i="3"/>
  <c r="H2850" i="3"/>
  <c r="G2850" i="3"/>
  <c r="K2924" i="3"/>
  <c r="J2924" i="3"/>
  <c r="J2574" i="3"/>
  <c r="K2574" i="3"/>
  <c r="K2646" i="3"/>
  <c r="J2646" i="3"/>
  <c r="K2718" i="3"/>
  <c r="J2718" i="3"/>
  <c r="J2862" i="3"/>
  <c r="K2862" i="3"/>
  <c r="K2545" i="3"/>
  <c r="J2545" i="3"/>
  <c r="K2689" i="3"/>
  <c r="J2689" i="3"/>
  <c r="J2761" i="3"/>
  <c r="K2761" i="3"/>
  <c r="K2833" i="3"/>
  <c r="J2833" i="3"/>
  <c r="K2905" i="3"/>
  <c r="J2905" i="3"/>
  <c r="H3021" i="3"/>
  <c r="G3021" i="3"/>
  <c r="J2792" i="3"/>
  <c r="K2792" i="3"/>
  <c r="J3048" i="3"/>
  <c r="K3048" i="3"/>
  <c r="J2619" i="3"/>
  <c r="K2619" i="3"/>
  <c r="J2691" i="3"/>
  <c r="K2691" i="3"/>
  <c r="K2763" i="3"/>
  <c r="J2763" i="3"/>
  <c r="J2907" i="3"/>
  <c r="K2907" i="3"/>
  <c r="H3307" i="3"/>
  <c r="G3307" i="3"/>
  <c r="G2657" i="3"/>
  <c r="H2657" i="3"/>
  <c r="H2729" i="3"/>
  <c r="G2729" i="3"/>
  <c r="G2801" i="3"/>
  <c r="H2801" i="3"/>
  <c r="H2873" i="3"/>
  <c r="G2873" i="3"/>
  <c r="H3002" i="3"/>
  <c r="G3002" i="3"/>
  <c r="H3388" i="3"/>
  <c r="G3388" i="3"/>
  <c r="K2669" i="3"/>
  <c r="J2669" i="3"/>
  <c r="H3350" i="3"/>
  <c r="G3350" i="3"/>
  <c r="K2652" i="3"/>
  <c r="J2652" i="3"/>
  <c r="K2724" i="3"/>
  <c r="J2724" i="3"/>
  <c r="J2796" i="3"/>
  <c r="K2796" i="3"/>
  <c r="K2868" i="3"/>
  <c r="J2868" i="3"/>
  <c r="K2972" i="3"/>
  <c r="J2972" i="3"/>
  <c r="K2623" i="3"/>
  <c r="J2623" i="3"/>
  <c r="J2695" i="3"/>
  <c r="K2695" i="3"/>
  <c r="K2767" i="3"/>
  <c r="J2767" i="3"/>
  <c r="J2839" i="3"/>
  <c r="K2839" i="3"/>
  <c r="K2702" i="3"/>
  <c r="J2702" i="3"/>
  <c r="K2846" i="3"/>
  <c r="J2846" i="3"/>
  <c r="K2918" i="3"/>
  <c r="J2918" i="3"/>
  <c r="K3355" i="3"/>
  <c r="J3355" i="3"/>
  <c r="K2685" i="3"/>
  <c r="J2685" i="3"/>
  <c r="K2829" i="3"/>
  <c r="J2829" i="3"/>
  <c r="G3290" i="3"/>
  <c r="H3290" i="3"/>
  <c r="K3146" i="3"/>
  <c r="J3146" i="3"/>
  <c r="K3218" i="3"/>
  <c r="J3218" i="3"/>
  <c r="K3290" i="3"/>
  <c r="J3290" i="3"/>
  <c r="J3362" i="3"/>
  <c r="K3362" i="3"/>
  <c r="K3538" i="3"/>
  <c r="J3538" i="3"/>
  <c r="G2944" i="3"/>
  <c r="H2944" i="3"/>
  <c r="H3016" i="3"/>
  <c r="G3016" i="3"/>
  <c r="G3088" i="3"/>
  <c r="H3088" i="3"/>
  <c r="H3160" i="3"/>
  <c r="G3160" i="3"/>
  <c r="H3376" i="3"/>
  <c r="G3376" i="3"/>
  <c r="J3028" i="3"/>
  <c r="K3028" i="3"/>
  <c r="J3172" i="3"/>
  <c r="K3172" i="3"/>
  <c r="J3244" i="3"/>
  <c r="K3244" i="3"/>
  <c r="K3316" i="3"/>
  <c r="J3316" i="3"/>
  <c r="J4144" i="3"/>
  <c r="K4144" i="3"/>
  <c r="J2999" i="3"/>
  <c r="K2999" i="3"/>
  <c r="J3071" i="3"/>
  <c r="K3071" i="3"/>
  <c r="J3143" i="3"/>
  <c r="K3143" i="3"/>
  <c r="J3215" i="3"/>
  <c r="K3215" i="3"/>
  <c r="K3287" i="3"/>
  <c r="J3287" i="3"/>
  <c r="K3359" i="3"/>
  <c r="J3359" i="3"/>
  <c r="H2989" i="3"/>
  <c r="G2989" i="3"/>
  <c r="H3133" i="3"/>
  <c r="G3133" i="3"/>
  <c r="G3205" i="3"/>
  <c r="H3205" i="3"/>
  <c r="H3277" i="3"/>
  <c r="G3277" i="3"/>
  <c r="H3349" i="3"/>
  <c r="G3349" i="3"/>
  <c r="G3569" i="3"/>
  <c r="H3569" i="3"/>
  <c r="J2953" i="3"/>
  <c r="K2953" i="3"/>
  <c r="K3241" i="3"/>
  <c r="J3241" i="3"/>
  <c r="J3313" i="3"/>
  <c r="K3313" i="3"/>
  <c r="K3385" i="3"/>
  <c r="J3385" i="3"/>
  <c r="H3027" i="3"/>
  <c r="G3027" i="3"/>
  <c r="H3099" i="3"/>
  <c r="G3099" i="3"/>
  <c r="H3171" i="3"/>
  <c r="G3171" i="3"/>
  <c r="G3243" i="3"/>
  <c r="H3243" i="3"/>
  <c r="G3725" i="3"/>
  <c r="H3725" i="3"/>
  <c r="J2979" i="3"/>
  <c r="K2979" i="3"/>
  <c r="J3051" i="3"/>
  <c r="K3051" i="3"/>
  <c r="J3123" i="3"/>
  <c r="K3123" i="3"/>
  <c r="J3267" i="3"/>
  <c r="K3267" i="3"/>
  <c r="K3339" i="3"/>
  <c r="J3339" i="3"/>
  <c r="H2981" i="3"/>
  <c r="G2981" i="3"/>
  <c r="G3053" i="3"/>
  <c r="H3053" i="3"/>
  <c r="G3125" i="3"/>
  <c r="H3125" i="3"/>
  <c r="H3197" i="3"/>
  <c r="G3197" i="3"/>
  <c r="H3269" i="3"/>
  <c r="G3269" i="3"/>
  <c r="H3341" i="3"/>
  <c r="G3341" i="3"/>
  <c r="H3521" i="3"/>
  <c r="G3521" i="3"/>
  <c r="G2964" i="3"/>
  <c r="H2964" i="3"/>
  <c r="H3036" i="3"/>
  <c r="G3036" i="3"/>
  <c r="G3108" i="3"/>
  <c r="H3108" i="3"/>
  <c r="G3180" i="3"/>
  <c r="H3180" i="3"/>
  <c r="G3252" i="3"/>
  <c r="H3252" i="3"/>
  <c r="G3324" i="3"/>
  <c r="H3324" i="3"/>
  <c r="H3456" i="3"/>
  <c r="G3456" i="3"/>
  <c r="H3528" i="3"/>
  <c r="G3528" i="3"/>
  <c r="H3600" i="3"/>
  <c r="G3600" i="3"/>
  <c r="H3672" i="3"/>
  <c r="G3672" i="3"/>
  <c r="H3744" i="3"/>
  <c r="G3744" i="3"/>
  <c r="K3468" i="3"/>
  <c r="J3468" i="3"/>
  <c r="J3540" i="3"/>
  <c r="K3540" i="3"/>
  <c r="K3612" i="3"/>
  <c r="J3612" i="3"/>
  <c r="K3684" i="3"/>
  <c r="J3684" i="3"/>
  <c r="K3758" i="3"/>
  <c r="J3758" i="3"/>
  <c r="G3906" i="3"/>
  <c r="H3906" i="3"/>
  <c r="G3398" i="3"/>
  <c r="H3398" i="3"/>
  <c r="H3470" i="3"/>
  <c r="G3470" i="3"/>
  <c r="H3542" i="3"/>
  <c r="G3542" i="3"/>
  <c r="H3686" i="3"/>
  <c r="G3686" i="3"/>
  <c r="H3393" i="3"/>
  <c r="G3393" i="3"/>
  <c r="H3537" i="3"/>
  <c r="G3537" i="3"/>
  <c r="H3681" i="3"/>
  <c r="G3681" i="3"/>
  <c r="G3875" i="3"/>
  <c r="H3875" i="3"/>
  <c r="J3393" i="3"/>
  <c r="K3393" i="3"/>
  <c r="K3537" i="3"/>
  <c r="J3537" i="3"/>
  <c r="K3681" i="3"/>
  <c r="J3681" i="3"/>
  <c r="G3755" i="3"/>
  <c r="H3755" i="3"/>
  <c r="K3911" i="3"/>
  <c r="J3911" i="3"/>
  <c r="K3520" i="3"/>
  <c r="J3520" i="3"/>
  <c r="J3592" i="3"/>
  <c r="K3592" i="3"/>
  <c r="K3664" i="3"/>
  <c r="J3664" i="3"/>
  <c r="K3736" i="3"/>
  <c r="J3736" i="3"/>
  <c r="K3806" i="3"/>
  <c r="J3806" i="3"/>
  <c r="H4187" i="3"/>
  <c r="G4187" i="3"/>
  <c r="J3515" i="3"/>
  <c r="K3515" i="3"/>
  <c r="J3587" i="3"/>
  <c r="K3587" i="3"/>
  <c r="J3659" i="3"/>
  <c r="K3659" i="3"/>
  <c r="K3731" i="3"/>
  <c r="J3731" i="3"/>
  <c r="K3844" i="3"/>
  <c r="J3844" i="3"/>
  <c r="G3457" i="3"/>
  <c r="H3457" i="3"/>
  <c r="H3529" i="3"/>
  <c r="G3529" i="3"/>
  <c r="G3601" i="3"/>
  <c r="H3601" i="3"/>
  <c r="G3745" i="3"/>
  <c r="H3745" i="3"/>
  <c r="G3851" i="3"/>
  <c r="H3851" i="3"/>
  <c r="K3397" i="3"/>
  <c r="J3397" i="3"/>
  <c r="K3541" i="3"/>
  <c r="J3541" i="3"/>
  <c r="K3613" i="3"/>
  <c r="J3613" i="3"/>
  <c r="K3685" i="3"/>
  <c r="J3685" i="3"/>
  <c r="K3759" i="3"/>
  <c r="J3759" i="3"/>
  <c r="K3404" i="3"/>
  <c r="J3404" i="3"/>
  <c r="K3548" i="3"/>
  <c r="J3548" i="3"/>
  <c r="J3692" i="3"/>
  <c r="K3692" i="3"/>
  <c r="H3768" i="3"/>
  <c r="G3768" i="3"/>
  <c r="K3411" i="3"/>
  <c r="J3411" i="3"/>
  <c r="K3483" i="3"/>
  <c r="J3483" i="3"/>
  <c r="J3627" i="3"/>
  <c r="K3627" i="3"/>
  <c r="J3699" i="3"/>
  <c r="K3699" i="3"/>
  <c r="G3820" i="3"/>
  <c r="H3820" i="3"/>
  <c r="H3892" i="3"/>
  <c r="G3892" i="3"/>
  <c r="H4036" i="3"/>
  <c r="G4036" i="3"/>
  <c r="G4108" i="3"/>
  <c r="H4108" i="3"/>
  <c r="G4180" i="3"/>
  <c r="H4180" i="3"/>
  <c r="H4252" i="3"/>
  <c r="G4252" i="3"/>
  <c r="K3995" i="3"/>
  <c r="J3995" i="3"/>
  <c r="K4067" i="3"/>
  <c r="J4067" i="3"/>
  <c r="J4139" i="3"/>
  <c r="K4139" i="3"/>
  <c r="K4211" i="3"/>
  <c r="J4211" i="3"/>
  <c r="K3834" i="3"/>
  <c r="J3834" i="3"/>
  <c r="K3906" i="3"/>
  <c r="J3906" i="3"/>
  <c r="J4122" i="3"/>
  <c r="K4122" i="3"/>
  <c r="K3817" i="3"/>
  <c r="J3817" i="3"/>
  <c r="K3961" i="3"/>
  <c r="J3961" i="3"/>
  <c r="K4105" i="3"/>
  <c r="J4105" i="3"/>
  <c r="K4249" i="3"/>
  <c r="J4249" i="3"/>
  <c r="K3944" i="3"/>
  <c r="J3944" i="3"/>
  <c r="K4016" i="3"/>
  <c r="J4016" i="3"/>
  <c r="K4088" i="3"/>
  <c r="J4088" i="3"/>
  <c r="K4160" i="3"/>
  <c r="J4160" i="3"/>
  <c r="J4232" i="3"/>
  <c r="K4232" i="3"/>
  <c r="G3862" i="3"/>
  <c r="H3862" i="3"/>
  <c r="G3934" i="3"/>
  <c r="H3934" i="3"/>
  <c r="G4078" i="3"/>
  <c r="H4078" i="3"/>
  <c r="G4150" i="3"/>
  <c r="H4150" i="3"/>
  <c r="G4222" i="3"/>
  <c r="H4222" i="3"/>
  <c r="H3845" i="3"/>
  <c r="G3845" i="3"/>
  <c r="H3917" i="3"/>
  <c r="G3917" i="3"/>
  <c r="G3989" i="3"/>
  <c r="H3989" i="3"/>
  <c r="H4133" i="3"/>
  <c r="G4133" i="3"/>
  <c r="G4205" i="3"/>
  <c r="H4205" i="3"/>
  <c r="J3833" i="3"/>
  <c r="K3833" i="3"/>
  <c r="K3905" i="3"/>
  <c r="J3905" i="3"/>
  <c r="K3977" i="3"/>
  <c r="J3977" i="3"/>
  <c r="K4049" i="3"/>
  <c r="J4049" i="3"/>
  <c r="J4121" i="3"/>
  <c r="K4121" i="3"/>
  <c r="J4193" i="3"/>
  <c r="K4193" i="3"/>
  <c r="H3895" i="3"/>
  <c r="G3895" i="3"/>
  <c r="H4039" i="3"/>
  <c r="G4039" i="3"/>
  <c r="H4111" i="3"/>
  <c r="G4111" i="3"/>
  <c r="G4183" i="3"/>
  <c r="H4183" i="3"/>
  <c r="K3811" i="3"/>
  <c r="J3811" i="3"/>
  <c r="K3955" i="3"/>
  <c r="J3955" i="3"/>
  <c r="K4099" i="3"/>
  <c r="J4099" i="3"/>
  <c r="J4171" i="3"/>
  <c r="K4171" i="3"/>
  <c r="J4243" i="3"/>
  <c r="K4243" i="3"/>
  <c r="J3878" i="3"/>
  <c r="K3878" i="3"/>
  <c r="K3950" i="3"/>
  <c r="J3950" i="3"/>
  <c r="J4022" i="3"/>
  <c r="K4022" i="3"/>
  <c r="K4094" i="3"/>
  <c r="J4094" i="3"/>
  <c r="K4166" i="3"/>
  <c r="J4166" i="3"/>
  <c r="K4238" i="3"/>
  <c r="J4238" i="3"/>
  <c r="J2486" i="3"/>
  <c r="K2486" i="3"/>
  <c r="G2368" i="3"/>
  <c r="H2368" i="3"/>
  <c r="G2639" i="3"/>
  <c r="H2639" i="3"/>
  <c r="G2252" i="3"/>
  <c r="H2252" i="3"/>
  <c r="G2127" i="3"/>
  <c r="H2127" i="3"/>
  <c r="K2518" i="3"/>
  <c r="J2518" i="3"/>
  <c r="K2112" i="3"/>
  <c r="J2112" i="3"/>
  <c r="H2802" i="3"/>
  <c r="G2802" i="3"/>
  <c r="K2886" i="3"/>
  <c r="J2886" i="3"/>
  <c r="G2930" i="3"/>
  <c r="H2930" i="3"/>
  <c r="G2955" i="3"/>
  <c r="H2955" i="3"/>
  <c r="J2604" i="3"/>
  <c r="K2604" i="3"/>
  <c r="J3168" i="3"/>
  <c r="K3168" i="3"/>
  <c r="K2863" i="3"/>
  <c r="J2863" i="3"/>
  <c r="H3677" i="3"/>
  <c r="G3677" i="3"/>
  <c r="H2968" i="3"/>
  <c r="G2968" i="3"/>
  <c r="H3184" i="3"/>
  <c r="G3184" i="3"/>
  <c r="K3383" i="3"/>
  <c r="J3383" i="3"/>
  <c r="G3157" i="3"/>
  <c r="H3157" i="3"/>
  <c r="H3713" i="3"/>
  <c r="G3713" i="3"/>
  <c r="H3827" i="3"/>
  <c r="G3827" i="3"/>
  <c r="H3638" i="3"/>
  <c r="G3638" i="3"/>
  <c r="K3435" i="3"/>
  <c r="J3435" i="3"/>
  <c r="J3896" i="3"/>
  <c r="K3896" i="3"/>
  <c r="K3979" i="3"/>
  <c r="J3979" i="3"/>
  <c r="J681" i="3"/>
  <c r="K681" i="3"/>
  <c r="J929" i="3"/>
  <c r="K929" i="3"/>
  <c r="G599" i="3"/>
  <c r="H599" i="3"/>
  <c r="K626" i="3"/>
  <c r="J626" i="3"/>
  <c r="G700" i="3"/>
  <c r="H700" i="3"/>
  <c r="J965" i="3"/>
  <c r="K965" i="3"/>
  <c r="H889" i="3"/>
  <c r="G889" i="3"/>
  <c r="K604" i="3"/>
  <c r="J604" i="3"/>
  <c r="K576" i="3"/>
  <c r="J576" i="3"/>
  <c r="K573" i="3"/>
  <c r="J573" i="3"/>
  <c r="H618" i="3"/>
  <c r="G618" i="3"/>
  <c r="H762" i="3"/>
  <c r="G762" i="3"/>
  <c r="K846" i="3"/>
  <c r="J846" i="3"/>
  <c r="K1243" i="3"/>
  <c r="J1243" i="3"/>
  <c r="G777" i="3"/>
  <c r="H777" i="3"/>
  <c r="H577" i="3"/>
  <c r="G577" i="3"/>
  <c r="G817" i="3"/>
  <c r="H817" i="3"/>
  <c r="G583" i="3"/>
  <c r="H583" i="3"/>
  <c r="K609" i="3"/>
  <c r="J609" i="3"/>
  <c r="H572" i="3"/>
  <c r="G572" i="3"/>
  <c r="H644" i="3"/>
  <c r="G644" i="3"/>
  <c r="G716" i="3"/>
  <c r="H716" i="3"/>
  <c r="G788" i="3"/>
  <c r="H788" i="3"/>
  <c r="J941" i="3"/>
  <c r="K941" i="3"/>
  <c r="K668" i="3"/>
  <c r="J668" i="3"/>
  <c r="J764" i="3"/>
  <c r="K764" i="3"/>
  <c r="K680" i="3"/>
  <c r="J680" i="3"/>
  <c r="H766" i="3"/>
  <c r="G766" i="3"/>
  <c r="K586" i="3"/>
  <c r="J586" i="3"/>
  <c r="K658" i="3"/>
  <c r="J658" i="3"/>
  <c r="J730" i="3"/>
  <c r="K730" i="3"/>
  <c r="J574" i="3"/>
  <c r="K574" i="3"/>
  <c r="H708" i="3"/>
  <c r="G708" i="3"/>
  <c r="G871" i="3"/>
  <c r="H871" i="3"/>
  <c r="K1026" i="3"/>
  <c r="J1026" i="3"/>
  <c r="G691" i="3"/>
  <c r="H691" i="3"/>
  <c r="K571" i="3"/>
  <c r="J571" i="3"/>
  <c r="J643" i="3"/>
  <c r="K643" i="3"/>
  <c r="K787" i="3"/>
  <c r="J787" i="3"/>
  <c r="K886" i="3"/>
  <c r="J886" i="3"/>
  <c r="J958" i="3"/>
  <c r="K958" i="3"/>
  <c r="J1030" i="3"/>
  <c r="K1030" i="3"/>
  <c r="K1102" i="3"/>
  <c r="J1102" i="3"/>
  <c r="K1255" i="3"/>
  <c r="J1255" i="3"/>
  <c r="G1430" i="3"/>
  <c r="H1430" i="3"/>
  <c r="G1056" i="3"/>
  <c r="H1056" i="3"/>
  <c r="H1128" i="3"/>
  <c r="G1128" i="3"/>
  <c r="G1200" i="3"/>
  <c r="H1200" i="3"/>
  <c r="K1328" i="3"/>
  <c r="J1328" i="3"/>
  <c r="J948" i="3"/>
  <c r="K948" i="3"/>
  <c r="K1020" i="3"/>
  <c r="J1020" i="3"/>
  <c r="K1092" i="3"/>
  <c r="J1092" i="3"/>
  <c r="J1164" i="3"/>
  <c r="K1164" i="3"/>
  <c r="J1314" i="3"/>
  <c r="K1314" i="3"/>
  <c r="J919" i="3"/>
  <c r="K919" i="3"/>
  <c r="K991" i="3"/>
  <c r="J991" i="3"/>
  <c r="J1063" i="3"/>
  <c r="K1063" i="3"/>
  <c r="K1135" i="3"/>
  <c r="J1135" i="3"/>
  <c r="G1312" i="3"/>
  <c r="H1312" i="3"/>
  <c r="K830" i="3"/>
  <c r="J830" i="3"/>
  <c r="J902" i="3"/>
  <c r="K902" i="3"/>
  <c r="J1046" i="3"/>
  <c r="K1046" i="3"/>
  <c r="K1118" i="3"/>
  <c r="J1118" i="3"/>
  <c r="G1269" i="3"/>
  <c r="H1269" i="3"/>
  <c r="G832" i="3"/>
  <c r="H832" i="3"/>
  <c r="G904" i="3"/>
  <c r="H904" i="3"/>
  <c r="G976" i="3"/>
  <c r="H976" i="3"/>
  <c r="G1048" i="3"/>
  <c r="H1048" i="3"/>
  <c r="H1120" i="3"/>
  <c r="G1120" i="3"/>
  <c r="H1192" i="3"/>
  <c r="G1192" i="3"/>
  <c r="K1356" i="3"/>
  <c r="J1356" i="3"/>
  <c r="H875" i="3"/>
  <c r="G875" i="3"/>
  <c r="H947" i="3"/>
  <c r="G947" i="3"/>
  <c r="H1091" i="3"/>
  <c r="G1091" i="3"/>
  <c r="H1163" i="3"/>
  <c r="G1163" i="3"/>
  <c r="H1526" i="3"/>
  <c r="G1526" i="3"/>
  <c r="G1050" i="3"/>
  <c r="H1050" i="3"/>
  <c r="H1122" i="3"/>
  <c r="G1122" i="3"/>
  <c r="H1194" i="3"/>
  <c r="G1194" i="3"/>
  <c r="J1289" i="3"/>
  <c r="K1289" i="3"/>
  <c r="H1088" i="3"/>
  <c r="G1088" i="3"/>
  <c r="G1249" i="3"/>
  <c r="H1249" i="3"/>
  <c r="G1372" i="3"/>
  <c r="H1372" i="3"/>
  <c r="G879" i="3"/>
  <c r="H879" i="3"/>
  <c r="H951" i="3"/>
  <c r="G951" i="3"/>
  <c r="H1095" i="3"/>
  <c r="G1095" i="3"/>
  <c r="G1167" i="3"/>
  <c r="H1167" i="3"/>
  <c r="J1253" i="3"/>
  <c r="K1253" i="3"/>
  <c r="K819" i="3"/>
  <c r="J819" i="3"/>
  <c r="K891" i="3"/>
  <c r="J891" i="3"/>
  <c r="K1035" i="3"/>
  <c r="J1035" i="3"/>
  <c r="K1107" i="3"/>
  <c r="J1107" i="3"/>
  <c r="K1179" i="3"/>
  <c r="J1179" i="3"/>
  <c r="G1274" i="3"/>
  <c r="H1274" i="3"/>
  <c r="H1308" i="3"/>
  <c r="G1308" i="3"/>
  <c r="G1380" i="3"/>
  <c r="H1380" i="3"/>
  <c r="G1452" i="3"/>
  <c r="H1452" i="3"/>
  <c r="H1524" i="3"/>
  <c r="G1524" i="3"/>
  <c r="G1596" i="3"/>
  <c r="H1596" i="3"/>
  <c r="J1464" i="3"/>
  <c r="K1464" i="3"/>
  <c r="J1608" i="3"/>
  <c r="K1608" i="3"/>
  <c r="J1855" i="3"/>
  <c r="K1855" i="3"/>
  <c r="K1639" i="3"/>
  <c r="J1639" i="3"/>
  <c r="G1449" i="3"/>
  <c r="H1449" i="3"/>
  <c r="G1521" i="3"/>
  <c r="H1521" i="3"/>
  <c r="H1593" i="3"/>
  <c r="G1593" i="3"/>
  <c r="H1655" i="3"/>
  <c r="G1655" i="3"/>
  <c r="K1939" i="3"/>
  <c r="J1939" i="3"/>
  <c r="G1552" i="3"/>
  <c r="H1552" i="3"/>
  <c r="G1624" i="3"/>
  <c r="H1624" i="3"/>
  <c r="H1235" i="3"/>
  <c r="G1235" i="3"/>
  <c r="H1379" i="3"/>
  <c r="G1379" i="3"/>
  <c r="G1451" i="3"/>
  <c r="H1451" i="3"/>
  <c r="H1523" i="3"/>
  <c r="G1523" i="3"/>
  <c r="G1595" i="3"/>
  <c r="H1595" i="3"/>
  <c r="H1362" i="3"/>
  <c r="G1362" i="3"/>
  <c r="H1434" i="3"/>
  <c r="G1434" i="3"/>
  <c r="G1506" i="3"/>
  <c r="H1506" i="3"/>
  <c r="G1578" i="3"/>
  <c r="H1578" i="3"/>
  <c r="K1650" i="3"/>
  <c r="J1650" i="3"/>
  <c r="J1362" i="3"/>
  <c r="K1362" i="3"/>
  <c r="K1434" i="3"/>
  <c r="J1434" i="3"/>
  <c r="J1506" i="3"/>
  <c r="K1506" i="3"/>
  <c r="K1578" i="3"/>
  <c r="J1578" i="3"/>
  <c r="H1652" i="3"/>
  <c r="G1652" i="3"/>
  <c r="J2035" i="3"/>
  <c r="K2035" i="3"/>
  <c r="K1261" i="3"/>
  <c r="J1261" i="3"/>
  <c r="K1405" i="3"/>
  <c r="J1405" i="3"/>
  <c r="K1549" i="3"/>
  <c r="J1549" i="3"/>
  <c r="K1340" i="3"/>
  <c r="J1340" i="3"/>
  <c r="J1412" i="3"/>
  <c r="K1412" i="3"/>
  <c r="J1484" i="3"/>
  <c r="K1484" i="3"/>
  <c r="J1556" i="3"/>
  <c r="K1556" i="3"/>
  <c r="J1628" i="3"/>
  <c r="K1628" i="3"/>
  <c r="K1903" i="3"/>
  <c r="J1903" i="3"/>
  <c r="K1251" i="3"/>
  <c r="J1251" i="3"/>
  <c r="K1323" i="3"/>
  <c r="J1323" i="3"/>
  <c r="J1395" i="3"/>
  <c r="K1395" i="3"/>
  <c r="J1467" i="3"/>
  <c r="K1467" i="3"/>
  <c r="J1539" i="3"/>
  <c r="K1539" i="3"/>
  <c r="K1246" i="3"/>
  <c r="J1246" i="3"/>
  <c r="K1318" i="3"/>
  <c r="J1318" i="3"/>
  <c r="J1534" i="3"/>
  <c r="K1534" i="3"/>
  <c r="K1606" i="3"/>
  <c r="J1606" i="3"/>
  <c r="K1771" i="3"/>
  <c r="J1771" i="3"/>
  <c r="H1688" i="3"/>
  <c r="G1688" i="3"/>
  <c r="H1760" i="3"/>
  <c r="G1760" i="3"/>
  <c r="G1832" i="3"/>
  <c r="H1832" i="3"/>
  <c r="H1904" i="3"/>
  <c r="G1904" i="3"/>
  <c r="G2048" i="3"/>
  <c r="H2048" i="3"/>
  <c r="G2123" i="3"/>
  <c r="H2123" i="3"/>
  <c r="J1688" i="3"/>
  <c r="K1688" i="3"/>
  <c r="K1760" i="3"/>
  <c r="J1760" i="3"/>
  <c r="K1832" i="3"/>
  <c r="J1832" i="3"/>
  <c r="J1904" i="3"/>
  <c r="K1904" i="3"/>
  <c r="K2048" i="3"/>
  <c r="J2048" i="3"/>
  <c r="H2150" i="3"/>
  <c r="G2150" i="3"/>
  <c r="K1671" i="3"/>
  <c r="J1671" i="3"/>
  <c r="K1743" i="3"/>
  <c r="J1743" i="3"/>
  <c r="K1887" i="3"/>
  <c r="J1887" i="3"/>
  <c r="K1959" i="3"/>
  <c r="J1959" i="3"/>
  <c r="K2031" i="3"/>
  <c r="J2031" i="3"/>
  <c r="K1738" i="3"/>
  <c r="J1738" i="3"/>
  <c r="K1810" i="3"/>
  <c r="J1810" i="3"/>
  <c r="J1882" i="3"/>
  <c r="K1882" i="3"/>
  <c r="K1954" i="3"/>
  <c r="J1954" i="3"/>
  <c r="G1788" i="3"/>
  <c r="H1788" i="3"/>
  <c r="H1860" i="3"/>
  <c r="G1860" i="3"/>
  <c r="G2004" i="3"/>
  <c r="H2004" i="3"/>
  <c r="K1788" i="3"/>
  <c r="J1788" i="3"/>
  <c r="J1860" i="3"/>
  <c r="K1860" i="3"/>
  <c r="K2004" i="3"/>
  <c r="J2004" i="3"/>
  <c r="H2243" i="3"/>
  <c r="G2243" i="3"/>
  <c r="G1737" i="3"/>
  <c r="H1737" i="3"/>
  <c r="H1953" i="3"/>
  <c r="G1953" i="3"/>
  <c r="G2025" i="3"/>
  <c r="H2025" i="3"/>
  <c r="K1701" i="3"/>
  <c r="J1701" i="3"/>
  <c r="K1773" i="3"/>
  <c r="J1773" i="3"/>
  <c r="J1845" i="3"/>
  <c r="K1845" i="3"/>
  <c r="K1917" i="3"/>
  <c r="J1917" i="3"/>
  <c r="K1989" i="3"/>
  <c r="J1989" i="3"/>
  <c r="K2061" i="3"/>
  <c r="J2061" i="3"/>
  <c r="K1720" i="3"/>
  <c r="J1720" i="3"/>
  <c r="K1936" i="3"/>
  <c r="J1936" i="3"/>
  <c r="J1811" i="3"/>
  <c r="K1811" i="3"/>
  <c r="J1883" i="3"/>
  <c r="K1883" i="3"/>
  <c r="K1955" i="3"/>
  <c r="J1955" i="3"/>
  <c r="J2027" i="3"/>
  <c r="K2027" i="3"/>
  <c r="J1722" i="3"/>
  <c r="K1722" i="3"/>
  <c r="K1794" i="3"/>
  <c r="J1794" i="3"/>
  <c r="J1866" i="3"/>
  <c r="K1866" i="3"/>
  <c r="K2010" i="3"/>
  <c r="J2010" i="3"/>
  <c r="K2082" i="3"/>
  <c r="J2082" i="3"/>
  <c r="J2275" i="3"/>
  <c r="K2275" i="3"/>
  <c r="J2347" i="3"/>
  <c r="K2347" i="3"/>
  <c r="K2491" i="3"/>
  <c r="J2491" i="3"/>
  <c r="J2566" i="3"/>
  <c r="K2566" i="3"/>
  <c r="H2759" i="3"/>
  <c r="G2759" i="3"/>
  <c r="H2181" i="3"/>
  <c r="G2181" i="3"/>
  <c r="H2325" i="3"/>
  <c r="G2325" i="3"/>
  <c r="H2397" i="3"/>
  <c r="G2397" i="3"/>
  <c r="H2536" i="3"/>
  <c r="G2536" i="3"/>
  <c r="J2133" i="3"/>
  <c r="K2133" i="3"/>
  <c r="K2205" i="3"/>
  <c r="J2205" i="3"/>
  <c r="J2349" i="3"/>
  <c r="K2349" i="3"/>
  <c r="K2421" i="3"/>
  <c r="J2421" i="3"/>
  <c r="H2339" i="3"/>
  <c r="G2339" i="3"/>
  <c r="G2411" i="3"/>
  <c r="H2411" i="3"/>
  <c r="H2483" i="3"/>
  <c r="G2483" i="3"/>
  <c r="K2582" i="3"/>
  <c r="J2582" i="3"/>
  <c r="K2231" i="3"/>
  <c r="J2231" i="3"/>
  <c r="K2303" i="3"/>
  <c r="J2303" i="3"/>
  <c r="K2375" i="3"/>
  <c r="J2375" i="3"/>
  <c r="K2447" i="3"/>
  <c r="J2447" i="3"/>
  <c r="J2618" i="3"/>
  <c r="K2618" i="3"/>
  <c r="K2118" i="3"/>
  <c r="J2118" i="3"/>
  <c r="K2190" i="3"/>
  <c r="J2190" i="3"/>
  <c r="K2262" i="3"/>
  <c r="J2262" i="3"/>
  <c r="K2334" i="3"/>
  <c r="J2334" i="3"/>
  <c r="K2406" i="3"/>
  <c r="J2406" i="3"/>
  <c r="H2559" i="3"/>
  <c r="G2559" i="3"/>
  <c r="K2161" i="3"/>
  <c r="J2161" i="3"/>
  <c r="J2233" i="3"/>
  <c r="K2233" i="3"/>
  <c r="K2305" i="3"/>
  <c r="J2305" i="3"/>
  <c r="J2521" i="3"/>
  <c r="K2521" i="3"/>
  <c r="K2606" i="3"/>
  <c r="J2606" i="3"/>
  <c r="K2108" i="3"/>
  <c r="J2108" i="3"/>
  <c r="J2180" i="3"/>
  <c r="K2180" i="3"/>
  <c r="J2252" i="3"/>
  <c r="K2252" i="3"/>
  <c r="J2324" i="3"/>
  <c r="K2324" i="3"/>
  <c r="K2396" i="3"/>
  <c r="J2396" i="3"/>
  <c r="K2468" i="3"/>
  <c r="J2468" i="3"/>
  <c r="J2542" i="3"/>
  <c r="K2542" i="3"/>
  <c r="H2146" i="3"/>
  <c r="G2146" i="3"/>
  <c r="G2218" i="3"/>
  <c r="H2218" i="3"/>
  <c r="G2290" i="3"/>
  <c r="H2290" i="3"/>
  <c r="G2362" i="3"/>
  <c r="H2362" i="3"/>
  <c r="H2434" i="3"/>
  <c r="G2434" i="3"/>
  <c r="G2579" i="3"/>
  <c r="H2579" i="3"/>
  <c r="H2141" i="3"/>
  <c r="G2141" i="3"/>
  <c r="H2213" i="3"/>
  <c r="G2213" i="3"/>
  <c r="H2285" i="3"/>
  <c r="G2285" i="3"/>
  <c r="G2429" i="3"/>
  <c r="H2429" i="3"/>
  <c r="H2501" i="3"/>
  <c r="G2501" i="3"/>
  <c r="K2680" i="3"/>
  <c r="J2680" i="3"/>
  <c r="H2196" i="3"/>
  <c r="G2196" i="3"/>
  <c r="H2268" i="3"/>
  <c r="G2268" i="3"/>
  <c r="G2412" i="3"/>
  <c r="H2412" i="3"/>
  <c r="G2095" i="3"/>
  <c r="H2095" i="3"/>
  <c r="H2167" i="3"/>
  <c r="G2167" i="3"/>
  <c r="G2239" i="3"/>
  <c r="H2239" i="3"/>
  <c r="H2311" i="3"/>
  <c r="G2311" i="3"/>
  <c r="G2455" i="3"/>
  <c r="H2455" i="3"/>
  <c r="G2527" i="3"/>
  <c r="H2527" i="3"/>
  <c r="H2685" i="3"/>
  <c r="G2685" i="3"/>
  <c r="G2867" i="3"/>
  <c r="H2867" i="3"/>
  <c r="J2711" i="3"/>
  <c r="K2711" i="3"/>
  <c r="J2783" i="3"/>
  <c r="K2783" i="3"/>
  <c r="K2855" i="3"/>
  <c r="J2855" i="3"/>
  <c r="K2926" i="3"/>
  <c r="J2926" i="3"/>
  <c r="H3151" i="3"/>
  <c r="G3151" i="3"/>
  <c r="J3770" i="3"/>
  <c r="K3770" i="3"/>
  <c r="H2581" i="3"/>
  <c r="G2581" i="3"/>
  <c r="H2653" i="3"/>
  <c r="G2653" i="3"/>
  <c r="G2725" i="3"/>
  <c r="H2725" i="3"/>
  <c r="H2869" i="3"/>
  <c r="G2869" i="3"/>
  <c r="H2973" i="3"/>
  <c r="G2973" i="3"/>
  <c r="H2552" i="3"/>
  <c r="G2552" i="3"/>
  <c r="G2696" i="3"/>
  <c r="H2696" i="3"/>
  <c r="G2840" i="3"/>
  <c r="H2840" i="3"/>
  <c r="G2912" i="3"/>
  <c r="H2912" i="3"/>
  <c r="G3050" i="3"/>
  <c r="H3050" i="3"/>
  <c r="H2655" i="3"/>
  <c r="G2655" i="3"/>
  <c r="G2799" i="3"/>
  <c r="H2799" i="3"/>
  <c r="H2871" i="3"/>
  <c r="G2871" i="3"/>
  <c r="J2947" i="3"/>
  <c r="K2947" i="3"/>
  <c r="K3084" i="3"/>
  <c r="J3084" i="3"/>
  <c r="H2626" i="3"/>
  <c r="G2626" i="3"/>
  <c r="H2698" i="3"/>
  <c r="G2698" i="3"/>
  <c r="H2770" i="3"/>
  <c r="G2770" i="3"/>
  <c r="H3343" i="3"/>
  <c r="G3343" i="3"/>
  <c r="K2662" i="3"/>
  <c r="J2662" i="3"/>
  <c r="J2734" i="3"/>
  <c r="K2734" i="3"/>
  <c r="K2806" i="3"/>
  <c r="J2806" i="3"/>
  <c r="H3026" i="3"/>
  <c r="G3026" i="3"/>
  <c r="G2676" i="3"/>
  <c r="H2676" i="3"/>
  <c r="H2748" i="3"/>
  <c r="G2748" i="3"/>
  <c r="H2820" i="3"/>
  <c r="G2820" i="3"/>
  <c r="H2892" i="3"/>
  <c r="G2892" i="3"/>
  <c r="K3002" i="3"/>
  <c r="J3002" i="3"/>
  <c r="H3386" i="3"/>
  <c r="G3386" i="3"/>
  <c r="H2659" i="3"/>
  <c r="G2659" i="3"/>
  <c r="H2731" i="3"/>
  <c r="G2731" i="3"/>
  <c r="K3060" i="3"/>
  <c r="J3060" i="3"/>
  <c r="G2702" i="3"/>
  <c r="H2702" i="3"/>
  <c r="G2846" i="3"/>
  <c r="H2846" i="3"/>
  <c r="G2918" i="3"/>
  <c r="H2918" i="3"/>
  <c r="H3067" i="3"/>
  <c r="G3067" i="3"/>
  <c r="H2709" i="3"/>
  <c r="G2709" i="3"/>
  <c r="H2781" i="3"/>
  <c r="G2781" i="3"/>
  <c r="G2853" i="3"/>
  <c r="H2853" i="3"/>
  <c r="J2920" i="3"/>
  <c r="K2920" i="3"/>
  <c r="K2983" i="3"/>
  <c r="J2983" i="3"/>
  <c r="K3436" i="3"/>
  <c r="J3436" i="3"/>
  <c r="H2620" i="3"/>
  <c r="G2620" i="3"/>
  <c r="G2692" i="3"/>
  <c r="H2692" i="3"/>
  <c r="G2764" i="3"/>
  <c r="H2764" i="3"/>
  <c r="H2836" i="3"/>
  <c r="G2836" i="3"/>
  <c r="H3326" i="3"/>
  <c r="G3326" i="3"/>
  <c r="H3153" i="3"/>
  <c r="G3153" i="3"/>
  <c r="H3225" i="3"/>
  <c r="G3225" i="3"/>
  <c r="H3297" i="3"/>
  <c r="G3297" i="3"/>
  <c r="G3369" i="3"/>
  <c r="H3369" i="3"/>
  <c r="J2949" i="3"/>
  <c r="K2949" i="3"/>
  <c r="J3021" i="3"/>
  <c r="K3021" i="3"/>
  <c r="J3093" i="3"/>
  <c r="K3093" i="3"/>
  <c r="K3165" i="3"/>
  <c r="J3165" i="3"/>
  <c r="J3237" i="3"/>
  <c r="K3237" i="3"/>
  <c r="H3035" i="3"/>
  <c r="G3035" i="3"/>
  <c r="H3107" i="3"/>
  <c r="G3107" i="3"/>
  <c r="H3179" i="3"/>
  <c r="G3179" i="3"/>
  <c r="G3251" i="3"/>
  <c r="H3251" i="3"/>
  <c r="H3323" i="3"/>
  <c r="G3323" i="3"/>
  <c r="J3412" i="3"/>
  <c r="K3412" i="3"/>
  <c r="H4151" i="3"/>
  <c r="G4151" i="3"/>
  <c r="H3006" i="3"/>
  <c r="G3006" i="3"/>
  <c r="G3078" i="3"/>
  <c r="H3078" i="3"/>
  <c r="G3150" i="3"/>
  <c r="H3150" i="3"/>
  <c r="H3294" i="3"/>
  <c r="G3294" i="3"/>
  <c r="G3366" i="3"/>
  <c r="H3366" i="3"/>
  <c r="K3066" i="3"/>
  <c r="J3066" i="3"/>
  <c r="K3138" i="3"/>
  <c r="J3138" i="3"/>
  <c r="K3210" i="3"/>
  <c r="J3210" i="3"/>
  <c r="K3282" i="3"/>
  <c r="J3282" i="3"/>
  <c r="J3354" i="3"/>
  <c r="K3354" i="3"/>
  <c r="J3634" i="3"/>
  <c r="K3634" i="3"/>
  <c r="G2960" i="3"/>
  <c r="H2960" i="3"/>
  <c r="H3032" i="3"/>
  <c r="G3032" i="3"/>
  <c r="H3104" i="3"/>
  <c r="G3104" i="3"/>
  <c r="H3176" i="3"/>
  <c r="G3176" i="3"/>
  <c r="H3248" i="3"/>
  <c r="G3248" i="3"/>
  <c r="H3320" i="3"/>
  <c r="G3320" i="3"/>
  <c r="G3387" i="3"/>
  <c r="H3387" i="3"/>
  <c r="K3032" i="3"/>
  <c r="J3032" i="3"/>
  <c r="K3104" i="3"/>
  <c r="J3104" i="3"/>
  <c r="K3176" i="3"/>
  <c r="J3176" i="3"/>
  <c r="J3248" i="3"/>
  <c r="K3248" i="3"/>
  <c r="K3320" i="3"/>
  <c r="J3320" i="3"/>
  <c r="H3391" i="3"/>
  <c r="G3391" i="3"/>
  <c r="H2986" i="3"/>
  <c r="G2986" i="3"/>
  <c r="H3130" i="3"/>
  <c r="G3130" i="3"/>
  <c r="G3202" i="3"/>
  <c r="H3202" i="3"/>
  <c r="G3346" i="3"/>
  <c r="H3346" i="3"/>
  <c r="J2986" i="3"/>
  <c r="K2986" i="3"/>
  <c r="J3130" i="3"/>
  <c r="K3130" i="3"/>
  <c r="K3202" i="3"/>
  <c r="J3202" i="3"/>
  <c r="K3346" i="3"/>
  <c r="J3346" i="3"/>
  <c r="J3586" i="3"/>
  <c r="K3586" i="3"/>
  <c r="K2969" i="3"/>
  <c r="J2969" i="3"/>
  <c r="K3113" i="3"/>
  <c r="J3113" i="3"/>
  <c r="J3257" i="3"/>
  <c r="K3257" i="3"/>
  <c r="K3329" i="3"/>
  <c r="J3329" i="3"/>
  <c r="K3461" i="3"/>
  <c r="J3461" i="3"/>
  <c r="J3533" i="3"/>
  <c r="K3533" i="3"/>
  <c r="J3677" i="3"/>
  <c r="K3677" i="3"/>
  <c r="J3899" i="3"/>
  <c r="K3899" i="3"/>
  <c r="H3475" i="3"/>
  <c r="G3475" i="3"/>
  <c r="H3547" i="3"/>
  <c r="G3547" i="3"/>
  <c r="H3619" i="3"/>
  <c r="G3619" i="3"/>
  <c r="H3691" i="3"/>
  <c r="G3691" i="3"/>
  <c r="K3765" i="3"/>
  <c r="J3765" i="3"/>
  <c r="K3940" i="3"/>
  <c r="J3940" i="3"/>
  <c r="J3475" i="3"/>
  <c r="K3475" i="3"/>
  <c r="J3547" i="3"/>
  <c r="K3547" i="3"/>
  <c r="K3619" i="3"/>
  <c r="J3619" i="3"/>
  <c r="K3691" i="3"/>
  <c r="J3691" i="3"/>
  <c r="H3767" i="3"/>
  <c r="G3767" i="3"/>
  <c r="J3398" i="3"/>
  <c r="K3398" i="3"/>
  <c r="J3470" i="3"/>
  <c r="K3470" i="3"/>
  <c r="K3542" i="3"/>
  <c r="J3542" i="3"/>
  <c r="J3686" i="3"/>
  <c r="K3686" i="3"/>
  <c r="H3911" i="3"/>
  <c r="G3911" i="3"/>
  <c r="H3400" i="3"/>
  <c r="G3400" i="3"/>
  <c r="H3472" i="3"/>
  <c r="G3472" i="3"/>
  <c r="H3544" i="3"/>
  <c r="G3544" i="3"/>
  <c r="G3616" i="3"/>
  <c r="H3616" i="3"/>
  <c r="G3688" i="3"/>
  <c r="H3688" i="3"/>
  <c r="H3762" i="3"/>
  <c r="G3762" i="3"/>
  <c r="G3455" i="3"/>
  <c r="H3455" i="3"/>
  <c r="H3527" i="3"/>
  <c r="G3527" i="3"/>
  <c r="H3671" i="3"/>
  <c r="G3671" i="3"/>
  <c r="J3815" i="3"/>
  <c r="K3815" i="3"/>
  <c r="K4252" i="3"/>
  <c r="J4252" i="3"/>
  <c r="H3522" i="3"/>
  <c r="G3522" i="3"/>
  <c r="G3594" i="3"/>
  <c r="H3594" i="3"/>
  <c r="H3666" i="3"/>
  <c r="G3666" i="3"/>
  <c r="H3738" i="3"/>
  <c r="G3738" i="3"/>
  <c r="J3880" i="3"/>
  <c r="K3880" i="3"/>
  <c r="J3606" i="3"/>
  <c r="K3606" i="3"/>
  <c r="J3678" i="3"/>
  <c r="K3678" i="3"/>
  <c r="J3750" i="3"/>
  <c r="K3750" i="3"/>
  <c r="G3887" i="3"/>
  <c r="H3887" i="3"/>
  <c r="H3404" i="3"/>
  <c r="G3404" i="3"/>
  <c r="G3548" i="3"/>
  <c r="H3548" i="3"/>
  <c r="H3692" i="3"/>
  <c r="G3692" i="3"/>
  <c r="G3411" i="3"/>
  <c r="H3411" i="3"/>
  <c r="G3483" i="3"/>
  <c r="H3483" i="3"/>
  <c r="H3627" i="3"/>
  <c r="G3627" i="3"/>
  <c r="H3699" i="3"/>
  <c r="G3699" i="3"/>
  <c r="H3775" i="3"/>
  <c r="G3775" i="3"/>
  <c r="H3995" i="3"/>
  <c r="G3995" i="3"/>
  <c r="H3418" i="3"/>
  <c r="G3418" i="3"/>
  <c r="H3490" i="3"/>
  <c r="G3490" i="3"/>
  <c r="H3634" i="3"/>
  <c r="G3634" i="3"/>
  <c r="G3706" i="3"/>
  <c r="H3706" i="3"/>
  <c r="J3825" i="3"/>
  <c r="K3825" i="3"/>
  <c r="K3897" i="3"/>
  <c r="J3897" i="3"/>
  <c r="K3969" i="3"/>
  <c r="J3969" i="3"/>
  <c r="K4041" i="3"/>
  <c r="J4041" i="3"/>
  <c r="J4185" i="3"/>
  <c r="K4185" i="3"/>
  <c r="K4257" i="3"/>
  <c r="J4257" i="3"/>
  <c r="H4002" i="3"/>
  <c r="G4002" i="3"/>
  <c r="H4146" i="3"/>
  <c r="G4146" i="3"/>
  <c r="G4218" i="3"/>
  <c r="H4218" i="3"/>
  <c r="H3841" i="3"/>
  <c r="G3841" i="3"/>
  <c r="H3985" i="3"/>
  <c r="G3985" i="3"/>
  <c r="G4057" i="3"/>
  <c r="H4057" i="3"/>
  <c r="G4129" i="3"/>
  <c r="H4129" i="3"/>
  <c r="H4201" i="3"/>
  <c r="G4201" i="3"/>
  <c r="H3824" i="3"/>
  <c r="G3824" i="3"/>
  <c r="H3896" i="3"/>
  <c r="G3896" i="3"/>
  <c r="H3968" i="3"/>
  <c r="G3968" i="3"/>
  <c r="H4040" i="3"/>
  <c r="G4040" i="3"/>
  <c r="H4112" i="3"/>
  <c r="G4112" i="3"/>
  <c r="G4184" i="3"/>
  <c r="H4184" i="3"/>
  <c r="H4256" i="3"/>
  <c r="G4256" i="3"/>
  <c r="H3879" i="3"/>
  <c r="G3879" i="3"/>
  <c r="G3951" i="3"/>
  <c r="H3951" i="3"/>
  <c r="H4023" i="3"/>
  <c r="G4023" i="3"/>
  <c r="H4095" i="3"/>
  <c r="G4095" i="3"/>
  <c r="H4239" i="3"/>
  <c r="G4239" i="3"/>
  <c r="J3867" i="3"/>
  <c r="K3867" i="3"/>
  <c r="J4083" i="3"/>
  <c r="K4083" i="3"/>
  <c r="J4155" i="3"/>
  <c r="K4155" i="3"/>
  <c r="K4227" i="3"/>
  <c r="J4227" i="3"/>
  <c r="K3850" i="3"/>
  <c r="J3850" i="3"/>
  <c r="K3922" i="3"/>
  <c r="J3922" i="3"/>
  <c r="K3994" i="3"/>
  <c r="J3994" i="3"/>
  <c r="J4066" i="3"/>
  <c r="K4066" i="3"/>
  <c r="K4138" i="3"/>
  <c r="J4138" i="3"/>
  <c r="H3840" i="3"/>
  <c r="G3840" i="3"/>
  <c r="H3912" i="3"/>
  <c r="G3912" i="3"/>
  <c r="H4056" i="3"/>
  <c r="G4056" i="3"/>
  <c r="H4128" i="3"/>
  <c r="G4128" i="3"/>
  <c r="K3828" i="3"/>
  <c r="J3828" i="3"/>
  <c r="K3900" i="3"/>
  <c r="J3900" i="3"/>
  <c r="J3972" i="3"/>
  <c r="K3972" i="3"/>
  <c r="K4116" i="3"/>
  <c r="J4116" i="3"/>
  <c r="J4260" i="3"/>
  <c r="K4260" i="3"/>
  <c r="H3890" i="3"/>
  <c r="G3890" i="3"/>
  <c r="G3962" i="3"/>
  <c r="H3962" i="3"/>
  <c r="H4034" i="3"/>
  <c r="G4034" i="3"/>
  <c r="H4106" i="3"/>
  <c r="G4106" i="3"/>
  <c r="H4178" i="3"/>
  <c r="G4178" i="3"/>
  <c r="G4250" i="3"/>
  <c r="H4250" i="3"/>
  <c r="G3885" i="3"/>
  <c r="H3885" i="3"/>
  <c r="G4029" i="3"/>
  <c r="H4029" i="3"/>
  <c r="G4101" i="3"/>
  <c r="H4101" i="3"/>
  <c r="G4245" i="3"/>
  <c r="H4245" i="3"/>
  <c r="G1957" i="3"/>
  <c r="H1957" i="3"/>
  <c r="G2294" i="3"/>
  <c r="H2294" i="3"/>
  <c r="K2428" i="3"/>
  <c r="J2428" i="3"/>
  <c r="G2322" i="3"/>
  <c r="H2322" i="3"/>
  <c r="G2180" i="3"/>
  <c r="H2180" i="3"/>
  <c r="H2631" i="3"/>
  <c r="G2631" i="3"/>
  <c r="K2213" i="3"/>
  <c r="J2213" i="3"/>
  <c r="H2556" i="3"/>
  <c r="G2556" i="3"/>
  <c r="K2785" i="3"/>
  <c r="J2785" i="3"/>
  <c r="G2681" i="3"/>
  <c r="H2681" i="3"/>
  <c r="H3062" i="3"/>
  <c r="G3062" i="3"/>
  <c r="K2892" i="3"/>
  <c r="J2892" i="3"/>
  <c r="K2933" i="3"/>
  <c r="J2933" i="3"/>
  <c r="G3040" i="3"/>
  <c r="H3040" i="3"/>
  <c r="J3023" i="3"/>
  <c r="K3023" i="3"/>
  <c r="H3013" i="3"/>
  <c r="G3013" i="3"/>
  <c r="H3123" i="3"/>
  <c r="G3123" i="3"/>
  <c r="K3442" i="3"/>
  <c r="J3442" i="3"/>
  <c r="H3696" i="3"/>
  <c r="G3696" i="3"/>
  <c r="G3633" i="3"/>
  <c r="H3633" i="3"/>
  <c r="K3783" i="3"/>
  <c r="J3783" i="3"/>
  <c r="H3409" i="3"/>
  <c r="G3409" i="3"/>
  <c r="H3983" i="3"/>
  <c r="G3983" i="3"/>
  <c r="K4235" i="3"/>
  <c r="J4235" i="3"/>
  <c r="J3907" i="3"/>
  <c r="K3907" i="3"/>
  <c r="K674" i="3"/>
  <c r="J674" i="3"/>
  <c r="G985" i="3"/>
  <c r="H985" i="3"/>
  <c r="G755" i="3"/>
  <c r="H755" i="3"/>
  <c r="J624" i="3"/>
  <c r="K624" i="3"/>
  <c r="K623" i="3"/>
  <c r="J623" i="3"/>
  <c r="K767" i="3"/>
  <c r="J767" i="3"/>
  <c r="G1266" i="3"/>
  <c r="H1266" i="3"/>
  <c r="K678" i="3"/>
  <c r="J678" i="3"/>
  <c r="K821" i="3"/>
  <c r="J821" i="3"/>
  <c r="H607" i="3"/>
  <c r="G607" i="3"/>
  <c r="H616" i="3"/>
  <c r="G616" i="3"/>
  <c r="J577" i="3"/>
  <c r="K577" i="3"/>
  <c r="J721" i="3"/>
  <c r="K721" i="3"/>
  <c r="J793" i="3"/>
  <c r="K793" i="3"/>
  <c r="J977" i="3"/>
  <c r="K977" i="3"/>
  <c r="H675" i="3"/>
  <c r="G675" i="3"/>
  <c r="H771" i="3"/>
  <c r="G771" i="3"/>
  <c r="H877" i="3"/>
  <c r="G877" i="3"/>
  <c r="H571" i="3"/>
  <c r="G571" i="3"/>
  <c r="H687" i="3"/>
  <c r="G687" i="3"/>
  <c r="K627" i="3"/>
  <c r="J627" i="3"/>
  <c r="K771" i="3"/>
  <c r="J771" i="3"/>
  <c r="G593" i="3"/>
  <c r="H593" i="3"/>
  <c r="H665" i="3"/>
  <c r="G665" i="3"/>
  <c r="H737" i="3"/>
  <c r="G737" i="3"/>
  <c r="G581" i="3"/>
  <c r="H581" i="3"/>
  <c r="K641" i="3"/>
  <c r="J641" i="3"/>
  <c r="J713" i="3"/>
  <c r="K713" i="3"/>
  <c r="K785" i="3"/>
  <c r="J785" i="3"/>
  <c r="H787" i="3"/>
  <c r="G787" i="3"/>
  <c r="H1033" i="3"/>
  <c r="G1033" i="3"/>
  <c r="J696" i="3"/>
  <c r="K696" i="3"/>
  <c r="G578" i="3"/>
  <c r="H578" i="3"/>
  <c r="G650" i="3"/>
  <c r="H650" i="3"/>
  <c r="G794" i="3"/>
  <c r="H794" i="3"/>
  <c r="K1226" i="3"/>
  <c r="J1226" i="3"/>
  <c r="H893" i="3"/>
  <c r="G893" i="3"/>
  <c r="H965" i="3"/>
  <c r="G965" i="3"/>
  <c r="G1257" i="3"/>
  <c r="H1257" i="3"/>
  <c r="G1466" i="3"/>
  <c r="H1466" i="3"/>
  <c r="J1061" i="3"/>
  <c r="K1061" i="3"/>
  <c r="J1133" i="3"/>
  <c r="K1133" i="3"/>
  <c r="K1205" i="3"/>
  <c r="J1205" i="3"/>
  <c r="K1351" i="3"/>
  <c r="J1351" i="3"/>
  <c r="H955" i="3"/>
  <c r="G955" i="3"/>
  <c r="G1027" i="3"/>
  <c r="H1027" i="3"/>
  <c r="H1248" i="3"/>
  <c r="G1248" i="3"/>
  <c r="K1320" i="3"/>
  <c r="J1320" i="3"/>
  <c r="G998" i="3"/>
  <c r="H998" i="3"/>
  <c r="H1142" i="3"/>
  <c r="G1142" i="3"/>
  <c r="G1209" i="3"/>
  <c r="H1209" i="3"/>
  <c r="H837" i="3"/>
  <c r="G837" i="3"/>
  <c r="G981" i="3"/>
  <c r="H981" i="3"/>
  <c r="H1125" i="3"/>
  <c r="G1125" i="3"/>
  <c r="J1271" i="3"/>
  <c r="K1271" i="3"/>
  <c r="K837" i="3"/>
  <c r="J837" i="3"/>
  <c r="J981" i="3"/>
  <c r="K981" i="3"/>
  <c r="K1125" i="3"/>
  <c r="J1125" i="3"/>
  <c r="J1380" i="3"/>
  <c r="K1380" i="3"/>
  <c r="K880" i="3"/>
  <c r="J880" i="3"/>
  <c r="K952" i="3"/>
  <c r="J952" i="3"/>
  <c r="K1024" i="3"/>
  <c r="J1024" i="3"/>
  <c r="J1096" i="3"/>
  <c r="K1096" i="3"/>
  <c r="K1168" i="3"/>
  <c r="J1168" i="3"/>
  <c r="K1256" i="3"/>
  <c r="J1256" i="3"/>
  <c r="K839" i="3"/>
  <c r="J839" i="3"/>
  <c r="J911" i="3"/>
  <c r="K911" i="3"/>
  <c r="K1055" i="3"/>
  <c r="J1055" i="3"/>
  <c r="J1199" i="3"/>
  <c r="K1199" i="3"/>
  <c r="H1329" i="3"/>
  <c r="G1329" i="3"/>
  <c r="H1291" i="3"/>
  <c r="G1291" i="3"/>
  <c r="H1454" i="3"/>
  <c r="G1454" i="3"/>
  <c r="K877" i="3"/>
  <c r="J877" i="3"/>
  <c r="K949" i="3"/>
  <c r="J949" i="3"/>
  <c r="K1021" i="3"/>
  <c r="J1021" i="3"/>
  <c r="K1165" i="3"/>
  <c r="J1165" i="3"/>
  <c r="K1266" i="3"/>
  <c r="J1266" i="3"/>
  <c r="J884" i="3"/>
  <c r="K884" i="3"/>
  <c r="J956" i="3"/>
  <c r="K956" i="3"/>
  <c r="J1028" i="3"/>
  <c r="K1028" i="3"/>
  <c r="K1100" i="3"/>
  <c r="J1100" i="3"/>
  <c r="K1172" i="3"/>
  <c r="J1172" i="3"/>
  <c r="J1268" i="3"/>
  <c r="K1268" i="3"/>
  <c r="H826" i="3"/>
  <c r="G826" i="3"/>
  <c r="H898" i="3"/>
  <c r="G898" i="3"/>
  <c r="G970" i="3"/>
  <c r="H970" i="3"/>
  <c r="H1042" i="3"/>
  <c r="G1042" i="3"/>
  <c r="G1114" i="3"/>
  <c r="H1114" i="3"/>
  <c r="G1186" i="3"/>
  <c r="H1186" i="3"/>
  <c r="G1334" i="3"/>
  <c r="H1334" i="3"/>
  <c r="K1385" i="3"/>
  <c r="J1385" i="3"/>
  <c r="K1457" i="3"/>
  <c r="J1457" i="3"/>
  <c r="K1529" i="3"/>
  <c r="J1529" i="3"/>
  <c r="K1601" i="3"/>
  <c r="J1601" i="3"/>
  <c r="H1543" i="3"/>
  <c r="G1543" i="3"/>
  <c r="G1615" i="3"/>
  <c r="H1615" i="3"/>
  <c r="G1862" i="3"/>
  <c r="H1862" i="3"/>
  <c r="H1646" i="3"/>
  <c r="G1646" i="3"/>
  <c r="J1382" i="3"/>
  <c r="K1382" i="3"/>
  <c r="J1454" i="3"/>
  <c r="K1454" i="3"/>
  <c r="J1526" i="3"/>
  <c r="K1526" i="3"/>
  <c r="J1598" i="3"/>
  <c r="K1598" i="3"/>
  <c r="J1666" i="3"/>
  <c r="K1666" i="3"/>
  <c r="H1946" i="3"/>
  <c r="G1946" i="3"/>
  <c r="K1629" i="3"/>
  <c r="J1629" i="3"/>
  <c r="J1240" i="3"/>
  <c r="K1240" i="3"/>
  <c r="J1312" i="3"/>
  <c r="K1312" i="3"/>
  <c r="J1384" i="3"/>
  <c r="K1384" i="3"/>
  <c r="K1456" i="3"/>
  <c r="J1456" i="3"/>
  <c r="K1807" i="3"/>
  <c r="J1807" i="3"/>
  <c r="K1295" i="3"/>
  <c r="J1295" i="3"/>
  <c r="J1367" i="3"/>
  <c r="K1367" i="3"/>
  <c r="K1439" i="3"/>
  <c r="J1439" i="3"/>
  <c r="K1511" i="3"/>
  <c r="J1511" i="3"/>
  <c r="K1583" i="3"/>
  <c r="J1583" i="3"/>
  <c r="G1369" i="3"/>
  <c r="H1369" i="3"/>
  <c r="H1441" i="3"/>
  <c r="G1441" i="3"/>
  <c r="G1513" i="3"/>
  <c r="H1513" i="3"/>
  <c r="G1585" i="3"/>
  <c r="H1585" i="3"/>
  <c r="H1268" i="3"/>
  <c r="G1268" i="3"/>
  <c r="G1340" i="3"/>
  <c r="H1340" i="3"/>
  <c r="H1412" i="3"/>
  <c r="G1412" i="3"/>
  <c r="H1484" i="3"/>
  <c r="G1484" i="3"/>
  <c r="G1556" i="3"/>
  <c r="H1556" i="3"/>
  <c r="G1628" i="3"/>
  <c r="H1628" i="3"/>
  <c r="H1347" i="3"/>
  <c r="G1347" i="3"/>
  <c r="H1419" i="3"/>
  <c r="G1419" i="3"/>
  <c r="H1563" i="3"/>
  <c r="G1563" i="3"/>
  <c r="H1635" i="3"/>
  <c r="G1635" i="3"/>
  <c r="G1330" i="3"/>
  <c r="H1330" i="3"/>
  <c r="G1402" i="3"/>
  <c r="H1402" i="3"/>
  <c r="H1618" i="3"/>
  <c r="G1618" i="3"/>
  <c r="H1253" i="3"/>
  <c r="G1253" i="3"/>
  <c r="H1325" i="3"/>
  <c r="G1325" i="3"/>
  <c r="H1397" i="3"/>
  <c r="G1397" i="3"/>
  <c r="G1469" i="3"/>
  <c r="H1469" i="3"/>
  <c r="G1541" i="3"/>
  <c r="H1541" i="3"/>
  <c r="H1613" i="3"/>
  <c r="G1613" i="3"/>
  <c r="K1693" i="3"/>
  <c r="J1693" i="3"/>
  <c r="K1837" i="3"/>
  <c r="J1837" i="3"/>
  <c r="J1909" i="3"/>
  <c r="K1909" i="3"/>
  <c r="J1981" i="3"/>
  <c r="K1981" i="3"/>
  <c r="K2053" i="3"/>
  <c r="J2053" i="3"/>
  <c r="K2143" i="3"/>
  <c r="J2143" i="3"/>
  <c r="G1767" i="3"/>
  <c r="H1767" i="3"/>
  <c r="H1839" i="3"/>
  <c r="G1839" i="3"/>
  <c r="G1911" i="3"/>
  <c r="H1911" i="3"/>
  <c r="G2055" i="3"/>
  <c r="H2055" i="3"/>
  <c r="G1678" i="3"/>
  <c r="H1678" i="3"/>
  <c r="G1750" i="3"/>
  <c r="H1750" i="3"/>
  <c r="G1822" i="3"/>
  <c r="H1822" i="3"/>
  <c r="G1894" i="3"/>
  <c r="H1894" i="3"/>
  <c r="G1966" i="3"/>
  <c r="H1966" i="3"/>
  <c r="G2038" i="3"/>
  <c r="H2038" i="3"/>
  <c r="G1673" i="3"/>
  <c r="H1673" i="3"/>
  <c r="H1745" i="3"/>
  <c r="G1745" i="3"/>
  <c r="G1817" i="3"/>
  <c r="H1817" i="3"/>
  <c r="J1793" i="3"/>
  <c r="K1793" i="3"/>
  <c r="K1865" i="3"/>
  <c r="J1865" i="3"/>
  <c r="J1937" i="3"/>
  <c r="K1937" i="3"/>
  <c r="K2009" i="3"/>
  <c r="J2009" i="3"/>
  <c r="K2081" i="3"/>
  <c r="J2081" i="3"/>
  <c r="K2227" i="3"/>
  <c r="J2227" i="3"/>
  <c r="G1723" i="3"/>
  <c r="H1723" i="3"/>
  <c r="H1795" i="3"/>
  <c r="G1795" i="3"/>
  <c r="H1867" i="3"/>
  <c r="G1867" i="3"/>
  <c r="H1939" i="3"/>
  <c r="G1939" i="3"/>
  <c r="G2011" i="3"/>
  <c r="H2011" i="3"/>
  <c r="H2083" i="3"/>
  <c r="G2083" i="3"/>
  <c r="K2308" i="3"/>
  <c r="J2308" i="3"/>
  <c r="K1814" i="3"/>
  <c r="J1814" i="3"/>
  <c r="J1886" i="3"/>
  <c r="K1886" i="3"/>
  <c r="J2101" i="3"/>
  <c r="K2101" i="3"/>
  <c r="H1708" i="3"/>
  <c r="G1708" i="3"/>
  <c r="G1780" i="3"/>
  <c r="H1780" i="3"/>
  <c r="H1852" i="3"/>
  <c r="G1852" i="3"/>
  <c r="H1924" i="3"/>
  <c r="G1924" i="3"/>
  <c r="G2068" i="3"/>
  <c r="H2068" i="3"/>
  <c r="K2239" i="3"/>
  <c r="J2239" i="3"/>
  <c r="H1727" i="3"/>
  <c r="G1727" i="3"/>
  <c r="H1799" i="3"/>
  <c r="G1799" i="3"/>
  <c r="H1943" i="3"/>
  <c r="G1943" i="3"/>
  <c r="G2015" i="3"/>
  <c r="H2015" i="3"/>
  <c r="H2087" i="3"/>
  <c r="G2087" i="3"/>
  <c r="G1818" i="3"/>
  <c r="H1818" i="3"/>
  <c r="G1890" i="3"/>
  <c r="H1890" i="3"/>
  <c r="G1962" i="3"/>
  <c r="H1962" i="3"/>
  <c r="H2034" i="3"/>
  <c r="G2034" i="3"/>
  <c r="J2105" i="3"/>
  <c r="K2105" i="3"/>
  <c r="G1729" i="3"/>
  <c r="H1729" i="3"/>
  <c r="H1801" i="3"/>
  <c r="G1801" i="3"/>
  <c r="G1873" i="3"/>
  <c r="H1873" i="3"/>
  <c r="G2017" i="3"/>
  <c r="H2017" i="3"/>
  <c r="G2089" i="3"/>
  <c r="H2089" i="3"/>
  <c r="G2282" i="3"/>
  <c r="H2282" i="3"/>
  <c r="G2354" i="3"/>
  <c r="H2354" i="3"/>
  <c r="G2498" i="3"/>
  <c r="H2498" i="3"/>
  <c r="J2597" i="3"/>
  <c r="K2597" i="3"/>
  <c r="K2186" i="3"/>
  <c r="J2186" i="3"/>
  <c r="K2258" i="3"/>
  <c r="J2258" i="3"/>
  <c r="K2330" i="3"/>
  <c r="J2330" i="3"/>
  <c r="K2402" i="3"/>
  <c r="J2402" i="3"/>
  <c r="K2474" i="3"/>
  <c r="J2474" i="3"/>
  <c r="K2541" i="3"/>
  <c r="J2541" i="3"/>
  <c r="H2140" i="3"/>
  <c r="G2140" i="3"/>
  <c r="H2356" i="3"/>
  <c r="G2356" i="3"/>
  <c r="H2428" i="3"/>
  <c r="G2428" i="3"/>
  <c r="K2578" i="3"/>
  <c r="J2578" i="3"/>
  <c r="J2344" i="3"/>
  <c r="K2344" i="3"/>
  <c r="K2488" i="3"/>
  <c r="J2488" i="3"/>
  <c r="J2584" i="3"/>
  <c r="K2584" i="3"/>
  <c r="H2166" i="3"/>
  <c r="G2166" i="3"/>
  <c r="H2238" i="3"/>
  <c r="G2238" i="3"/>
  <c r="H2382" i="3"/>
  <c r="G2382" i="3"/>
  <c r="H2454" i="3"/>
  <c r="G2454" i="3"/>
  <c r="J2620" i="3"/>
  <c r="K2620" i="3"/>
  <c r="H2197" i="3"/>
  <c r="G2197" i="3"/>
  <c r="G2269" i="3"/>
  <c r="H2269" i="3"/>
  <c r="H2341" i="3"/>
  <c r="G2341" i="3"/>
  <c r="H2413" i="3"/>
  <c r="G2413" i="3"/>
  <c r="G2485" i="3"/>
  <c r="H2485" i="3"/>
  <c r="H2240" i="3"/>
  <c r="G2240" i="3"/>
  <c r="H2312" i="3"/>
  <c r="G2312" i="3"/>
  <c r="H2384" i="3"/>
  <c r="G2384" i="3"/>
  <c r="H2456" i="3"/>
  <c r="G2456" i="3"/>
  <c r="H2528" i="3"/>
  <c r="G2528" i="3"/>
  <c r="K2608" i="3"/>
  <c r="J2608" i="3"/>
  <c r="G2115" i="3"/>
  <c r="H2115" i="3"/>
  <c r="H2187" i="3"/>
  <c r="G2187" i="3"/>
  <c r="G2259" i="3"/>
  <c r="H2259" i="3"/>
  <c r="H2331" i="3"/>
  <c r="G2331" i="3"/>
  <c r="G2475" i="3"/>
  <c r="H2475" i="3"/>
  <c r="K2567" i="3"/>
  <c r="J2567" i="3"/>
  <c r="K2151" i="3"/>
  <c r="J2151" i="3"/>
  <c r="J2223" i="3"/>
  <c r="K2223" i="3"/>
  <c r="J2295" i="3"/>
  <c r="K2295" i="3"/>
  <c r="J2367" i="3"/>
  <c r="K2367" i="3"/>
  <c r="J2511" i="3"/>
  <c r="K2511" i="3"/>
  <c r="G2625" i="3"/>
  <c r="H2625" i="3"/>
  <c r="K2146" i="3"/>
  <c r="J2146" i="3"/>
  <c r="J2218" i="3"/>
  <c r="K2218" i="3"/>
  <c r="K2290" i="3"/>
  <c r="J2290" i="3"/>
  <c r="J2362" i="3"/>
  <c r="K2362" i="3"/>
  <c r="K2434" i="3"/>
  <c r="J2434" i="3"/>
  <c r="J2129" i="3"/>
  <c r="K2129" i="3"/>
  <c r="J2201" i="3"/>
  <c r="K2201" i="3"/>
  <c r="K2273" i="3"/>
  <c r="J2273" i="3"/>
  <c r="K2345" i="3"/>
  <c r="J2345" i="3"/>
  <c r="K2417" i="3"/>
  <c r="J2417" i="3"/>
  <c r="J2489" i="3"/>
  <c r="K2489" i="3"/>
  <c r="J2585" i="3"/>
  <c r="K2585" i="3"/>
  <c r="K2100" i="3"/>
  <c r="J2100" i="3"/>
  <c r="J2172" i="3"/>
  <c r="K2172" i="3"/>
  <c r="J2244" i="3"/>
  <c r="K2244" i="3"/>
  <c r="J2316" i="3"/>
  <c r="K2316" i="3"/>
  <c r="K2460" i="3"/>
  <c r="J2460" i="3"/>
  <c r="J2800" i="3"/>
  <c r="K2800" i="3"/>
  <c r="J2872" i="3"/>
  <c r="K2872" i="3"/>
  <c r="G3014" i="3"/>
  <c r="H3014" i="3"/>
  <c r="H3807" i="3"/>
  <c r="G3807" i="3"/>
  <c r="H2718" i="3"/>
  <c r="G2718" i="3"/>
  <c r="G2862" i="3"/>
  <c r="H2862" i="3"/>
  <c r="K2935" i="3"/>
  <c r="J2935" i="3"/>
  <c r="H3187" i="3"/>
  <c r="G3187" i="3"/>
  <c r="K2658" i="3"/>
  <c r="J2658" i="3"/>
  <c r="K2730" i="3"/>
  <c r="J2730" i="3"/>
  <c r="K2802" i="3"/>
  <c r="J2802" i="3"/>
  <c r="K2874" i="3"/>
  <c r="J2874" i="3"/>
  <c r="K3043" i="3"/>
  <c r="J3043" i="3"/>
  <c r="J2557" i="3"/>
  <c r="K2557" i="3"/>
  <c r="K2629" i="3"/>
  <c r="J2629" i="3"/>
  <c r="K2701" i="3"/>
  <c r="J2701" i="3"/>
  <c r="K2773" i="3"/>
  <c r="J2773" i="3"/>
  <c r="J2917" i="3"/>
  <c r="K2917" i="3"/>
  <c r="G3086" i="3"/>
  <c r="H3086" i="3"/>
  <c r="J2660" i="3"/>
  <c r="K2660" i="3"/>
  <c r="K2732" i="3"/>
  <c r="J2732" i="3"/>
  <c r="J2804" i="3"/>
  <c r="K2804" i="3"/>
  <c r="J2876" i="3"/>
  <c r="K2876" i="3"/>
  <c r="G2949" i="3"/>
  <c r="H2949" i="3"/>
  <c r="J3120" i="3"/>
  <c r="K3120" i="3"/>
  <c r="K2559" i="3"/>
  <c r="J2559" i="3"/>
  <c r="K2631" i="3"/>
  <c r="J2631" i="3"/>
  <c r="K2775" i="3"/>
  <c r="J2775" i="3"/>
  <c r="K2847" i="3"/>
  <c r="J2847" i="3"/>
  <c r="K2921" i="3"/>
  <c r="J2921" i="3"/>
  <c r="H3379" i="3"/>
  <c r="G3379" i="3"/>
  <c r="G2669" i="3"/>
  <c r="H2669" i="3"/>
  <c r="K3055" i="3"/>
  <c r="J3055" i="3"/>
  <c r="G4007" i="3"/>
  <c r="H4007" i="3"/>
  <c r="K2681" i="3"/>
  <c r="J2681" i="3"/>
  <c r="K2825" i="3"/>
  <c r="J2825" i="3"/>
  <c r="K3024" i="3"/>
  <c r="J3024" i="3"/>
  <c r="J3526" i="3"/>
  <c r="K3526" i="3"/>
  <c r="J2808" i="3"/>
  <c r="K2808" i="3"/>
  <c r="J2880" i="3"/>
  <c r="K2880" i="3"/>
  <c r="J3096" i="3"/>
  <c r="K3096" i="3"/>
  <c r="K2563" i="3"/>
  <c r="J2563" i="3"/>
  <c r="J2707" i="3"/>
  <c r="K2707" i="3"/>
  <c r="K2779" i="3"/>
  <c r="J2779" i="3"/>
  <c r="J2851" i="3"/>
  <c r="K2851" i="3"/>
  <c r="H2929" i="3"/>
  <c r="G2929" i="3"/>
  <c r="H3103" i="3"/>
  <c r="G3103" i="3"/>
  <c r="K2714" i="3"/>
  <c r="J2714" i="3"/>
  <c r="J2786" i="3"/>
  <c r="K2786" i="3"/>
  <c r="J2858" i="3"/>
  <c r="K2858" i="3"/>
  <c r="G2931" i="3"/>
  <c r="H2931" i="3"/>
  <c r="K2553" i="3"/>
  <c r="J2553" i="3"/>
  <c r="J2625" i="3"/>
  <c r="K2625" i="3"/>
  <c r="K2697" i="3"/>
  <c r="J2697" i="3"/>
  <c r="J2769" i="3"/>
  <c r="K2769" i="3"/>
  <c r="J2841" i="3"/>
  <c r="K2841" i="3"/>
  <c r="K2913" i="3"/>
  <c r="J2913" i="3"/>
  <c r="H3362" i="3"/>
  <c r="G3362" i="3"/>
  <c r="K3086" i="3"/>
  <c r="J3086" i="3"/>
  <c r="K3158" i="3"/>
  <c r="J3158" i="3"/>
  <c r="K3230" i="3"/>
  <c r="J3230" i="3"/>
  <c r="K3302" i="3"/>
  <c r="J3302" i="3"/>
  <c r="J3374" i="3"/>
  <c r="K3374" i="3"/>
  <c r="K3610" i="3"/>
  <c r="J3610" i="3"/>
  <c r="G3028" i="3"/>
  <c r="H3028" i="3"/>
  <c r="H3172" i="3"/>
  <c r="G3172" i="3"/>
  <c r="H3244" i="3"/>
  <c r="G3244" i="3"/>
  <c r="H3316" i="3"/>
  <c r="G3316" i="3"/>
  <c r="J2968" i="3"/>
  <c r="K2968" i="3"/>
  <c r="K3040" i="3"/>
  <c r="J3040" i="3"/>
  <c r="J3184" i="3"/>
  <c r="K3184" i="3"/>
  <c r="J3256" i="3"/>
  <c r="K3256" i="3"/>
  <c r="K3328" i="3"/>
  <c r="J3328" i="3"/>
  <c r="J3430" i="3"/>
  <c r="K3430" i="3"/>
  <c r="K2939" i="3"/>
  <c r="J2939" i="3"/>
  <c r="K3083" i="3"/>
  <c r="J3083" i="3"/>
  <c r="J3155" i="3"/>
  <c r="K3155" i="3"/>
  <c r="J3227" i="3"/>
  <c r="K3227" i="3"/>
  <c r="K3299" i="3"/>
  <c r="J3299" i="3"/>
  <c r="H3001" i="3"/>
  <c r="G3001" i="3"/>
  <c r="G3073" i="3"/>
  <c r="H3073" i="3"/>
  <c r="H3145" i="3"/>
  <c r="G3145" i="3"/>
  <c r="G3217" i="3"/>
  <c r="H3217" i="3"/>
  <c r="G3289" i="3"/>
  <c r="H3289" i="3"/>
  <c r="G3641" i="3"/>
  <c r="H3641" i="3"/>
  <c r="J2965" i="3"/>
  <c r="K2965" i="3"/>
  <c r="J3109" i="3"/>
  <c r="K3109" i="3"/>
  <c r="K3253" i="3"/>
  <c r="J3253" i="3"/>
  <c r="H3395" i="3"/>
  <c r="G3395" i="3"/>
  <c r="H3039" i="3"/>
  <c r="G3039" i="3"/>
  <c r="H3111" i="3"/>
  <c r="G3111" i="3"/>
  <c r="H3183" i="3"/>
  <c r="G3183" i="3"/>
  <c r="H3327" i="3"/>
  <c r="G3327" i="3"/>
  <c r="J2991" i="3"/>
  <c r="K2991" i="3"/>
  <c r="J3063" i="3"/>
  <c r="K3063" i="3"/>
  <c r="K3135" i="3"/>
  <c r="J3135" i="3"/>
  <c r="K3207" i="3"/>
  <c r="J3207" i="3"/>
  <c r="K3279" i="3"/>
  <c r="J3279" i="3"/>
  <c r="J3351" i="3"/>
  <c r="K3351" i="3"/>
  <c r="H2993" i="3"/>
  <c r="G2993" i="3"/>
  <c r="G3065" i="3"/>
  <c r="H3065" i="3"/>
  <c r="H3137" i="3"/>
  <c r="G3137" i="3"/>
  <c r="H3281" i="3"/>
  <c r="G3281" i="3"/>
  <c r="H3353" i="3"/>
  <c r="G3353" i="3"/>
  <c r="G2976" i="3"/>
  <c r="H2976" i="3"/>
  <c r="G3048" i="3"/>
  <c r="H3048" i="3"/>
  <c r="G3120" i="3"/>
  <c r="H3120" i="3"/>
  <c r="G3264" i="3"/>
  <c r="H3264" i="3"/>
  <c r="G3468" i="3"/>
  <c r="H3468" i="3"/>
  <c r="H3540" i="3"/>
  <c r="G3540" i="3"/>
  <c r="H3612" i="3"/>
  <c r="G3612" i="3"/>
  <c r="G3684" i="3"/>
  <c r="H3684" i="3"/>
  <c r="K3756" i="3"/>
  <c r="J3756" i="3"/>
  <c r="K3408" i="3"/>
  <c r="J3408" i="3"/>
  <c r="J3480" i="3"/>
  <c r="K3480" i="3"/>
  <c r="K3624" i="3"/>
  <c r="J3624" i="3"/>
  <c r="K3696" i="3"/>
  <c r="J3696" i="3"/>
  <c r="K3772" i="3"/>
  <c r="J3772" i="3"/>
  <c r="H3947" i="3"/>
  <c r="G3947" i="3"/>
  <c r="G3554" i="3"/>
  <c r="H3554" i="3"/>
  <c r="H3698" i="3"/>
  <c r="G3698" i="3"/>
  <c r="G3774" i="3"/>
  <c r="H3774" i="3"/>
  <c r="G3405" i="3"/>
  <c r="H3405" i="3"/>
  <c r="G3477" i="3"/>
  <c r="H3477" i="3"/>
  <c r="G3549" i="3"/>
  <c r="H3549" i="3"/>
  <c r="H3621" i="3"/>
  <c r="G3621" i="3"/>
  <c r="H3693" i="3"/>
  <c r="G3693" i="3"/>
  <c r="K3767" i="3"/>
  <c r="J3767" i="3"/>
  <c r="J3405" i="3"/>
  <c r="K3405" i="3"/>
  <c r="J3477" i="3"/>
  <c r="K3477" i="3"/>
  <c r="K3549" i="3"/>
  <c r="J3549" i="3"/>
  <c r="J3621" i="3"/>
  <c r="K3621" i="3"/>
  <c r="K3693" i="3"/>
  <c r="J3693" i="3"/>
  <c r="G3769" i="3"/>
  <c r="H3769" i="3"/>
  <c r="K3460" i="3"/>
  <c r="J3460" i="3"/>
  <c r="K3532" i="3"/>
  <c r="J3532" i="3"/>
  <c r="J3604" i="3"/>
  <c r="K3604" i="3"/>
  <c r="K3676" i="3"/>
  <c r="J3676" i="3"/>
  <c r="K3748" i="3"/>
  <c r="J3748" i="3"/>
  <c r="G4259" i="3"/>
  <c r="H4259" i="3"/>
  <c r="J3455" i="3"/>
  <c r="K3455" i="3"/>
  <c r="K3527" i="3"/>
  <c r="J3527" i="3"/>
  <c r="J3671" i="3"/>
  <c r="K3671" i="3"/>
  <c r="G3541" i="3"/>
  <c r="H3541" i="3"/>
  <c r="H3613" i="3"/>
  <c r="G3613" i="3"/>
  <c r="H3685" i="3"/>
  <c r="G3685" i="3"/>
  <c r="G3752" i="3"/>
  <c r="H3752" i="3"/>
  <c r="H3923" i="3"/>
  <c r="G3923" i="3"/>
  <c r="K3409" i="3"/>
  <c r="J3409" i="3"/>
  <c r="J3481" i="3"/>
  <c r="K3481" i="3"/>
  <c r="K3553" i="3"/>
  <c r="J3553" i="3"/>
  <c r="J3625" i="3"/>
  <c r="K3625" i="3"/>
  <c r="K3773" i="3"/>
  <c r="J3773" i="3"/>
  <c r="K3488" i="3"/>
  <c r="J3488" i="3"/>
  <c r="K3560" i="3"/>
  <c r="J3560" i="3"/>
  <c r="J3782" i="3"/>
  <c r="K3782" i="3"/>
  <c r="K4060" i="3"/>
  <c r="J4060" i="3"/>
  <c r="J3423" i="3"/>
  <c r="K3423" i="3"/>
  <c r="K3495" i="3"/>
  <c r="J3495" i="3"/>
  <c r="J3567" i="3"/>
  <c r="K3567" i="3"/>
  <c r="K3639" i="3"/>
  <c r="J3639" i="3"/>
  <c r="K3711" i="3"/>
  <c r="J3711" i="3"/>
  <c r="G3791" i="3"/>
  <c r="H3791" i="3"/>
  <c r="G3832" i="3"/>
  <c r="H3832" i="3"/>
  <c r="H3976" i="3"/>
  <c r="G3976" i="3"/>
  <c r="H4048" i="3"/>
  <c r="G4048" i="3"/>
  <c r="H4192" i="3"/>
  <c r="G4192" i="3"/>
  <c r="J3935" i="3"/>
  <c r="K3935" i="3"/>
  <c r="K4007" i="3"/>
  <c r="J4007" i="3"/>
  <c r="J4079" i="3"/>
  <c r="K4079" i="3"/>
  <c r="K4151" i="3"/>
  <c r="J4151" i="3"/>
  <c r="K3918" i="3"/>
  <c r="J3918" i="3"/>
  <c r="K3990" i="3"/>
  <c r="J3990" i="3"/>
  <c r="J4062" i="3"/>
  <c r="K4062" i="3"/>
  <c r="K4134" i="3"/>
  <c r="J4134" i="3"/>
  <c r="K4206" i="3"/>
  <c r="J4206" i="3"/>
  <c r="K3901" i="3"/>
  <c r="J3901" i="3"/>
  <c r="K3973" i="3"/>
  <c r="J3973" i="3"/>
  <c r="J4045" i="3"/>
  <c r="K4045" i="3"/>
  <c r="J4117" i="3"/>
  <c r="K4117" i="3"/>
  <c r="K4189" i="3"/>
  <c r="J4189" i="3"/>
  <c r="K4261" i="3"/>
  <c r="J4261" i="3"/>
  <c r="J3884" i="3"/>
  <c r="K3884" i="3"/>
  <c r="K3956" i="3"/>
  <c r="J3956" i="3"/>
  <c r="K4028" i="3"/>
  <c r="J4028" i="3"/>
  <c r="K4100" i="3"/>
  <c r="J4100" i="3"/>
  <c r="K4172" i="3"/>
  <c r="J4172" i="3"/>
  <c r="K4244" i="3"/>
  <c r="J4244" i="3"/>
  <c r="G3874" i="3"/>
  <c r="H3874" i="3"/>
  <c r="G4090" i="3"/>
  <c r="H4090" i="3"/>
  <c r="G4162" i="3"/>
  <c r="H4162" i="3"/>
  <c r="G4234" i="3"/>
  <c r="H4234" i="3"/>
  <c r="H3857" i="3"/>
  <c r="G3857" i="3"/>
  <c r="G4001" i="3"/>
  <c r="H4001" i="3"/>
  <c r="G4073" i="3"/>
  <c r="H4073" i="3"/>
  <c r="H4145" i="3"/>
  <c r="G4145" i="3"/>
  <c r="K3845" i="3"/>
  <c r="J3845" i="3"/>
  <c r="K3917" i="3"/>
  <c r="J3917" i="3"/>
  <c r="K3989" i="3"/>
  <c r="J3989" i="3"/>
  <c r="J4133" i="3"/>
  <c r="K4133" i="3"/>
  <c r="K4205" i="3"/>
  <c r="J4205" i="3"/>
  <c r="H3835" i="3"/>
  <c r="G3835" i="3"/>
  <c r="H3907" i="3"/>
  <c r="G3907" i="3"/>
  <c r="H3979" i="3"/>
  <c r="G3979" i="3"/>
  <c r="G4051" i="3"/>
  <c r="H4051" i="3"/>
  <c r="H4195" i="3"/>
  <c r="G4195" i="3"/>
  <c r="J3751" i="3"/>
  <c r="K3751" i="3"/>
  <c r="J3895" i="3"/>
  <c r="K3895" i="3"/>
  <c r="J4039" i="3"/>
  <c r="K4039" i="3"/>
  <c r="K4111" i="3"/>
  <c r="J4111" i="3"/>
  <c r="K4183" i="3"/>
  <c r="J4183" i="3"/>
  <c r="J3890" i="3"/>
  <c r="K3890" i="3"/>
  <c r="J3962" i="3"/>
  <c r="K3962" i="3"/>
  <c r="K4034" i="3"/>
  <c r="J4034" i="3"/>
  <c r="J4106" i="3"/>
  <c r="K4106" i="3"/>
  <c r="K4178" i="3"/>
  <c r="J4178" i="3"/>
  <c r="K4250" i="3"/>
  <c r="J4250" i="3"/>
  <c r="K2198" i="3"/>
  <c r="J2198" i="3"/>
  <c r="H2440" i="3"/>
  <c r="G2440" i="3"/>
  <c r="H2466" i="3"/>
  <c r="G2466" i="3"/>
  <c r="J2141" i="3"/>
  <c r="K2141" i="3"/>
  <c r="K2285" i="3"/>
  <c r="J2285" i="3"/>
  <c r="J2400" i="3"/>
  <c r="K2400" i="3"/>
  <c r="K2742" i="3"/>
  <c r="J2742" i="3"/>
  <c r="J2715" i="3"/>
  <c r="K2715" i="3"/>
  <c r="J2748" i="3"/>
  <c r="K2748" i="3"/>
  <c r="K2781" i="3"/>
  <c r="J2781" i="3"/>
  <c r="K3170" i="3"/>
  <c r="J3170" i="3"/>
  <c r="K3340" i="3"/>
  <c r="J3340" i="3"/>
  <c r="J3167" i="3"/>
  <c r="K3167" i="3"/>
  <c r="K3363" i="3"/>
  <c r="J3363" i="3"/>
  <c r="G2988" i="3"/>
  <c r="H2988" i="3"/>
  <c r="G3480" i="3"/>
  <c r="H3480" i="3"/>
  <c r="G3494" i="3"/>
  <c r="H3494" i="3"/>
  <c r="H3710" i="3"/>
  <c r="G3710" i="3"/>
  <c r="K3616" i="3"/>
  <c r="J3616" i="3"/>
  <c r="K3565" i="3"/>
  <c r="J3565" i="3"/>
  <c r="K3947" i="3"/>
  <c r="J3947" i="3"/>
  <c r="K3841" i="3"/>
  <c r="J3841" i="3"/>
  <c r="J3985" i="3"/>
  <c r="K3985" i="3"/>
  <c r="K3835" i="3"/>
  <c r="J3835" i="3"/>
  <c r="H1217" i="3"/>
  <c r="G1217" i="3"/>
  <c r="H611" i="3"/>
  <c r="G611" i="3"/>
  <c r="H683" i="3"/>
  <c r="G683" i="3"/>
  <c r="H936" i="3"/>
  <c r="G936" i="3"/>
  <c r="K621" i="3"/>
  <c r="J621" i="3"/>
  <c r="J695" i="3"/>
  <c r="K695" i="3"/>
  <c r="G801" i="3"/>
  <c r="H801" i="3"/>
  <c r="J594" i="3"/>
  <c r="K594" i="3"/>
  <c r="K750" i="3"/>
  <c r="J750" i="3"/>
  <c r="K649" i="3"/>
  <c r="J649" i="3"/>
  <c r="H693" i="3"/>
  <c r="G693" i="3"/>
  <c r="G1189" i="3"/>
  <c r="H1189" i="3"/>
  <c r="K616" i="3"/>
  <c r="J616" i="3"/>
  <c r="K688" i="3"/>
  <c r="J688" i="3"/>
  <c r="K760" i="3"/>
  <c r="J760" i="3"/>
  <c r="H972" i="3"/>
  <c r="G972" i="3"/>
  <c r="G655" i="3"/>
  <c r="H655" i="3"/>
  <c r="H652" i="3"/>
  <c r="G652" i="3"/>
  <c r="H630" i="3"/>
  <c r="G630" i="3"/>
  <c r="G702" i="3"/>
  <c r="H702" i="3"/>
  <c r="G859" i="3"/>
  <c r="H859" i="3"/>
  <c r="K612" i="3"/>
  <c r="J612" i="3"/>
  <c r="J1110" i="3"/>
  <c r="K1110" i="3"/>
  <c r="H601" i="3"/>
  <c r="G601" i="3"/>
  <c r="H685" i="3"/>
  <c r="G685" i="3"/>
  <c r="G757" i="3"/>
  <c r="H757" i="3"/>
  <c r="K827" i="3"/>
  <c r="J827" i="3"/>
  <c r="H640" i="3"/>
  <c r="G640" i="3"/>
  <c r="H584" i="3"/>
  <c r="G584" i="3"/>
  <c r="G800" i="3"/>
  <c r="H800" i="3"/>
  <c r="K692" i="3"/>
  <c r="J692" i="3"/>
  <c r="K776" i="3"/>
  <c r="J776" i="3"/>
  <c r="J888" i="3"/>
  <c r="K888" i="3"/>
  <c r="H595" i="3"/>
  <c r="G595" i="3"/>
  <c r="K704" i="3"/>
  <c r="J704" i="3"/>
  <c r="G634" i="3"/>
  <c r="H634" i="3"/>
  <c r="G706" i="3"/>
  <c r="H706" i="3"/>
  <c r="G778" i="3"/>
  <c r="H778" i="3"/>
  <c r="K670" i="3"/>
  <c r="J670" i="3"/>
  <c r="K742" i="3"/>
  <c r="J742" i="3"/>
  <c r="J814" i="3"/>
  <c r="K814" i="3"/>
  <c r="G576" i="3"/>
  <c r="H576" i="3"/>
  <c r="H648" i="3"/>
  <c r="G648" i="3"/>
  <c r="G720" i="3"/>
  <c r="H720" i="3"/>
  <c r="J893" i="3"/>
  <c r="K893" i="3"/>
  <c r="K1098" i="3"/>
  <c r="J1098" i="3"/>
  <c r="G703" i="3"/>
  <c r="H703" i="3"/>
  <c r="K583" i="3"/>
  <c r="J583" i="3"/>
  <c r="J655" i="3"/>
  <c r="K655" i="3"/>
  <c r="K727" i="3"/>
  <c r="J727" i="3"/>
  <c r="J799" i="3"/>
  <c r="K799" i="3"/>
  <c r="K826" i="3"/>
  <c r="J826" i="3"/>
  <c r="J898" i="3"/>
  <c r="K898" i="3"/>
  <c r="J970" i="3"/>
  <c r="K970" i="3"/>
  <c r="K1042" i="3"/>
  <c r="J1042" i="3"/>
  <c r="K1114" i="3"/>
  <c r="J1114" i="3"/>
  <c r="K1186" i="3"/>
  <c r="J1186" i="3"/>
  <c r="J1259" i="3"/>
  <c r="K1259" i="3"/>
  <c r="G1502" i="3"/>
  <c r="H1502" i="3"/>
  <c r="H1068" i="3"/>
  <c r="G1068" i="3"/>
  <c r="H1140" i="3"/>
  <c r="G1140" i="3"/>
  <c r="K1212" i="3"/>
  <c r="J1212" i="3"/>
  <c r="K1353" i="3"/>
  <c r="J1353" i="3"/>
  <c r="K1104" i="3"/>
  <c r="J1104" i="3"/>
  <c r="J1176" i="3"/>
  <c r="K1176" i="3"/>
  <c r="H1263" i="3"/>
  <c r="G1263" i="3"/>
  <c r="K1322" i="3"/>
  <c r="J1322" i="3"/>
  <c r="J859" i="3"/>
  <c r="K859" i="3"/>
  <c r="K1003" i="3"/>
  <c r="J1003" i="3"/>
  <c r="J1075" i="3"/>
  <c r="K1075" i="3"/>
  <c r="J1147" i="3"/>
  <c r="K1147" i="3"/>
  <c r="G1218" i="3"/>
  <c r="H1218" i="3"/>
  <c r="K842" i="3"/>
  <c r="J842" i="3"/>
  <c r="K914" i="3"/>
  <c r="J914" i="3"/>
  <c r="K986" i="3"/>
  <c r="J986" i="3"/>
  <c r="K1130" i="3"/>
  <c r="J1130" i="3"/>
  <c r="K1202" i="3"/>
  <c r="J1202" i="3"/>
  <c r="G1339" i="3"/>
  <c r="H1339" i="3"/>
  <c r="G916" i="3"/>
  <c r="H916" i="3"/>
  <c r="H988" i="3"/>
  <c r="G988" i="3"/>
  <c r="G1060" i="3"/>
  <c r="H1060" i="3"/>
  <c r="H1132" i="3"/>
  <c r="G1132" i="3"/>
  <c r="K1404" i="3"/>
  <c r="J1404" i="3"/>
  <c r="G959" i="3"/>
  <c r="H959" i="3"/>
  <c r="H1031" i="3"/>
  <c r="G1031" i="3"/>
  <c r="H1103" i="3"/>
  <c r="G1103" i="3"/>
  <c r="G1175" i="3"/>
  <c r="H1175" i="3"/>
  <c r="G1260" i="3"/>
  <c r="H1260" i="3"/>
  <c r="H846" i="3"/>
  <c r="G846" i="3"/>
  <c r="G918" i="3"/>
  <c r="H918" i="3"/>
  <c r="H990" i="3"/>
  <c r="G990" i="3"/>
  <c r="G1062" i="3"/>
  <c r="H1062" i="3"/>
  <c r="G1206" i="3"/>
  <c r="H1206" i="3"/>
  <c r="H1363" i="3"/>
  <c r="G1363" i="3"/>
  <c r="G1297" i="3"/>
  <c r="H1297" i="3"/>
  <c r="H1490" i="3"/>
  <c r="G1490" i="3"/>
  <c r="H884" i="3"/>
  <c r="G884" i="3"/>
  <c r="G956" i="3"/>
  <c r="H956" i="3"/>
  <c r="H1028" i="3"/>
  <c r="G1028" i="3"/>
  <c r="G1100" i="3"/>
  <c r="H1100" i="3"/>
  <c r="H1172" i="3"/>
  <c r="G1172" i="3"/>
  <c r="K1291" i="3"/>
  <c r="J1291" i="3"/>
  <c r="H819" i="3"/>
  <c r="G819" i="3"/>
  <c r="H891" i="3"/>
  <c r="G891" i="3"/>
  <c r="G1035" i="3"/>
  <c r="H1035" i="3"/>
  <c r="H1107" i="3"/>
  <c r="G1107" i="3"/>
  <c r="H1179" i="3"/>
  <c r="G1179" i="3"/>
  <c r="H1272" i="3"/>
  <c r="G1272" i="3"/>
  <c r="K831" i="3"/>
  <c r="J831" i="3"/>
  <c r="K975" i="3"/>
  <c r="J975" i="3"/>
  <c r="K1047" i="3"/>
  <c r="J1047" i="3"/>
  <c r="K1119" i="3"/>
  <c r="J1119" i="3"/>
  <c r="K1191" i="3"/>
  <c r="J1191" i="3"/>
  <c r="K1368" i="3"/>
  <c r="J1368" i="3"/>
  <c r="H1320" i="3"/>
  <c r="G1320" i="3"/>
  <c r="H1392" i="3"/>
  <c r="G1392" i="3"/>
  <c r="G1464" i="3"/>
  <c r="H1464" i="3"/>
  <c r="H1608" i="3"/>
  <c r="G1608" i="3"/>
  <c r="G2122" i="3"/>
  <c r="H2122" i="3"/>
  <c r="J1476" i="3"/>
  <c r="K1476" i="3"/>
  <c r="K1548" i="3"/>
  <c r="J1548" i="3"/>
  <c r="K1620" i="3"/>
  <c r="J1620" i="3"/>
  <c r="K1927" i="3"/>
  <c r="J1927" i="3"/>
  <c r="K1579" i="3"/>
  <c r="J1579" i="3"/>
  <c r="H1653" i="3"/>
  <c r="G1653" i="3"/>
  <c r="H1389" i="3"/>
  <c r="G1389" i="3"/>
  <c r="H1461" i="3"/>
  <c r="G1461" i="3"/>
  <c r="G1533" i="3"/>
  <c r="H1533" i="3"/>
  <c r="H1670" i="3"/>
  <c r="G1670" i="3"/>
  <c r="J2011" i="3"/>
  <c r="K2011" i="3"/>
  <c r="G1636" i="3"/>
  <c r="H1636" i="3"/>
  <c r="H1319" i="3"/>
  <c r="G1319" i="3"/>
  <c r="G1391" i="3"/>
  <c r="H1391" i="3"/>
  <c r="G1463" i="3"/>
  <c r="H1463" i="3"/>
  <c r="H1535" i="3"/>
  <c r="G1535" i="3"/>
  <c r="H1607" i="3"/>
  <c r="G1607" i="3"/>
  <c r="H1814" i="3"/>
  <c r="G1814" i="3"/>
  <c r="G1302" i="3"/>
  <c r="H1302" i="3"/>
  <c r="H1374" i="3"/>
  <c r="G1374" i="3"/>
  <c r="H1446" i="3"/>
  <c r="G1446" i="3"/>
  <c r="H1590" i="3"/>
  <c r="G1590" i="3"/>
  <c r="K1374" i="3"/>
  <c r="J1374" i="3"/>
  <c r="K1446" i="3"/>
  <c r="J1446" i="3"/>
  <c r="J1590" i="3"/>
  <c r="K1590" i="3"/>
  <c r="J1697" i="3"/>
  <c r="K1697" i="3"/>
  <c r="H2112" i="3"/>
  <c r="G2112" i="3"/>
  <c r="J1345" i="3"/>
  <c r="K1345" i="3"/>
  <c r="J1417" i="3"/>
  <c r="K1417" i="3"/>
  <c r="K1489" i="3"/>
  <c r="J1489" i="3"/>
  <c r="K1561" i="3"/>
  <c r="J1561" i="3"/>
  <c r="J1633" i="3"/>
  <c r="K1633" i="3"/>
  <c r="K1352" i="3"/>
  <c r="J1352" i="3"/>
  <c r="K1424" i="3"/>
  <c r="J1424" i="3"/>
  <c r="J1496" i="3"/>
  <c r="K1496" i="3"/>
  <c r="K1568" i="3"/>
  <c r="J1568" i="3"/>
  <c r="J1640" i="3"/>
  <c r="K1640" i="3"/>
  <c r="J1975" i="3"/>
  <c r="K1975" i="3"/>
  <c r="K1263" i="3"/>
  <c r="J1263" i="3"/>
  <c r="J1335" i="3"/>
  <c r="K1335" i="3"/>
  <c r="J1407" i="3"/>
  <c r="K1407" i="3"/>
  <c r="J1479" i="3"/>
  <c r="K1479" i="3"/>
  <c r="K1623" i="3"/>
  <c r="J1623" i="3"/>
  <c r="K1330" i="3"/>
  <c r="J1330" i="3"/>
  <c r="J1402" i="3"/>
  <c r="K1402" i="3"/>
  <c r="K1618" i="3"/>
  <c r="J1618" i="3"/>
  <c r="J1843" i="3"/>
  <c r="K1843" i="3"/>
  <c r="H1700" i="3"/>
  <c r="G1700" i="3"/>
  <c r="G1844" i="3"/>
  <c r="H1844" i="3"/>
  <c r="H1988" i="3"/>
  <c r="G1988" i="3"/>
  <c r="H2060" i="3"/>
  <c r="G2060" i="3"/>
  <c r="J1700" i="3"/>
  <c r="K1700" i="3"/>
  <c r="K1844" i="3"/>
  <c r="J1844" i="3"/>
  <c r="J1988" i="3"/>
  <c r="K1988" i="3"/>
  <c r="K2060" i="3"/>
  <c r="J2060" i="3"/>
  <c r="H2186" i="3"/>
  <c r="G2186" i="3"/>
  <c r="K1683" i="3"/>
  <c r="J1683" i="3"/>
  <c r="J1827" i="3"/>
  <c r="K1827" i="3"/>
  <c r="K1899" i="3"/>
  <c r="J1899" i="3"/>
  <c r="J1971" i="3"/>
  <c r="K1971" i="3"/>
  <c r="J2043" i="3"/>
  <c r="K2043" i="3"/>
  <c r="J1678" i="3"/>
  <c r="K1678" i="3"/>
  <c r="J1750" i="3"/>
  <c r="K1750" i="3"/>
  <c r="K1822" i="3"/>
  <c r="J1822" i="3"/>
  <c r="K1894" i="3"/>
  <c r="J1894" i="3"/>
  <c r="J1966" i="3"/>
  <c r="K1966" i="3"/>
  <c r="K2038" i="3"/>
  <c r="J2038" i="3"/>
  <c r="G2303" i="3"/>
  <c r="H2303" i="3"/>
  <c r="H1800" i="3"/>
  <c r="G1800" i="3"/>
  <c r="H1872" i="3"/>
  <c r="G1872" i="3"/>
  <c r="H1944" i="3"/>
  <c r="G1944" i="3"/>
  <c r="G2016" i="3"/>
  <c r="H2016" i="3"/>
  <c r="H2088" i="3"/>
  <c r="G2088" i="3"/>
  <c r="K2236" i="3"/>
  <c r="J2236" i="3"/>
  <c r="J1800" i="3"/>
  <c r="K1800" i="3"/>
  <c r="J1872" i="3"/>
  <c r="K1872" i="3"/>
  <c r="J1944" i="3"/>
  <c r="K1944" i="3"/>
  <c r="K2016" i="3"/>
  <c r="J2016" i="3"/>
  <c r="K2088" i="3"/>
  <c r="J2088" i="3"/>
  <c r="G2315" i="3"/>
  <c r="H2315" i="3"/>
  <c r="G1821" i="3"/>
  <c r="H1821" i="3"/>
  <c r="H1893" i="3"/>
  <c r="G1893" i="3"/>
  <c r="G1965" i="3"/>
  <c r="H1965" i="3"/>
  <c r="G2037" i="3"/>
  <c r="H2037" i="3"/>
  <c r="K2116" i="3"/>
  <c r="J2116" i="3"/>
  <c r="K1713" i="3"/>
  <c r="J1713" i="3"/>
  <c r="J1785" i="3"/>
  <c r="K1785" i="3"/>
  <c r="J1857" i="3"/>
  <c r="K1857" i="3"/>
  <c r="K1929" i="3"/>
  <c r="J1929" i="3"/>
  <c r="K2001" i="3"/>
  <c r="J2001" i="3"/>
  <c r="K1660" i="3"/>
  <c r="J1660" i="3"/>
  <c r="J1732" i="3"/>
  <c r="K1732" i="3"/>
  <c r="J1804" i="3"/>
  <c r="K1804" i="3"/>
  <c r="J1876" i="3"/>
  <c r="K1876" i="3"/>
  <c r="J1948" i="3"/>
  <c r="K1948" i="3"/>
  <c r="K2020" i="3"/>
  <c r="J2020" i="3"/>
  <c r="K2092" i="3"/>
  <c r="J2092" i="3"/>
  <c r="J1679" i="3"/>
  <c r="K1679" i="3"/>
  <c r="K1751" i="3"/>
  <c r="J1751" i="3"/>
  <c r="K1823" i="3"/>
  <c r="J1823" i="3"/>
  <c r="J1967" i="3"/>
  <c r="K1967" i="3"/>
  <c r="J2107" i="3"/>
  <c r="K2107" i="3"/>
  <c r="K1806" i="3"/>
  <c r="J1806" i="3"/>
  <c r="K1878" i="3"/>
  <c r="J1878" i="3"/>
  <c r="J1950" i="3"/>
  <c r="K1950" i="3"/>
  <c r="K2022" i="3"/>
  <c r="J2022" i="3"/>
  <c r="H2098" i="3"/>
  <c r="G2098" i="3"/>
  <c r="K2287" i="3"/>
  <c r="J2287" i="3"/>
  <c r="K2359" i="3"/>
  <c r="J2359" i="3"/>
  <c r="J2431" i="3"/>
  <c r="K2431" i="3"/>
  <c r="K2503" i="3"/>
  <c r="J2503" i="3"/>
  <c r="G2599" i="3"/>
  <c r="H2599" i="3"/>
  <c r="H2121" i="3"/>
  <c r="G2121" i="3"/>
  <c r="G2193" i="3"/>
  <c r="H2193" i="3"/>
  <c r="H2265" i="3"/>
  <c r="G2265" i="3"/>
  <c r="G2337" i="3"/>
  <c r="H2337" i="3"/>
  <c r="G2481" i="3"/>
  <c r="H2481" i="3"/>
  <c r="G2543" i="3"/>
  <c r="H2543" i="3"/>
  <c r="J2145" i="3"/>
  <c r="K2145" i="3"/>
  <c r="K2217" i="3"/>
  <c r="J2217" i="3"/>
  <c r="K2361" i="3"/>
  <c r="J2361" i="3"/>
  <c r="J2433" i="3"/>
  <c r="K2433" i="3"/>
  <c r="K2505" i="3"/>
  <c r="J2505" i="3"/>
  <c r="H2423" i="3"/>
  <c r="G2423" i="3"/>
  <c r="G2495" i="3"/>
  <c r="H2495" i="3"/>
  <c r="G2622" i="3"/>
  <c r="H2622" i="3"/>
  <c r="K2171" i="3"/>
  <c r="J2171" i="3"/>
  <c r="J2243" i="3"/>
  <c r="K2243" i="3"/>
  <c r="K2315" i="3"/>
  <c r="J2315" i="3"/>
  <c r="J2387" i="3"/>
  <c r="K2387" i="3"/>
  <c r="J2459" i="3"/>
  <c r="K2459" i="3"/>
  <c r="K2531" i="3"/>
  <c r="J2531" i="3"/>
  <c r="G2637" i="3"/>
  <c r="H2637" i="3"/>
  <c r="J2130" i="3"/>
  <c r="K2130" i="3"/>
  <c r="K2202" i="3"/>
  <c r="J2202" i="3"/>
  <c r="K2418" i="3"/>
  <c r="J2418" i="3"/>
  <c r="H2592" i="3"/>
  <c r="G2592" i="3"/>
  <c r="K2389" i="3"/>
  <c r="J2389" i="3"/>
  <c r="K2461" i="3"/>
  <c r="J2461" i="3"/>
  <c r="K2533" i="3"/>
  <c r="J2533" i="3"/>
  <c r="J2612" i="3"/>
  <c r="K2612" i="3"/>
  <c r="K2120" i="3"/>
  <c r="J2120" i="3"/>
  <c r="J2192" i="3"/>
  <c r="K2192" i="3"/>
  <c r="J2264" i="3"/>
  <c r="K2264" i="3"/>
  <c r="K2336" i="3"/>
  <c r="J2336" i="3"/>
  <c r="K2408" i="3"/>
  <c r="J2408" i="3"/>
  <c r="J2480" i="3"/>
  <c r="K2480" i="3"/>
  <c r="G2571" i="3"/>
  <c r="H2571" i="3"/>
  <c r="H2158" i="3"/>
  <c r="G2158" i="3"/>
  <c r="H2230" i="3"/>
  <c r="G2230" i="3"/>
  <c r="H2374" i="3"/>
  <c r="G2374" i="3"/>
  <c r="H2446" i="3"/>
  <c r="G2446" i="3"/>
  <c r="H2518" i="3"/>
  <c r="G2518" i="3"/>
  <c r="G2153" i="3"/>
  <c r="H2153" i="3"/>
  <c r="H2297" i="3"/>
  <c r="G2297" i="3"/>
  <c r="G2369" i="3"/>
  <c r="H2369" i="3"/>
  <c r="H2441" i="3"/>
  <c r="G2441" i="3"/>
  <c r="G2136" i="3"/>
  <c r="H2136" i="3"/>
  <c r="H2208" i="3"/>
  <c r="G2208" i="3"/>
  <c r="G2352" i="3"/>
  <c r="H2352" i="3"/>
  <c r="G2424" i="3"/>
  <c r="H2424" i="3"/>
  <c r="H2587" i="3"/>
  <c r="G2587" i="3"/>
  <c r="G2107" i="3"/>
  <c r="H2107" i="3"/>
  <c r="G2251" i="3"/>
  <c r="H2251" i="3"/>
  <c r="H2395" i="3"/>
  <c r="G2395" i="3"/>
  <c r="G2467" i="3"/>
  <c r="H2467" i="3"/>
  <c r="J2539" i="3"/>
  <c r="K2539" i="3"/>
  <c r="H2807" i="3"/>
  <c r="G2807" i="3"/>
  <c r="G2879" i="3"/>
  <c r="H2879" i="3"/>
  <c r="K3036" i="3"/>
  <c r="J3036" i="3"/>
  <c r="J2651" i="3"/>
  <c r="K2651" i="3"/>
  <c r="J2795" i="3"/>
  <c r="K2795" i="3"/>
  <c r="J2867" i="3"/>
  <c r="K2867" i="3"/>
  <c r="G2937" i="3"/>
  <c r="H2937" i="3"/>
  <c r="H3223" i="3"/>
  <c r="G3223" i="3"/>
  <c r="G2593" i="3"/>
  <c r="H2593" i="3"/>
  <c r="H2665" i="3"/>
  <c r="G2665" i="3"/>
  <c r="G2737" i="3"/>
  <c r="H2737" i="3"/>
  <c r="H2809" i="3"/>
  <c r="G2809" i="3"/>
  <c r="H2881" i="3"/>
  <c r="G2881" i="3"/>
  <c r="J3079" i="3"/>
  <c r="K3079" i="3"/>
  <c r="H2636" i="3"/>
  <c r="G2636" i="3"/>
  <c r="G2708" i="3"/>
  <c r="H2708" i="3"/>
  <c r="G2739" i="3"/>
  <c r="H2739" i="3"/>
  <c r="H2811" i="3"/>
  <c r="G2811" i="3"/>
  <c r="H2883" i="3"/>
  <c r="G2883" i="3"/>
  <c r="J3156" i="3"/>
  <c r="K3156" i="3"/>
  <c r="G2566" i="3"/>
  <c r="H2566" i="3"/>
  <c r="G2638" i="3"/>
  <c r="H2638" i="3"/>
  <c r="H2782" i="3"/>
  <c r="G2782" i="3"/>
  <c r="G2854" i="3"/>
  <c r="H2854" i="3"/>
  <c r="H2934" i="3"/>
  <c r="G2934" i="3"/>
  <c r="J3454" i="3"/>
  <c r="K3454" i="3"/>
  <c r="J2674" i="3"/>
  <c r="K2674" i="3"/>
  <c r="K2746" i="3"/>
  <c r="J2746" i="3"/>
  <c r="J2818" i="3"/>
  <c r="K2818" i="3"/>
  <c r="J2890" i="3"/>
  <c r="K2890" i="3"/>
  <c r="K3091" i="3"/>
  <c r="J3091" i="3"/>
  <c r="H2616" i="3"/>
  <c r="G2616" i="3"/>
  <c r="G2688" i="3"/>
  <c r="H2688" i="3"/>
  <c r="G2760" i="3"/>
  <c r="H2760" i="3"/>
  <c r="H2832" i="3"/>
  <c r="G2832" i="3"/>
  <c r="H2904" i="3"/>
  <c r="G2904" i="3"/>
  <c r="J3026" i="3"/>
  <c r="K3026" i="3"/>
  <c r="H3533" i="3"/>
  <c r="G3533" i="3"/>
  <c r="H2671" i="3"/>
  <c r="G2671" i="3"/>
  <c r="H2743" i="3"/>
  <c r="G2743" i="3"/>
  <c r="G2815" i="3"/>
  <c r="H2815" i="3"/>
  <c r="H2887" i="3"/>
  <c r="G2887" i="3"/>
  <c r="G2570" i="3"/>
  <c r="H2570" i="3"/>
  <c r="H2642" i="3"/>
  <c r="G2642" i="3"/>
  <c r="H2714" i="3"/>
  <c r="G2714" i="3"/>
  <c r="H2786" i="3"/>
  <c r="G2786" i="3"/>
  <c r="H2858" i="3"/>
  <c r="G2858" i="3"/>
  <c r="K2942" i="3"/>
  <c r="J2942" i="3"/>
  <c r="G3139" i="3"/>
  <c r="H3139" i="3"/>
  <c r="H2721" i="3"/>
  <c r="G2721" i="3"/>
  <c r="H2865" i="3"/>
  <c r="G2865" i="3"/>
  <c r="G2933" i="3"/>
  <c r="H2933" i="3"/>
  <c r="H2560" i="3"/>
  <c r="G2560" i="3"/>
  <c r="H2632" i="3"/>
  <c r="G2632" i="3"/>
  <c r="H2704" i="3"/>
  <c r="G2704" i="3"/>
  <c r="H2776" i="3"/>
  <c r="G2776" i="3"/>
  <c r="G2922" i="3"/>
  <c r="H2922" i="3"/>
  <c r="K3670" i="3"/>
  <c r="J3670" i="3"/>
  <c r="G3093" i="3"/>
  <c r="H3093" i="3"/>
  <c r="G3165" i="3"/>
  <c r="H3165" i="3"/>
  <c r="G3237" i="3"/>
  <c r="H3237" i="3"/>
  <c r="H3617" i="3"/>
  <c r="G3617" i="3"/>
  <c r="K2961" i="3"/>
  <c r="J2961" i="3"/>
  <c r="J3033" i="3"/>
  <c r="K3033" i="3"/>
  <c r="J3177" i="3"/>
  <c r="K3177" i="3"/>
  <c r="K3249" i="3"/>
  <c r="J3249" i="3"/>
  <c r="H2975" i="3"/>
  <c r="G2975" i="3"/>
  <c r="H3047" i="3"/>
  <c r="G3047" i="3"/>
  <c r="H3191" i="3"/>
  <c r="G3191" i="3"/>
  <c r="G3263" i="3"/>
  <c r="H3263" i="3"/>
  <c r="G3335" i="3"/>
  <c r="H3335" i="3"/>
  <c r="K3448" i="3"/>
  <c r="J3448" i="3"/>
  <c r="G2946" i="3"/>
  <c r="H2946" i="3"/>
  <c r="H3018" i="3"/>
  <c r="G3018" i="3"/>
  <c r="H3090" i="3"/>
  <c r="G3090" i="3"/>
  <c r="G3234" i="3"/>
  <c r="H3234" i="3"/>
  <c r="H3306" i="3"/>
  <c r="G3306" i="3"/>
  <c r="J3006" i="3"/>
  <c r="K3006" i="3"/>
  <c r="J3078" i="3"/>
  <c r="K3078" i="3"/>
  <c r="K3150" i="3"/>
  <c r="J3150" i="3"/>
  <c r="J3294" i="3"/>
  <c r="K3294" i="3"/>
  <c r="K3366" i="3"/>
  <c r="J3366" i="3"/>
  <c r="K3706" i="3"/>
  <c r="J3706" i="3"/>
  <c r="H2972" i="3"/>
  <c r="G2972" i="3"/>
  <c r="H3044" i="3"/>
  <c r="G3044" i="3"/>
  <c r="G3116" i="3"/>
  <c r="H3116" i="3"/>
  <c r="H3188" i="3"/>
  <c r="G3188" i="3"/>
  <c r="H3260" i="3"/>
  <c r="G3260" i="3"/>
  <c r="H3332" i="3"/>
  <c r="G3332" i="3"/>
  <c r="G3397" i="3"/>
  <c r="H3397" i="3"/>
  <c r="K3044" i="3"/>
  <c r="J3044" i="3"/>
  <c r="K3116" i="3"/>
  <c r="J3116" i="3"/>
  <c r="K3188" i="3"/>
  <c r="J3188" i="3"/>
  <c r="K3260" i="3"/>
  <c r="J3260" i="3"/>
  <c r="K3332" i="3"/>
  <c r="J3332" i="3"/>
  <c r="K3424" i="3"/>
  <c r="J3424" i="3"/>
  <c r="H2926" i="3"/>
  <c r="G2926" i="3"/>
  <c r="H2998" i="3"/>
  <c r="G2998" i="3"/>
  <c r="H3070" i="3"/>
  <c r="G3070" i="3"/>
  <c r="H3142" i="3"/>
  <c r="G3142" i="3"/>
  <c r="H3214" i="3"/>
  <c r="G3214" i="3"/>
  <c r="H3286" i="3"/>
  <c r="G3286" i="3"/>
  <c r="J2998" i="3"/>
  <c r="K2998" i="3"/>
  <c r="K3070" i="3"/>
  <c r="J3070" i="3"/>
  <c r="K3142" i="3"/>
  <c r="J3142" i="3"/>
  <c r="J3214" i="3"/>
  <c r="K3214" i="3"/>
  <c r="K3286" i="3"/>
  <c r="J3286" i="3"/>
  <c r="K3658" i="3"/>
  <c r="J3658" i="3"/>
  <c r="K2981" i="3"/>
  <c r="J2981" i="3"/>
  <c r="J3053" i="3"/>
  <c r="K3053" i="3"/>
  <c r="K3125" i="3"/>
  <c r="J3125" i="3"/>
  <c r="K3197" i="3"/>
  <c r="J3197" i="3"/>
  <c r="K3269" i="3"/>
  <c r="J3269" i="3"/>
  <c r="K3341" i="3"/>
  <c r="J3341" i="3"/>
  <c r="J3401" i="3"/>
  <c r="K3401" i="3"/>
  <c r="J3473" i="3"/>
  <c r="K3473" i="3"/>
  <c r="K3617" i="3"/>
  <c r="J3617" i="3"/>
  <c r="K3689" i="3"/>
  <c r="J3689" i="3"/>
  <c r="G3765" i="3"/>
  <c r="H3765" i="3"/>
  <c r="H3415" i="3"/>
  <c r="G3415" i="3"/>
  <c r="H3559" i="3"/>
  <c r="G3559" i="3"/>
  <c r="G3631" i="3"/>
  <c r="H3631" i="3"/>
  <c r="G3703" i="3"/>
  <c r="H3703" i="3"/>
  <c r="K3779" i="3"/>
  <c r="J3779" i="3"/>
  <c r="K4012" i="3"/>
  <c r="J4012" i="3"/>
  <c r="K3415" i="3"/>
  <c r="J3415" i="3"/>
  <c r="J3559" i="3"/>
  <c r="K3559" i="3"/>
  <c r="J3631" i="3"/>
  <c r="K3631" i="3"/>
  <c r="J3703" i="3"/>
  <c r="K3703" i="3"/>
  <c r="G3781" i="3"/>
  <c r="H3781" i="3"/>
  <c r="K3554" i="3"/>
  <c r="J3554" i="3"/>
  <c r="K3698" i="3"/>
  <c r="J3698" i="3"/>
  <c r="J3774" i="3"/>
  <c r="K3774" i="3"/>
  <c r="H3959" i="3"/>
  <c r="G3959" i="3"/>
  <c r="G3412" i="3"/>
  <c r="H3412" i="3"/>
  <c r="H3484" i="3"/>
  <c r="G3484" i="3"/>
  <c r="G3556" i="3"/>
  <c r="H3556" i="3"/>
  <c r="G3628" i="3"/>
  <c r="H3628" i="3"/>
  <c r="K3776" i="3"/>
  <c r="J3776" i="3"/>
  <c r="H3467" i="3"/>
  <c r="G3467" i="3"/>
  <c r="G3611" i="3"/>
  <c r="H3611" i="3"/>
  <c r="J3755" i="3"/>
  <c r="K3755" i="3"/>
  <c r="G3882" i="3"/>
  <c r="H3882" i="3"/>
  <c r="G3390" i="3"/>
  <c r="H3390" i="3"/>
  <c r="G3606" i="3"/>
  <c r="H3606" i="3"/>
  <c r="H3678" i="3"/>
  <c r="G3678" i="3"/>
  <c r="G3750" i="3"/>
  <c r="H3750" i="3"/>
  <c r="K3402" i="3"/>
  <c r="J3402" i="3"/>
  <c r="J3474" i="3"/>
  <c r="K3474" i="3"/>
  <c r="K3546" i="3"/>
  <c r="J3546" i="3"/>
  <c r="J3618" i="3"/>
  <c r="K3618" i="3"/>
  <c r="K3757" i="3"/>
  <c r="J3757" i="3"/>
  <c r="K3976" i="3"/>
  <c r="J3976" i="3"/>
  <c r="H3488" i="3"/>
  <c r="G3488" i="3"/>
  <c r="H3560" i="3"/>
  <c r="G3560" i="3"/>
  <c r="H3423" i="3"/>
  <c r="G3423" i="3"/>
  <c r="H3495" i="3"/>
  <c r="G3495" i="3"/>
  <c r="H3567" i="3"/>
  <c r="G3567" i="3"/>
  <c r="H3639" i="3"/>
  <c r="G3639" i="3"/>
  <c r="H3711" i="3"/>
  <c r="G3711" i="3"/>
  <c r="K3789" i="3"/>
  <c r="J3789" i="3"/>
  <c r="G4067" i="3"/>
  <c r="H4067" i="3"/>
  <c r="H3430" i="3"/>
  <c r="G3430" i="3"/>
  <c r="G3502" i="3"/>
  <c r="H3502" i="3"/>
  <c r="G3574" i="3"/>
  <c r="H3574" i="3"/>
  <c r="G3646" i="3"/>
  <c r="H3646" i="3"/>
  <c r="H3718" i="3"/>
  <c r="G3718" i="3"/>
  <c r="G3798" i="3"/>
  <c r="H3798" i="3"/>
  <c r="K3837" i="3"/>
  <c r="J3837" i="3"/>
  <c r="K3909" i="3"/>
  <c r="J3909" i="3"/>
  <c r="J4053" i="3"/>
  <c r="K4053" i="3"/>
  <c r="J4125" i="3"/>
  <c r="K4125" i="3"/>
  <c r="H3942" i="3"/>
  <c r="G3942" i="3"/>
  <c r="G4086" i="3"/>
  <c r="H4086" i="3"/>
  <c r="G4158" i="3"/>
  <c r="H4158" i="3"/>
  <c r="H3853" i="3"/>
  <c r="G3853" i="3"/>
  <c r="H3925" i="3"/>
  <c r="G3925" i="3"/>
  <c r="H3997" i="3"/>
  <c r="G3997" i="3"/>
  <c r="H4069" i="3"/>
  <c r="G4069" i="3"/>
  <c r="H4141" i="3"/>
  <c r="G4141" i="3"/>
  <c r="H3908" i="3"/>
  <c r="G3908" i="3"/>
  <c r="G3980" i="3"/>
  <c r="H3980" i="3"/>
  <c r="G4052" i="3"/>
  <c r="H4052" i="3"/>
  <c r="H4124" i="3"/>
  <c r="G4124" i="3"/>
  <c r="H4196" i="3"/>
  <c r="G4196" i="3"/>
  <c r="G3819" i="3"/>
  <c r="H3819" i="3"/>
  <c r="G3891" i="3"/>
  <c r="H3891" i="3"/>
  <c r="H3963" i="3"/>
  <c r="G3963" i="3"/>
  <c r="H4035" i="3"/>
  <c r="G4035" i="3"/>
  <c r="G4179" i="3"/>
  <c r="H4179" i="3"/>
  <c r="J3879" i="3"/>
  <c r="K3879" i="3"/>
  <c r="K3951" i="3"/>
  <c r="J3951" i="3"/>
  <c r="K4023" i="3"/>
  <c r="J4023" i="3"/>
  <c r="J4095" i="3"/>
  <c r="K4095" i="3"/>
  <c r="K4239" i="3"/>
  <c r="J4239" i="3"/>
  <c r="K3862" i="3"/>
  <c r="J3862" i="3"/>
  <c r="K3934" i="3"/>
  <c r="J3934" i="3"/>
  <c r="K4078" i="3"/>
  <c r="J4078" i="3"/>
  <c r="K4150" i="3"/>
  <c r="J4150" i="3"/>
  <c r="K4222" i="3"/>
  <c r="J4222" i="3"/>
  <c r="H3924" i="3"/>
  <c r="G3924" i="3"/>
  <c r="H4212" i="3"/>
  <c r="G4212" i="3"/>
  <c r="K3840" i="3"/>
  <c r="J3840" i="3"/>
  <c r="K3912" i="3"/>
  <c r="J3912" i="3"/>
  <c r="J4056" i="3"/>
  <c r="K4056" i="3"/>
  <c r="K4128" i="3"/>
  <c r="J4128" i="3"/>
  <c r="H3758" i="3"/>
  <c r="G3758" i="3"/>
  <c r="H3830" i="3"/>
  <c r="G3830" i="3"/>
  <c r="H3902" i="3"/>
  <c r="G3902" i="3"/>
  <c r="G4046" i="3"/>
  <c r="H4046" i="3"/>
  <c r="H4118" i="3"/>
  <c r="G4118" i="3"/>
  <c r="G4190" i="3"/>
  <c r="H4190" i="3"/>
  <c r="H3825" i="3"/>
  <c r="G3825" i="3"/>
  <c r="G3897" i="3"/>
  <c r="H3897" i="3"/>
  <c r="G3969" i="3"/>
  <c r="H3969" i="3"/>
  <c r="G4041" i="3"/>
  <c r="H4041" i="3"/>
  <c r="H4185" i="3"/>
  <c r="G4185" i="3"/>
  <c r="H4257" i="3"/>
  <c r="G4257" i="3"/>
  <c r="G585" i="3"/>
  <c r="J585" i="3"/>
  <c r="H585" i="3"/>
  <c r="E586" i="3"/>
  <c r="E587" i="3" s="1"/>
  <c r="E588" i="3" s="1"/>
  <c r="K585" i="3"/>
  <c r="H588" i="3" l="1"/>
  <c r="G588" i="3"/>
  <c r="J588" i="3"/>
  <c r="E589" i="3"/>
  <c r="E590" i="3" s="1"/>
  <c r="E591" i="3" s="1"/>
  <c r="E592" i="3" s="1"/>
  <c r="K588" i="3"/>
  <c r="H592" i="3" l="1"/>
  <c r="J592" i="3"/>
  <c r="E593" i="3"/>
  <c r="E594" i="3" s="1"/>
  <c r="E595" i="3" s="1"/>
  <c r="E596" i="3" s="1"/>
  <c r="E597" i="3" s="1"/>
  <c r="E598" i="3" s="1"/>
  <c r="K592" i="3"/>
  <c r="G592" i="3"/>
  <c r="E599" i="3" l="1"/>
  <c r="E600" i="3" s="1"/>
  <c r="E601" i="3" s="1"/>
  <c r="E602" i="3" s="1"/>
  <c r="E603" i="3" s="1"/>
  <c r="K598" i="3"/>
  <c r="H598" i="3"/>
  <c r="G598" i="3"/>
  <c r="J598" i="3"/>
  <c r="E604" i="3" l="1"/>
  <c r="E605" i="3" s="1"/>
  <c r="E606" i="3" s="1"/>
  <c r="K603" i="3"/>
  <c r="J603" i="3"/>
  <c r="G603" i="3"/>
  <c r="H603" i="3"/>
  <c r="E607" i="3" l="1"/>
  <c r="E608" i="3" s="1"/>
  <c r="E609" i="3" s="1"/>
  <c r="E610" i="3" s="1"/>
  <c r="K606" i="3"/>
  <c r="H606" i="3"/>
  <c r="J606" i="3"/>
  <c r="G606" i="3"/>
  <c r="G610" i="3" l="1"/>
  <c r="H610" i="3"/>
  <c r="J610" i="3"/>
  <c r="K610" i="3"/>
  <c r="E611" i="3"/>
  <c r="E612" i="3" s="1"/>
  <c r="E613" i="3" s="1"/>
  <c r="J613" i="3" l="1"/>
  <c r="G613" i="3"/>
  <c r="H613" i="3"/>
  <c r="K613" i="3"/>
  <c r="E614" i="3"/>
  <c r="E615" i="3" s="1"/>
  <c r="E616" i="3" s="1"/>
  <c r="E617" i="3" s="1"/>
  <c r="E618" i="3" s="1"/>
  <c r="E619" i="3" s="1"/>
  <c r="H619" i="3" l="1"/>
  <c r="E620" i="3"/>
  <c r="E621" i="3" s="1"/>
  <c r="E622" i="3" s="1"/>
  <c r="K619" i="3"/>
  <c r="G619" i="3"/>
  <c r="J619" i="3"/>
  <c r="K622" i="3" l="1"/>
  <c r="H622" i="3"/>
  <c r="E623" i="3"/>
  <c r="E624" i="3" s="1"/>
  <c r="E625" i="3" s="1"/>
  <c r="G622" i="3"/>
  <c r="J622" i="3"/>
  <c r="E626" i="3" l="1"/>
  <c r="E627" i="3" s="1"/>
  <c r="E628" i="3" s="1"/>
  <c r="E629" i="3" s="1"/>
  <c r="K625" i="3"/>
  <c r="H625" i="3"/>
  <c r="G625" i="3"/>
  <c r="J625" i="3"/>
  <c r="H629" i="3" l="1"/>
  <c r="E630" i="3"/>
  <c r="E631" i="3" s="1"/>
  <c r="E632" i="3" s="1"/>
  <c r="E633" i="3" s="1"/>
  <c r="E634" i="3" s="1"/>
  <c r="E635" i="3" s="1"/>
  <c r="E636" i="3" s="1"/>
  <c r="K629" i="3"/>
  <c r="G629" i="3"/>
  <c r="J629" i="3"/>
  <c r="E637" i="3" l="1"/>
  <c r="E638" i="3" s="1"/>
  <c r="E639" i="3" s="1"/>
  <c r="K636" i="3"/>
  <c r="J636" i="3"/>
  <c r="H636" i="3"/>
  <c r="G636" i="3"/>
  <c r="E640" i="3" l="1"/>
  <c r="E641" i="3" s="1"/>
  <c r="E642" i="3" s="1"/>
  <c r="H639" i="3"/>
  <c r="G639" i="3"/>
  <c r="K639" i="3"/>
  <c r="J639" i="3"/>
  <c r="E643" i="3" l="1"/>
  <c r="E644" i="3" s="1"/>
  <c r="E645" i="3" s="1"/>
  <c r="E646" i="3" s="1"/>
  <c r="E647" i="3" s="1"/>
  <c r="G642" i="3"/>
  <c r="J642" i="3"/>
  <c r="K642" i="3"/>
  <c r="H642" i="3"/>
  <c r="E648" i="3" l="1"/>
  <c r="E649" i="3" s="1"/>
  <c r="E650" i="3" s="1"/>
  <c r="E651" i="3" s="1"/>
  <c r="E652" i="3" s="1"/>
  <c r="E653" i="3" s="1"/>
  <c r="G647" i="3"/>
  <c r="J647" i="3"/>
  <c r="K647" i="3"/>
  <c r="H647" i="3"/>
  <c r="K653" i="3" l="1"/>
  <c r="J653" i="3"/>
  <c r="G653" i="3"/>
  <c r="E654" i="3"/>
  <c r="E655" i="3" s="1"/>
  <c r="E656" i="3" s="1"/>
  <c r="H653" i="3"/>
  <c r="E657" i="3" l="1"/>
  <c r="E658" i="3" s="1"/>
  <c r="E659" i="3" s="1"/>
  <c r="E660" i="3" s="1"/>
  <c r="K656" i="3"/>
  <c r="H656" i="3"/>
  <c r="G656" i="3"/>
  <c r="J656" i="3"/>
  <c r="E661" i="3" l="1"/>
  <c r="E662" i="3" s="1"/>
  <c r="E663" i="3" s="1"/>
  <c r="E664" i="3" s="1"/>
  <c r="E665" i="3" s="1"/>
  <c r="E666" i="3" s="1"/>
  <c r="K660" i="3"/>
  <c r="H660" i="3"/>
  <c r="G660" i="3"/>
  <c r="J660" i="3"/>
  <c r="K666" i="3" l="1"/>
  <c r="H666" i="3"/>
  <c r="E667" i="3"/>
  <c r="E668" i="3" s="1"/>
  <c r="E669" i="3" s="1"/>
  <c r="E670" i="3" s="1"/>
  <c r="E671" i="3" s="1"/>
  <c r="E672" i="3" s="1"/>
  <c r="E673" i="3" s="1"/>
  <c r="J666" i="3"/>
  <c r="G666" i="3"/>
  <c r="E674" i="3" l="1"/>
  <c r="E675" i="3" s="1"/>
  <c r="E676" i="3" s="1"/>
  <c r="G673" i="3"/>
  <c r="J673" i="3"/>
  <c r="H673" i="3"/>
  <c r="K673" i="3"/>
  <c r="E677" i="3" l="1"/>
  <c r="E678" i="3" s="1"/>
  <c r="E679" i="3" s="1"/>
  <c r="H676" i="3"/>
  <c r="J676" i="3"/>
  <c r="G676" i="3"/>
  <c r="K676" i="3"/>
  <c r="E680" i="3" l="1"/>
  <c r="E681" i="3" s="1"/>
  <c r="E682" i="3" s="1"/>
  <c r="E683" i="3" s="1"/>
  <c r="E684" i="3" s="1"/>
  <c r="H679" i="3"/>
  <c r="G679" i="3"/>
  <c r="J679" i="3"/>
  <c r="K679" i="3"/>
  <c r="E685" i="3" l="1"/>
  <c r="E686" i="3" s="1"/>
  <c r="E687" i="3" s="1"/>
  <c r="E688" i="3" s="1"/>
  <c r="E689" i="3" s="1"/>
  <c r="E690" i="3" s="1"/>
  <c r="H684" i="3"/>
  <c r="G684" i="3"/>
  <c r="K684" i="3"/>
  <c r="J684" i="3"/>
  <c r="E691" i="3" l="1"/>
  <c r="E692" i="3" s="1"/>
  <c r="E693" i="3" s="1"/>
  <c r="E694" i="3" s="1"/>
  <c r="K690" i="3"/>
  <c r="G690" i="3"/>
  <c r="J690" i="3"/>
  <c r="H690" i="3"/>
  <c r="E695" i="3" l="1"/>
  <c r="E696" i="3" s="1"/>
  <c r="E697" i="3" s="1"/>
  <c r="E698" i="3" s="1"/>
  <c r="E699" i="3" s="1"/>
  <c r="K694" i="3"/>
  <c r="G694" i="3"/>
  <c r="H694" i="3"/>
  <c r="J694" i="3"/>
  <c r="E700" i="3" l="1"/>
  <c r="E701" i="3" s="1"/>
  <c r="E702" i="3" s="1"/>
  <c r="E703" i="3" s="1"/>
  <c r="E704" i="3" s="1"/>
  <c r="E705" i="3" s="1"/>
  <c r="G699" i="3"/>
  <c r="J699" i="3"/>
  <c r="H699" i="3"/>
  <c r="K699" i="3"/>
  <c r="E706" i="3" l="1"/>
  <c r="E707" i="3" s="1"/>
  <c r="E708" i="3" s="1"/>
  <c r="E709" i="3" s="1"/>
  <c r="E710" i="3" s="1"/>
  <c r="E711" i="3" s="1"/>
  <c r="E712" i="3" s="1"/>
  <c r="K705" i="3"/>
  <c r="J705" i="3"/>
  <c r="G705" i="3"/>
  <c r="H705" i="3"/>
  <c r="E713" i="3" l="1"/>
  <c r="E714" i="3" s="1"/>
  <c r="E715" i="3" s="1"/>
  <c r="G712" i="3"/>
  <c r="K712" i="3"/>
  <c r="J712" i="3"/>
  <c r="H712" i="3"/>
  <c r="K715" i="3" l="1"/>
  <c r="E716" i="3"/>
  <c r="E717" i="3" s="1"/>
  <c r="E718" i="3" s="1"/>
  <c r="J715" i="3"/>
  <c r="H715" i="3"/>
  <c r="G715" i="3"/>
  <c r="E719" i="3" l="1"/>
  <c r="E720" i="3" s="1"/>
  <c r="E721" i="3" s="1"/>
  <c r="E722" i="3" s="1"/>
  <c r="J718" i="3"/>
  <c r="H718" i="3"/>
  <c r="K718" i="3"/>
  <c r="G718" i="3"/>
  <c r="K722" i="3" l="1"/>
  <c r="E723" i="3"/>
  <c r="E724" i="3" s="1"/>
  <c r="E725" i="3" s="1"/>
  <c r="E726" i="3" s="1"/>
  <c r="E727" i="3" s="1"/>
  <c r="E728" i="3" s="1"/>
  <c r="G722" i="3"/>
  <c r="J722" i="3"/>
  <c r="H722" i="3"/>
  <c r="E729" i="3" l="1"/>
  <c r="E730" i="3" s="1"/>
  <c r="E731" i="3" s="1"/>
  <c r="E732" i="3" s="1"/>
  <c r="J728" i="3"/>
  <c r="H728" i="3"/>
  <c r="G728" i="3"/>
  <c r="K728" i="3"/>
  <c r="H732" i="3" l="1"/>
  <c r="G732" i="3"/>
  <c r="E733" i="3"/>
  <c r="E734" i="3" s="1"/>
  <c r="E735" i="3" s="1"/>
  <c r="K732" i="3"/>
  <c r="J732" i="3"/>
  <c r="E736" i="3" l="1"/>
  <c r="E737" i="3" s="1"/>
  <c r="E738" i="3" s="1"/>
  <c r="E739" i="3" s="1"/>
  <c r="H735" i="3"/>
  <c r="G735" i="3"/>
  <c r="K735" i="3"/>
  <c r="J735" i="3"/>
  <c r="E740" i="3" l="1"/>
  <c r="E741" i="3" s="1"/>
  <c r="E742" i="3" s="1"/>
  <c r="E743" i="3" s="1"/>
  <c r="E744" i="3" s="1"/>
  <c r="E745" i="3" s="1"/>
  <c r="H739" i="3"/>
  <c r="G739" i="3"/>
  <c r="J739" i="3"/>
  <c r="K739" i="3"/>
  <c r="E746" i="3" l="1"/>
  <c r="E747" i="3" s="1"/>
  <c r="E748" i="3" s="1"/>
  <c r="K745" i="3"/>
  <c r="G745" i="3"/>
  <c r="J745" i="3"/>
  <c r="H745" i="3"/>
  <c r="E749" i="3" l="1"/>
  <c r="E750" i="3" s="1"/>
  <c r="E751" i="3" s="1"/>
  <c r="E752" i="3" s="1"/>
  <c r="E753" i="3" s="1"/>
  <c r="G748" i="3"/>
  <c r="J748" i="3"/>
  <c r="H748" i="3"/>
  <c r="K748" i="3"/>
  <c r="H753" i="3" l="1"/>
  <c r="G753" i="3"/>
  <c r="E754" i="3"/>
  <c r="E755" i="3" s="1"/>
  <c r="E756" i="3" s="1"/>
  <c r="E757" i="3" s="1"/>
  <c r="E758" i="3" s="1"/>
  <c r="E759" i="3" s="1"/>
  <c r="J753" i="3"/>
  <c r="K753" i="3"/>
  <c r="E760" i="3" l="1"/>
  <c r="E761" i="3" s="1"/>
  <c r="E762" i="3" s="1"/>
  <c r="E763" i="3" s="1"/>
  <c r="E764" i="3" s="1"/>
  <c r="E765" i="3" s="1"/>
  <c r="J759" i="3"/>
  <c r="K759" i="3"/>
  <c r="G759" i="3"/>
  <c r="H759" i="3"/>
  <c r="E766" i="3" l="1"/>
  <c r="E767" i="3" s="1"/>
  <c r="E768" i="3" s="1"/>
  <c r="E769" i="3" s="1"/>
  <c r="G765" i="3"/>
  <c r="H765" i="3"/>
  <c r="J765" i="3"/>
  <c r="K765" i="3"/>
  <c r="E770" i="3" l="1"/>
  <c r="E771" i="3" s="1"/>
  <c r="E772" i="3" s="1"/>
  <c r="E773" i="3" s="1"/>
  <c r="E774" i="3" s="1"/>
  <c r="J769" i="3"/>
  <c r="H769" i="3"/>
  <c r="G769" i="3"/>
  <c r="K769" i="3"/>
  <c r="E775" i="3" l="1"/>
  <c r="E776" i="3" s="1"/>
  <c r="E777" i="3" s="1"/>
  <c r="E778" i="3" s="1"/>
  <c r="E779" i="3" s="1"/>
  <c r="E780" i="3" s="1"/>
  <c r="J774" i="3"/>
  <c r="K774" i="3"/>
  <c r="H774" i="3"/>
  <c r="G774" i="3"/>
  <c r="E781" i="3" l="1"/>
  <c r="E782" i="3" s="1"/>
  <c r="E783" i="3" s="1"/>
  <c r="E784" i="3" s="1"/>
  <c r="E785" i="3" s="1"/>
  <c r="E786" i="3" s="1"/>
  <c r="K780" i="3"/>
  <c r="J780" i="3"/>
  <c r="H780" i="3"/>
  <c r="G780" i="3"/>
  <c r="E787" i="3" l="1"/>
  <c r="E788" i="3" s="1"/>
  <c r="E789" i="3" s="1"/>
  <c r="G786" i="3"/>
  <c r="H786" i="3"/>
  <c r="J786" i="3"/>
  <c r="K786" i="3"/>
  <c r="J789" i="3" l="1"/>
  <c r="E790" i="3"/>
  <c r="E791" i="3" s="1"/>
  <c r="E792" i="3" s="1"/>
  <c r="G789" i="3"/>
  <c r="H789" i="3"/>
  <c r="K789" i="3"/>
  <c r="E793" i="3" l="1"/>
  <c r="E794" i="3" s="1"/>
  <c r="E795" i="3" s="1"/>
  <c r="E796" i="3" s="1"/>
  <c r="H792" i="3"/>
  <c r="G792" i="3"/>
  <c r="K792" i="3"/>
  <c r="J792" i="3"/>
  <c r="E797" i="3" l="1"/>
  <c r="E798" i="3" s="1"/>
  <c r="E799" i="3" s="1"/>
  <c r="E800" i="3" s="1"/>
  <c r="E801" i="3" s="1"/>
  <c r="E802" i="3" s="1"/>
  <c r="H796" i="3"/>
  <c r="J796" i="3"/>
  <c r="K796" i="3"/>
  <c r="G796" i="3"/>
  <c r="E803" i="3" l="1"/>
  <c r="E804" i="3" s="1"/>
  <c r="E805" i="3" s="1"/>
  <c r="G802" i="3"/>
  <c r="K802" i="3"/>
  <c r="H802" i="3"/>
  <c r="J802" i="3"/>
  <c r="E806" i="3" l="1"/>
  <c r="E807" i="3" s="1"/>
  <c r="E808" i="3" s="1"/>
  <c r="E809" i="3" s="1"/>
  <c r="H805" i="3"/>
  <c r="J805" i="3"/>
  <c r="G805" i="3"/>
  <c r="K805" i="3"/>
  <c r="E810" i="3" l="1"/>
  <c r="E811" i="3" s="1"/>
  <c r="E812" i="3" s="1"/>
  <c r="E813" i="3" s="1"/>
  <c r="E814" i="3" s="1"/>
  <c r="E815" i="3" s="1"/>
  <c r="G809" i="3"/>
  <c r="J809" i="3"/>
  <c r="H809" i="3"/>
  <c r="K809" i="3"/>
  <c r="E816" i="3" l="1"/>
  <c r="E817" i="3" s="1"/>
  <c r="E818" i="3" s="1"/>
  <c r="E819" i="3" s="1"/>
  <c r="E820" i="3" s="1"/>
  <c r="E821" i="3" s="1"/>
  <c r="E822" i="3" s="1"/>
  <c r="G815" i="3"/>
  <c r="H815" i="3"/>
  <c r="J815" i="3"/>
  <c r="K815" i="3"/>
  <c r="E823" i="3" l="1"/>
  <c r="E824" i="3" s="1"/>
  <c r="E825" i="3" s="1"/>
  <c r="H822" i="3"/>
  <c r="G822" i="3"/>
  <c r="K822" i="3"/>
  <c r="J822" i="3"/>
  <c r="E826" i="3" l="1"/>
  <c r="E827" i="3" s="1"/>
  <c r="E828" i="3" s="1"/>
  <c r="K825" i="3"/>
  <c r="J825" i="3"/>
  <c r="G825" i="3"/>
  <c r="H825" i="3"/>
  <c r="E829" i="3" l="1"/>
  <c r="E830" i="3" s="1"/>
  <c r="E831" i="3" s="1"/>
  <c r="E832" i="3" s="1"/>
  <c r="E833" i="3" s="1"/>
  <c r="J828" i="3"/>
  <c r="G828" i="3"/>
  <c r="H828" i="3"/>
  <c r="K828" i="3"/>
  <c r="E834" i="3" l="1"/>
  <c r="E835" i="3" s="1"/>
  <c r="E836" i="3" s="1"/>
  <c r="E837" i="3" s="1"/>
  <c r="E838" i="3" s="1"/>
  <c r="E839" i="3" s="1"/>
  <c r="E840" i="3" s="1"/>
  <c r="K833" i="3"/>
  <c r="J833" i="3"/>
  <c r="G833" i="3"/>
  <c r="H833" i="3"/>
  <c r="H840" i="3" l="1"/>
  <c r="E841" i="3"/>
  <c r="E842" i="3" s="1"/>
  <c r="E843" i="3" s="1"/>
  <c r="K840" i="3"/>
  <c r="J840" i="3"/>
  <c r="G840" i="3"/>
  <c r="E844" i="3" l="1"/>
  <c r="G843" i="3"/>
  <c r="J843" i="3"/>
  <c r="H843" i="3"/>
  <c r="K843" i="3"/>
  <c r="E845" i="3" l="1"/>
  <c r="E846" i="3" s="1"/>
  <c r="E847" i="3" s="1"/>
  <c r="E848" i="3" s="1"/>
  <c r="E849" i="3" s="1"/>
  <c r="E850" i="3" s="1"/>
  <c r="H844" i="3"/>
  <c r="G844" i="3"/>
  <c r="J844" i="3"/>
  <c r="K844" i="3"/>
  <c r="G847" i="3" l="1"/>
  <c r="J847" i="3"/>
  <c r="H847" i="3"/>
  <c r="K847" i="3"/>
  <c r="E851" i="3"/>
  <c r="E852" i="3" s="1"/>
  <c r="E853" i="3" s="1"/>
  <c r="J850" i="3"/>
  <c r="G850" i="3"/>
  <c r="H850" i="3"/>
  <c r="K850" i="3"/>
  <c r="E854" i="3" l="1"/>
  <c r="E855" i="3" s="1"/>
  <c r="E856" i="3" s="1"/>
  <c r="E857" i="3" s="1"/>
  <c r="J853" i="3"/>
  <c r="K853" i="3"/>
  <c r="H853" i="3"/>
  <c r="G853" i="3"/>
  <c r="G854" i="3" l="1"/>
  <c r="J854" i="3"/>
  <c r="K854" i="3"/>
  <c r="H854" i="3"/>
  <c r="E858" i="3"/>
  <c r="E859" i="3" s="1"/>
  <c r="E860" i="3" s="1"/>
  <c r="G857" i="3"/>
  <c r="H857" i="3"/>
  <c r="J857" i="3"/>
  <c r="K857" i="3"/>
  <c r="E861" i="3" l="1"/>
  <c r="E862" i="3" s="1"/>
  <c r="E863" i="3" s="1"/>
  <c r="E864" i="3" s="1"/>
  <c r="H860" i="3"/>
  <c r="G860" i="3"/>
  <c r="K860" i="3"/>
  <c r="J860" i="3"/>
  <c r="J864" i="3" l="1"/>
  <c r="H864" i="3"/>
  <c r="E865" i="3"/>
  <c r="E866" i="3" s="1"/>
  <c r="E867" i="3" s="1"/>
  <c r="E868" i="3" s="1"/>
  <c r="E869" i="3" s="1"/>
  <c r="G864" i="3"/>
  <c r="K864" i="3"/>
  <c r="J869" i="3" l="1"/>
  <c r="K869" i="3"/>
  <c r="E870" i="3"/>
  <c r="E871" i="3" s="1"/>
  <c r="E872" i="3" s="1"/>
  <c r="H869" i="3"/>
  <c r="G869" i="3"/>
  <c r="J872" i="3" l="1"/>
  <c r="E873" i="3"/>
  <c r="E874" i="3" s="1"/>
  <c r="E875" i="3" s="1"/>
  <c r="E876" i="3" s="1"/>
  <c r="K872" i="3"/>
  <c r="H872" i="3"/>
  <c r="G872" i="3"/>
  <c r="K876" i="3" l="1"/>
  <c r="H876" i="3"/>
  <c r="E877" i="3"/>
  <c r="E878" i="3" s="1"/>
  <c r="E879" i="3" s="1"/>
  <c r="E880" i="3" s="1"/>
  <c r="E881" i="3" s="1"/>
  <c r="E882" i="3" s="1"/>
  <c r="G876" i="3"/>
  <c r="J876" i="3"/>
  <c r="E883" i="3" l="1"/>
  <c r="E884" i="3" s="1"/>
  <c r="E885" i="3" s="1"/>
  <c r="E886" i="3" s="1"/>
  <c r="E887" i="3" s="1"/>
  <c r="G882" i="3"/>
  <c r="H882" i="3"/>
  <c r="J882" i="3"/>
  <c r="K882" i="3"/>
  <c r="K887" i="3" l="1"/>
  <c r="E888" i="3"/>
  <c r="E889" i="3" s="1"/>
  <c r="E890" i="3" s="1"/>
  <c r="J887" i="3"/>
  <c r="G887" i="3"/>
  <c r="H887" i="3"/>
  <c r="E891" i="3" l="1"/>
  <c r="E892" i="3" s="1"/>
  <c r="E893" i="3" s="1"/>
  <c r="E894" i="3" s="1"/>
  <c r="J890" i="3"/>
  <c r="H890" i="3"/>
  <c r="G890" i="3"/>
  <c r="K890" i="3"/>
  <c r="E895" i="3" l="1"/>
  <c r="E896" i="3" s="1"/>
  <c r="E897" i="3" s="1"/>
  <c r="H894" i="3"/>
  <c r="G894" i="3"/>
  <c r="K894" i="3"/>
  <c r="J894" i="3"/>
  <c r="E898" i="3" l="1"/>
  <c r="E899" i="3" s="1"/>
  <c r="E900" i="3" s="1"/>
  <c r="E901" i="3" s="1"/>
  <c r="E902" i="3" s="1"/>
  <c r="E903" i="3" s="1"/>
  <c r="J897" i="3"/>
  <c r="K897" i="3"/>
  <c r="G897" i="3"/>
  <c r="H897" i="3"/>
  <c r="E904" i="3" l="1"/>
  <c r="E905" i="3" s="1"/>
  <c r="E906" i="3" s="1"/>
  <c r="K903" i="3"/>
  <c r="J903" i="3"/>
  <c r="H903" i="3"/>
  <c r="G903" i="3"/>
  <c r="E907" i="3" l="1"/>
  <c r="E908" i="3" s="1"/>
  <c r="E909" i="3" s="1"/>
  <c r="J906" i="3"/>
  <c r="K906" i="3"/>
  <c r="H906" i="3"/>
  <c r="G906" i="3"/>
  <c r="E910" i="3" l="1"/>
  <c r="E911" i="3" s="1"/>
  <c r="E912" i="3" s="1"/>
  <c r="E913" i="3" s="1"/>
  <c r="K909" i="3"/>
  <c r="H909" i="3"/>
  <c r="J909" i="3"/>
  <c r="G909" i="3"/>
  <c r="E914" i="3" l="1"/>
  <c r="E915" i="3" s="1"/>
  <c r="E916" i="3" s="1"/>
  <c r="E917" i="3" s="1"/>
  <c r="E918" i="3" s="1"/>
  <c r="E919" i="3" s="1"/>
  <c r="E920" i="3" s="1"/>
  <c r="K913" i="3"/>
  <c r="H913" i="3"/>
  <c r="G913" i="3"/>
  <c r="J913" i="3"/>
  <c r="E921" i="3" l="1"/>
  <c r="E922" i="3" s="1"/>
  <c r="E923" i="3" s="1"/>
  <c r="K920" i="3"/>
  <c r="H920" i="3"/>
  <c r="J920" i="3"/>
  <c r="G920" i="3"/>
  <c r="E924" i="3" l="1"/>
  <c r="E925" i="3" s="1"/>
  <c r="E926" i="3" s="1"/>
  <c r="G923" i="3"/>
  <c r="K923" i="3"/>
  <c r="H923" i="3"/>
  <c r="J923" i="3"/>
  <c r="E927" i="3" l="1"/>
  <c r="E928" i="3" s="1"/>
  <c r="E929" i="3" s="1"/>
  <c r="E930" i="3" s="1"/>
  <c r="E931" i="3" s="1"/>
  <c r="G926" i="3"/>
  <c r="K926" i="3"/>
  <c r="H926" i="3"/>
  <c r="J926" i="3"/>
  <c r="K931" i="3" l="1"/>
  <c r="J931" i="3"/>
  <c r="E932" i="3"/>
  <c r="E933" i="3" s="1"/>
  <c r="E934" i="3" s="1"/>
  <c r="E935" i="3" s="1"/>
  <c r="E936" i="3" s="1"/>
  <c r="E937" i="3" s="1"/>
  <c r="H931" i="3"/>
  <c r="G931" i="3"/>
  <c r="E938" i="3" l="1"/>
  <c r="E939" i="3" s="1"/>
  <c r="E940" i="3" s="1"/>
  <c r="G937" i="3"/>
  <c r="J937" i="3"/>
  <c r="H937" i="3"/>
  <c r="K937" i="3"/>
  <c r="G940" i="3" l="1"/>
  <c r="H940" i="3"/>
  <c r="E941" i="3"/>
  <c r="E942" i="3" s="1"/>
  <c r="E943" i="3" s="1"/>
  <c r="E944" i="3" s="1"/>
  <c r="J940" i="3"/>
  <c r="K940" i="3"/>
  <c r="E945" i="3" l="1"/>
  <c r="E946" i="3" s="1"/>
  <c r="E947" i="3" s="1"/>
  <c r="E948" i="3" s="1"/>
  <c r="E949" i="3" s="1"/>
  <c r="E950" i="3" s="1"/>
  <c r="H944" i="3"/>
  <c r="G944" i="3"/>
  <c r="J944" i="3"/>
  <c r="K944" i="3"/>
  <c r="E951" i="3" l="1"/>
  <c r="E952" i="3" s="1"/>
  <c r="E953" i="3" s="1"/>
  <c r="E954" i="3" s="1"/>
  <c r="E955" i="3" s="1"/>
  <c r="E956" i="3" s="1"/>
  <c r="E957" i="3" s="1"/>
  <c r="G950" i="3"/>
  <c r="J950" i="3"/>
  <c r="H950" i="3"/>
  <c r="K950" i="3"/>
  <c r="H957" i="3" l="1"/>
  <c r="E958" i="3"/>
  <c r="E959" i="3" s="1"/>
  <c r="E960" i="3" s="1"/>
  <c r="G957" i="3"/>
  <c r="K957" i="3"/>
  <c r="J957" i="3"/>
  <c r="E961" i="3" l="1"/>
  <c r="E962" i="3" s="1"/>
  <c r="E963" i="3" s="1"/>
  <c r="G960" i="3"/>
  <c r="H960" i="3"/>
  <c r="J960" i="3"/>
  <c r="K960" i="3"/>
  <c r="E964" i="3" l="1"/>
  <c r="E965" i="3" s="1"/>
  <c r="E966" i="3" s="1"/>
  <c r="E967" i="3" s="1"/>
  <c r="E968" i="3" s="1"/>
  <c r="K963" i="3"/>
  <c r="J963" i="3"/>
  <c r="G963" i="3"/>
  <c r="H963" i="3"/>
  <c r="E969" i="3" l="1"/>
  <c r="E970" i="3" s="1"/>
  <c r="E971" i="3" s="1"/>
  <c r="E972" i="3" s="1"/>
  <c r="E973" i="3" s="1"/>
  <c r="E974" i="3" s="1"/>
  <c r="H968" i="3"/>
  <c r="K968" i="3"/>
  <c r="J968" i="3"/>
  <c r="G968" i="3"/>
  <c r="K974" i="3" l="1"/>
  <c r="E975" i="3"/>
  <c r="E976" i="3" s="1"/>
  <c r="E977" i="3" s="1"/>
  <c r="E978" i="3" s="1"/>
  <c r="G974" i="3"/>
  <c r="H974" i="3"/>
  <c r="J974" i="3"/>
  <c r="E979" i="3" l="1"/>
  <c r="E980" i="3" s="1"/>
  <c r="E981" i="3" s="1"/>
  <c r="E982" i="3" s="1"/>
  <c r="E983" i="3" s="1"/>
  <c r="K978" i="3"/>
  <c r="H978" i="3"/>
  <c r="G978" i="3"/>
  <c r="J978" i="3"/>
  <c r="E984" i="3" l="1"/>
  <c r="E985" i="3" s="1"/>
  <c r="E986" i="3" s="1"/>
  <c r="E987" i="3" s="1"/>
  <c r="E988" i="3" s="1"/>
  <c r="E989" i="3" s="1"/>
  <c r="K983" i="3"/>
  <c r="G983" i="3"/>
  <c r="H983" i="3"/>
  <c r="J983" i="3"/>
  <c r="H989" i="3" l="1"/>
  <c r="K989" i="3"/>
  <c r="E990" i="3"/>
  <c r="E991" i="3" s="1"/>
  <c r="E992" i="3" s="1"/>
  <c r="E993" i="3" s="1"/>
  <c r="E994" i="3" s="1"/>
  <c r="E995" i="3" s="1"/>
  <c r="E996" i="3" s="1"/>
  <c r="J989" i="3"/>
  <c r="G989" i="3"/>
  <c r="E997" i="3" l="1"/>
  <c r="E998" i="3" s="1"/>
  <c r="E999" i="3" s="1"/>
  <c r="G996" i="3"/>
  <c r="H996" i="3"/>
  <c r="K996" i="3"/>
  <c r="J996" i="3"/>
  <c r="E1000" i="3" l="1"/>
  <c r="E1001" i="3" s="1"/>
  <c r="E1002" i="3" s="1"/>
  <c r="G999" i="3"/>
  <c r="K999" i="3"/>
  <c r="J999" i="3"/>
  <c r="H999" i="3"/>
  <c r="E1003" i="3" l="1"/>
  <c r="E1004" i="3" s="1"/>
  <c r="E1005" i="3" s="1"/>
  <c r="E1006" i="3" s="1"/>
  <c r="K1002" i="3"/>
  <c r="J1002" i="3"/>
  <c r="G1002" i="3"/>
  <c r="H1002" i="3"/>
  <c r="E1007" i="3" l="1"/>
  <c r="E1008" i="3" s="1"/>
  <c r="E1009" i="3" s="1"/>
  <c r="E1010" i="3" s="1"/>
  <c r="E1011" i="3" s="1"/>
  <c r="E1012" i="3" s="1"/>
  <c r="G1006" i="3"/>
  <c r="H1006" i="3"/>
  <c r="K1006" i="3"/>
  <c r="J1006" i="3"/>
  <c r="E1013" i="3" l="1"/>
  <c r="E1014" i="3" s="1"/>
  <c r="E1015" i="3" s="1"/>
  <c r="E1016" i="3" s="1"/>
  <c r="K1012" i="3"/>
  <c r="J1012" i="3"/>
  <c r="H1012" i="3"/>
  <c r="G1012" i="3"/>
  <c r="E1017" i="3" l="1"/>
  <c r="E1018" i="3" s="1"/>
  <c r="E1019" i="3" s="1"/>
  <c r="J1016" i="3"/>
  <c r="G1016" i="3"/>
  <c r="H1016" i="3"/>
  <c r="K1016" i="3"/>
  <c r="K1019" i="3" l="1"/>
  <c r="E1020" i="3"/>
  <c r="E1021" i="3" s="1"/>
  <c r="E1022" i="3" s="1"/>
  <c r="E1023" i="3" s="1"/>
  <c r="G1019" i="3"/>
  <c r="H1019" i="3"/>
  <c r="J1019" i="3"/>
  <c r="E1024" i="3" l="1"/>
  <c r="E1025" i="3" s="1"/>
  <c r="E1026" i="3" s="1"/>
  <c r="E1027" i="3" s="1"/>
  <c r="E1028" i="3" s="1"/>
  <c r="E1029" i="3" s="1"/>
  <c r="K1023" i="3"/>
  <c r="H1023" i="3"/>
  <c r="G1023" i="3"/>
  <c r="J1023" i="3"/>
  <c r="G1029" i="3" l="1"/>
  <c r="E1030" i="3"/>
  <c r="E1031" i="3" s="1"/>
  <c r="E1032" i="3" s="1"/>
  <c r="H1029" i="3"/>
  <c r="J1029" i="3"/>
  <c r="K1029" i="3"/>
  <c r="E1033" i="3" l="1"/>
  <c r="E1034" i="3" s="1"/>
  <c r="E1035" i="3" s="1"/>
  <c r="E1036" i="3" s="1"/>
  <c r="E1037" i="3" s="1"/>
  <c r="G1032" i="3"/>
  <c r="H1032" i="3"/>
  <c r="J1032" i="3"/>
  <c r="K1032" i="3"/>
  <c r="H1037" i="3" l="1"/>
  <c r="G1037" i="3"/>
  <c r="E1038" i="3"/>
  <c r="E1039" i="3" s="1"/>
  <c r="E1040" i="3" s="1"/>
  <c r="E1041" i="3" s="1"/>
  <c r="E1042" i="3" s="1"/>
  <c r="E1043" i="3" s="1"/>
  <c r="K1037" i="3"/>
  <c r="J1037" i="3"/>
  <c r="E1044" i="3" l="1"/>
  <c r="E1045" i="3" s="1"/>
  <c r="E1046" i="3" s="1"/>
  <c r="E1047" i="3" s="1"/>
  <c r="E1048" i="3" s="1"/>
  <c r="E1049" i="3" s="1"/>
  <c r="K1043" i="3"/>
  <c r="G1043" i="3"/>
  <c r="J1043" i="3"/>
  <c r="H1043" i="3"/>
  <c r="E1050" i="3" l="1"/>
  <c r="E1051" i="3" s="1"/>
  <c r="E1052" i="3" s="1"/>
  <c r="E1053" i="3" s="1"/>
  <c r="G1049" i="3"/>
  <c r="J1049" i="3"/>
  <c r="K1049" i="3"/>
  <c r="H1049" i="3"/>
  <c r="H1053" i="3" l="1"/>
  <c r="G1053" i="3"/>
  <c r="E1054" i="3"/>
  <c r="E1055" i="3" s="1"/>
  <c r="E1056" i="3" s="1"/>
  <c r="E1057" i="3" s="1"/>
  <c r="E1058" i="3" s="1"/>
  <c r="K1053" i="3"/>
  <c r="J1053" i="3"/>
  <c r="E1059" i="3" l="1"/>
  <c r="E1060" i="3" s="1"/>
  <c r="E1061" i="3" s="1"/>
  <c r="E1062" i="3" s="1"/>
  <c r="E1063" i="3" s="1"/>
  <c r="E1064" i="3" s="1"/>
  <c r="K1058" i="3"/>
  <c r="J1058" i="3"/>
  <c r="G1058" i="3"/>
  <c r="H1058" i="3"/>
  <c r="G1064" i="3" l="1"/>
  <c r="K1064" i="3"/>
  <c r="J1064" i="3"/>
  <c r="E1065" i="3"/>
  <c r="E1066" i="3" s="1"/>
  <c r="E1067" i="3" s="1"/>
  <c r="E1068" i="3" s="1"/>
  <c r="E1069" i="3" s="1"/>
  <c r="E1070" i="3" s="1"/>
  <c r="H1064" i="3"/>
  <c r="E1071" i="3" l="1"/>
  <c r="E1072" i="3" s="1"/>
  <c r="E1073" i="3" s="1"/>
  <c r="G1070" i="3"/>
  <c r="K1070" i="3"/>
  <c r="J1070" i="3"/>
  <c r="H1070" i="3"/>
  <c r="E1074" i="3" l="1"/>
  <c r="E1075" i="3" s="1"/>
  <c r="E1076" i="3" s="1"/>
  <c r="G1073" i="3"/>
  <c r="K1073" i="3"/>
  <c r="H1073" i="3"/>
  <c r="J1073" i="3"/>
  <c r="E1077" i="3" l="1"/>
  <c r="E1078" i="3" s="1"/>
  <c r="E1079" i="3" s="1"/>
  <c r="E1080" i="3" s="1"/>
  <c r="H1076" i="3"/>
  <c r="G1076" i="3"/>
  <c r="K1076" i="3"/>
  <c r="J1076" i="3"/>
  <c r="E1081" i="3" l="1"/>
  <c r="E1082" i="3" s="1"/>
  <c r="E1083" i="3" s="1"/>
  <c r="E1084" i="3" s="1"/>
  <c r="E1085" i="3" s="1"/>
  <c r="E1086" i="3" s="1"/>
  <c r="H1080" i="3"/>
  <c r="G1080" i="3"/>
  <c r="J1080" i="3"/>
  <c r="K1080" i="3"/>
  <c r="E1087" i="3" l="1"/>
  <c r="E1088" i="3" s="1"/>
  <c r="E1089" i="3" s="1"/>
  <c r="G1086" i="3"/>
  <c r="K1086" i="3"/>
  <c r="J1086" i="3"/>
  <c r="H1086" i="3"/>
  <c r="E1090" i="3" l="1"/>
  <c r="E1091" i="3" s="1"/>
  <c r="E1092" i="3" s="1"/>
  <c r="E1093" i="3" s="1"/>
  <c r="G1089" i="3"/>
  <c r="H1089" i="3"/>
  <c r="J1089" i="3"/>
  <c r="K1089" i="3"/>
  <c r="E1094" i="3" l="1"/>
  <c r="E1095" i="3" s="1"/>
  <c r="E1096" i="3" s="1"/>
  <c r="E1097" i="3" s="1"/>
  <c r="E1098" i="3" s="1"/>
  <c r="E1099" i="3" s="1"/>
  <c r="H1093" i="3"/>
  <c r="J1093" i="3"/>
  <c r="G1093" i="3"/>
  <c r="K1093" i="3"/>
  <c r="E1100" i="3" l="1"/>
  <c r="E1101" i="3" s="1"/>
  <c r="E1102" i="3" s="1"/>
  <c r="E1103" i="3" s="1"/>
  <c r="E1104" i="3" s="1"/>
  <c r="E1105" i="3" s="1"/>
  <c r="E1106" i="3" s="1"/>
  <c r="K1099" i="3"/>
  <c r="J1099" i="3"/>
  <c r="H1099" i="3"/>
  <c r="G1099" i="3"/>
  <c r="E1107" i="3" l="1"/>
  <c r="E1108" i="3" s="1"/>
  <c r="E1109" i="3" s="1"/>
  <c r="G1106" i="3"/>
  <c r="K1106" i="3"/>
  <c r="J1106" i="3"/>
  <c r="H1106" i="3"/>
  <c r="H1109" i="3" l="1"/>
  <c r="E1110" i="3"/>
  <c r="E1111" i="3" s="1"/>
  <c r="E1112" i="3" s="1"/>
  <c r="K1109" i="3"/>
  <c r="G1109" i="3"/>
  <c r="J1109" i="3"/>
  <c r="E1113" i="3" l="1"/>
  <c r="E1114" i="3" s="1"/>
  <c r="E1115" i="3" s="1"/>
  <c r="E1116" i="3" s="1"/>
  <c r="E1117" i="3" s="1"/>
  <c r="K1112" i="3"/>
  <c r="G1112" i="3"/>
  <c r="J1112" i="3"/>
  <c r="H1112" i="3"/>
  <c r="E1118" i="3" l="1"/>
  <c r="E1119" i="3" s="1"/>
  <c r="E1120" i="3" s="1"/>
  <c r="E1121" i="3" s="1"/>
  <c r="E1122" i="3" s="1"/>
  <c r="E1123" i="3" s="1"/>
  <c r="E1124" i="3" s="1"/>
  <c r="H1117" i="3"/>
  <c r="G1117" i="3"/>
  <c r="K1117" i="3"/>
  <c r="J1117" i="3"/>
  <c r="E1125" i="3" l="1"/>
  <c r="E1126" i="3" s="1"/>
  <c r="E1127" i="3" s="1"/>
  <c r="J1124" i="3"/>
  <c r="K1124" i="3"/>
  <c r="H1124" i="3"/>
  <c r="G1124" i="3"/>
  <c r="E1128" i="3" l="1"/>
  <c r="E1129" i="3" s="1"/>
  <c r="E1130" i="3" s="1"/>
  <c r="E1131" i="3" s="1"/>
  <c r="K1127" i="3"/>
  <c r="J1127" i="3"/>
  <c r="G1127" i="3"/>
  <c r="H1127" i="3"/>
  <c r="E1132" i="3" l="1"/>
  <c r="E1133" i="3" s="1"/>
  <c r="E1134" i="3" s="1"/>
  <c r="K1131" i="3"/>
  <c r="J1131" i="3"/>
  <c r="G1131" i="3"/>
  <c r="H1131" i="3"/>
  <c r="E1135" i="3" l="1"/>
  <c r="E1136" i="3" s="1"/>
  <c r="E1137" i="3" s="1"/>
  <c r="E1138" i="3" s="1"/>
  <c r="G1134" i="3"/>
  <c r="J1134" i="3"/>
  <c r="K1134" i="3"/>
  <c r="H1134" i="3"/>
  <c r="K1138" i="3" l="1"/>
  <c r="J1138" i="3"/>
  <c r="E1139" i="3"/>
  <c r="E1140" i="3" s="1"/>
  <c r="E1141" i="3" s="1"/>
  <c r="H1138" i="3"/>
  <c r="G1138" i="3"/>
  <c r="K1141" i="3" l="1"/>
  <c r="J1141" i="3"/>
  <c r="E1142" i="3"/>
  <c r="E1143" i="3" s="1"/>
  <c r="E1144" i="3" s="1"/>
  <c r="H1141" i="3"/>
  <c r="G1141" i="3"/>
  <c r="E1145" i="3" l="1"/>
  <c r="E1146" i="3" s="1"/>
  <c r="E1147" i="3" s="1"/>
  <c r="E1148" i="3" s="1"/>
  <c r="K1144" i="3"/>
  <c r="J1144" i="3"/>
  <c r="G1144" i="3"/>
  <c r="H1144" i="3"/>
  <c r="E1149" i="3" l="1"/>
  <c r="E1150" i="3" s="1"/>
  <c r="E1151" i="3" s="1"/>
  <c r="E1152" i="3" s="1"/>
  <c r="E1153" i="3" s="1"/>
  <c r="J1148" i="3"/>
  <c r="H1148" i="3"/>
  <c r="K1148" i="3"/>
  <c r="G1148" i="3"/>
  <c r="E1154" i="3" l="1"/>
  <c r="E1155" i="3" s="1"/>
  <c r="E1156" i="3" s="1"/>
  <c r="G1153" i="3"/>
  <c r="K1153" i="3"/>
  <c r="H1153" i="3"/>
  <c r="J1153" i="3"/>
  <c r="E1157" i="3" l="1"/>
  <c r="E1158" i="3" s="1"/>
  <c r="E1159" i="3" s="1"/>
  <c r="E1160" i="3" s="1"/>
  <c r="K1156" i="3"/>
  <c r="H1156" i="3"/>
  <c r="J1156" i="3"/>
  <c r="G1156" i="3"/>
  <c r="E1161" i="3" l="1"/>
  <c r="E1162" i="3" s="1"/>
  <c r="E1163" i="3" s="1"/>
  <c r="E1164" i="3" s="1"/>
  <c r="E1165" i="3" s="1"/>
  <c r="E1166" i="3" s="1"/>
  <c r="K1160" i="3"/>
  <c r="J1160" i="3"/>
  <c r="H1160" i="3"/>
  <c r="G1160" i="3"/>
  <c r="E1167" i="3" l="1"/>
  <c r="E1168" i="3" s="1"/>
  <c r="E1169" i="3" s="1"/>
  <c r="E1170" i="3" s="1"/>
  <c r="E1171" i="3" s="1"/>
  <c r="K1166" i="3"/>
  <c r="J1166" i="3"/>
  <c r="H1166" i="3"/>
  <c r="G1166" i="3"/>
  <c r="H1171" i="3" l="1"/>
  <c r="G1171" i="3"/>
  <c r="E1172" i="3"/>
  <c r="E1173" i="3" s="1"/>
  <c r="E1174" i="3" s="1"/>
  <c r="K1171" i="3"/>
  <c r="J1171" i="3"/>
  <c r="G1174" i="3" l="1"/>
  <c r="E1175" i="3"/>
  <c r="E1176" i="3" s="1"/>
  <c r="E1177" i="3" s="1"/>
  <c r="E1178" i="3" s="1"/>
  <c r="K1174" i="3"/>
  <c r="J1174" i="3"/>
  <c r="H1174" i="3"/>
  <c r="J1178" i="3" l="1"/>
  <c r="E1179" i="3"/>
  <c r="E1180" i="3" s="1"/>
  <c r="E1181" i="3" s="1"/>
  <c r="K1178" i="3"/>
  <c r="G1178" i="3"/>
  <c r="H1178" i="3"/>
  <c r="H1181" i="3" l="1"/>
  <c r="J1181" i="3"/>
  <c r="G1181" i="3"/>
  <c r="E1182" i="3"/>
  <c r="E1183" i="3" s="1"/>
  <c r="E1184" i="3" s="1"/>
  <c r="E1185" i="3" s="1"/>
  <c r="E1186" i="3" s="1"/>
  <c r="E1187" i="3" s="1"/>
  <c r="K1181" i="3"/>
  <c r="G1187" i="3" l="1"/>
  <c r="J1187" i="3"/>
  <c r="E1188" i="3"/>
  <c r="E1189" i="3" s="1"/>
  <c r="E1190" i="3" s="1"/>
  <c r="K1187" i="3"/>
  <c r="H1187" i="3"/>
  <c r="K1190" i="3" l="1"/>
  <c r="J1190" i="3"/>
  <c r="H1190" i="3"/>
  <c r="E1191" i="3"/>
  <c r="E1192" i="3" s="1"/>
  <c r="E1193" i="3" s="1"/>
  <c r="G1190" i="3"/>
  <c r="G1193" i="3" l="1"/>
  <c r="E1194" i="3"/>
  <c r="E1195" i="3" s="1"/>
  <c r="E1196" i="3" s="1"/>
  <c r="E1197" i="3" s="1"/>
  <c r="H1193" i="3"/>
  <c r="J1193" i="3"/>
  <c r="K1193" i="3"/>
  <c r="G1197" i="3" l="1"/>
  <c r="K1197" i="3"/>
  <c r="H1197" i="3"/>
  <c r="E1198" i="3"/>
  <c r="E1199" i="3" s="1"/>
  <c r="E1200" i="3" s="1"/>
  <c r="E1201" i="3" s="1"/>
  <c r="E1202" i="3" s="1"/>
  <c r="E1203" i="3" s="1"/>
  <c r="E1204" i="3" s="1"/>
  <c r="J1197" i="3"/>
  <c r="J1204" i="3" l="1"/>
  <c r="K1204" i="3"/>
  <c r="E1205" i="3"/>
  <c r="E1206" i="3" s="1"/>
  <c r="E1207" i="3" s="1"/>
  <c r="G1204" i="3"/>
  <c r="H1204" i="3"/>
  <c r="H1207" i="3" l="1"/>
  <c r="J1207" i="3"/>
  <c r="E1208" i="3"/>
  <c r="E1209" i="3" s="1"/>
  <c r="E1210" i="3" s="1"/>
  <c r="K1207" i="3"/>
  <c r="G1207" i="3"/>
  <c r="K1210" i="3" l="1"/>
  <c r="J1210" i="3"/>
  <c r="E1211" i="3"/>
  <c r="E1212" i="3" s="1"/>
  <c r="E1213" i="3" s="1"/>
  <c r="E1214" i="3" s="1"/>
  <c r="E1215" i="3" s="1"/>
  <c r="H1210" i="3"/>
  <c r="G1210" i="3"/>
  <c r="G1215" i="3" l="1"/>
  <c r="J1215" i="3"/>
  <c r="K1215" i="3"/>
  <c r="E1216" i="3"/>
  <c r="E1217" i="3" s="1"/>
  <c r="E1218" i="3" s="1"/>
  <c r="E1219" i="3" s="1"/>
  <c r="E1220" i="3" s="1"/>
  <c r="E1221" i="3" s="1"/>
  <c r="H1215" i="3"/>
  <c r="G1221" i="3" l="1"/>
  <c r="E1222" i="3"/>
  <c r="E1223" i="3" s="1"/>
  <c r="E1224" i="3" s="1"/>
  <c r="H1221" i="3"/>
  <c r="J1221" i="3"/>
  <c r="K1221" i="3"/>
  <c r="E1225" i="3" l="1"/>
  <c r="E1226" i="3" s="1"/>
  <c r="E1227" i="3" s="1"/>
  <c r="E1228" i="3" s="1"/>
  <c r="H1224" i="3"/>
  <c r="K1224" i="3"/>
  <c r="J1224" i="3"/>
  <c r="G1224" i="3"/>
  <c r="K1228" i="3" l="1"/>
  <c r="H1228" i="3"/>
  <c r="G1228" i="3"/>
  <c r="E1229" i="3"/>
  <c r="E1230" i="3" s="1"/>
  <c r="E1231" i="3" s="1"/>
  <c r="E1232" i="3" s="1"/>
  <c r="E1233" i="3" s="1"/>
  <c r="E1234" i="3" s="1"/>
  <c r="J1228" i="3"/>
  <c r="E1235" i="3" l="1"/>
  <c r="E1236" i="3" s="1"/>
  <c r="E1237" i="3" s="1"/>
  <c r="E1238" i="3" s="1"/>
  <c r="E1239" i="3" s="1"/>
  <c r="E1240" i="3" s="1"/>
  <c r="E1241" i="3" s="1"/>
  <c r="J1234" i="3"/>
  <c r="G1234" i="3"/>
  <c r="K1234" i="3"/>
  <c r="H1234" i="3"/>
  <c r="G1241" i="3" l="1"/>
  <c r="J1241" i="3"/>
  <c r="H1241" i="3"/>
  <c r="E1242" i="3"/>
  <c r="E1243" i="3" s="1"/>
  <c r="E1244" i="3" s="1"/>
  <c r="K1241" i="3"/>
  <c r="H1244" i="3" l="1"/>
  <c r="G1244" i="3"/>
  <c r="J1244" i="3"/>
  <c r="K1244" i="3"/>
  <c r="E1245" i="3"/>
  <c r="E1246" i="3" s="1"/>
  <c r="E1247" i="3" s="1"/>
  <c r="J1247" i="3" l="1"/>
  <c r="G1247" i="3"/>
  <c r="E1248" i="3"/>
  <c r="E1249" i="3" s="1"/>
  <c r="E1250" i="3" s="1"/>
  <c r="E1251" i="3" s="1"/>
  <c r="E1252" i="3" s="1"/>
  <c r="H1247" i="3"/>
  <c r="K1247" i="3"/>
  <c r="H1252" i="3" l="1"/>
  <c r="G1252" i="3"/>
  <c r="K1252" i="3"/>
  <c r="E1253" i="3"/>
  <c r="E1254" i="3" s="1"/>
  <c r="E1255" i="3" s="1"/>
  <c r="E1256" i="3" s="1"/>
  <c r="E1257" i="3" s="1"/>
  <c r="E1258" i="3" s="1"/>
  <c r="J1252" i="3"/>
  <c r="H1258" i="3" l="1"/>
  <c r="G1258" i="3"/>
  <c r="J1258" i="3"/>
  <c r="K1258" i="3"/>
  <c r="E1259" i="3"/>
  <c r="E1260" i="3" s="1"/>
  <c r="E1261" i="3" s="1"/>
  <c r="E1262" i="3" s="1"/>
  <c r="J1262" i="3" l="1"/>
  <c r="H1262" i="3"/>
  <c r="G1262" i="3"/>
  <c r="E1263" i="3"/>
  <c r="E1264" i="3" s="1"/>
  <c r="E1265" i="3" s="1"/>
  <c r="E1266" i="3" s="1"/>
  <c r="E1267" i="3" s="1"/>
  <c r="K1262" i="3"/>
  <c r="H1267" i="3" l="1"/>
  <c r="J1267" i="3"/>
  <c r="G1267" i="3"/>
  <c r="E1268" i="3"/>
  <c r="E1269" i="3" s="1"/>
  <c r="E1270" i="3" s="1"/>
  <c r="E1271" i="3" s="1"/>
  <c r="E1272" i="3" s="1"/>
  <c r="E1273" i="3" s="1"/>
  <c r="K1267" i="3"/>
  <c r="G1273" i="3" l="1"/>
  <c r="J1273" i="3"/>
  <c r="H1273" i="3"/>
  <c r="E1274" i="3"/>
  <c r="E1275" i="3" s="1"/>
  <c r="E1276" i="3" s="1"/>
  <c r="E1277" i="3" s="1"/>
  <c r="E1278" i="3" s="1"/>
  <c r="E1279" i="3" s="1"/>
  <c r="E1280" i="3" s="1"/>
  <c r="K1273" i="3"/>
  <c r="H1280" i="3" l="1"/>
  <c r="J1280" i="3"/>
  <c r="G1280" i="3"/>
  <c r="K1280" i="3"/>
  <c r="E1281" i="3"/>
  <c r="E1282" i="3" s="1"/>
  <c r="E1283" i="3" s="1"/>
  <c r="G1283" i="3" l="1"/>
  <c r="J1283" i="3"/>
  <c r="K1283" i="3"/>
  <c r="E1284" i="3"/>
  <c r="E1285" i="3" s="1"/>
  <c r="E1286" i="3" s="1"/>
  <c r="H1283" i="3"/>
  <c r="K1286" i="3" l="1"/>
  <c r="G1286" i="3"/>
  <c r="H1286" i="3"/>
  <c r="E1287" i="3"/>
  <c r="E1288" i="3" s="1"/>
  <c r="E1289" i="3" s="1"/>
  <c r="E1290" i="3" s="1"/>
  <c r="J1286" i="3"/>
  <c r="G1290" i="3" l="1"/>
  <c r="K1290" i="3"/>
  <c r="H1290" i="3"/>
  <c r="E1291" i="3"/>
  <c r="E1292" i="3" s="1"/>
  <c r="E1293" i="3" s="1"/>
  <c r="E1294" i="3" s="1"/>
  <c r="E1295" i="3" s="1"/>
  <c r="E1296" i="3" s="1"/>
  <c r="J1290" i="3"/>
  <c r="G1296" i="3" l="1"/>
  <c r="K1296" i="3"/>
  <c r="H1296" i="3"/>
  <c r="E1297" i="3"/>
  <c r="E1298" i="3" s="1"/>
  <c r="E1299" i="3" s="1"/>
  <c r="E1300" i="3" s="1"/>
  <c r="J1296" i="3"/>
  <c r="J1300" i="3" l="1"/>
  <c r="H1300" i="3"/>
  <c r="K1300" i="3"/>
  <c r="E1301" i="3"/>
  <c r="E1302" i="3" s="1"/>
  <c r="E1303" i="3" s="1"/>
  <c r="G1300" i="3"/>
  <c r="H1303" i="3" l="1"/>
  <c r="G1303" i="3"/>
  <c r="E1304" i="3"/>
  <c r="E1305" i="3" s="1"/>
  <c r="E1306" i="3" s="1"/>
  <c r="E1307" i="3" s="1"/>
  <c r="K1303" i="3"/>
  <c r="J1303" i="3"/>
  <c r="H1307" i="3" l="1"/>
  <c r="K1307" i="3"/>
  <c r="J1307" i="3"/>
  <c r="E1308" i="3"/>
  <c r="E1309" i="3" s="1"/>
  <c r="E1310" i="3" s="1"/>
  <c r="E1311" i="3" s="1"/>
  <c r="E1312" i="3" s="1"/>
  <c r="E1313" i="3" s="1"/>
  <c r="G1307" i="3"/>
  <c r="J1313" i="3" l="1"/>
  <c r="G1313" i="3"/>
  <c r="K1313" i="3"/>
  <c r="H1313" i="3"/>
  <c r="E1314" i="3"/>
  <c r="E1315" i="3" s="1"/>
  <c r="E1316" i="3" s="1"/>
  <c r="H1316" i="3" l="1"/>
  <c r="G1316" i="3"/>
  <c r="K1316" i="3"/>
  <c r="E1317" i="3"/>
  <c r="E1318" i="3" s="1"/>
  <c r="E1319" i="3" s="1"/>
  <c r="E1320" i="3" s="1"/>
  <c r="E1321" i="3" s="1"/>
  <c r="J1316" i="3"/>
  <c r="G1321" i="3" l="1"/>
  <c r="H1321" i="3"/>
  <c r="J1321" i="3"/>
  <c r="E1322" i="3"/>
  <c r="E1323" i="3" s="1"/>
  <c r="E1324" i="3" s="1"/>
  <c r="E1325" i="3" s="1"/>
  <c r="E1326" i="3" s="1"/>
  <c r="E1327" i="3" s="1"/>
  <c r="K1321" i="3"/>
  <c r="J1327" i="3" l="1"/>
  <c r="G1327" i="3"/>
  <c r="H1327" i="3"/>
  <c r="E1328" i="3"/>
  <c r="E1329" i="3" s="1"/>
  <c r="E1330" i="3" s="1"/>
  <c r="E1331" i="3" s="1"/>
  <c r="E1332" i="3" s="1"/>
  <c r="E1333" i="3" s="1"/>
  <c r="K1327" i="3"/>
  <c r="K1333" i="3" l="1"/>
  <c r="H1333" i="3"/>
  <c r="G1333" i="3"/>
  <c r="E1334" i="3"/>
  <c r="E1335" i="3" s="1"/>
  <c r="E1336" i="3" s="1"/>
  <c r="E1337" i="3" s="1"/>
  <c r="J1333" i="3"/>
  <c r="H1337" i="3" l="1"/>
  <c r="G1337" i="3"/>
  <c r="J1337" i="3"/>
  <c r="E1338" i="3"/>
  <c r="E1339" i="3" s="1"/>
  <c r="E1340" i="3" s="1"/>
  <c r="E1341" i="3" s="1"/>
  <c r="E1342" i="3" s="1"/>
  <c r="K1337" i="3"/>
  <c r="G1342" i="3" l="1"/>
  <c r="H1342" i="3"/>
  <c r="K1342" i="3"/>
  <c r="E1343" i="3"/>
  <c r="E1344" i="3" s="1"/>
  <c r="E1345" i="3" s="1"/>
  <c r="E1346" i="3" s="1"/>
  <c r="E1347" i="3" s="1"/>
  <c r="E1348" i="3" s="1"/>
  <c r="J1342" i="3"/>
  <c r="K1348" i="3" l="1"/>
  <c r="J1348" i="3"/>
  <c r="H1348" i="3"/>
  <c r="G1348" i="3"/>
  <c r="E1349" i="3"/>
  <c r="E1350" i="3" s="1"/>
  <c r="E1351" i="3" s="1"/>
  <c r="E1352" i="3" s="1"/>
  <c r="E1353" i="3" s="1"/>
  <c r="E1354" i="3" s="1"/>
  <c r="E1355" i="3" l="1"/>
  <c r="E1356" i="3" s="1"/>
  <c r="E1357" i="3" s="1"/>
  <c r="H1354" i="3"/>
  <c r="J1354" i="3"/>
  <c r="K1354" i="3"/>
  <c r="G1354" i="3"/>
  <c r="G1357" i="3" l="1"/>
  <c r="H1357" i="3"/>
  <c r="K1357" i="3"/>
  <c r="E1358" i="3"/>
  <c r="E1359" i="3" s="1"/>
  <c r="E1360" i="3" s="1"/>
  <c r="J1357" i="3"/>
  <c r="J1360" i="3" l="1"/>
  <c r="H1360" i="3"/>
  <c r="E1361" i="3"/>
  <c r="E1362" i="3" s="1"/>
  <c r="E1363" i="3" s="1"/>
  <c r="E1364" i="3" s="1"/>
  <c r="G1360" i="3"/>
  <c r="K1360" i="3"/>
  <c r="K1364" i="3" l="1"/>
  <c r="J1364" i="3"/>
  <c r="H1364" i="3"/>
  <c r="E1365" i="3"/>
  <c r="E1366" i="3" s="1"/>
  <c r="E1367" i="3" s="1"/>
  <c r="E1368" i="3" s="1"/>
  <c r="E1369" i="3" s="1"/>
  <c r="E1370" i="3" s="1"/>
  <c r="G1364" i="3"/>
  <c r="K1370" i="3" l="1"/>
  <c r="H1370" i="3"/>
  <c r="G1370" i="3"/>
  <c r="E1371" i="3"/>
  <c r="E1372" i="3" s="1"/>
  <c r="E1373" i="3" s="1"/>
  <c r="J1370" i="3"/>
  <c r="K1373" i="3" l="1"/>
  <c r="G1373" i="3"/>
  <c r="J1373" i="3"/>
  <c r="E1374" i="3"/>
  <c r="E1375" i="3" s="1"/>
  <c r="E1376" i="3" s="1"/>
  <c r="E1377" i="3" s="1"/>
  <c r="H1373" i="3"/>
  <c r="J1377" i="3" l="1"/>
  <c r="H1377" i="3"/>
  <c r="G1377" i="3"/>
  <c r="E1378" i="3"/>
  <c r="E1379" i="3" s="1"/>
  <c r="E1380" i="3" s="1"/>
  <c r="E1381" i="3" s="1"/>
  <c r="E1382" i="3" s="1"/>
  <c r="E1383" i="3" s="1"/>
  <c r="K1377" i="3"/>
  <c r="K1383" i="3" l="1"/>
  <c r="J1383" i="3"/>
  <c r="H1383" i="3"/>
  <c r="E1384" i="3"/>
  <c r="E1385" i="3" s="1"/>
  <c r="E1386" i="3" s="1"/>
  <c r="E1387" i="3" s="1"/>
  <c r="E1388" i="3" s="1"/>
  <c r="E1389" i="3" s="1"/>
  <c r="E1390" i="3" s="1"/>
  <c r="G1383" i="3"/>
  <c r="J1390" i="3" l="1"/>
  <c r="H1390" i="3"/>
  <c r="G1390" i="3"/>
  <c r="E1391" i="3"/>
  <c r="E1392" i="3" s="1"/>
  <c r="E1393" i="3" s="1"/>
  <c r="K1390" i="3"/>
  <c r="J1393" i="3" l="1"/>
  <c r="G1393" i="3"/>
  <c r="H1393" i="3"/>
  <c r="E1394" i="3"/>
  <c r="E1395" i="3" s="1"/>
  <c r="E1396" i="3" s="1"/>
  <c r="K1393" i="3"/>
  <c r="G1396" i="3" l="1"/>
  <c r="J1396" i="3"/>
  <c r="H1396" i="3"/>
  <c r="E1397" i="3"/>
  <c r="E1398" i="3" s="1"/>
  <c r="E1399" i="3" s="1"/>
  <c r="E1400" i="3" s="1"/>
  <c r="E1401" i="3" s="1"/>
  <c r="K1396" i="3"/>
  <c r="K1401" i="3" l="1"/>
  <c r="G1401" i="3"/>
  <c r="E1402" i="3"/>
  <c r="E1403" i="3" s="1"/>
  <c r="E1404" i="3" s="1"/>
  <c r="E1405" i="3" s="1"/>
  <c r="E1406" i="3" s="1"/>
  <c r="E1407" i="3" s="1"/>
  <c r="E1408" i="3" s="1"/>
  <c r="H1401" i="3"/>
  <c r="J1401" i="3"/>
  <c r="G1408" i="3" l="1"/>
  <c r="J1408" i="3"/>
  <c r="K1408" i="3"/>
  <c r="E1409" i="3"/>
  <c r="E1410" i="3" s="1"/>
  <c r="E1411" i="3" s="1"/>
  <c r="H1408" i="3"/>
  <c r="G1411" i="3" l="1"/>
  <c r="K1411" i="3"/>
  <c r="H1411" i="3"/>
  <c r="E1412" i="3"/>
  <c r="E1413" i="3" s="1"/>
  <c r="E1414" i="3" s="1"/>
  <c r="E1415" i="3" s="1"/>
  <c r="J1411" i="3"/>
  <c r="J1415" i="3" l="1"/>
  <c r="H1415" i="3"/>
  <c r="G1415" i="3"/>
  <c r="E1416" i="3"/>
  <c r="E1417" i="3" s="1"/>
  <c r="E1418" i="3" s="1"/>
  <c r="K1415" i="3"/>
  <c r="J1418" i="3" l="1"/>
  <c r="K1418" i="3"/>
  <c r="G1418" i="3"/>
  <c r="E1419" i="3"/>
  <c r="E1420" i="3" s="1"/>
  <c r="E1421" i="3" s="1"/>
  <c r="E1422" i="3" s="1"/>
  <c r="H1418" i="3"/>
  <c r="J1422" i="3" l="1"/>
  <c r="H1422" i="3"/>
  <c r="E1423" i="3"/>
  <c r="E1424" i="3" s="1"/>
  <c r="E1425" i="3" s="1"/>
  <c r="K1422" i="3"/>
  <c r="G1422" i="3"/>
  <c r="H1425" i="3" l="1"/>
  <c r="K1425" i="3"/>
  <c r="G1425" i="3"/>
  <c r="E1426" i="3"/>
  <c r="E1427" i="3" s="1"/>
  <c r="E1428" i="3" s="1"/>
  <c r="J1425" i="3"/>
  <c r="E1429" i="3" l="1"/>
  <c r="E1430" i="3" s="1"/>
  <c r="E1431" i="3" s="1"/>
  <c r="E1432" i="3" s="1"/>
  <c r="K1428" i="3"/>
  <c r="J1428" i="3"/>
  <c r="H1428" i="3"/>
  <c r="G1428" i="3"/>
  <c r="E1433" i="3" l="1"/>
  <c r="E1434" i="3" s="1"/>
  <c r="E1435" i="3" s="1"/>
  <c r="E1436" i="3" s="1"/>
  <c r="E1437" i="3" s="1"/>
  <c r="J1432" i="3"/>
  <c r="H1432" i="3"/>
  <c r="G1432" i="3"/>
  <c r="K1432" i="3"/>
  <c r="J1437" i="3" l="1"/>
  <c r="E1438" i="3"/>
  <c r="E1439" i="3" s="1"/>
  <c r="E1440" i="3" s="1"/>
  <c r="H1437" i="3"/>
  <c r="K1437" i="3"/>
  <c r="G1437" i="3"/>
  <c r="E1441" i="3" l="1"/>
  <c r="E1442" i="3" s="1"/>
  <c r="E1443" i="3" s="1"/>
  <c r="E1444" i="3" s="1"/>
  <c r="H1440" i="3"/>
  <c r="G1440" i="3"/>
  <c r="K1440" i="3"/>
  <c r="J1440" i="3"/>
  <c r="J1444" i="3" l="1"/>
  <c r="K1444" i="3"/>
  <c r="H1444" i="3"/>
  <c r="G1444" i="3"/>
  <c r="E1445" i="3"/>
  <c r="E1446" i="3" s="1"/>
  <c r="E1447" i="3" s="1"/>
  <c r="E1448" i="3" s="1"/>
  <c r="E1449" i="3" s="1"/>
  <c r="E1450" i="3" s="1"/>
  <c r="H1450" i="3" l="1"/>
  <c r="E1451" i="3"/>
  <c r="E1452" i="3" s="1"/>
  <c r="E1453" i="3" s="1"/>
  <c r="E1454" i="3" s="1"/>
  <c r="E1455" i="3" s="1"/>
  <c r="G1450" i="3"/>
  <c r="K1450" i="3"/>
  <c r="J1450" i="3"/>
  <c r="E1456" i="3" l="1"/>
  <c r="E1457" i="3" s="1"/>
  <c r="E1458" i="3" s="1"/>
  <c r="G1455" i="3"/>
  <c r="J1455" i="3"/>
  <c r="H1455" i="3"/>
  <c r="K1455" i="3"/>
  <c r="J1458" i="3" l="1"/>
  <c r="G1458" i="3"/>
  <c r="K1458" i="3"/>
  <c r="E1459" i="3"/>
  <c r="E1460" i="3" s="1"/>
  <c r="E1461" i="3" s="1"/>
  <c r="E1462" i="3" s="1"/>
  <c r="H1458" i="3"/>
  <c r="H1462" i="3" l="1"/>
  <c r="G1462" i="3"/>
  <c r="E1463" i="3"/>
  <c r="E1464" i="3" s="1"/>
  <c r="E1465" i="3" s="1"/>
  <c r="K1462" i="3"/>
  <c r="J1462" i="3"/>
  <c r="K1465" i="3" l="1"/>
  <c r="J1465" i="3"/>
  <c r="E1466" i="3"/>
  <c r="E1467" i="3" s="1"/>
  <c r="E1468" i="3" s="1"/>
  <c r="E1469" i="3" s="1"/>
  <c r="E1470" i="3" s="1"/>
  <c r="E1471" i="3" s="1"/>
  <c r="H1465" i="3"/>
  <c r="G1465" i="3"/>
  <c r="E1472" i="3" l="1"/>
  <c r="E1473" i="3" s="1"/>
  <c r="E1474" i="3" s="1"/>
  <c r="K1471" i="3"/>
  <c r="H1471" i="3"/>
  <c r="G1471" i="3"/>
  <c r="J1471" i="3"/>
  <c r="K1474" i="3" l="1"/>
  <c r="E1475" i="3"/>
  <c r="E1476" i="3" s="1"/>
  <c r="E1477" i="3" s="1"/>
  <c r="G1474" i="3"/>
  <c r="H1474" i="3"/>
  <c r="J1474" i="3"/>
  <c r="G1477" i="3" l="1"/>
  <c r="E1478" i="3"/>
  <c r="E1479" i="3" s="1"/>
  <c r="E1480" i="3" s="1"/>
  <c r="E1481" i="3" s="1"/>
  <c r="J1477" i="3"/>
  <c r="H1477" i="3"/>
  <c r="K1477" i="3"/>
  <c r="E1482" i="3" l="1"/>
  <c r="E1483" i="3" s="1"/>
  <c r="E1484" i="3" s="1"/>
  <c r="E1485" i="3" s="1"/>
  <c r="E1486" i="3" s="1"/>
  <c r="E1487" i="3" s="1"/>
  <c r="E1488" i="3" s="1"/>
  <c r="H1481" i="3"/>
  <c r="J1481" i="3"/>
  <c r="G1481" i="3"/>
  <c r="K1481" i="3"/>
  <c r="J1488" i="3" l="1"/>
  <c r="E1489" i="3"/>
  <c r="E1490" i="3" s="1"/>
  <c r="E1491" i="3" s="1"/>
  <c r="H1488" i="3"/>
  <c r="K1488" i="3"/>
  <c r="G1488" i="3"/>
  <c r="H1491" i="3" l="1"/>
  <c r="E1492" i="3"/>
  <c r="E1493" i="3" s="1"/>
  <c r="E1494" i="3" s="1"/>
  <c r="J1491" i="3"/>
  <c r="G1491" i="3"/>
  <c r="K1491" i="3"/>
  <c r="J1494" i="3" l="1"/>
  <c r="H1494" i="3"/>
  <c r="G1494" i="3"/>
  <c r="E1495" i="3"/>
  <c r="E1496" i="3" s="1"/>
  <c r="E1497" i="3" s="1"/>
  <c r="E1498" i="3" s="1"/>
  <c r="E1499" i="3" s="1"/>
  <c r="K1494" i="3"/>
  <c r="E1500" i="3" l="1"/>
  <c r="E1501" i="3" s="1"/>
  <c r="E1502" i="3" s="1"/>
  <c r="E1503" i="3" s="1"/>
  <c r="E1504" i="3" s="1"/>
  <c r="E1505" i="3" s="1"/>
  <c r="G1499" i="3"/>
  <c r="J1499" i="3"/>
  <c r="K1499" i="3"/>
  <c r="H1499" i="3"/>
  <c r="J1505" i="3" l="1"/>
  <c r="H1505" i="3"/>
  <c r="E1506" i="3"/>
  <c r="E1507" i="3" s="1"/>
  <c r="E1508" i="3" s="1"/>
  <c r="G1505" i="3"/>
  <c r="K1505" i="3"/>
  <c r="H1508" i="3" l="1"/>
  <c r="K1508" i="3"/>
  <c r="E1509" i="3"/>
  <c r="E1510" i="3" s="1"/>
  <c r="E1511" i="3" s="1"/>
  <c r="E1512" i="3" s="1"/>
  <c r="J1508" i="3"/>
  <c r="G1508" i="3"/>
  <c r="K1512" i="3" l="1"/>
  <c r="J1512" i="3"/>
  <c r="E1513" i="3"/>
  <c r="E1514" i="3" s="1"/>
  <c r="E1515" i="3" s="1"/>
  <c r="E1516" i="3" s="1"/>
  <c r="E1517" i="3" s="1"/>
  <c r="E1518" i="3" s="1"/>
  <c r="G1512" i="3"/>
  <c r="H1512" i="3"/>
  <c r="H1518" i="3" l="1"/>
  <c r="J1518" i="3"/>
  <c r="E1519" i="3"/>
  <c r="E1520" i="3" s="1"/>
  <c r="E1521" i="3" s="1"/>
  <c r="E1522" i="3" s="1"/>
  <c r="E1523" i="3" s="1"/>
  <c r="E1524" i="3" s="1"/>
  <c r="E1525" i="3" s="1"/>
  <c r="K1518" i="3"/>
  <c r="G1518" i="3"/>
  <c r="K1525" i="3" l="1"/>
  <c r="J1525" i="3"/>
  <c r="G1525" i="3"/>
  <c r="E1526" i="3"/>
  <c r="E1527" i="3" s="1"/>
  <c r="E1528" i="3" s="1"/>
  <c r="H1525" i="3"/>
  <c r="J1528" i="3" l="1"/>
  <c r="G1528" i="3"/>
  <c r="H1528" i="3"/>
  <c r="E1529" i="3"/>
  <c r="E1530" i="3" s="1"/>
  <c r="E1531" i="3" s="1"/>
  <c r="K1528" i="3"/>
  <c r="H1531" i="3" l="1"/>
  <c r="J1531" i="3"/>
  <c r="K1531" i="3"/>
  <c r="E1532" i="3"/>
  <c r="E1533" i="3" s="1"/>
  <c r="E1534" i="3" s="1"/>
  <c r="E1535" i="3" s="1"/>
  <c r="E1536" i="3" s="1"/>
  <c r="G1531" i="3"/>
  <c r="J1536" i="3" l="1"/>
  <c r="K1536" i="3"/>
  <c r="G1536" i="3"/>
  <c r="E1537" i="3"/>
  <c r="E1538" i="3" s="1"/>
  <c r="E1539" i="3" s="1"/>
  <c r="E1540" i="3" s="1"/>
  <c r="E1541" i="3" s="1"/>
  <c r="E1542" i="3" s="1"/>
  <c r="H1536" i="3"/>
  <c r="H1542" i="3" l="1"/>
  <c r="G1542" i="3"/>
  <c r="J1542" i="3"/>
  <c r="E1543" i="3"/>
  <c r="E1544" i="3" s="1"/>
  <c r="E1545" i="3" s="1"/>
  <c r="E1546" i="3" s="1"/>
  <c r="K1542" i="3"/>
  <c r="K1546" i="3" l="1"/>
  <c r="J1546" i="3"/>
  <c r="E1547" i="3"/>
  <c r="E1548" i="3" s="1"/>
  <c r="E1549" i="3" s="1"/>
  <c r="E1550" i="3" s="1"/>
  <c r="E1551" i="3" s="1"/>
  <c r="H1546" i="3"/>
  <c r="G1546" i="3"/>
  <c r="G1551" i="3" l="1"/>
  <c r="K1551" i="3"/>
  <c r="H1551" i="3"/>
  <c r="E1552" i="3"/>
  <c r="E1553" i="3" s="1"/>
  <c r="E1554" i="3" s="1"/>
  <c r="E1555" i="3" s="1"/>
  <c r="E1556" i="3" s="1"/>
  <c r="E1557" i="3" s="1"/>
  <c r="J1551" i="3"/>
  <c r="H1557" i="3" l="1"/>
  <c r="J1557" i="3"/>
  <c r="K1557" i="3"/>
  <c r="E1558" i="3"/>
  <c r="E1559" i="3" s="1"/>
  <c r="E1560" i="3" s="1"/>
  <c r="E1561" i="3" s="1"/>
  <c r="E1562" i="3" s="1"/>
  <c r="E1563" i="3" s="1"/>
  <c r="E1564" i="3" s="1"/>
  <c r="G1557" i="3"/>
  <c r="E1565" i="3" l="1"/>
  <c r="E1566" i="3" s="1"/>
  <c r="E1567" i="3" s="1"/>
  <c r="G1564" i="3"/>
  <c r="J1564" i="3"/>
  <c r="H1564" i="3"/>
  <c r="K1564" i="3"/>
  <c r="G1567" i="3" l="1"/>
  <c r="J1567" i="3"/>
  <c r="E1568" i="3"/>
  <c r="E1569" i="3" s="1"/>
  <c r="E1570" i="3" s="1"/>
  <c r="K1567" i="3"/>
  <c r="H1567" i="3"/>
  <c r="G1570" i="3" l="1"/>
  <c r="H1570" i="3"/>
  <c r="E1571" i="3"/>
  <c r="E1572" i="3" s="1"/>
  <c r="E1573" i="3" s="1"/>
  <c r="E1574" i="3" s="1"/>
  <c r="K1570" i="3"/>
  <c r="J1570" i="3"/>
  <c r="G1574" i="3" l="1"/>
  <c r="E1575" i="3"/>
  <c r="E1576" i="3" s="1"/>
  <c r="E1577" i="3" s="1"/>
  <c r="E1578" i="3" s="1"/>
  <c r="E1579" i="3" s="1"/>
  <c r="E1580" i="3" s="1"/>
  <c r="J1574" i="3"/>
  <c r="H1574" i="3"/>
  <c r="K1574" i="3"/>
  <c r="H1580" i="3" l="1"/>
  <c r="G1580" i="3"/>
  <c r="K1580" i="3"/>
  <c r="E1581" i="3"/>
  <c r="E1582" i="3" s="1"/>
  <c r="E1583" i="3" s="1"/>
  <c r="E1584" i="3" s="1"/>
  <c r="J1580" i="3"/>
  <c r="J1584" i="3" l="1"/>
  <c r="K1584" i="3"/>
  <c r="H1584" i="3"/>
  <c r="E1585" i="3"/>
  <c r="E1586" i="3" s="1"/>
  <c r="E1587" i="3" s="1"/>
  <c r="G1584" i="3"/>
  <c r="K1587" i="3" l="1"/>
  <c r="H1587" i="3"/>
  <c r="J1587" i="3"/>
  <c r="E1588" i="3"/>
  <c r="E1589" i="3" s="1"/>
  <c r="E1590" i="3" s="1"/>
  <c r="E1591" i="3" s="1"/>
  <c r="G1587" i="3"/>
  <c r="J1591" i="3" l="1"/>
  <c r="H1591" i="3"/>
  <c r="G1591" i="3"/>
  <c r="E1592" i="3"/>
  <c r="E1593" i="3" s="1"/>
  <c r="E1594" i="3" s="1"/>
  <c r="E1595" i="3" s="1"/>
  <c r="E1596" i="3" s="1"/>
  <c r="E1597" i="3" s="1"/>
  <c r="K1591" i="3"/>
  <c r="J1597" i="3" l="1"/>
  <c r="K1597" i="3"/>
  <c r="G1597" i="3"/>
  <c r="E1598" i="3"/>
  <c r="E1599" i="3" s="1"/>
  <c r="E1600" i="3" s="1"/>
  <c r="H1597" i="3"/>
  <c r="J1600" i="3" l="1"/>
  <c r="H1600" i="3"/>
  <c r="G1600" i="3"/>
  <c r="E1601" i="3"/>
  <c r="E1602" i="3" s="1"/>
  <c r="E1603" i="3" s="1"/>
  <c r="E1604" i="3" s="1"/>
  <c r="E1605" i="3" s="1"/>
  <c r="K1600" i="3"/>
  <c r="H1605" i="3" l="1"/>
  <c r="G1605" i="3"/>
  <c r="E1606" i="3"/>
  <c r="E1607" i="3" s="1"/>
  <c r="E1608" i="3" s="1"/>
  <c r="E1609" i="3" s="1"/>
  <c r="E1610" i="3" s="1"/>
  <c r="E1611" i="3" s="1"/>
  <c r="J1605" i="3"/>
  <c r="K1605" i="3"/>
  <c r="K1611" i="3" l="1"/>
  <c r="G1611" i="3"/>
  <c r="H1611" i="3"/>
  <c r="E1612" i="3"/>
  <c r="E1613" i="3" s="1"/>
  <c r="E1614" i="3" s="1"/>
  <c r="E1615" i="3" s="1"/>
  <c r="E1616" i="3" s="1"/>
  <c r="E1617" i="3" s="1"/>
  <c r="J1611" i="3"/>
  <c r="K1617" i="3" l="1"/>
  <c r="H1617" i="3"/>
  <c r="J1617" i="3"/>
  <c r="G1617" i="3"/>
  <c r="E1618" i="3"/>
  <c r="E1619" i="3" s="1"/>
  <c r="E1620" i="3" s="1"/>
  <c r="E1621" i="3" s="1"/>
  <c r="J1621" i="3" l="1"/>
  <c r="K1621" i="3"/>
  <c r="G1621" i="3"/>
  <c r="E1622" i="3"/>
  <c r="E1623" i="3" s="1"/>
  <c r="E1624" i="3" s="1"/>
  <c r="E1625" i="3" s="1"/>
  <c r="E1626" i="3" s="1"/>
  <c r="H1621" i="3"/>
  <c r="G1626" i="3" l="1"/>
  <c r="H1626" i="3"/>
  <c r="J1626" i="3"/>
  <c r="E1627" i="3"/>
  <c r="E1628" i="3" s="1"/>
  <c r="E1629" i="3" s="1"/>
  <c r="E1630" i="3" s="1"/>
  <c r="E1631" i="3" s="1"/>
  <c r="E1632" i="3" s="1"/>
  <c r="K1626" i="3"/>
  <c r="K1632" i="3" l="1"/>
  <c r="J1632" i="3"/>
  <c r="H1632" i="3"/>
  <c r="E1633" i="3"/>
  <c r="E1634" i="3" s="1"/>
  <c r="E1635" i="3" s="1"/>
  <c r="E1636" i="3" s="1"/>
  <c r="E1637" i="3" s="1"/>
  <c r="E1638" i="3" s="1"/>
  <c r="G1632" i="3"/>
  <c r="H1638" i="3" l="1"/>
  <c r="G1638" i="3"/>
  <c r="K1638" i="3"/>
  <c r="J1638" i="3"/>
  <c r="E1639" i="3"/>
  <c r="E1640" i="3" s="1"/>
  <c r="E1641" i="3" s="1"/>
  <c r="J1641" i="3" l="1"/>
  <c r="K1641" i="3"/>
  <c r="G1641" i="3"/>
  <c r="H1641" i="3"/>
  <c r="E1642" i="3"/>
  <c r="E1643" i="3" s="1"/>
  <c r="E1644" i="3" s="1"/>
  <c r="E1645" i="3" l="1"/>
  <c r="E1646" i="3" s="1"/>
  <c r="E1647" i="3" s="1"/>
  <c r="E1648" i="3" s="1"/>
  <c r="J1644" i="3"/>
  <c r="G1644" i="3"/>
  <c r="K1644" i="3"/>
  <c r="H1644" i="3"/>
  <c r="K1648" i="3" l="1"/>
  <c r="G1648" i="3"/>
  <c r="H1648" i="3"/>
  <c r="E1649" i="3"/>
  <c r="E1650" i="3" s="1"/>
  <c r="E1651" i="3" s="1"/>
  <c r="E1652" i="3" s="1"/>
  <c r="E1653" i="3" s="1"/>
  <c r="E1654" i="3" s="1"/>
  <c r="J1648" i="3"/>
  <c r="J1654" i="3" l="1"/>
  <c r="H1654" i="3"/>
  <c r="G1654" i="3"/>
  <c r="E1655" i="3"/>
  <c r="E1656" i="3" s="1"/>
  <c r="E1657" i="3" s="1"/>
  <c r="K1654" i="3"/>
  <c r="H1657" i="3" l="1"/>
  <c r="G1657" i="3"/>
  <c r="J1657" i="3"/>
  <c r="K1657" i="3"/>
  <c r="E1658" i="3"/>
  <c r="E1659" i="3" s="1"/>
  <c r="E1660" i="3" s="1"/>
  <c r="E1661" i="3" s="1"/>
  <c r="H1661" i="3" l="1"/>
  <c r="E1662" i="3"/>
  <c r="E1663" i="3" s="1"/>
  <c r="E1664" i="3" s="1"/>
  <c r="E1665" i="3" s="1"/>
  <c r="E1666" i="3" s="1"/>
  <c r="E1667" i="3" s="1"/>
  <c r="J1661" i="3"/>
  <c r="K1661" i="3"/>
  <c r="G1661" i="3"/>
  <c r="E1668" i="3" l="1"/>
  <c r="E1669" i="3" s="1"/>
  <c r="E1670" i="3" s="1"/>
  <c r="E1671" i="3" s="1"/>
  <c r="E1672" i="3" s="1"/>
  <c r="E1673" i="3" s="1"/>
  <c r="E1674" i="3" s="1"/>
  <c r="K1667" i="3"/>
  <c r="J1667" i="3"/>
  <c r="H1667" i="3"/>
  <c r="G1667" i="3"/>
  <c r="G1674" i="3" l="1"/>
  <c r="J1674" i="3"/>
  <c r="E1675" i="3"/>
  <c r="E1676" i="3" s="1"/>
  <c r="E1677" i="3" s="1"/>
  <c r="K1674" i="3"/>
  <c r="H1674" i="3"/>
  <c r="G1677" i="3" l="1"/>
  <c r="J1677" i="3"/>
  <c r="E1678" i="3"/>
  <c r="E1679" i="3" s="1"/>
  <c r="E1680" i="3" s="1"/>
  <c r="K1677" i="3"/>
  <c r="H1677" i="3"/>
  <c r="H1680" i="3" l="1"/>
  <c r="J1680" i="3"/>
  <c r="E1681" i="3"/>
  <c r="E1682" i="3" s="1"/>
  <c r="E1683" i="3" s="1"/>
  <c r="E1684" i="3" s="1"/>
  <c r="E1685" i="3" s="1"/>
  <c r="G1680" i="3"/>
  <c r="K1680" i="3"/>
  <c r="G1685" i="3" l="1"/>
  <c r="J1685" i="3"/>
  <c r="H1685" i="3"/>
  <c r="E1686" i="3"/>
  <c r="E1687" i="3" s="1"/>
  <c r="E1688" i="3" s="1"/>
  <c r="E1689" i="3" s="1"/>
  <c r="E1690" i="3" s="1"/>
  <c r="E1691" i="3" s="1"/>
  <c r="E1692" i="3" s="1"/>
  <c r="K1685" i="3"/>
  <c r="H1692" i="3" l="1"/>
  <c r="G1692" i="3"/>
  <c r="E1693" i="3"/>
  <c r="E1694" i="3" s="1"/>
  <c r="E1695" i="3" s="1"/>
  <c r="K1692" i="3"/>
  <c r="J1692" i="3"/>
  <c r="K1695" i="3" l="1"/>
  <c r="H1695" i="3"/>
  <c r="J1695" i="3"/>
  <c r="E1696" i="3"/>
  <c r="E1697" i="3" s="1"/>
  <c r="E1698" i="3" s="1"/>
  <c r="E1699" i="3" s="1"/>
  <c r="G1695" i="3"/>
  <c r="H1699" i="3" l="1"/>
  <c r="K1699" i="3"/>
  <c r="E1700" i="3"/>
  <c r="E1701" i="3" s="1"/>
  <c r="E1702" i="3" s="1"/>
  <c r="J1699" i="3"/>
  <c r="G1699" i="3"/>
  <c r="H1702" i="3" l="1"/>
  <c r="G1702" i="3"/>
  <c r="E1703" i="3"/>
  <c r="E1704" i="3" s="1"/>
  <c r="E1705" i="3" s="1"/>
  <c r="E1706" i="3" s="1"/>
  <c r="K1702" i="3"/>
  <c r="J1702" i="3"/>
  <c r="K1706" i="3" l="1"/>
  <c r="G1706" i="3"/>
  <c r="J1706" i="3"/>
  <c r="H1706" i="3"/>
  <c r="E1707" i="3"/>
  <c r="E1708" i="3" s="1"/>
  <c r="E1709" i="3" s="1"/>
  <c r="H1709" i="3" l="1"/>
  <c r="J1709" i="3"/>
  <c r="G1709" i="3"/>
  <c r="K1709" i="3"/>
  <c r="E1710" i="3"/>
  <c r="E1711" i="3" s="1"/>
  <c r="E1712" i="3" s="1"/>
  <c r="H1712" i="3" l="1"/>
  <c r="J1712" i="3"/>
  <c r="K1712" i="3"/>
  <c r="E1713" i="3"/>
  <c r="E1714" i="3" s="1"/>
  <c r="E1715" i="3" s="1"/>
  <c r="E1716" i="3" s="1"/>
  <c r="G1712" i="3"/>
  <c r="H1716" i="3" l="1"/>
  <c r="G1716" i="3"/>
  <c r="E1717" i="3"/>
  <c r="E1718" i="3" s="1"/>
  <c r="E1719" i="3" s="1"/>
  <c r="E1720" i="3" s="1"/>
  <c r="E1721" i="3" s="1"/>
  <c r="J1716" i="3"/>
  <c r="K1716" i="3"/>
  <c r="H1721" i="3" l="1"/>
  <c r="J1721" i="3"/>
  <c r="E1722" i="3"/>
  <c r="E1723" i="3" s="1"/>
  <c r="E1724" i="3" s="1"/>
  <c r="G1721" i="3"/>
  <c r="K1721" i="3"/>
  <c r="H1724" i="3" l="1"/>
  <c r="J1724" i="3"/>
  <c r="G1724" i="3"/>
  <c r="E1725" i="3"/>
  <c r="E1726" i="3" s="1"/>
  <c r="E1727" i="3" s="1"/>
  <c r="E1728" i="3" s="1"/>
  <c r="K1724" i="3"/>
  <c r="E1729" i="3" l="1"/>
  <c r="E1730" i="3" s="1"/>
  <c r="E1731" i="3" s="1"/>
  <c r="E1732" i="3" s="1"/>
  <c r="E1733" i="3" s="1"/>
  <c r="E1734" i="3" s="1"/>
  <c r="G1728" i="3"/>
  <c r="H1728" i="3"/>
  <c r="J1728" i="3"/>
  <c r="K1728" i="3"/>
  <c r="K1734" i="3" l="1"/>
  <c r="G1734" i="3"/>
  <c r="J1734" i="3"/>
  <c r="E1735" i="3"/>
  <c r="E1736" i="3" s="1"/>
  <c r="E1737" i="3" s="1"/>
  <c r="E1738" i="3" s="1"/>
  <c r="E1739" i="3" s="1"/>
  <c r="H1734" i="3"/>
  <c r="E1740" i="3" l="1"/>
  <c r="E1741" i="3" s="1"/>
  <c r="E1742" i="3" s="1"/>
  <c r="J1739" i="3"/>
  <c r="K1739" i="3"/>
  <c r="H1739" i="3"/>
  <c r="G1739" i="3"/>
  <c r="E1743" i="3" l="1"/>
  <c r="E1744" i="3" s="1"/>
  <c r="E1745" i="3" s="1"/>
  <c r="E1746" i="3" s="1"/>
  <c r="K1742" i="3"/>
  <c r="J1742" i="3"/>
  <c r="H1742" i="3"/>
  <c r="G1742" i="3"/>
  <c r="E1747" i="3" l="1"/>
  <c r="E1748" i="3" s="1"/>
  <c r="E1749" i="3" s="1"/>
  <c r="H1746" i="3"/>
  <c r="G1746" i="3"/>
  <c r="J1746" i="3"/>
  <c r="K1746" i="3"/>
  <c r="J1749" i="3" l="1"/>
  <c r="G1749" i="3"/>
  <c r="H1749" i="3"/>
  <c r="E1750" i="3"/>
  <c r="E1751" i="3" s="1"/>
  <c r="E1752" i="3" s="1"/>
  <c r="E1753" i="3" s="1"/>
  <c r="E1754" i="3" s="1"/>
  <c r="E1755" i="3" s="1"/>
  <c r="K1749" i="3"/>
  <c r="H1755" i="3" l="1"/>
  <c r="K1755" i="3"/>
  <c r="J1755" i="3"/>
  <c r="E1756" i="3"/>
  <c r="E1757" i="3" s="1"/>
  <c r="E1758" i="3" s="1"/>
  <c r="G1755" i="3"/>
  <c r="G1758" i="3" l="1"/>
  <c r="K1758" i="3"/>
  <c r="J1758" i="3"/>
  <c r="E1759" i="3"/>
  <c r="E1760" i="3" s="1"/>
  <c r="E1761" i="3" s="1"/>
  <c r="H1758" i="3"/>
  <c r="G1761" i="3" l="1"/>
  <c r="J1761" i="3"/>
  <c r="K1761" i="3"/>
  <c r="E1762" i="3"/>
  <c r="E1763" i="3" s="1"/>
  <c r="E1764" i="3" s="1"/>
  <c r="E1765" i="3" s="1"/>
  <c r="H1761" i="3"/>
  <c r="E1766" i="3" l="1"/>
  <c r="E1767" i="3" s="1"/>
  <c r="E1768" i="3" s="1"/>
  <c r="E1769" i="3" s="1"/>
  <c r="E1770" i="3" s="1"/>
  <c r="E1771" i="3" s="1"/>
  <c r="E1772" i="3" s="1"/>
  <c r="H1765" i="3"/>
  <c r="J1765" i="3"/>
  <c r="G1765" i="3"/>
  <c r="K1765" i="3"/>
  <c r="E1773" i="3" l="1"/>
  <c r="E1774" i="3" s="1"/>
  <c r="E1775" i="3" s="1"/>
  <c r="K1772" i="3"/>
  <c r="J1772" i="3"/>
  <c r="H1772" i="3"/>
  <c r="G1772" i="3"/>
  <c r="G1775" i="3" l="1"/>
  <c r="J1775" i="3"/>
  <c r="H1775" i="3"/>
  <c r="E1776" i="3"/>
  <c r="E1777" i="3" s="1"/>
  <c r="E1778" i="3" s="1"/>
  <c r="K1775" i="3"/>
  <c r="K1778" i="3" l="1"/>
  <c r="G1778" i="3"/>
  <c r="J1778" i="3"/>
  <c r="E1779" i="3"/>
  <c r="E1780" i="3" s="1"/>
  <c r="E1781" i="3" s="1"/>
  <c r="E1782" i="3" s="1"/>
  <c r="E1783" i="3" s="1"/>
  <c r="H1778" i="3"/>
  <c r="J1783" i="3" l="1"/>
  <c r="K1783" i="3"/>
  <c r="E1784" i="3"/>
  <c r="E1785" i="3" s="1"/>
  <c r="E1786" i="3" s="1"/>
  <c r="E1787" i="3" s="1"/>
  <c r="E1788" i="3" s="1"/>
  <c r="E1789" i="3" s="1"/>
  <c r="G1783" i="3"/>
  <c r="H1783" i="3"/>
  <c r="G1789" i="3" l="1"/>
  <c r="H1789" i="3"/>
  <c r="J1789" i="3"/>
  <c r="E1790" i="3"/>
  <c r="E1791" i="3" s="1"/>
  <c r="E1792" i="3" s="1"/>
  <c r="K1789" i="3"/>
  <c r="E1793" i="3" l="1"/>
  <c r="E1794" i="3" s="1"/>
  <c r="E1795" i="3" s="1"/>
  <c r="E1796" i="3" s="1"/>
  <c r="K1792" i="3"/>
  <c r="J1792" i="3"/>
  <c r="G1792" i="3"/>
  <c r="H1792" i="3"/>
  <c r="E1797" i="3" l="1"/>
  <c r="E1798" i="3" s="1"/>
  <c r="E1799" i="3" s="1"/>
  <c r="E1800" i="3" s="1"/>
  <c r="E1801" i="3" s="1"/>
  <c r="E1802" i="3" s="1"/>
  <c r="H1796" i="3"/>
  <c r="K1796" i="3"/>
  <c r="G1796" i="3"/>
  <c r="J1796" i="3"/>
  <c r="H1802" i="3" l="1"/>
  <c r="J1802" i="3"/>
  <c r="G1802" i="3"/>
  <c r="K1802" i="3"/>
  <c r="E1803" i="3"/>
  <c r="E1804" i="3" s="1"/>
  <c r="E1805" i="3" s="1"/>
  <c r="E1806" i="3" s="1"/>
  <c r="E1807" i="3" s="1"/>
  <c r="E1808" i="3" s="1"/>
  <c r="E1809" i="3" s="1"/>
  <c r="E1810" i="3" l="1"/>
  <c r="E1811" i="3" s="1"/>
  <c r="E1812" i="3" s="1"/>
  <c r="K1809" i="3"/>
  <c r="H1809" i="3"/>
  <c r="G1809" i="3"/>
  <c r="J1809" i="3"/>
  <c r="E1813" i="3" l="1"/>
  <c r="E1814" i="3" s="1"/>
  <c r="E1815" i="3" s="1"/>
  <c r="K1812" i="3"/>
  <c r="G1812" i="3"/>
  <c r="H1812" i="3"/>
  <c r="J1812" i="3"/>
  <c r="E1816" i="3" l="1"/>
  <c r="E1817" i="3" s="1"/>
  <c r="E1818" i="3" s="1"/>
  <c r="E1819" i="3" s="1"/>
  <c r="E1820" i="3" s="1"/>
  <c r="K1815" i="3"/>
  <c r="G1815" i="3"/>
  <c r="J1815" i="3"/>
  <c r="H1815" i="3"/>
  <c r="E1821" i="3" l="1"/>
  <c r="E1822" i="3" s="1"/>
  <c r="E1823" i="3" s="1"/>
  <c r="E1824" i="3" s="1"/>
  <c r="E1825" i="3" s="1"/>
  <c r="E1826" i="3" s="1"/>
  <c r="J1820" i="3"/>
  <c r="H1820" i="3"/>
  <c r="G1820" i="3"/>
  <c r="K1820" i="3"/>
  <c r="G1826" i="3" l="1"/>
  <c r="J1826" i="3"/>
  <c r="K1826" i="3"/>
  <c r="E1827" i="3"/>
  <c r="E1828" i="3" s="1"/>
  <c r="E1829" i="3" s="1"/>
  <c r="E1830" i="3" s="1"/>
  <c r="H1826" i="3"/>
  <c r="G1830" i="3" l="1"/>
  <c r="J1830" i="3"/>
  <c r="H1830" i="3"/>
  <c r="E1831" i="3"/>
  <c r="E1832" i="3" s="1"/>
  <c r="E1833" i="3" s="1"/>
  <c r="E1834" i="3" s="1"/>
  <c r="E1835" i="3" s="1"/>
  <c r="K1830" i="3"/>
  <c r="E1836" i="3" l="1"/>
  <c r="E1837" i="3" s="1"/>
  <c r="E1838" i="3" s="1"/>
  <c r="E1839" i="3" s="1"/>
  <c r="E1840" i="3" s="1"/>
  <c r="E1841" i="3" s="1"/>
  <c r="G1835" i="3"/>
  <c r="J1835" i="3"/>
  <c r="K1835" i="3"/>
  <c r="H1835" i="3"/>
  <c r="E1842" i="3" l="1"/>
  <c r="E1843" i="3" s="1"/>
  <c r="E1844" i="3" s="1"/>
  <c r="E1845" i="3" s="1"/>
  <c r="E1846" i="3" s="1"/>
  <c r="E1847" i="3" s="1"/>
  <c r="E1848" i="3" s="1"/>
  <c r="G1841" i="3"/>
  <c r="J1841" i="3"/>
  <c r="K1841" i="3"/>
  <c r="H1841" i="3"/>
  <c r="E1849" i="3" l="1"/>
  <c r="E1850" i="3" s="1"/>
  <c r="E1851" i="3" s="1"/>
  <c r="H1848" i="3"/>
  <c r="G1848" i="3"/>
  <c r="K1848" i="3"/>
  <c r="J1848" i="3"/>
  <c r="E1852" i="3" l="1"/>
  <c r="E1853" i="3" s="1"/>
  <c r="E1854" i="3" s="1"/>
  <c r="G1851" i="3"/>
  <c r="J1851" i="3"/>
  <c r="K1851" i="3"/>
  <c r="H1851" i="3"/>
  <c r="G1854" i="3" l="1"/>
  <c r="H1854" i="3"/>
  <c r="J1854" i="3"/>
  <c r="K1854" i="3"/>
  <c r="E1855" i="3"/>
  <c r="E1856" i="3" s="1"/>
  <c r="E1857" i="3" s="1"/>
  <c r="E1858" i="3" s="1"/>
  <c r="E1859" i="3" l="1"/>
  <c r="E1860" i="3" s="1"/>
  <c r="E1861" i="3" s="1"/>
  <c r="E1862" i="3" s="1"/>
  <c r="E1863" i="3" s="1"/>
  <c r="E1864" i="3" s="1"/>
  <c r="K1858" i="3"/>
  <c r="H1858" i="3"/>
  <c r="J1858" i="3"/>
  <c r="G1858" i="3"/>
  <c r="E1865" i="3" l="1"/>
  <c r="E1866" i="3" s="1"/>
  <c r="E1867" i="3" s="1"/>
  <c r="E1868" i="3" s="1"/>
  <c r="K1864" i="3"/>
  <c r="J1864" i="3"/>
  <c r="G1864" i="3"/>
  <c r="H1864" i="3"/>
  <c r="K1868" i="3" l="1"/>
  <c r="G1868" i="3"/>
  <c r="J1868" i="3"/>
  <c r="E1869" i="3"/>
  <c r="E1870" i="3" s="1"/>
  <c r="E1871" i="3" s="1"/>
  <c r="H1868" i="3"/>
  <c r="K1871" i="3" l="1"/>
  <c r="E1872" i="3"/>
  <c r="E1873" i="3" s="1"/>
  <c r="E1874" i="3" s="1"/>
  <c r="E1875" i="3" s="1"/>
  <c r="J1871" i="3"/>
  <c r="G1871" i="3"/>
  <c r="H1871" i="3"/>
  <c r="G1875" i="3" l="1"/>
  <c r="K1875" i="3"/>
  <c r="H1875" i="3"/>
  <c r="E1876" i="3"/>
  <c r="E1877" i="3" s="1"/>
  <c r="E1878" i="3" s="1"/>
  <c r="E1879" i="3" s="1"/>
  <c r="E1880" i="3" s="1"/>
  <c r="E1881" i="3" s="1"/>
  <c r="J1875" i="3"/>
  <c r="E1882" i="3" l="1"/>
  <c r="E1883" i="3" s="1"/>
  <c r="E1884" i="3" s="1"/>
  <c r="G1881" i="3"/>
  <c r="H1881" i="3"/>
  <c r="J1881" i="3"/>
  <c r="K1881" i="3"/>
  <c r="E1885" i="3" l="1"/>
  <c r="E1886" i="3" s="1"/>
  <c r="E1887" i="3" s="1"/>
  <c r="E1888" i="3" s="1"/>
  <c r="E1889" i="3" s="1"/>
  <c r="G1884" i="3"/>
  <c r="H1884" i="3"/>
  <c r="J1884" i="3"/>
  <c r="K1884" i="3"/>
  <c r="E1890" i="3" l="1"/>
  <c r="E1891" i="3" s="1"/>
  <c r="E1892" i="3" s="1"/>
  <c r="E1893" i="3" s="1"/>
  <c r="E1894" i="3" s="1"/>
  <c r="E1895" i="3" s="1"/>
  <c r="H1889" i="3"/>
  <c r="K1889" i="3"/>
  <c r="J1889" i="3"/>
  <c r="G1889" i="3"/>
  <c r="H1895" i="3" l="1"/>
  <c r="G1895" i="3"/>
  <c r="J1895" i="3"/>
  <c r="E1896" i="3"/>
  <c r="E1897" i="3" s="1"/>
  <c r="E1898" i="3" s="1"/>
  <c r="E1899" i="3" s="1"/>
  <c r="E1900" i="3" s="1"/>
  <c r="E1901" i="3" s="1"/>
  <c r="K1895" i="3"/>
  <c r="E1902" i="3" l="1"/>
  <c r="E1903" i="3" s="1"/>
  <c r="E1904" i="3" s="1"/>
  <c r="E1905" i="3" s="1"/>
  <c r="H1901" i="3"/>
  <c r="J1901" i="3"/>
  <c r="G1901" i="3"/>
  <c r="K1901" i="3"/>
  <c r="E1906" i="3" l="1"/>
  <c r="E1907" i="3" s="1"/>
  <c r="E1908" i="3" s="1"/>
  <c r="E1909" i="3" s="1"/>
  <c r="E1910" i="3" s="1"/>
  <c r="G1905" i="3"/>
  <c r="J1905" i="3"/>
  <c r="K1905" i="3"/>
  <c r="H1905" i="3"/>
  <c r="G1910" i="3" l="1"/>
  <c r="J1910" i="3"/>
  <c r="K1910" i="3"/>
  <c r="E1911" i="3"/>
  <c r="E1912" i="3" s="1"/>
  <c r="E1913" i="3" s="1"/>
  <c r="E1914" i="3" s="1"/>
  <c r="E1915" i="3" s="1"/>
  <c r="E1916" i="3" s="1"/>
  <c r="H1910" i="3"/>
  <c r="E1917" i="3" l="1"/>
  <c r="E1918" i="3" s="1"/>
  <c r="E1919" i="3" s="1"/>
  <c r="E1920" i="3" s="1"/>
  <c r="E1921" i="3" s="1"/>
  <c r="E1922" i="3" s="1"/>
  <c r="H1916" i="3"/>
  <c r="K1916" i="3"/>
  <c r="J1916" i="3"/>
  <c r="G1916" i="3"/>
  <c r="G1922" i="3" l="1"/>
  <c r="K1922" i="3"/>
  <c r="J1922" i="3"/>
  <c r="E1923" i="3"/>
  <c r="E1924" i="3" s="1"/>
  <c r="E1925" i="3" s="1"/>
  <c r="H1922" i="3"/>
  <c r="H1925" i="3" l="1"/>
  <c r="G1925" i="3"/>
  <c r="K1925" i="3"/>
  <c r="E1926" i="3"/>
  <c r="E1927" i="3" s="1"/>
  <c r="E1928" i="3" s="1"/>
  <c r="J1925" i="3"/>
  <c r="J1928" i="3" l="1"/>
  <c r="H1928" i="3"/>
  <c r="K1928" i="3"/>
  <c r="E1929" i="3"/>
  <c r="E1930" i="3" s="1"/>
  <c r="E1931" i="3" s="1"/>
  <c r="E1932" i="3" s="1"/>
  <c r="G1928" i="3"/>
  <c r="E1933" i="3" l="1"/>
  <c r="E1934" i="3" s="1"/>
  <c r="E1935" i="3" s="1"/>
  <c r="E1936" i="3" s="1"/>
  <c r="E1937" i="3" s="1"/>
  <c r="E1938" i="3" s="1"/>
  <c r="K1932" i="3"/>
  <c r="G1932" i="3"/>
  <c r="H1932" i="3"/>
  <c r="J1932" i="3"/>
  <c r="E1939" i="3" l="1"/>
  <c r="E1940" i="3" s="1"/>
  <c r="E1941" i="3" s="1"/>
  <c r="K1938" i="3"/>
  <c r="G1938" i="3"/>
  <c r="J1938" i="3"/>
  <c r="H1938" i="3"/>
  <c r="K1941" i="3" l="1"/>
  <c r="H1941" i="3"/>
  <c r="J1941" i="3"/>
  <c r="E1942" i="3"/>
  <c r="E1943" i="3" s="1"/>
  <c r="E1944" i="3" s="1"/>
  <c r="E1945" i="3" s="1"/>
  <c r="G1941" i="3"/>
  <c r="K1945" i="3" l="1"/>
  <c r="G1945" i="3"/>
  <c r="H1945" i="3"/>
  <c r="E1946" i="3"/>
  <c r="E1947" i="3" s="1"/>
  <c r="E1948" i="3" s="1"/>
  <c r="E1949" i="3" s="1"/>
  <c r="E1950" i="3" s="1"/>
  <c r="E1951" i="3" s="1"/>
  <c r="J1945" i="3"/>
  <c r="J1951" i="3" l="1"/>
  <c r="G1951" i="3"/>
  <c r="H1951" i="3"/>
  <c r="E1952" i="3"/>
  <c r="E1953" i="3" s="1"/>
  <c r="E1954" i="3" s="1"/>
  <c r="E1955" i="3" s="1"/>
  <c r="E1956" i="3" s="1"/>
  <c r="E1957" i="3" s="1"/>
  <c r="E1958" i="3" s="1"/>
  <c r="K1951" i="3"/>
  <c r="G1958" i="3" l="1"/>
  <c r="K1958" i="3"/>
  <c r="H1958" i="3"/>
  <c r="E1959" i="3"/>
  <c r="E1960" i="3" s="1"/>
  <c r="E1961" i="3" s="1"/>
  <c r="J1958" i="3"/>
  <c r="E1962" i="3" l="1"/>
  <c r="E1963" i="3" s="1"/>
  <c r="E1964" i="3" s="1"/>
  <c r="H1961" i="3"/>
  <c r="K1961" i="3"/>
  <c r="J1961" i="3"/>
  <c r="G1961" i="3"/>
  <c r="K1964" i="3" l="1"/>
  <c r="G1964" i="3"/>
  <c r="J1964" i="3"/>
  <c r="E1965" i="3"/>
  <c r="E1966" i="3" s="1"/>
  <c r="E1967" i="3" s="1"/>
  <c r="E1968" i="3" s="1"/>
  <c r="E1969" i="3" s="1"/>
  <c r="H1964" i="3"/>
  <c r="H1969" i="3" l="1"/>
  <c r="E1970" i="3"/>
  <c r="E1971" i="3" s="1"/>
  <c r="E1972" i="3" s="1"/>
  <c r="E1973" i="3" s="1"/>
  <c r="E1974" i="3" s="1"/>
  <c r="E1975" i="3" s="1"/>
  <c r="E1976" i="3" s="1"/>
  <c r="G1969" i="3"/>
  <c r="K1969" i="3"/>
  <c r="J1969" i="3"/>
  <c r="G1976" i="3" l="1"/>
  <c r="H1976" i="3"/>
  <c r="K1976" i="3"/>
  <c r="E1977" i="3"/>
  <c r="E1978" i="3" s="1"/>
  <c r="E1979" i="3" s="1"/>
  <c r="J1976" i="3"/>
  <c r="K1979" i="3" l="1"/>
  <c r="H1979" i="3"/>
  <c r="G1979" i="3"/>
  <c r="J1979" i="3"/>
  <c r="E1980" i="3"/>
  <c r="E1981" i="3" s="1"/>
  <c r="E1982" i="3" s="1"/>
  <c r="E1983" i="3" s="1"/>
  <c r="J1983" i="3" l="1"/>
  <c r="G1983" i="3"/>
  <c r="K1983" i="3"/>
  <c r="H1983" i="3"/>
  <c r="E1984" i="3"/>
  <c r="E1985" i="3" s="1"/>
  <c r="E1986" i="3" s="1"/>
  <c r="J1986" i="3" l="1"/>
  <c r="E1987" i="3"/>
  <c r="E1988" i="3" s="1"/>
  <c r="E1989" i="3" s="1"/>
  <c r="E1990" i="3" s="1"/>
  <c r="G1986" i="3"/>
  <c r="K1986" i="3"/>
  <c r="H1986" i="3"/>
  <c r="H1990" i="3" l="1"/>
  <c r="G1990" i="3"/>
  <c r="K1990" i="3"/>
  <c r="J1990" i="3"/>
  <c r="E1991" i="3"/>
  <c r="E1992" i="3" s="1"/>
  <c r="E1993" i="3" s="1"/>
  <c r="H1993" i="3" l="1"/>
  <c r="K1993" i="3"/>
  <c r="G1993" i="3"/>
  <c r="E1994" i="3"/>
  <c r="E1995" i="3" s="1"/>
  <c r="E1996" i="3" s="1"/>
  <c r="J1993" i="3"/>
  <c r="H1996" i="3" l="1"/>
  <c r="J1996" i="3"/>
  <c r="E1997" i="3"/>
  <c r="E1998" i="3" s="1"/>
  <c r="E1999" i="3" s="1"/>
  <c r="E2000" i="3" s="1"/>
  <c r="G1996" i="3"/>
  <c r="K1996" i="3"/>
  <c r="K2000" i="3" l="1"/>
  <c r="G2000" i="3"/>
  <c r="J2000" i="3"/>
  <c r="E2001" i="3"/>
  <c r="E2002" i="3" s="1"/>
  <c r="E2003" i="3" s="1"/>
  <c r="E2004" i="3" s="1"/>
  <c r="E2005" i="3" s="1"/>
  <c r="H2000" i="3"/>
  <c r="K2005" i="3" l="1"/>
  <c r="H2005" i="3"/>
  <c r="G2005" i="3"/>
  <c r="E2006" i="3"/>
  <c r="E2007" i="3" s="1"/>
  <c r="E2008" i="3" s="1"/>
  <c r="J2005" i="3"/>
  <c r="E2009" i="3" l="1"/>
  <c r="E2010" i="3" s="1"/>
  <c r="E2011" i="3" s="1"/>
  <c r="E2012" i="3" s="1"/>
  <c r="H2008" i="3"/>
  <c r="G2008" i="3"/>
  <c r="K2008" i="3"/>
  <c r="J2008" i="3"/>
  <c r="H2012" i="3" l="1"/>
  <c r="K2012" i="3"/>
  <c r="G2012" i="3"/>
  <c r="J2012" i="3"/>
  <c r="E2013" i="3"/>
  <c r="E2014" i="3" s="1"/>
  <c r="E2015" i="3" s="1"/>
  <c r="E2016" i="3" s="1"/>
  <c r="E2017" i="3" s="1"/>
  <c r="E2018" i="3" s="1"/>
  <c r="K2018" i="3" l="1"/>
  <c r="G2018" i="3"/>
  <c r="J2018" i="3"/>
  <c r="E2019" i="3"/>
  <c r="E2020" i="3" s="1"/>
  <c r="E2021" i="3" s="1"/>
  <c r="E2022" i="3" s="1"/>
  <c r="E2023" i="3" s="1"/>
  <c r="H2018" i="3"/>
  <c r="G2023" i="3" l="1"/>
  <c r="H2023" i="3"/>
  <c r="K2023" i="3"/>
  <c r="E2024" i="3"/>
  <c r="E2025" i="3" s="1"/>
  <c r="E2026" i="3" s="1"/>
  <c r="J2023" i="3"/>
  <c r="E2027" i="3" l="1"/>
  <c r="E2028" i="3" s="1"/>
  <c r="E2029" i="3" s="1"/>
  <c r="E2030" i="3" s="1"/>
  <c r="G2026" i="3"/>
  <c r="K2026" i="3"/>
  <c r="J2026" i="3"/>
  <c r="H2026" i="3"/>
  <c r="K2030" i="3" l="1"/>
  <c r="G2030" i="3"/>
  <c r="J2030" i="3"/>
  <c r="E2031" i="3"/>
  <c r="E2032" i="3" s="1"/>
  <c r="E2033" i="3" s="1"/>
  <c r="H2030" i="3"/>
  <c r="J2033" i="3" l="1"/>
  <c r="H2033" i="3"/>
  <c r="G2033" i="3"/>
  <c r="E2034" i="3"/>
  <c r="E2035" i="3" s="1"/>
  <c r="E2036" i="3" s="1"/>
  <c r="E2037" i="3" s="1"/>
  <c r="E2038" i="3" s="1"/>
  <c r="E2039" i="3" s="1"/>
  <c r="K2033" i="3"/>
  <c r="G2039" i="3" l="1"/>
  <c r="J2039" i="3"/>
  <c r="K2039" i="3"/>
  <c r="E2040" i="3"/>
  <c r="E2041" i="3" s="1"/>
  <c r="E2042" i="3" s="1"/>
  <c r="H2039" i="3"/>
  <c r="E2043" i="3" l="1"/>
  <c r="E2044" i="3" s="1"/>
  <c r="E2045" i="3" s="1"/>
  <c r="J2042" i="3"/>
  <c r="K2042" i="3"/>
  <c r="G2042" i="3"/>
  <c r="H2042" i="3"/>
  <c r="G2045" i="3" l="1"/>
  <c r="J2045" i="3"/>
  <c r="H2045" i="3"/>
  <c r="E2046" i="3"/>
  <c r="E2047" i="3" s="1"/>
  <c r="E2048" i="3" s="1"/>
  <c r="E2049" i="3" s="1"/>
  <c r="K2045" i="3"/>
  <c r="E2050" i="3" l="1"/>
  <c r="E2051" i="3" s="1"/>
  <c r="E2052" i="3" s="1"/>
  <c r="E2053" i="3" s="1"/>
  <c r="E2054" i="3" s="1"/>
  <c r="E2055" i="3" s="1"/>
  <c r="E2056" i="3" s="1"/>
  <c r="J2049" i="3"/>
  <c r="K2049" i="3"/>
  <c r="G2049" i="3"/>
  <c r="H2049" i="3"/>
  <c r="E2057" i="3" l="1"/>
  <c r="E2058" i="3" s="1"/>
  <c r="E2059" i="3" s="1"/>
  <c r="K2056" i="3"/>
  <c r="H2056" i="3"/>
  <c r="J2056" i="3"/>
  <c r="G2056" i="3"/>
  <c r="E2060" i="3" l="1"/>
  <c r="E2061" i="3" s="1"/>
  <c r="E2062" i="3" s="1"/>
  <c r="H2059" i="3"/>
  <c r="J2059" i="3"/>
  <c r="G2059" i="3"/>
  <c r="K2059" i="3"/>
  <c r="E2063" i="3" l="1"/>
  <c r="E2064" i="3" s="1"/>
  <c r="E2065" i="3" s="1"/>
  <c r="E2066" i="3" s="1"/>
  <c r="E2067" i="3" s="1"/>
  <c r="K2062" i="3"/>
  <c r="G2062" i="3"/>
  <c r="H2062" i="3"/>
  <c r="J2062" i="3"/>
  <c r="H2067" i="3" l="1"/>
  <c r="J2067" i="3"/>
  <c r="K2067" i="3"/>
  <c r="E2068" i="3"/>
  <c r="E2069" i="3" s="1"/>
  <c r="E2070" i="3" s="1"/>
  <c r="E2071" i="3" s="1"/>
  <c r="E2072" i="3" s="1"/>
  <c r="E2073" i="3" s="1"/>
  <c r="G2067" i="3"/>
  <c r="H2073" i="3" l="1"/>
  <c r="G2073" i="3"/>
  <c r="J2073" i="3"/>
  <c r="E2074" i="3"/>
  <c r="E2075" i="3" s="1"/>
  <c r="E2076" i="3" s="1"/>
  <c r="K2073" i="3"/>
  <c r="E2077" i="3" l="1"/>
  <c r="E2078" i="3" s="1"/>
  <c r="E2079" i="3" s="1"/>
  <c r="E2080" i="3" s="1"/>
  <c r="H2076" i="3"/>
  <c r="J2076" i="3"/>
  <c r="K2076" i="3"/>
  <c r="G2076" i="3"/>
  <c r="E2081" i="3" l="1"/>
  <c r="E2082" i="3" s="1"/>
  <c r="E2083" i="3" s="1"/>
  <c r="E2084" i="3" s="1"/>
  <c r="E2085" i="3" s="1"/>
  <c r="E2086" i="3" s="1"/>
  <c r="H2080" i="3"/>
  <c r="G2080" i="3"/>
  <c r="J2080" i="3"/>
  <c r="K2080" i="3"/>
  <c r="E2087" i="3" l="1"/>
  <c r="E2088" i="3" s="1"/>
  <c r="E2089" i="3" s="1"/>
  <c r="E2090" i="3" s="1"/>
  <c r="E2091" i="3" s="1"/>
  <c r="E2092" i="3" s="1"/>
  <c r="E2093" i="3" s="1"/>
  <c r="J2086" i="3"/>
  <c r="H2086" i="3"/>
  <c r="K2086" i="3"/>
  <c r="G2086" i="3"/>
  <c r="E2094" i="3" l="1"/>
  <c r="E2095" i="3" s="1"/>
  <c r="E2096" i="3" s="1"/>
  <c r="G2093" i="3"/>
  <c r="J2093" i="3"/>
  <c r="K2093" i="3"/>
  <c r="H2093" i="3"/>
  <c r="J2096" i="3" l="1"/>
  <c r="K2096" i="3"/>
  <c r="G2096" i="3"/>
  <c r="E2097" i="3"/>
  <c r="E2098" i="3" s="1"/>
  <c r="E2099" i="3" s="1"/>
  <c r="H2096" i="3"/>
  <c r="G2099" i="3" l="1"/>
  <c r="H2099" i="3"/>
  <c r="K2099" i="3"/>
  <c r="E2100" i="3"/>
  <c r="E2101" i="3" s="1"/>
  <c r="E2102" i="3" s="1"/>
  <c r="E2103" i="3" s="1"/>
  <c r="E2104" i="3" s="1"/>
  <c r="J2099" i="3"/>
  <c r="H2104" i="3" l="1"/>
  <c r="G2104" i="3"/>
  <c r="K2104" i="3"/>
  <c r="E2105" i="3"/>
  <c r="E2106" i="3" s="1"/>
  <c r="E2107" i="3" s="1"/>
  <c r="E2108" i="3" s="1"/>
  <c r="E2109" i="3" s="1"/>
  <c r="E2110" i="3" s="1"/>
  <c r="J2104" i="3"/>
  <c r="G2110" i="3" l="1"/>
  <c r="H2110" i="3"/>
  <c r="J2110" i="3"/>
  <c r="E2111" i="3"/>
  <c r="E2112" i="3" s="1"/>
  <c r="E2113" i="3" s="1"/>
  <c r="E2114" i="3" s="1"/>
  <c r="K2110" i="3"/>
  <c r="E2115" i="3" l="1"/>
  <c r="E2116" i="3" s="1"/>
  <c r="E2117" i="3" s="1"/>
  <c r="E2118" i="3" s="1"/>
  <c r="E2119" i="3" s="1"/>
  <c r="H2114" i="3"/>
  <c r="K2114" i="3"/>
  <c r="J2114" i="3"/>
  <c r="G2114" i="3"/>
  <c r="E2120" i="3" l="1"/>
  <c r="E2121" i="3" s="1"/>
  <c r="E2122" i="3" s="1"/>
  <c r="E2123" i="3" s="1"/>
  <c r="E2124" i="3" s="1"/>
  <c r="E2125" i="3" s="1"/>
  <c r="K2119" i="3"/>
  <c r="H2119" i="3"/>
  <c r="J2119" i="3"/>
  <c r="G2119" i="3"/>
  <c r="K2125" i="3" l="1"/>
  <c r="H2125" i="3"/>
  <c r="J2125" i="3"/>
  <c r="E2126" i="3"/>
  <c r="E2127" i="3" s="1"/>
  <c r="E2128" i="3" s="1"/>
  <c r="E2129" i="3" s="1"/>
  <c r="E2130" i="3" s="1"/>
  <c r="E2131" i="3" s="1"/>
  <c r="E2132" i="3" s="1"/>
  <c r="G2125" i="3"/>
  <c r="E2133" i="3" l="1"/>
  <c r="E2134" i="3" s="1"/>
  <c r="E2135" i="3" s="1"/>
  <c r="J2132" i="3"/>
  <c r="H2132" i="3"/>
  <c r="G2132" i="3"/>
  <c r="K2132" i="3"/>
  <c r="K2135" i="3" l="1"/>
  <c r="H2135" i="3"/>
  <c r="G2135" i="3"/>
  <c r="J2135" i="3"/>
  <c r="E2136" i="3"/>
  <c r="E2137" i="3" s="1"/>
  <c r="E2138" i="3" s="1"/>
  <c r="E2139" i="3" l="1"/>
  <c r="E2140" i="3" s="1"/>
  <c r="E2141" i="3" s="1"/>
  <c r="E2142" i="3" s="1"/>
  <c r="G2138" i="3"/>
  <c r="K2138" i="3"/>
  <c r="H2138" i="3"/>
  <c r="J2138" i="3"/>
  <c r="E2143" i="3" l="1"/>
  <c r="E2144" i="3" s="1"/>
  <c r="E2145" i="3" s="1"/>
  <c r="E2146" i="3" s="1"/>
  <c r="E2147" i="3" s="1"/>
  <c r="E2148" i="3" s="1"/>
  <c r="H2142" i="3"/>
  <c r="J2142" i="3"/>
  <c r="G2142" i="3"/>
  <c r="K2142" i="3"/>
  <c r="E2149" i="3" l="1"/>
  <c r="E2150" i="3" s="1"/>
  <c r="E2151" i="3" s="1"/>
  <c r="E2152" i="3" s="1"/>
  <c r="G2148" i="3"/>
  <c r="J2148" i="3"/>
  <c r="H2148" i="3"/>
  <c r="K2148" i="3"/>
  <c r="J2152" i="3" l="1"/>
  <c r="K2152" i="3"/>
  <c r="H2152" i="3"/>
  <c r="E2153" i="3"/>
  <c r="E2154" i="3" s="1"/>
  <c r="E2155" i="3" s="1"/>
  <c r="G2152" i="3"/>
  <c r="E2156" i="3" l="1"/>
  <c r="E2157" i="3" s="1"/>
  <c r="E2158" i="3" s="1"/>
  <c r="E2159" i="3" s="1"/>
  <c r="K2155" i="3"/>
  <c r="J2155" i="3"/>
  <c r="H2155" i="3"/>
  <c r="G2155" i="3"/>
  <c r="E2160" i="3" l="1"/>
  <c r="E2161" i="3" s="1"/>
  <c r="E2162" i="3" s="1"/>
  <c r="E2163" i="3" s="1"/>
  <c r="E2164" i="3" s="1"/>
  <c r="E2165" i="3" s="1"/>
  <c r="J2159" i="3"/>
  <c r="G2159" i="3"/>
  <c r="K2159" i="3"/>
  <c r="H2159" i="3"/>
  <c r="K2165" i="3" l="1"/>
  <c r="G2165" i="3"/>
  <c r="H2165" i="3"/>
  <c r="E2166" i="3"/>
  <c r="E2167" i="3" s="1"/>
  <c r="E2168" i="3" s="1"/>
  <c r="J2165" i="3"/>
  <c r="J2168" i="3" l="1"/>
  <c r="G2168" i="3"/>
  <c r="H2168" i="3"/>
  <c r="E2169" i="3"/>
  <c r="E2170" i="3" s="1"/>
  <c r="E2171" i="3" s="1"/>
  <c r="E2172" i="3" s="1"/>
  <c r="E2173" i="3" s="1"/>
  <c r="K2168" i="3"/>
  <c r="E2174" i="3" l="1"/>
  <c r="E2175" i="3" s="1"/>
  <c r="E2176" i="3" s="1"/>
  <c r="E2177" i="3" s="1"/>
  <c r="E2178" i="3" s="1"/>
  <c r="E2179" i="3" s="1"/>
  <c r="K2173" i="3"/>
  <c r="H2173" i="3"/>
  <c r="G2173" i="3"/>
  <c r="J2173" i="3"/>
  <c r="E2180" i="3" l="1"/>
  <c r="E2181" i="3" s="1"/>
  <c r="E2182" i="3" s="1"/>
  <c r="E2183" i="3" s="1"/>
  <c r="E2184" i="3" s="1"/>
  <c r="E2185" i="3" s="1"/>
  <c r="H2179" i="3"/>
  <c r="J2179" i="3"/>
  <c r="G2179" i="3"/>
  <c r="K2179" i="3"/>
  <c r="E2186" i="3" l="1"/>
  <c r="E2187" i="3" s="1"/>
  <c r="E2188" i="3" s="1"/>
  <c r="E2189" i="3" s="1"/>
  <c r="J2185" i="3"/>
  <c r="G2185" i="3"/>
  <c r="K2185" i="3"/>
  <c r="H2185" i="3"/>
  <c r="E2190" i="3" l="1"/>
  <c r="E2191" i="3" s="1"/>
  <c r="E2192" i="3" s="1"/>
  <c r="E2193" i="3" s="1"/>
  <c r="E2194" i="3" s="1"/>
  <c r="H2189" i="3"/>
  <c r="J2189" i="3"/>
  <c r="G2189" i="3"/>
  <c r="K2189" i="3"/>
  <c r="E2195" i="3" l="1"/>
  <c r="E2196" i="3" s="1"/>
  <c r="E2197" i="3" s="1"/>
  <c r="E2198" i="3" s="1"/>
  <c r="E2199" i="3" s="1"/>
  <c r="E2200" i="3" s="1"/>
  <c r="G2194" i="3"/>
  <c r="H2194" i="3"/>
  <c r="K2194" i="3"/>
  <c r="J2194" i="3"/>
  <c r="H2200" i="3" l="1"/>
  <c r="E2201" i="3"/>
  <c r="E2202" i="3" s="1"/>
  <c r="E2203" i="3" s="1"/>
  <c r="E2204" i="3" s="1"/>
  <c r="E2205" i="3" s="1"/>
  <c r="E2206" i="3" s="1"/>
  <c r="K2200" i="3"/>
  <c r="J2200" i="3"/>
  <c r="G2200" i="3"/>
  <c r="E2207" i="3" l="1"/>
  <c r="E2208" i="3" s="1"/>
  <c r="E2209" i="3" s="1"/>
  <c r="G2206" i="3"/>
  <c r="H2206" i="3"/>
  <c r="K2206" i="3"/>
  <c r="J2206" i="3"/>
  <c r="E2210" i="3" l="1"/>
  <c r="E2211" i="3" s="1"/>
  <c r="E2212" i="3" s="1"/>
  <c r="J2209" i="3"/>
  <c r="G2209" i="3"/>
  <c r="K2209" i="3"/>
  <c r="H2209" i="3"/>
  <c r="E2213" i="3" l="1"/>
  <c r="E2214" i="3" s="1"/>
  <c r="E2215" i="3" s="1"/>
  <c r="E2216" i="3" s="1"/>
  <c r="K2212" i="3"/>
  <c r="J2212" i="3"/>
  <c r="H2212" i="3"/>
  <c r="G2212" i="3"/>
  <c r="E2217" i="3" l="1"/>
  <c r="E2218" i="3" s="1"/>
  <c r="E2219" i="3" s="1"/>
  <c r="E2220" i="3" s="1"/>
  <c r="E2221" i="3" s="1"/>
  <c r="E2222" i="3" s="1"/>
  <c r="J2216" i="3"/>
  <c r="G2216" i="3"/>
  <c r="K2216" i="3"/>
  <c r="H2216" i="3"/>
  <c r="K2222" i="3" l="1"/>
  <c r="J2222" i="3"/>
  <c r="G2222" i="3"/>
  <c r="E2223" i="3"/>
  <c r="E2224" i="3" s="1"/>
  <c r="E2225" i="3" s="1"/>
  <c r="H2222" i="3"/>
  <c r="E2226" i="3" l="1"/>
  <c r="E2227" i="3" s="1"/>
  <c r="E2228" i="3" s="1"/>
  <c r="E2229" i="3" s="1"/>
  <c r="K2225" i="3"/>
  <c r="G2225" i="3"/>
  <c r="H2225" i="3"/>
  <c r="J2225" i="3"/>
  <c r="E2230" i="3" l="1"/>
  <c r="E2231" i="3" s="1"/>
  <c r="E2232" i="3" s="1"/>
  <c r="E2233" i="3" s="1"/>
  <c r="E2234" i="3" s="1"/>
  <c r="E2235" i="3" s="1"/>
  <c r="G2229" i="3"/>
  <c r="H2229" i="3"/>
  <c r="K2229" i="3"/>
  <c r="J2229" i="3"/>
  <c r="H2235" i="3" l="1"/>
  <c r="G2235" i="3"/>
  <c r="J2235" i="3"/>
  <c r="E2236" i="3"/>
  <c r="E2237" i="3" s="1"/>
  <c r="E2238" i="3" s="1"/>
  <c r="E2239" i="3" s="1"/>
  <c r="E2240" i="3" s="1"/>
  <c r="E2241" i="3" s="1"/>
  <c r="E2242" i="3" s="1"/>
  <c r="K2235" i="3"/>
  <c r="E2243" i="3" l="1"/>
  <c r="E2244" i="3" s="1"/>
  <c r="E2245" i="3" s="1"/>
  <c r="K2242" i="3"/>
  <c r="G2242" i="3"/>
  <c r="J2242" i="3"/>
  <c r="H2242" i="3"/>
  <c r="E2246" i="3" l="1"/>
  <c r="E2247" i="3" s="1"/>
  <c r="E2248" i="3" s="1"/>
  <c r="G2245" i="3"/>
  <c r="H2245" i="3"/>
  <c r="K2245" i="3"/>
  <c r="J2245" i="3"/>
  <c r="K2248" i="3" l="1"/>
  <c r="E2249" i="3"/>
  <c r="E2250" i="3" s="1"/>
  <c r="E2251" i="3" s="1"/>
  <c r="E2252" i="3" s="1"/>
  <c r="E2253" i="3" s="1"/>
  <c r="J2248" i="3"/>
  <c r="H2248" i="3"/>
  <c r="G2248" i="3"/>
  <c r="E2254" i="3" l="1"/>
  <c r="E2255" i="3" s="1"/>
  <c r="E2256" i="3" s="1"/>
  <c r="E2257" i="3" s="1"/>
  <c r="E2258" i="3" s="1"/>
  <c r="E2259" i="3" s="1"/>
  <c r="E2260" i="3" s="1"/>
  <c r="H2253" i="3"/>
  <c r="K2253" i="3"/>
  <c r="J2253" i="3"/>
  <c r="G2253" i="3"/>
  <c r="E2261" i="3" l="1"/>
  <c r="E2262" i="3" s="1"/>
  <c r="E2263" i="3" s="1"/>
  <c r="J2260" i="3"/>
  <c r="H2260" i="3"/>
  <c r="G2260" i="3"/>
  <c r="K2260" i="3"/>
  <c r="E2264" i="3" l="1"/>
  <c r="E2265" i="3" s="1"/>
  <c r="E2266" i="3" s="1"/>
  <c r="E2267" i="3" s="1"/>
  <c r="H2263" i="3"/>
  <c r="K2263" i="3"/>
  <c r="J2263" i="3"/>
  <c r="G2263" i="3"/>
  <c r="E2268" i="3" l="1"/>
  <c r="E2269" i="3" s="1"/>
  <c r="E2270" i="3" s="1"/>
  <c r="K2267" i="3"/>
  <c r="J2267" i="3"/>
  <c r="H2267" i="3"/>
  <c r="G2267" i="3"/>
  <c r="K2270" i="3" l="1"/>
  <c r="E2271" i="3"/>
  <c r="E2272" i="3" s="1"/>
  <c r="E2273" i="3" s="1"/>
  <c r="E2274" i="3" s="1"/>
  <c r="H2270" i="3"/>
  <c r="G2270" i="3"/>
  <c r="J2270" i="3"/>
  <c r="K2274" i="3" l="1"/>
  <c r="J2274" i="3"/>
  <c r="E2275" i="3"/>
  <c r="E2276" i="3" s="1"/>
  <c r="E2277" i="3" s="1"/>
  <c r="H2274" i="3"/>
  <c r="G2274" i="3"/>
  <c r="E2278" i="3" l="1"/>
  <c r="E2279" i="3" s="1"/>
  <c r="E2280" i="3" s="1"/>
  <c r="H2277" i="3"/>
  <c r="G2277" i="3"/>
  <c r="J2277" i="3"/>
  <c r="K2277" i="3"/>
  <c r="G2280" i="3" l="1"/>
  <c r="E2281" i="3"/>
  <c r="E2282" i="3" s="1"/>
  <c r="E2283" i="3" s="1"/>
  <c r="E2284" i="3" s="1"/>
  <c r="K2280" i="3"/>
  <c r="J2280" i="3"/>
  <c r="H2280" i="3"/>
  <c r="G2284" i="3" l="1"/>
  <c r="E2285" i="3"/>
  <c r="E2286" i="3" s="1"/>
  <c r="E2287" i="3" s="1"/>
  <c r="E2288" i="3" s="1"/>
  <c r="E2289" i="3" s="1"/>
  <c r="K2284" i="3"/>
  <c r="J2284" i="3"/>
  <c r="H2284" i="3"/>
  <c r="K2289" i="3" l="1"/>
  <c r="E2290" i="3"/>
  <c r="E2291" i="3" s="1"/>
  <c r="E2292" i="3" s="1"/>
  <c r="H2289" i="3"/>
  <c r="G2289" i="3"/>
  <c r="J2289" i="3"/>
  <c r="G2292" i="3" l="1"/>
  <c r="E2293" i="3"/>
  <c r="E2294" i="3" s="1"/>
  <c r="E2295" i="3" s="1"/>
  <c r="E2296" i="3" s="1"/>
  <c r="K2292" i="3"/>
  <c r="J2292" i="3"/>
  <c r="H2292" i="3"/>
  <c r="E2297" i="3" l="1"/>
  <c r="E2298" i="3" s="1"/>
  <c r="E2299" i="3" s="1"/>
  <c r="E2300" i="3" s="1"/>
  <c r="E2301" i="3" s="1"/>
  <c r="E2302" i="3" s="1"/>
  <c r="K2296" i="3"/>
  <c r="J2296" i="3"/>
  <c r="H2296" i="3"/>
  <c r="G2296" i="3"/>
  <c r="E2303" i="3" l="1"/>
  <c r="E2304" i="3" s="1"/>
  <c r="E2305" i="3" s="1"/>
  <c r="E2306" i="3" s="1"/>
  <c r="E2307" i="3" s="1"/>
  <c r="K2302" i="3"/>
  <c r="H2302" i="3"/>
  <c r="G2302" i="3"/>
  <c r="J2302" i="3"/>
  <c r="K2307" i="3" l="1"/>
  <c r="H2307" i="3"/>
  <c r="G2307" i="3"/>
  <c r="E2308" i="3"/>
  <c r="E2309" i="3" s="1"/>
  <c r="E2310" i="3" s="1"/>
  <c r="J2307" i="3"/>
  <c r="H2310" i="3" l="1"/>
  <c r="E2311" i="3"/>
  <c r="E2312" i="3" s="1"/>
  <c r="E2313" i="3" s="1"/>
  <c r="E2314" i="3" s="1"/>
  <c r="K2310" i="3"/>
  <c r="J2310" i="3"/>
  <c r="G2310" i="3"/>
  <c r="H2314" i="3" l="1"/>
  <c r="E2315" i="3"/>
  <c r="E2316" i="3" s="1"/>
  <c r="E2317" i="3" s="1"/>
  <c r="G2314" i="3"/>
  <c r="K2314" i="3"/>
  <c r="J2314" i="3"/>
  <c r="E2318" i="3" l="1"/>
  <c r="E2319" i="3" s="1"/>
  <c r="E2320" i="3" s="1"/>
  <c r="E2321" i="3" s="1"/>
  <c r="E2322" i="3" s="1"/>
  <c r="E2323" i="3" s="1"/>
  <c r="G2317" i="3"/>
  <c r="J2317" i="3"/>
  <c r="H2317" i="3"/>
  <c r="K2317" i="3"/>
  <c r="E2324" i="3" l="1"/>
  <c r="E2325" i="3" s="1"/>
  <c r="E2326" i="3" s="1"/>
  <c r="G2323" i="3"/>
  <c r="J2323" i="3"/>
  <c r="H2323" i="3"/>
  <c r="K2323" i="3"/>
  <c r="K2326" i="3" l="1"/>
  <c r="E2327" i="3"/>
  <c r="E2328" i="3" s="1"/>
  <c r="E2329" i="3" s="1"/>
  <c r="J2326" i="3"/>
  <c r="G2326" i="3"/>
  <c r="H2326" i="3"/>
  <c r="G2329" i="3" l="1"/>
  <c r="E2330" i="3"/>
  <c r="E2331" i="3" s="1"/>
  <c r="E2332" i="3" s="1"/>
  <c r="E2333" i="3" s="1"/>
  <c r="H2329" i="3"/>
  <c r="J2329" i="3"/>
  <c r="K2329" i="3"/>
  <c r="J2333" i="3" l="1"/>
  <c r="E2334" i="3"/>
  <c r="E2335" i="3" s="1"/>
  <c r="E2336" i="3" s="1"/>
  <c r="E2337" i="3" s="1"/>
  <c r="E2338" i="3" s="1"/>
  <c r="E2339" i="3" s="1"/>
  <c r="E2340" i="3" s="1"/>
  <c r="H2333" i="3"/>
  <c r="K2333" i="3"/>
  <c r="G2333" i="3"/>
  <c r="E2341" i="3" l="1"/>
  <c r="E2342" i="3" s="1"/>
  <c r="E2343" i="3" s="1"/>
  <c r="J2340" i="3"/>
  <c r="G2340" i="3"/>
  <c r="H2340" i="3"/>
  <c r="K2340" i="3"/>
  <c r="J2343" i="3" l="1"/>
  <c r="E2344" i="3"/>
  <c r="E2345" i="3" s="1"/>
  <c r="E2346" i="3" s="1"/>
  <c r="H2343" i="3"/>
  <c r="G2343" i="3"/>
  <c r="K2343" i="3"/>
  <c r="E2347" i="3" l="1"/>
  <c r="E2348" i="3" s="1"/>
  <c r="E2349" i="3" s="1"/>
  <c r="E2350" i="3" s="1"/>
  <c r="E2351" i="3" s="1"/>
  <c r="G2346" i="3"/>
  <c r="J2346" i="3"/>
  <c r="H2346" i="3"/>
  <c r="K2346" i="3"/>
  <c r="E2352" i="3" l="1"/>
  <c r="E2353" i="3" s="1"/>
  <c r="E2354" i="3" s="1"/>
  <c r="E2355" i="3" s="1"/>
  <c r="E2356" i="3" s="1"/>
  <c r="E2357" i="3" s="1"/>
  <c r="H2351" i="3"/>
  <c r="K2351" i="3"/>
  <c r="G2351" i="3"/>
  <c r="J2351" i="3"/>
  <c r="J2357" i="3" l="1"/>
  <c r="E2358" i="3"/>
  <c r="E2359" i="3" s="1"/>
  <c r="E2360" i="3" s="1"/>
  <c r="K2357" i="3"/>
  <c r="G2357" i="3"/>
  <c r="H2357" i="3"/>
  <c r="E2361" i="3" l="1"/>
  <c r="E2362" i="3" s="1"/>
  <c r="E2363" i="3" s="1"/>
  <c r="E2364" i="3" s="1"/>
  <c r="K2360" i="3"/>
  <c r="J2360" i="3"/>
  <c r="H2360" i="3"/>
  <c r="G2360" i="3"/>
  <c r="J2364" i="3" l="1"/>
  <c r="H2364" i="3"/>
  <c r="E2365" i="3"/>
  <c r="E2366" i="3" s="1"/>
  <c r="E2367" i="3" s="1"/>
  <c r="E2368" i="3" s="1"/>
  <c r="E2369" i="3" s="1"/>
  <c r="E2370" i="3" s="1"/>
  <c r="G2364" i="3"/>
  <c r="K2364" i="3"/>
  <c r="J2370" i="3" l="1"/>
  <c r="E2371" i="3"/>
  <c r="E2372" i="3" s="1"/>
  <c r="E2373" i="3" s="1"/>
  <c r="E2374" i="3" s="1"/>
  <c r="E2375" i="3" s="1"/>
  <c r="E2376" i="3" s="1"/>
  <c r="E2377" i="3" s="1"/>
  <c r="K2370" i="3"/>
  <c r="G2370" i="3"/>
  <c r="H2370" i="3"/>
  <c r="E2378" i="3" l="1"/>
  <c r="E2379" i="3" s="1"/>
  <c r="E2380" i="3" s="1"/>
  <c r="H2377" i="3"/>
  <c r="G2377" i="3"/>
  <c r="J2377" i="3"/>
  <c r="K2377" i="3"/>
  <c r="E2381" i="3" l="1"/>
  <c r="E2382" i="3" s="1"/>
  <c r="E2383" i="3" s="1"/>
  <c r="H2380" i="3"/>
  <c r="J2380" i="3"/>
  <c r="G2380" i="3"/>
  <c r="K2380" i="3"/>
  <c r="E2384" i="3" l="1"/>
  <c r="E2385" i="3" s="1"/>
  <c r="E2386" i="3" s="1"/>
  <c r="E2387" i="3" s="1"/>
  <c r="E2388" i="3" s="1"/>
  <c r="J2383" i="3"/>
  <c r="H2383" i="3"/>
  <c r="G2383" i="3"/>
  <c r="K2383" i="3"/>
  <c r="E2389" i="3" l="1"/>
  <c r="E2390" i="3" s="1"/>
  <c r="E2391" i="3" s="1"/>
  <c r="E2392" i="3" s="1"/>
  <c r="E2393" i="3" s="1"/>
  <c r="E2394" i="3" s="1"/>
  <c r="J2388" i="3"/>
  <c r="G2388" i="3"/>
  <c r="H2388" i="3"/>
  <c r="K2388" i="3"/>
  <c r="E2395" i="3" l="1"/>
  <c r="E2396" i="3" s="1"/>
  <c r="E2397" i="3" s="1"/>
  <c r="E2398" i="3" s="1"/>
  <c r="K2394" i="3"/>
  <c r="J2394" i="3"/>
  <c r="G2394" i="3"/>
  <c r="H2394" i="3"/>
  <c r="E2399" i="3" l="1"/>
  <c r="E2400" i="3" s="1"/>
  <c r="E2401" i="3" s="1"/>
  <c r="E2402" i="3" s="1"/>
  <c r="E2403" i="3" s="1"/>
  <c r="J2398" i="3"/>
  <c r="G2398" i="3"/>
  <c r="H2398" i="3"/>
  <c r="K2398" i="3"/>
  <c r="E2404" i="3" l="1"/>
  <c r="E2405" i="3" s="1"/>
  <c r="E2406" i="3" s="1"/>
  <c r="E2407" i="3" s="1"/>
  <c r="E2408" i="3" s="1"/>
  <c r="E2409" i="3" s="1"/>
  <c r="G2403" i="3"/>
  <c r="K2403" i="3"/>
  <c r="J2403" i="3"/>
  <c r="H2403" i="3"/>
  <c r="H2409" i="3" l="1"/>
  <c r="E2410" i="3"/>
  <c r="E2411" i="3" s="1"/>
  <c r="E2412" i="3" s="1"/>
  <c r="E2413" i="3" s="1"/>
  <c r="E2414" i="3" s="1"/>
  <c r="E2415" i="3" s="1"/>
  <c r="E2416" i="3" s="1"/>
  <c r="G2409" i="3"/>
  <c r="J2409" i="3"/>
  <c r="K2409" i="3"/>
  <c r="E2417" i="3" l="1"/>
  <c r="E2418" i="3" s="1"/>
  <c r="E2419" i="3" s="1"/>
  <c r="G2416" i="3"/>
  <c r="K2416" i="3"/>
  <c r="H2416" i="3"/>
  <c r="J2416" i="3"/>
  <c r="H2419" i="3" l="1"/>
  <c r="E2420" i="3"/>
  <c r="E2421" i="3" s="1"/>
  <c r="E2422" i="3" s="1"/>
  <c r="J2419" i="3"/>
  <c r="K2419" i="3"/>
  <c r="G2419" i="3"/>
  <c r="E2423" i="3" l="1"/>
  <c r="E2424" i="3" s="1"/>
  <c r="E2425" i="3" s="1"/>
  <c r="E2426" i="3" s="1"/>
  <c r="H2422" i="3"/>
  <c r="G2422" i="3"/>
  <c r="K2422" i="3"/>
  <c r="J2422" i="3"/>
  <c r="H2426" i="3" l="1"/>
  <c r="E2427" i="3"/>
  <c r="E2428" i="3" s="1"/>
  <c r="E2429" i="3" s="1"/>
  <c r="E2430" i="3" s="1"/>
  <c r="E2431" i="3" s="1"/>
  <c r="E2432" i="3" s="1"/>
  <c r="K2426" i="3"/>
  <c r="J2426" i="3"/>
  <c r="G2426" i="3"/>
  <c r="E2433" i="3" l="1"/>
  <c r="E2434" i="3" s="1"/>
  <c r="E2435" i="3" s="1"/>
  <c r="E2436" i="3" s="1"/>
  <c r="K2432" i="3"/>
  <c r="G2432" i="3"/>
  <c r="J2432" i="3"/>
  <c r="H2432" i="3"/>
  <c r="E2437" i="3" l="1"/>
  <c r="E2438" i="3" s="1"/>
  <c r="E2439" i="3" s="1"/>
  <c r="J2436" i="3"/>
  <c r="H2436" i="3"/>
  <c r="K2436" i="3"/>
  <c r="G2436" i="3"/>
  <c r="J2439" i="3" l="1"/>
  <c r="H2439" i="3"/>
  <c r="G2439" i="3"/>
  <c r="E2440" i="3"/>
  <c r="E2441" i="3" s="1"/>
  <c r="E2442" i="3" s="1"/>
  <c r="E2443" i="3" s="1"/>
  <c r="K2439" i="3"/>
  <c r="H2443" i="3" l="1"/>
  <c r="E2444" i="3"/>
  <c r="E2445" i="3" s="1"/>
  <c r="E2446" i="3" s="1"/>
  <c r="E2447" i="3" s="1"/>
  <c r="E2448" i="3" s="1"/>
  <c r="E2449" i="3" s="1"/>
  <c r="J2443" i="3"/>
  <c r="K2443" i="3"/>
  <c r="G2443" i="3"/>
  <c r="E2450" i="3" l="1"/>
  <c r="E2451" i="3" s="1"/>
  <c r="E2452" i="3" s="1"/>
  <c r="G2449" i="3"/>
  <c r="H2449" i="3"/>
  <c r="J2449" i="3"/>
  <c r="K2449" i="3"/>
  <c r="E2453" i="3" l="1"/>
  <c r="E2454" i="3" s="1"/>
  <c r="E2455" i="3" s="1"/>
  <c r="E2456" i="3" s="1"/>
  <c r="E2457" i="3" s="1"/>
  <c r="K2452" i="3"/>
  <c r="J2452" i="3"/>
  <c r="H2452" i="3"/>
  <c r="G2452" i="3"/>
  <c r="K2457" i="3" l="1"/>
  <c r="G2457" i="3"/>
  <c r="J2457" i="3"/>
  <c r="E2458" i="3"/>
  <c r="E2459" i="3" s="1"/>
  <c r="E2460" i="3" s="1"/>
  <c r="E2461" i="3" s="1"/>
  <c r="E2462" i="3" s="1"/>
  <c r="E2463" i="3" s="1"/>
  <c r="H2457" i="3"/>
  <c r="E2464" i="3" l="1"/>
  <c r="E2465" i="3" s="1"/>
  <c r="E2466" i="3" s="1"/>
  <c r="E2467" i="3" s="1"/>
  <c r="E2468" i="3" s="1"/>
  <c r="E2469" i="3" s="1"/>
  <c r="K2463" i="3"/>
  <c r="G2463" i="3"/>
  <c r="J2463" i="3"/>
  <c r="H2463" i="3"/>
  <c r="E2470" i="3" l="1"/>
  <c r="E2471" i="3" s="1"/>
  <c r="E2472" i="3" s="1"/>
  <c r="E2473" i="3" s="1"/>
  <c r="G2469" i="3"/>
  <c r="K2469" i="3"/>
  <c r="H2469" i="3"/>
  <c r="J2469" i="3"/>
  <c r="E2474" i="3" l="1"/>
  <c r="E2475" i="3" s="1"/>
  <c r="E2476" i="3" s="1"/>
  <c r="E2477" i="3" s="1"/>
  <c r="E2478" i="3" s="1"/>
  <c r="K2473" i="3"/>
  <c r="J2473" i="3"/>
  <c r="G2473" i="3"/>
  <c r="H2473" i="3"/>
  <c r="H2478" i="3" l="1"/>
  <c r="G2478" i="3"/>
  <c r="K2478" i="3"/>
  <c r="E2479" i="3"/>
  <c r="E2480" i="3" s="1"/>
  <c r="E2481" i="3" s="1"/>
  <c r="E2482" i="3" s="1"/>
  <c r="E2483" i="3" s="1"/>
  <c r="E2484" i="3" s="1"/>
  <c r="J2478" i="3"/>
  <c r="G2484" i="3" l="1"/>
  <c r="K2484" i="3"/>
  <c r="E2485" i="3"/>
  <c r="E2486" i="3" s="1"/>
  <c r="E2487" i="3" s="1"/>
  <c r="E2488" i="3" s="1"/>
  <c r="E2489" i="3" s="1"/>
  <c r="E2490" i="3" s="1"/>
  <c r="J2484" i="3"/>
  <c r="H2484" i="3"/>
  <c r="E2491" i="3" l="1"/>
  <c r="E2492" i="3" s="1"/>
  <c r="E2493" i="3" s="1"/>
  <c r="H2490" i="3"/>
  <c r="K2490" i="3"/>
  <c r="G2490" i="3"/>
  <c r="J2490" i="3"/>
  <c r="E2494" i="3" l="1"/>
  <c r="E2495" i="3" s="1"/>
  <c r="E2496" i="3" s="1"/>
  <c r="J2493" i="3"/>
  <c r="G2493" i="3"/>
  <c r="H2493" i="3"/>
  <c r="K2493" i="3"/>
  <c r="H2496" i="3" l="1"/>
  <c r="G2496" i="3"/>
  <c r="E2497" i="3"/>
  <c r="E2498" i="3" s="1"/>
  <c r="E2499" i="3" s="1"/>
  <c r="E2500" i="3" s="1"/>
  <c r="K2496" i="3"/>
  <c r="J2496" i="3"/>
  <c r="K2500" i="3" l="1"/>
  <c r="E2501" i="3"/>
  <c r="E2502" i="3" s="1"/>
  <c r="E2503" i="3" s="1"/>
  <c r="E2504" i="3" s="1"/>
  <c r="E2505" i="3" s="1"/>
  <c r="E2506" i="3" s="1"/>
  <c r="J2500" i="3"/>
  <c r="G2500" i="3"/>
  <c r="H2500" i="3"/>
  <c r="E2507" i="3" l="1"/>
  <c r="E2508" i="3" s="1"/>
  <c r="E2509" i="3" s="1"/>
  <c r="G2506" i="3"/>
  <c r="K2506" i="3"/>
  <c r="H2506" i="3"/>
  <c r="J2506" i="3"/>
  <c r="E2510" i="3" l="1"/>
  <c r="E2511" i="3" s="1"/>
  <c r="E2512" i="3" s="1"/>
  <c r="E2513" i="3" s="1"/>
  <c r="J2509" i="3"/>
  <c r="H2509" i="3"/>
  <c r="G2509" i="3"/>
  <c r="K2509" i="3"/>
  <c r="G2513" i="3" l="1"/>
  <c r="E2514" i="3"/>
  <c r="E2515" i="3" s="1"/>
  <c r="E2516" i="3" s="1"/>
  <c r="E2517" i="3" s="1"/>
  <c r="E2518" i="3" s="1"/>
  <c r="E2519" i="3" s="1"/>
  <c r="H2513" i="3"/>
  <c r="J2513" i="3"/>
  <c r="K2513" i="3"/>
  <c r="E2520" i="3" l="1"/>
  <c r="E2521" i="3" s="1"/>
  <c r="E2522" i="3" s="1"/>
  <c r="E2523" i="3" s="1"/>
  <c r="E2524" i="3" s="1"/>
  <c r="E2525" i="3" s="1"/>
  <c r="E2526" i="3" s="1"/>
  <c r="H2519" i="3"/>
  <c r="G2519" i="3"/>
  <c r="K2519" i="3"/>
  <c r="J2519" i="3"/>
  <c r="E2527" i="3" l="1"/>
  <c r="E2528" i="3" s="1"/>
  <c r="E2529" i="3" s="1"/>
  <c r="G2526" i="3"/>
  <c r="K2526" i="3"/>
  <c r="J2526" i="3"/>
  <c r="H2526" i="3"/>
  <c r="E2530" i="3" l="1"/>
  <c r="E2531" i="3" s="1"/>
  <c r="E2532" i="3" s="1"/>
  <c r="H2529" i="3"/>
  <c r="K2529" i="3"/>
  <c r="G2529" i="3"/>
  <c r="J2529" i="3"/>
  <c r="H2532" i="3" l="1"/>
  <c r="E2533" i="3"/>
  <c r="E2534" i="3" s="1"/>
  <c r="E2535" i="3" s="1"/>
  <c r="E2536" i="3" s="1"/>
  <c r="E2537" i="3" s="1"/>
  <c r="K2532" i="3"/>
  <c r="J2532" i="3"/>
  <c r="G2532" i="3"/>
  <c r="E2538" i="3" l="1"/>
  <c r="E2539" i="3" s="1"/>
  <c r="E2540" i="3" s="1"/>
  <c r="E2541" i="3" s="1"/>
  <c r="E2542" i="3" s="1"/>
  <c r="E2543" i="3" s="1"/>
  <c r="E2544" i="3" s="1"/>
  <c r="H2537" i="3"/>
  <c r="J2537" i="3"/>
  <c r="G2537" i="3"/>
  <c r="K2537" i="3"/>
  <c r="K2544" i="3" l="1"/>
  <c r="J2544" i="3"/>
  <c r="E2545" i="3"/>
  <c r="E2546" i="3" s="1"/>
  <c r="E2547" i="3" s="1"/>
  <c r="H2544" i="3"/>
  <c r="G2544" i="3"/>
  <c r="E2548" i="3" l="1"/>
  <c r="E2549" i="3" s="1"/>
  <c r="E2550" i="3" s="1"/>
  <c r="E2551" i="3" s="1"/>
  <c r="G2547" i="3"/>
  <c r="K2547" i="3"/>
  <c r="H2547" i="3"/>
  <c r="J2547" i="3"/>
  <c r="E2552" i="3" l="1"/>
  <c r="E2553" i="3" s="1"/>
  <c r="E2554" i="3" s="1"/>
  <c r="K2551" i="3"/>
  <c r="H2551" i="3"/>
  <c r="G2551" i="3"/>
  <c r="J2551" i="3"/>
  <c r="E2555" i="3" l="1"/>
  <c r="E2556" i="3" s="1"/>
  <c r="E2557" i="3" s="1"/>
  <c r="E2558" i="3" s="1"/>
  <c r="H2554" i="3"/>
  <c r="K2554" i="3"/>
  <c r="G2554" i="3"/>
  <c r="J2554" i="3"/>
  <c r="K2558" i="3" l="1"/>
  <c r="E2559" i="3"/>
  <c r="E2560" i="3" s="1"/>
  <c r="E2561" i="3" s="1"/>
  <c r="H2558" i="3"/>
  <c r="G2558" i="3"/>
  <c r="J2558" i="3"/>
  <c r="E2562" i="3" l="1"/>
  <c r="E2563" i="3" s="1"/>
  <c r="E2564" i="3" s="1"/>
  <c r="H2561" i="3"/>
  <c r="K2561" i="3"/>
  <c r="G2561" i="3"/>
  <c r="J2561" i="3"/>
  <c r="E2565" i="3" l="1"/>
  <c r="E2566" i="3" s="1"/>
  <c r="E2567" i="3" s="1"/>
  <c r="E2568" i="3" s="1"/>
  <c r="H2564" i="3"/>
  <c r="G2564" i="3"/>
  <c r="J2564" i="3"/>
  <c r="K2564" i="3"/>
  <c r="K2568" i="3" l="1"/>
  <c r="J2568" i="3"/>
  <c r="E2569" i="3"/>
  <c r="E2570" i="3" s="1"/>
  <c r="E2571" i="3" s="1"/>
  <c r="E2572" i="3" s="1"/>
  <c r="E2573" i="3" s="1"/>
  <c r="G2568" i="3"/>
  <c r="H2568" i="3"/>
  <c r="H2573" i="3" l="1"/>
  <c r="G2573" i="3"/>
  <c r="E2574" i="3"/>
  <c r="E2575" i="3" s="1"/>
  <c r="E2576" i="3" s="1"/>
  <c r="J2573" i="3"/>
  <c r="K2573" i="3"/>
  <c r="K2576" i="3" l="1"/>
  <c r="J2576" i="3"/>
  <c r="E2577" i="3"/>
  <c r="E2578" i="3" s="1"/>
  <c r="E2579" i="3" s="1"/>
  <c r="E2580" i="3" s="1"/>
  <c r="G2576" i="3"/>
  <c r="H2576" i="3"/>
  <c r="H2580" i="3" l="1"/>
  <c r="G2580" i="3"/>
  <c r="E2581" i="3"/>
  <c r="E2582" i="3" s="1"/>
  <c r="E2583" i="3" s="1"/>
  <c r="E2584" i="3" s="1"/>
  <c r="E2585" i="3" s="1"/>
  <c r="E2586" i="3" s="1"/>
  <c r="K2580" i="3"/>
  <c r="J2580" i="3"/>
  <c r="E2587" i="3" l="1"/>
  <c r="E2588" i="3" s="1"/>
  <c r="E2589" i="3" s="1"/>
  <c r="E2590" i="3" s="1"/>
  <c r="E2591" i="3" s="1"/>
  <c r="G2586" i="3"/>
  <c r="K2586" i="3"/>
  <c r="J2586" i="3"/>
  <c r="H2586" i="3"/>
  <c r="E2592" i="3" l="1"/>
  <c r="E2593" i="3" s="1"/>
  <c r="E2594" i="3" s="1"/>
  <c r="H2591" i="3"/>
  <c r="G2591" i="3"/>
  <c r="J2591" i="3"/>
  <c r="K2591" i="3"/>
  <c r="E2595" i="3" l="1"/>
  <c r="E2596" i="3" s="1"/>
  <c r="E2597" i="3" s="1"/>
  <c r="E2598" i="3" s="1"/>
  <c r="J2594" i="3"/>
  <c r="H2594" i="3"/>
  <c r="G2594" i="3"/>
  <c r="K2594" i="3"/>
  <c r="E2599" i="3" l="1"/>
  <c r="E2600" i="3" s="1"/>
  <c r="E2601" i="3" s="1"/>
  <c r="K2598" i="3"/>
  <c r="J2598" i="3"/>
  <c r="H2598" i="3"/>
  <c r="G2598" i="3"/>
  <c r="H2601" i="3" l="1"/>
  <c r="G2601" i="3"/>
  <c r="E2602" i="3"/>
  <c r="E2603" i="3" s="1"/>
  <c r="E2604" i="3" s="1"/>
  <c r="E2605" i="3" s="1"/>
  <c r="E2606" i="3" s="1"/>
  <c r="E2607" i="3" s="1"/>
  <c r="J2601" i="3"/>
  <c r="K2601" i="3"/>
  <c r="E2608" i="3" l="1"/>
  <c r="E2609" i="3" s="1"/>
  <c r="E2610" i="3" s="1"/>
  <c r="J2607" i="3"/>
  <c r="K2607" i="3"/>
  <c r="H2607" i="3"/>
  <c r="G2607" i="3"/>
  <c r="E2611" i="3" l="1"/>
  <c r="E2612" i="3" s="1"/>
  <c r="E2613" i="3" s="1"/>
  <c r="H2610" i="3"/>
  <c r="K2610" i="3"/>
  <c r="J2610" i="3"/>
  <c r="G2610" i="3"/>
  <c r="E2614" i="3" l="1"/>
  <c r="E2615" i="3" s="1"/>
  <c r="E2616" i="3" s="1"/>
  <c r="E2617" i="3" s="1"/>
  <c r="G2613" i="3"/>
  <c r="J2613" i="3"/>
  <c r="K2613" i="3"/>
  <c r="H2613" i="3"/>
  <c r="J2617" i="3" l="1"/>
  <c r="E2618" i="3"/>
  <c r="E2619" i="3" s="1"/>
  <c r="E2620" i="3" s="1"/>
  <c r="E2621" i="3" s="1"/>
  <c r="E2622" i="3" s="1"/>
  <c r="E2623" i="3" s="1"/>
  <c r="E2624" i="3" s="1"/>
  <c r="K2617" i="3"/>
  <c r="H2617" i="3"/>
  <c r="G2617" i="3"/>
  <c r="H2624" i="3" l="1"/>
  <c r="E2625" i="3"/>
  <c r="E2626" i="3" s="1"/>
  <c r="E2627" i="3" s="1"/>
  <c r="K2624" i="3"/>
  <c r="J2624" i="3"/>
  <c r="G2624" i="3"/>
  <c r="E2628" i="3" l="1"/>
  <c r="E2629" i="3" s="1"/>
  <c r="E2630" i="3" s="1"/>
  <c r="J2627" i="3"/>
  <c r="H2627" i="3"/>
  <c r="G2627" i="3"/>
  <c r="K2627" i="3"/>
  <c r="E2631" i="3" l="1"/>
  <c r="E2632" i="3" s="1"/>
  <c r="E2633" i="3" s="1"/>
  <c r="E2634" i="3" s="1"/>
  <c r="E2635" i="3" s="1"/>
  <c r="G2630" i="3"/>
  <c r="K2630" i="3"/>
  <c r="J2630" i="3"/>
  <c r="H2630" i="3"/>
  <c r="E2636" i="3" l="1"/>
  <c r="E2637" i="3" s="1"/>
  <c r="E2638" i="3" s="1"/>
  <c r="E2639" i="3" s="1"/>
  <c r="E2640" i="3" s="1"/>
  <c r="E2641" i="3" s="1"/>
  <c r="G2635" i="3"/>
  <c r="K2635" i="3"/>
  <c r="J2635" i="3"/>
  <c r="H2635" i="3"/>
  <c r="J2641" i="3" l="1"/>
  <c r="E2642" i="3"/>
  <c r="E2643" i="3" s="1"/>
  <c r="E2644" i="3" s="1"/>
  <c r="H2641" i="3"/>
  <c r="G2641" i="3"/>
  <c r="K2641" i="3"/>
  <c r="E2645" i="3" l="1"/>
  <c r="E2646" i="3" s="1"/>
  <c r="E2647" i="3" s="1"/>
  <c r="E2648" i="3" s="1"/>
  <c r="J2644" i="3"/>
  <c r="G2644" i="3"/>
  <c r="H2644" i="3"/>
  <c r="K2644" i="3"/>
  <c r="E2649" i="3" l="1"/>
  <c r="E2650" i="3" s="1"/>
  <c r="E2651" i="3" s="1"/>
  <c r="E2652" i="3" s="1"/>
  <c r="E2653" i="3" s="1"/>
  <c r="E2654" i="3" s="1"/>
  <c r="H2648" i="3"/>
  <c r="J2648" i="3"/>
  <c r="K2648" i="3"/>
  <c r="G2648" i="3"/>
  <c r="E2655" i="3" l="1"/>
  <c r="E2656" i="3" s="1"/>
  <c r="E2657" i="3" s="1"/>
  <c r="E2658" i="3" s="1"/>
  <c r="E2659" i="3" s="1"/>
  <c r="E2660" i="3" s="1"/>
  <c r="E2661" i="3" s="1"/>
  <c r="K2654" i="3"/>
  <c r="J2654" i="3"/>
  <c r="H2654" i="3"/>
  <c r="G2654" i="3"/>
  <c r="E2662" i="3" l="1"/>
  <c r="E2663" i="3" s="1"/>
  <c r="E2664" i="3" s="1"/>
  <c r="H2661" i="3"/>
  <c r="G2661" i="3"/>
  <c r="K2661" i="3"/>
  <c r="J2661" i="3"/>
  <c r="E2665" i="3" l="1"/>
  <c r="E2666" i="3" s="1"/>
  <c r="E2667" i="3" s="1"/>
  <c r="H2664" i="3"/>
  <c r="J2664" i="3"/>
  <c r="G2664" i="3"/>
  <c r="K2664" i="3"/>
  <c r="E2668" i="3" l="1"/>
  <c r="E2669" i="3" s="1"/>
  <c r="E2670" i="3" s="1"/>
  <c r="E2671" i="3" s="1"/>
  <c r="E2672" i="3" s="1"/>
  <c r="J2667" i="3"/>
  <c r="H2667" i="3"/>
  <c r="G2667" i="3"/>
  <c r="K2667" i="3"/>
  <c r="E2673" i="3" l="1"/>
  <c r="E2674" i="3" s="1"/>
  <c r="E2675" i="3" s="1"/>
  <c r="E2676" i="3" s="1"/>
  <c r="E2677" i="3" s="1"/>
  <c r="E2678" i="3" s="1"/>
  <c r="G2672" i="3"/>
  <c r="K2672" i="3"/>
  <c r="H2672" i="3"/>
  <c r="J2672" i="3"/>
  <c r="E2679" i="3" l="1"/>
  <c r="E2680" i="3" s="1"/>
  <c r="E2681" i="3" s="1"/>
  <c r="E2682" i="3" s="1"/>
  <c r="G2678" i="3"/>
  <c r="K2678" i="3"/>
  <c r="J2678" i="3"/>
  <c r="H2678" i="3"/>
  <c r="E2683" i="3" l="1"/>
  <c r="E2684" i="3" s="1"/>
  <c r="E2685" i="3" s="1"/>
  <c r="E2686" i="3" s="1"/>
  <c r="E2687" i="3" s="1"/>
  <c r="J2682" i="3"/>
  <c r="H2682" i="3"/>
  <c r="G2682" i="3"/>
  <c r="K2682" i="3"/>
  <c r="E2688" i="3" l="1"/>
  <c r="E2689" i="3" s="1"/>
  <c r="E2690" i="3" s="1"/>
  <c r="E2691" i="3" s="1"/>
  <c r="E2692" i="3" s="1"/>
  <c r="E2693" i="3" s="1"/>
  <c r="K2687" i="3"/>
  <c r="H2687" i="3"/>
  <c r="G2687" i="3"/>
  <c r="J2687" i="3"/>
  <c r="E2694" i="3" l="1"/>
  <c r="E2695" i="3" s="1"/>
  <c r="E2696" i="3" s="1"/>
  <c r="E2697" i="3" s="1"/>
  <c r="E2698" i="3" s="1"/>
  <c r="E2699" i="3" s="1"/>
  <c r="E2700" i="3" s="1"/>
  <c r="H2693" i="3"/>
  <c r="K2693" i="3"/>
  <c r="J2693" i="3"/>
  <c r="G2693" i="3"/>
  <c r="E2701" i="3" l="1"/>
  <c r="E2702" i="3" s="1"/>
  <c r="E2703" i="3" s="1"/>
  <c r="K2700" i="3"/>
  <c r="H2700" i="3"/>
  <c r="J2700" i="3"/>
  <c r="G2700" i="3"/>
  <c r="E2704" i="3" l="1"/>
  <c r="E2705" i="3" s="1"/>
  <c r="E2706" i="3" s="1"/>
  <c r="H2703" i="3"/>
  <c r="G2703" i="3"/>
  <c r="K2703" i="3"/>
  <c r="J2703" i="3"/>
  <c r="E2707" i="3" l="1"/>
  <c r="E2708" i="3" s="1"/>
  <c r="E2709" i="3" s="1"/>
  <c r="E2710" i="3" s="1"/>
  <c r="H2706" i="3"/>
  <c r="G2706" i="3"/>
  <c r="K2706" i="3"/>
  <c r="J2706" i="3"/>
  <c r="E2711" i="3" l="1"/>
  <c r="E2712" i="3" s="1"/>
  <c r="E2713" i="3" s="1"/>
  <c r="E2714" i="3" s="1"/>
  <c r="E2715" i="3" s="1"/>
  <c r="E2716" i="3" s="1"/>
  <c r="G2710" i="3"/>
  <c r="K2710" i="3"/>
  <c r="J2710" i="3"/>
  <c r="H2710" i="3"/>
  <c r="E2717" i="3" l="1"/>
  <c r="E2718" i="3" s="1"/>
  <c r="E2719" i="3" s="1"/>
  <c r="E2720" i="3" s="1"/>
  <c r="G2716" i="3"/>
  <c r="H2716" i="3"/>
  <c r="K2716" i="3"/>
  <c r="J2716" i="3"/>
  <c r="E2721" i="3" l="1"/>
  <c r="E2722" i="3" s="1"/>
  <c r="E2723" i="3" s="1"/>
  <c r="G2720" i="3"/>
  <c r="H2720" i="3"/>
  <c r="J2720" i="3"/>
  <c r="K2720" i="3"/>
  <c r="E2724" i="3" l="1"/>
  <c r="E2725" i="3" s="1"/>
  <c r="E2726" i="3" s="1"/>
  <c r="E2727" i="3" s="1"/>
  <c r="K2723" i="3"/>
  <c r="H2723" i="3"/>
  <c r="G2723" i="3"/>
  <c r="J2723" i="3"/>
  <c r="E2728" i="3" l="1"/>
  <c r="E2729" i="3" s="1"/>
  <c r="E2730" i="3" s="1"/>
  <c r="E2731" i="3" s="1"/>
  <c r="E2732" i="3" s="1"/>
  <c r="E2733" i="3" s="1"/>
  <c r="J2727" i="3"/>
  <c r="H2727" i="3"/>
  <c r="G2727" i="3"/>
  <c r="K2727" i="3"/>
  <c r="G2733" i="3" l="1"/>
  <c r="E2734" i="3"/>
  <c r="E2735" i="3" s="1"/>
  <c r="E2736" i="3" s="1"/>
  <c r="J2733" i="3"/>
  <c r="K2733" i="3"/>
  <c r="H2733" i="3"/>
  <c r="E2737" i="3" l="1"/>
  <c r="E2738" i="3" s="1"/>
  <c r="E2739" i="3" s="1"/>
  <c r="E2740" i="3" s="1"/>
  <c r="E2741" i="3" s="1"/>
  <c r="K2736" i="3"/>
  <c r="J2736" i="3"/>
  <c r="H2736" i="3"/>
  <c r="G2736" i="3"/>
  <c r="J2741" i="3" l="1"/>
  <c r="E2742" i="3"/>
  <c r="E2743" i="3" s="1"/>
  <c r="E2744" i="3" s="1"/>
  <c r="E2745" i="3" s="1"/>
  <c r="E2746" i="3" s="1"/>
  <c r="E2747" i="3" s="1"/>
  <c r="G2741" i="3"/>
  <c r="H2741" i="3"/>
  <c r="K2741" i="3"/>
  <c r="E2748" i="3" l="1"/>
  <c r="E2749" i="3" s="1"/>
  <c r="E2750" i="3" s="1"/>
  <c r="E2751" i="3" s="1"/>
  <c r="E2752" i="3" s="1"/>
  <c r="E2753" i="3" s="1"/>
  <c r="G2747" i="3"/>
  <c r="J2747" i="3"/>
  <c r="K2747" i="3"/>
  <c r="H2747" i="3"/>
  <c r="E2754" i="3" l="1"/>
  <c r="E2755" i="3" s="1"/>
  <c r="E2756" i="3" s="1"/>
  <c r="E2757" i="3" s="1"/>
  <c r="G2753" i="3"/>
  <c r="J2753" i="3"/>
  <c r="K2753" i="3"/>
  <c r="H2753" i="3"/>
  <c r="K2757" i="3" l="1"/>
  <c r="J2757" i="3"/>
  <c r="E2758" i="3"/>
  <c r="E2759" i="3" s="1"/>
  <c r="E2760" i="3" s="1"/>
  <c r="E2761" i="3" s="1"/>
  <c r="E2762" i="3" s="1"/>
  <c r="G2757" i="3"/>
  <c r="H2757" i="3"/>
  <c r="E2763" i="3" l="1"/>
  <c r="E2764" i="3" s="1"/>
  <c r="E2765" i="3" s="1"/>
  <c r="E2766" i="3" s="1"/>
  <c r="E2767" i="3" s="1"/>
  <c r="E2768" i="3" s="1"/>
  <c r="J2762" i="3"/>
  <c r="K2762" i="3"/>
  <c r="H2762" i="3"/>
  <c r="G2762" i="3"/>
  <c r="E2769" i="3" l="1"/>
  <c r="E2770" i="3" s="1"/>
  <c r="E2771" i="3" s="1"/>
  <c r="E2772" i="3" s="1"/>
  <c r="E2773" i="3" s="1"/>
  <c r="E2774" i="3" s="1"/>
  <c r="J2768" i="3"/>
  <c r="K2768" i="3"/>
  <c r="H2768" i="3"/>
  <c r="G2768" i="3"/>
  <c r="G2774" i="3" l="1"/>
  <c r="E2775" i="3"/>
  <c r="E2776" i="3" s="1"/>
  <c r="E2777" i="3" s="1"/>
  <c r="H2774" i="3"/>
  <c r="J2774" i="3"/>
  <c r="K2774" i="3"/>
  <c r="E2778" i="3" l="1"/>
  <c r="E2779" i="3" s="1"/>
  <c r="E2780" i="3" s="1"/>
  <c r="K2777" i="3"/>
  <c r="J2777" i="3"/>
  <c r="G2777" i="3"/>
  <c r="H2777" i="3"/>
  <c r="E2781" i="3" l="1"/>
  <c r="E2782" i="3" s="1"/>
  <c r="E2783" i="3" s="1"/>
  <c r="E2784" i="3" s="1"/>
  <c r="K2780" i="3"/>
  <c r="G2780" i="3"/>
  <c r="H2780" i="3"/>
  <c r="J2780" i="3"/>
  <c r="E2785" i="3" l="1"/>
  <c r="E2786" i="3" s="1"/>
  <c r="E2787" i="3" s="1"/>
  <c r="E2788" i="3" s="1"/>
  <c r="E2789" i="3" s="1"/>
  <c r="E2790" i="3" s="1"/>
  <c r="G2784" i="3"/>
  <c r="K2784" i="3"/>
  <c r="J2784" i="3"/>
  <c r="H2784" i="3"/>
  <c r="E2791" i="3" l="1"/>
  <c r="E2792" i="3" s="1"/>
  <c r="E2793" i="3" s="1"/>
  <c r="H2790" i="3"/>
  <c r="G2790" i="3"/>
  <c r="J2790" i="3"/>
  <c r="K2790" i="3"/>
  <c r="E2794" i="3" l="1"/>
  <c r="E2795" i="3" s="1"/>
  <c r="E2796" i="3" s="1"/>
  <c r="E2797" i="3" s="1"/>
  <c r="G2793" i="3"/>
  <c r="H2793" i="3"/>
  <c r="J2793" i="3"/>
  <c r="K2793" i="3"/>
  <c r="E2798" i="3" l="1"/>
  <c r="E2799" i="3" s="1"/>
  <c r="E2800" i="3" s="1"/>
  <c r="E2801" i="3" s="1"/>
  <c r="E2802" i="3" s="1"/>
  <c r="E2803" i="3" s="1"/>
  <c r="K2797" i="3"/>
  <c r="G2797" i="3"/>
  <c r="J2797" i="3"/>
  <c r="H2797" i="3"/>
  <c r="J2803" i="3" l="1"/>
  <c r="E2804" i="3"/>
  <c r="E2805" i="3" s="1"/>
  <c r="E2806" i="3" s="1"/>
  <c r="E2807" i="3" s="1"/>
  <c r="E2808" i="3" s="1"/>
  <c r="E2809" i="3" s="1"/>
  <c r="E2810" i="3" s="1"/>
  <c r="K2803" i="3"/>
  <c r="G2803" i="3"/>
  <c r="H2803" i="3"/>
  <c r="E2811" i="3" l="1"/>
  <c r="E2812" i="3" s="1"/>
  <c r="E2813" i="3" s="1"/>
  <c r="H2810" i="3"/>
  <c r="K2810" i="3"/>
  <c r="G2810" i="3"/>
  <c r="J2810" i="3"/>
  <c r="E2814" i="3" l="1"/>
  <c r="E2815" i="3" s="1"/>
  <c r="E2816" i="3" s="1"/>
  <c r="J2813" i="3"/>
  <c r="K2813" i="3"/>
  <c r="H2813" i="3"/>
  <c r="G2813" i="3"/>
  <c r="E2817" i="3" l="1"/>
  <c r="E2818" i="3" s="1"/>
  <c r="E2819" i="3" s="1"/>
  <c r="E2820" i="3" s="1"/>
  <c r="E2821" i="3" s="1"/>
  <c r="J2816" i="3"/>
  <c r="K2816" i="3"/>
  <c r="H2816" i="3"/>
  <c r="G2816" i="3"/>
  <c r="E2822" i="3" l="1"/>
  <c r="E2823" i="3" s="1"/>
  <c r="E2824" i="3" s="1"/>
  <c r="E2825" i="3" s="1"/>
  <c r="E2826" i="3" s="1"/>
  <c r="E2827" i="3" s="1"/>
  <c r="E2828" i="3" s="1"/>
  <c r="H2821" i="3"/>
  <c r="J2821" i="3"/>
  <c r="G2821" i="3"/>
  <c r="K2821" i="3"/>
  <c r="E2829" i="3" l="1"/>
  <c r="E2830" i="3" s="1"/>
  <c r="E2831" i="3" s="1"/>
  <c r="H2828" i="3"/>
  <c r="K2828" i="3"/>
  <c r="G2828" i="3"/>
  <c r="J2828" i="3"/>
  <c r="K2831" i="3" l="1"/>
  <c r="E2832" i="3"/>
  <c r="E2833" i="3" s="1"/>
  <c r="E2834" i="3" s="1"/>
  <c r="E2835" i="3" s="1"/>
  <c r="H2831" i="3"/>
  <c r="G2831" i="3"/>
  <c r="J2831" i="3"/>
  <c r="E2836" i="3" l="1"/>
  <c r="E2837" i="3" s="1"/>
  <c r="E2838" i="3" s="1"/>
  <c r="J2835" i="3"/>
  <c r="H2835" i="3"/>
  <c r="G2835" i="3"/>
  <c r="K2835" i="3"/>
  <c r="H2838" i="3" l="1"/>
  <c r="G2838" i="3"/>
  <c r="E2839" i="3"/>
  <c r="E2840" i="3" s="1"/>
  <c r="E2841" i="3" s="1"/>
  <c r="E2842" i="3" s="1"/>
  <c r="K2838" i="3"/>
  <c r="J2838" i="3"/>
  <c r="J2842" i="3" l="1"/>
  <c r="K2842" i="3"/>
  <c r="H2842" i="3"/>
  <c r="G2842" i="3"/>
  <c r="E2843" i="3"/>
  <c r="E2844" i="3" s="1"/>
  <c r="E2845" i="3" s="1"/>
  <c r="E2846" i="3" l="1"/>
  <c r="E2847" i="3" s="1"/>
  <c r="E2848" i="3" s="1"/>
  <c r="K2845" i="3"/>
  <c r="G2845" i="3"/>
  <c r="H2845" i="3"/>
  <c r="J2845" i="3"/>
  <c r="E2849" i="3" l="1"/>
  <c r="E2850" i="3" s="1"/>
  <c r="E2851" i="3" s="1"/>
  <c r="E2852" i="3" s="1"/>
  <c r="K2848" i="3"/>
  <c r="G2848" i="3"/>
  <c r="H2848" i="3"/>
  <c r="J2848" i="3"/>
  <c r="E2853" i="3" l="1"/>
  <c r="E2854" i="3" s="1"/>
  <c r="E2855" i="3" s="1"/>
  <c r="E2856" i="3" s="1"/>
  <c r="E2857" i="3" s="1"/>
  <c r="K2852" i="3"/>
  <c r="J2852" i="3"/>
  <c r="H2852" i="3"/>
  <c r="G2852" i="3"/>
  <c r="J2857" i="3" l="1"/>
  <c r="E2858" i="3"/>
  <c r="E2859" i="3" s="1"/>
  <c r="E2860" i="3" s="1"/>
  <c r="K2857" i="3"/>
  <c r="H2857" i="3"/>
  <c r="G2857" i="3"/>
  <c r="E2861" i="3" l="1"/>
  <c r="E2862" i="3" s="1"/>
  <c r="E2863" i="3" s="1"/>
  <c r="E2864" i="3" s="1"/>
  <c r="G2860" i="3"/>
  <c r="K2860" i="3"/>
  <c r="J2860" i="3"/>
  <c r="H2860" i="3"/>
  <c r="E2865" i="3" l="1"/>
  <c r="E2866" i="3" s="1"/>
  <c r="E2867" i="3" s="1"/>
  <c r="E2868" i="3" s="1"/>
  <c r="E2869" i="3" s="1"/>
  <c r="E2870" i="3" s="1"/>
  <c r="G2864" i="3"/>
  <c r="J2864" i="3"/>
  <c r="K2864" i="3"/>
  <c r="H2864" i="3"/>
  <c r="E2871" i="3" l="1"/>
  <c r="E2872" i="3" s="1"/>
  <c r="E2873" i="3" s="1"/>
  <c r="E2874" i="3" s="1"/>
  <c r="E2875" i="3" s="1"/>
  <c r="K2870" i="3"/>
  <c r="J2870" i="3"/>
  <c r="G2870" i="3"/>
  <c r="H2870" i="3"/>
  <c r="E2876" i="3" l="1"/>
  <c r="E2877" i="3" s="1"/>
  <c r="E2878" i="3" s="1"/>
  <c r="G2875" i="3"/>
  <c r="J2875" i="3"/>
  <c r="H2875" i="3"/>
  <c r="K2875" i="3"/>
  <c r="E2879" i="3" l="1"/>
  <c r="E2880" i="3" s="1"/>
  <c r="E2881" i="3" s="1"/>
  <c r="E2882" i="3" s="1"/>
  <c r="J2878" i="3"/>
  <c r="G2878" i="3"/>
  <c r="K2878" i="3"/>
  <c r="H2878" i="3"/>
  <c r="E2883" i="3" l="1"/>
  <c r="E2884" i="3" s="1"/>
  <c r="E2885" i="3" s="1"/>
  <c r="H2882" i="3"/>
  <c r="K2882" i="3"/>
  <c r="J2882" i="3"/>
  <c r="G2882" i="3"/>
  <c r="E2886" i="3" l="1"/>
  <c r="E2887" i="3" s="1"/>
  <c r="E2888" i="3" s="1"/>
  <c r="E2889" i="3" s="1"/>
  <c r="E2890" i="3" s="1"/>
  <c r="E2891" i="3" s="1"/>
  <c r="K2885" i="3"/>
  <c r="G2885" i="3"/>
  <c r="H2885" i="3"/>
  <c r="J2885" i="3"/>
  <c r="E2892" i="3" l="1"/>
  <c r="E2893" i="3" s="1"/>
  <c r="E2894" i="3" s="1"/>
  <c r="K2891" i="3"/>
  <c r="H2891" i="3"/>
  <c r="G2891" i="3"/>
  <c r="J2891" i="3"/>
  <c r="E2895" i="3" l="1"/>
  <c r="E2896" i="3" s="1"/>
  <c r="E2897" i="3" s="1"/>
  <c r="G2894" i="3"/>
  <c r="H2894" i="3"/>
  <c r="K2894" i="3"/>
  <c r="J2894" i="3"/>
  <c r="H2897" i="3" l="1"/>
  <c r="E2898" i="3"/>
  <c r="E2899" i="3" s="1"/>
  <c r="E2900" i="3" s="1"/>
  <c r="E2901" i="3" s="1"/>
  <c r="J2897" i="3"/>
  <c r="G2897" i="3"/>
  <c r="K2897" i="3"/>
  <c r="E2902" i="3" l="1"/>
  <c r="E2903" i="3" s="1"/>
  <c r="E2904" i="3" s="1"/>
  <c r="E2905" i="3" s="1"/>
  <c r="E2906" i="3" s="1"/>
  <c r="E2907" i="3" s="1"/>
  <c r="E2908" i="3" s="1"/>
  <c r="K2901" i="3"/>
  <c r="J2901" i="3"/>
  <c r="G2901" i="3"/>
  <c r="H2901" i="3"/>
  <c r="E2909" i="3" l="1"/>
  <c r="E2910" i="3" s="1"/>
  <c r="E2911" i="3" s="1"/>
  <c r="J2908" i="3"/>
  <c r="H2908" i="3"/>
  <c r="G2908" i="3"/>
  <c r="K2908" i="3"/>
  <c r="E2912" i="3" l="1"/>
  <c r="E2913" i="3" s="1"/>
  <c r="E2914" i="3" s="1"/>
  <c r="G2911" i="3"/>
  <c r="H2911" i="3"/>
  <c r="J2911" i="3"/>
  <c r="K2911" i="3"/>
  <c r="H2914" i="3" l="1"/>
  <c r="E2915" i="3"/>
  <c r="E2916" i="3" s="1"/>
  <c r="E2917" i="3" s="1"/>
  <c r="E2918" i="3" s="1"/>
  <c r="E2919" i="3" s="1"/>
  <c r="K2914" i="3"/>
  <c r="J2914" i="3"/>
  <c r="G2914" i="3"/>
  <c r="E2920" i="3" l="1"/>
  <c r="E2921" i="3" s="1"/>
  <c r="E2922" i="3" s="1"/>
  <c r="E2923" i="3" s="1"/>
  <c r="E2924" i="3" s="1"/>
  <c r="E2925" i="3" s="1"/>
  <c r="K2919" i="3"/>
  <c r="H2919" i="3"/>
  <c r="G2919" i="3"/>
  <c r="J2919" i="3"/>
  <c r="E2926" i="3" l="1"/>
  <c r="E2927" i="3" s="1"/>
  <c r="E2928" i="3" s="1"/>
  <c r="G2925" i="3"/>
  <c r="H2925" i="3"/>
  <c r="K2925" i="3"/>
  <c r="J2925" i="3"/>
  <c r="E2929" i="3" l="1"/>
  <c r="E2930" i="3" s="1"/>
  <c r="E2931" i="3" s="1"/>
  <c r="E2932" i="3" s="1"/>
  <c r="H2928" i="3"/>
  <c r="J2928" i="3"/>
  <c r="K2928" i="3"/>
  <c r="G2928" i="3"/>
  <c r="E2933" i="3" l="1"/>
  <c r="E2934" i="3" s="1"/>
  <c r="E2935" i="3" s="1"/>
  <c r="E2936" i="3" s="1"/>
  <c r="E2937" i="3" s="1"/>
  <c r="E2938" i="3" s="1"/>
  <c r="G2932" i="3"/>
  <c r="J2932" i="3"/>
  <c r="H2932" i="3"/>
  <c r="K2932" i="3"/>
  <c r="E2939" i="3" l="1"/>
  <c r="E2940" i="3" s="1"/>
  <c r="E2941" i="3" s="1"/>
  <c r="E2942" i="3" s="1"/>
  <c r="E2943" i="3" s="1"/>
  <c r="E2944" i="3" s="1"/>
  <c r="E2945" i="3" s="1"/>
  <c r="H2938" i="3"/>
  <c r="G2938" i="3"/>
  <c r="K2938" i="3"/>
  <c r="J2938" i="3"/>
  <c r="E2946" i="3" l="1"/>
  <c r="E2947" i="3" s="1"/>
  <c r="E2948" i="3" s="1"/>
  <c r="H2945" i="3"/>
  <c r="J2945" i="3"/>
  <c r="K2945" i="3"/>
  <c r="G2945" i="3"/>
  <c r="G2948" i="3" l="1"/>
  <c r="E2949" i="3"/>
  <c r="E2950" i="3" s="1"/>
  <c r="E2951" i="3" s="1"/>
  <c r="K2948" i="3"/>
  <c r="H2948" i="3"/>
  <c r="J2948" i="3"/>
  <c r="K2951" i="3" l="1"/>
  <c r="H2951" i="3"/>
  <c r="G2951" i="3"/>
  <c r="E2952" i="3"/>
  <c r="E2953" i="3" s="1"/>
  <c r="E2954" i="3" s="1"/>
  <c r="E2955" i="3" s="1"/>
  <c r="E2956" i="3" s="1"/>
  <c r="J2951" i="3"/>
  <c r="K2956" i="3" l="1"/>
  <c r="E2957" i="3"/>
  <c r="E2958" i="3" s="1"/>
  <c r="E2959" i="3" s="1"/>
  <c r="E2960" i="3" s="1"/>
  <c r="E2961" i="3" s="1"/>
  <c r="E2962" i="3" s="1"/>
  <c r="G2956" i="3"/>
  <c r="H2956" i="3"/>
  <c r="J2956" i="3"/>
  <c r="E2963" i="3" l="1"/>
  <c r="E2964" i="3" s="1"/>
  <c r="E2965" i="3" s="1"/>
  <c r="E2966" i="3" s="1"/>
  <c r="H2962" i="3"/>
  <c r="K2962" i="3"/>
  <c r="G2962" i="3"/>
  <c r="J2962" i="3"/>
  <c r="E2967" i="3" l="1"/>
  <c r="E2968" i="3" s="1"/>
  <c r="E2969" i="3" s="1"/>
  <c r="E2970" i="3" s="1"/>
  <c r="E2971" i="3" s="1"/>
  <c r="H2966" i="3"/>
  <c r="K2966" i="3"/>
  <c r="J2966" i="3"/>
  <c r="G2966" i="3"/>
  <c r="E2972" i="3" l="1"/>
  <c r="E2973" i="3" s="1"/>
  <c r="E2974" i="3" s="1"/>
  <c r="E2975" i="3" s="1"/>
  <c r="E2976" i="3" s="1"/>
  <c r="E2977" i="3" s="1"/>
  <c r="K2971" i="3"/>
  <c r="J2971" i="3"/>
  <c r="G2971" i="3"/>
  <c r="H2971" i="3"/>
  <c r="E2978" i="3" l="1"/>
  <c r="E2979" i="3" s="1"/>
  <c r="E2980" i="3" s="1"/>
  <c r="E2981" i="3" s="1"/>
  <c r="E2982" i="3" s="1"/>
  <c r="E2983" i="3" s="1"/>
  <c r="E2984" i="3" s="1"/>
  <c r="K2977" i="3"/>
  <c r="G2977" i="3"/>
  <c r="H2977" i="3"/>
  <c r="J2977" i="3"/>
  <c r="E2985" i="3" l="1"/>
  <c r="E2986" i="3" s="1"/>
  <c r="E2987" i="3" s="1"/>
  <c r="K2984" i="3"/>
  <c r="G2984" i="3"/>
  <c r="J2984" i="3"/>
  <c r="H2984" i="3"/>
  <c r="E2988" i="3" l="1"/>
  <c r="E2989" i="3" s="1"/>
  <c r="E2990" i="3" s="1"/>
  <c r="H2987" i="3"/>
  <c r="K2987" i="3"/>
  <c r="J2987" i="3"/>
  <c r="G2987" i="3"/>
  <c r="E2991" i="3" l="1"/>
  <c r="E2992" i="3" s="1"/>
  <c r="E2993" i="3" s="1"/>
  <c r="E2994" i="3" s="1"/>
  <c r="K2990" i="3"/>
  <c r="J2990" i="3"/>
  <c r="G2990" i="3"/>
  <c r="H2990" i="3"/>
  <c r="E2995" i="3" l="1"/>
  <c r="E2996" i="3" s="1"/>
  <c r="E2997" i="3" s="1"/>
  <c r="E2998" i="3" s="1"/>
  <c r="E2999" i="3" s="1"/>
  <c r="E3000" i="3" s="1"/>
  <c r="H2994" i="3"/>
  <c r="K2994" i="3"/>
  <c r="G2994" i="3"/>
  <c r="J2994" i="3"/>
  <c r="E3001" i="3" l="1"/>
  <c r="E3002" i="3" s="1"/>
  <c r="E3003" i="3" s="1"/>
  <c r="E3004" i="3" s="1"/>
  <c r="H3000" i="3"/>
  <c r="G3000" i="3"/>
  <c r="J3000" i="3"/>
  <c r="K3000" i="3"/>
  <c r="E3005" i="3" l="1"/>
  <c r="E3006" i="3" s="1"/>
  <c r="E3007" i="3" s="1"/>
  <c r="G3004" i="3"/>
  <c r="H3004" i="3"/>
  <c r="J3004" i="3"/>
  <c r="K3004" i="3"/>
  <c r="E3008" i="3" l="1"/>
  <c r="E3009" i="3" s="1"/>
  <c r="E3010" i="3" s="1"/>
  <c r="E3011" i="3" s="1"/>
  <c r="H3007" i="3"/>
  <c r="K3007" i="3"/>
  <c r="G3007" i="3"/>
  <c r="J3007" i="3"/>
  <c r="E3012" i="3" l="1"/>
  <c r="E3013" i="3" s="1"/>
  <c r="E3014" i="3" s="1"/>
  <c r="E3015" i="3" s="1"/>
  <c r="E3016" i="3" s="1"/>
  <c r="E3017" i="3" s="1"/>
  <c r="H3011" i="3"/>
  <c r="G3011" i="3"/>
  <c r="J3011" i="3"/>
  <c r="K3011" i="3"/>
  <c r="E3018" i="3" l="1"/>
  <c r="E3019" i="3" s="1"/>
  <c r="E3020" i="3" s="1"/>
  <c r="H3017" i="3"/>
  <c r="G3017" i="3"/>
  <c r="K3017" i="3"/>
  <c r="J3017" i="3"/>
  <c r="K3020" i="3" l="1"/>
  <c r="E3021" i="3"/>
  <c r="E3022" i="3" s="1"/>
  <c r="E3023" i="3" s="1"/>
  <c r="E3024" i="3" s="1"/>
  <c r="E3025" i="3" s="1"/>
  <c r="G3020" i="3"/>
  <c r="J3020" i="3"/>
  <c r="H3020" i="3"/>
  <c r="E3026" i="3" l="1"/>
  <c r="E3027" i="3" s="1"/>
  <c r="E3028" i="3" s="1"/>
  <c r="E3029" i="3" s="1"/>
  <c r="E3030" i="3" s="1"/>
  <c r="E3031" i="3" s="1"/>
  <c r="G3025" i="3"/>
  <c r="H3025" i="3"/>
  <c r="K3025" i="3"/>
  <c r="J3025" i="3"/>
  <c r="E3032" i="3" l="1"/>
  <c r="E3033" i="3" s="1"/>
  <c r="E3034" i="3" s="1"/>
  <c r="E3035" i="3" s="1"/>
  <c r="E3036" i="3" s="1"/>
  <c r="E3037" i="3" s="1"/>
  <c r="K3031" i="3"/>
  <c r="G3031" i="3"/>
  <c r="H3031" i="3"/>
  <c r="J3031" i="3"/>
  <c r="H3037" i="3" l="1"/>
  <c r="G3037" i="3"/>
  <c r="E3038" i="3"/>
  <c r="E3039" i="3" s="1"/>
  <c r="E3040" i="3" s="1"/>
  <c r="E3041" i="3" s="1"/>
  <c r="J3037" i="3"/>
  <c r="K3037" i="3"/>
  <c r="E3042" i="3" l="1"/>
  <c r="E3043" i="3" s="1"/>
  <c r="E3044" i="3" s="1"/>
  <c r="E3045" i="3" s="1"/>
  <c r="E3046" i="3" s="1"/>
  <c r="J3041" i="3"/>
  <c r="H3041" i="3"/>
  <c r="G3041" i="3"/>
  <c r="K3041" i="3"/>
  <c r="E3047" i="3" l="1"/>
  <c r="E3048" i="3" s="1"/>
  <c r="E3049" i="3" s="1"/>
  <c r="E3050" i="3" s="1"/>
  <c r="E3051" i="3" s="1"/>
  <c r="E3052" i="3" s="1"/>
  <c r="H3046" i="3"/>
  <c r="K3046" i="3"/>
  <c r="G3046" i="3"/>
  <c r="J3046" i="3"/>
  <c r="H3052" i="3" l="1"/>
  <c r="E3053" i="3"/>
  <c r="E3054" i="3" s="1"/>
  <c r="E3055" i="3" s="1"/>
  <c r="E3056" i="3" s="1"/>
  <c r="E3057" i="3" s="1"/>
  <c r="E3058" i="3" s="1"/>
  <c r="K3052" i="3"/>
  <c r="G3052" i="3"/>
  <c r="J3052" i="3"/>
  <c r="E3059" i="3" l="1"/>
  <c r="E3060" i="3" s="1"/>
  <c r="E3061" i="3" s="1"/>
  <c r="J3058" i="3"/>
  <c r="G3058" i="3"/>
  <c r="K3058" i="3"/>
  <c r="H3058" i="3"/>
  <c r="G3061" i="3" l="1"/>
  <c r="E3062" i="3"/>
  <c r="E3063" i="3" s="1"/>
  <c r="E3064" i="3" s="1"/>
  <c r="H3061" i="3"/>
  <c r="K3061" i="3"/>
  <c r="J3061" i="3"/>
  <c r="E3065" i="3" l="1"/>
  <c r="E3066" i="3" s="1"/>
  <c r="E3067" i="3" s="1"/>
  <c r="E3068" i="3" s="1"/>
  <c r="K3064" i="3"/>
  <c r="G3064" i="3"/>
  <c r="J3064" i="3"/>
  <c r="H3064" i="3"/>
  <c r="E3069" i="3" l="1"/>
  <c r="E3070" i="3" s="1"/>
  <c r="E3071" i="3" s="1"/>
  <c r="E3072" i="3" s="1"/>
  <c r="E3073" i="3" s="1"/>
  <c r="E3074" i="3" s="1"/>
  <c r="K3068" i="3"/>
  <c r="H3068" i="3"/>
  <c r="J3068" i="3"/>
  <c r="G3068" i="3"/>
  <c r="E3075" i="3" l="1"/>
  <c r="E3076" i="3" s="1"/>
  <c r="E3077" i="3" s="1"/>
  <c r="K3074" i="3"/>
  <c r="J3074" i="3"/>
  <c r="H3074" i="3"/>
  <c r="G3074" i="3"/>
  <c r="H3077" i="3" l="1"/>
  <c r="E3078" i="3"/>
  <c r="E3079" i="3" s="1"/>
  <c r="E3080" i="3" s="1"/>
  <c r="E3081" i="3" s="1"/>
  <c r="K3077" i="3"/>
  <c r="G3077" i="3"/>
  <c r="J3077" i="3"/>
  <c r="E3082" i="3" l="1"/>
  <c r="E3083" i="3" s="1"/>
  <c r="E3084" i="3" s="1"/>
  <c r="E3085" i="3" s="1"/>
  <c r="E3086" i="3" s="1"/>
  <c r="E3087" i="3" s="1"/>
  <c r="G3081" i="3"/>
  <c r="K3081" i="3"/>
  <c r="J3081" i="3"/>
  <c r="H3081" i="3"/>
  <c r="H3087" i="3" l="1"/>
  <c r="E3088" i="3"/>
  <c r="E3089" i="3" s="1"/>
  <c r="E3090" i="3" s="1"/>
  <c r="E3091" i="3" s="1"/>
  <c r="E3092" i="3" s="1"/>
  <c r="E3093" i="3" s="1"/>
  <c r="E3094" i="3" s="1"/>
  <c r="G3087" i="3"/>
  <c r="J3087" i="3"/>
  <c r="K3087" i="3"/>
  <c r="H3094" i="3" l="1"/>
  <c r="E3095" i="3"/>
  <c r="E3096" i="3" s="1"/>
  <c r="E3097" i="3" s="1"/>
  <c r="G3094" i="3"/>
  <c r="K3094" i="3"/>
  <c r="J3094" i="3"/>
  <c r="E3098" i="3" l="1"/>
  <c r="E3099" i="3" s="1"/>
  <c r="E3100" i="3" s="1"/>
  <c r="H3097" i="3"/>
  <c r="K3097" i="3"/>
  <c r="G3097" i="3"/>
  <c r="J3097" i="3"/>
  <c r="E3101" i="3" l="1"/>
  <c r="E3102" i="3" s="1"/>
  <c r="E3103" i="3" s="1"/>
  <c r="E3104" i="3" s="1"/>
  <c r="E3105" i="3" s="1"/>
  <c r="G3100" i="3"/>
  <c r="K3100" i="3"/>
  <c r="H3100" i="3"/>
  <c r="J3100" i="3"/>
  <c r="K3105" i="3" l="1"/>
  <c r="J3105" i="3"/>
  <c r="H3105" i="3"/>
  <c r="E3106" i="3"/>
  <c r="E3107" i="3" s="1"/>
  <c r="E3108" i="3" s="1"/>
  <c r="E3109" i="3" s="1"/>
  <c r="E3110" i="3" s="1"/>
  <c r="E3111" i="3" s="1"/>
  <c r="E3112" i="3" s="1"/>
  <c r="G3105" i="3"/>
  <c r="E3113" i="3" l="1"/>
  <c r="E3114" i="3" s="1"/>
  <c r="E3115" i="3" s="1"/>
  <c r="K3112" i="3"/>
  <c r="H3112" i="3"/>
  <c r="G3112" i="3"/>
  <c r="J3112" i="3"/>
  <c r="E3116" i="3" l="1"/>
  <c r="E3117" i="3" s="1"/>
  <c r="E3118" i="3" s="1"/>
  <c r="E3119" i="3" s="1"/>
  <c r="G3115" i="3"/>
  <c r="H3115" i="3"/>
  <c r="K3115" i="3"/>
  <c r="J3115" i="3"/>
  <c r="E3120" i="3" l="1"/>
  <c r="E3121" i="3" s="1"/>
  <c r="E3122" i="3" s="1"/>
  <c r="J3119" i="3"/>
  <c r="K3119" i="3"/>
  <c r="H3119" i="3"/>
  <c r="G3119" i="3"/>
  <c r="E3123" i="3" l="1"/>
  <c r="E3124" i="3" s="1"/>
  <c r="E3125" i="3" s="1"/>
  <c r="E3126" i="3" s="1"/>
  <c r="H3122" i="3"/>
  <c r="G3122" i="3"/>
  <c r="K3122" i="3"/>
  <c r="J3122" i="3"/>
  <c r="K3126" i="3" l="1"/>
  <c r="J3126" i="3"/>
  <c r="E3127" i="3"/>
  <c r="E3128" i="3" s="1"/>
  <c r="E3129" i="3" s="1"/>
  <c r="H3126" i="3"/>
  <c r="G3126" i="3"/>
  <c r="E3130" i="3" l="1"/>
  <c r="E3131" i="3" s="1"/>
  <c r="E3132" i="3" s="1"/>
  <c r="G3129" i="3"/>
  <c r="K3129" i="3"/>
  <c r="J3129" i="3"/>
  <c r="H3129" i="3"/>
  <c r="J3132" i="3" l="1"/>
  <c r="E3133" i="3"/>
  <c r="E3134" i="3" s="1"/>
  <c r="E3135" i="3" s="1"/>
  <c r="E3136" i="3" s="1"/>
  <c r="K3132" i="3"/>
  <c r="G3132" i="3"/>
  <c r="H3132" i="3"/>
  <c r="E3137" i="3" l="1"/>
  <c r="E3138" i="3" s="1"/>
  <c r="E3139" i="3" s="1"/>
  <c r="E3140" i="3" s="1"/>
  <c r="E3141" i="3" s="1"/>
  <c r="H3136" i="3"/>
  <c r="J3136" i="3"/>
  <c r="G3136" i="3"/>
  <c r="K3136" i="3"/>
  <c r="E3142" i="3" l="1"/>
  <c r="E3143" i="3" s="1"/>
  <c r="E3144" i="3" s="1"/>
  <c r="J3141" i="3"/>
  <c r="K3141" i="3"/>
  <c r="G3141" i="3"/>
  <c r="H3141" i="3"/>
  <c r="E3145" i="3" l="1"/>
  <c r="E3146" i="3" s="1"/>
  <c r="E3147" i="3" s="1"/>
  <c r="E3148" i="3" s="1"/>
  <c r="K3144" i="3"/>
  <c r="G3144" i="3"/>
  <c r="H3144" i="3"/>
  <c r="J3144" i="3"/>
  <c r="J3148" i="3" l="1"/>
  <c r="K3148" i="3"/>
  <c r="E3149" i="3"/>
  <c r="E3150" i="3" s="1"/>
  <c r="E3151" i="3" s="1"/>
  <c r="E3152" i="3" s="1"/>
  <c r="E3153" i="3" s="1"/>
  <c r="E3154" i="3" s="1"/>
  <c r="G3148" i="3"/>
  <c r="H3148" i="3"/>
  <c r="E3155" i="3" l="1"/>
  <c r="E3156" i="3" s="1"/>
  <c r="E3157" i="3" s="1"/>
  <c r="E3158" i="3" s="1"/>
  <c r="E3159" i="3" s="1"/>
  <c r="H3154" i="3"/>
  <c r="K3154" i="3"/>
  <c r="G3154" i="3"/>
  <c r="J3154" i="3"/>
  <c r="K3159" i="3" l="1"/>
  <c r="J3159" i="3"/>
  <c r="E3160" i="3"/>
  <c r="E3161" i="3" s="1"/>
  <c r="E3162" i="3" s="1"/>
  <c r="H3159" i="3"/>
  <c r="G3159" i="3"/>
  <c r="K3162" i="3" l="1"/>
  <c r="H3162" i="3"/>
  <c r="E3163" i="3"/>
  <c r="E3164" i="3" s="1"/>
  <c r="E3165" i="3" s="1"/>
  <c r="E3166" i="3" s="1"/>
  <c r="G3162" i="3"/>
  <c r="J3162" i="3"/>
  <c r="E3167" i="3" l="1"/>
  <c r="E3168" i="3" s="1"/>
  <c r="E3169" i="3" s="1"/>
  <c r="H3166" i="3"/>
  <c r="G3166" i="3"/>
  <c r="K3166" i="3"/>
  <c r="J3166" i="3"/>
  <c r="E3170" i="3" l="1"/>
  <c r="E3171" i="3" s="1"/>
  <c r="E3172" i="3" s="1"/>
  <c r="E3173" i="3" s="1"/>
  <c r="E3174" i="3" s="1"/>
  <c r="E3175" i="3" s="1"/>
  <c r="J3169" i="3"/>
  <c r="K3169" i="3"/>
  <c r="H3169" i="3"/>
  <c r="G3169" i="3"/>
  <c r="E3176" i="3" l="1"/>
  <c r="E3177" i="3" s="1"/>
  <c r="E3178" i="3" s="1"/>
  <c r="J3175" i="3"/>
  <c r="K3175" i="3"/>
  <c r="G3175" i="3"/>
  <c r="H3175" i="3"/>
  <c r="E3179" i="3" l="1"/>
  <c r="E3180" i="3" s="1"/>
  <c r="E3181" i="3" s="1"/>
  <c r="H3178" i="3"/>
  <c r="G3178" i="3"/>
  <c r="K3178" i="3"/>
  <c r="J3178" i="3"/>
  <c r="E3182" i="3" l="1"/>
  <c r="E3183" i="3" s="1"/>
  <c r="E3184" i="3" s="1"/>
  <c r="E3185" i="3" s="1"/>
  <c r="H3181" i="3"/>
  <c r="J3181" i="3"/>
  <c r="K3181" i="3"/>
  <c r="G3181" i="3"/>
  <c r="E3186" i="3" l="1"/>
  <c r="E3187" i="3" s="1"/>
  <c r="E3188" i="3" s="1"/>
  <c r="E3189" i="3" s="1"/>
  <c r="E3190" i="3" s="1"/>
  <c r="E3191" i="3" s="1"/>
  <c r="E3192" i="3" s="1"/>
  <c r="G3185" i="3"/>
  <c r="J3185" i="3"/>
  <c r="K3185" i="3"/>
  <c r="H3185" i="3"/>
  <c r="E3193" i="3" l="1"/>
  <c r="E3194" i="3" s="1"/>
  <c r="E3195" i="3" s="1"/>
  <c r="H3192" i="3"/>
  <c r="J3192" i="3"/>
  <c r="G3192" i="3"/>
  <c r="K3192" i="3"/>
  <c r="E3196" i="3" l="1"/>
  <c r="E3197" i="3" s="1"/>
  <c r="E3198" i="3" s="1"/>
  <c r="H3195" i="3"/>
  <c r="G3195" i="3"/>
  <c r="K3195" i="3"/>
  <c r="J3195" i="3"/>
  <c r="H3198" i="3" l="1"/>
  <c r="G3198" i="3"/>
  <c r="E3199" i="3"/>
  <c r="E3200" i="3" s="1"/>
  <c r="E3201" i="3" s="1"/>
  <c r="E3202" i="3" s="1"/>
  <c r="E3203" i="3" s="1"/>
  <c r="K3198" i="3"/>
  <c r="J3198" i="3"/>
  <c r="E3204" i="3" l="1"/>
  <c r="E3205" i="3" s="1"/>
  <c r="E3206" i="3" s="1"/>
  <c r="E3207" i="3" s="1"/>
  <c r="E3208" i="3" s="1"/>
  <c r="E3209" i="3" s="1"/>
  <c r="H3203" i="3"/>
  <c r="G3203" i="3"/>
  <c r="K3203" i="3"/>
  <c r="J3203" i="3"/>
  <c r="E3210" i="3" l="1"/>
  <c r="E3211" i="3" s="1"/>
  <c r="E3212" i="3" s="1"/>
  <c r="H3209" i="3"/>
  <c r="J3209" i="3"/>
  <c r="G3209" i="3"/>
  <c r="K3209" i="3"/>
  <c r="E3213" i="3" l="1"/>
  <c r="E3214" i="3" s="1"/>
  <c r="E3215" i="3" s="1"/>
  <c r="E3216" i="3" s="1"/>
  <c r="K3212" i="3"/>
  <c r="J3212" i="3"/>
  <c r="G3212" i="3"/>
  <c r="H3212" i="3"/>
  <c r="E3217" i="3" l="1"/>
  <c r="E3218" i="3" s="1"/>
  <c r="E3219" i="3" s="1"/>
  <c r="E3220" i="3" s="1"/>
  <c r="E3221" i="3" s="1"/>
  <c r="E3222" i="3" s="1"/>
  <c r="K3216" i="3"/>
  <c r="H3216" i="3"/>
  <c r="J3216" i="3"/>
  <c r="G3216" i="3"/>
  <c r="E3223" i="3" l="1"/>
  <c r="E3224" i="3" s="1"/>
  <c r="E3225" i="3" s="1"/>
  <c r="E3226" i="3" s="1"/>
  <c r="E3227" i="3" s="1"/>
  <c r="E3228" i="3" s="1"/>
  <c r="E3229" i="3" s="1"/>
  <c r="G3222" i="3"/>
  <c r="H3222" i="3"/>
  <c r="J3222" i="3"/>
  <c r="K3222" i="3"/>
  <c r="E3230" i="3" l="1"/>
  <c r="E3231" i="3" s="1"/>
  <c r="E3232" i="3" s="1"/>
  <c r="H3229" i="3"/>
  <c r="K3229" i="3"/>
  <c r="J3229" i="3"/>
  <c r="G3229" i="3"/>
  <c r="E3233" i="3" l="1"/>
  <c r="E3234" i="3" s="1"/>
  <c r="E3235" i="3" s="1"/>
  <c r="H3232" i="3"/>
  <c r="G3232" i="3"/>
  <c r="J3232" i="3"/>
  <c r="K3232" i="3"/>
  <c r="H3235" i="3" l="1"/>
  <c r="G3235" i="3"/>
  <c r="E3236" i="3"/>
  <c r="E3237" i="3" s="1"/>
  <c r="E3238" i="3" s="1"/>
  <c r="E3239" i="3" s="1"/>
  <c r="E3240" i="3" s="1"/>
  <c r="K3235" i="3"/>
  <c r="J3235" i="3"/>
  <c r="E3241" i="3" l="1"/>
  <c r="E3242" i="3" s="1"/>
  <c r="E3243" i="3" s="1"/>
  <c r="E3244" i="3" s="1"/>
  <c r="E3245" i="3" s="1"/>
  <c r="E3246" i="3" s="1"/>
  <c r="G3240" i="3"/>
  <c r="J3240" i="3"/>
  <c r="H3240" i="3"/>
  <c r="K3240" i="3"/>
  <c r="E3247" i="3" l="1"/>
  <c r="E3248" i="3" s="1"/>
  <c r="E3249" i="3" s="1"/>
  <c r="E3250" i="3" s="1"/>
  <c r="H3246" i="3"/>
  <c r="G3246" i="3"/>
  <c r="J3246" i="3"/>
  <c r="K3246" i="3"/>
  <c r="G3250" i="3" l="1"/>
  <c r="E3251" i="3"/>
  <c r="E3252" i="3" s="1"/>
  <c r="E3253" i="3" s="1"/>
  <c r="E3254" i="3" s="1"/>
  <c r="E3255" i="3" s="1"/>
  <c r="J3250" i="3"/>
  <c r="H3250" i="3"/>
  <c r="K3250" i="3"/>
  <c r="E3256" i="3" l="1"/>
  <c r="E3257" i="3" s="1"/>
  <c r="E3258" i="3" s="1"/>
  <c r="E3259" i="3" s="1"/>
  <c r="E3260" i="3" s="1"/>
  <c r="E3261" i="3" s="1"/>
  <c r="G3255" i="3"/>
  <c r="K3255" i="3"/>
  <c r="H3255" i="3"/>
  <c r="J3255" i="3"/>
  <c r="E3262" i="3" l="1"/>
  <c r="E3263" i="3" s="1"/>
  <c r="E3264" i="3" s="1"/>
  <c r="E3265" i="3" s="1"/>
  <c r="E3266" i="3" s="1"/>
  <c r="E3267" i="3" s="1"/>
  <c r="E3268" i="3" s="1"/>
  <c r="J3261" i="3"/>
  <c r="H3261" i="3"/>
  <c r="K3261" i="3"/>
  <c r="G3261" i="3"/>
  <c r="E3269" i="3" l="1"/>
  <c r="E3270" i="3" s="1"/>
  <c r="E3271" i="3" s="1"/>
  <c r="H3268" i="3"/>
  <c r="G3268" i="3"/>
  <c r="K3268" i="3"/>
  <c r="J3268" i="3"/>
  <c r="E3272" i="3" l="1"/>
  <c r="E3273" i="3" s="1"/>
  <c r="E3274" i="3" s="1"/>
  <c r="J3271" i="3"/>
  <c r="H3271" i="3"/>
  <c r="G3271" i="3"/>
  <c r="K3271" i="3"/>
  <c r="E3275" i="3" l="1"/>
  <c r="E3276" i="3" s="1"/>
  <c r="E3277" i="3" s="1"/>
  <c r="E3278" i="3" s="1"/>
  <c r="K3274" i="3"/>
  <c r="J3274" i="3"/>
  <c r="H3274" i="3"/>
  <c r="G3274" i="3"/>
  <c r="E3279" i="3" l="1"/>
  <c r="E3280" i="3" s="1"/>
  <c r="E3281" i="3" s="1"/>
  <c r="E3282" i="3" s="1"/>
  <c r="E3283" i="3" s="1"/>
  <c r="E3284" i="3" s="1"/>
  <c r="J3278" i="3"/>
  <c r="K3278" i="3"/>
  <c r="G3278" i="3"/>
  <c r="H3278" i="3"/>
  <c r="E3285" i="3" l="1"/>
  <c r="E3286" i="3" s="1"/>
  <c r="E3287" i="3" s="1"/>
  <c r="E3288" i="3" s="1"/>
  <c r="K3284" i="3"/>
  <c r="J3284" i="3"/>
  <c r="H3284" i="3"/>
  <c r="G3284" i="3"/>
  <c r="E3289" i="3" l="1"/>
  <c r="E3290" i="3" s="1"/>
  <c r="E3291" i="3" s="1"/>
  <c r="K3288" i="3"/>
  <c r="J3288" i="3"/>
  <c r="H3288" i="3"/>
  <c r="G3288" i="3"/>
  <c r="E3292" i="3" l="1"/>
  <c r="E3293" i="3" s="1"/>
  <c r="E3294" i="3" s="1"/>
  <c r="E3295" i="3" s="1"/>
  <c r="K3291" i="3"/>
  <c r="G3291" i="3"/>
  <c r="H3291" i="3"/>
  <c r="J3291" i="3"/>
  <c r="E3296" i="3" l="1"/>
  <c r="E3297" i="3" s="1"/>
  <c r="E3298" i="3" s="1"/>
  <c r="E3299" i="3" s="1"/>
  <c r="E3300" i="3" s="1"/>
  <c r="E3301" i="3" s="1"/>
  <c r="K3295" i="3"/>
  <c r="J3295" i="3"/>
  <c r="H3295" i="3"/>
  <c r="G3295" i="3"/>
  <c r="E3302" i="3" l="1"/>
  <c r="E3303" i="3" s="1"/>
  <c r="E3304" i="3" s="1"/>
  <c r="K3301" i="3"/>
  <c r="J3301" i="3"/>
  <c r="G3301" i="3"/>
  <c r="H3301" i="3"/>
  <c r="E3305" i="3" l="1"/>
  <c r="E3306" i="3" s="1"/>
  <c r="E3307" i="3" s="1"/>
  <c r="E3308" i="3" s="1"/>
  <c r="E3309" i="3" s="1"/>
  <c r="H3304" i="3"/>
  <c r="G3304" i="3"/>
  <c r="K3304" i="3"/>
  <c r="J3304" i="3"/>
  <c r="E3310" i="3" l="1"/>
  <c r="E3311" i="3" s="1"/>
  <c r="E3312" i="3" s="1"/>
  <c r="E3313" i="3" s="1"/>
  <c r="E3314" i="3" s="1"/>
  <c r="E3315" i="3" s="1"/>
  <c r="K3309" i="3"/>
  <c r="J3309" i="3"/>
  <c r="G3309" i="3"/>
  <c r="H3309" i="3"/>
  <c r="H3315" i="3" l="1"/>
  <c r="E3316" i="3"/>
  <c r="E3317" i="3" s="1"/>
  <c r="E3318" i="3" s="1"/>
  <c r="E3319" i="3" s="1"/>
  <c r="E3320" i="3" s="1"/>
  <c r="E3321" i="3" s="1"/>
  <c r="G3315" i="3"/>
  <c r="K3315" i="3"/>
  <c r="J3315" i="3"/>
  <c r="E3322" i="3" l="1"/>
  <c r="E3323" i="3" s="1"/>
  <c r="E3324" i="3" s="1"/>
  <c r="E3325" i="3" s="1"/>
  <c r="K3321" i="3"/>
  <c r="J3321" i="3"/>
  <c r="H3321" i="3"/>
  <c r="G3321" i="3"/>
  <c r="E3326" i="3" l="1"/>
  <c r="E3327" i="3" s="1"/>
  <c r="E3328" i="3" s="1"/>
  <c r="E3329" i="3" s="1"/>
  <c r="E3330" i="3" s="1"/>
  <c r="K3325" i="3"/>
  <c r="H3325" i="3"/>
  <c r="G3325" i="3"/>
  <c r="J3325" i="3"/>
  <c r="H3330" i="3" l="1"/>
  <c r="E3331" i="3"/>
  <c r="E3332" i="3" s="1"/>
  <c r="E3333" i="3" s="1"/>
  <c r="E3334" i="3" s="1"/>
  <c r="E3335" i="3" s="1"/>
  <c r="E3336" i="3" s="1"/>
  <c r="K3330" i="3"/>
  <c r="J3330" i="3"/>
  <c r="G3330" i="3"/>
  <c r="E3337" i="3" l="1"/>
  <c r="E3338" i="3" s="1"/>
  <c r="E3339" i="3" s="1"/>
  <c r="E3340" i="3" s="1"/>
  <c r="E3341" i="3" s="1"/>
  <c r="E3342" i="3" s="1"/>
  <c r="G3336" i="3"/>
  <c r="K3336" i="3"/>
  <c r="J3336" i="3"/>
  <c r="H3336" i="3"/>
  <c r="E3343" i="3" l="1"/>
  <c r="E3344" i="3" s="1"/>
  <c r="E3345" i="3" s="1"/>
  <c r="G3342" i="3"/>
  <c r="K3342" i="3"/>
  <c r="H3342" i="3"/>
  <c r="J3342" i="3"/>
  <c r="E3346" i="3" l="1"/>
  <c r="E3347" i="3" s="1"/>
  <c r="E3348" i="3" s="1"/>
  <c r="G3345" i="3"/>
  <c r="K3345" i="3"/>
  <c r="J3345" i="3"/>
  <c r="H3345" i="3"/>
  <c r="E3349" i="3" l="1"/>
  <c r="E3350" i="3" s="1"/>
  <c r="E3351" i="3" s="1"/>
  <c r="E3352" i="3" s="1"/>
  <c r="G3348" i="3"/>
  <c r="H3348" i="3"/>
  <c r="K3348" i="3"/>
  <c r="J3348" i="3"/>
  <c r="E3353" i="3" l="1"/>
  <c r="E3354" i="3" s="1"/>
  <c r="E3355" i="3" s="1"/>
  <c r="E3356" i="3" s="1"/>
  <c r="E3357" i="3" s="1"/>
  <c r="E3358" i="3" s="1"/>
  <c r="K3352" i="3"/>
  <c r="H3352" i="3"/>
  <c r="J3352" i="3"/>
  <c r="G3352" i="3"/>
  <c r="H3358" i="3" l="1"/>
  <c r="E3359" i="3"/>
  <c r="E3360" i="3" s="1"/>
  <c r="E3361" i="3" s="1"/>
  <c r="K3358" i="3"/>
  <c r="J3358" i="3"/>
  <c r="G3358" i="3"/>
  <c r="E3362" i="3" l="1"/>
  <c r="E3363" i="3" s="1"/>
  <c r="E3364" i="3" s="1"/>
  <c r="E3365" i="3" s="1"/>
  <c r="K3361" i="3"/>
  <c r="J3361" i="3"/>
  <c r="H3361" i="3"/>
  <c r="G3361" i="3"/>
  <c r="E3366" i="3" l="1"/>
  <c r="E3367" i="3" s="1"/>
  <c r="E3368" i="3" s="1"/>
  <c r="E3369" i="3" s="1"/>
  <c r="E3370" i="3" s="1"/>
  <c r="E3371" i="3" s="1"/>
  <c r="H3365" i="3"/>
  <c r="K3365" i="3"/>
  <c r="G3365" i="3"/>
  <c r="J3365" i="3"/>
  <c r="E3372" i="3" l="1"/>
  <c r="E3373" i="3" s="1"/>
  <c r="E3374" i="3" s="1"/>
  <c r="E3375" i="3" s="1"/>
  <c r="E3376" i="3" s="1"/>
  <c r="E3377" i="3" s="1"/>
  <c r="E3378" i="3" s="1"/>
  <c r="K3371" i="3"/>
  <c r="J3371" i="3"/>
  <c r="G3371" i="3"/>
  <c r="H3371" i="3"/>
  <c r="E3379" i="3" l="1"/>
  <c r="E3380" i="3" s="1"/>
  <c r="E3381" i="3" s="1"/>
  <c r="J3378" i="3"/>
  <c r="G3378" i="3"/>
  <c r="H3378" i="3"/>
  <c r="K3378" i="3"/>
  <c r="E3382" i="3" l="1"/>
  <c r="E3383" i="3" s="1"/>
  <c r="E3384" i="3" s="1"/>
  <c r="G3381" i="3"/>
  <c r="H3381" i="3"/>
  <c r="J3381" i="3"/>
  <c r="K3381" i="3"/>
  <c r="E3385" i="3" l="1"/>
  <c r="E3386" i="3" s="1"/>
  <c r="E3387" i="3" s="1"/>
  <c r="E3388" i="3" s="1"/>
  <c r="E3389" i="3" s="1"/>
  <c r="J3384" i="3"/>
  <c r="G3384" i="3"/>
  <c r="K3384" i="3"/>
  <c r="H3384" i="3"/>
  <c r="H3389" i="3" l="1"/>
  <c r="E3390" i="3"/>
  <c r="E3391" i="3" s="1"/>
  <c r="E3392" i="3" s="1"/>
  <c r="E3393" i="3" s="1"/>
  <c r="E3394" i="3" s="1"/>
  <c r="E3395" i="3" s="1"/>
  <c r="E3396" i="3" s="1"/>
  <c r="G3389" i="3"/>
  <c r="J3389" i="3"/>
  <c r="K3389" i="3"/>
  <c r="H3396" i="3" l="1"/>
  <c r="G3396" i="3"/>
  <c r="E3397" i="3"/>
  <c r="E3398" i="3" s="1"/>
  <c r="E3399" i="3" s="1"/>
  <c r="K3396" i="3"/>
  <c r="J3396" i="3"/>
  <c r="K3399" i="3" l="1"/>
  <c r="E3400" i="3"/>
  <c r="E3401" i="3" s="1"/>
  <c r="E3402" i="3" s="1"/>
  <c r="E3403" i="3" s="1"/>
  <c r="H3399" i="3"/>
  <c r="G3399" i="3"/>
  <c r="J3399" i="3"/>
  <c r="E3404" i="3" l="1"/>
  <c r="E3405" i="3" s="1"/>
  <c r="E3406" i="3" s="1"/>
  <c r="K3403" i="3"/>
  <c r="H3403" i="3"/>
  <c r="G3403" i="3"/>
  <c r="J3403" i="3"/>
  <c r="E3407" i="3" l="1"/>
  <c r="E3408" i="3" s="1"/>
  <c r="E3409" i="3" s="1"/>
  <c r="E3410" i="3" s="1"/>
  <c r="G3406" i="3"/>
  <c r="H3406" i="3"/>
  <c r="K3406" i="3"/>
  <c r="J3406" i="3"/>
  <c r="G3410" i="3" l="1"/>
  <c r="E3411" i="3"/>
  <c r="E3412" i="3" s="1"/>
  <c r="E3413" i="3" s="1"/>
  <c r="H3410" i="3"/>
  <c r="K3410" i="3"/>
  <c r="J3410" i="3"/>
  <c r="H3413" i="3" l="1"/>
  <c r="E3414" i="3"/>
  <c r="E3415" i="3" s="1"/>
  <c r="E3416" i="3" s="1"/>
  <c r="K3413" i="3"/>
  <c r="G3413" i="3"/>
  <c r="J3413" i="3"/>
  <c r="K3416" i="3" l="1"/>
  <c r="E3417" i="3"/>
  <c r="E3418" i="3" s="1"/>
  <c r="E3419" i="3" s="1"/>
  <c r="E3420" i="3" s="1"/>
  <c r="H3416" i="3"/>
  <c r="G3416" i="3"/>
  <c r="J3416" i="3"/>
  <c r="J3420" i="3" l="1"/>
  <c r="G3420" i="3"/>
  <c r="H3420" i="3"/>
  <c r="E3421" i="3"/>
  <c r="E3422" i="3" s="1"/>
  <c r="E3423" i="3" s="1"/>
  <c r="E3424" i="3" s="1"/>
  <c r="E3425" i="3" s="1"/>
  <c r="K3420" i="3"/>
  <c r="K3425" i="3" l="1"/>
  <c r="G3425" i="3"/>
  <c r="E3426" i="3"/>
  <c r="E3427" i="3" s="1"/>
  <c r="E3428" i="3" s="1"/>
  <c r="H3425" i="3"/>
  <c r="J3425" i="3"/>
  <c r="J3428" i="3" l="1"/>
  <c r="E3429" i="3"/>
  <c r="E3430" i="3" s="1"/>
  <c r="E3431" i="3" s="1"/>
  <c r="E3432" i="3" s="1"/>
  <c r="G3428" i="3"/>
  <c r="K3428" i="3"/>
  <c r="H3428" i="3"/>
  <c r="E3433" i="3" l="1"/>
  <c r="E3434" i="3" s="1"/>
  <c r="E3435" i="3" s="1"/>
  <c r="E3436" i="3" s="1"/>
  <c r="E3437" i="3" s="1"/>
  <c r="E3438" i="3" s="1"/>
  <c r="H3432" i="3"/>
  <c r="G3432" i="3"/>
  <c r="K3432" i="3"/>
  <c r="J3432" i="3"/>
  <c r="E3439" i="3" l="1"/>
  <c r="E3440" i="3" s="1"/>
  <c r="E3441" i="3" s="1"/>
  <c r="E3442" i="3" s="1"/>
  <c r="E3443" i="3" s="1"/>
  <c r="J3438" i="3"/>
  <c r="K3438" i="3"/>
  <c r="H3438" i="3"/>
  <c r="G3438" i="3"/>
  <c r="E3444" i="3" l="1"/>
  <c r="E3445" i="3" s="1"/>
  <c r="E3446" i="3" s="1"/>
  <c r="J3443" i="3"/>
  <c r="K3443" i="3"/>
  <c r="G3443" i="3"/>
  <c r="H3443" i="3"/>
  <c r="E3447" i="3" l="1"/>
  <c r="E3448" i="3" s="1"/>
  <c r="E3449" i="3" s="1"/>
  <c r="E3450" i="3" s="1"/>
  <c r="K3446" i="3"/>
  <c r="H3446" i="3"/>
  <c r="G3446" i="3"/>
  <c r="J3446" i="3"/>
  <c r="E3451" i="3" l="1"/>
  <c r="E3452" i="3" s="1"/>
  <c r="E3453" i="3" s="1"/>
  <c r="G3450" i="3"/>
  <c r="J3450" i="3"/>
  <c r="H3450" i="3"/>
  <c r="K3450" i="3"/>
  <c r="E3454" i="3" l="1"/>
  <c r="E3455" i="3" s="1"/>
  <c r="E3456" i="3" s="1"/>
  <c r="E3457" i="3" s="1"/>
  <c r="E3458" i="3" s="1"/>
  <c r="E3459" i="3" s="1"/>
  <c r="H3453" i="3"/>
  <c r="G3453" i="3"/>
  <c r="K3453" i="3"/>
  <c r="J3453" i="3"/>
  <c r="E3460" i="3" l="1"/>
  <c r="E3461" i="3" s="1"/>
  <c r="E3462" i="3" s="1"/>
  <c r="K3459" i="3"/>
  <c r="G3459" i="3"/>
  <c r="J3459" i="3"/>
  <c r="H3459" i="3"/>
  <c r="E3463" i="3" l="1"/>
  <c r="E3464" i="3" s="1"/>
  <c r="E3465" i="3" s="1"/>
  <c r="J3462" i="3"/>
  <c r="H3462" i="3"/>
  <c r="G3462" i="3"/>
  <c r="K3462" i="3"/>
  <c r="E3466" i="3" l="1"/>
  <c r="E3467" i="3" s="1"/>
  <c r="E3468" i="3" s="1"/>
  <c r="E3469" i="3" s="1"/>
  <c r="G3465" i="3"/>
  <c r="H3465" i="3"/>
  <c r="J3465" i="3"/>
  <c r="K3465" i="3"/>
  <c r="E3470" i="3" l="1"/>
  <c r="E3471" i="3" s="1"/>
  <c r="E3472" i="3" s="1"/>
  <c r="E3473" i="3" s="1"/>
  <c r="E3474" i="3" s="1"/>
  <c r="E3475" i="3" s="1"/>
  <c r="E3476" i="3" s="1"/>
  <c r="H3469" i="3"/>
  <c r="G3469" i="3"/>
  <c r="J3469" i="3"/>
  <c r="K3469" i="3"/>
  <c r="H3476" i="3" l="1"/>
  <c r="G3476" i="3"/>
  <c r="E3477" i="3"/>
  <c r="E3478" i="3" s="1"/>
  <c r="E3479" i="3" s="1"/>
  <c r="K3476" i="3"/>
  <c r="J3476" i="3"/>
  <c r="E3480" i="3" l="1"/>
  <c r="E3481" i="3" s="1"/>
  <c r="E3482" i="3" s="1"/>
  <c r="J3479" i="3"/>
  <c r="K3479" i="3"/>
  <c r="H3479" i="3"/>
  <c r="G3479" i="3"/>
  <c r="E3483" i="3" l="1"/>
  <c r="E3484" i="3" s="1"/>
  <c r="E3485" i="3" s="1"/>
  <c r="E3486" i="3" s="1"/>
  <c r="E3487" i="3" s="1"/>
  <c r="K3482" i="3"/>
  <c r="H3482" i="3"/>
  <c r="G3482" i="3"/>
  <c r="J3482" i="3"/>
  <c r="E3488" i="3" l="1"/>
  <c r="E3489" i="3" s="1"/>
  <c r="E3490" i="3" s="1"/>
  <c r="E3491" i="3" s="1"/>
  <c r="E3492" i="3" s="1"/>
  <c r="E3493" i="3" s="1"/>
  <c r="G3487" i="3"/>
  <c r="K3487" i="3"/>
  <c r="J3487" i="3"/>
  <c r="H3487" i="3"/>
  <c r="E3494" i="3" l="1"/>
  <c r="E3495" i="3" s="1"/>
  <c r="E3496" i="3" s="1"/>
  <c r="K3493" i="3"/>
  <c r="G3493" i="3"/>
  <c r="J3493" i="3"/>
  <c r="H3493" i="3"/>
  <c r="E3497" i="3" l="1"/>
  <c r="E3498" i="3" s="1"/>
  <c r="E3499" i="3" s="1"/>
  <c r="E3500" i="3" s="1"/>
  <c r="K3496" i="3"/>
  <c r="J3496" i="3"/>
  <c r="G3496" i="3"/>
  <c r="H3496" i="3"/>
  <c r="E3501" i="3" l="1"/>
  <c r="E3502" i="3" s="1"/>
  <c r="E3503" i="3" s="1"/>
  <c r="E3504" i="3" s="1"/>
  <c r="E3505" i="3" s="1"/>
  <c r="E3506" i="3" s="1"/>
  <c r="H3500" i="3"/>
  <c r="G3500" i="3"/>
  <c r="K3500" i="3"/>
  <c r="J3500" i="3"/>
  <c r="J3506" i="3" l="1"/>
  <c r="K3506" i="3"/>
  <c r="G3506" i="3"/>
  <c r="E3507" i="3"/>
  <c r="E3508" i="3" s="1"/>
  <c r="E3509" i="3" s="1"/>
  <c r="E3510" i="3" s="1"/>
  <c r="E3511" i="3" s="1"/>
  <c r="E3512" i="3" s="1"/>
  <c r="E3513" i="3" s="1"/>
  <c r="H3506" i="3"/>
  <c r="E3514" i="3" l="1"/>
  <c r="E3515" i="3" s="1"/>
  <c r="E3516" i="3" s="1"/>
  <c r="H3513" i="3"/>
  <c r="J3513" i="3"/>
  <c r="K3513" i="3"/>
  <c r="G3513" i="3"/>
  <c r="E3517" i="3" l="1"/>
  <c r="E3518" i="3" s="1"/>
  <c r="E3519" i="3" s="1"/>
  <c r="K3516" i="3"/>
  <c r="J3516" i="3"/>
  <c r="H3516" i="3"/>
  <c r="G3516" i="3"/>
  <c r="E3520" i="3" l="1"/>
  <c r="E3521" i="3" s="1"/>
  <c r="E3522" i="3" s="1"/>
  <c r="E3523" i="3" s="1"/>
  <c r="E3524" i="3" s="1"/>
  <c r="K3519" i="3"/>
  <c r="J3519" i="3"/>
  <c r="H3519" i="3"/>
  <c r="G3519" i="3"/>
  <c r="E3525" i="3" l="1"/>
  <c r="E3526" i="3" s="1"/>
  <c r="E3527" i="3" s="1"/>
  <c r="E3528" i="3" s="1"/>
  <c r="E3529" i="3" s="1"/>
  <c r="E3530" i="3" s="1"/>
  <c r="H3524" i="3"/>
  <c r="G3524" i="3"/>
  <c r="J3524" i="3"/>
  <c r="K3524" i="3"/>
  <c r="E3531" i="3" l="1"/>
  <c r="E3532" i="3" s="1"/>
  <c r="E3533" i="3" s="1"/>
  <c r="E3534" i="3" s="1"/>
  <c r="J3530" i="3"/>
  <c r="K3530" i="3"/>
  <c r="H3530" i="3"/>
  <c r="G3530" i="3"/>
  <c r="E3535" i="3" l="1"/>
  <c r="E3536" i="3" s="1"/>
  <c r="E3537" i="3" s="1"/>
  <c r="E3538" i="3" s="1"/>
  <c r="E3539" i="3" s="1"/>
  <c r="H3534" i="3"/>
  <c r="G3534" i="3"/>
  <c r="K3534" i="3"/>
  <c r="J3534" i="3"/>
  <c r="E3540" i="3" l="1"/>
  <c r="E3541" i="3" s="1"/>
  <c r="E3542" i="3" s="1"/>
  <c r="E3543" i="3" s="1"/>
  <c r="E3544" i="3" s="1"/>
  <c r="E3545" i="3" s="1"/>
  <c r="K3539" i="3"/>
  <c r="H3539" i="3"/>
  <c r="J3539" i="3"/>
  <c r="G3539" i="3"/>
  <c r="E3546" i="3" l="1"/>
  <c r="E3547" i="3" s="1"/>
  <c r="E3548" i="3" s="1"/>
  <c r="E3549" i="3" s="1"/>
  <c r="E3550" i="3" s="1"/>
  <c r="E3551" i="3" s="1"/>
  <c r="E3552" i="3" s="1"/>
  <c r="J3545" i="3"/>
  <c r="K3545" i="3"/>
  <c r="G3545" i="3"/>
  <c r="H3545" i="3"/>
  <c r="E3553" i="3" l="1"/>
  <c r="E3554" i="3" s="1"/>
  <c r="E3555" i="3" s="1"/>
  <c r="H3552" i="3"/>
  <c r="J3552" i="3"/>
  <c r="K3552" i="3"/>
  <c r="G3552" i="3"/>
  <c r="H3555" i="3" l="1"/>
  <c r="E3556" i="3"/>
  <c r="E3557" i="3" s="1"/>
  <c r="E3558" i="3" s="1"/>
  <c r="J3555" i="3"/>
  <c r="G3555" i="3"/>
  <c r="K3555" i="3"/>
  <c r="E3559" i="3" l="1"/>
  <c r="E3560" i="3" s="1"/>
  <c r="E3561" i="3" s="1"/>
  <c r="E3562" i="3" s="1"/>
  <c r="G3558" i="3"/>
  <c r="K3558" i="3"/>
  <c r="J3558" i="3"/>
  <c r="H3558" i="3"/>
  <c r="E3563" i="3" l="1"/>
  <c r="E3564" i="3" s="1"/>
  <c r="E3565" i="3" s="1"/>
  <c r="E3566" i="3" s="1"/>
  <c r="E3567" i="3" s="1"/>
  <c r="E3568" i="3" s="1"/>
  <c r="G3562" i="3"/>
  <c r="J3562" i="3"/>
  <c r="H3562" i="3"/>
  <c r="K3562" i="3"/>
  <c r="E3569" i="3" l="1"/>
  <c r="E3570" i="3" s="1"/>
  <c r="E3571" i="3" s="1"/>
  <c r="E3572" i="3" s="1"/>
  <c r="J3568" i="3"/>
  <c r="K3568" i="3"/>
  <c r="H3568" i="3"/>
  <c r="G3568" i="3"/>
  <c r="H3572" i="3" l="1"/>
  <c r="G3572" i="3"/>
  <c r="E3573" i="3"/>
  <c r="E3574" i="3" s="1"/>
  <c r="E3575" i="3" s="1"/>
  <c r="K3572" i="3"/>
  <c r="J3572" i="3"/>
  <c r="H3575" i="3" l="1"/>
  <c r="J3575" i="3"/>
  <c r="E3576" i="3"/>
  <c r="E3577" i="3" s="1"/>
  <c r="E3578" i="3" s="1"/>
  <c r="E3579" i="3" s="1"/>
  <c r="K3575" i="3"/>
  <c r="G3575" i="3"/>
  <c r="G3579" i="3" l="1"/>
  <c r="H3579" i="3"/>
  <c r="E3580" i="3"/>
  <c r="E3581" i="3" s="1"/>
  <c r="E3582" i="3" s="1"/>
  <c r="E3583" i="3" s="1"/>
  <c r="E3584" i="3" s="1"/>
  <c r="E3585" i="3" s="1"/>
  <c r="K3579" i="3"/>
  <c r="J3579" i="3"/>
  <c r="G3585" i="3" l="1"/>
  <c r="E3586" i="3"/>
  <c r="E3587" i="3" s="1"/>
  <c r="E3588" i="3" s="1"/>
  <c r="J3585" i="3"/>
  <c r="H3585" i="3"/>
  <c r="K3585" i="3"/>
  <c r="G3588" i="3" l="1"/>
  <c r="E3589" i="3"/>
  <c r="E3590" i="3" s="1"/>
  <c r="E3591" i="3" s="1"/>
  <c r="E3592" i="3" s="1"/>
  <c r="E3593" i="3" s="1"/>
  <c r="J3588" i="3"/>
  <c r="K3588" i="3"/>
  <c r="H3588" i="3"/>
  <c r="E3594" i="3" l="1"/>
  <c r="E3595" i="3" s="1"/>
  <c r="E3596" i="3" s="1"/>
  <c r="E3597" i="3" s="1"/>
  <c r="E3598" i="3" s="1"/>
  <c r="E3599" i="3" s="1"/>
  <c r="J3593" i="3"/>
  <c r="H3593" i="3"/>
  <c r="G3593" i="3"/>
  <c r="K3593" i="3"/>
  <c r="E3600" i="3" l="1"/>
  <c r="E3601" i="3" s="1"/>
  <c r="E3602" i="3" s="1"/>
  <c r="E3603" i="3" s="1"/>
  <c r="E3604" i="3" s="1"/>
  <c r="E3605" i="3" s="1"/>
  <c r="K3599" i="3"/>
  <c r="G3599" i="3"/>
  <c r="J3599" i="3"/>
  <c r="H3599" i="3"/>
  <c r="E3606" i="3" l="1"/>
  <c r="E3607" i="3" s="1"/>
  <c r="E3608" i="3" s="1"/>
  <c r="E3609" i="3" s="1"/>
  <c r="J3605" i="3"/>
  <c r="K3605" i="3"/>
  <c r="H3605" i="3"/>
  <c r="G3605" i="3"/>
  <c r="E3610" i="3" l="1"/>
  <c r="E3611" i="3" s="1"/>
  <c r="E3612" i="3" s="1"/>
  <c r="E3613" i="3" s="1"/>
  <c r="E3614" i="3" s="1"/>
  <c r="J3609" i="3"/>
  <c r="G3609" i="3"/>
  <c r="H3609" i="3"/>
  <c r="K3609" i="3"/>
  <c r="E3615" i="3" l="1"/>
  <c r="E3616" i="3" s="1"/>
  <c r="E3617" i="3" s="1"/>
  <c r="E3618" i="3" s="1"/>
  <c r="E3619" i="3" s="1"/>
  <c r="E3620" i="3" s="1"/>
  <c r="K3614" i="3"/>
  <c r="J3614" i="3"/>
  <c r="H3614" i="3"/>
  <c r="G3614" i="3"/>
  <c r="E3621" i="3" l="1"/>
  <c r="E3622" i="3" s="1"/>
  <c r="E3623" i="3" s="1"/>
  <c r="E3624" i="3" s="1"/>
  <c r="E3625" i="3" s="1"/>
  <c r="E3626" i="3" s="1"/>
  <c r="J3620" i="3"/>
  <c r="K3620" i="3"/>
  <c r="H3620" i="3"/>
  <c r="G3620" i="3"/>
  <c r="K3626" i="3" l="1"/>
  <c r="J3626" i="3"/>
  <c r="E3627" i="3"/>
  <c r="E3628" i="3" s="1"/>
  <c r="E3629" i="3" s="1"/>
  <c r="H3626" i="3"/>
  <c r="G3626" i="3"/>
  <c r="E3630" i="3" l="1"/>
  <c r="E3631" i="3" s="1"/>
  <c r="E3632" i="3" s="1"/>
  <c r="G3629" i="3"/>
  <c r="K3629" i="3"/>
  <c r="J3629" i="3"/>
  <c r="H3629" i="3"/>
  <c r="E3633" i="3" l="1"/>
  <c r="E3634" i="3" s="1"/>
  <c r="E3635" i="3" s="1"/>
  <c r="E3636" i="3" s="1"/>
  <c r="K3632" i="3"/>
  <c r="H3632" i="3"/>
  <c r="G3632" i="3"/>
  <c r="J3632" i="3"/>
  <c r="E3637" i="3" l="1"/>
  <c r="E3638" i="3" s="1"/>
  <c r="E3639" i="3" s="1"/>
  <c r="E3640" i="3" s="1"/>
  <c r="E3641" i="3" s="1"/>
  <c r="E3642" i="3" s="1"/>
  <c r="G3636" i="3"/>
  <c r="H3636" i="3"/>
  <c r="K3636" i="3"/>
  <c r="J3636" i="3"/>
  <c r="H3642" i="3" l="1"/>
  <c r="E3643" i="3"/>
  <c r="E3644" i="3" s="1"/>
  <c r="E3645" i="3" s="1"/>
  <c r="K3642" i="3"/>
  <c r="J3642" i="3"/>
  <c r="G3642" i="3"/>
  <c r="K3645" i="3" l="1"/>
  <c r="E3646" i="3"/>
  <c r="E3647" i="3" s="1"/>
  <c r="E3648" i="3" s="1"/>
  <c r="E3649" i="3" s="1"/>
  <c r="G3645" i="3"/>
  <c r="H3645" i="3"/>
  <c r="J3645" i="3"/>
  <c r="E3650" i="3" l="1"/>
  <c r="E3651" i="3" s="1"/>
  <c r="E3652" i="3" s="1"/>
  <c r="E3653" i="3" s="1"/>
  <c r="E3654" i="3" s="1"/>
  <c r="E3655" i="3" s="1"/>
  <c r="K3649" i="3"/>
  <c r="G3649" i="3"/>
  <c r="J3649" i="3"/>
  <c r="H3649" i="3"/>
  <c r="J3655" i="3" l="1"/>
  <c r="H3655" i="3"/>
  <c r="E3656" i="3"/>
  <c r="E3657" i="3" s="1"/>
  <c r="E3658" i="3" s="1"/>
  <c r="E3659" i="3" s="1"/>
  <c r="E3660" i="3" s="1"/>
  <c r="E3661" i="3" s="1"/>
  <c r="E3662" i="3" s="1"/>
  <c r="K3655" i="3"/>
  <c r="G3655" i="3"/>
  <c r="E3663" i="3" l="1"/>
  <c r="E3664" i="3" s="1"/>
  <c r="E3665" i="3" s="1"/>
  <c r="G3662" i="3"/>
  <c r="H3662" i="3"/>
  <c r="K3662" i="3"/>
  <c r="J3662" i="3"/>
  <c r="E3666" i="3" l="1"/>
  <c r="E3667" i="3" s="1"/>
  <c r="E3668" i="3" s="1"/>
  <c r="G3665" i="3"/>
  <c r="J3665" i="3"/>
  <c r="K3665" i="3"/>
  <c r="H3665" i="3"/>
  <c r="E3669" i="3" l="1"/>
  <c r="E3670" i="3" s="1"/>
  <c r="E3671" i="3" s="1"/>
  <c r="E3672" i="3" s="1"/>
  <c r="E3673" i="3" s="1"/>
  <c r="G3668" i="3"/>
  <c r="H3668" i="3"/>
  <c r="J3668" i="3"/>
  <c r="K3668" i="3"/>
  <c r="E3674" i="3" l="1"/>
  <c r="E3675" i="3" s="1"/>
  <c r="E3676" i="3" s="1"/>
  <c r="E3677" i="3" s="1"/>
  <c r="E3678" i="3" s="1"/>
  <c r="E3679" i="3" s="1"/>
  <c r="E3680" i="3" s="1"/>
  <c r="G3673" i="3"/>
  <c r="K3673" i="3"/>
  <c r="J3673" i="3"/>
  <c r="H3673" i="3"/>
  <c r="E3681" i="3" l="1"/>
  <c r="E3682" i="3" s="1"/>
  <c r="E3683" i="3" s="1"/>
  <c r="K3680" i="3"/>
  <c r="J3680" i="3"/>
  <c r="G3680" i="3"/>
  <c r="H3680" i="3"/>
  <c r="E3684" i="3" l="1"/>
  <c r="E3685" i="3" s="1"/>
  <c r="E3686" i="3" s="1"/>
  <c r="E3687" i="3" s="1"/>
  <c r="K3683" i="3"/>
  <c r="G3683" i="3"/>
  <c r="H3683" i="3"/>
  <c r="J3683" i="3"/>
  <c r="E3688" i="3" l="1"/>
  <c r="E3689" i="3" s="1"/>
  <c r="E3690" i="3" s="1"/>
  <c r="G3687" i="3"/>
  <c r="K3687" i="3"/>
  <c r="H3687" i="3"/>
  <c r="J3687" i="3"/>
  <c r="J3690" i="3" l="1"/>
  <c r="E3691" i="3"/>
  <c r="E3692" i="3" s="1"/>
  <c r="E3693" i="3" s="1"/>
  <c r="E3694" i="3" s="1"/>
  <c r="H3690" i="3"/>
  <c r="G3690" i="3"/>
  <c r="K3690" i="3"/>
  <c r="E3695" i="3" l="1"/>
  <c r="E3696" i="3" s="1"/>
  <c r="E3697" i="3" s="1"/>
  <c r="H3694" i="3"/>
  <c r="G3694" i="3"/>
  <c r="K3694" i="3"/>
  <c r="J3694" i="3"/>
  <c r="K3697" i="3" l="1"/>
  <c r="J3697" i="3"/>
  <c r="E3698" i="3"/>
  <c r="E3699" i="3" s="1"/>
  <c r="E3700" i="3" s="1"/>
  <c r="H3697" i="3"/>
  <c r="G3697" i="3"/>
  <c r="J3700" i="3" l="1"/>
  <c r="H3700" i="3"/>
  <c r="E3701" i="3"/>
  <c r="E3702" i="3" s="1"/>
  <c r="E3703" i="3" s="1"/>
  <c r="E3704" i="3" s="1"/>
  <c r="G3700" i="3"/>
  <c r="K3700" i="3"/>
  <c r="H3704" i="3" l="1"/>
  <c r="E3705" i="3"/>
  <c r="E3706" i="3" s="1"/>
  <c r="E3707" i="3" s="1"/>
  <c r="E3708" i="3" s="1"/>
  <c r="E3709" i="3" s="1"/>
  <c r="K3704" i="3"/>
  <c r="G3704" i="3"/>
  <c r="J3704" i="3"/>
  <c r="J3709" i="3" l="1"/>
  <c r="E3710" i="3"/>
  <c r="E3711" i="3" s="1"/>
  <c r="E3712" i="3" s="1"/>
  <c r="G3709" i="3"/>
  <c r="K3709" i="3"/>
  <c r="H3709" i="3"/>
  <c r="K3712" i="3" l="1"/>
  <c r="E3713" i="3"/>
  <c r="E3714" i="3" s="1"/>
  <c r="E3715" i="3" s="1"/>
  <c r="E3716" i="3" s="1"/>
  <c r="G3712" i="3"/>
  <c r="H3712" i="3"/>
  <c r="J3712" i="3"/>
  <c r="K3716" i="3" l="1"/>
  <c r="H3716" i="3"/>
  <c r="G3716" i="3"/>
  <c r="E3717" i="3"/>
  <c r="E3718" i="3" s="1"/>
  <c r="E3719" i="3" s="1"/>
  <c r="E3720" i="3" s="1"/>
  <c r="E3721" i="3" s="1"/>
  <c r="E3722" i="3" s="1"/>
  <c r="J3716" i="3"/>
  <c r="E3723" i="3" l="1"/>
  <c r="E3724" i="3" s="1"/>
  <c r="E3725" i="3" s="1"/>
  <c r="E3726" i="3" s="1"/>
  <c r="E3727" i="3" s="1"/>
  <c r="G3722" i="3"/>
  <c r="H3722" i="3"/>
  <c r="K3722" i="3"/>
  <c r="J3722" i="3"/>
  <c r="J3727" i="3" l="1"/>
  <c r="E3728" i="3"/>
  <c r="E3729" i="3" s="1"/>
  <c r="E3730" i="3" s="1"/>
  <c r="K3727" i="3"/>
  <c r="H3727" i="3"/>
  <c r="G3727" i="3"/>
  <c r="E3731" i="3" l="1"/>
  <c r="E3732" i="3" s="1"/>
  <c r="E3733" i="3" s="1"/>
  <c r="E3734" i="3" s="1"/>
  <c r="G3730" i="3"/>
  <c r="K3730" i="3"/>
  <c r="H3730" i="3"/>
  <c r="J3730" i="3"/>
  <c r="E3735" i="3" l="1"/>
  <c r="E3736" i="3" s="1"/>
  <c r="E3737" i="3" s="1"/>
  <c r="J3734" i="3"/>
  <c r="K3734" i="3"/>
  <c r="H3734" i="3"/>
  <c r="G3734" i="3"/>
  <c r="H3737" i="3" l="1"/>
  <c r="E3738" i="3"/>
  <c r="E3739" i="3" s="1"/>
  <c r="E3740" i="3" s="1"/>
  <c r="E3741" i="3" s="1"/>
  <c r="E3742" i="3" s="1"/>
  <c r="E3743" i="3" s="1"/>
  <c r="J3737" i="3"/>
  <c r="K3737" i="3"/>
  <c r="G3737" i="3"/>
  <c r="E3744" i="3" l="1"/>
  <c r="E3745" i="3" s="1"/>
  <c r="E3746" i="3" s="1"/>
  <c r="G3743" i="3"/>
  <c r="H3743" i="3"/>
  <c r="J3743" i="3"/>
  <c r="K3743" i="3"/>
  <c r="E3747" i="3" l="1"/>
  <c r="E3748" i="3" s="1"/>
  <c r="E3749" i="3" s="1"/>
  <c r="H3746" i="3"/>
  <c r="J3746" i="3"/>
  <c r="G3746" i="3"/>
  <c r="K3746" i="3"/>
  <c r="H3749" i="3" l="1"/>
  <c r="E3750" i="3"/>
  <c r="E3751" i="3" s="1"/>
  <c r="E3752" i="3" s="1"/>
  <c r="E3753" i="3" s="1"/>
  <c r="G3749" i="3"/>
  <c r="K3749" i="3"/>
  <c r="J3749" i="3"/>
  <c r="E3754" i="3" l="1"/>
  <c r="E3755" i="3" s="1"/>
  <c r="E3756" i="3" s="1"/>
  <c r="E3757" i="3" s="1"/>
  <c r="E3758" i="3" s="1"/>
  <c r="E3759" i="3" s="1"/>
  <c r="E3760" i="3" s="1"/>
  <c r="J3753" i="3"/>
  <c r="K3753" i="3"/>
  <c r="G3753" i="3"/>
  <c r="H3753" i="3"/>
  <c r="K3760" i="3" l="1"/>
  <c r="J3760" i="3"/>
  <c r="E3761" i="3"/>
  <c r="E3762" i="3" s="1"/>
  <c r="E3763" i="3" s="1"/>
  <c r="H3760" i="3"/>
  <c r="G3760" i="3"/>
  <c r="K3763" i="3" l="1"/>
  <c r="J3763" i="3"/>
  <c r="E3764" i="3"/>
  <c r="E3765" i="3" s="1"/>
  <c r="E3766" i="3" s="1"/>
  <c r="H3763" i="3"/>
  <c r="G3763" i="3"/>
  <c r="E3767" i="3" l="1"/>
  <c r="E3768" i="3" s="1"/>
  <c r="E3769" i="3" s="1"/>
  <c r="E3770" i="3" s="1"/>
  <c r="E3771" i="3" s="1"/>
  <c r="G3766" i="3"/>
  <c r="H3766" i="3"/>
  <c r="K3766" i="3"/>
  <c r="J3766" i="3"/>
  <c r="K3771" i="3" l="1"/>
  <c r="J3771" i="3"/>
  <c r="G3771" i="3"/>
  <c r="E3772" i="3"/>
  <c r="E3773" i="3" s="1"/>
  <c r="E3774" i="3" s="1"/>
  <c r="E3775" i="3" s="1"/>
  <c r="E3776" i="3" s="1"/>
  <c r="E3777" i="3" s="1"/>
  <c r="H3771" i="3"/>
  <c r="H3777" i="3" l="1"/>
  <c r="E3778" i="3"/>
  <c r="E3779" i="3" s="1"/>
  <c r="E3780" i="3" s="1"/>
  <c r="G3777" i="3"/>
  <c r="J3777" i="3"/>
  <c r="K3777" i="3"/>
  <c r="E3781" i="3" l="1"/>
  <c r="E3782" i="3" s="1"/>
  <c r="E3783" i="3" s="1"/>
  <c r="E3784" i="3" s="1"/>
  <c r="G3780" i="3"/>
  <c r="J3780" i="3"/>
  <c r="K3780" i="3"/>
  <c r="H3780" i="3"/>
  <c r="E3785" i="3" l="1"/>
  <c r="E3786" i="3" s="1"/>
  <c r="E3787" i="3" s="1"/>
  <c r="E3788" i="3" s="1"/>
  <c r="E3789" i="3" s="1"/>
  <c r="E3790" i="3" s="1"/>
  <c r="K3784" i="3"/>
  <c r="G3784" i="3"/>
  <c r="H3784" i="3"/>
  <c r="J3784" i="3"/>
  <c r="E3791" i="3" l="1"/>
  <c r="E3792" i="3" s="1"/>
  <c r="E3793" i="3" s="1"/>
  <c r="E3794" i="3" s="1"/>
  <c r="E3795" i="3" s="1"/>
  <c r="E3796" i="3" s="1"/>
  <c r="E3797" i="3" s="1"/>
  <c r="J3790" i="3"/>
  <c r="K3790" i="3"/>
  <c r="G3790" i="3"/>
  <c r="H3790" i="3"/>
  <c r="E3798" i="3" l="1"/>
  <c r="E3799" i="3" s="1"/>
  <c r="E3800" i="3" s="1"/>
  <c r="H3797" i="3"/>
  <c r="K3797" i="3"/>
  <c r="J3797" i="3"/>
  <c r="G3797" i="3"/>
  <c r="J3800" i="3" l="1"/>
  <c r="E3801" i="3"/>
  <c r="E3802" i="3" s="1"/>
  <c r="E3803" i="3" s="1"/>
  <c r="K3800" i="3"/>
  <c r="G3800" i="3"/>
  <c r="H3800" i="3"/>
  <c r="J3803" i="3" l="1"/>
  <c r="E3804" i="3"/>
  <c r="E3805" i="3" s="1"/>
  <c r="E3806" i="3" s="1"/>
  <c r="E3807" i="3" s="1"/>
  <c r="E3808" i="3" s="1"/>
  <c r="K3803" i="3"/>
  <c r="G3803" i="3"/>
  <c r="H3803" i="3"/>
  <c r="E3809" i="3" l="1"/>
  <c r="E3810" i="3" s="1"/>
  <c r="E3811" i="3" s="1"/>
  <c r="E3812" i="3" s="1"/>
  <c r="E3813" i="3" s="1"/>
  <c r="E3814" i="3" s="1"/>
  <c r="K3808" i="3"/>
  <c r="G3808" i="3"/>
  <c r="H3808" i="3"/>
  <c r="J3808" i="3"/>
  <c r="E3815" i="3" l="1"/>
  <c r="E3816" i="3" s="1"/>
  <c r="E3817" i="3" s="1"/>
  <c r="E3818" i="3" s="1"/>
  <c r="G3814" i="3"/>
  <c r="H3814" i="3"/>
  <c r="K3814" i="3"/>
  <c r="J3814" i="3"/>
  <c r="E3819" i="3" l="1"/>
  <c r="E3820" i="3" s="1"/>
  <c r="E3821" i="3" s="1"/>
  <c r="E3822" i="3" s="1"/>
  <c r="E3823" i="3" s="1"/>
  <c r="K3818" i="3"/>
  <c r="G3818" i="3"/>
  <c r="H3818" i="3"/>
  <c r="J3818" i="3"/>
  <c r="H3823" i="3" l="1"/>
  <c r="E3824" i="3"/>
  <c r="E3825" i="3" s="1"/>
  <c r="E3826" i="3" s="1"/>
  <c r="E3827" i="3" s="1"/>
  <c r="E3828" i="3" s="1"/>
  <c r="E3829" i="3" s="1"/>
  <c r="K3823" i="3"/>
  <c r="G3823" i="3"/>
  <c r="J3823" i="3"/>
  <c r="E3830" i="3" l="1"/>
  <c r="E3831" i="3" s="1"/>
  <c r="E3832" i="3" s="1"/>
  <c r="E3833" i="3" s="1"/>
  <c r="E3834" i="3" s="1"/>
  <c r="E3835" i="3" s="1"/>
  <c r="E3836" i="3" s="1"/>
  <c r="K3829" i="3"/>
  <c r="G3829" i="3"/>
  <c r="J3829" i="3"/>
  <c r="H3829" i="3"/>
  <c r="E3837" i="3" l="1"/>
  <c r="E3838" i="3" s="1"/>
  <c r="E3839" i="3" s="1"/>
  <c r="G3836" i="3"/>
  <c r="K3836" i="3"/>
  <c r="J3836" i="3"/>
  <c r="H3836" i="3"/>
  <c r="G3839" i="3" l="1"/>
  <c r="E3840" i="3"/>
  <c r="E3841" i="3" s="1"/>
  <c r="E3842" i="3" s="1"/>
  <c r="J3839" i="3"/>
  <c r="K3839" i="3"/>
  <c r="H3839" i="3"/>
  <c r="E3843" i="3" l="1"/>
  <c r="E3844" i="3" s="1"/>
  <c r="E3845" i="3" s="1"/>
  <c r="E3846" i="3" s="1"/>
  <c r="J3842" i="3"/>
  <c r="K3842" i="3"/>
  <c r="G3842" i="3"/>
  <c r="H3842" i="3"/>
  <c r="E3847" i="3" l="1"/>
  <c r="E3848" i="3" s="1"/>
  <c r="E3849" i="3" s="1"/>
  <c r="E3850" i="3" s="1"/>
  <c r="E3851" i="3" s="1"/>
  <c r="E3852" i="3" s="1"/>
  <c r="K3846" i="3"/>
  <c r="J3846" i="3"/>
  <c r="H3846" i="3"/>
  <c r="G3846" i="3"/>
  <c r="J3852" i="3" l="1"/>
  <c r="E3853" i="3"/>
  <c r="E3854" i="3" s="1"/>
  <c r="E3855" i="3" s="1"/>
  <c r="E3856" i="3" s="1"/>
  <c r="G3852" i="3"/>
  <c r="K3852" i="3"/>
  <c r="H3852" i="3"/>
  <c r="E3857" i="3" l="1"/>
  <c r="E3858" i="3" s="1"/>
  <c r="E3859" i="3" s="1"/>
  <c r="J3856" i="3"/>
  <c r="K3856" i="3"/>
  <c r="G3856" i="3"/>
  <c r="H3856" i="3"/>
  <c r="H3859" i="3" l="1"/>
  <c r="E3860" i="3"/>
  <c r="E3861" i="3" s="1"/>
  <c r="E3862" i="3" s="1"/>
  <c r="E3863" i="3" s="1"/>
  <c r="G3859" i="3"/>
  <c r="K3859" i="3"/>
  <c r="J3859" i="3"/>
  <c r="E3864" i="3" l="1"/>
  <c r="E3865" i="3" s="1"/>
  <c r="E3866" i="3" s="1"/>
  <c r="E3867" i="3" s="1"/>
  <c r="E3868" i="3" s="1"/>
  <c r="E3869" i="3" s="1"/>
  <c r="J3863" i="3"/>
  <c r="H3863" i="3"/>
  <c r="K3863" i="3"/>
  <c r="G3863" i="3"/>
  <c r="E3870" i="3" l="1"/>
  <c r="E3871" i="3" s="1"/>
  <c r="E3872" i="3" s="1"/>
  <c r="K3869" i="3"/>
  <c r="G3869" i="3"/>
  <c r="J3869" i="3"/>
  <c r="H3869" i="3"/>
  <c r="E3873" i="3" l="1"/>
  <c r="E3874" i="3" s="1"/>
  <c r="E3875" i="3" s="1"/>
  <c r="E3876" i="3" s="1"/>
  <c r="E3877" i="3" s="1"/>
  <c r="H3872" i="3"/>
  <c r="K3872" i="3"/>
  <c r="J3872" i="3"/>
  <c r="G3872" i="3"/>
  <c r="E3878" i="3" l="1"/>
  <c r="E3879" i="3" s="1"/>
  <c r="E3880" i="3" s="1"/>
  <c r="E3881" i="3" s="1"/>
  <c r="E3882" i="3" s="1"/>
  <c r="E3883" i="3" s="1"/>
  <c r="G3877" i="3"/>
  <c r="K3877" i="3"/>
  <c r="J3877" i="3"/>
  <c r="H3877" i="3"/>
  <c r="J3883" i="3" l="1"/>
  <c r="E3884" i="3"/>
  <c r="E3885" i="3" s="1"/>
  <c r="E3886" i="3" s="1"/>
  <c r="E3887" i="3" s="1"/>
  <c r="E3888" i="3" s="1"/>
  <c r="E3889" i="3" s="1"/>
  <c r="G3883" i="3"/>
  <c r="K3883" i="3"/>
  <c r="H3883" i="3"/>
  <c r="H3889" i="3" l="1"/>
  <c r="G3889" i="3"/>
  <c r="E3890" i="3"/>
  <c r="E3891" i="3" s="1"/>
  <c r="E3892" i="3" s="1"/>
  <c r="E3893" i="3" s="1"/>
  <c r="J3889" i="3"/>
  <c r="K3889" i="3"/>
  <c r="E3894" i="3" l="1"/>
  <c r="E3895" i="3" s="1"/>
  <c r="E3896" i="3" s="1"/>
  <c r="E3897" i="3" s="1"/>
  <c r="E3898" i="3" s="1"/>
  <c r="H3893" i="3"/>
  <c r="K3893" i="3"/>
  <c r="J3893" i="3"/>
  <c r="G3893" i="3"/>
  <c r="E3899" i="3" l="1"/>
  <c r="E3900" i="3" s="1"/>
  <c r="E3901" i="3" s="1"/>
  <c r="E3902" i="3" s="1"/>
  <c r="E3903" i="3" s="1"/>
  <c r="E3904" i="3" s="1"/>
  <c r="G3898" i="3"/>
  <c r="H3898" i="3"/>
  <c r="J3898" i="3"/>
  <c r="K3898" i="3"/>
  <c r="E3905" i="3" l="1"/>
  <c r="E3906" i="3" s="1"/>
  <c r="E3907" i="3" s="1"/>
  <c r="E3908" i="3" s="1"/>
  <c r="E3909" i="3" s="1"/>
  <c r="E3910" i="3" s="1"/>
  <c r="K3904" i="3"/>
  <c r="G3904" i="3"/>
  <c r="J3904" i="3"/>
  <c r="H3904" i="3"/>
  <c r="E3911" i="3" l="1"/>
  <c r="E3912" i="3" s="1"/>
  <c r="E3913" i="3" s="1"/>
  <c r="J3910" i="3"/>
  <c r="K3910" i="3"/>
  <c r="G3910" i="3"/>
  <c r="H3910" i="3"/>
  <c r="E3914" i="3" l="1"/>
  <c r="E3915" i="3" s="1"/>
  <c r="E3916" i="3" s="1"/>
  <c r="K3913" i="3"/>
  <c r="J3913" i="3"/>
  <c r="H3913" i="3"/>
  <c r="G3913" i="3"/>
  <c r="E3917" i="3" l="1"/>
  <c r="E3918" i="3" s="1"/>
  <c r="E3919" i="3" s="1"/>
  <c r="E3920" i="3" s="1"/>
  <c r="H3916" i="3"/>
  <c r="K3916" i="3"/>
  <c r="G3916" i="3"/>
  <c r="J3916" i="3"/>
  <c r="E3921" i="3" l="1"/>
  <c r="E3922" i="3" s="1"/>
  <c r="E3923" i="3" s="1"/>
  <c r="E3924" i="3" s="1"/>
  <c r="E3925" i="3" s="1"/>
  <c r="E3926" i="3" s="1"/>
  <c r="K3920" i="3"/>
  <c r="G3920" i="3"/>
  <c r="J3920" i="3"/>
  <c r="H3920" i="3"/>
  <c r="E3927" i="3" l="1"/>
  <c r="E3928" i="3" s="1"/>
  <c r="E3929" i="3" s="1"/>
  <c r="K3926" i="3"/>
  <c r="G3926" i="3"/>
  <c r="H3926" i="3"/>
  <c r="J3926" i="3"/>
  <c r="E3930" i="3" l="1"/>
  <c r="E3931" i="3" s="1"/>
  <c r="E3932" i="3" s="1"/>
  <c r="E3933" i="3" s="1"/>
  <c r="J3929" i="3"/>
  <c r="H3929" i="3"/>
  <c r="G3929" i="3"/>
  <c r="K3929" i="3"/>
  <c r="H3933" i="3" l="1"/>
  <c r="E3934" i="3"/>
  <c r="E3935" i="3" s="1"/>
  <c r="E3936" i="3" s="1"/>
  <c r="E3937" i="3" s="1"/>
  <c r="E3938" i="3" s="1"/>
  <c r="E3939" i="3" s="1"/>
  <c r="K3933" i="3"/>
  <c r="G3933" i="3"/>
  <c r="J3933" i="3"/>
  <c r="K3939" i="3" l="1"/>
  <c r="H3939" i="3"/>
  <c r="E3940" i="3"/>
  <c r="E3941" i="3" s="1"/>
  <c r="E3942" i="3" s="1"/>
  <c r="E3943" i="3" s="1"/>
  <c r="E3944" i="3" s="1"/>
  <c r="E3945" i="3" s="1"/>
  <c r="E3946" i="3" s="1"/>
  <c r="J3939" i="3"/>
  <c r="G3939" i="3"/>
  <c r="J3946" i="3" l="1"/>
  <c r="E3947" i="3"/>
  <c r="E3948" i="3" s="1"/>
  <c r="E3949" i="3" s="1"/>
  <c r="H3946" i="3"/>
  <c r="G3946" i="3"/>
  <c r="K3946" i="3"/>
  <c r="K3949" i="3" l="1"/>
  <c r="E3950" i="3"/>
  <c r="E3951" i="3" s="1"/>
  <c r="E3952" i="3" s="1"/>
  <c r="G3949" i="3"/>
  <c r="H3949" i="3"/>
  <c r="J3949" i="3"/>
  <c r="E3953" i="3" l="1"/>
  <c r="E3954" i="3" s="1"/>
  <c r="E3955" i="3" s="1"/>
  <c r="E3956" i="3" s="1"/>
  <c r="E3957" i="3" s="1"/>
  <c r="H3952" i="3"/>
  <c r="K3952" i="3"/>
  <c r="G3952" i="3"/>
  <c r="J3952" i="3"/>
  <c r="E3958" i="3" l="1"/>
  <c r="E3959" i="3" s="1"/>
  <c r="E3960" i="3" s="1"/>
  <c r="E3961" i="3" s="1"/>
  <c r="E3962" i="3" s="1"/>
  <c r="E3963" i="3" s="1"/>
  <c r="E3964" i="3" s="1"/>
  <c r="H3957" i="3"/>
  <c r="K3957" i="3"/>
  <c r="J3957" i="3"/>
  <c r="G3957" i="3"/>
  <c r="E3965" i="3" l="1"/>
  <c r="E3966" i="3" s="1"/>
  <c r="E3967" i="3" s="1"/>
  <c r="J3964" i="3"/>
  <c r="H3964" i="3"/>
  <c r="K3964" i="3"/>
  <c r="G3964" i="3"/>
  <c r="H3967" i="3" l="1"/>
  <c r="E3968" i="3"/>
  <c r="E3969" i="3" s="1"/>
  <c r="E3970" i="3" s="1"/>
  <c r="E3971" i="3" s="1"/>
  <c r="J3967" i="3"/>
  <c r="G3967" i="3"/>
  <c r="K3967" i="3"/>
  <c r="E3972" i="3" l="1"/>
  <c r="E3973" i="3" s="1"/>
  <c r="E3974" i="3" s="1"/>
  <c r="H3971" i="3"/>
  <c r="G3971" i="3"/>
  <c r="J3971" i="3"/>
  <c r="K3971" i="3"/>
  <c r="J3974" i="3" l="1"/>
  <c r="E3975" i="3"/>
  <c r="E3976" i="3" s="1"/>
  <c r="E3977" i="3" s="1"/>
  <c r="E3978" i="3" s="1"/>
  <c r="K3974" i="3"/>
  <c r="G3974" i="3"/>
  <c r="H3974" i="3"/>
  <c r="K3978" i="3" l="1"/>
  <c r="J3978" i="3"/>
  <c r="E3979" i="3"/>
  <c r="E3980" i="3" s="1"/>
  <c r="E3981" i="3" s="1"/>
  <c r="H3978" i="3"/>
  <c r="G3978" i="3"/>
  <c r="H3981" i="3" l="1"/>
  <c r="G3981" i="3"/>
  <c r="E3982" i="3"/>
  <c r="E3983" i="3" s="1"/>
  <c r="E3984" i="3" s="1"/>
  <c r="J3981" i="3"/>
  <c r="K3981" i="3"/>
  <c r="E3985" i="3" l="1"/>
  <c r="E3986" i="3" s="1"/>
  <c r="E3987" i="3" s="1"/>
  <c r="E3988" i="3" s="1"/>
  <c r="K3984" i="3"/>
  <c r="J3984" i="3"/>
  <c r="H3984" i="3"/>
  <c r="G3984" i="3"/>
  <c r="E3989" i="3" l="1"/>
  <c r="E3990" i="3" s="1"/>
  <c r="E3991" i="3" s="1"/>
  <c r="E3992" i="3" s="1"/>
  <c r="E3993" i="3" s="1"/>
  <c r="H3988" i="3"/>
  <c r="K3988" i="3"/>
  <c r="J3988" i="3"/>
  <c r="G3988" i="3"/>
  <c r="J3993" i="3" l="1"/>
  <c r="E3994" i="3"/>
  <c r="E3995" i="3" s="1"/>
  <c r="E3996" i="3" s="1"/>
  <c r="G3993" i="3"/>
  <c r="H3993" i="3"/>
  <c r="K3993" i="3"/>
  <c r="J3996" i="3" l="1"/>
  <c r="E3997" i="3"/>
  <c r="E3998" i="3" s="1"/>
  <c r="E3999" i="3" s="1"/>
  <c r="E4000" i="3" s="1"/>
  <c r="K3996" i="3"/>
  <c r="G3996" i="3"/>
  <c r="H3996" i="3"/>
  <c r="G4000" i="3" l="1"/>
  <c r="E4001" i="3"/>
  <c r="E4002" i="3" s="1"/>
  <c r="E4003" i="3" s="1"/>
  <c r="E4004" i="3" s="1"/>
  <c r="E4005" i="3" s="1"/>
  <c r="E4006" i="3" s="1"/>
  <c r="H4000" i="3"/>
  <c r="J4000" i="3"/>
  <c r="K4000" i="3"/>
  <c r="K4006" i="3" l="1"/>
  <c r="E4007" i="3"/>
  <c r="E4008" i="3" s="1"/>
  <c r="E4009" i="3" s="1"/>
  <c r="E4010" i="3" s="1"/>
  <c r="E4011" i="3" s="1"/>
  <c r="G4006" i="3"/>
  <c r="H4006" i="3"/>
  <c r="J4006" i="3"/>
  <c r="H4011" i="3" l="1"/>
  <c r="E4012" i="3"/>
  <c r="E4013" i="3" s="1"/>
  <c r="E4014" i="3" s="1"/>
  <c r="J4011" i="3"/>
  <c r="G4011" i="3"/>
  <c r="K4011" i="3"/>
  <c r="J4014" i="3" l="1"/>
  <c r="E4015" i="3"/>
  <c r="E4016" i="3" s="1"/>
  <c r="E4017" i="3" s="1"/>
  <c r="E4018" i="3" s="1"/>
  <c r="H4014" i="3"/>
  <c r="G4014" i="3"/>
  <c r="K4014" i="3"/>
  <c r="J4018" i="3" l="1"/>
  <c r="K4018" i="3"/>
  <c r="E4019" i="3"/>
  <c r="E4020" i="3" s="1"/>
  <c r="E4021" i="3" s="1"/>
  <c r="G4018" i="3"/>
  <c r="H4018" i="3"/>
  <c r="E4022" i="3" l="1"/>
  <c r="E4023" i="3" s="1"/>
  <c r="E4024" i="3" s="1"/>
  <c r="E4025" i="3" s="1"/>
  <c r="E4026" i="3" s="1"/>
  <c r="E4027" i="3" s="1"/>
  <c r="G4021" i="3"/>
  <c r="J4021" i="3"/>
  <c r="H4021" i="3"/>
  <c r="K4021" i="3"/>
  <c r="E4028" i="3" l="1"/>
  <c r="E4029" i="3" s="1"/>
  <c r="E4030" i="3" s="1"/>
  <c r="J4027" i="3"/>
  <c r="G4027" i="3"/>
  <c r="K4027" i="3"/>
  <c r="H4027" i="3"/>
  <c r="H4030" i="3" l="1"/>
  <c r="E4031" i="3"/>
  <c r="E4032" i="3" s="1"/>
  <c r="E4033" i="3" s="1"/>
  <c r="K4030" i="3"/>
  <c r="G4030" i="3"/>
  <c r="J4030" i="3"/>
  <c r="E4034" i="3" l="1"/>
  <c r="E4035" i="3" s="1"/>
  <c r="E4036" i="3" s="1"/>
  <c r="E4037" i="3" s="1"/>
  <c r="G4033" i="3"/>
  <c r="H4033" i="3"/>
  <c r="J4033" i="3"/>
  <c r="K4033" i="3"/>
  <c r="E4038" i="3" l="1"/>
  <c r="E4039" i="3" s="1"/>
  <c r="E4040" i="3" s="1"/>
  <c r="E4041" i="3" s="1"/>
  <c r="E4042" i="3" s="1"/>
  <c r="E4043" i="3" s="1"/>
  <c r="E4044" i="3" s="1"/>
  <c r="K4037" i="3"/>
  <c r="J4037" i="3"/>
  <c r="H4037" i="3"/>
  <c r="G4037" i="3"/>
  <c r="E4045" i="3" l="1"/>
  <c r="E4046" i="3" s="1"/>
  <c r="E4047" i="3" s="1"/>
  <c r="H4044" i="3"/>
  <c r="K4044" i="3"/>
  <c r="J4044" i="3"/>
  <c r="G4044" i="3"/>
  <c r="K4047" i="3" l="1"/>
  <c r="J4047" i="3"/>
  <c r="E4048" i="3"/>
  <c r="E4049" i="3" s="1"/>
  <c r="E4050" i="3" s="1"/>
  <c r="G4047" i="3"/>
  <c r="H4047" i="3"/>
  <c r="K4050" i="3" l="1"/>
  <c r="J4050" i="3"/>
  <c r="E4051" i="3"/>
  <c r="E4052" i="3" s="1"/>
  <c r="E4053" i="3" s="1"/>
  <c r="E4054" i="3" s="1"/>
  <c r="E4055" i="3" s="1"/>
  <c r="G4050" i="3"/>
  <c r="H4050" i="3"/>
  <c r="E4056" i="3" l="1"/>
  <c r="E4057" i="3" s="1"/>
  <c r="E4058" i="3" s="1"/>
  <c r="E4059" i="3" s="1"/>
  <c r="E4060" i="3" s="1"/>
  <c r="E4061" i="3" s="1"/>
  <c r="H4055" i="3"/>
  <c r="J4055" i="3"/>
  <c r="G4055" i="3"/>
  <c r="K4055" i="3"/>
  <c r="E4062" i="3" l="1"/>
  <c r="E4063" i="3" s="1"/>
  <c r="E4064" i="3" s="1"/>
  <c r="K4061" i="3"/>
  <c r="J4061" i="3"/>
  <c r="H4061" i="3"/>
  <c r="G4061" i="3"/>
  <c r="E4065" i="3" l="1"/>
  <c r="E4066" i="3" s="1"/>
  <c r="E4067" i="3" s="1"/>
  <c r="E4068" i="3" s="1"/>
  <c r="H4064" i="3"/>
  <c r="K4064" i="3"/>
  <c r="J4064" i="3"/>
  <c r="G4064" i="3"/>
  <c r="E4069" i="3" l="1"/>
  <c r="E4070" i="3" s="1"/>
  <c r="E4071" i="3" s="1"/>
  <c r="E4072" i="3" s="1"/>
  <c r="E4073" i="3" s="1"/>
  <c r="E4074" i="3" s="1"/>
  <c r="G4068" i="3"/>
  <c r="K4068" i="3"/>
  <c r="J4068" i="3"/>
  <c r="H4068" i="3"/>
  <c r="K4074" i="3" l="1"/>
  <c r="J4074" i="3"/>
  <c r="E4075" i="3"/>
  <c r="E4076" i="3" s="1"/>
  <c r="E4077" i="3" s="1"/>
  <c r="E4078" i="3" s="1"/>
  <c r="E4079" i="3" s="1"/>
  <c r="E4080" i="3" s="1"/>
  <c r="E4081" i="3" s="1"/>
  <c r="G4074" i="3"/>
  <c r="H4074" i="3"/>
  <c r="E4082" i="3" l="1"/>
  <c r="E4083" i="3" s="1"/>
  <c r="E4084" i="3" s="1"/>
  <c r="K4081" i="3"/>
  <c r="H4081" i="3"/>
  <c r="G4081" i="3"/>
  <c r="J4081" i="3"/>
  <c r="E4085" i="3" l="1"/>
  <c r="E4086" i="3" s="1"/>
  <c r="E4087" i="3" s="1"/>
  <c r="H4084" i="3"/>
  <c r="G4084" i="3"/>
  <c r="K4084" i="3"/>
  <c r="J4084" i="3"/>
  <c r="E4088" i="3" l="1"/>
  <c r="E4089" i="3" s="1"/>
  <c r="E4090" i="3" s="1"/>
  <c r="E4091" i="3" s="1"/>
  <c r="E4092" i="3" s="1"/>
  <c r="G4087" i="3"/>
  <c r="K4087" i="3"/>
  <c r="H4087" i="3"/>
  <c r="J4087" i="3"/>
  <c r="G4092" i="3" l="1"/>
  <c r="E4093" i="3"/>
  <c r="E4094" i="3" s="1"/>
  <c r="E4095" i="3" s="1"/>
  <c r="E4096" i="3" s="1"/>
  <c r="E4097" i="3" s="1"/>
  <c r="E4098" i="3" s="1"/>
  <c r="J4092" i="3"/>
  <c r="H4092" i="3"/>
  <c r="K4092" i="3"/>
  <c r="J4098" i="3" l="1"/>
  <c r="E4099" i="3"/>
  <c r="E4100" i="3" s="1"/>
  <c r="E4101" i="3" s="1"/>
  <c r="E4102" i="3" s="1"/>
  <c r="K4098" i="3"/>
  <c r="G4098" i="3"/>
  <c r="H4098" i="3"/>
  <c r="E4103" i="3" l="1"/>
  <c r="E4104" i="3" s="1"/>
  <c r="E4105" i="3" s="1"/>
  <c r="E4106" i="3" s="1"/>
  <c r="E4107" i="3" s="1"/>
  <c r="H4102" i="3"/>
  <c r="J4102" i="3"/>
  <c r="K4102" i="3"/>
  <c r="G4102" i="3"/>
  <c r="G4107" i="3" l="1"/>
  <c r="E4108" i="3"/>
  <c r="E4109" i="3" s="1"/>
  <c r="E4110" i="3" s="1"/>
  <c r="E4111" i="3" s="1"/>
  <c r="E4112" i="3" s="1"/>
  <c r="E4113" i="3" s="1"/>
  <c r="H4107" i="3"/>
  <c r="J4107" i="3"/>
  <c r="K4107" i="3"/>
  <c r="H4113" i="3" l="1"/>
  <c r="G4113" i="3"/>
  <c r="E4114" i="3"/>
  <c r="E4115" i="3" s="1"/>
  <c r="E4116" i="3" s="1"/>
  <c r="E4117" i="3" s="1"/>
  <c r="E4118" i="3" s="1"/>
  <c r="E4119" i="3" s="1"/>
  <c r="E4120" i="3" s="1"/>
  <c r="J4113" i="3"/>
  <c r="K4113" i="3"/>
  <c r="J4120" i="3" l="1"/>
  <c r="E4121" i="3"/>
  <c r="E4122" i="3" s="1"/>
  <c r="E4123" i="3" s="1"/>
  <c r="K4120" i="3"/>
  <c r="G4120" i="3"/>
  <c r="H4120" i="3"/>
  <c r="E4124" i="3" l="1"/>
  <c r="E4125" i="3" s="1"/>
  <c r="E4126" i="3" s="1"/>
  <c r="G4123" i="3"/>
  <c r="H4123" i="3"/>
  <c r="K4123" i="3"/>
  <c r="J4123" i="3"/>
  <c r="E4127" i="3" l="1"/>
  <c r="E4128" i="3" s="1"/>
  <c r="E4129" i="3" s="1"/>
  <c r="E4130" i="3" s="1"/>
  <c r="H4126" i="3"/>
  <c r="K4126" i="3"/>
  <c r="J4126" i="3"/>
  <c r="G4126" i="3"/>
  <c r="J4130" i="3" l="1"/>
  <c r="E4131" i="3"/>
  <c r="E4132" i="3" s="1"/>
  <c r="E4133" i="3" s="1"/>
  <c r="E4134" i="3" s="1"/>
  <c r="E4135" i="3" s="1"/>
  <c r="E4136" i="3" s="1"/>
  <c r="K4130" i="3"/>
  <c r="G4130" i="3"/>
  <c r="H4130" i="3"/>
  <c r="J4136" i="3" l="1"/>
  <c r="H4136" i="3"/>
  <c r="G4136" i="3"/>
  <c r="E4137" i="3"/>
  <c r="E4138" i="3" s="1"/>
  <c r="E4139" i="3" s="1"/>
  <c r="E4140" i="3" s="1"/>
  <c r="K4136" i="3"/>
  <c r="E4141" i="3" l="1"/>
  <c r="E4142" i="3" s="1"/>
  <c r="E4143" i="3" s="1"/>
  <c r="H4140" i="3"/>
  <c r="G4140" i="3"/>
  <c r="K4140" i="3"/>
  <c r="J4140" i="3"/>
  <c r="E4144" i="3" l="1"/>
  <c r="E4145" i="3" s="1"/>
  <c r="E4146" i="3" s="1"/>
  <c r="E4147" i="3" s="1"/>
  <c r="J4143" i="3"/>
  <c r="K4143" i="3"/>
  <c r="G4143" i="3"/>
  <c r="H4143" i="3"/>
  <c r="E4148" i="3" l="1"/>
  <c r="E4149" i="3" s="1"/>
  <c r="E4150" i="3" s="1"/>
  <c r="E4151" i="3" s="1"/>
  <c r="E4152" i="3" s="1"/>
  <c r="E4153" i="3" s="1"/>
  <c r="G4147" i="3"/>
  <c r="J4147" i="3"/>
  <c r="H4147" i="3"/>
  <c r="K4147" i="3"/>
  <c r="E4154" i="3" l="1"/>
  <c r="E4155" i="3" s="1"/>
  <c r="E4156" i="3" s="1"/>
  <c r="K4153" i="3"/>
  <c r="G4153" i="3"/>
  <c r="H4153" i="3"/>
  <c r="J4153" i="3"/>
  <c r="H4156" i="3" l="1"/>
  <c r="E4157" i="3"/>
  <c r="E4158" i="3" s="1"/>
  <c r="E4159" i="3" s="1"/>
  <c r="E4160" i="3" s="1"/>
  <c r="E4161" i="3" s="1"/>
  <c r="J4156" i="3"/>
  <c r="K4156" i="3"/>
  <c r="G4156" i="3"/>
  <c r="G4161" i="3" l="1"/>
  <c r="E4162" i="3"/>
  <c r="E4163" i="3" s="1"/>
  <c r="E4164" i="3" s="1"/>
  <c r="E4165" i="3" s="1"/>
  <c r="E4166" i="3" s="1"/>
  <c r="E4167" i="3" s="1"/>
  <c r="J4161" i="3"/>
  <c r="H4161" i="3"/>
  <c r="K4161" i="3"/>
  <c r="E4168" i="3" l="1"/>
  <c r="E4169" i="3" s="1"/>
  <c r="E4170" i="3" s="1"/>
  <c r="E4171" i="3" s="1"/>
  <c r="E4172" i="3" s="1"/>
  <c r="E4173" i="3" s="1"/>
  <c r="H4167" i="3"/>
  <c r="G4167" i="3"/>
  <c r="J4167" i="3"/>
  <c r="K4167" i="3"/>
  <c r="E4174" i="3" l="1"/>
  <c r="E4175" i="3" s="1"/>
  <c r="E4176" i="3" s="1"/>
  <c r="E4177" i="3" s="1"/>
  <c r="G4173" i="3"/>
  <c r="K4173" i="3"/>
  <c r="J4173" i="3"/>
  <c r="H4173" i="3"/>
  <c r="E4178" i="3" l="1"/>
  <c r="E4179" i="3" s="1"/>
  <c r="E4180" i="3" s="1"/>
  <c r="E4181" i="3" s="1"/>
  <c r="E4182" i="3" s="1"/>
  <c r="J4177" i="3"/>
  <c r="H4177" i="3"/>
  <c r="K4177" i="3"/>
  <c r="G4177" i="3"/>
  <c r="E4183" i="3" l="1"/>
  <c r="E4184" i="3" s="1"/>
  <c r="E4185" i="3" s="1"/>
  <c r="E4186" i="3" s="1"/>
  <c r="E4187" i="3" s="1"/>
  <c r="E4188" i="3" s="1"/>
  <c r="G4182" i="3"/>
  <c r="J4182" i="3"/>
  <c r="H4182" i="3"/>
  <c r="K4182" i="3"/>
  <c r="E4189" i="3" l="1"/>
  <c r="E4190" i="3" s="1"/>
  <c r="E4191" i="3" s="1"/>
  <c r="E4192" i="3" s="1"/>
  <c r="E4193" i="3" s="1"/>
  <c r="E4194" i="3" s="1"/>
  <c r="H4188" i="3"/>
  <c r="G4188" i="3"/>
  <c r="K4188" i="3"/>
  <c r="J4188" i="3"/>
  <c r="E4195" i="3" l="1"/>
  <c r="E4196" i="3" s="1"/>
  <c r="E4197" i="3" s="1"/>
  <c r="H4194" i="3"/>
  <c r="K4194" i="3"/>
  <c r="J4194" i="3"/>
  <c r="G4194" i="3"/>
  <c r="E4198" i="3" l="1"/>
  <c r="E4199" i="3" s="1"/>
  <c r="E4200" i="3" s="1"/>
  <c r="K4197" i="3"/>
  <c r="G4197" i="3"/>
  <c r="J4197" i="3"/>
  <c r="H4197" i="3"/>
  <c r="E4201" i="3" l="1"/>
  <c r="E4202" i="3" s="1"/>
  <c r="E4203" i="3" s="1"/>
  <c r="E4204" i="3" s="1"/>
  <c r="K4200" i="3"/>
  <c r="J4200" i="3"/>
  <c r="H4200" i="3"/>
  <c r="G4200" i="3"/>
  <c r="E4205" i="3" l="1"/>
  <c r="E4206" i="3" s="1"/>
  <c r="E4207" i="3" s="1"/>
  <c r="E4208" i="3" s="1"/>
  <c r="E4209" i="3" s="1"/>
  <c r="E4210" i="3" s="1"/>
  <c r="J4204" i="3"/>
  <c r="H4204" i="3"/>
  <c r="K4204" i="3"/>
  <c r="G4204" i="3"/>
  <c r="E4211" i="3" l="1"/>
  <c r="E4212" i="3" s="1"/>
  <c r="E4213" i="3" s="1"/>
  <c r="J4210" i="3"/>
  <c r="G4210" i="3"/>
  <c r="H4210" i="3"/>
  <c r="K4210" i="3"/>
  <c r="E4214" i="3" l="1"/>
  <c r="E4215" i="3" s="1"/>
  <c r="E4216" i="3" s="1"/>
  <c r="E4217" i="3" s="1"/>
  <c r="H4213" i="3"/>
  <c r="J4213" i="3"/>
  <c r="K4213" i="3"/>
  <c r="G4213" i="3"/>
  <c r="E4218" i="3" l="1"/>
  <c r="E4219" i="3" s="1"/>
  <c r="E4220" i="3" s="1"/>
  <c r="E4221" i="3" s="1"/>
  <c r="E4222" i="3" s="1"/>
  <c r="E4223" i="3" s="1"/>
  <c r="H4217" i="3"/>
  <c r="G4217" i="3"/>
  <c r="K4217" i="3"/>
  <c r="J4217" i="3"/>
  <c r="E4224" i="3" l="1"/>
  <c r="E4225" i="3" s="1"/>
  <c r="E4226" i="3" s="1"/>
  <c r="E4227" i="3" s="1"/>
  <c r="E4228" i="3" s="1"/>
  <c r="E4229" i="3" s="1"/>
  <c r="E4230" i="3" s="1"/>
  <c r="K4223" i="3"/>
  <c r="J4223" i="3"/>
  <c r="H4223" i="3"/>
  <c r="G4223" i="3"/>
  <c r="E4231" i="3" l="1"/>
  <c r="E4232" i="3" s="1"/>
  <c r="E4233" i="3" s="1"/>
  <c r="H4230" i="3"/>
  <c r="G4230" i="3"/>
  <c r="K4230" i="3"/>
  <c r="J4230" i="3"/>
  <c r="E4234" i="3" l="1"/>
  <c r="E4235" i="3" s="1"/>
  <c r="E4236" i="3" s="1"/>
  <c r="J4233" i="3"/>
  <c r="H4233" i="3"/>
  <c r="G4233" i="3"/>
  <c r="K4233" i="3"/>
  <c r="E4237" i="3" l="1"/>
  <c r="E4238" i="3" s="1"/>
  <c r="E4239" i="3" s="1"/>
  <c r="E4240" i="3" s="1"/>
  <c r="E4241" i="3" s="1"/>
  <c r="G4236" i="3"/>
  <c r="K4236" i="3"/>
  <c r="J4236" i="3"/>
  <c r="H4236" i="3"/>
  <c r="E4242" i="3" l="1"/>
  <c r="E4243" i="3" s="1"/>
  <c r="E4244" i="3" s="1"/>
  <c r="E4245" i="3" s="1"/>
  <c r="E4246" i="3" s="1"/>
  <c r="E4247" i="3" s="1"/>
  <c r="E4248" i="3" s="1"/>
  <c r="K4241" i="3"/>
  <c r="J4241" i="3"/>
  <c r="G4241" i="3"/>
  <c r="H4241" i="3"/>
  <c r="E4249" i="3" l="1"/>
  <c r="E4250" i="3" s="1"/>
  <c r="E4251" i="3" s="1"/>
  <c r="J4248" i="3"/>
  <c r="H4248" i="3"/>
  <c r="G4248" i="3"/>
  <c r="K4248" i="3"/>
  <c r="E4252" i="3" l="1"/>
  <c r="E4253" i="3" s="1"/>
  <c r="E4254" i="3" s="1"/>
  <c r="E4255" i="3" s="1"/>
  <c r="K4251" i="3"/>
  <c r="J4251" i="3"/>
  <c r="H4251" i="3"/>
  <c r="G4251" i="3"/>
  <c r="E4256" i="3" l="1"/>
  <c r="E4257" i="3" s="1"/>
  <c r="E4258" i="3" s="1"/>
  <c r="K4255" i="3"/>
  <c r="J4255" i="3"/>
  <c r="H4255" i="3"/>
  <c r="G4255" i="3"/>
  <c r="E4259" i="3" l="1"/>
  <c r="E4260" i="3" s="1"/>
  <c r="E4261" i="3" s="1"/>
  <c r="G4258" i="3"/>
  <c r="K4258" i="3"/>
  <c r="H4258" i="3"/>
  <c r="J425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D159" authorId="0" shapeId="0" xr:uid="{D5DF2410-518B-4417-974C-FB36D39C5064}">
      <text>
        <r>
          <rPr>
            <sz val="9"/>
            <color indexed="81"/>
            <rFont val="Tahoma"/>
            <family val="2"/>
          </rPr>
          <t xml:space="preserve">145 =&gt; 345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</text>
    </comment>
  </commentList>
</comments>
</file>

<file path=xl/sharedStrings.xml><?xml version="1.0" encoding="utf-8"?>
<sst xmlns="http://schemas.openxmlformats.org/spreadsheetml/2006/main" count="18061" uniqueCount="160">
  <si>
    <t>결과 종류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</si>
  <si>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</si>
  <si>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</si>
  <si>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</si>
  <si>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</si>
  <si>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</si>
  <si>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</si>
  <si>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</si>
  <si>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</si>
  <si>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</si>
  <si>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</si>
  <si>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</si>
  <si>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</si>
  <si>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</si>
  <si>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</si>
  <si>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</si>
  <si>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</si>
  <si>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</si>
  <si>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</si>
  <si>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</si>
  <si>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</si>
  <si>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</si>
  <si>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</si>
  <si>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</si>
  <si>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</si>
  <si>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</si>
  <si>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</si>
  <si>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</si>
  <si>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</si>
  <si>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</si>
  <si>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</si>
  <si>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</si>
  <si>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</si>
  <si>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</si>
  <si>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</si>
  <si>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</si>
  <si>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</si>
  <si>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</si>
  <si>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</si>
  <si>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</si>
  <si>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</si>
  <si>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</si>
  <si>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</si>
  <si>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</si>
  <si>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fr</t>
  </si>
  <si>
    <t>fr</t>
    <phoneticPr fontId="1" type="noConversion"/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</si>
  <si>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</si>
  <si>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</si>
  <si>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</si>
  <si>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</si>
  <si>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</si>
  <si>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</si>
  <si>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</si>
  <si>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</si>
  <si>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</si>
  <si>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</si>
  <si>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</si>
  <si>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</si>
  <si>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</si>
  <si>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</si>
  <si>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시작일</t>
    <phoneticPr fontId="1" type="noConversion"/>
  </si>
  <si>
    <t>종료일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</si>
  <si>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</si>
  <si>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</si>
  <si>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</si>
  <si>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iconAddress|String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</si>
  <si>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</si>
  <si>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</si>
  <si>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</si>
  <si>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</si>
  <si>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</si>
  <si>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</si>
  <si>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</si>
  <si>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</si>
  <si>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</si>
  <si>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</si>
  <si>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</si>
  <si>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</si>
  <si>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</si>
  <si>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</si>
  <si>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</si>
  <si>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</si>
  <si>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</si>
  <si>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</si>
  <si>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</si>
  <si>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</si>
  <si>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</si>
  <si>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</si>
  <si>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</si>
  <si>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</si>
  <si>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</si>
  <si>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</si>
  <si>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</si>
  <si>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</si>
  <si>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</si>
  <si>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</si>
  <si>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</si>
  <si>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modelAddress|String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</si>
  <si>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</si>
  <si>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</si>
  <si>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</si>
  <si>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</si>
  <si>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</si>
  <si>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</si>
  <si>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</si>
  <si>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</si>
  <si>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</si>
  <si>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</si>
  <si>
    <t>카드룸</t>
    <phoneticPr fontId="1" type="noConversion"/>
  </si>
  <si>
    <t>부서진 에너지3</t>
    <phoneticPr fontId="1" type="noConversion"/>
  </si>
  <si>
    <t>고물상1</t>
    <phoneticPr fontId="1" type="noConversion"/>
  </si>
  <si>
    <t>고물상2</t>
    <phoneticPr fontId="1" type="noConversion"/>
  </si>
  <si>
    <t>고물상3</t>
    <phoneticPr fontId="1" type="noConversion"/>
  </si>
  <si>
    <t>이벤트 포인트9</t>
    <phoneticPr fontId="1" type="noConversion"/>
  </si>
  <si>
    <t>에너지10</t>
    <phoneticPr fontId="1" type="noConversion"/>
  </si>
  <si>
    <t>Artifact02_1_D</t>
    <phoneticPr fontId="1" type="noConversion"/>
  </si>
  <si>
    <t>Artifact03_1_D</t>
    <phoneticPr fontId="1" type="noConversion"/>
  </si>
  <si>
    <t>Artifact05_3_D</t>
    <phoneticPr fontId="1" type="noConversion"/>
  </si>
  <si>
    <t>Artifact06_3_D</t>
  </si>
  <si>
    <t>Artifact07_1_D</t>
  </si>
  <si>
    <t>Artifact09_1_D</t>
  </si>
  <si>
    <t>Hexa_3_D</t>
  </si>
  <si>
    <t>SpaceCube02_1_D</t>
  </si>
  <si>
    <t>SuperToroid_1_D</t>
  </si>
  <si>
    <t>Weapon01_1_D</t>
  </si>
  <si>
    <t>Artifact02_3_D</t>
  </si>
  <si>
    <t>Weapon02_2_D</t>
  </si>
  <si>
    <t>Weapon03_2_D</t>
  </si>
  <si>
    <t>Weapon04_3_D</t>
  </si>
  <si>
    <t>Weapon05_1_D</t>
  </si>
  <si>
    <t>확률참고_1</t>
    <phoneticPr fontId="1" type="noConversion"/>
  </si>
  <si>
    <t>확률참고_2</t>
  </si>
  <si>
    <t>확률참고_3</t>
  </si>
  <si>
    <t>확률참고_4</t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</si>
  <si>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</si>
  <si>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</si>
  <si>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</si>
  <si>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제공 목록 없음</t>
    <phoneticPr fontId="1" type="noConversion"/>
  </si>
  <si>
    <t>Cash_sSpellGacha</t>
  </si>
  <si>
    <t>아이템</t>
  </si>
  <si>
    <t>Cash_sCharacterGacha</t>
  </si>
  <si>
    <t>Cash_sCharacterGacha</t>
    <phoneticPr fontId="1" type="noConversion"/>
  </si>
  <si>
    <t>기대이벤트포인트</t>
    <phoneticPr fontId="1" type="noConversion"/>
  </si>
  <si>
    <t>누적기대이벤트포인트</t>
    <phoneticPr fontId="1" type="noConversion"/>
  </si>
  <si>
    <t>달성기대횟수</t>
    <phoneticPr fontId="1" type="noConversion"/>
  </si>
  <si>
    <t>모자른</t>
    <phoneticPr fontId="1" type="noConversion"/>
  </si>
  <si>
    <t>EN</t>
  </si>
  <si>
    <t>GO</t>
  </si>
  <si>
    <t>누적기대이벤트포인트2</t>
    <phoneticPr fontId="1" type="noConversion"/>
  </si>
  <si>
    <t>모자른2</t>
    <phoneticPr fontId="1" type="noConversion"/>
  </si>
  <si>
    <t>달성기대횟수2</t>
    <phoneticPr fontId="1" type="noConversion"/>
  </si>
  <si>
    <t>weightAdjust|Float</t>
  </si>
  <si>
    <t>restoreWeight|Float</t>
  </si>
  <si>
    <t>DI</t>
  </si>
  <si>
    <t>루틴3</t>
    <phoneticPr fontId="1" type="noConversion"/>
  </si>
  <si>
    <t>루틴4</t>
    <phoneticPr fontId="1" type="noConversion"/>
  </si>
  <si>
    <t>루틴5</t>
    <phoneticPr fontId="1" type="noConversion"/>
  </si>
  <si>
    <t>루틴6</t>
    <phoneticPr fontId="1" type="noConversion"/>
  </si>
  <si>
    <t>Cash_sEquipGacha</t>
  </si>
  <si>
    <t>Cash_sEquipGacha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</si>
</sst>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Q27"/>
  <sheetViews>
    <sheetView workbookViewId="0">
      <selection activeCell="E8" sqref="E8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  <col min="6" max="7" width="9" customWidth="1"/>
    <col min="12" max="15" width="9" customWidth="1" outlineLevel="1"/>
    <col min="17" max="17" width="9" customWidth="1" outlineLevel="1"/>
  </cols>
  <sheetData>
    <row r="1" spans="1:17" ht="27" customHeight="1">
      <c r="A1" t="s">
        <v>16</v>
      </c>
      <c r="B1" t="s">
        <v>0</v>
      </c>
      <c r="C1" t="s">
        <v>9</v>
      </c>
      <c r="D1" t="s">
        <v>15</v>
      </c>
      <c r="E1" t="s">
        <v>23</v>
      </c>
      <c r="F1" t="s">
        <v>151</v>
      </c>
      <c r="G1" t="s">
        <v>152</v>
      </c>
      <c r="H1" t="s">
        <v>26</v>
      </c>
      <c r="I1" t="s">
        <v>27</v>
      </c>
      <c r="J1" t="s">
        <v>28</v>
      </c>
      <c r="K1" t="s">
        <v>29</v>
      </c>
      <c r="L1" t="s">
        <v>130</v>
      </c>
      <c r="M1" t="s">
        <v>131</v>
      </c>
      <c r="N1" t="s">
        <v>132</v>
      </c>
      <c r="O1" t="s">
        <v>133</v>
      </c>
      <c r="Q1" t="s">
        <v>142</v>
      </c>
    </row>
    <row r="2" spans="1:17">
      <c r="A2">
        <v>1</v>
      </c>
      <c r="B2" t="s">
        <v>3</v>
      </c>
      <c r="D2">
        <v>1.6</v>
      </c>
      <c r="E2">
        <f t="shared" ref="E2:E26" si="0">D2/SUM(D:D)</f>
        <v>0.14222222222222222</v>
      </c>
      <c r="F2">
        <v>1</v>
      </c>
      <c r="G2">
        <v>0</v>
      </c>
      <c r="H2">
        <v>4</v>
      </c>
      <c r="I2">
        <v>2</v>
      </c>
      <c r="J2">
        <v>1</v>
      </c>
      <c r="K2">
        <v>0</v>
      </c>
      <c r="L2">
        <f>H2/SUM($H2:$K2)</f>
        <v>0.5714285714285714</v>
      </c>
      <c r="M2">
        <f t="shared" ref="M2:O2" si="1">I2/SUM($H2:$K2)</f>
        <v>0.2857142857142857</v>
      </c>
      <c r="N2">
        <f t="shared" si="1"/>
        <v>0.14285714285714285</v>
      </c>
      <c r="O2">
        <f t="shared" si="1"/>
        <v>0</v>
      </c>
      <c r="Q2">
        <f>SUM(Q9:Q11)</f>
        <v>0.66666666666666663</v>
      </c>
    </row>
    <row r="3" spans="1:17">
      <c r="A3">
        <v>2</v>
      </c>
      <c r="B3" t="s">
        <v>4</v>
      </c>
      <c r="D3">
        <v>1.2</v>
      </c>
      <c r="E3">
        <f t="shared" si="0"/>
        <v>0.10666666666666666</v>
      </c>
      <c r="F3">
        <v>1</v>
      </c>
      <c r="G3">
        <v>0</v>
      </c>
      <c r="H3">
        <v>3</v>
      </c>
      <c r="I3">
        <v>2</v>
      </c>
      <c r="J3">
        <v>1</v>
      </c>
      <c r="K3">
        <v>0</v>
      </c>
      <c r="L3">
        <f t="shared" ref="L3:L26" si="2">H3/SUM($H3:$K3)</f>
        <v>0.5</v>
      </c>
      <c r="M3">
        <f t="shared" ref="M3:M26" si="3">I3/SUM($H3:$K3)</f>
        <v>0.33333333333333331</v>
      </c>
      <c r="N3">
        <f t="shared" ref="N3:N26" si="4">J3/SUM($H3:$K3)</f>
        <v>0.16666666666666666</v>
      </c>
      <c r="O3">
        <f t="shared" ref="O3:O26" si="5">K3/SUM($H3:$K3)</f>
        <v>0</v>
      </c>
    </row>
    <row r="4" spans="1:17">
      <c r="A4">
        <v>3</v>
      </c>
      <c r="B4" t="s">
        <v>5</v>
      </c>
      <c r="D4">
        <v>0.8</v>
      </c>
      <c r="E4">
        <f t="shared" si="0"/>
        <v>7.1111111111111111E-2</v>
      </c>
      <c r="F4">
        <v>1</v>
      </c>
      <c r="G4">
        <v>0</v>
      </c>
      <c r="H4">
        <v>0</v>
      </c>
      <c r="I4">
        <v>1</v>
      </c>
      <c r="J4">
        <v>1</v>
      </c>
      <c r="K4">
        <v>2</v>
      </c>
      <c r="L4">
        <f t="shared" si="2"/>
        <v>0</v>
      </c>
      <c r="M4">
        <f t="shared" si="3"/>
        <v>0.25</v>
      </c>
      <c r="N4">
        <f t="shared" si="4"/>
        <v>0.25</v>
      </c>
      <c r="O4">
        <f t="shared" si="5"/>
        <v>0.5</v>
      </c>
    </row>
    <row r="5" spans="1:17">
      <c r="A5">
        <v>4</v>
      </c>
      <c r="B5" t="s">
        <v>12</v>
      </c>
      <c r="D5">
        <v>1</v>
      </c>
      <c r="E5">
        <f t="shared" si="0"/>
        <v>8.8888888888888892E-2</v>
      </c>
      <c r="F5">
        <v>0.33</v>
      </c>
      <c r="G5">
        <v>0.6</v>
      </c>
      <c r="H5">
        <v>0</v>
      </c>
      <c r="I5">
        <v>0</v>
      </c>
      <c r="J5">
        <v>1</v>
      </c>
      <c r="K5">
        <v>2</v>
      </c>
      <c r="L5">
        <f t="shared" si="2"/>
        <v>0</v>
      </c>
      <c r="M5">
        <f t="shared" si="3"/>
        <v>0</v>
      </c>
      <c r="N5">
        <f t="shared" si="4"/>
        <v>0.33333333333333331</v>
      </c>
      <c r="O5">
        <f t="shared" si="5"/>
        <v>0.66666666666666663</v>
      </c>
    </row>
    <row r="6" spans="1:17">
      <c r="A6">
        <v>5</v>
      </c>
      <c r="B6" t="s">
        <v>11</v>
      </c>
      <c r="D6">
        <v>1</v>
      </c>
      <c r="E6">
        <f t="shared" si="0"/>
        <v>8.8888888888888892E-2</v>
      </c>
      <c r="F6">
        <v>0.5</v>
      </c>
      <c r="G6">
        <v>0.4</v>
      </c>
      <c r="H6">
        <v>0</v>
      </c>
      <c r="I6">
        <v>0</v>
      </c>
      <c r="J6">
        <v>1</v>
      </c>
      <c r="K6">
        <v>2</v>
      </c>
      <c r="L6">
        <f t="shared" si="2"/>
        <v>0</v>
      </c>
      <c r="M6">
        <f t="shared" si="3"/>
        <v>0</v>
      </c>
      <c r="N6">
        <f t="shared" si="4"/>
        <v>0.33333333333333331</v>
      </c>
      <c r="O6">
        <f t="shared" si="5"/>
        <v>0.66666666666666663</v>
      </c>
    </row>
    <row r="7" spans="1:17">
      <c r="A7">
        <v>6</v>
      </c>
      <c r="B7" t="s">
        <v>108</v>
      </c>
      <c r="D7">
        <v>0</v>
      </c>
      <c r="E7">
        <f t="shared" si="0"/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f t="shared" si="2"/>
        <v>0.25</v>
      </c>
      <c r="M7">
        <f t="shared" si="3"/>
        <v>0.25</v>
      </c>
      <c r="N7">
        <f t="shared" si="4"/>
        <v>0.25</v>
      </c>
      <c r="O7">
        <f t="shared" si="5"/>
        <v>0.25</v>
      </c>
    </row>
    <row r="8" spans="1:17">
      <c r="A8">
        <v>7</v>
      </c>
      <c r="B8" t="s">
        <v>114</v>
      </c>
      <c r="D8">
        <v>0.15</v>
      </c>
      <c r="E8">
        <f t="shared" si="0"/>
        <v>1.3333333333333332E-2</v>
      </c>
      <c r="F8">
        <v>0.4</v>
      </c>
      <c r="G8">
        <v>0.7</v>
      </c>
      <c r="H8">
        <v>0</v>
      </c>
      <c r="I8">
        <v>0</v>
      </c>
      <c r="J8">
        <v>0</v>
      </c>
      <c r="K8">
        <v>2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1</v>
      </c>
    </row>
    <row r="9" spans="1:17">
      <c r="A9">
        <v>8</v>
      </c>
      <c r="B9" t="s">
        <v>1</v>
      </c>
      <c r="D9">
        <v>2</v>
      </c>
      <c r="E9">
        <f t="shared" si="0"/>
        <v>0.17777777777777778</v>
      </c>
      <c r="F9">
        <v>1</v>
      </c>
      <c r="G9">
        <v>0</v>
      </c>
      <c r="H9">
        <v>4</v>
      </c>
      <c r="I9">
        <v>2</v>
      </c>
      <c r="J9">
        <v>1</v>
      </c>
      <c r="K9">
        <v>0</v>
      </c>
      <c r="L9">
        <f t="shared" si="2"/>
        <v>0.5714285714285714</v>
      </c>
      <c r="M9">
        <f t="shared" si="3"/>
        <v>0.2857142857142857</v>
      </c>
      <c r="N9">
        <f t="shared" si="4"/>
        <v>0.14285714285714285</v>
      </c>
      <c r="O9">
        <f t="shared" si="5"/>
        <v>0</v>
      </c>
      <c r="Q9">
        <f>E9*1</f>
        <v>0.17777777777777778</v>
      </c>
    </row>
    <row r="10" spans="1:17">
      <c r="A10">
        <v>9</v>
      </c>
      <c r="B10" t="s">
        <v>2</v>
      </c>
      <c r="D10">
        <v>1.5</v>
      </c>
      <c r="E10">
        <f t="shared" si="0"/>
        <v>0.13333333333333333</v>
      </c>
      <c r="F10">
        <v>1</v>
      </c>
      <c r="G10">
        <v>0</v>
      </c>
      <c r="H10">
        <v>3</v>
      </c>
      <c r="I10">
        <v>2</v>
      </c>
      <c r="J10">
        <v>1</v>
      </c>
      <c r="K10">
        <v>0</v>
      </c>
      <c r="L10">
        <f t="shared" si="2"/>
        <v>0.5</v>
      </c>
      <c r="M10">
        <f t="shared" si="3"/>
        <v>0.33333333333333331</v>
      </c>
      <c r="N10">
        <f t="shared" si="4"/>
        <v>0.16666666666666666</v>
      </c>
      <c r="O10">
        <f t="shared" si="5"/>
        <v>0</v>
      </c>
      <c r="Q10">
        <f>E10*2</f>
        <v>0.26666666666666666</v>
      </c>
    </row>
    <row r="11" spans="1:17">
      <c r="A11">
        <v>10</v>
      </c>
      <c r="B11" t="s">
        <v>113</v>
      </c>
      <c r="D11">
        <v>0.5</v>
      </c>
      <c r="E11">
        <f t="shared" si="0"/>
        <v>4.4444444444444446E-2</v>
      </c>
      <c r="F11">
        <v>0.25</v>
      </c>
      <c r="G11">
        <v>0.8</v>
      </c>
      <c r="H11">
        <v>0</v>
      </c>
      <c r="I11">
        <v>0</v>
      </c>
      <c r="J11">
        <v>1</v>
      </c>
      <c r="K11">
        <v>2</v>
      </c>
      <c r="L11">
        <f t="shared" si="2"/>
        <v>0</v>
      </c>
      <c r="M11">
        <f t="shared" si="3"/>
        <v>0</v>
      </c>
      <c r="N11">
        <f t="shared" si="4"/>
        <v>0.33333333333333331</v>
      </c>
      <c r="O11">
        <f t="shared" si="5"/>
        <v>0.66666666666666663</v>
      </c>
      <c r="Q11">
        <f>E11*5</f>
        <v>0.22222222222222224</v>
      </c>
    </row>
    <row r="12" spans="1:17">
      <c r="A12">
        <v>11</v>
      </c>
      <c r="B12" t="s">
        <v>13</v>
      </c>
      <c r="C12" t="s">
        <v>10</v>
      </c>
      <c r="D12">
        <v>0.75</v>
      </c>
      <c r="E12">
        <f t="shared" si="0"/>
        <v>6.6666666666666666E-2</v>
      </c>
      <c r="F12">
        <v>1</v>
      </c>
      <c r="G12">
        <v>0</v>
      </c>
      <c r="H12">
        <v>2</v>
      </c>
      <c r="I12">
        <v>1</v>
      </c>
      <c r="J12">
        <v>0</v>
      </c>
      <c r="K12">
        <v>0</v>
      </c>
      <c r="L12">
        <f t="shared" si="2"/>
        <v>0.66666666666666663</v>
      </c>
      <c r="M12">
        <f t="shared" si="3"/>
        <v>0.33333333333333331</v>
      </c>
      <c r="N12">
        <f t="shared" si="4"/>
        <v>0</v>
      </c>
      <c r="O12">
        <f t="shared" si="5"/>
        <v>0</v>
      </c>
    </row>
    <row r="13" spans="1:17">
      <c r="A13">
        <v>12</v>
      </c>
      <c r="B13" t="s">
        <v>14</v>
      </c>
      <c r="D13">
        <v>0.5</v>
      </c>
      <c r="E13">
        <f t="shared" si="0"/>
        <v>4.4444444444444446E-2</v>
      </c>
      <c r="F13">
        <v>1</v>
      </c>
      <c r="G13">
        <v>0</v>
      </c>
      <c r="H13">
        <v>3</v>
      </c>
      <c r="I13">
        <v>2</v>
      </c>
      <c r="J13">
        <v>1</v>
      </c>
      <c r="K13">
        <v>0</v>
      </c>
      <c r="L13">
        <f t="shared" si="2"/>
        <v>0.5</v>
      </c>
      <c r="M13">
        <f t="shared" si="3"/>
        <v>0.33333333333333331</v>
      </c>
      <c r="N13">
        <f t="shared" si="4"/>
        <v>0.16666666666666666</v>
      </c>
      <c r="O13">
        <f t="shared" si="5"/>
        <v>0</v>
      </c>
    </row>
    <row r="14" spans="1:17">
      <c r="A14">
        <v>13</v>
      </c>
      <c r="B14" t="s">
        <v>109</v>
      </c>
      <c r="D14">
        <v>0.25</v>
      </c>
      <c r="E14">
        <f t="shared" si="0"/>
        <v>2.2222222222222223E-2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f t="shared" ref="L14:O17" si="6">H14/SUM($H14:$K14)</f>
        <v>0.25</v>
      </c>
      <c r="M14">
        <f t="shared" si="6"/>
        <v>0.25</v>
      </c>
      <c r="N14">
        <f t="shared" si="6"/>
        <v>0.25</v>
      </c>
      <c r="O14">
        <f t="shared" si="6"/>
        <v>0.25</v>
      </c>
    </row>
    <row r="15" spans="1:17">
      <c r="A15">
        <v>14</v>
      </c>
      <c r="B15" t="s">
        <v>110</v>
      </c>
      <c r="D15">
        <v>0</v>
      </c>
      <c r="E15">
        <f t="shared" si="0"/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f t="shared" si="6"/>
        <v>0.25</v>
      </c>
      <c r="M15">
        <f t="shared" si="6"/>
        <v>0.25</v>
      </c>
      <c r="N15">
        <f t="shared" si="6"/>
        <v>0.25</v>
      </c>
      <c r="O15">
        <f t="shared" si="6"/>
        <v>0.25</v>
      </c>
    </row>
    <row r="16" spans="1:17">
      <c r="A16">
        <v>15</v>
      </c>
      <c r="B16" t="s">
        <v>111</v>
      </c>
      <c r="D16">
        <v>0</v>
      </c>
      <c r="E16">
        <f t="shared" si="0"/>
        <v>0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f t="shared" si="6"/>
        <v>0.25</v>
      </c>
      <c r="M16">
        <f t="shared" si="6"/>
        <v>0.25</v>
      </c>
      <c r="N16">
        <f t="shared" si="6"/>
        <v>0.25</v>
      </c>
      <c r="O16">
        <f t="shared" si="6"/>
        <v>0.25</v>
      </c>
    </row>
    <row r="17" spans="1:15">
      <c r="A17">
        <v>16</v>
      </c>
      <c r="B17" t="s">
        <v>112</v>
      </c>
      <c r="D17">
        <v>0</v>
      </c>
      <c r="E17">
        <f t="shared" si="0"/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f t="shared" si="6"/>
        <v>0.25</v>
      </c>
      <c r="M17">
        <f t="shared" si="6"/>
        <v>0.25</v>
      </c>
      <c r="N17">
        <f t="shared" si="6"/>
        <v>0.25</v>
      </c>
      <c r="O17">
        <f t="shared" si="6"/>
        <v>0.25</v>
      </c>
    </row>
    <row r="18" spans="1:15" hidden="1" outlineLevel="1">
      <c r="B18" t="s">
        <v>6</v>
      </c>
      <c r="D18">
        <v>0</v>
      </c>
      <c r="E18">
        <f t="shared" si="0"/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f t="shared" si="2"/>
        <v>0.25</v>
      </c>
      <c r="M18">
        <f t="shared" si="3"/>
        <v>0.25</v>
      </c>
      <c r="N18">
        <f t="shared" si="4"/>
        <v>0.25</v>
      </c>
      <c r="O18">
        <f t="shared" si="5"/>
        <v>0.25</v>
      </c>
    </row>
    <row r="19" spans="1:15" hidden="1" outlineLevel="1">
      <c r="B19" t="s">
        <v>7</v>
      </c>
      <c r="D19">
        <v>0</v>
      </c>
      <c r="E19">
        <f t="shared" si="0"/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f t="shared" si="2"/>
        <v>0.25</v>
      </c>
      <c r="M19">
        <f t="shared" si="3"/>
        <v>0.25</v>
      </c>
      <c r="N19">
        <f t="shared" si="4"/>
        <v>0.25</v>
      </c>
      <c r="O19">
        <f t="shared" si="5"/>
        <v>0.25</v>
      </c>
    </row>
    <row r="20" spans="1:15" hidden="1" outlineLevel="1">
      <c r="B20" t="s">
        <v>8</v>
      </c>
      <c r="D20">
        <v>0</v>
      </c>
      <c r="E20">
        <f t="shared" si="0"/>
        <v>0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f t="shared" si="2"/>
        <v>0.25</v>
      </c>
      <c r="M20">
        <f t="shared" si="3"/>
        <v>0.25</v>
      </c>
      <c r="N20">
        <f t="shared" si="4"/>
        <v>0.25</v>
      </c>
      <c r="O20">
        <f t="shared" si="5"/>
        <v>0.25</v>
      </c>
    </row>
    <row r="21" spans="1:15" hidden="1" outlineLevel="1">
      <c r="B21" t="s">
        <v>17</v>
      </c>
      <c r="D21">
        <v>0</v>
      </c>
      <c r="E21">
        <f t="shared" si="0"/>
        <v>0</v>
      </c>
      <c r="F21">
        <v>1</v>
      </c>
      <c r="G21">
        <v>0</v>
      </c>
      <c r="H21">
        <v>1</v>
      </c>
      <c r="I21">
        <v>1</v>
      </c>
      <c r="J21">
        <v>1</v>
      </c>
      <c r="K21">
        <v>1</v>
      </c>
      <c r="L21">
        <f t="shared" si="2"/>
        <v>0.25</v>
      </c>
      <c r="M21">
        <f t="shared" si="3"/>
        <v>0.25</v>
      </c>
      <c r="N21">
        <f t="shared" si="4"/>
        <v>0.25</v>
      </c>
      <c r="O21">
        <f t="shared" si="5"/>
        <v>0.25</v>
      </c>
    </row>
    <row r="22" spans="1:15" hidden="1" outlineLevel="1">
      <c r="B22" t="s">
        <v>18</v>
      </c>
      <c r="D22">
        <v>0</v>
      </c>
      <c r="E22">
        <f t="shared" si="0"/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f t="shared" si="2"/>
        <v>0.25</v>
      </c>
      <c r="M22">
        <f t="shared" si="3"/>
        <v>0.25</v>
      </c>
      <c r="N22">
        <f t="shared" si="4"/>
        <v>0.25</v>
      </c>
      <c r="O22">
        <f t="shared" si="5"/>
        <v>0.25</v>
      </c>
    </row>
    <row r="23" spans="1:15" hidden="1" outlineLevel="1">
      <c r="B23" t="s">
        <v>19</v>
      </c>
      <c r="D23">
        <v>0</v>
      </c>
      <c r="E23">
        <f t="shared" si="0"/>
        <v>0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f t="shared" si="2"/>
        <v>0.25</v>
      </c>
      <c r="M23">
        <f t="shared" si="3"/>
        <v>0.25</v>
      </c>
      <c r="N23">
        <f t="shared" si="4"/>
        <v>0.25</v>
      </c>
      <c r="O23">
        <f t="shared" si="5"/>
        <v>0.25</v>
      </c>
    </row>
    <row r="24" spans="1:15" hidden="1" outlineLevel="1">
      <c r="B24" t="s">
        <v>20</v>
      </c>
      <c r="D24">
        <v>0</v>
      </c>
      <c r="E24">
        <f t="shared" si="0"/>
        <v>0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  <c r="L24">
        <f t="shared" si="2"/>
        <v>0.25</v>
      </c>
      <c r="M24">
        <f t="shared" si="3"/>
        <v>0.25</v>
      </c>
      <c r="N24">
        <f t="shared" si="4"/>
        <v>0.25</v>
      </c>
      <c r="O24">
        <f t="shared" si="5"/>
        <v>0.25</v>
      </c>
    </row>
    <row r="25" spans="1:15" hidden="1" outlineLevel="1">
      <c r="B25" t="s">
        <v>21</v>
      </c>
      <c r="D25">
        <v>0</v>
      </c>
      <c r="E25">
        <f t="shared" si="0"/>
        <v>0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f t="shared" si="2"/>
        <v>0.25</v>
      </c>
      <c r="M25">
        <f t="shared" si="3"/>
        <v>0.25</v>
      </c>
      <c r="N25">
        <f t="shared" si="4"/>
        <v>0.25</v>
      </c>
      <c r="O25">
        <f t="shared" si="5"/>
        <v>0.25</v>
      </c>
    </row>
    <row r="26" spans="1:15" hidden="1" outlineLevel="1">
      <c r="B26" t="s">
        <v>22</v>
      </c>
      <c r="D26">
        <v>0</v>
      </c>
      <c r="E26">
        <f t="shared" si="0"/>
        <v>0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f t="shared" si="2"/>
        <v>0.25</v>
      </c>
      <c r="M26">
        <f t="shared" si="3"/>
        <v>0.25</v>
      </c>
      <c r="N26">
        <f t="shared" si="4"/>
        <v>0.25</v>
      </c>
      <c r="O26">
        <f t="shared" si="5"/>
        <v>0.25</v>
      </c>
    </row>
    <row r="27" spans="1:15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P16"/>
  <sheetViews>
    <sheetView zoomScaleNormal="100" workbookViewId="0">
      <selection activeCell="A6" sqref="A6"/>
    </sheetView>
  </sheetViews>
  <sheetFormatPr defaultRowHeight="16.5" outlineLevelCol="1"/>
  <cols>
    <col min="2" max="2" width="19.5" customWidth="1" outlineLevel="1"/>
    <col min="3" max="3" width="9" customWidth="1"/>
    <col min="4" max="4" width="11.75" customWidth="1" outlineLevel="1"/>
    <col min="5" max="5" width="11.125" customWidth="1" outlineLevel="1"/>
    <col min="15" max="15" width="19.5" customWidth="1"/>
    <col min="16" max="16" width="23.25" customWidth="1"/>
  </cols>
  <sheetData>
    <row r="1" spans="1:16" ht="27" customHeight="1">
      <c r="A1" s="3" t="s">
        <v>68</v>
      </c>
      <c r="B1" t="s">
        <v>66</v>
      </c>
      <c r="C1" t="s">
        <v>106</v>
      </c>
      <c r="D1" t="s">
        <v>60</v>
      </c>
      <c r="E1" t="s">
        <v>61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62</v>
      </c>
      <c r="M1" t="s">
        <v>63</v>
      </c>
      <c r="N1" t="s">
        <v>64</v>
      </c>
      <c r="O1" t="s">
        <v>97</v>
      </c>
      <c r="P1" t="s">
        <v>65</v>
      </c>
    </row>
    <row r="2" spans="1:16">
      <c r="A2" t="s">
        <v>45</v>
      </c>
      <c r="B2" t="s">
        <v>24</v>
      </c>
      <c r="C2">
        <f>IF(ROW()=2,158,COUNTIF(EventPointRewardTable!A:A,A2))</f>
        <v>158</v>
      </c>
      <c r="D2" s="1">
        <v>36526</v>
      </c>
      <c r="E2" s="1">
        <v>401768</v>
      </c>
      <c r="F2">
        <f>IF(ISBLANK($D2),"",YEAR($D2))</f>
        <v>2000</v>
      </c>
      <c r="G2">
        <f>IF(ISBLANK($D2),"",MONTH($D2))</f>
        <v>1</v>
      </c>
      <c r="H2">
        <f>IF(ISBLANK($D2),"",DAY($D2))</f>
        <v>1</v>
      </c>
      <c r="I2">
        <f>IF(ISBLANK($E2),"",YEAR($E2+1))</f>
        <v>3000</v>
      </c>
      <c r="J2">
        <f>IF(ISBLANK($E2),"",MONTH($E2+1))</f>
        <v>1</v>
      </c>
      <c r="K2">
        <f>IF(ISBLANK($E2),"",DAY($E2+1))</f>
        <v>1</v>
      </c>
      <c r="L2">
        <v>11</v>
      </c>
      <c r="M2">
        <v>100</v>
      </c>
      <c r="N2" t="b">
        <v>1</v>
      </c>
      <c r="O2" t="s">
        <v>115</v>
      </c>
      <c r="P2" t="str">
        <f>"Shot_"&amp;O2</f>
        <v>Shot_Artifact02_1_D</v>
      </c>
    </row>
    <row r="3" spans="1:16">
      <c r="A3" t="s">
        <v>46</v>
      </c>
      <c r="B3" t="s">
        <v>30</v>
      </c>
      <c r="C3">
        <f>IF(ROW()=2,158,COUNTIF(EventPointRewardTable!A:A,A3))</f>
        <v>284</v>
      </c>
      <c r="D3" s="1">
        <v>36526</v>
      </c>
      <c r="E3" s="1">
        <v>401768</v>
      </c>
      <c r="F3">
        <f t="shared" ref="F3:F16" si="0">IF(ISBLANK($D3),"",YEAR($D3))</f>
        <v>2000</v>
      </c>
      <c r="G3">
        <f t="shared" ref="G3:G16" si="1">IF(ISBLANK($D3),"",MONTH($D3))</f>
        <v>1</v>
      </c>
      <c r="H3">
        <f t="shared" ref="H3:H16" si="2">IF(ISBLANK($D3),"",DAY($D3))</f>
        <v>1</v>
      </c>
      <c r="I3">
        <f t="shared" ref="I3:I16" si="3">IF(ISBLANK($E3),"",YEAR($E3+1))</f>
        <v>3000</v>
      </c>
      <c r="J3">
        <f t="shared" ref="J3:J16" si="4">IF(ISBLANK($E3),"",MONTH($E3+1))</f>
        <v>1</v>
      </c>
      <c r="K3">
        <f t="shared" ref="K3:K16" si="5">IF(ISBLANK($E3),"",DAY($E3+1))</f>
        <v>1</v>
      </c>
      <c r="L3">
        <v>59</v>
      </c>
      <c r="M3">
        <v>10</v>
      </c>
      <c r="N3" t="b">
        <v>0</v>
      </c>
      <c r="O3" t="s">
        <v>116</v>
      </c>
      <c r="P3" t="str">
        <f t="shared" ref="P3:P16" si="6">"Shot_"&amp;O3</f>
        <v>Shot_Artifact03_1_D</v>
      </c>
    </row>
    <row r="4" spans="1:16">
      <c r="A4" t="s">
        <v>47</v>
      </c>
      <c r="B4" t="s">
        <v>31</v>
      </c>
      <c r="C4">
        <f>IF(ROW()=2,158,COUNTIF(EventPointRewardTable!A:A,A4))</f>
        <v>284</v>
      </c>
      <c r="D4" s="1">
        <v>36526</v>
      </c>
      <c r="E4" s="1">
        <v>401768</v>
      </c>
      <c r="F4">
        <f t="shared" si="0"/>
        <v>2000</v>
      </c>
      <c r="G4">
        <f t="shared" si="1"/>
        <v>1</v>
      </c>
      <c r="H4">
        <f t="shared" si="2"/>
        <v>1</v>
      </c>
      <c r="I4">
        <f t="shared" si="3"/>
        <v>3000</v>
      </c>
      <c r="J4">
        <f t="shared" si="4"/>
        <v>1</v>
      </c>
      <c r="K4">
        <f t="shared" si="5"/>
        <v>1</v>
      </c>
      <c r="L4">
        <v>59</v>
      </c>
      <c r="M4">
        <v>9</v>
      </c>
      <c r="N4" t="b">
        <v>0</v>
      </c>
      <c r="O4" t="s">
        <v>117</v>
      </c>
      <c r="P4" t="str">
        <f t="shared" si="6"/>
        <v>Shot_Artifact05_3_D</v>
      </c>
    </row>
    <row r="5" spans="1:16">
      <c r="A5" t="s">
        <v>48</v>
      </c>
      <c r="B5" t="s">
        <v>32</v>
      </c>
      <c r="C5">
        <f>IF(ROW()=2,158,COUNTIF(EventPointRewardTable!A:A,A5))</f>
        <v>284</v>
      </c>
      <c r="D5" s="1">
        <v>36526</v>
      </c>
      <c r="E5" s="1">
        <v>401768</v>
      </c>
      <c r="F5">
        <f t="shared" si="0"/>
        <v>2000</v>
      </c>
      <c r="G5">
        <f t="shared" si="1"/>
        <v>1</v>
      </c>
      <c r="H5">
        <f t="shared" si="2"/>
        <v>1</v>
      </c>
      <c r="I5">
        <f t="shared" si="3"/>
        <v>3000</v>
      </c>
      <c r="J5">
        <f t="shared" si="4"/>
        <v>1</v>
      </c>
      <c r="K5">
        <f t="shared" si="5"/>
        <v>1</v>
      </c>
      <c r="L5">
        <v>59</v>
      </c>
      <c r="M5">
        <v>8</v>
      </c>
      <c r="N5" t="b">
        <v>0</v>
      </c>
      <c r="O5" t="s">
        <v>118</v>
      </c>
      <c r="P5" t="str">
        <f t="shared" si="6"/>
        <v>Shot_Artifact06_3_D</v>
      </c>
    </row>
    <row r="6" spans="1:16">
      <c r="A6" t="s">
        <v>49</v>
      </c>
      <c r="B6" t="s">
        <v>33</v>
      </c>
      <c r="C6">
        <f>IF(ROW()=2,158,COUNTIF(EventPointRewardTable!A:A,A6))</f>
        <v>284</v>
      </c>
      <c r="D6" s="1">
        <v>36526</v>
      </c>
      <c r="E6" s="1">
        <v>401768</v>
      </c>
      <c r="F6">
        <f t="shared" si="0"/>
        <v>2000</v>
      </c>
      <c r="G6">
        <f t="shared" si="1"/>
        <v>1</v>
      </c>
      <c r="H6">
        <f t="shared" si="2"/>
        <v>1</v>
      </c>
      <c r="I6">
        <f t="shared" si="3"/>
        <v>3000</v>
      </c>
      <c r="J6">
        <f t="shared" si="4"/>
        <v>1</v>
      </c>
      <c r="K6">
        <f t="shared" si="5"/>
        <v>1</v>
      </c>
      <c r="L6">
        <v>59</v>
      </c>
      <c r="M6">
        <v>7</v>
      </c>
      <c r="N6" t="b">
        <v>0</v>
      </c>
      <c r="O6" t="s">
        <v>119</v>
      </c>
      <c r="P6" t="str">
        <f t="shared" si="6"/>
        <v>Shot_Artifact07_1_D</v>
      </c>
    </row>
    <row r="7" spans="1:16">
      <c r="A7" t="s">
        <v>50</v>
      </c>
      <c r="B7" t="s">
        <v>34</v>
      </c>
      <c r="C7">
        <f>IF(ROW()=2,158,COUNTIF(EventPointRewardTable!A:A,A7))</f>
        <v>284</v>
      </c>
      <c r="D7" s="1">
        <v>36526</v>
      </c>
      <c r="E7" s="1">
        <v>401768</v>
      </c>
      <c r="F7">
        <f t="shared" si="0"/>
        <v>2000</v>
      </c>
      <c r="G7">
        <f t="shared" si="1"/>
        <v>1</v>
      </c>
      <c r="H7">
        <f t="shared" si="2"/>
        <v>1</v>
      </c>
      <c r="I7">
        <f t="shared" si="3"/>
        <v>3000</v>
      </c>
      <c r="J7">
        <f t="shared" si="4"/>
        <v>1</v>
      </c>
      <c r="K7">
        <f t="shared" si="5"/>
        <v>1</v>
      </c>
      <c r="L7">
        <v>59</v>
      </c>
      <c r="M7">
        <v>6</v>
      </c>
      <c r="N7" t="b">
        <v>0</v>
      </c>
      <c r="O7" t="s">
        <v>120</v>
      </c>
      <c r="P7" t="str">
        <f t="shared" si="6"/>
        <v>Shot_Artifact09_1_D</v>
      </c>
    </row>
    <row r="8" spans="1:16">
      <c r="A8" t="s">
        <v>51</v>
      </c>
      <c r="B8" t="s">
        <v>35</v>
      </c>
      <c r="C8">
        <f>IF(ROW()=2,158,COUNTIF(EventPointRewardTable!A:A,A8))</f>
        <v>284</v>
      </c>
      <c r="D8" s="1">
        <v>36526</v>
      </c>
      <c r="E8" s="1">
        <v>401768</v>
      </c>
      <c r="F8">
        <f t="shared" si="0"/>
        <v>2000</v>
      </c>
      <c r="G8">
        <f t="shared" si="1"/>
        <v>1</v>
      </c>
      <c r="H8">
        <f t="shared" si="2"/>
        <v>1</v>
      </c>
      <c r="I8">
        <f t="shared" si="3"/>
        <v>3000</v>
      </c>
      <c r="J8">
        <f t="shared" si="4"/>
        <v>1</v>
      </c>
      <c r="K8">
        <f t="shared" si="5"/>
        <v>1</v>
      </c>
      <c r="L8">
        <v>59</v>
      </c>
      <c r="M8">
        <v>5</v>
      </c>
      <c r="N8" t="b">
        <v>0</v>
      </c>
      <c r="O8" t="s">
        <v>121</v>
      </c>
      <c r="P8" t="str">
        <f t="shared" si="6"/>
        <v>Shot_Hexa_3_D</v>
      </c>
    </row>
    <row r="9" spans="1:16">
      <c r="A9" t="s">
        <v>52</v>
      </c>
      <c r="B9" t="s">
        <v>36</v>
      </c>
      <c r="C9">
        <f>IF(ROW()=2,158,COUNTIF(EventPointRewardTable!A:A,A9))</f>
        <v>284</v>
      </c>
      <c r="D9" s="1">
        <v>36526</v>
      </c>
      <c r="E9" s="1">
        <v>401768</v>
      </c>
      <c r="F9">
        <f t="shared" si="0"/>
        <v>2000</v>
      </c>
      <c r="G9">
        <f t="shared" si="1"/>
        <v>1</v>
      </c>
      <c r="H9">
        <f t="shared" si="2"/>
        <v>1</v>
      </c>
      <c r="I9">
        <f t="shared" si="3"/>
        <v>3000</v>
      </c>
      <c r="J9">
        <f t="shared" si="4"/>
        <v>1</v>
      </c>
      <c r="K9">
        <f t="shared" si="5"/>
        <v>1</v>
      </c>
      <c r="L9">
        <v>59</v>
      </c>
      <c r="M9">
        <v>4</v>
      </c>
      <c r="N9" t="b">
        <v>0</v>
      </c>
      <c r="O9" t="s">
        <v>122</v>
      </c>
      <c r="P9" t="str">
        <f t="shared" si="6"/>
        <v>Shot_SpaceCube02_1_D</v>
      </c>
    </row>
    <row r="10" spans="1:16">
      <c r="A10" t="s">
        <v>53</v>
      </c>
      <c r="B10" t="s">
        <v>37</v>
      </c>
      <c r="C10">
        <f>IF(ROW()=2,158,COUNTIF(EventPointRewardTable!A:A,A10))</f>
        <v>284</v>
      </c>
      <c r="D10" s="1">
        <v>36526</v>
      </c>
      <c r="E10" s="1">
        <v>401768</v>
      </c>
      <c r="F10">
        <f t="shared" si="0"/>
        <v>2000</v>
      </c>
      <c r="G10">
        <f t="shared" si="1"/>
        <v>1</v>
      </c>
      <c r="H10">
        <f t="shared" si="2"/>
        <v>1</v>
      </c>
      <c r="I10">
        <f t="shared" si="3"/>
        <v>3000</v>
      </c>
      <c r="J10">
        <f t="shared" si="4"/>
        <v>1</v>
      </c>
      <c r="K10">
        <f t="shared" si="5"/>
        <v>1</v>
      </c>
      <c r="L10">
        <v>59</v>
      </c>
      <c r="M10">
        <v>3</v>
      </c>
      <c r="N10" t="b">
        <v>0</v>
      </c>
      <c r="O10" t="s">
        <v>123</v>
      </c>
      <c r="P10" t="str">
        <f t="shared" si="6"/>
        <v>Shot_SuperToroid_1_D</v>
      </c>
    </row>
    <row r="11" spans="1:16">
      <c r="A11" t="s">
        <v>54</v>
      </c>
      <c r="B11" t="s">
        <v>38</v>
      </c>
      <c r="C11">
        <f>IF(ROW()=2,158,COUNTIF(EventPointRewardTable!A:A,A11))</f>
        <v>284</v>
      </c>
      <c r="D11" s="1">
        <v>36526</v>
      </c>
      <c r="E11" s="1">
        <v>401768</v>
      </c>
      <c r="F11">
        <f t="shared" si="0"/>
        <v>2000</v>
      </c>
      <c r="G11">
        <f t="shared" si="1"/>
        <v>1</v>
      </c>
      <c r="H11">
        <f t="shared" si="2"/>
        <v>1</v>
      </c>
      <c r="I11">
        <f t="shared" si="3"/>
        <v>3000</v>
      </c>
      <c r="J11">
        <f t="shared" si="4"/>
        <v>1</v>
      </c>
      <c r="K11">
        <f t="shared" si="5"/>
        <v>1</v>
      </c>
      <c r="L11">
        <v>59</v>
      </c>
      <c r="M11">
        <v>2</v>
      </c>
      <c r="N11" t="b">
        <v>0</v>
      </c>
      <c r="O11" t="s">
        <v>124</v>
      </c>
      <c r="P11" t="str">
        <f t="shared" si="6"/>
        <v>Shot_Weapon01_1_D</v>
      </c>
    </row>
    <row r="12" spans="1:16">
      <c r="A12" t="s">
        <v>55</v>
      </c>
      <c r="B12" t="s">
        <v>39</v>
      </c>
      <c r="C12">
        <f>IF(ROW()=2,158,COUNTIF(EventPointRewardTable!A:A,A12))</f>
        <v>284</v>
      </c>
      <c r="D12" s="1">
        <v>36526</v>
      </c>
      <c r="E12" s="1">
        <v>401768</v>
      </c>
      <c r="F12">
        <f t="shared" si="0"/>
        <v>2000</v>
      </c>
      <c r="G12">
        <f t="shared" si="1"/>
        <v>1</v>
      </c>
      <c r="H12">
        <f t="shared" si="2"/>
        <v>1</v>
      </c>
      <c r="I12">
        <f t="shared" si="3"/>
        <v>3000</v>
      </c>
      <c r="J12">
        <f t="shared" si="4"/>
        <v>1</v>
      </c>
      <c r="K12">
        <f t="shared" si="5"/>
        <v>1</v>
      </c>
      <c r="L12">
        <v>59</v>
      </c>
      <c r="M12">
        <v>1</v>
      </c>
      <c r="N12" t="b">
        <v>0</v>
      </c>
      <c r="O12" t="s">
        <v>125</v>
      </c>
      <c r="P12" t="str">
        <f t="shared" si="6"/>
        <v>Shot_Artifact02_3_D</v>
      </c>
    </row>
    <row r="13" spans="1:16">
      <c r="A13" t="s">
        <v>56</v>
      </c>
      <c r="B13" t="s">
        <v>40</v>
      </c>
      <c r="C13">
        <f>IF(ROW()=2,158,COUNTIF(EventPointRewardTable!A:A,A13))</f>
        <v>284</v>
      </c>
      <c r="D13" s="1">
        <v>44743</v>
      </c>
      <c r="E13" s="1">
        <v>44757</v>
      </c>
      <c r="F13">
        <f t="shared" si="0"/>
        <v>2022</v>
      </c>
      <c r="G13">
        <f t="shared" si="1"/>
        <v>7</v>
      </c>
      <c r="H13">
        <f t="shared" si="2"/>
        <v>1</v>
      </c>
      <c r="I13">
        <f t="shared" si="3"/>
        <v>2022</v>
      </c>
      <c r="J13">
        <f t="shared" si="4"/>
        <v>7</v>
      </c>
      <c r="K13">
        <f t="shared" si="5"/>
        <v>16</v>
      </c>
      <c r="L13">
        <v>59</v>
      </c>
      <c r="M13">
        <v>100</v>
      </c>
      <c r="N13" t="b">
        <v>1</v>
      </c>
      <c r="O13" t="s">
        <v>126</v>
      </c>
      <c r="P13" t="str">
        <f t="shared" si="6"/>
        <v>Shot_Weapon02_2_D</v>
      </c>
    </row>
    <row r="14" spans="1:16">
      <c r="A14" t="s">
        <v>57</v>
      </c>
      <c r="B14" t="s">
        <v>41</v>
      </c>
      <c r="C14">
        <f>IF(ROW()=2,158,COUNTIF(EventPointRewardTable!A:A,A14))</f>
        <v>284</v>
      </c>
      <c r="D14" s="1">
        <v>44758</v>
      </c>
      <c r="E14" s="1">
        <v>44773</v>
      </c>
      <c r="F14">
        <f t="shared" si="0"/>
        <v>2022</v>
      </c>
      <c r="G14">
        <f t="shared" si="1"/>
        <v>7</v>
      </c>
      <c r="H14">
        <f t="shared" si="2"/>
        <v>16</v>
      </c>
      <c r="I14">
        <f t="shared" si="3"/>
        <v>2022</v>
      </c>
      <c r="J14">
        <f t="shared" si="4"/>
        <v>8</v>
      </c>
      <c r="K14">
        <f t="shared" si="5"/>
        <v>1</v>
      </c>
      <c r="L14">
        <v>59</v>
      </c>
      <c r="M14">
        <v>100</v>
      </c>
      <c r="N14" t="b">
        <v>1</v>
      </c>
      <c r="O14" t="s">
        <v>127</v>
      </c>
      <c r="P14" t="str">
        <f t="shared" si="6"/>
        <v>Shot_Weapon03_2_D</v>
      </c>
    </row>
    <row r="15" spans="1:16">
      <c r="A15" t="s">
        <v>58</v>
      </c>
      <c r="B15" t="s">
        <v>42</v>
      </c>
      <c r="C15">
        <f>IF(ROW()=2,158,COUNTIF(EventPointRewardTable!A:A,A15))</f>
        <v>284</v>
      </c>
      <c r="D15" s="1">
        <v>44774</v>
      </c>
      <c r="E15" s="1">
        <v>44788</v>
      </c>
      <c r="F15">
        <f t="shared" si="0"/>
        <v>2022</v>
      </c>
      <c r="G15">
        <f t="shared" si="1"/>
        <v>8</v>
      </c>
      <c r="H15">
        <f t="shared" si="2"/>
        <v>1</v>
      </c>
      <c r="I15">
        <f t="shared" si="3"/>
        <v>2022</v>
      </c>
      <c r="J15">
        <f t="shared" si="4"/>
        <v>8</v>
      </c>
      <c r="K15">
        <f t="shared" si="5"/>
        <v>16</v>
      </c>
      <c r="L15">
        <v>59</v>
      </c>
      <c r="M15">
        <v>100</v>
      </c>
      <c r="N15" t="b">
        <v>1</v>
      </c>
      <c r="O15" t="s">
        <v>128</v>
      </c>
      <c r="P15" t="str">
        <f t="shared" si="6"/>
        <v>Shot_Weapon04_3_D</v>
      </c>
    </row>
    <row r="16" spans="1:16">
      <c r="A16" t="s">
        <v>59</v>
      </c>
      <c r="B16" t="s">
        <v>43</v>
      </c>
      <c r="C16">
        <f>IF(ROW()=2,158,COUNTIF(EventPointRewardTable!A:A,A16))</f>
        <v>284</v>
      </c>
      <c r="D16" s="1">
        <v>44789</v>
      </c>
      <c r="E16" s="1">
        <v>44804</v>
      </c>
      <c r="F16">
        <f t="shared" si="0"/>
        <v>2022</v>
      </c>
      <c r="G16">
        <f t="shared" si="1"/>
        <v>8</v>
      </c>
      <c r="H16">
        <f t="shared" si="2"/>
        <v>16</v>
      </c>
      <c r="I16">
        <f t="shared" si="3"/>
        <v>2022</v>
      </c>
      <c r="J16">
        <f t="shared" si="4"/>
        <v>9</v>
      </c>
      <c r="K16">
        <f t="shared" si="5"/>
        <v>1</v>
      </c>
      <c r="L16">
        <v>59</v>
      </c>
      <c r="M16">
        <v>100</v>
      </c>
      <c r="N16" t="b">
        <v>1</v>
      </c>
      <c r="O16" t="s">
        <v>129</v>
      </c>
      <c r="P16" t="str">
        <f t="shared" si="6"/>
        <v>Shot_Weapon05_1_D</v>
      </c>
    </row>
  </sheetData>
  <phoneticPr fontId="1" type="noConversion"/>
  <conditionalFormatting sqref="D1:E1048576">
    <cfRule type="expression" dxfId="0" priority="2">
      <formula>$E1&lt;TODAY()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I4261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6.5" outlineLevelCol="1"/>
  <cols>
    <col min="2" max="2" width="19.5" customWidth="1" outlineLevel="1"/>
    <col min="6" max="11" width="9" customWidth="1" outlineLevel="1"/>
    <col min="12" max="12" width="3.5" customWidth="1" outlineLevel="1"/>
    <col min="13" max="13" width="9" customWidth="1" outlineLevel="1"/>
    <col min="14" max="14" width="18.75" customWidth="1" outlineLevel="1"/>
    <col min="15" max="16" width="9" customWidth="1" outlineLevel="1"/>
    <col min="17" max="17" width="3.5" customWidth="1" outlineLevel="1"/>
    <col min="18" max="18" width="9" customWidth="1" outlineLevel="1"/>
    <col min="19" max="19" width="18.75" customWidth="1" outlineLevel="1"/>
    <col min="20" max="20" width="9" customWidth="1" outlineLevel="1"/>
    <col min="22" max="22" width="19.5" customWidth="1"/>
    <col min="23" max="23" width="9" customWidth="1"/>
    <col min="28" max="29" width="9" customWidth="1" outlineLevel="1"/>
    <col min="31" max="31" width="9" customWidth="1" outlineLevel="1"/>
    <col min="33" max="33" width="9" customWidth="1" outlineLevel="1"/>
    <col min="35" max="35" width="9" customWidth="1" outlineLevel="1"/>
  </cols>
  <sheetData>
    <row r="1" spans="1:35" ht="27" customHeight="1">
      <c r="A1" s="4" t="s">
        <v>67</v>
      </c>
      <c r="B1" t="s">
        <v>66</v>
      </c>
      <c r="C1" t="s">
        <v>69</v>
      </c>
      <c r="D1" t="s">
        <v>70</v>
      </c>
      <c r="E1" t="s">
        <v>71</v>
      </c>
      <c r="F1" t="s">
        <v>143</v>
      </c>
      <c r="G1" t="s">
        <v>145</v>
      </c>
      <c r="H1" t="s">
        <v>144</v>
      </c>
      <c r="I1" t="s">
        <v>148</v>
      </c>
      <c r="J1" t="s">
        <v>149</v>
      </c>
      <c r="K1" t="s">
        <v>150</v>
      </c>
      <c r="L1" s="2" t="s">
        <v>85</v>
      </c>
      <c r="M1" s="2" t="s">
        <v>80</v>
      </c>
      <c r="N1" s="2" t="s">
        <v>86</v>
      </c>
      <c r="O1" s="2" t="s">
        <v>87</v>
      </c>
      <c r="P1" s="2" t="s">
        <v>84</v>
      </c>
      <c r="Q1" s="2" t="s">
        <v>88</v>
      </c>
      <c r="R1" s="2" t="s">
        <v>80</v>
      </c>
      <c r="S1" s="2" t="s">
        <v>89</v>
      </c>
      <c r="T1" s="2" t="s">
        <v>90</v>
      </c>
      <c r="U1" s="2" t="s">
        <v>91</v>
      </c>
      <c r="V1" s="2" t="s">
        <v>92</v>
      </c>
      <c r="W1" s="2" t="s">
        <v>93</v>
      </c>
      <c r="X1" s="2" t="s">
        <v>94</v>
      </c>
      <c r="Y1" s="2" t="s">
        <v>95</v>
      </c>
      <c r="Z1" s="2" t="s">
        <v>96</v>
      </c>
      <c r="AB1" t="s">
        <v>73</v>
      </c>
      <c r="AC1" t="s">
        <v>74</v>
      </c>
      <c r="AE1" t="s">
        <v>134</v>
      </c>
      <c r="AG1" t="s">
        <v>135</v>
      </c>
      <c r="AI1" t="s">
        <v>136</v>
      </c>
    </row>
    <row r="2" spans="1:35">
      <c r="A2" t="s">
        <v>44</v>
      </c>
      <c r="B2" t="str">
        <f>VLOOKUP(A2,EventPointTypeTable!$A:$B,MATCH(EventPointTypeTable!$B$1,EventPointTypeTable!$A$1:$B$1,0),0)</f>
        <v>첫시작용</v>
      </c>
      <c r="C2">
        <v>1</v>
      </c>
      <c r="D2">
        <v>12</v>
      </c>
      <c r="E2">
        <f t="shared" ref="E2:E65" ca="1" si="0">IF(A2&lt;&gt;OFFSET(A2,-1,0),D2,OFFSET(E2,-1,0)+D2)</f>
        <v>12</v>
      </c>
      <c r="F2">
        <f ca="1">(60+SUMIF(OFFSET(N2,-$C2+1,0,$C2),"EN",OFFSET(O2,-$C2+1,0,$C2)))*SummonTypeTable!$Q$2</f>
        <v>66.666666666666657</v>
      </c>
      <c r="G2">
        <f ca="1">IF(C2=1,60*SummonTypeTable!$Q$2-OFFSET(F2,0,-1),
IF(F2&lt;&gt;OFFSET(F2,-1,0),OFFSET(F2,-1,0)-OFFSET(F2,0,-1),""))</f>
        <v>28</v>
      </c>
      <c r="H2">
        <f ca="1">IF(C2=1,60*SummonTypeTable!$Q$2/OFFSET(F2,0,-1),
IF(F2&lt;&gt;OFFSET(F2,-1,0),OFFSET(F2,-1,0)/OFFSET(F2,0,-1),""))</f>
        <v>3.3333333333333335</v>
      </c>
      <c r="I2">
        <f ca="1">(60+SUMIF(OFFSET(N2,-$C2+1,0,$C2),"EN",OFFSET(O2,-$C2+1,0,$C2))+SUMIF(OFFSET(S2,-$C2+1,0,$C2),"EN",OFFSET(T2,-$C2+1,0,$C2)))*SummonTypeTable!$Q$2</f>
        <v>66.666666666666657</v>
      </c>
      <c r="J2">
        <f ca="1">IF(C2=1,60*SummonTypeTable!$Q$2-OFFSET(I2,0,-4),
IF(I2&lt;&gt;OFFSET(I2,-1,0),OFFSET(I2,-1,0)-OFFSET(I2,0,-4),""))</f>
        <v>28</v>
      </c>
      <c r="K2">
        <f ca="1">IF(C2=1,60*SummonTypeTable!$Q$2/OFFSET(I2,0,-4),
IF(I2&lt;&gt;OFFSET(I2,-1,0),OFFSET(I2,-1,0)/OFFSET(I2,0,-4),""))</f>
        <v>3.3333333333333335</v>
      </c>
      <c r="L2" t="str">
        <f t="shared" ref="L2:L13" ca="1" si="1">IF(ISBLANK(M2),"",
VLOOKUP(M2,OFFSET(INDIRECT("$A:$B"),0,MATCH(M$1&amp;"_Verify",INDIRECT("$1:$1"),0)-1),2,0)
)</f>
        <v>cu</v>
      </c>
      <c r="M2" t="s">
        <v>81</v>
      </c>
      <c r="N2" t="s">
        <v>146</v>
      </c>
      <c r="O2">
        <v>40</v>
      </c>
      <c r="P2" t="str">
        <f t="shared" ref="P2:P64" si="2">IF(M2="장비1상자",
  IF(OR(N2&gt;3,O2&gt;5),"장비이상",""),
IF(N2="GO",
  IF(O2&lt;100,"골드이상",""),
IF(N2="EN",
  IF(O2&gt;29,"에너지너무많음",
  IF(O2&gt;9,"에너지다소많음","")),"")))</f>
        <v>에너지너무많음</v>
      </c>
      <c r="Q2" t="str">
        <f t="shared" ref="Q2:Q14" ca="1" si="3">IF(ISBLANK(R2),"",
VLOOKUP(R2,OFFSET(INDIRECT("$A:$B"),0,MATCH(R$1&amp;"_Verify",INDIRECT("$1:$1"),0)-1),2,0)
)</f>
        <v>cu</v>
      </c>
      <c r="R2" t="s">
        <v>81</v>
      </c>
      <c r="S2" t="s">
        <v>147</v>
      </c>
      <c r="T2">
        <v>100</v>
      </c>
      <c r="U2" t="str">
        <f t="shared" ref="U2:U65" ca="1" si="4">IF(LEN(L2)=0,"",L2)</f>
        <v>cu</v>
      </c>
      <c r="V2" t="str">
        <f t="shared" ref="V2:V64" si="5">IF(LEN(N2)=0,"",N2)</f>
        <v>EN</v>
      </c>
      <c r="W2">
        <f t="shared" ref="W2:W64" si="6">IF(LEN(O2)=0,"",O2)</f>
        <v>40</v>
      </c>
      <c r="X2" t="str">
        <f t="shared" ref="X2:X64" ca="1" si="7">IF(LEN(Q2)=0,"",Q2)</f>
        <v>cu</v>
      </c>
      <c r="Y2" t="str">
        <f t="shared" ref="Y2:Y64" si="8">IF(LEN(S2)=0,"",S2)</f>
        <v>GO</v>
      </c>
      <c r="Z2">
        <f t="shared" ref="Z2:Z64" si="9">IF(LEN(T2)=0,"",T2)</f>
        <v>100</v>
      </c>
      <c r="AB2" t="s">
        <v>25</v>
      </c>
      <c r="AC2" t="s">
        <v>82</v>
      </c>
      <c r="AE2" t="s">
        <v>107</v>
      </c>
      <c r="AG2" t="s">
        <v>138</v>
      </c>
      <c r="AI2" t="s">
        <v>137</v>
      </c>
    </row>
    <row r="3" spans="1:35">
      <c r="A3" t="str">
        <f t="shared" ref="A3:A66" si="10">A2</f>
        <v>fr</v>
      </c>
      <c r="B3" t="str">
        <f>VLOOKUP(A3,EventPointTypeTable!$A:$B,MATCH(EventPointTypeTable!$B$1,EventPointTypeTable!$A$1:$B$1,0),0)</f>
        <v>첫시작용</v>
      </c>
      <c r="C3">
        <v>2</v>
      </c>
      <c r="D3">
        <v>5</v>
      </c>
      <c r="E3">
        <f t="shared" ca="1" si="0"/>
        <v>17</v>
      </c>
      <c r="F3">
        <f ca="1">(60+SUMIF(OFFSET(N3,-$C3+1,0,$C3),"EN",OFFSET(O3,-$C3+1,0,$C3)))*SummonTypeTable!$Q$2</f>
        <v>66.666666666666657</v>
      </c>
      <c r="G3" t="str">
        <f ca="1">IF(C3=1,60*SummonTypeTable!$Q$2-OFFSET(F3,0,-1),
IF(F3&lt;&gt;OFFSET(F3,-1,0),OFFSET(F3,-1,0)-OFFSET(F3,0,-1),""))</f>
        <v/>
      </c>
      <c r="H3" t="str">
        <f ca="1">IF(C3=1,60*SummonTypeTable!$Q$2/OFFSET(F3,0,-1),
IF(F3&lt;&gt;OFFSET(F3,-1,0),OFFSET(F3,-1,0)/OFFSET(F3,0,-1),""))</f>
        <v/>
      </c>
      <c r="I3">
        <f ca="1">(60+SUMIF(OFFSET(N3,-$C3+1,0,$C3),"EN",OFFSET(O3,-$C3+1,0,$C3))+SUMIF(OFFSET(S3,-$C3+1,0,$C3),"EN",OFFSET(T3,-$C3+1,0,$C3)))*SummonTypeTable!$Q$2</f>
        <v>66.666666666666657</v>
      </c>
      <c r="J3" t="str">
        <f ca="1">IF(C3=1,60*SummonTypeTable!$Q$2-OFFSET(I3,0,-4),
IF(I3&lt;&gt;OFFSET(I3,-1,0),OFFSET(I3,-1,0)-OFFSET(I3,0,-4),""))</f>
        <v/>
      </c>
      <c r="K3" t="str">
        <f ca="1">IF(C3=1,60*SummonTypeTable!$Q$2/OFFSET(I3,0,-4),
IF(I3&lt;&gt;OFFSET(I3,-1,0),OFFSET(I3,-1,0)/OFFSET(I3,0,-4),""))</f>
        <v/>
      </c>
      <c r="L3" t="str">
        <f t="shared" ca="1" si="1"/>
        <v>cu</v>
      </c>
      <c r="M3" t="s">
        <v>81</v>
      </c>
      <c r="N3" t="s">
        <v>147</v>
      </c>
      <c r="O3">
        <v>250</v>
      </c>
      <c r="P3" t="str">
        <f t="shared" si="2"/>
        <v/>
      </c>
      <c r="Q3" t="str">
        <f t="shared" ca="1" si="3"/>
        <v>cu</v>
      </c>
      <c r="R3" t="s">
        <v>81</v>
      </c>
      <c r="S3" t="s">
        <v>147</v>
      </c>
      <c r="T3">
        <v>125</v>
      </c>
      <c r="U3" t="str">
        <f t="shared" ca="1" si="4"/>
        <v>cu</v>
      </c>
      <c r="V3" t="str">
        <f t="shared" si="5"/>
        <v>GO</v>
      </c>
      <c r="W3">
        <f t="shared" si="6"/>
        <v>250</v>
      </c>
      <c r="X3" t="str">
        <f t="shared" ca="1" si="7"/>
        <v>cu</v>
      </c>
      <c r="Y3" t="str">
        <f t="shared" si="8"/>
        <v>GO</v>
      </c>
      <c r="Z3">
        <f t="shared" si="9"/>
        <v>125</v>
      </c>
      <c r="AB3" t="s">
        <v>98</v>
      </c>
      <c r="AC3" t="s">
        <v>99</v>
      </c>
      <c r="AE3" t="s">
        <v>83</v>
      </c>
      <c r="AG3" t="s">
        <v>141</v>
      </c>
    </row>
    <row r="4" spans="1:35">
      <c r="A4" t="str">
        <f t="shared" si="10"/>
        <v>fr</v>
      </c>
      <c r="B4" t="str">
        <f>VLOOKUP(A4,EventPointTypeTable!$A:$B,MATCH(EventPointTypeTable!$B$1,EventPointTypeTable!$A$1:$B$1,0),0)</f>
        <v>첫시작용</v>
      </c>
      <c r="C4">
        <v>3</v>
      </c>
      <c r="D4">
        <v>9</v>
      </c>
      <c r="E4">
        <f t="shared" ca="1" si="0"/>
        <v>26</v>
      </c>
      <c r="F4">
        <f ca="1">(60+SUMIF(OFFSET(N4,-$C4+1,0,$C4),"EN",OFFSET(O4,-$C4+1,0,$C4)))*SummonTypeTable!$Q$2</f>
        <v>66.666666666666657</v>
      </c>
      <c r="G4" t="str">
        <f ca="1">IF(C4=1,60*SummonTypeTable!$Q$2-OFFSET(F4,0,-1),
IF(F4&lt;&gt;OFFSET(F4,-1,0),OFFSET(F4,-1,0)-OFFSET(F4,0,-1),""))</f>
        <v/>
      </c>
      <c r="H4" t="str">
        <f ca="1">IF(C4=1,60*SummonTypeTable!$Q$2/OFFSET(F4,0,-1),
IF(F4&lt;&gt;OFFSET(F4,-1,0),OFFSET(F4,-1,0)/OFFSET(F4,0,-1),""))</f>
        <v/>
      </c>
      <c r="I4">
        <f ca="1">(60+SUMIF(OFFSET(N4,-$C4+1,0,$C4),"EN",OFFSET(O4,-$C4+1,0,$C4))+SUMIF(OFFSET(S4,-$C4+1,0,$C4),"EN",OFFSET(T4,-$C4+1,0,$C4)))*SummonTypeTable!$Q$2</f>
        <v>66.666666666666657</v>
      </c>
      <c r="J4" t="str">
        <f ca="1">IF(C4=1,60*SummonTypeTable!$Q$2-OFFSET(I4,0,-4),
IF(I4&lt;&gt;OFFSET(I4,-1,0),OFFSET(I4,-1,0)-OFFSET(I4,0,-4),""))</f>
        <v/>
      </c>
      <c r="K4" t="str">
        <f ca="1">IF(C4=1,60*SummonTypeTable!$Q$2/OFFSET(I4,0,-4),
IF(I4&lt;&gt;OFFSET(I4,-1,0),OFFSET(I4,-1,0)/OFFSET(I4,0,-4),""))</f>
        <v/>
      </c>
      <c r="L4" t="str">
        <f t="shared" ca="1" si="1"/>
        <v>it</v>
      </c>
      <c r="M4" t="s">
        <v>139</v>
      </c>
      <c r="N4" t="s">
        <v>138</v>
      </c>
      <c r="O4">
        <v>1</v>
      </c>
      <c r="P4" t="str">
        <f t="shared" si="2"/>
        <v/>
      </c>
      <c r="Q4" t="str">
        <f t="shared" ca="1" si="3"/>
        <v>cu</v>
      </c>
      <c r="R4" t="s">
        <v>81</v>
      </c>
      <c r="S4" t="s">
        <v>147</v>
      </c>
      <c r="T4">
        <v>150</v>
      </c>
      <c r="U4" t="str">
        <f t="shared" ca="1" si="4"/>
        <v>it</v>
      </c>
      <c r="V4" t="str">
        <f t="shared" si="5"/>
        <v>Cash_sSpellGacha</v>
      </c>
      <c r="W4">
        <f t="shared" si="6"/>
        <v>1</v>
      </c>
      <c r="X4" t="str">
        <f t="shared" ca="1" si="7"/>
        <v>cu</v>
      </c>
      <c r="Y4" t="str">
        <f t="shared" si="8"/>
        <v>GO</v>
      </c>
      <c r="Z4">
        <f t="shared" si="9"/>
        <v>150</v>
      </c>
      <c r="AG4" t="s">
        <v>159</v>
      </c>
    </row>
    <row r="5" spans="1:35">
      <c r="A5" t="str">
        <f t="shared" si="10"/>
        <v>fr</v>
      </c>
      <c r="B5" t="str">
        <f>VLOOKUP(A5,EventPointTypeTable!$A:$B,MATCH(EventPointTypeTable!$B$1,EventPointTypeTable!$A$1:$B$1,0),0)</f>
        <v>첫시작용</v>
      </c>
      <c r="C5">
        <v>4</v>
      </c>
      <c r="D5">
        <v>2</v>
      </c>
      <c r="E5">
        <f t="shared" ca="1" si="0"/>
        <v>28</v>
      </c>
      <c r="F5">
        <f ca="1">(60+SUMIF(OFFSET(N5,-$C5+1,0,$C5),"EN",OFFSET(O5,-$C5+1,0,$C5)))*SummonTypeTable!$Q$2</f>
        <v>96.666666666666657</v>
      </c>
      <c r="G5">
        <f ca="1">IF(C5=1,60*SummonTypeTable!$Q$2-OFFSET(F5,0,-1),
IF(F5&lt;&gt;OFFSET(F5,-1,0),OFFSET(F5,-1,0)-OFFSET(F5,0,-1),""))</f>
        <v>38.666666666666657</v>
      </c>
      <c r="H5">
        <f ca="1">IF(C5=1,60*SummonTypeTable!$Q$2/OFFSET(F5,0,-1),
IF(F5&lt;&gt;OFFSET(F5,-1,0),OFFSET(F5,-1,0)/OFFSET(F5,0,-1),""))</f>
        <v>2.3809523809523805</v>
      </c>
      <c r="I5">
        <f ca="1">(60+SUMIF(OFFSET(N5,-$C5+1,0,$C5),"EN",OFFSET(O5,-$C5+1,0,$C5))+SUMIF(OFFSET(S5,-$C5+1,0,$C5),"EN",OFFSET(T5,-$C5+1,0,$C5)))*SummonTypeTable!$Q$2</f>
        <v>96.666666666666657</v>
      </c>
      <c r="J5">
        <f ca="1">IF(C5=1,60*SummonTypeTable!$Q$2-OFFSET(I5,0,-4),
IF(I5&lt;&gt;OFFSET(I5,-1,0),OFFSET(I5,-1,0)-OFFSET(I5,0,-4),""))</f>
        <v>38.666666666666657</v>
      </c>
      <c r="K5">
        <f ca="1">IF(C5=1,60*SummonTypeTable!$Q$2/OFFSET(I5,0,-4),
IF(I5&lt;&gt;OFFSET(I5,-1,0),OFFSET(I5,-1,0)/OFFSET(I5,0,-4),""))</f>
        <v>2.3809523809523805</v>
      </c>
      <c r="L5" t="str">
        <f t="shared" ca="1" si="1"/>
        <v>cu</v>
      </c>
      <c r="M5" t="s">
        <v>81</v>
      </c>
      <c r="N5" t="s">
        <v>146</v>
      </c>
      <c r="O5">
        <v>45</v>
      </c>
      <c r="P5" t="str">
        <f t="shared" si="2"/>
        <v>에너지너무많음</v>
      </c>
      <c r="Q5" t="str">
        <f t="shared" ca="1" si="3"/>
        <v>cu</v>
      </c>
      <c r="R5" t="s">
        <v>81</v>
      </c>
      <c r="S5" t="s">
        <v>147</v>
      </c>
      <c r="T5">
        <v>175</v>
      </c>
      <c r="U5" t="str">
        <f t="shared" ca="1" si="4"/>
        <v>cu</v>
      </c>
      <c r="V5" t="str">
        <f t="shared" si="5"/>
        <v>EN</v>
      </c>
      <c r="W5">
        <f t="shared" si="6"/>
        <v>45</v>
      </c>
      <c r="X5" t="str">
        <f t="shared" ca="1" si="7"/>
        <v>cu</v>
      </c>
      <c r="Y5" t="str">
        <f t="shared" si="8"/>
        <v>GO</v>
      </c>
      <c r="Z5">
        <f t="shared" si="9"/>
        <v>175</v>
      </c>
    </row>
    <row r="6" spans="1:35">
      <c r="A6" t="str">
        <f t="shared" si="10"/>
        <v>fr</v>
      </c>
      <c r="B6" t="str">
        <f>VLOOKUP(A6,EventPointTypeTable!$A:$B,MATCH(EventPointTypeTable!$B$1,EventPointTypeTable!$A$1:$B$1,0),0)</f>
        <v>첫시작용</v>
      </c>
      <c r="C6">
        <v>5</v>
      </c>
      <c r="D6">
        <v>7</v>
      </c>
      <c r="E6">
        <f t="shared" ca="1" si="0"/>
        <v>35</v>
      </c>
      <c r="F6">
        <f ca="1">(60+SUMIF(OFFSET(N6,-$C6+1,0,$C6),"EN",OFFSET(O6,-$C6+1,0,$C6)))*SummonTypeTable!$Q$2</f>
        <v>96.666666666666657</v>
      </c>
      <c r="G6" t="str">
        <f ca="1">IF(C6=1,60*SummonTypeTable!$Q$2-OFFSET(F6,0,-1),
IF(F6&lt;&gt;OFFSET(F6,-1,0),OFFSET(F6,-1,0)-OFFSET(F6,0,-1),""))</f>
        <v/>
      </c>
      <c r="H6" t="str">
        <f ca="1">IF(C6=1,60*SummonTypeTable!$Q$2/OFFSET(F6,0,-1),
IF(F6&lt;&gt;OFFSET(F6,-1,0),OFFSET(F6,-1,0)/OFFSET(F6,0,-1),""))</f>
        <v/>
      </c>
      <c r="I6">
        <f ca="1">(60+SUMIF(OFFSET(N6,-$C6+1,0,$C6),"EN",OFFSET(O6,-$C6+1,0,$C6))+SUMIF(OFFSET(S6,-$C6+1,0,$C6),"EN",OFFSET(T6,-$C6+1,0,$C6)))*SummonTypeTable!$Q$2</f>
        <v>96.666666666666657</v>
      </c>
      <c r="J6" t="str">
        <f ca="1">IF(C6=1,60*SummonTypeTable!$Q$2-OFFSET(I6,0,-4),
IF(I6&lt;&gt;OFFSET(I6,-1,0),OFFSET(I6,-1,0)-OFFSET(I6,0,-4),""))</f>
        <v/>
      </c>
      <c r="K6" t="str">
        <f ca="1">IF(C6=1,60*SummonTypeTable!$Q$2/OFFSET(I6,0,-4),
IF(I6&lt;&gt;OFFSET(I6,-1,0),OFFSET(I6,-1,0)/OFFSET(I6,0,-4),""))</f>
        <v/>
      </c>
      <c r="L6" t="str">
        <f t="shared" ca="1" si="1"/>
        <v>cu</v>
      </c>
      <c r="M6" t="s">
        <v>81</v>
      </c>
      <c r="N6" t="s">
        <v>147</v>
      </c>
      <c r="O6">
        <v>400</v>
      </c>
      <c r="P6" t="str">
        <f t="shared" si="2"/>
        <v/>
      </c>
      <c r="Q6" t="str">
        <f t="shared" ca="1" si="3"/>
        <v>cu</v>
      </c>
      <c r="R6" t="s">
        <v>81</v>
      </c>
      <c r="S6" t="s">
        <v>147</v>
      </c>
      <c r="T6">
        <v>200</v>
      </c>
      <c r="U6" t="str">
        <f t="shared" ca="1" si="4"/>
        <v>cu</v>
      </c>
      <c r="V6" t="str">
        <f t="shared" si="5"/>
        <v>GO</v>
      </c>
      <c r="W6">
        <f t="shared" si="6"/>
        <v>400</v>
      </c>
      <c r="X6" t="str">
        <f t="shared" ca="1" si="7"/>
        <v>cu</v>
      </c>
      <c r="Y6" t="str">
        <f t="shared" si="8"/>
        <v>GO</v>
      </c>
      <c r="Z6">
        <f t="shared" si="9"/>
        <v>200</v>
      </c>
    </row>
    <row r="7" spans="1:35">
      <c r="A7" t="str">
        <f t="shared" si="10"/>
        <v>fr</v>
      </c>
      <c r="B7" t="str">
        <f>VLOOKUP(A7,EventPointTypeTable!$A:$B,MATCH(EventPointTypeTable!$B$1,EventPointTypeTable!$A$1:$B$1,0),0)</f>
        <v>첫시작용</v>
      </c>
      <c r="C7">
        <v>6</v>
      </c>
      <c r="D7">
        <v>11</v>
      </c>
      <c r="E7">
        <f t="shared" ca="1" si="0"/>
        <v>46</v>
      </c>
      <c r="F7">
        <f ca="1">(60+SUMIF(OFFSET(N7,-$C7+1,0,$C7),"EN",OFFSET(O7,-$C7+1,0,$C7)))*SummonTypeTable!$Q$2</f>
        <v>96.666666666666657</v>
      </c>
      <c r="G7" t="str">
        <f ca="1">IF(C7=1,60*SummonTypeTable!$Q$2-OFFSET(F7,0,-1),
IF(F7&lt;&gt;OFFSET(F7,-1,0),OFFSET(F7,-1,0)-OFFSET(F7,0,-1),""))</f>
        <v/>
      </c>
      <c r="H7" t="str">
        <f ca="1">IF(C7=1,60*SummonTypeTable!$Q$2/OFFSET(F7,0,-1),
IF(F7&lt;&gt;OFFSET(F7,-1,0),OFFSET(F7,-1,0)/OFFSET(F7,0,-1),""))</f>
        <v/>
      </c>
      <c r="I7">
        <f ca="1">(60+SUMIF(OFFSET(N7,-$C7+1,0,$C7),"EN",OFFSET(O7,-$C7+1,0,$C7))+SUMIF(OFFSET(S7,-$C7+1,0,$C7),"EN",OFFSET(T7,-$C7+1,0,$C7)))*SummonTypeTable!$Q$2</f>
        <v>96.666666666666657</v>
      </c>
      <c r="J7" t="str">
        <f ca="1">IF(C7=1,60*SummonTypeTable!$Q$2-OFFSET(I7,0,-4),
IF(I7&lt;&gt;OFFSET(I7,-1,0),OFFSET(I7,-1,0)-OFFSET(I7,0,-4),""))</f>
        <v/>
      </c>
      <c r="K7" t="str">
        <f ca="1">IF(C7=1,60*SummonTypeTable!$Q$2/OFFSET(I7,0,-4),
IF(I7&lt;&gt;OFFSET(I7,-1,0),OFFSET(I7,-1,0)/OFFSET(I7,0,-4),""))</f>
        <v/>
      </c>
      <c r="L7" t="str">
        <f t="shared" ca="1" si="1"/>
        <v>cu</v>
      </c>
      <c r="M7" t="s">
        <v>81</v>
      </c>
      <c r="N7" t="s">
        <v>147</v>
      </c>
      <c r="O7">
        <v>450</v>
      </c>
      <c r="P7" t="str">
        <f t="shared" si="2"/>
        <v/>
      </c>
      <c r="Q7" t="str">
        <f t="shared" ca="1" si="3"/>
        <v>cu</v>
      </c>
      <c r="R7" t="s">
        <v>81</v>
      </c>
      <c r="S7" t="s">
        <v>147</v>
      </c>
      <c r="T7">
        <v>225</v>
      </c>
      <c r="U7" t="str">
        <f t="shared" ca="1" si="4"/>
        <v>cu</v>
      </c>
      <c r="V7" t="str">
        <f t="shared" si="5"/>
        <v>GO</v>
      </c>
      <c r="W7">
        <f t="shared" si="6"/>
        <v>450</v>
      </c>
      <c r="X7" t="str">
        <f t="shared" ca="1" si="7"/>
        <v>cu</v>
      </c>
      <c r="Y7" t="str">
        <f t="shared" si="8"/>
        <v>GO</v>
      </c>
      <c r="Z7">
        <f t="shared" si="9"/>
        <v>225</v>
      </c>
    </row>
    <row r="8" spans="1:35">
      <c r="A8" t="str">
        <f t="shared" si="10"/>
        <v>fr</v>
      </c>
      <c r="B8" t="str">
        <f>VLOOKUP(A8,EventPointTypeTable!$A:$B,MATCH(EventPointTypeTable!$B$1,EventPointTypeTable!$A$1:$B$1,0),0)</f>
        <v>첫시작용</v>
      </c>
      <c r="C8">
        <v>7</v>
      </c>
      <c r="D8">
        <v>2</v>
      </c>
      <c r="E8">
        <f t="shared" ca="1" si="0"/>
        <v>48</v>
      </c>
      <c r="F8">
        <f ca="1">(60+SUMIF(OFFSET(N8,-$C8+1,0,$C8),"EN",OFFSET(O8,-$C8+1,0,$C8)))*SummonTypeTable!$Q$2</f>
        <v>130</v>
      </c>
      <c r="G8">
        <f ca="1">IF(C8=1,60*SummonTypeTable!$Q$2-OFFSET(F8,0,-1),
IF(F8&lt;&gt;OFFSET(F8,-1,0),OFFSET(F8,-1,0)-OFFSET(F8,0,-1),""))</f>
        <v>48.666666666666657</v>
      </c>
      <c r="H8">
        <f ca="1">IF(C8=1,60*SummonTypeTable!$Q$2/OFFSET(F8,0,-1),
IF(F8&lt;&gt;OFFSET(F8,-1,0),OFFSET(F8,-1,0)/OFFSET(F8,0,-1),""))</f>
        <v>2.0138888888888888</v>
      </c>
      <c r="I8">
        <f ca="1">(60+SUMIF(OFFSET(N8,-$C8+1,0,$C8),"EN",OFFSET(O8,-$C8+1,0,$C8))+SUMIF(OFFSET(S8,-$C8+1,0,$C8),"EN",OFFSET(T8,-$C8+1,0,$C8)))*SummonTypeTable!$Q$2</f>
        <v>130</v>
      </c>
      <c r="J8">
        <f ca="1">IF(C8=1,60*SummonTypeTable!$Q$2-OFFSET(I8,0,-4),
IF(I8&lt;&gt;OFFSET(I8,-1,0),OFFSET(I8,-1,0)-OFFSET(I8,0,-4),""))</f>
        <v>48.666666666666657</v>
      </c>
      <c r="K8">
        <f ca="1">IF(C8=1,60*SummonTypeTable!$Q$2/OFFSET(I8,0,-4),
IF(I8&lt;&gt;OFFSET(I8,-1,0),OFFSET(I8,-1,0)/OFFSET(I8,0,-4),""))</f>
        <v>2.0138888888888888</v>
      </c>
      <c r="L8" t="str">
        <f t="shared" ca="1" si="1"/>
        <v>cu</v>
      </c>
      <c r="M8" t="s">
        <v>81</v>
      </c>
      <c r="N8" t="s">
        <v>146</v>
      </c>
      <c r="O8">
        <v>50</v>
      </c>
      <c r="P8" t="str">
        <f t="shared" si="2"/>
        <v>에너지너무많음</v>
      </c>
      <c r="Q8" t="str">
        <f t="shared" ca="1" si="3"/>
        <v>cu</v>
      </c>
      <c r="R8" t="s">
        <v>81</v>
      </c>
      <c r="S8" t="s">
        <v>147</v>
      </c>
      <c r="T8">
        <v>250</v>
      </c>
      <c r="U8" t="str">
        <f t="shared" ca="1" si="4"/>
        <v>cu</v>
      </c>
      <c r="V8" t="str">
        <f t="shared" si="5"/>
        <v>EN</v>
      </c>
      <c r="W8">
        <f t="shared" si="6"/>
        <v>50</v>
      </c>
      <c r="X8" t="str">
        <f t="shared" ca="1" si="7"/>
        <v>cu</v>
      </c>
      <c r="Y8" t="str">
        <f t="shared" si="8"/>
        <v>GO</v>
      </c>
      <c r="Z8">
        <f t="shared" si="9"/>
        <v>250</v>
      </c>
    </row>
    <row r="9" spans="1:35">
      <c r="A9" t="str">
        <f t="shared" si="10"/>
        <v>fr</v>
      </c>
      <c r="B9" t="str">
        <f>VLOOKUP(A9,EventPointTypeTable!$A:$B,MATCH(EventPointTypeTable!$B$1,EventPointTypeTable!$A$1:$B$1,0),0)</f>
        <v>첫시작용</v>
      </c>
      <c r="C9">
        <v>8</v>
      </c>
      <c r="D9">
        <v>9</v>
      </c>
      <c r="E9">
        <f t="shared" ca="1" si="0"/>
        <v>57</v>
      </c>
      <c r="F9">
        <f ca="1">(60+SUMIF(OFFSET(N9,-$C9+1,0,$C9),"EN",OFFSET(O9,-$C9+1,0,$C9)))*SummonTypeTable!$Q$2</f>
        <v>130</v>
      </c>
      <c r="G9" t="str">
        <f ca="1">IF(C9=1,60*SummonTypeTable!$Q$2-OFFSET(F9,0,-1),
IF(F9&lt;&gt;OFFSET(F9,-1,0),OFFSET(F9,-1,0)-OFFSET(F9,0,-1),""))</f>
        <v/>
      </c>
      <c r="H9" t="str">
        <f ca="1">IF(C9=1,60*SummonTypeTable!$Q$2/OFFSET(F9,0,-1),
IF(F9&lt;&gt;OFFSET(F9,-1,0),OFFSET(F9,-1,0)/OFFSET(F9,0,-1),""))</f>
        <v/>
      </c>
      <c r="I9">
        <f ca="1">(60+SUMIF(OFFSET(N9,-$C9+1,0,$C9),"EN",OFFSET(O9,-$C9+1,0,$C9))+SUMIF(OFFSET(S9,-$C9+1,0,$C9),"EN",OFFSET(T9,-$C9+1,0,$C9)))*SummonTypeTable!$Q$2</f>
        <v>130</v>
      </c>
      <c r="J9" t="str">
        <f ca="1">IF(C9=1,60*SummonTypeTable!$Q$2-OFFSET(I9,0,-4),
IF(I9&lt;&gt;OFFSET(I9,-1,0),OFFSET(I9,-1,0)-OFFSET(I9,0,-4),""))</f>
        <v/>
      </c>
      <c r="K9" t="str">
        <f ca="1">IF(C9=1,60*SummonTypeTable!$Q$2/OFFSET(I9,0,-4),
IF(I9&lt;&gt;OFFSET(I9,-1,0),OFFSET(I9,-1,0)/OFFSET(I9,0,-4),""))</f>
        <v/>
      </c>
      <c r="L9" t="str">
        <f t="shared" ca="1" si="1"/>
        <v>it</v>
      </c>
      <c r="M9" t="s">
        <v>139</v>
      </c>
      <c r="N9" t="s">
        <v>138</v>
      </c>
      <c r="O9">
        <v>2</v>
      </c>
      <c r="P9" t="str">
        <f t="shared" si="2"/>
        <v/>
      </c>
      <c r="Q9" t="str">
        <f t="shared" ca="1" si="3"/>
        <v>cu</v>
      </c>
      <c r="R9" t="s">
        <v>81</v>
      </c>
      <c r="S9" t="s">
        <v>147</v>
      </c>
      <c r="T9">
        <v>275</v>
      </c>
      <c r="U9" t="str">
        <f t="shared" ca="1" si="4"/>
        <v>it</v>
      </c>
      <c r="V9" t="str">
        <f t="shared" si="5"/>
        <v>Cash_sSpellGacha</v>
      </c>
      <c r="W9">
        <f t="shared" si="6"/>
        <v>2</v>
      </c>
      <c r="X9" t="str">
        <f t="shared" ca="1" si="7"/>
        <v>cu</v>
      </c>
      <c r="Y9" t="str">
        <f t="shared" si="8"/>
        <v>GO</v>
      </c>
      <c r="Z9">
        <f t="shared" si="9"/>
        <v>275</v>
      </c>
    </row>
    <row r="10" spans="1:35">
      <c r="A10" t="str">
        <f t="shared" si="10"/>
        <v>fr</v>
      </c>
      <c r="B10" t="str">
        <f>VLOOKUP(A10,EventPointTypeTable!$A:$B,MATCH(EventPointTypeTable!$B$1,EventPointTypeTable!$A$1:$B$1,0),0)</f>
        <v>첫시작용</v>
      </c>
      <c r="C10">
        <v>9</v>
      </c>
      <c r="D10">
        <v>2</v>
      </c>
      <c r="E10">
        <f t="shared" ca="1" si="0"/>
        <v>59</v>
      </c>
      <c r="F10">
        <f ca="1">(60+SUMIF(OFFSET(N10,-$C10+1,0,$C10),"EN",OFFSET(O10,-$C10+1,0,$C10)))*SummonTypeTable!$Q$2</f>
        <v>130</v>
      </c>
      <c r="G10" t="str">
        <f ca="1">IF(C10=1,60*SummonTypeTable!$Q$2-OFFSET(F10,0,-1),
IF(F10&lt;&gt;OFFSET(F10,-1,0),OFFSET(F10,-1,0)-OFFSET(F10,0,-1),""))</f>
        <v/>
      </c>
      <c r="H10" t="str">
        <f ca="1">IF(C10=1,60*SummonTypeTable!$Q$2/OFFSET(F10,0,-1),
IF(F10&lt;&gt;OFFSET(F10,-1,0),OFFSET(F10,-1,0)/OFFSET(F10,0,-1),""))</f>
        <v/>
      </c>
      <c r="I10">
        <f ca="1">(60+SUMIF(OFFSET(N10,-$C10+1,0,$C10),"EN",OFFSET(O10,-$C10+1,0,$C10))+SUMIF(OFFSET(S10,-$C10+1,0,$C10),"EN",OFFSET(T10,-$C10+1,0,$C10)))*SummonTypeTable!$Q$2</f>
        <v>130</v>
      </c>
      <c r="J10" t="str">
        <f ca="1">IF(C10=1,60*SummonTypeTable!$Q$2-OFFSET(I10,0,-4),
IF(I10&lt;&gt;OFFSET(I10,-1,0),OFFSET(I10,-1,0)-OFFSET(I10,0,-4),""))</f>
        <v/>
      </c>
      <c r="K10" t="str">
        <f ca="1">IF(C10=1,60*SummonTypeTable!$Q$2/OFFSET(I10,0,-4),
IF(I10&lt;&gt;OFFSET(I10,-1,0),OFFSET(I10,-1,0)/OFFSET(I10,0,-4),""))</f>
        <v/>
      </c>
      <c r="L10" t="str">
        <f t="shared" ca="1" si="1"/>
        <v>cu</v>
      </c>
      <c r="M10" t="s">
        <v>81</v>
      </c>
      <c r="N10" t="s">
        <v>147</v>
      </c>
      <c r="O10">
        <v>600</v>
      </c>
      <c r="P10" t="str">
        <f t="shared" si="2"/>
        <v/>
      </c>
      <c r="Q10" t="str">
        <f t="shared" ca="1" si="3"/>
        <v>cu</v>
      </c>
      <c r="R10" t="s">
        <v>81</v>
      </c>
      <c r="S10" t="s">
        <v>147</v>
      </c>
      <c r="T10">
        <v>300</v>
      </c>
      <c r="U10" t="str">
        <f t="shared" ca="1" si="4"/>
        <v>cu</v>
      </c>
      <c r="V10" t="str">
        <f t="shared" si="5"/>
        <v>GO</v>
      </c>
      <c r="W10">
        <f t="shared" si="6"/>
        <v>600</v>
      </c>
      <c r="X10" t="str">
        <f t="shared" ca="1" si="7"/>
        <v>cu</v>
      </c>
      <c r="Y10" t="str">
        <f t="shared" si="8"/>
        <v>GO</v>
      </c>
      <c r="Z10">
        <f t="shared" si="9"/>
        <v>300</v>
      </c>
    </row>
    <row r="11" spans="1:35">
      <c r="A11" t="str">
        <f t="shared" si="10"/>
        <v>fr</v>
      </c>
      <c r="B11" t="str">
        <f>VLOOKUP(A11,EventPointTypeTable!$A:$B,MATCH(EventPointTypeTable!$B$1,EventPointTypeTable!$A$1:$B$1,0),0)</f>
        <v>첫시작용</v>
      </c>
      <c r="C11">
        <v>10</v>
      </c>
      <c r="D11">
        <v>3</v>
      </c>
      <c r="E11">
        <f t="shared" ca="1" si="0"/>
        <v>62</v>
      </c>
      <c r="F11">
        <f ca="1">(60+SUMIF(OFFSET(N11,-$C11+1,0,$C11),"EN",OFFSET(O11,-$C11+1,0,$C11)))*SummonTypeTable!$Q$2</f>
        <v>130</v>
      </c>
      <c r="G11" t="str">
        <f ca="1">IF(C11=1,60*SummonTypeTable!$Q$2-OFFSET(F11,0,-1),
IF(F11&lt;&gt;OFFSET(F11,-1,0),OFFSET(F11,-1,0)-OFFSET(F11,0,-1),""))</f>
        <v/>
      </c>
      <c r="H11" t="str">
        <f ca="1">IF(C11=1,60*SummonTypeTable!$Q$2/OFFSET(F11,0,-1),
IF(F11&lt;&gt;OFFSET(F11,-1,0),OFFSET(F11,-1,0)/OFFSET(F11,0,-1),""))</f>
        <v/>
      </c>
      <c r="I11">
        <f ca="1">(60+SUMIF(OFFSET(N11,-$C11+1,0,$C11),"EN",OFFSET(O11,-$C11+1,0,$C11))+SUMIF(OFFSET(S11,-$C11+1,0,$C11),"EN",OFFSET(T11,-$C11+1,0,$C11)))*SummonTypeTable!$Q$2</f>
        <v>130</v>
      </c>
      <c r="J11" t="str">
        <f ca="1">IF(C11=1,60*SummonTypeTable!$Q$2-OFFSET(I11,0,-4),
IF(I11&lt;&gt;OFFSET(I11,-1,0),OFFSET(I11,-1,0)-OFFSET(I11,0,-4),""))</f>
        <v/>
      </c>
      <c r="K11" t="str">
        <f ca="1">IF(C11=1,60*SummonTypeTable!$Q$2/OFFSET(I11,0,-4),
IF(I11&lt;&gt;OFFSET(I11,-1,0),OFFSET(I11,-1,0)/OFFSET(I11,0,-4),""))</f>
        <v/>
      </c>
      <c r="L11" t="str">
        <f t="shared" ca="1" si="1"/>
        <v>it</v>
      </c>
      <c r="M11" t="s">
        <v>139</v>
      </c>
      <c r="N11" t="s">
        <v>138</v>
      </c>
      <c r="O11">
        <v>1</v>
      </c>
      <c r="P11" t="str">
        <f t="shared" si="2"/>
        <v/>
      </c>
      <c r="Q11" t="str">
        <f t="shared" ca="1" si="3"/>
        <v>cu</v>
      </c>
      <c r="R11" t="s">
        <v>81</v>
      </c>
      <c r="S11" t="s">
        <v>147</v>
      </c>
      <c r="T11">
        <v>325</v>
      </c>
      <c r="U11" t="str">
        <f t="shared" ca="1" si="4"/>
        <v>it</v>
      </c>
      <c r="V11" t="str">
        <f t="shared" si="5"/>
        <v>Cash_sSpellGacha</v>
      </c>
      <c r="W11">
        <f t="shared" si="6"/>
        <v>1</v>
      </c>
      <c r="X11" t="str">
        <f t="shared" ca="1" si="7"/>
        <v>cu</v>
      </c>
      <c r="Y11" t="str">
        <f t="shared" si="8"/>
        <v>GO</v>
      </c>
      <c r="Z11">
        <f t="shared" si="9"/>
        <v>325</v>
      </c>
    </row>
    <row r="12" spans="1:35">
      <c r="A12" t="str">
        <f t="shared" si="10"/>
        <v>fr</v>
      </c>
      <c r="B12" t="str">
        <f>VLOOKUP(A12,EventPointTypeTable!$A:$B,MATCH(EventPointTypeTable!$B$1,EventPointTypeTable!$A$1:$B$1,0),0)</f>
        <v>첫시작용</v>
      </c>
      <c r="C12">
        <v>11</v>
      </c>
      <c r="D12">
        <v>10</v>
      </c>
      <c r="E12">
        <f t="shared" ca="1" si="0"/>
        <v>72</v>
      </c>
      <c r="F12">
        <f ca="1">(60+SUMIF(OFFSET(N12,-$C12+1,0,$C12),"EN",OFFSET(O12,-$C12+1,0,$C12)))*SummonTypeTable!$Q$2</f>
        <v>166.66666666666666</v>
      </c>
      <c r="G12">
        <f ca="1">IF(C12=1,60*SummonTypeTable!$Q$2-OFFSET(F12,0,-1),
IF(F12&lt;&gt;OFFSET(F12,-1,0),OFFSET(F12,-1,0)-OFFSET(F12,0,-1),""))</f>
        <v>58</v>
      </c>
      <c r="H12">
        <f ca="1">IF(C12=1,60*SummonTypeTable!$Q$2/OFFSET(F12,0,-1),
IF(F12&lt;&gt;OFFSET(F12,-1,0),OFFSET(F12,-1,0)/OFFSET(F12,0,-1),""))</f>
        <v>1.8055555555555556</v>
      </c>
      <c r="I12">
        <f ca="1">(60+SUMIF(OFFSET(N12,-$C12+1,0,$C12),"EN",OFFSET(O12,-$C12+1,0,$C12))+SUMIF(OFFSET(S12,-$C12+1,0,$C12),"EN",OFFSET(T12,-$C12+1,0,$C12)))*SummonTypeTable!$Q$2</f>
        <v>166.66666666666666</v>
      </c>
      <c r="J12">
        <f ca="1">IF(C12=1,60*SummonTypeTable!$Q$2-OFFSET(I12,0,-4),
IF(I12&lt;&gt;OFFSET(I12,-1,0),OFFSET(I12,-1,0)-OFFSET(I12,0,-4),""))</f>
        <v>58</v>
      </c>
      <c r="K12">
        <f ca="1">IF(C12=1,60*SummonTypeTable!$Q$2/OFFSET(I12,0,-4),
IF(I12&lt;&gt;OFFSET(I12,-1,0),OFFSET(I12,-1,0)/OFFSET(I12,0,-4),""))</f>
        <v>1.8055555555555556</v>
      </c>
      <c r="L12" t="str">
        <f t="shared" ca="1" si="1"/>
        <v>cu</v>
      </c>
      <c r="M12" t="s">
        <v>81</v>
      </c>
      <c r="N12" t="s">
        <v>146</v>
      </c>
      <c r="O12">
        <v>55</v>
      </c>
      <c r="P12" t="str">
        <f t="shared" si="2"/>
        <v>에너지너무많음</v>
      </c>
      <c r="Q12" t="str">
        <f t="shared" ca="1" si="3"/>
        <v>cu</v>
      </c>
      <c r="R12" t="s">
        <v>81</v>
      </c>
      <c r="S12" t="s">
        <v>147</v>
      </c>
      <c r="T12">
        <v>350</v>
      </c>
      <c r="U12" t="str">
        <f t="shared" ca="1" si="4"/>
        <v>cu</v>
      </c>
      <c r="V12" t="str">
        <f t="shared" si="5"/>
        <v>EN</v>
      </c>
      <c r="W12">
        <f t="shared" si="6"/>
        <v>55</v>
      </c>
      <c r="X12" t="str">
        <f t="shared" ca="1" si="7"/>
        <v>cu</v>
      </c>
      <c r="Y12" t="str">
        <f t="shared" si="8"/>
        <v>GO</v>
      </c>
      <c r="Z12">
        <f t="shared" si="9"/>
        <v>350</v>
      </c>
    </row>
    <row r="13" spans="1:35">
      <c r="A13" t="str">
        <f t="shared" si="10"/>
        <v>fr</v>
      </c>
      <c r="B13" t="str">
        <f>VLOOKUP(A13,EventPointTypeTable!$A:$B,MATCH(EventPointTypeTable!$B$1,EventPointTypeTable!$A$1:$B$1,0),0)</f>
        <v>첫시작용</v>
      </c>
      <c r="C13">
        <v>12</v>
      </c>
      <c r="D13">
        <v>13</v>
      </c>
      <c r="E13">
        <f t="shared" ca="1" si="0"/>
        <v>85</v>
      </c>
      <c r="F13">
        <f ca="1">(60+SUMIF(OFFSET(N13,-$C13+1,0,$C13),"EN",OFFSET(O13,-$C13+1,0,$C13)))*SummonTypeTable!$Q$2</f>
        <v>166.66666666666666</v>
      </c>
      <c r="G13" t="str">
        <f ca="1">IF(C13=1,60*SummonTypeTable!$Q$2-OFFSET(F13,0,-1),
IF(F13&lt;&gt;OFFSET(F13,-1,0),OFFSET(F13,-1,0)-OFFSET(F13,0,-1),""))</f>
        <v/>
      </c>
      <c r="H13" t="str">
        <f ca="1">IF(C13=1,60*SummonTypeTable!$Q$2/OFFSET(F13,0,-1),
IF(F13&lt;&gt;OFFSET(F13,-1,0),OFFSET(F13,-1,0)/OFFSET(F13,0,-1),""))</f>
        <v/>
      </c>
      <c r="I13">
        <f ca="1">(60+SUMIF(OFFSET(N13,-$C13+1,0,$C13),"EN",OFFSET(O13,-$C13+1,0,$C13))+SUMIF(OFFSET(S13,-$C13+1,0,$C13),"EN",OFFSET(T13,-$C13+1,0,$C13)))*SummonTypeTable!$Q$2</f>
        <v>166.66666666666666</v>
      </c>
      <c r="J13" t="str">
        <f ca="1">IF(C13=1,60*SummonTypeTable!$Q$2-OFFSET(I13,0,-4),
IF(I13&lt;&gt;OFFSET(I13,-1,0),OFFSET(I13,-1,0)-OFFSET(I13,0,-4),""))</f>
        <v/>
      </c>
      <c r="K13" t="str">
        <f ca="1">IF(C13=1,60*SummonTypeTable!$Q$2/OFFSET(I13,0,-4),
IF(I13&lt;&gt;OFFSET(I13,-1,0),OFFSET(I13,-1,0)/OFFSET(I13,0,-4),""))</f>
        <v/>
      </c>
      <c r="L13" t="str">
        <f t="shared" ca="1" si="1"/>
        <v>cu</v>
      </c>
      <c r="M13" t="s">
        <v>81</v>
      </c>
      <c r="N13" t="s">
        <v>147</v>
      </c>
      <c r="O13">
        <v>750</v>
      </c>
      <c r="P13" t="str">
        <f t="shared" si="2"/>
        <v/>
      </c>
      <c r="Q13" t="str">
        <f t="shared" ca="1" si="3"/>
        <v>cu</v>
      </c>
      <c r="R13" t="s">
        <v>81</v>
      </c>
      <c r="S13" t="s">
        <v>147</v>
      </c>
      <c r="T13">
        <v>375</v>
      </c>
      <c r="U13" t="str">
        <f t="shared" ca="1" si="4"/>
        <v>cu</v>
      </c>
      <c r="V13" t="str">
        <f t="shared" si="5"/>
        <v>GO</v>
      </c>
      <c r="W13">
        <f t="shared" si="6"/>
        <v>750</v>
      </c>
      <c r="X13" t="str">
        <f t="shared" ca="1" si="7"/>
        <v>cu</v>
      </c>
      <c r="Y13" t="str">
        <f t="shared" si="8"/>
        <v>GO</v>
      </c>
      <c r="Z13">
        <f t="shared" si="9"/>
        <v>375</v>
      </c>
    </row>
    <row r="14" spans="1:35">
      <c r="A14" t="str">
        <f t="shared" si="10"/>
        <v>fr</v>
      </c>
      <c r="B14" t="str">
        <f>VLOOKUP(A14,EventPointTypeTable!$A:$B,MATCH(EventPointTypeTable!$B$1,EventPointTypeTable!$A$1:$B$1,0),0)</f>
        <v>첫시작용</v>
      </c>
      <c r="C14">
        <v>13</v>
      </c>
      <c r="D14">
        <v>5</v>
      </c>
      <c r="E14">
        <f t="shared" ca="1" si="0"/>
        <v>90</v>
      </c>
      <c r="F14">
        <f ca="1">(60+SUMIF(OFFSET(N14,-$C14+1,0,$C14),"EN",OFFSET(O14,-$C14+1,0,$C14)))*SummonTypeTable!$Q$2</f>
        <v>166.66666666666666</v>
      </c>
      <c r="G14" t="str">
        <f ca="1">IF(C14=1,60*SummonTypeTable!$Q$2-OFFSET(F14,0,-1),
IF(F14&lt;&gt;OFFSET(F14,-1,0),OFFSET(F14,-1,0)-OFFSET(F14,0,-1),""))</f>
        <v/>
      </c>
      <c r="H14" t="str">
        <f ca="1">IF(C14=1,60*SummonTypeTable!$Q$2/OFFSET(F14,0,-1),
IF(F14&lt;&gt;OFFSET(F14,-1,0),OFFSET(F14,-1,0)/OFFSET(F14,0,-1),""))</f>
        <v/>
      </c>
      <c r="I14">
        <f ca="1">(60+SUMIF(OFFSET(N14,-$C14+1,0,$C14),"EN",OFFSET(O14,-$C14+1,0,$C14))+SUMIF(OFFSET(S14,-$C14+1,0,$C14),"EN",OFFSET(T14,-$C14+1,0,$C14)))*SummonTypeTable!$Q$2</f>
        <v>166.66666666666666</v>
      </c>
      <c r="J14" t="str">
        <f ca="1">IF(C14=1,60*SummonTypeTable!$Q$2-OFFSET(I14,0,-4),
IF(I14&lt;&gt;OFFSET(I14,-1,0),OFFSET(I14,-1,0)-OFFSET(I14,0,-4),""))</f>
        <v/>
      </c>
      <c r="K14" t="str">
        <f ca="1">IF(C14=1,60*SummonTypeTable!$Q$2/OFFSET(I14,0,-4),
IF(I14&lt;&gt;OFFSET(I14,-1,0),OFFSET(I14,-1,0)/OFFSET(I14,0,-4),""))</f>
        <v/>
      </c>
      <c r="L14" t="str">
        <f t="shared" ref="L14" ca="1" si="11">IF(ISBLANK(M14),"",
VLOOKUP(M14,OFFSET(INDIRECT("$A:$B"),0,MATCH(M$1&amp;"_Verify",INDIRECT("$1:$1"),0)-1),2,0)
)</f>
        <v>it</v>
      </c>
      <c r="M14" t="s">
        <v>139</v>
      </c>
      <c r="N14" t="s">
        <v>138</v>
      </c>
      <c r="O14">
        <v>1</v>
      </c>
      <c r="P14" t="str">
        <f t="shared" si="2"/>
        <v/>
      </c>
      <c r="Q14" t="str">
        <f t="shared" ca="1" si="3"/>
        <v>cu</v>
      </c>
      <c r="R14" t="s">
        <v>81</v>
      </c>
      <c r="S14" t="s">
        <v>147</v>
      </c>
      <c r="T14">
        <v>400</v>
      </c>
      <c r="U14" t="str">
        <f t="shared" ca="1" si="4"/>
        <v>it</v>
      </c>
      <c r="V14" t="str">
        <f t="shared" si="5"/>
        <v>Cash_sSpellGacha</v>
      </c>
      <c r="W14">
        <f t="shared" si="6"/>
        <v>1</v>
      </c>
      <c r="X14" t="str">
        <f t="shared" ca="1" si="7"/>
        <v>cu</v>
      </c>
      <c r="Y14" t="str">
        <f t="shared" si="8"/>
        <v>GO</v>
      </c>
      <c r="Z14">
        <f t="shared" si="9"/>
        <v>400</v>
      </c>
    </row>
    <row r="15" spans="1:35">
      <c r="A15" t="str">
        <f t="shared" si="10"/>
        <v>fr</v>
      </c>
      <c r="B15" t="str">
        <f>VLOOKUP(A15,EventPointTypeTable!$A:$B,MATCH(EventPointTypeTable!$B$1,EventPointTypeTable!$A$1:$B$1,0),0)</f>
        <v>첫시작용</v>
      </c>
      <c r="C15">
        <v>14</v>
      </c>
      <c r="D15">
        <v>10</v>
      </c>
      <c r="E15">
        <f t="shared" ca="1" si="0"/>
        <v>100</v>
      </c>
      <c r="F15">
        <f ca="1">(60+SUMIF(OFFSET(N15,-$C15+1,0,$C15),"EN",OFFSET(O15,-$C15+1,0,$C15)))*SummonTypeTable!$Q$2</f>
        <v>166.66666666666666</v>
      </c>
      <c r="G15" t="str">
        <f ca="1">IF(C15=1,60*SummonTypeTable!$Q$2-OFFSET(F15,0,-1),
IF(F15&lt;&gt;OFFSET(F15,-1,0),OFFSET(F15,-1,0)-OFFSET(F15,0,-1),""))</f>
        <v/>
      </c>
      <c r="H15" t="str">
        <f ca="1">IF(C15=1,60*SummonTypeTable!$Q$2/OFFSET(F15,0,-1),
IF(F15&lt;&gt;OFFSET(F15,-1,0),OFFSET(F15,-1,0)/OFFSET(F15,0,-1),""))</f>
        <v/>
      </c>
      <c r="I15">
        <f ca="1">(60+SUMIF(OFFSET(N15,-$C15+1,0,$C15),"EN",OFFSET(O15,-$C15+1,0,$C15))+SUMIF(OFFSET(S15,-$C15+1,0,$C15),"EN",OFFSET(T15,-$C15+1,0,$C15)))*SummonTypeTable!$Q$2</f>
        <v>166.66666666666666</v>
      </c>
      <c r="J15" t="str">
        <f ca="1">IF(C15=1,60*SummonTypeTable!$Q$2-OFFSET(I15,0,-4),
IF(I15&lt;&gt;OFFSET(I15,-1,0),OFFSET(I15,-1,0)-OFFSET(I15,0,-4),""))</f>
        <v/>
      </c>
      <c r="K15" t="str">
        <f ca="1">IF(C15=1,60*SummonTypeTable!$Q$2/OFFSET(I15,0,-4),
IF(I15&lt;&gt;OFFSET(I15,-1,0),OFFSET(I15,-1,0)/OFFSET(I15,0,-4),""))</f>
        <v/>
      </c>
      <c r="L15" t="str">
        <f t="shared" ref="L15:L101" ca="1" si="12">IF(ISBLANK(M15),"",
VLOOKUP(M15,OFFSET(INDIRECT("$A:$B"),0,MATCH(M$1&amp;"_Verify",INDIRECT("$1:$1"),0)-1),2,0)
)</f>
        <v>cu</v>
      </c>
      <c r="M15" t="s">
        <v>81</v>
      </c>
      <c r="N15" t="s">
        <v>153</v>
      </c>
      <c r="O15">
        <v>3</v>
      </c>
      <c r="P15" t="str">
        <f t="shared" si="2"/>
        <v/>
      </c>
      <c r="Q15" t="str">
        <f t="shared" ref="Q15:Q99" ca="1" si="13">IF(ISBLANK(R15),"",
VLOOKUP(R15,OFFSET(INDIRECT("$A:$B"),0,MATCH(R$1&amp;"_Verify",INDIRECT("$1:$1"),0)-1),2,0)
)</f>
        <v>cu</v>
      </c>
      <c r="R15" t="s">
        <v>81</v>
      </c>
      <c r="S15" t="s">
        <v>153</v>
      </c>
      <c r="T15">
        <v>1</v>
      </c>
      <c r="U15" t="str">
        <f t="shared" ca="1" si="4"/>
        <v>cu</v>
      </c>
      <c r="V15" t="str">
        <f t="shared" si="5"/>
        <v>DI</v>
      </c>
      <c r="W15">
        <f t="shared" si="6"/>
        <v>3</v>
      </c>
      <c r="X15" t="str">
        <f t="shared" ca="1" si="7"/>
        <v>cu</v>
      </c>
      <c r="Y15" t="str">
        <f t="shared" si="8"/>
        <v>DI</v>
      </c>
      <c r="Z15">
        <f t="shared" si="9"/>
        <v>1</v>
      </c>
    </row>
    <row r="16" spans="1:35">
      <c r="A16" t="str">
        <f t="shared" si="10"/>
        <v>fr</v>
      </c>
      <c r="B16" t="str">
        <f>VLOOKUP(A16,EventPointTypeTable!$A:$B,MATCH(EventPointTypeTable!$B$1,EventPointTypeTable!$A$1:$B$1,0),0)</f>
        <v>첫시작용</v>
      </c>
      <c r="C16">
        <v>15</v>
      </c>
      <c r="D16">
        <v>16</v>
      </c>
      <c r="E16">
        <f t="shared" ca="1" si="0"/>
        <v>116</v>
      </c>
      <c r="F16">
        <f ca="1">(60+SUMIF(OFFSET(N16,-$C16+1,0,$C16),"EN",OFFSET(O16,-$C16+1,0,$C16)))*SummonTypeTable!$Q$2</f>
        <v>166.66666666666666</v>
      </c>
      <c r="G16" t="str">
        <f ca="1">IF(C16=1,60*SummonTypeTable!$Q$2-OFFSET(F16,0,-1),
IF(F16&lt;&gt;OFFSET(F16,-1,0),OFFSET(F16,-1,0)-OFFSET(F16,0,-1),""))</f>
        <v/>
      </c>
      <c r="H16" t="str">
        <f ca="1">IF(C16=1,60*SummonTypeTable!$Q$2/OFFSET(F16,0,-1),
IF(F16&lt;&gt;OFFSET(F16,-1,0),OFFSET(F16,-1,0)/OFFSET(F16,0,-1),""))</f>
        <v/>
      </c>
      <c r="I16">
        <f ca="1">(60+SUMIF(OFFSET(N16,-$C16+1,0,$C16),"EN",OFFSET(O16,-$C16+1,0,$C16))+SUMIF(OFFSET(S16,-$C16+1,0,$C16),"EN",OFFSET(T16,-$C16+1,0,$C16)))*SummonTypeTable!$Q$2</f>
        <v>166.66666666666666</v>
      </c>
      <c r="J16" t="str">
        <f ca="1">IF(C16=1,60*SummonTypeTable!$Q$2-OFFSET(I16,0,-4),
IF(I16&lt;&gt;OFFSET(I16,-1,0),OFFSET(I16,-1,0)-OFFSET(I16,0,-4),""))</f>
        <v/>
      </c>
      <c r="K16" t="str">
        <f ca="1">IF(C16=1,60*SummonTypeTable!$Q$2/OFFSET(I16,0,-4),
IF(I16&lt;&gt;OFFSET(I16,-1,0),OFFSET(I16,-1,0)/OFFSET(I16,0,-4),""))</f>
        <v/>
      </c>
      <c r="L16" t="str">
        <f t="shared" ca="1" si="12"/>
        <v>cu</v>
      </c>
      <c r="M16" t="s">
        <v>81</v>
      </c>
      <c r="N16" t="s">
        <v>147</v>
      </c>
      <c r="O16">
        <v>900</v>
      </c>
      <c r="P16" t="str">
        <f t="shared" si="2"/>
        <v/>
      </c>
      <c r="Q16" t="str">
        <f t="shared" ca="1" si="13"/>
        <v>cu</v>
      </c>
      <c r="R16" t="s">
        <v>81</v>
      </c>
      <c r="S16" t="s">
        <v>147</v>
      </c>
      <c r="T16">
        <v>450</v>
      </c>
      <c r="U16" t="str">
        <f t="shared" ca="1" si="4"/>
        <v>cu</v>
      </c>
      <c r="V16" t="str">
        <f t="shared" si="5"/>
        <v>GO</v>
      </c>
      <c r="W16">
        <f t="shared" si="6"/>
        <v>900</v>
      </c>
      <c r="X16" t="str">
        <f t="shared" ca="1" si="7"/>
        <v>cu</v>
      </c>
      <c r="Y16" t="str">
        <f t="shared" si="8"/>
        <v>GO</v>
      </c>
      <c r="Z16">
        <f t="shared" si="9"/>
        <v>450</v>
      </c>
    </row>
    <row r="17" spans="1:26">
      <c r="A17" t="str">
        <f t="shared" si="10"/>
        <v>fr</v>
      </c>
      <c r="B17" t="str">
        <f>VLOOKUP(A17,EventPointTypeTable!$A:$B,MATCH(EventPointTypeTable!$B$1,EventPointTypeTable!$A$1:$B$1,0),0)</f>
        <v>첫시작용</v>
      </c>
      <c r="C17">
        <v>16</v>
      </c>
      <c r="D17">
        <v>16</v>
      </c>
      <c r="E17">
        <f t="shared" ca="1" si="0"/>
        <v>132</v>
      </c>
      <c r="F17">
        <f ca="1">(60+SUMIF(OFFSET(N17,-$C17+1,0,$C17),"EN",OFFSET(O17,-$C17+1,0,$C17)))*SummonTypeTable!$Q$2</f>
        <v>200</v>
      </c>
      <c r="G17">
        <f ca="1">IF(C17=1,60*SummonTypeTable!$Q$2-OFFSET(F17,0,-1),
IF(F17&lt;&gt;OFFSET(F17,-1,0),OFFSET(F17,-1,0)-OFFSET(F17,0,-1),""))</f>
        <v>34.666666666666657</v>
      </c>
      <c r="H17">
        <f ca="1">IF(C17=1,60*SummonTypeTable!$Q$2/OFFSET(F17,0,-1),
IF(F17&lt;&gt;OFFSET(F17,-1,0),OFFSET(F17,-1,0)/OFFSET(F17,0,-1),""))</f>
        <v>1.2626262626262625</v>
      </c>
      <c r="I17">
        <f ca="1">(60+SUMIF(OFFSET(N17,-$C17+1,0,$C17),"EN",OFFSET(O17,-$C17+1,0,$C17))+SUMIF(OFFSET(S17,-$C17+1,0,$C17),"EN",OFFSET(T17,-$C17+1,0,$C17)))*SummonTypeTable!$Q$2</f>
        <v>200</v>
      </c>
      <c r="J17">
        <f ca="1">IF(C17=1,60*SummonTypeTable!$Q$2-OFFSET(I17,0,-4),
IF(I17&lt;&gt;OFFSET(I17,-1,0),OFFSET(I17,-1,0)-OFFSET(I17,0,-4),""))</f>
        <v>34.666666666666657</v>
      </c>
      <c r="K17">
        <f ca="1">IF(C17=1,60*SummonTypeTable!$Q$2/OFFSET(I17,0,-4),
IF(I17&lt;&gt;OFFSET(I17,-1,0),OFFSET(I17,-1,0)/OFFSET(I17,0,-4),""))</f>
        <v>1.2626262626262625</v>
      </c>
      <c r="L17" t="str">
        <f t="shared" ca="1" si="12"/>
        <v>cu</v>
      </c>
      <c r="M17" t="s">
        <v>81</v>
      </c>
      <c r="N17" t="s">
        <v>146</v>
      </c>
      <c r="O17">
        <v>50</v>
      </c>
      <c r="P17" t="str">
        <f t="shared" si="2"/>
        <v>에너지너무많음</v>
      </c>
      <c r="Q17" t="str">
        <f t="shared" ca="1" si="13"/>
        <v>cu</v>
      </c>
      <c r="R17" t="s">
        <v>81</v>
      </c>
      <c r="S17" t="s">
        <v>147</v>
      </c>
      <c r="T17">
        <v>475</v>
      </c>
      <c r="U17" t="str">
        <f t="shared" ca="1" si="4"/>
        <v>cu</v>
      </c>
      <c r="V17" t="str">
        <f t="shared" si="5"/>
        <v>EN</v>
      </c>
      <c r="W17">
        <f t="shared" si="6"/>
        <v>50</v>
      </c>
      <c r="X17" t="str">
        <f t="shared" ca="1" si="7"/>
        <v>cu</v>
      </c>
      <c r="Y17" t="str">
        <f t="shared" si="8"/>
        <v>GO</v>
      </c>
      <c r="Z17">
        <f t="shared" si="9"/>
        <v>475</v>
      </c>
    </row>
    <row r="18" spans="1:26">
      <c r="A18" t="str">
        <f t="shared" si="10"/>
        <v>fr</v>
      </c>
      <c r="B18" t="str">
        <f>VLOOKUP(A18,EventPointTypeTable!$A:$B,MATCH(EventPointTypeTable!$B$1,EventPointTypeTable!$A$1:$B$1,0),0)</f>
        <v>첫시작용</v>
      </c>
      <c r="C18">
        <v>17</v>
      </c>
      <c r="D18">
        <v>19</v>
      </c>
      <c r="E18">
        <f t="shared" ca="1" si="0"/>
        <v>151</v>
      </c>
      <c r="F18">
        <f ca="1">(60+SUMIF(OFFSET(N18,-$C18+1,0,$C18),"EN",OFFSET(O18,-$C18+1,0,$C18)))*SummonTypeTable!$Q$2</f>
        <v>200</v>
      </c>
      <c r="G18" t="str">
        <f ca="1">IF(C18=1,60*SummonTypeTable!$Q$2-OFFSET(F18,0,-1),
IF(F18&lt;&gt;OFFSET(F18,-1,0),OFFSET(F18,-1,0)-OFFSET(F18,0,-1),""))</f>
        <v/>
      </c>
      <c r="H18" t="str">
        <f ca="1">IF(C18=1,60*SummonTypeTable!$Q$2/OFFSET(F18,0,-1),
IF(F18&lt;&gt;OFFSET(F18,-1,0),OFFSET(F18,-1,0)/OFFSET(F18,0,-1),""))</f>
        <v/>
      </c>
      <c r="I18">
        <f ca="1">(60+SUMIF(OFFSET(N18,-$C18+1,0,$C18),"EN",OFFSET(O18,-$C18+1,0,$C18))+SUMIF(OFFSET(S18,-$C18+1,0,$C18),"EN",OFFSET(T18,-$C18+1,0,$C18)))*SummonTypeTable!$Q$2</f>
        <v>200</v>
      </c>
      <c r="J18" t="str">
        <f ca="1">IF(C18=1,60*SummonTypeTable!$Q$2-OFFSET(I18,0,-4),
IF(I18&lt;&gt;OFFSET(I18,-1,0),OFFSET(I18,-1,0)-OFFSET(I18,0,-4),""))</f>
        <v/>
      </c>
      <c r="K18" t="str">
        <f ca="1">IF(C18=1,60*SummonTypeTable!$Q$2/OFFSET(I18,0,-4),
IF(I18&lt;&gt;OFFSET(I18,-1,0),OFFSET(I18,-1,0)/OFFSET(I18,0,-4),""))</f>
        <v/>
      </c>
      <c r="L18" t="str">
        <f t="shared" ca="1" si="12"/>
        <v>cu</v>
      </c>
      <c r="M18" t="s">
        <v>81</v>
      </c>
      <c r="N18" t="s">
        <v>147</v>
      </c>
      <c r="O18">
        <v>1000</v>
      </c>
      <c r="P18" t="str">
        <f t="shared" si="2"/>
        <v/>
      </c>
      <c r="Q18" t="str">
        <f t="shared" ca="1" si="13"/>
        <v>cu</v>
      </c>
      <c r="R18" t="s">
        <v>81</v>
      </c>
      <c r="S18" t="s">
        <v>147</v>
      </c>
      <c r="T18">
        <v>500</v>
      </c>
      <c r="U18" t="str">
        <f t="shared" ca="1" si="4"/>
        <v>cu</v>
      </c>
      <c r="V18" t="str">
        <f t="shared" si="5"/>
        <v>GO</v>
      </c>
      <c r="W18">
        <f t="shared" si="6"/>
        <v>1000</v>
      </c>
      <c r="X18" t="str">
        <f t="shared" ca="1" si="7"/>
        <v>cu</v>
      </c>
      <c r="Y18" t="str">
        <f t="shared" si="8"/>
        <v>GO</v>
      </c>
      <c r="Z18">
        <f t="shared" si="9"/>
        <v>500</v>
      </c>
    </row>
    <row r="19" spans="1:26">
      <c r="A19" t="str">
        <f t="shared" si="10"/>
        <v>fr</v>
      </c>
      <c r="B19" t="str">
        <f>VLOOKUP(A19,EventPointTypeTable!$A:$B,MATCH(EventPointTypeTable!$B$1,EventPointTypeTable!$A$1:$B$1,0),0)</f>
        <v>첫시작용</v>
      </c>
      <c r="C19">
        <v>18</v>
      </c>
      <c r="D19">
        <v>12</v>
      </c>
      <c r="E19">
        <f t="shared" ca="1" si="0"/>
        <v>163</v>
      </c>
      <c r="F19">
        <f ca="1">(60+SUMIF(OFFSET(N19,-$C19+1,0,$C19),"EN",OFFSET(O19,-$C19+1,0,$C19)))*SummonTypeTable!$Q$2</f>
        <v>200</v>
      </c>
      <c r="G19" t="str">
        <f ca="1">IF(C19=1,60*SummonTypeTable!$Q$2-OFFSET(F19,0,-1),
IF(F19&lt;&gt;OFFSET(F19,-1,0),OFFSET(F19,-1,0)-OFFSET(F19,0,-1),""))</f>
        <v/>
      </c>
      <c r="H19" t="str">
        <f ca="1">IF(C19=1,60*SummonTypeTable!$Q$2/OFFSET(F19,0,-1),
IF(F19&lt;&gt;OFFSET(F19,-1,0),OFFSET(F19,-1,0)/OFFSET(F19,0,-1),""))</f>
        <v/>
      </c>
      <c r="I19">
        <f ca="1">(60+SUMIF(OFFSET(N19,-$C19+1,0,$C19),"EN",OFFSET(O19,-$C19+1,0,$C19))+SUMIF(OFFSET(S19,-$C19+1,0,$C19),"EN",OFFSET(T19,-$C19+1,0,$C19)))*SummonTypeTable!$Q$2</f>
        <v>200</v>
      </c>
      <c r="J19" t="str">
        <f ca="1">IF(C19=1,60*SummonTypeTable!$Q$2-OFFSET(I19,0,-4),
IF(I19&lt;&gt;OFFSET(I19,-1,0),OFFSET(I19,-1,0)-OFFSET(I19,0,-4),""))</f>
        <v/>
      </c>
      <c r="K19" t="str">
        <f ca="1">IF(C19=1,60*SummonTypeTable!$Q$2/OFFSET(I19,0,-4),
IF(I19&lt;&gt;OFFSET(I19,-1,0),OFFSET(I19,-1,0)/OFFSET(I19,0,-4),""))</f>
        <v/>
      </c>
      <c r="L19" t="str">
        <f t="shared" ca="1" si="12"/>
        <v>it</v>
      </c>
      <c r="M19" t="s">
        <v>139</v>
      </c>
      <c r="N19" t="s">
        <v>138</v>
      </c>
      <c r="O19">
        <v>3</v>
      </c>
      <c r="P19" t="str">
        <f t="shared" si="2"/>
        <v/>
      </c>
      <c r="Q19" t="str">
        <f t="shared" ca="1" si="13"/>
        <v>cu</v>
      </c>
      <c r="R19" t="s">
        <v>81</v>
      </c>
      <c r="S19" t="s">
        <v>147</v>
      </c>
      <c r="T19">
        <v>525</v>
      </c>
      <c r="U19" t="str">
        <f t="shared" ca="1" si="4"/>
        <v>it</v>
      </c>
      <c r="V19" t="str">
        <f t="shared" si="5"/>
        <v>Cash_sSpellGacha</v>
      </c>
      <c r="W19">
        <f t="shared" si="6"/>
        <v>3</v>
      </c>
      <c r="X19" t="str">
        <f t="shared" ca="1" si="7"/>
        <v>cu</v>
      </c>
      <c r="Y19" t="str">
        <f t="shared" si="8"/>
        <v>GO</v>
      </c>
      <c r="Z19">
        <f t="shared" si="9"/>
        <v>525</v>
      </c>
    </row>
    <row r="20" spans="1:26">
      <c r="A20" t="str">
        <f t="shared" si="10"/>
        <v>fr</v>
      </c>
      <c r="B20" t="str">
        <f>VLOOKUP(A20,EventPointTypeTable!$A:$B,MATCH(EventPointTypeTable!$B$1,EventPointTypeTable!$A$1:$B$1,0),0)</f>
        <v>첫시작용</v>
      </c>
      <c r="C20">
        <v>19</v>
      </c>
      <c r="D20">
        <v>5</v>
      </c>
      <c r="E20">
        <f t="shared" ca="1" si="0"/>
        <v>168</v>
      </c>
      <c r="F20">
        <f ca="1">(60+SUMIF(OFFSET(N20,-$C20+1,0,$C20),"EN",OFFSET(O20,-$C20+1,0,$C20)))*SummonTypeTable!$Q$2</f>
        <v>236.66666666666666</v>
      </c>
      <c r="G20">
        <f ca="1">IF(C20=1,60*SummonTypeTable!$Q$2-OFFSET(F20,0,-1),
IF(F20&lt;&gt;OFFSET(F20,-1,0),OFFSET(F20,-1,0)-OFFSET(F20,0,-1),""))</f>
        <v>32</v>
      </c>
      <c r="H20">
        <f ca="1">IF(C20=1,60*SummonTypeTable!$Q$2/OFFSET(F20,0,-1),
IF(F20&lt;&gt;OFFSET(F20,-1,0),OFFSET(F20,-1,0)/OFFSET(F20,0,-1),""))</f>
        <v>1.1904761904761905</v>
      </c>
      <c r="I20">
        <f ca="1">(60+SUMIF(OFFSET(N20,-$C20+1,0,$C20),"EN",OFFSET(O20,-$C20+1,0,$C20))+SUMIF(OFFSET(S20,-$C20+1,0,$C20),"EN",OFFSET(T20,-$C20+1,0,$C20)))*SummonTypeTable!$Q$2</f>
        <v>236.66666666666666</v>
      </c>
      <c r="J20">
        <f ca="1">IF(C20=1,60*SummonTypeTable!$Q$2-OFFSET(I20,0,-4),
IF(I20&lt;&gt;OFFSET(I20,-1,0),OFFSET(I20,-1,0)-OFFSET(I20,0,-4),""))</f>
        <v>32</v>
      </c>
      <c r="K20">
        <f ca="1">IF(C20=1,60*SummonTypeTable!$Q$2/OFFSET(I20,0,-4),
IF(I20&lt;&gt;OFFSET(I20,-1,0),OFFSET(I20,-1,0)/OFFSET(I20,0,-4),""))</f>
        <v>1.1904761904761905</v>
      </c>
      <c r="L20" t="str">
        <f t="shared" ca="1" si="12"/>
        <v>cu</v>
      </c>
      <c r="M20" t="s">
        <v>81</v>
      </c>
      <c r="N20" t="s">
        <v>146</v>
      </c>
      <c r="O20">
        <v>55</v>
      </c>
      <c r="P20" t="str">
        <f t="shared" si="2"/>
        <v>에너지너무많음</v>
      </c>
      <c r="Q20" t="str">
        <f t="shared" ca="1" si="13"/>
        <v>cu</v>
      </c>
      <c r="R20" t="s">
        <v>81</v>
      </c>
      <c r="S20" t="s">
        <v>147</v>
      </c>
      <c r="T20">
        <v>550</v>
      </c>
      <c r="U20" t="str">
        <f t="shared" ca="1" si="4"/>
        <v>cu</v>
      </c>
      <c r="V20" t="str">
        <f t="shared" si="5"/>
        <v>EN</v>
      </c>
      <c r="W20">
        <f t="shared" si="6"/>
        <v>55</v>
      </c>
      <c r="X20" t="str">
        <f t="shared" ca="1" si="7"/>
        <v>cu</v>
      </c>
      <c r="Y20" t="str">
        <f t="shared" si="8"/>
        <v>GO</v>
      </c>
      <c r="Z20">
        <f t="shared" si="9"/>
        <v>550</v>
      </c>
    </row>
    <row r="21" spans="1:26">
      <c r="A21" t="str">
        <f t="shared" si="10"/>
        <v>fr</v>
      </c>
      <c r="B21" t="str">
        <f>VLOOKUP(A21,EventPointTypeTable!$A:$B,MATCH(EventPointTypeTable!$B$1,EventPointTypeTable!$A$1:$B$1,0),0)</f>
        <v>첫시작용</v>
      </c>
      <c r="C21">
        <v>20</v>
      </c>
      <c r="D21">
        <v>15</v>
      </c>
      <c r="E21">
        <f t="shared" ca="1" si="0"/>
        <v>183</v>
      </c>
      <c r="F21">
        <f ca="1">(60+SUMIF(OFFSET(N21,-$C21+1,0,$C21),"EN",OFFSET(O21,-$C21+1,0,$C21)))*SummonTypeTable!$Q$2</f>
        <v>236.66666666666666</v>
      </c>
      <c r="G21" t="str">
        <f ca="1">IF(C21=1,60*SummonTypeTable!$Q$2-OFFSET(F21,0,-1),
IF(F21&lt;&gt;OFFSET(F21,-1,0),OFFSET(F21,-1,0)-OFFSET(F21,0,-1),""))</f>
        <v/>
      </c>
      <c r="H21" t="str">
        <f ca="1">IF(C21=1,60*SummonTypeTable!$Q$2/OFFSET(F21,0,-1),
IF(F21&lt;&gt;OFFSET(F21,-1,0),OFFSET(F21,-1,0)/OFFSET(F21,0,-1),""))</f>
        <v/>
      </c>
      <c r="I21">
        <f ca="1">(60+SUMIF(OFFSET(N21,-$C21+1,0,$C21),"EN",OFFSET(O21,-$C21+1,0,$C21))+SUMIF(OFFSET(S21,-$C21+1,0,$C21),"EN",OFFSET(T21,-$C21+1,0,$C21)))*SummonTypeTable!$Q$2</f>
        <v>236.66666666666666</v>
      </c>
      <c r="J21" t="str">
        <f ca="1">IF(C21=1,60*SummonTypeTable!$Q$2-OFFSET(I21,0,-4),
IF(I21&lt;&gt;OFFSET(I21,-1,0),OFFSET(I21,-1,0)-OFFSET(I21,0,-4),""))</f>
        <v/>
      </c>
      <c r="K21" t="str">
        <f ca="1">IF(C21=1,60*SummonTypeTable!$Q$2/OFFSET(I21,0,-4),
IF(I21&lt;&gt;OFFSET(I21,-1,0),OFFSET(I21,-1,0)/OFFSET(I21,0,-4),""))</f>
        <v/>
      </c>
      <c r="L21" t="str">
        <f t="shared" ref="L21" ca="1" si="14">IF(ISBLANK(M21),"",
VLOOKUP(M21,OFFSET(INDIRECT("$A:$B"),0,MATCH(M$1&amp;"_Verify",INDIRECT("$1:$1"),0)-1),2,0)
)</f>
        <v>cu</v>
      </c>
      <c r="M21" t="s">
        <v>81</v>
      </c>
      <c r="N21" t="s">
        <v>147</v>
      </c>
      <c r="O21">
        <v>1150</v>
      </c>
      <c r="P21" t="str">
        <f t="shared" si="2"/>
        <v/>
      </c>
      <c r="Q21" t="str">
        <f t="shared" ca="1" si="13"/>
        <v>cu</v>
      </c>
      <c r="R21" t="s">
        <v>81</v>
      </c>
      <c r="S21" t="s">
        <v>147</v>
      </c>
      <c r="T21">
        <v>575</v>
      </c>
      <c r="U21" t="str">
        <f t="shared" ca="1" si="4"/>
        <v>cu</v>
      </c>
      <c r="V21" t="str">
        <f t="shared" si="5"/>
        <v>GO</v>
      </c>
      <c r="W21">
        <f t="shared" si="6"/>
        <v>1150</v>
      </c>
      <c r="X21" t="str">
        <f t="shared" ca="1" si="7"/>
        <v>cu</v>
      </c>
      <c r="Y21" t="str">
        <f t="shared" si="8"/>
        <v>GO</v>
      </c>
      <c r="Z21">
        <f t="shared" si="9"/>
        <v>575</v>
      </c>
    </row>
    <row r="22" spans="1:26">
      <c r="A22" t="str">
        <f t="shared" si="10"/>
        <v>fr</v>
      </c>
      <c r="B22" t="str">
        <f>VLOOKUP(A22,EventPointTypeTable!$A:$B,MATCH(EventPointTypeTable!$B$1,EventPointTypeTable!$A$1:$B$1,0),0)</f>
        <v>첫시작용</v>
      </c>
      <c r="C22">
        <v>21</v>
      </c>
      <c r="D22">
        <v>4</v>
      </c>
      <c r="E22">
        <f t="shared" ca="1" si="0"/>
        <v>187</v>
      </c>
      <c r="F22">
        <f ca="1">(60+SUMIF(OFFSET(N22,-$C22+1,0,$C22),"EN",OFFSET(O22,-$C22+1,0,$C22)))*SummonTypeTable!$Q$2</f>
        <v>236.66666666666666</v>
      </c>
      <c r="G22" t="str">
        <f ca="1">IF(C22=1,60*SummonTypeTable!$Q$2-OFFSET(F22,0,-1),
IF(F22&lt;&gt;OFFSET(F22,-1,0),OFFSET(F22,-1,0)-OFFSET(F22,0,-1),""))</f>
        <v/>
      </c>
      <c r="H22" t="str">
        <f ca="1">IF(C22=1,60*SummonTypeTable!$Q$2/OFFSET(F22,0,-1),
IF(F22&lt;&gt;OFFSET(F22,-1,0),OFFSET(F22,-1,0)/OFFSET(F22,0,-1),""))</f>
        <v/>
      </c>
      <c r="I22">
        <f ca="1">(60+SUMIF(OFFSET(N22,-$C22+1,0,$C22),"EN",OFFSET(O22,-$C22+1,0,$C22))+SUMIF(OFFSET(S22,-$C22+1,0,$C22),"EN",OFFSET(T22,-$C22+1,0,$C22)))*SummonTypeTable!$Q$2</f>
        <v>236.66666666666666</v>
      </c>
      <c r="J22" t="str">
        <f ca="1">IF(C22=1,60*SummonTypeTable!$Q$2-OFFSET(I22,0,-4),
IF(I22&lt;&gt;OFFSET(I22,-1,0),OFFSET(I22,-1,0)-OFFSET(I22,0,-4),""))</f>
        <v/>
      </c>
      <c r="K22" t="str">
        <f ca="1">IF(C22=1,60*SummonTypeTable!$Q$2/OFFSET(I22,0,-4),
IF(I22&lt;&gt;OFFSET(I22,-1,0),OFFSET(I22,-1,0)/OFFSET(I22,0,-4),""))</f>
        <v/>
      </c>
      <c r="L22" t="str">
        <f t="shared" ca="1" si="12"/>
        <v>it</v>
      </c>
      <c r="M22" t="s">
        <v>139</v>
      </c>
      <c r="N22" t="s">
        <v>138</v>
      </c>
      <c r="O22">
        <v>2</v>
      </c>
      <c r="P22" t="str">
        <f t="shared" si="2"/>
        <v/>
      </c>
      <c r="Q22" t="str">
        <f t="shared" ca="1" si="13"/>
        <v>cu</v>
      </c>
      <c r="R22" t="s">
        <v>81</v>
      </c>
      <c r="S22" t="s">
        <v>147</v>
      </c>
      <c r="T22">
        <v>600</v>
      </c>
      <c r="U22" t="str">
        <f t="shared" ca="1" si="4"/>
        <v>it</v>
      </c>
      <c r="V22" t="str">
        <f t="shared" si="5"/>
        <v>Cash_sSpellGacha</v>
      </c>
      <c r="W22">
        <f t="shared" si="6"/>
        <v>2</v>
      </c>
      <c r="X22" t="str">
        <f t="shared" ca="1" si="7"/>
        <v>cu</v>
      </c>
      <c r="Y22" t="str">
        <f t="shared" si="8"/>
        <v>GO</v>
      </c>
      <c r="Z22">
        <f t="shared" si="9"/>
        <v>600</v>
      </c>
    </row>
    <row r="23" spans="1:26">
      <c r="A23" t="str">
        <f t="shared" si="10"/>
        <v>fr</v>
      </c>
      <c r="B23" t="str">
        <f>VLOOKUP(A23,EventPointTypeTable!$A:$B,MATCH(EventPointTypeTable!$B$1,EventPointTypeTable!$A$1:$B$1,0),0)</f>
        <v>첫시작용</v>
      </c>
      <c r="C23">
        <v>22</v>
      </c>
      <c r="D23">
        <v>5</v>
      </c>
      <c r="E23">
        <f t="shared" ca="1" si="0"/>
        <v>192</v>
      </c>
      <c r="F23">
        <f ca="1">(60+SUMIF(OFFSET(N23,-$C23+1,0,$C23),"EN",OFFSET(O23,-$C23+1,0,$C23)))*SummonTypeTable!$Q$2</f>
        <v>236.66666666666666</v>
      </c>
      <c r="G23" t="str">
        <f ca="1">IF(C23=1,60*SummonTypeTable!$Q$2-OFFSET(F23,0,-1),
IF(F23&lt;&gt;OFFSET(F23,-1,0),OFFSET(F23,-1,0)-OFFSET(F23,0,-1),""))</f>
        <v/>
      </c>
      <c r="H23" t="str">
        <f ca="1">IF(C23=1,60*SummonTypeTable!$Q$2/OFFSET(F23,0,-1),
IF(F23&lt;&gt;OFFSET(F23,-1,0),OFFSET(F23,-1,0)/OFFSET(F23,0,-1),""))</f>
        <v/>
      </c>
      <c r="I23">
        <f ca="1">(60+SUMIF(OFFSET(N23,-$C23+1,0,$C23),"EN",OFFSET(O23,-$C23+1,0,$C23))+SUMIF(OFFSET(S23,-$C23+1,0,$C23),"EN",OFFSET(T23,-$C23+1,0,$C23)))*SummonTypeTable!$Q$2</f>
        <v>236.66666666666666</v>
      </c>
      <c r="J23" t="str">
        <f ca="1">IF(C23=1,60*SummonTypeTable!$Q$2-OFFSET(I23,0,-4),
IF(I23&lt;&gt;OFFSET(I23,-1,0),OFFSET(I23,-1,0)-OFFSET(I23,0,-4),""))</f>
        <v/>
      </c>
      <c r="K23" t="str">
        <f ca="1">IF(C23=1,60*SummonTypeTable!$Q$2/OFFSET(I23,0,-4),
IF(I23&lt;&gt;OFFSET(I23,-1,0),OFFSET(I23,-1,0)/OFFSET(I23,0,-4),""))</f>
        <v/>
      </c>
      <c r="L23" t="str">
        <f t="shared" ca="1" si="12"/>
        <v>cu</v>
      </c>
      <c r="M23" t="s">
        <v>81</v>
      </c>
      <c r="N23" t="s">
        <v>147</v>
      </c>
      <c r="O23">
        <v>1250</v>
      </c>
      <c r="P23" t="str">
        <f t="shared" si="2"/>
        <v/>
      </c>
      <c r="Q23" t="str">
        <f t="shared" ca="1" si="13"/>
        <v>cu</v>
      </c>
      <c r="R23" t="s">
        <v>81</v>
      </c>
      <c r="S23" t="s">
        <v>147</v>
      </c>
      <c r="T23">
        <v>625</v>
      </c>
      <c r="U23" t="str">
        <f t="shared" ca="1" si="4"/>
        <v>cu</v>
      </c>
      <c r="V23" t="str">
        <f t="shared" si="5"/>
        <v>GO</v>
      </c>
      <c r="W23">
        <f t="shared" si="6"/>
        <v>1250</v>
      </c>
      <c r="X23" t="str">
        <f t="shared" ca="1" si="7"/>
        <v>cu</v>
      </c>
      <c r="Y23" t="str">
        <f t="shared" si="8"/>
        <v>GO</v>
      </c>
      <c r="Z23">
        <f t="shared" si="9"/>
        <v>625</v>
      </c>
    </row>
    <row r="24" spans="1:26">
      <c r="A24" t="str">
        <f t="shared" si="10"/>
        <v>fr</v>
      </c>
      <c r="B24" t="str">
        <f>VLOOKUP(A24,EventPointTypeTable!$A:$B,MATCH(EventPointTypeTable!$B$1,EventPointTypeTable!$A$1:$B$1,0),0)</f>
        <v>첫시작용</v>
      </c>
      <c r="C24">
        <v>23</v>
      </c>
      <c r="D24">
        <v>16</v>
      </c>
      <c r="E24">
        <f t="shared" ca="1" si="0"/>
        <v>208</v>
      </c>
      <c r="F24">
        <f ca="1">(60+SUMIF(OFFSET(N24,-$C24+1,0,$C24),"EN",OFFSET(O24,-$C24+1,0,$C24)))*SummonTypeTable!$Q$2</f>
        <v>276.66666666666663</v>
      </c>
      <c r="G24">
        <f ca="1">IF(C24=1,60*SummonTypeTable!$Q$2-OFFSET(F24,0,-1),
IF(F24&lt;&gt;OFFSET(F24,-1,0),OFFSET(F24,-1,0)-OFFSET(F24,0,-1),""))</f>
        <v>28.666666666666657</v>
      </c>
      <c r="H24">
        <f ca="1">IF(C24=1,60*SummonTypeTable!$Q$2/OFFSET(F24,0,-1),
IF(F24&lt;&gt;OFFSET(F24,-1,0),OFFSET(F24,-1,0)/OFFSET(F24,0,-1),""))</f>
        <v>1.1378205128205128</v>
      </c>
      <c r="I24">
        <f ca="1">(60+SUMIF(OFFSET(N24,-$C24+1,0,$C24),"EN",OFFSET(O24,-$C24+1,0,$C24))+SUMIF(OFFSET(S24,-$C24+1,0,$C24),"EN",OFFSET(T24,-$C24+1,0,$C24)))*SummonTypeTable!$Q$2</f>
        <v>276.66666666666663</v>
      </c>
      <c r="J24">
        <f ca="1">IF(C24=1,60*SummonTypeTable!$Q$2-OFFSET(I24,0,-4),
IF(I24&lt;&gt;OFFSET(I24,-1,0),OFFSET(I24,-1,0)-OFFSET(I24,0,-4),""))</f>
        <v>28.666666666666657</v>
      </c>
      <c r="K24">
        <f ca="1">IF(C24=1,60*SummonTypeTable!$Q$2/OFFSET(I24,0,-4),
IF(I24&lt;&gt;OFFSET(I24,-1,0),OFFSET(I24,-1,0)/OFFSET(I24,0,-4),""))</f>
        <v>1.1378205128205128</v>
      </c>
      <c r="L24" t="str">
        <f t="shared" ref="L24" ca="1" si="15">IF(ISBLANK(M24),"",
VLOOKUP(M24,OFFSET(INDIRECT("$A:$B"),0,MATCH(M$1&amp;"_Verify",INDIRECT("$1:$1"),0)-1),2,0)
)</f>
        <v>cu</v>
      </c>
      <c r="M24" t="s">
        <v>81</v>
      </c>
      <c r="N24" t="s">
        <v>146</v>
      </c>
      <c r="O24">
        <v>60</v>
      </c>
      <c r="P24" t="str">
        <f t="shared" si="2"/>
        <v>에너지너무많음</v>
      </c>
      <c r="Q24" t="str">
        <f t="shared" ca="1" si="13"/>
        <v>cu</v>
      </c>
      <c r="R24" t="s">
        <v>81</v>
      </c>
      <c r="S24" t="s">
        <v>147</v>
      </c>
      <c r="T24">
        <v>650</v>
      </c>
      <c r="U24" t="str">
        <f t="shared" ca="1" si="4"/>
        <v>cu</v>
      </c>
      <c r="V24" t="str">
        <f t="shared" si="5"/>
        <v>EN</v>
      </c>
      <c r="W24">
        <f t="shared" si="6"/>
        <v>60</v>
      </c>
      <c r="X24" t="str">
        <f t="shared" ca="1" si="7"/>
        <v>cu</v>
      </c>
      <c r="Y24" t="str">
        <f t="shared" si="8"/>
        <v>GO</v>
      </c>
      <c r="Z24">
        <f t="shared" si="9"/>
        <v>650</v>
      </c>
    </row>
    <row r="25" spans="1:26">
      <c r="A25" t="str">
        <f t="shared" si="10"/>
        <v>fr</v>
      </c>
      <c r="B25" t="str">
        <f>VLOOKUP(A25,EventPointTypeTable!$A:$B,MATCH(EventPointTypeTable!$B$1,EventPointTypeTable!$A$1:$B$1,0),0)</f>
        <v>첫시작용</v>
      </c>
      <c r="C25">
        <v>24</v>
      </c>
      <c r="D25">
        <v>12</v>
      </c>
      <c r="E25">
        <f t="shared" ca="1" si="0"/>
        <v>220</v>
      </c>
      <c r="F25">
        <f ca="1">(60+SUMIF(OFFSET(N25,-$C25+1,0,$C25),"EN",OFFSET(O25,-$C25+1,0,$C25)))*SummonTypeTable!$Q$2</f>
        <v>276.66666666666663</v>
      </c>
      <c r="G25" t="str">
        <f ca="1">IF(C25=1,60*SummonTypeTable!$Q$2-OFFSET(F25,0,-1),
IF(F25&lt;&gt;OFFSET(F25,-1,0),OFFSET(F25,-1,0)-OFFSET(F25,0,-1),""))</f>
        <v/>
      </c>
      <c r="H25" t="str">
        <f ca="1">IF(C25=1,60*SummonTypeTable!$Q$2/OFFSET(F25,0,-1),
IF(F25&lt;&gt;OFFSET(F25,-1,0),OFFSET(F25,-1,0)/OFFSET(F25,0,-1),""))</f>
        <v/>
      </c>
      <c r="I25">
        <f ca="1">(60+SUMIF(OFFSET(N25,-$C25+1,0,$C25),"EN",OFFSET(O25,-$C25+1,0,$C25))+SUMIF(OFFSET(S25,-$C25+1,0,$C25),"EN",OFFSET(T25,-$C25+1,0,$C25)))*SummonTypeTable!$Q$2</f>
        <v>276.66666666666663</v>
      </c>
      <c r="J25" t="str">
        <f ca="1">IF(C25=1,60*SummonTypeTable!$Q$2-OFFSET(I25,0,-4),
IF(I25&lt;&gt;OFFSET(I25,-1,0),OFFSET(I25,-1,0)-OFFSET(I25,0,-4),""))</f>
        <v/>
      </c>
      <c r="K25" t="str">
        <f ca="1">IF(C25=1,60*SummonTypeTable!$Q$2/OFFSET(I25,0,-4),
IF(I25&lt;&gt;OFFSET(I25,-1,0),OFFSET(I25,-1,0)/OFFSET(I25,0,-4),""))</f>
        <v/>
      </c>
      <c r="L25" t="str">
        <f t="shared" ca="1" si="12"/>
        <v>cu</v>
      </c>
      <c r="M25" t="s">
        <v>81</v>
      </c>
      <c r="N25" t="s">
        <v>147</v>
      </c>
      <c r="O25">
        <v>1350</v>
      </c>
      <c r="P25" t="str">
        <f t="shared" si="2"/>
        <v/>
      </c>
      <c r="Q25" t="str">
        <f t="shared" ca="1" si="13"/>
        <v>cu</v>
      </c>
      <c r="R25" t="s">
        <v>81</v>
      </c>
      <c r="S25" t="s">
        <v>147</v>
      </c>
      <c r="T25">
        <v>675</v>
      </c>
      <c r="U25" t="str">
        <f t="shared" ca="1" si="4"/>
        <v>cu</v>
      </c>
      <c r="V25" t="str">
        <f t="shared" si="5"/>
        <v>GO</v>
      </c>
      <c r="W25">
        <f t="shared" si="6"/>
        <v>1350</v>
      </c>
      <c r="X25" t="str">
        <f t="shared" ca="1" si="7"/>
        <v>cu</v>
      </c>
      <c r="Y25" t="str">
        <f t="shared" si="8"/>
        <v>GO</v>
      </c>
      <c r="Z25">
        <f t="shared" si="9"/>
        <v>675</v>
      </c>
    </row>
    <row r="26" spans="1:26">
      <c r="A26" t="str">
        <f t="shared" si="10"/>
        <v>fr</v>
      </c>
      <c r="B26" t="str">
        <f>VLOOKUP(A26,EventPointTypeTable!$A:$B,MATCH(EventPointTypeTable!$B$1,EventPointTypeTable!$A$1:$B$1,0),0)</f>
        <v>첫시작용</v>
      </c>
      <c r="C26">
        <v>25</v>
      </c>
      <c r="D26">
        <v>4</v>
      </c>
      <c r="E26">
        <f t="shared" ca="1" si="0"/>
        <v>224</v>
      </c>
      <c r="F26">
        <f ca="1">(60+SUMIF(OFFSET(N26,-$C26+1,0,$C26),"EN",OFFSET(O26,-$C26+1,0,$C26)))*SummonTypeTable!$Q$2</f>
        <v>276.66666666666663</v>
      </c>
      <c r="G26" t="str">
        <f ca="1">IF(C26=1,60*SummonTypeTable!$Q$2-OFFSET(F26,0,-1),
IF(F26&lt;&gt;OFFSET(F26,-1,0),OFFSET(F26,-1,0)-OFFSET(F26,0,-1),""))</f>
        <v/>
      </c>
      <c r="H26" t="str">
        <f ca="1">IF(C26=1,60*SummonTypeTable!$Q$2/OFFSET(F26,0,-1),
IF(F26&lt;&gt;OFFSET(F26,-1,0),OFFSET(F26,-1,0)/OFFSET(F26,0,-1),""))</f>
        <v/>
      </c>
      <c r="I26">
        <f ca="1">(60+SUMIF(OFFSET(N26,-$C26+1,0,$C26),"EN",OFFSET(O26,-$C26+1,0,$C26))+SUMIF(OFFSET(S26,-$C26+1,0,$C26),"EN",OFFSET(T26,-$C26+1,0,$C26)))*SummonTypeTable!$Q$2</f>
        <v>276.66666666666663</v>
      </c>
      <c r="J26" t="str">
        <f ca="1">IF(C26=1,60*SummonTypeTable!$Q$2-OFFSET(I26,0,-4),
IF(I26&lt;&gt;OFFSET(I26,-1,0),OFFSET(I26,-1,0)-OFFSET(I26,0,-4),""))</f>
        <v/>
      </c>
      <c r="K26" t="str">
        <f ca="1">IF(C26=1,60*SummonTypeTable!$Q$2/OFFSET(I26,0,-4),
IF(I26&lt;&gt;OFFSET(I26,-1,0),OFFSET(I26,-1,0)/OFFSET(I26,0,-4),""))</f>
        <v/>
      </c>
      <c r="L26" t="str">
        <f t="shared" ca="1" si="12"/>
        <v>it</v>
      </c>
      <c r="M26" t="s">
        <v>139</v>
      </c>
      <c r="N26" t="s">
        <v>138</v>
      </c>
      <c r="O26">
        <v>1</v>
      </c>
      <c r="P26" t="str">
        <f t="shared" si="2"/>
        <v/>
      </c>
      <c r="Q26" t="str">
        <f t="shared" ca="1" si="13"/>
        <v>cu</v>
      </c>
      <c r="R26" t="s">
        <v>81</v>
      </c>
      <c r="S26" t="s">
        <v>147</v>
      </c>
      <c r="T26">
        <v>700</v>
      </c>
      <c r="U26" t="str">
        <f t="shared" ca="1" si="4"/>
        <v>it</v>
      </c>
      <c r="V26" t="str">
        <f t="shared" si="5"/>
        <v>Cash_sSpellGacha</v>
      </c>
      <c r="W26">
        <f t="shared" si="6"/>
        <v>1</v>
      </c>
      <c r="X26" t="str">
        <f t="shared" ca="1" si="7"/>
        <v>cu</v>
      </c>
      <c r="Y26" t="str">
        <f t="shared" si="8"/>
        <v>GO</v>
      </c>
      <c r="Z26">
        <f t="shared" si="9"/>
        <v>700</v>
      </c>
    </row>
    <row r="27" spans="1:26">
      <c r="A27" t="str">
        <f t="shared" si="10"/>
        <v>fr</v>
      </c>
      <c r="B27" t="str">
        <f>VLOOKUP(A27,EventPointTypeTable!$A:$B,MATCH(EventPointTypeTable!$B$1,EventPointTypeTable!$A$1:$B$1,0),0)</f>
        <v>첫시작용</v>
      </c>
      <c r="C27">
        <v>26</v>
      </c>
      <c r="D27">
        <v>5</v>
      </c>
      <c r="E27">
        <f t="shared" ca="1" si="0"/>
        <v>229</v>
      </c>
      <c r="F27">
        <f ca="1">(60+SUMIF(OFFSET(N27,-$C27+1,0,$C27),"EN",OFFSET(O27,-$C27+1,0,$C27)))*SummonTypeTable!$Q$2</f>
        <v>276.66666666666663</v>
      </c>
      <c r="G27" t="str">
        <f ca="1">IF(C27=1,60*SummonTypeTable!$Q$2-OFFSET(F27,0,-1),
IF(F27&lt;&gt;OFFSET(F27,-1,0),OFFSET(F27,-1,0)-OFFSET(F27,0,-1),""))</f>
        <v/>
      </c>
      <c r="H27" t="str">
        <f ca="1">IF(C27=1,60*SummonTypeTable!$Q$2/OFFSET(F27,0,-1),
IF(F27&lt;&gt;OFFSET(F27,-1,0),OFFSET(F27,-1,0)/OFFSET(F27,0,-1),""))</f>
        <v/>
      </c>
      <c r="I27">
        <f ca="1">(60+SUMIF(OFFSET(N27,-$C27+1,0,$C27),"EN",OFFSET(O27,-$C27+1,0,$C27))+SUMIF(OFFSET(S27,-$C27+1,0,$C27),"EN",OFFSET(T27,-$C27+1,0,$C27)))*SummonTypeTable!$Q$2</f>
        <v>276.66666666666663</v>
      </c>
      <c r="J27" t="str">
        <f ca="1">IF(C27=1,60*SummonTypeTable!$Q$2-OFFSET(I27,0,-4),
IF(I27&lt;&gt;OFFSET(I27,-1,0),OFFSET(I27,-1,0)-OFFSET(I27,0,-4),""))</f>
        <v/>
      </c>
      <c r="K27" t="str">
        <f ca="1">IF(C27=1,60*SummonTypeTable!$Q$2/OFFSET(I27,0,-4),
IF(I27&lt;&gt;OFFSET(I27,-1,0),OFFSET(I27,-1,0)/OFFSET(I27,0,-4),""))</f>
        <v/>
      </c>
      <c r="L27" t="str">
        <f t="shared" ca="1" si="12"/>
        <v>it</v>
      </c>
      <c r="M27" t="s">
        <v>139</v>
      </c>
      <c r="N27" t="s">
        <v>138</v>
      </c>
      <c r="O27">
        <v>1</v>
      </c>
      <c r="P27" t="str">
        <f t="shared" si="2"/>
        <v/>
      </c>
      <c r="Q27" t="str">
        <f t="shared" ca="1" si="13"/>
        <v>cu</v>
      </c>
      <c r="R27" t="s">
        <v>81</v>
      </c>
      <c r="S27" t="s">
        <v>147</v>
      </c>
      <c r="T27">
        <v>725</v>
      </c>
      <c r="U27" t="str">
        <f t="shared" ca="1" si="4"/>
        <v>it</v>
      </c>
      <c r="V27" t="str">
        <f t="shared" si="5"/>
        <v>Cash_sSpellGacha</v>
      </c>
      <c r="W27">
        <f t="shared" si="6"/>
        <v>1</v>
      </c>
      <c r="X27" t="str">
        <f t="shared" ca="1" si="7"/>
        <v>cu</v>
      </c>
      <c r="Y27" t="str">
        <f t="shared" si="8"/>
        <v>GO</v>
      </c>
      <c r="Z27">
        <f t="shared" si="9"/>
        <v>725</v>
      </c>
    </row>
    <row r="28" spans="1:26">
      <c r="A28" t="str">
        <f t="shared" si="10"/>
        <v>fr</v>
      </c>
      <c r="B28" t="str">
        <f>VLOOKUP(A28,EventPointTypeTable!$A:$B,MATCH(EventPointTypeTable!$B$1,EventPointTypeTable!$A$1:$B$1,0),0)</f>
        <v>첫시작용</v>
      </c>
      <c r="C28">
        <v>27</v>
      </c>
      <c r="D28">
        <v>5</v>
      </c>
      <c r="E28">
        <f t="shared" ca="1" si="0"/>
        <v>234</v>
      </c>
      <c r="F28">
        <f ca="1">(60+SUMIF(OFFSET(N28,-$C28+1,0,$C28),"EN",OFFSET(O28,-$C28+1,0,$C28)))*SummonTypeTable!$Q$2</f>
        <v>276.66666666666663</v>
      </c>
      <c r="G28" t="str">
        <f ca="1">IF(C28=1,60*SummonTypeTable!$Q$2-OFFSET(F28,0,-1),
IF(F28&lt;&gt;OFFSET(F28,-1,0),OFFSET(F28,-1,0)-OFFSET(F28,0,-1),""))</f>
        <v/>
      </c>
      <c r="H28" t="str">
        <f ca="1">IF(C28=1,60*SummonTypeTable!$Q$2/OFFSET(F28,0,-1),
IF(F28&lt;&gt;OFFSET(F28,-1,0),OFFSET(F28,-1,0)/OFFSET(F28,0,-1),""))</f>
        <v/>
      </c>
      <c r="I28">
        <f ca="1">(60+SUMIF(OFFSET(N28,-$C28+1,0,$C28),"EN",OFFSET(O28,-$C28+1,0,$C28))+SUMIF(OFFSET(S28,-$C28+1,0,$C28),"EN",OFFSET(T28,-$C28+1,0,$C28)))*SummonTypeTable!$Q$2</f>
        <v>276.66666666666663</v>
      </c>
      <c r="J28" t="str">
        <f ca="1">IF(C28=1,60*SummonTypeTable!$Q$2-OFFSET(I28,0,-4),
IF(I28&lt;&gt;OFFSET(I28,-1,0),OFFSET(I28,-1,0)-OFFSET(I28,0,-4),""))</f>
        <v/>
      </c>
      <c r="K28" t="str">
        <f ca="1">IF(C28=1,60*SummonTypeTable!$Q$2/OFFSET(I28,0,-4),
IF(I28&lt;&gt;OFFSET(I28,-1,0),OFFSET(I28,-1,0)/OFFSET(I28,0,-4),""))</f>
        <v/>
      </c>
      <c r="L28" t="str">
        <f t="shared" ca="1" si="12"/>
        <v>cu</v>
      </c>
      <c r="M28" t="s">
        <v>81</v>
      </c>
      <c r="N28" t="s">
        <v>147</v>
      </c>
      <c r="O28">
        <v>1500</v>
      </c>
      <c r="P28" t="str">
        <f t="shared" si="2"/>
        <v/>
      </c>
      <c r="Q28" t="str">
        <f t="shared" ca="1" si="13"/>
        <v>cu</v>
      </c>
      <c r="R28" t="s">
        <v>81</v>
      </c>
      <c r="S28" t="s">
        <v>147</v>
      </c>
      <c r="T28">
        <v>750</v>
      </c>
      <c r="U28" t="str">
        <f t="shared" ca="1" si="4"/>
        <v>cu</v>
      </c>
      <c r="V28" t="str">
        <f t="shared" si="5"/>
        <v>GO</v>
      </c>
      <c r="W28">
        <f t="shared" si="6"/>
        <v>1500</v>
      </c>
      <c r="X28" t="str">
        <f t="shared" ca="1" si="7"/>
        <v>cu</v>
      </c>
      <c r="Y28" t="str">
        <f t="shared" si="8"/>
        <v>GO</v>
      </c>
      <c r="Z28">
        <f t="shared" si="9"/>
        <v>750</v>
      </c>
    </row>
    <row r="29" spans="1:26">
      <c r="A29" t="str">
        <f t="shared" si="10"/>
        <v>fr</v>
      </c>
      <c r="B29" t="str">
        <f>VLOOKUP(A29,EventPointTypeTable!$A:$B,MATCH(EventPointTypeTable!$B$1,EventPointTypeTable!$A$1:$B$1,0),0)</f>
        <v>첫시작용</v>
      </c>
      <c r="C29">
        <v>28</v>
      </c>
      <c r="D29">
        <v>10</v>
      </c>
      <c r="E29">
        <f t="shared" ca="1" si="0"/>
        <v>244</v>
      </c>
      <c r="F29">
        <f ca="1">(60+SUMIF(OFFSET(N29,-$C29+1,0,$C29),"EN",OFFSET(O29,-$C29+1,0,$C29)))*SummonTypeTable!$Q$2</f>
        <v>276.66666666666663</v>
      </c>
      <c r="G29" t="str">
        <f ca="1">IF(C29=1,60*SummonTypeTable!$Q$2-OFFSET(F29,0,-1),
IF(F29&lt;&gt;OFFSET(F29,-1,0),OFFSET(F29,-1,0)-OFFSET(F29,0,-1),""))</f>
        <v/>
      </c>
      <c r="H29" t="str">
        <f ca="1">IF(C29=1,60*SummonTypeTable!$Q$2/OFFSET(F29,0,-1),
IF(F29&lt;&gt;OFFSET(F29,-1,0),OFFSET(F29,-1,0)/OFFSET(F29,0,-1),""))</f>
        <v/>
      </c>
      <c r="I29">
        <f ca="1">(60+SUMIF(OFFSET(N29,-$C29+1,0,$C29),"EN",OFFSET(O29,-$C29+1,0,$C29))+SUMIF(OFFSET(S29,-$C29+1,0,$C29),"EN",OFFSET(T29,-$C29+1,0,$C29)))*SummonTypeTable!$Q$2</f>
        <v>276.66666666666663</v>
      </c>
      <c r="J29" t="str">
        <f ca="1">IF(C29=1,60*SummonTypeTable!$Q$2-OFFSET(I29,0,-4),
IF(I29&lt;&gt;OFFSET(I29,-1,0),OFFSET(I29,-1,0)-OFFSET(I29,0,-4),""))</f>
        <v/>
      </c>
      <c r="K29" t="str">
        <f ca="1">IF(C29=1,60*SummonTypeTable!$Q$2/OFFSET(I29,0,-4),
IF(I29&lt;&gt;OFFSET(I29,-1,0),OFFSET(I29,-1,0)/OFFSET(I29,0,-4),""))</f>
        <v/>
      </c>
      <c r="L29" t="str">
        <f t="shared" ca="1" si="12"/>
        <v>it</v>
      </c>
      <c r="M29" t="s">
        <v>139</v>
      </c>
      <c r="N29" t="s">
        <v>138</v>
      </c>
      <c r="O29">
        <v>2</v>
      </c>
      <c r="P29" t="str">
        <f t="shared" si="2"/>
        <v/>
      </c>
      <c r="Q29" t="str">
        <f t="shared" ca="1" si="13"/>
        <v>cu</v>
      </c>
      <c r="R29" t="s">
        <v>81</v>
      </c>
      <c r="S29" t="s">
        <v>147</v>
      </c>
      <c r="T29">
        <v>775</v>
      </c>
      <c r="U29" t="str">
        <f t="shared" ca="1" si="4"/>
        <v>it</v>
      </c>
      <c r="V29" t="str">
        <f t="shared" si="5"/>
        <v>Cash_sSpellGacha</v>
      </c>
      <c r="W29">
        <f t="shared" si="6"/>
        <v>2</v>
      </c>
      <c r="X29" t="str">
        <f t="shared" ca="1" si="7"/>
        <v>cu</v>
      </c>
      <c r="Y29" t="str">
        <f t="shared" si="8"/>
        <v>GO</v>
      </c>
      <c r="Z29">
        <f t="shared" si="9"/>
        <v>775</v>
      </c>
    </row>
    <row r="30" spans="1:26">
      <c r="A30" t="str">
        <f t="shared" si="10"/>
        <v>fr</v>
      </c>
      <c r="B30" t="str">
        <f>VLOOKUP(A30,EventPointTypeTable!$A:$B,MATCH(EventPointTypeTable!$B$1,EventPointTypeTable!$A$1:$B$1,0),0)</f>
        <v>첫시작용</v>
      </c>
      <c r="C30">
        <v>29</v>
      </c>
      <c r="D30">
        <v>8</v>
      </c>
      <c r="E30">
        <f t="shared" ca="1" si="0"/>
        <v>252</v>
      </c>
      <c r="F30">
        <f ca="1">(60+SUMIF(OFFSET(N30,-$C30+1,0,$C30),"EN",OFFSET(O30,-$C30+1,0,$C30)))*SummonTypeTable!$Q$2</f>
        <v>320</v>
      </c>
      <c r="G30">
        <f ca="1">IF(C30=1,60*SummonTypeTable!$Q$2-OFFSET(F30,0,-1),
IF(F30&lt;&gt;OFFSET(F30,-1,0),OFFSET(F30,-1,0)-OFFSET(F30,0,-1),""))</f>
        <v>24.666666666666629</v>
      </c>
      <c r="H30">
        <f ca="1">IF(C30=1,60*SummonTypeTable!$Q$2/OFFSET(F30,0,-1),
IF(F30&lt;&gt;OFFSET(F30,-1,0),OFFSET(F30,-1,0)/OFFSET(F30,0,-1),""))</f>
        <v>1.0978835978835977</v>
      </c>
      <c r="I30">
        <f ca="1">(60+SUMIF(OFFSET(N30,-$C30+1,0,$C30),"EN",OFFSET(O30,-$C30+1,0,$C30))+SUMIF(OFFSET(S30,-$C30+1,0,$C30),"EN",OFFSET(T30,-$C30+1,0,$C30)))*SummonTypeTable!$Q$2</f>
        <v>320</v>
      </c>
      <c r="J30">
        <f ca="1">IF(C30=1,60*SummonTypeTable!$Q$2-OFFSET(I30,0,-4),
IF(I30&lt;&gt;OFFSET(I30,-1,0),OFFSET(I30,-1,0)-OFFSET(I30,0,-4),""))</f>
        <v>24.666666666666629</v>
      </c>
      <c r="K30">
        <f ca="1">IF(C30=1,60*SummonTypeTable!$Q$2/OFFSET(I30,0,-4),
IF(I30&lt;&gt;OFFSET(I30,-1,0),OFFSET(I30,-1,0)/OFFSET(I30,0,-4),""))</f>
        <v>1.0978835978835977</v>
      </c>
      <c r="L30" t="str">
        <f t="shared" ca="1" si="12"/>
        <v>cu</v>
      </c>
      <c r="M30" t="s">
        <v>81</v>
      </c>
      <c r="N30" t="s">
        <v>146</v>
      </c>
      <c r="O30">
        <v>65</v>
      </c>
      <c r="P30" t="str">
        <f t="shared" si="2"/>
        <v>에너지너무많음</v>
      </c>
      <c r="Q30" t="str">
        <f t="shared" ca="1" si="13"/>
        <v>cu</v>
      </c>
      <c r="R30" t="s">
        <v>81</v>
      </c>
      <c r="S30" t="s">
        <v>147</v>
      </c>
      <c r="T30">
        <v>800</v>
      </c>
      <c r="U30" t="str">
        <f t="shared" ca="1" si="4"/>
        <v>cu</v>
      </c>
      <c r="V30" t="str">
        <f t="shared" si="5"/>
        <v>EN</v>
      </c>
      <c r="W30">
        <f t="shared" si="6"/>
        <v>65</v>
      </c>
      <c r="X30" t="str">
        <f t="shared" ca="1" si="7"/>
        <v>cu</v>
      </c>
      <c r="Y30" t="str">
        <f t="shared" si="8"/>
        <v>GO</v>
      </c>
      <c r="Z30">
        <f t="shared" si="9"/>
        <v>800</v>
      </c>
    </row>
    <row r="31" spans="1:26">
      <c r="A31" t="str">
        <f t="shared" si="10"/>
        <v>fr</v>
      </c>
      <c r="B31" t="str">
        <f>VLOOKUP(A31,EventPointTypeTable!$A:$B,MATCH(EventPointTypeTable!$B$1,EventPointTypeTable!$A$1:$B$1,0),0)</f>
        <v>첫시작용</v>
      </c>
      <c r="C31">
        <v>30</v>
      </c>
      <c r="D31">
        <v>48</v>
      </c>
      <c r="E31">
        <f t="shared" ca="1" si="0"/>
        <v>300</v>
      </c>
      <c r="F31">
        <f ca="1">(60+SUMIF(OFFSET(N31,-$C31+1,0,$C31),"EN",OFFSET(O31,-$C31+1,0,$C31)))*SummonTypeTable!$Q$2</f>
        <v>320</v>
      </c>
      <c r="G31" t="str">
        <f ca="1">IF(C31=1,60*SummonTypeTable!$Q$2-OFFSET(F31,0,-1),
IF(F31&lt;&gt;OFFSET(F31,-1,0),OFFSET(F31,-1,0)-OFFSET(F31,0,-1),""))</f>
        <v/>
      </c>
      <c r="H31" t="str">
        <f ca="1">IF(C31=1,60*SummonTypeTable!$Q$2/OFFSET(F31,0,-1),
IF(F31&lt;&gt;OFFSET(F31,-1,0),OFFSET(F31,-1,0)/OFFSET(F31,0,-1),""))</f>
        <v/>
      </c>
      <c r="I31">
        <f ca="1">(60+SUMIF(OFFSET(N31,-$C31+1,0,$C31),"EN",OFFSET(O31,-$C31+1,0,$C31))+SUMIF(OFFSET(S31,-$C31+1,0,$C31),"EN",OFFSET(T31,-$C31+1,0,$C31)))*SummonTypeTable!$Q$2</f>
        <v>320</v>
      </c>
      <c r="J31" t="str">
        <f ca="1">IF(C31=1,60*SummonTypeTable!$Q$2-OFFSET(I31,0,-4),
IF(I31&lt;&gt;OFFSET(I31,-1,0),OFFSET(I31,-1,0)-OFFSET(I31,0,-4),""))</f>
        <v/>
      </c>
      <c r="K31" t="str">
        <f ca="1">IF(C31=1,60*SummonTypeTable!$Q$2/OFFSET(I31,0,-4),
IF(I31&lt;&gt;OFFSET(I31,-1,0),OFFSET(I31,-1,0)/OFFSET(I31,0,-4),""))</f>
        <v/>
      </c>
      <c r="L31" t="str">
        <f t="shared" ca="1" si="12"/>
        <v>cu</v>
      </c>
      <c r="M31" t="s">
        <v>81</v>
      </c>
      <c r="N31" t="s">
        <v>147</v>
      </c>
      <c r="O31">
        <v>1650</v>
      </c>
      <c r="P31" t="str">
        <f t="shared" si="2"/>
        <v/>
      </c>
      <c r="Q31" t="str">
        <f t="shared" ca="1" si="13"/>
        <v>cu</v>
      </c>
      <c r="R31" t="s">
        <v>81</v>
      </c>
      <c r="S31" t="s">
        <v>147</v>
      </c>
      <c r="T31">
        <v>825</v>
      </c>
      <c r="U31" t="str">
        <f t="shared" ca="1" si="4"/>
        <v>cu</v>
      </c>
      <c r="V31" t="str">
        <f t="shared" si="5"/>
        <v>GO</v>
      </c>
      <c r="W31">
        <f t="shared" si="6"/>
        <v>1650</v>
      </c>
      <c r="X31" t="str">
        <f t="shared" ca="1" si="7"/>
        <v>cu</v>
      </c>
      <c r="Y31" t="str">
        <f t="shared" si="8"/>
        <v>GO</v>
      </c>
      <c r="Z31">
        <f t="shared" si="9"/>
        <v>825</v>
      </c>
    </row>
    <row r="32" spans="1:26">
      <c r="A32" t="str">
        <f t="shared" si="10"/>
        <v>fr</v>
      </c>
      <c r="B32" t="str">
        <f>VLOOKUP(A32,EventPointTypeTable!$A:$B,MATCH(EventPointTypeTable!$B$1,EventPointTypeTable!$A$1:$B$1,0),0)</f>
        <v>첫시작용</v>
      </c>
      <c r="C32">
        <v>31</v>
      </c>
      <c r="D32">
        <v>4</v>
      </c>
      <c r="E32">
        <f t="shared" ca="1" si="0"/>
        <v>304</v>
      </c>
      <c r="F32">
        <f ca="1">(60+SUMIF(OFFSET(N32,-$C32+1,0,$C32),"EN",OFFSET(O32,-$C32+1,0,$C32)))*SummonTypeTable!$Q$2</f>
        <v>320</v>
      </c>
      <c r="G32" t="str">
        <f ca="1">IF(C32=1,60*SummonTypeTable!$Q$2-OFFSET(F32,0,-1),
IF(F32&lt;&gt;OFFSET(F32,-1,0),OFFSET(F32,-1,0)-OFFSET(F32,0,-1),""))</f>
        <v/>
      </c>
      <c r="H32" t="str">
        <f ca="1">IF(C32=1,60*SummonTypeTable!$Q$2/OFFSET(F32,0,-1),
IF(F32&lt;&gt;OFFSET(F32,-1,0),OFFSET(F32,-1,0)/OFFSET(F32,0,-1),""))</f>
        <v/>
      </c>
      <c r="I32">
        <f ca="1">(60+SUMIF(OFFSET(N32,-$C32+1,0,$C32),"EN",OFFSET(O32,-$C32+1,0,$C32))+SUMIF(OFFSET(S32,-$C32+1,0,$C32),"EN",OFFSET(T32,-$C32+1,0,$C32)))*SummonTypeTable!$Q$2</f>
        <v>320</v>
      </c>
      <c r="J32" t="str">
        <f ca="1">IF(C32=1,60*SummonTypeTable!$Q$2-OFFSET(I32,0,-4),
IF(I32&lt;&gt;OFFSET(I32,-1,0),OFFSET(I32,-1,0)-OFFSET(I32,0,-4),""))</f>
        <v/>
      </c>
      <c r="K32" t="str">
        <f ca="1">IF(C32=1,60*SummonTypeTable!$Q$2/OFFSET(I32,0,-4),
IF(I32&lt;&gt;OFFSET(I32,-1,0),OFFSET(I32,-1,0)/OFFSET(I32,0,-4),""))</f>
        <v/>
      </c>
      <c r="L32" t="str">
        <f t="shared" ca="1" si="12"/>
        <v>cu</v>
      </c>
      <c r="M32" t="s">
        <v>81</v>
      </c>
      <c r="N32" t="s">
        <v>153</v>
      </c>
      <c r="O32">
        <v>6</v>
      </c>
      <c r="P32" t="str">
        <f t="shared" si="2"/>
        <v/>
      </c>
      <c r="Q32" t="str">
        <f t="shared" ca="1" si="13"/>
        <v>cu</v>
      </c>
      <c r="R32" t="s">
        <v>81</v>
      </c>
      <c r="S32" t="s">
        <v>153</v>
      </c>
      <c r="T32">
        <v>2</v>
      </c>
      <c r="U32" t="str">
        <f t="shared" ca="1" si="4"/>
        <v>cu</v>
      </c>
      <c r="V32" t="str">
        <f t="shared" si="5"/>
        <v>DI</v>
      </c>
      <c r="W32">
        <f t="shared" si="6"/>
        <v>6</v>
      </c>
      <c r="X32" t="str">
        <f t="shared" ca="1" si="7"/>
        <v>cu</v>
      </c>
      <c r="Y32" t="str">
        <f t="shared" si="8"/>
        <v>DI</v>
      </c>
      <c r="Z32">
        <f t="shared" si="9"/>
        <v>2</v>
      </c>
    </row>
    <row r="33" spans="1:26">
      <c r="A33" t="str">
        <f t="shared" si="10"/>
        <v>fr</v>
      </c>
      <c r="B33" t="str">
        <f>VLOOKUP(A33,EventPointTypeTable!$A:$B,MATCH(EventPointTypeTable!$B$1,EventPointTypeTable!$A$1:$B$1,0),0)</f>
        <v>첫시작용</v>
      </c>
      <c r="C33">
        <v>32</v>
      </c>
      <c r="D33">
        <v>30</v>
      </c>
      <c r="E33">
        <f t="shared" ca="1" si="0"/>
        <v>334</v>
      </c>
      <c r="F33">
        <f ca="1">(60+SUMIF(OFFSET(N33,-$C33+1,0,$C33),"EN",OFFSET(O33,-$C33+1,0,$C33)))*SummonTypeTable!$Q$2</f>
        <v>320</v>
      </c>
      <c r="G33" t="str">
        <f ca="1">IF(C33=1,60*SummonTypeTable!$Q$2-OFFSET(F33,0,-1),
IF(F33&lt;&gt;OFFSET(F33,-1,0),OFFSET(F33,-1,0)-OFFSET(F33,0,-1),""))</f>
        <v/>
      </c>
      <c r="H33" t="str">
        <f ca="1">IF(C33=1,60*SummonTypeTable!$Q$2/OFFSET(F33,0,-1),
IF(F33&lt;&gt;OFFSET(F33,-1,0),OFFSET(F33,-1,0)/OFFSET(F33,0,-1),""))</f>
        <v/>
      </c>
      <c r="I33">
        <f ca="1">(60+SUMIF(OFFSET(N33,-$C33+1,0,$C33),"EN",OFFSET(O33,-$C33+1,0,$C33))+SUMIF(OFFSET(S33,-$C33+1,0,$C33),"EN",OFFSET(T33,-$C33+1,0,$C33)))*SummonTypeTable!$Q$2</f>
        <v>320</v>
      </c>
      <c r="J33" t="str">
        <f ca="1">IF(C33=1,60*SummonTypeTable!$Q$2-OFFSET(I33,0,-4),
IF(I33&lt;&gt;OFFSET(I33,-1,0),OFFSET(I33,-1,0)-OFFSET(I33,0,-4),""))</f>
        <v/>
      </c>
      <c r="K33" t="str">
        <f ca="1">IF(C33=1,60*SummonTypeTable!$Q$2/OFFSET(I33,0,-4),
IF(I33&lt;&gt;OFFSET(I33,-1,0),OFFSET(I33,-1,0)/OFFSET(I33,0,-4),""))</f>
        <v/>
      </c>
      <c r="L33" t="str">
        <f t="shared" ca="1" si="12"/>
        <v>cu</v>
      </c>
      <c r="M33" t="s">
        <v>81</v>
      </c>
      <c r="N33" t="s">
        <v>147</v>
      </c>
      <c r="O33">
        <v>1750</v>
      </c>
      <c r="P33" t="str">
        <f t="shared" si="2"/>
        <v/>
      </c>
      <c r="Q33" t="str">
        <f t="shared" ca="1" si="13"/>
        <v>cu</v>
      </c>
      <c r="R33" t="s">
        <v>81</v>
      </c>
      <c r="S33" t="s">
        <v>147</v>
      </c>
      <c r="T33">
        <v>875</v>
      </c>
      <c r="U33" t="str">
        <f t="shared" ca="1" si="4"/>
        <v>cu</v>
      </c>
      <c r="V33" t="str">
        <f t="shared" si="5"/>
        <v>GO</v>
      </c>
      <c r="W33">
        <f t="shared" si="6"/>
        <v>1750</v>
      </c>
      <c r="X33" t="str">
        <f t="shared" ca="1" si="7"/>
        <v>cu</v>
      </c>
      <c r="Y33" t="str">
        <f t="shared" si="8"/>
        <v>GO</v>
      </c>
      <c r="Z33">
        <f t="shared" si="9"/>
        <v>875</v>
      </c>
    </row>
    <row r="34" spans="1:26">
      <c r="A34" t="str">
        <f t="shared" si="10"/>
        <v>fr</v>
      </c>
      <c r="B34" t="str">
        <f>VLOOKUP(A34,EventPointTypeTable!$A:$B,MATCH(EventPointTypeTable!$B$1,EventPointTypeTable!$A$1:$B$1,0),0)</f>
        <v>첫시작용</v>
      </c>
      <c r="C34">
        <v>33</v>
      </c>
      <c r="D34">
        <v>8</v>
      </c>
      <c r="E34">
        <f t="shared" ca="1" si="0"/>
        <v>342</v>
      </c>
      <c r="F34">
        <f ca="1">(60+SUMIF(OFFSET(N34,-$C34+1,0,$C34),"EN",OFFSET(O34,-$C34+1,0,$C34)))*SummonTypeTable!$Q$2</f>
        <v>320</v>
      </c>
      <c r="G34" t="str">
        <f ca="1">IF(C34=1,60*SummonTypeTable!$Q$2-OFFSET(F34,0,-1),
IF(F34&lt;&gt;OFFSET(F34,-1,0),OFFSET(F34,-1,0)-OFFSET(F34,0,-1),""))</f>
        <v/>
      </c>
      <c r="H34" t="str">
        <f ca="1">IF(C34=1,60*SummonTypeTable!$Q$2/OFFSET(F34,0,-1),
IF(F34&lt;&gt;OFFSET(F34,-1,0),OFFSET(F34,-1,0)/OFFSET(F34,0,-1),""))</f>
        <v/>
      </c>
      <c r="I34">
        <f ca="1">(60+SUMIF(OFFSET(N34,-$C34+1,0,$C34),"EN",OFFSET(O34,-$C34+1,0,$C34))+SUMIF(OFFSET(S34,-$C34+1,0,$C34),"EN",OFFSET(T34,-$C34+1,0,$C34)))*SummonTypeTable!$Q$2</f>
        <v>320</v>
      </c>
      <c r="J34" t="str">
        <f ca="1">IF(C34=1,60*SummonTypeTable!$Q$2-OFFSET(I34,0,-4),
IF(I34&lt;&gt;OFFSET(I34,-1,0),OFFSET(I34,-1,0)-OFFSET(I34,0,-4),""))</f>
        <v/>
      </c>
      <c r="K34" t="str">
        <f ca="1">IF(C34=1,60*SummonTypeTable!$Q$2/OFFSET(I34,0,-4),
IF(I34&lt;&gt;OFFSET(I34,-1,0),OFFSET(I34,-1,0)/OFFSET(I34,0,-4),""))</f>
        <v/>
      </c>
      <c r="L34" t="str">
        <f t="shared" ca="1" si="12"/>
        <v>it</v>
      </c>
      <c r="M34" t="s">
        <v>139</v>
      </c>
      <c r="N34" t="s">
        <v>138</v>
      </c>
      <c r="O34">
        <v>1</v>
      </c>
      <c r="P34" t="str">
        <f t="shared" si="2"/>
        <v/>
      </c>
      <c r="Q34" t="str">
        <f t="shared" ca="1" si="13"/>
        <v>cu</v>
      </c>
      <c r="R34" t="s">
        <v>81</v>
      </c>
      <c r="S34" t="s">
        <v>147</v>
      </c>
      <c r="T34">
        <v>900</v>
      </c>
      <c r="U34" t="str">
        <f t="shared" ca="1" si="4"/>
        <v>it</v>
      </c>
      <c r="V34" t="str">
        <f t="shared" si="5"/>
        <v>Cash_sSpellGacha</v>
      </c>
      <c r="W34">
        <f t="shared" si="6"/>
        <v>1</v>
      </c>
      <c r="X34" t="str">
        <f t="shared" ca="1" si="7"/>
        <v>cu</v>
      </c>
      <c r="Y34" t="str">
        <f t="shared" si="8"/>
        <v>GO</v>
      </c>
      <c r="Z34">
        <f t="shared" si="9"/>
        <v>900</v>
      </c>
    </row>
    <row r="35" spans="1:26">
      <c r="A35" t="str">
        <f t="shared" si="10"/>
        <v>fr</v>
      </c>
      <c r="B35" t="str">
        <f>VLOOKUP(A35,EventPointTypeTable!$A:$B,MATCH(EventPointTypeTable!$B$1,EventPointTypeTable!$A$1:$B$1,0),0)</f>
        <v>첫시작용</v>
      </c>
      <c r="C35">
        <v>34</v>
      </c>
      <c r="D35">
        <v>22</v>
      </c>
      <c r="E35">
        <f t="shared" ca="1" si="0"/>
        <v>364</v>
      </c>
      <c r="F35">
        <f ca="1">(60+SUMIF(OFFSET(N35,-$C35+1,0,$C35),"EN",OFFSET(O35,-$C35+1,0,$C35)))*SummonTypeTable!$Q$2</f>
        <v>360</v>
      </c>
      <c r="G35">
        <f ca="1">IF(C35=1,60*SummonTypeTable!$Q$2-OFFSET(F35,0,-1),
IF(F35&lt;&gt;OFFSET(F35,-1,0),OFFSET(F35,-1,0)-OFFSET(F35,0,-1),""))</f>
        <v>-44</v>
      </c>
      <c r="H35">
        <f ca="1">IF(C35=1,60*SummonTypeTable!$Q$2/OFFSET(F35,0,-1),
IF(F35&lt;&gt;OFFSET(F35,-1,0),OFFSET(F35,-1,0)/OFFSET(F35,0,-1),""))</f>
        <v>0.87912087912087911</v>
      </c>
      <c r="I35">
        <f ca="1">(60+SUMIF(OFFSET(N35,-$C35+1,0,$C35),"EN",OFFSET(O35,-$C35+1,0,$C35))+SUMIF(OFFSET(S35,-$C35+1,0,$C35),"EN",OFFSET(T35,-$C35+1,0,$C35)))*SummonTypeTable!$Q$2</f>
        <v>360</v>
      </c>
      <c r="J35">
        <f ca="1">IF(C35=1,60*SummonTypeTable!$Q$2-OFFSET(I35,0,-4),
IF(I35&lt;&gt;OFFSET(I35,-1,0),OFFSET(I35,-1,0)-OFFSET(I35,0,-4),""))</f>
        <v>-44</v>
      </c>
      <c r="K35">
        <f ca="1">IF(C35=1,60*SummonTypeTable!$Q$2/OFFSET(I35,0,-4),
IF(I35&lt;&gt;OFFSET(I35,-1,0),OFFSET(I35,-1,0)/OFFSET(I35,0,-4),""))</f>
        <v>0.87912087912087911</v>
      </c>
      <c r="L35" t="str">
        <f t="shared" ca="1" si="12"/>
        <v>cu</v>
      </c>
      <c r="M35" t="s">
        <v>81</v>
      </c>
      <c r="N35" t="s">
        <v>146</v>
      </c>
      <c r="O35">
        <v>60</v>
      </c>
      <c r="P35" t="str">
        <f t="shared" si="2"/>
        <v>에너지너무많음</v>
      </c>
      <c r="Q35" t="str">
        <f t="shared" ca="1" si="13"/>
        <v>cu</v>
      </c>
      <c r="R35" t="s">
        <v>81</v>
      </c>
      <c r="S35" t="s">
        <v>147</v>
      </c>
      <c r="T35">
        <v>925</v>
      </c>
      <c r="U35" t="str">
        <f t="shared" ca="1" si="4"/>
        <v>cu</v>
      </c>
      <c r="V35" t="str">
        <f t="shared" si="5"/>
        <v>EN</v>
      </c>
      <c r="W35">
        <f t="shared" si="6"/>
        <v>60</v>
      </c>
      <c r="X35" t="str">
        <f t="shared" ca="1" si="7"/>
        <v>cu</v>
      </c>
      <c r="Y35" t="str">
        <f t="shared" si="8"/>
        <v>GO</v>
      </c>
      <c r="Z35">
        <f t="shared" si="9"/>
        <v>925</v>
      </c>
    </row>
    <row r="36" spans="1:26">
      <c r="A36" t="str">
        <f t="shared" si="10"/>
        <v>fr</v>
      </c>
      <c r="B36" t="str">
        <f>VLOOKUP(A36,EventPointTypeTable!$A:$B,MATCH(EventPointTypeTable!$B$1,EventPointTypeTable!$A$1:$B$1,0),0)</f>
        <v>첫시작용</v>
      </c>
      <c r="C36">
        <v>35</v>
      </c>
      <c r="D36">
        <v>39</v>
      </c>
      <c r="E36">
        <f t="shared" ca="1" si="0"/>
        <v>403</v>
      </c>
      <c r="F36">
        <f ca="1">(60+SUMIF(OFFSET(N36,-$C36+1,0,$C36),"EN",OFFSET(O36,-$C36+1,0,$C36)))*SummonTypeTable!$Q$2</f>
        <v>360</v>
      </c>
      <c r="G36" t="str">
        <f ca="1">IF(C36=1,60*SummonTypeTable!$Q$2-OFFSET(F36,0,-1),
IF(F36&lt;&gt;OFFSET(F36,-1,0),OFFSET(F36,-1,0)-OFFSET(F36,0,-1),""))</f>
        <v/>
      </c>
      <c r="H36" t="str">
        <f ca="1">IF(C36=1,60*SummonTypeTable!$Q$2/OFFSET(F36,0,-1),
IF(F36&lt;&gt;OFFSET(F36,-1,0),OFFSET(F36,-1,0)/OFFSET(F36,0,-1),""))</f>
        <v/>
      </c>
      <c r="I36">
        <f ca="1">(60+SUMIF(OFFSET(N36,-$C36+1,0,$C36),"EN",OFFSET(O36,-$C36+1,0,$C36))+SUMIF(OFFSET(S36,-$C36+1,0,$C36),"EN",OFFSET(T36,-$C36+1,0,$C36)))*SummonTypeTable!$Q$2</f>
        <v>360</v>
      </c>
      <c r="J36" t="str">
        <f ca="1">IF(C36=1,60*SummonTypeTable!$Q$2-OFFSET(I36,0,-4),
IF(I36&lt;&gt;OFFSET(I36,-1,0),OFFSET(I36,-1,0)-OFFSET(I36,0,-4),""))</f>
        <v/>
      </c>
      <c r="K36" t="str">
        <f ca="1">IF(C36=1,60*SummonTypeTable!$Q$2/OFFSET(I36,0,-4),
IF(I36&lt;&gt;OFFSET(I36,-1,0),OFFSET(I36,-1,0)/OFFSET(I36,0,-4),""))</f>
        <v/>
      </c>
      <c r="L36" t="str">
        <f t="shared" ca="1" si="12"/>
        <v>cu</v>
      </c>
      <c r="M36" t="s">
        <v>81</v>
      </c>
      <c r="N36" t="s">
        <v>147</v>
      </c>
      <c r="O36">
        <v>1900</v>
      </c>
      <c r="P36" t="str">
        <f t="shared" si="2"/>
        <v/>
      </c>
      <c r="Q36" t="str">
        <f t="shared" ca="1" si="13"/>
        <v>cu</v>
      </c>
      <c r="R36" t="s">
        <v>81</v>
      </c>
      <c r="S36" t="s">
        <v>147</v>
      </c>
      <c r="T36">
        <v>950</v>
      </c>
      <c r="U36" t="str">
        <f t="shared" ca="1" si="4"/>
        <v>cu</v>
      </c>
      <c r="V36" t="str">
        <f t="shared" si="5"/>
        <v>GO</v>
      </c>
      <c r="W36">
        <f t="shared" si="6"/>
        <v>1900</v>
      </c>
      <c r="X36" t="str">
        <f t="shared" ca="1" si="7"/>
        <v>cu</v>
      </c>
      <c r="Y36" t="str">
        <f t="shared" si="8"/>
        <v>GO</v>
      </c>
      <c r="Z36">
        <f t="shared" si="9"/>
        <v>950</v>
      </c>
    </row>
    <row r="37" spans="1:26">
      <c r="A37" t="str">
        <f t="shared" si="10"/>
        <v>fr</v>
      </c>
      <c r="B37" t="str">
        <f>VLOOKUP(A37,EventPointTypeTable!$A:$B,MATCH(EventPointTypeTable!$B$1,EventPointTypeTable!$A$1:$B$1,0),0)</f>
        <v>첫시작용</v>
      </c>
      <c r="C37">
        <v>36</v>
      </c>
      <c r="D37">
        <v>12</v>
      </c>
      <c r="E37">
        <f t="shared" ca="1" si="0"/>
        <v>415</v>
      </c>
      <c r="F37">
        <f ca="1">(60+SUMIF(OFFSET(N37,-$C37+1,0,$C37),"EN",OFFSET(O37,-$C37+1,0,$C37)))*SummonTypeTable!$Q$2</f>
        <v>360</v>
      </c>
      <c r="G37" t="str">
        <f ca="1">IF(C37=1,60*SummonTypeTable!$Q$2-OFFSET(F37,0,-1),
IF(F37&lt;&gt;OFFSET(F37,-1,0),OFFSET(F37,-1,0)-OFFSET(F37,0,-1),""))</f>
        <v/>
      </c>
      <c r="H37" t="str">
        <f ca="1">IF(C37=1,60*SummonTypeTable!$Q$2/OFFSET(F37,0,-1),
IF(F37&lt;&gt;OFFSET(F37,-1,0),OFFSET(F37,-1,0)/OFFSET(F37,0,-1),""))</f>
        <v/>
      </c>
      <c r="I37">
        <f ca="1">(60+SUMIF(OFFSET(N37,-$C37+1,0,$C37),"EN",OFFSET(O37,-$C37+1,0,$C37))+SUMIF(OFFSET(S37,-$C37+1,0,$C37),"EN",OFFSET(T37,-$C37+1,0,$C37)))*SummonTypeTable!$Q$2</f>
        <v>360</v>
      </c>
      <c r="J37" t="str">
        <f ca="1">IF(C37=1,60*SummonTypeTable!$Q$2-OFFSET(I37,0,-4),
IF(I37&lt;&gt;OFFSET(I37,-1,0),OFFSET(I37,-1,0)-OFFSET(I37,0,-4),""))</f>
        <v/>
      </c>
      <c r="K37" t="str">
        <f ca="1">IF(C37=1,60*SummonTypeTable!$Q$2/OFFSET(I37,0,-4),
IF(I37&lt;&gt;OFFSET(I37,-1,0),OFFSET(I37,-1,0)/OFFSET(I37,0,-4),""))</f>
        <v/>
      </c>
      <c r="L37" t="str">
        <f t="shared" ca="1" si="12"/>
        <v>it</v>
      </c>
      <c r="M37" t="s">
        <v>139</v>
      </c>
      <c r="N37" t="s">
        <v>138</v>
      </c>
      <c r="O37">
        <v>5</v>
      </c>
      <c r="P37" t="str">
        <f t="shared" si="2"/>
        <v/>
      </c>
      <c r="Q37" t="str">
        <f t="shared" ca="1" si="13"/>
        <v>cu</v>
      </c>
      <c r="R37" t="s">
        <v>81</v>
      </c>
      <c r="S37" t="s">
        <v>147</v>
      </c>
      <c r="T37">
        <v>975</v>
      </c>
      <c r="U37" t="str">
        <f t="shared" ca="1" si="4"/>
        <v>it</v>
      </c>
      <c r="V37" t="str">
        <f t="shared" si="5"/>
        <v>Cash_sSpellGacha</v>
      </c>
      <c r="W37">
        <f t="shared" si="6"/>
        <v>5</v>
      </c>
      <c r="X37" t="str">
        <f t="shared" ca="1" si="7"/>
        <v>cu</v>
      </c>
      <c r="Y37" t="str">
        <f t="shared" si="8"/>
        <v>GO</v>
      </c>
      <c r="Z37">
        <f t="shared" si="9"/>
        <v>975</v>
      </c>
    </row>
    <row r="38" spans="1:26">
      <c r="A38" t="str">
        <f t="shared" si="10"/>
        <v>fr</v>
      </c>
      <c r="B38" t="str">
        <f>VLOOKUP(A38,EventPointTypeTable!$A:$B,MATCH(EventPointTypeTable!$B$1,EventPointTypeTable!$A$1:$B$1,0),0)</f>
        <v>첫시작용</v>
      </c>
      <c r="C38">
        <v>37</v>
      </c>
      <c r="D38">
        <v>17</v>
      </c>
      <c r="E38">
        <f t="shared" ca="1" si="0"/>
        <v>432</v>
      </c>
      <c r="F38">
        <f ca="1">(60+SUMIF(OFFSET(N38,-$C38+1,0,$C38),"EN",OFFSET(O38,-$C38+1,0,$C38)))*SummonTypeTable!$Q$2</f>
        <v>406.66666666666663</v>
      </c>
      <c r="G38">
        <f ca="1">IF(C38=1,60*SummonTypeTable!$Q$2-OFFSET(F38,0,-1),
IF(F38&lt;&gt;OFFSET(F38,-1,0),OFFSET(F38,-1,0)-OFFSET(F38,0,-1),""))</f>
        <v>-72</v>
      </c>
      <c r="H38">
        <f ca="1">IF(C38=1,60*SummonTypeTable!$Q$2/OFFSET(F38,0,-1),
IF(F38&lt;&gt;OFFSET(F38,-1,0),OFFSET(F38,-1,0)/OFFSET(F38,0,-1),""))</f>
        <v>0.83333333333333337</v>
      </c>
      <c r="I38">
        <f ca="1">(60+SUMIF(OFFSET(N38,-$C38+1,0,$C38),"EN",OFFSET(O38,-$C38+1,0,$C38))+SUMIF(OFFSET(S38,-$C38+1,0,$C38),"EN",OFFSET(T38,-$C38+1,0,$C38)))*SummonTypeTable!$Q$2</f>
        <v>406.66666666666663</v>
      </c>
      <c r="J38">
        <f ca="1">IF(C38=1,60*SummonTypeTable!$Q$2-OFFSET(I38,0,-4),
IF(I38&lt;&gt;OFFSET(I38,-1,0),OFFSET(I38,-1,0)-OFFSET(I38,0,-4),""))</f>
        <v>-72</v>
      </c>
      <c r="K38">
        <f ca="1">IF(C38=1,60*SummonTypeTable!$Q$2/OFFSET(I38,0,-4),
IF(I38&lt;&gt;OFFSET(I38,-1,0),OFFSET(I38,-1,0)/OFFSET(I38,0,-4),""))</f>
        <v>0.83333333333333337</v>
      </c>
      <c r="L38" t="str">
        <f t="shared" ca="1" si="12"/>
        <v>cu</v>
      </c>
      <c r="M38" t="s">
        <v>81</v>
      </c>
      <c r="N38" t="s">
        <v>146</v>
      </c>
      <c r="O38">
        <v>70</v>
      </c>
      <c r="P38" t="str">
        <f t="shared" si="2"/>
        <v>에너지너무많음</v>
      </c>
      <c r="Q38" t="str">
        <f t="shared" ca="1" si="13"/>
        <v>cu</v>
      </c>
      <c r="R38" t="s">
        <v>81</v>
      </c>
      <c r="S38" t="s">
        <v>147</v>
      </c>
      <c r="T38">
        <v>1000</v>
      </c>
      <c r="U38" t="str">
        <f t="shared" ca="1" si="4"/>
        <v>cu</v>
      </c>
      <c r="V38" t="str">
        <f t="shared" si="5"/>
        <v>EN</v>
      </c>
      <c r="W38">
        <f t="shared" si="6"/>
        <v>70</v>
      </c>
      <c r="X38" t="str">
        <f t="shared" ca="1" si="7"/>
        <v>cu</v>
      </c>
      <c r="Y38" t="str">
        <f t="shared" si="8"/>
        <v>GO</v>
      </c>
      <c r="Z38">
        <f t="shared" si="9"/>
        <v>1000</v>
      </c>
    </row>
    <row r="39" spans="1:26">
      <c r="A39" t="str">
        <f t="shared" si="10"/>
        <v>fr</v>
      </c>
      <c r="B39" t="str">
        <f>VLOOKUP(A39,EventPointTypeTable!$A:$B,MATCH(EventPointTypeTable!$B$1,EventPointTypeTable!$A$1:$B$1,0),0)</f>
        <v>첫시작용</v>
      </c>
      <c r="C39">
        <v>38</v>
      </c>
      <c r="D39">
        <v>22</v>
      </c>
      <c r="E39">
        <f t="shared" ca="1" si="0"/>
        <v>454</v>
      </c>
      <c r="F39">
        <f ca="1">(60+SUMIF(OFFSET(N39,-$C39+1,0,$C39),"EN",OFFSET(O39,-$C39+1,0,$C39)))*SummonTypeTable!$Q$2</f>
        <v>406.66666666666663</v>
      </c>
      <c r="G39" t="str">
        <f ca="1">IF(C39=1,60*SummonTypeTable!$Q$2-OFFSET(F39,0,-1),
IF(F39&lt;&gt;OFFSET(F39,-1,0),OFFSET(F39,-1,0)-OFFSET(F39,0,-1),""))</f>
        <v/>
      </c>
      <c r="H39" t="str">
        <f ca="1">IF(C39=1,60*SummonTypeTable!$Q$2/OFFSET(F39,0,-1),
IF(F39&lt;&gt;OFFSET(F39,-1,0),OFFSET(F39,-1,0)/OFFSET(F39,0,-1),""))</f>
        <v/>
      </c>
      <c r="I39">
        <f ca="1">(60+SUMIF(OFFSET(N39,-$C39+1,0,$C39),"EN",OFFSET(O39,-$C39+1,0,$C39))+SUMIF(OFFSET(S39,-$C39+1,0,$C39),"EN",OFFSET(T39,-$C39+1,0,$C39)))*SummonTypeTable!$Q$2</f>
        <v>406.66666666666663</v>
      </c>
      <c r="J39" t="str">
        <f ca="1">IF(C39=1,60*SummonTypeTable!$Q$2-OFFSET(I39,0,-4),
IF(I39&lt;&gt;OFFSET(I39,-1,0),OFFSET(I39,-1,0)-OFFSET(I39,0,-4),""))</f>
        <v/>
      </c>
      <c r="K39" t="str">
        <f ca="1">IF(C39=1,60*SummonTypeTable!$Q$2/OFFSET(I39,0,-4),
IF(I39&lt;&gt;OFFSET(I39,-1,0),OFFSET(I39,-1,0)/OFFSET(I39,0,-4),""))</f>
        <v/>
      </c>
      <c r="L39" t="str">
        <f t="shared" ca="1" si="12"/>
        <v>cu</v>
      </c>
      <c r="M39" t="s">
        <v>81</v>
      </c>
      <c r="N39" t="s">
        <v>147</v>
      </c>
      <c r="O39">
        <v>2050</v>
      </c>
      <c r="P39" t="str">
        <f t="shared" si="2"/>
        <v/>
      </c>
      <c r="Q39" t="str">
        <f t="shared" ca="1" si="13"/>
        <v>cu</v>
      </c>
      <c r="R39" t="s">
        <v>81</v>
      </c>
      <c r="S39" t="s">
        <v>147</v>
      </c>
      <c r="T39">
        <v>1025</v>
      </c>
      <c r="U39" t="str">
        <f t="shared" ca="1" si="4"/>
        <v>cu</v>
      </c>
      <c r="V39" t="str">
        <f t="shared" si="5"/>
        <v>GO</v>
      </c>
      <c r="W39">
        <f t="shared" si="6"/>
        <v>2050</v>
      </c>
      <c r="X39" t="str">
        <f t="shared" ca="1" si="7"/>
        <v>cu</v>
      </c>
      <c r="Y39" t="str">
        <f t="shared" si="8"/>
        <v>GO</v>
      </c>
      <c r="Z39">
        <f t="shared" si="9"/>
        <v>1025</v>
      </c>
    </row>
    <row r="40" spans="1:26">
      <c r="A40" t="str">
        <f t="shared" si="10"/>
        <v>fr</v>
      </c>
      <c r="B40" t="str">
        <f>VLOOKUP(A40,EventPointTypeTable!$A:$B,MATCH(EventPointTypeTable!$B$1,EventPointTypeTable!$A$1:$B$1,0),0)</f>
        <v>첫시작용</v>
      </c>
      <c r="C40">
        <v>39</v>
      </c>
      <c r="D40">
        <v>5</v>
      </c>
      <c r="E40">
        <f t="shared" ca="1" si="0"/>
        <v>459</v>
      </c>
      <c r="F40">
        <f ca="1">(60+SUMIF(OFFSET(N40,-$C40+1,0,$C40),"EN",OFFSET(O40,-$C40+1,0,$C40)))*SummonTypeTable!$Q$2</f>
        <v>406.66666666666663</v>
      </c>
      <c r="G40" t="str">
        <f ca="1">IF(C40=1,60*SummonTypeTable!$Q$2-OFFSET(F40,0,-1),
IF(F40&lt;&gt;OFFSET(F40,-1,0),OFFSET(F40,-1,0)-OFFSET(F40,0,-1),""))</f>
        <v/>
      </c>
      <c r="H40" t="str">
        <f ca="1">IF(C40=1,60*SummonTypeTable!$Q$2/OFFSET(F40,0,-1),
IF(F40&lt;&gt;OFFSET(F40,-1,0),OFFSET(F40,-1,0)/OFFSET(F40,0,-1),""))</f>
        <v/>
      </c>
      <c r="I40">
        <f ca="1">(60+SUMIF(OFFSET(N40,-$C40+1,0,$C40),"EN",OFFSET(O40,-$C40+1,0,$C40))+SUMIF(OFFSET(S40,-$C40+1,0,$C40),"EN",OFFSET(T40,-$C40+1,0,$C40)))*SummonTypeTable!$Q$2</f>
        <v>406.66666666666663</v>
      </c>
      <c r="J40" t="str">
        <f ca="1">IF(C40=1,60*SummonTypeTable!$Q$2-OFFSET(I40,0,-4),
IF(I40&lt;&gt;OFFSET(I40,-1,0),OFFSET(I40,-1,0)-OFFSET(I40,0,-4),""))</f>
        <v/>
      </c>
      <c r="K40" t="str">
        <f ca="1">IF(C40=1,60*SummonTypeTable!$Q$2/OFFSET(I40,0,-4),
IF(I40&lt;&gt;OFFSET(I40,-1,0),OFFSET(I40,-1,0)/OFFSET(I40,0,-4),""))</f>
        <v/>
      </c>
      <c r="L40" t="str">
        <f t="shared" ca="1" si="12"/>
        <v>it</v>
      </c>
      <c r="M40" t="s">
        <v>139</v>
      </c>
      <c r="N40" t="s">
        <v>138</v>
      </c>
      <c r="O40">
        <v>3</v>
      </c>
      <c r="P40" t="str">
        <f t="shared" si="2"/>
        <v/>
      </c>
      <c r="Q40" t="str">
        <f t="shared" ca="1" si="13"/>
        <v>cu</v>
      </c>
      <c r="R40" t="s">
        <v>81</v>
      </c>
      <c r="S40" t="s">
        <v>147</v>
      </c>
      <c r="T40">
        <v>1050</v>
      </c>
      <c r="U40" t="str">
        <f t="shared" ca="1" si="4"/>
        <v>it</v>
      </c>
      <c r="V40" t="str">
        <f t="shared" si="5"/>
        <v>Cash_sSpellGacha</v>
      </c>
      <c r="W40">
        <f t="shared" si="6"/>
        <v>3</v>
      </c>
      <c r="X40" t="str">
        <f t="shared" ca="1" si="7"/>
        <v>cu</v>
      </c>
      <c r="Y40" t="str">
        <f t="shared" si="8"/>
        <v>GO</v>
      </c>
      <c r="Z40">
        <f t="shared" si="9"/>
        <v>1050</v>
      </c>
    </row>
    <row r="41" spans="1:26">
      <c r="A41" t="str">
        <f t="shared" si="10"/>
        <v>fr</v>
      </c>
      <c r="B41" t="str">
        <f>VLOOKUP(A41,EventPointTypeTable!$A:$B,MATCH(EventPointTypeTable!$B$1,EventPointTypeTable!$A$1:$B$1,0),0)</f>
        <v>첫시작용</v>
      </c>
      <c r="C41">
        <v>40</v>
      </c>
      <c r="D41">
        <v>18</v>
      </c>
      <c r="E41">
        <f t="shared" ca="1" si="0"/>
        <v>477</v>
      </c>
      <c r="F41">
        <f ca="1">(60+SUMIF(OFFSET(N41,-$C41+1,0,$C41),"EN",OFFSET(O41,-$C41+1,0,$C41)))*SummonTypeTable!$Q$2</f>
        <v>406.66666666666663</v>
      </c>
      <c r="G41" t="str">
        <f ca="1">IF(C41=1,60*SummonTypeTable!$Q$2-OFFSET(F41,0,-1),
IF(F41&lt;&gt;OFFSET(F41,-1,0),OFFSET(F41,-1,0)-OFFSET(F41,0,-1),""))</f>
        <v/>
      </c>
      <c r="H41" t="str">
        <f ca="1">IF(C41=1,60*SummonTypeTable!$Q$2/OFFSET(F41,0,-1),
IF(F41&lt;&gt;OFFSET(F41,-1,0),OFFSET(F41,-1,0)/OFFSET(F41,0,-1),""))</f>
        <v/>
      </c>
      <c r="I41">
        <f ca="1">(60+SUMIF(OFFSET(N41,-$C41+1,0,$C41),"EN",OFFSET(O41,-$C41+1,0,$C41))+SUMIF(OFFSET(S41,-$C41+1,0,$C41),"EN",OFFSET(T41,-$C41+1,0,$C41)))*SummonTypeTable!$Q$2</f>
        <v>406.66666666666663</v>
      </c>
      <c r="J41" t="str">
        <f ca="1">IF(C41=1,60*SummonTypeTable!$Q$2-OFFSET(I41,0,-4),
IF(I41&lt;&gt;OFFSET(I41,-1,0),OFFSET(I41,-1,0)-OFFSET(I41,0,-4),""))</f>
        <v/>
      </c>
      <c r="K41" t="str">
        <f ca="1">IF(C41=1,60*SummonTypeTable!$Q$2/OFFSET(I41,0,-4),
IF(I41&lt;&gt;OFFSET(I41,-1,0),OFFSET(I41,-1,0)/OFFSET(I41,0,-4),""))</f>
        <v/>
      </c>
      <c r="L41" t="str">
        <f t="shared" ca="1" si="12"/>
        <v>cu</v>
      </c>
      <c r="M41" t="s">
        <v>81</v>
      </c>
      <c r="N41" t="s">
        <v>147</v>
      </c>
      <c r="O41">
        <v>2150</v>
      </c>
      <c r="P41" t="str">
        <f t="shared" si="2"/>
        <v/>
      </c>
      <c r="Q41" t="str">
        <f t="shared" ca="1" si="13"/>
        <v>cu</v>
      </c>
      <c r="R41" t="s">
        <v>81</v>
      </c>
      <c r="S41" t="s">
        <v>147</v>
      </c>
      <c r="T41">
        <v>1075</v>
      </c>
      <c r="U41" t="str">
        <f t="shared" ca="1" si="4"/>
        <v>cu</v>
      </c>
      <c r="V41" t="str">
        <f t="shared" si="5"/>
        <v>GO</v>
      </c>
      <c r="W41">
        <f t="shared" si="6"/>
        <v>2150</v>
      </c>
      <c r="X41" t="str">
        <f t="shared" ca="1" si="7"/>
        <v>cu</v>
      </c>
      <c r="Y41" t="str">
        <f t="shared" si="8"/>
        <v>GO</v>
      </c>
      <c r="Z41">
        <f t="shared" si="9"/>
        <v>1075</v>
      </c>
    </row>
    <row r="42" spans="1:26">
      <c r="A42" t="str">
        <f t="shared" si="10"/>
        <v>fr</v>
      </c>
      <c r="B42" t="str">
        <f>VLOOKUP(A42,EventPointTypeTable!$A:$B,MATCH(EventPointTypeTable!$B$1,EventPointTypeTable!$A$1:$B$1,0),0)</f>
        <v>첫시작용</v>
      </c>
      <c r="C42">
        <v>41</v>
      </c>
      <c r="D42">
        <v>31</v>
      </c>
      <c r="E42">
        <f t="shared" ca="1" si="0"/>
        <v>508</v>
      </c>
      <c r="F42">
        <f ca="1">(60+SUMIF(OFFSET(N42,-$C42+1,0,$C42),"EN",OFFSET(O42,-$C42+1,0,$C42)))*SummonTypeTable!$Q$2</f>
        <v>460</v>
      </c>
      <c r="G42">
        <f ca="1">IF(C42=1,60*SummonTypeTable!$Q$2-OFFSET(F42,0,-1),
IF(F42&lt;&gt;OFFSET(F42,-1,0),OFFSET(F42,-1,0)-OFFSET(F42,0,-1),""))</f>
        <v>-101.33333333333337</v>
      </c>
      <c r="H42">
        <f ca="1">IF(C42=1,60*SummonTypeTable!$Q$2/OFFSET(F42,0,-1),
IF(F42&lt;&gt;OFFSET(F42,-1,0),OFFSET(F42,-1,0)/OFFSET(F42,0,-1),""))</f>
        <v>0.80052493438320205</v>
      </c>
      <c r="I42">
        <f ca="1">(60+SUMIF(OFFSET(N42,-$C42+1,0,$C42),"EN",OFFSET(O42,-$C42+1,0,$C42))+SUMIF(OFFSET(S42,-$C42+1,0,$C42),"EN",OFFSET(T42,-$C42+1,0,$C42)))*SummonTypeTable!$Q$2</f>
        <v>460</v>
      </c>
      <c r="J42">
        <f ca="1">IF(C42=1,60*SummonTypeTable!$Q$2-OFFSET(I42,0,-4),
IF(I42&lt;&gt;OFFSET(I42,-1,0),OFFSET(I42,-1,0)-OFFSET(I42,0,-4),""))</f>
        <v>-101.33333333333337</v>
      </c>
      <c r="K42">
        <f ca="1">IF(C42=1,60*SummonTypeTable!$Q$2/OFFSET(I42,0,-4),
IF(I42&lt;&gt;OFFSET(I42,-1,0),OFFSET(I42,-1,0)/OFFSET(I42,0,-4),""))</f>
        <v>0.80052493438320205</v>
      </c>
      <c r="L42" t="str">
        <f t="shared" ca="1" si="12"/>
        <v>cu</v>
      </c>
      <c r="M42" t="s">
        <v>81</v>
      </c>
      <c r="N42" t="s">
        <v>146</v>
      </c>
      <c r="O42">
        <v>80</v>
      </c>
      <c r="P42" t="str">
        <f t="shared" si="2"/>
        <v>에너지너무많음</v>
      </c>
      <c r="Q42" t="str">
        <f t="shared" ca="1" si="13"/>
        <v>cu</v>
      </c>
      <c r="R42" t="s">
        <v>81</v>
      </c>
      <c r="S42" t="s">
        <v>147</v>
      </c>
      <c r="T42">
        <v>1100</v>
      </c>
      <c r="U42" t="str">
        <f t="shared" ca="1" si="4"/>
        <v>cu</v>
      </c>
      <c r="V42" t="str">
        <f t="shared" si="5"/>
        <v>EN</v>
      </c>
      <c r="W42">
        <f t="shared" si="6"/>
        <v>80</v>
      </c>
      <c r="X42" t="str">
        <f t="shared" ca="1" si="7"/>
        <v>cu</v>
      </c>
      <c r="Y42" t="str">
        <f t="shared" si="8"/>
        <v>GO</v>
      </c>
      <c r="Z42">
        <f t="shared" si="9"/>
        <v>1100</v>
      </c>
    </row>
    <row r="43" spans="1:26">
      <c r="A43" t="str">
        <f t="shared" si="10"/>
        <v>fr</v>
      </c>
      <c r="B43" t="str">
        <f>VLOOKUP(A43,EventPointTypeTable!$A:$B,MATCH(EventPointTypeTable!$B$1,EventPointTypeTable!$A$1:$B$1,0),0)</f>
        <v>첫시작용</v>
      </c>
      <c r="C43">
        <v>42</v>
      </c>
      <c r="D43">
        <v>38</v>
      </c>
      <c r="E43">
        <f t="shared" ca="1" si="0"/>
        <v>546</v>
      </c>
      <c r="F43">
        <f ca="1">(60+SUMIF(OFFSET(N43,-$C43+1,0,$C43),"EN",OFFSET(O43,-$C43+1,0,$C43)))*SummonTypeTable!$Q$2</f>
        <v>460</v>
      </c>
      <c r="G43" t="str">
        <f ca="1">IF(C43=1,60*SummonTypeTable!$Q$2-OFFSET(F43,0,-1),
IF(F43&lt;&gt;OFFSET(F43,-1,0),OFFSET(F43,-1,0)-OFFSET(F43,0,-1),""))</f>
        <v/>
      </c>
      <c r="H43" t="str">
        <f ca="1">IF(C43=1,60*SummonTypeTable!$Q$2/OFFSET(F43,0,-1),
IF(F43&lt;&gt;OFFSET(F43,-1,0),OFFSET(F43,-1,0)/OFFSET(F43,0,-1),""))</f>
        <v/>
      </c>
      <c r="I43">
        <f ca="1">(60+SUMIF(OFFSET(N43,-$C43+1,0,$C43),"EN",OFFSET(O43,-$C43+1,0,$C43))+SUMIF(OFFSET(S43,-$C43+1,0,$C43),"EN",OFFSET(T43,-$C43+1,0,$C43)))*SummonTypeTable!$Q$2</f>
        <v>460</v>
      </c>
      <c r="J43" t="str">
        <f ca="1">IF(C43=1,60*SummonTypeTable!$Q$2-OFFSET(I43,0,-4),
IF(I43&lt;&gt;OFFSET(I43,-1,0),OFFSET(I43,-1,0)-OFFSET(I43,0,-4),""))</f>
        <v/>
      </c>
      <c r="K43" t="str">
        <f ca="1">IF(C43=1,60*SummonTypeTable!$Q$2/OFFSET(I43,0,-4),
IF(I43&lt;&gt;OFFSET(I43,-1,0),OFFSET(I43,-1,0)/OFFSET(I43,0,-4),""))</f>
        <v/>
      </c>
      <c r="L43" t="str">
        <f t="shared" ca="1" si="12"/>
        <v>cu</v>
      </c>
      <c r="M43" t="s">
        <v>81</v>
      </c>
      <c r="N43" t="s">
        <v>147</v>
      </c>
      <c r="O43">
        <v>2250</v>
      </c>
      <c r="P43" t="str">
        <f t="shared" si="2"/>
        <v/>
      </c>
      <c r="Q43" t="str">
        <f t="shared" ca="1" si="13"/>
        <v>cu</v>
      </c>
      <c r="R43" t="s">
        <v>81</v>
      </c>
      <c r="S43" t="s">
        <v>147</v>
      </c>
      <c r="T43">
        <v>1125</v>
      </c>
      <c r="U43" t="str">
        <f t="shared" ca="1" si="4"/>
        <v>cu</v>
      </c>
      <c r="V43" t="str">
        <f t="shared" si="5"/>
        <v>GO</v>
      </c>
      <c r="W43">
        <f t="shared" si="6"/>
        <v>2250</v>
      </c>
      <c r="X43" t="str">
        <f t="shared" ca="1" si="7"/>
        <v>cu</v>
      </c>
      <c r="Y43" t="str">
        <f t="shared" si="8"/>
        <v>GO</v>
      </c>
      <c r="Z43">
        <f t="shared" si="9"/>
        <v>1125</v>
      </c>
    </row>
    <row r="44" spans="1:26">
      <c r="A44" t="str">
        <f t="shared" si="10"/>
        <v>fr</v>
      </c>
      <c r="B44" t="str">
        <f>VLOOKUP(A44,EventPointTypeTable!$A:$B,MATCH(EventPointTypeTable!$B$1,EventPointTypeTable!$A$1:$B$1,0),0)</f>
        <v>첫시작용</v>
      </c>
      <c r="C44">
        <v>43</v>
      </c>
      <c r="D44">
        <v>4</v>
      </c>
      <c r="E44">
        <f t="shared" ca="1" si="0"/>
        <v>550</v>
      </c>
      <c r="F44">
        <f ca="1">(60+SUMIF(OFFSET(N44,-$C44+1,0,$C44),"EN",OFFSET(O44,-$C44+1,0,$C44)))*SummonTypeTable!$Q$2</f>
        <v>460</v>
      </c>
      <c r="G44" t="str">
        <f ca="1">IF(C44=1,60*SummonTypeTable!$Q$2-OFFSET(F44,0,-1),
IF(F44&lt;&gt;OFFSET(F44,-1,0),OFFSET(F44,-1,0)-OFFSET(F44,0,-1),""))</f>
        <v/>
      </c>
      <c r="H44" t="str">
        <f ca="1">IF(C44=1,60*SummonTypeTable!$Q$2/OFFSET(F44,0,-1),
IF(F44&lt;&gt;OFFSET(F44,-1,0),OFFSET(F44,-1,0)/OFFSET(F44,0,-1),""))</f>
        <v/>
      </c>
      <c r="I44">
        <f ca="1">(60+SUMIF(OFFSET(N44,-$C44+1,0,$C44),"EN",OFFSET(O44,-$C44+1,0,$C44))+SUMIF(OFFSET(S44,-$C44+1,0,$C44),"EN",OFFSET(T44,-$C44+1,0,$C44)))*SummonTypeTable!$Q$2</f>
        <v>460</v>
      </c>
      <c r="J44" t="str">
        <f ca="1">IF(C44=1,60*SummonTypeTable!$Q$2-OFFSET(I44,0,-4),
IF(I44&lt;&gt;OFFSET(I44,-1,0),OFFSET(I44,-1,0)-OFFSET(I44,0,-4),""))</f>
        <v/>
      </c>
      <c r="K44" t="str">
        <f ca="1">IF(C44=1,60*SummonTypeTable!$Q$2/OFFSET(I44,0,-4),
IF(I44&lt;&gt;OFFSET(I44,-1,0),OFFSET(I44,-1,0)/OFFSET(I44,0,-4),""))</f>
        <v/>
      </c>
      <c r="L44" t="str">
        <f t="shared" ca="1" si="12"/>
        <v>it</v>
      </c>
      <c r="M44" t="s">
        <v>139</v>
      </c>
      <c r="N44" t="s">
        <v>138</v>
      </c>
      <c r="O44">
        <v>1</v>
      </c>
      <c r="P44" t="str">
        <f t="shared" si="2"/>
        <v/>
      </c>
      <c r="Q44" t="str">
        <f t="shared" ca="1" si="13"/>
        <v>cu</v>
      </c>
      <c r="R44" t="s">
        <v>81</v>
      </c>
      <c r="S44" t="s">
        <v>147</v>
      </c>
      <c r="T44">
        <v>1150</v>
      </c>
      <c r="U44" t="str">
        <f t="shared" ca="1" si="4"/>
        <v>it</v>
      </c>
      <c r="V44" t="str">
        <f t="shared" si="5"/>
        <v>Cash_sSpellGacha</v>
      </c>
      <c r="W44">
        <f t="shared" si="6"/>
        <v>1</v>
      </c>
      <c r="X44" t="str">
        <f t="shared" ca="1" si="7"/>
        <v>cu</v>
      </c>
      <c r="Y44" t="str">
        <f t="shared" si="8"/>
        <v>GO</v>
      </c>
      <c r="Z44">
        <f t="shared" si="9"/>
        <v>1150</v>
      </c>
    </row>
    <row r="45" spans="1:26">
      <c r="A45" t="str">
        <f t="shared" si="10"/>
        <v>fr</v>
      </c>
      <c r="B45" t="str">
        <f>VLOOKUP(A45,EventPointTypeTable!$A:$B,MATCH(EventPointTypeTable!$B$1,EventPointTypeTable!$A$1:$B$1,0),0)</f>
        <v>첫시작용</v>
      </c>
      <c r="C45">
        <v>44</v>
      </c>
      <c r="D45">
        <v>42</v>
      </c>
      <c r="E45">
        <f t="shared" ca="1" si="0"/>
        <v>592</v>
      </c>
      <c r="F45">
        <f ca="1">(60+SUMIF(OFFSET(N45,-$C45+1,0,$C45),"EN",OFFSET(O45,-$C45+1,0,$C45)))*SummonTypeTable!$Q$2</f>
        <v>520</v>
      </c>
      <c r="G45">
        <f ca="1">IF(C45=1,60*SummonTypeTable!$Q$2-OFFSET(F45,0,-1),
IF(F45&lt;&gt;OFFSET(F45,-1,0),OFFSET(F45,-1,0)-OFFSET(F45,0,-1),""))</f>
        <v>-132</v>
      </c>
      <c r="H45">
        <f ca="1">IF(C45=1,60*SummonTypeTable!$Q$2/OFFSET(F45,0,-1),
IF(F45&lt;&gt;OFFSET(F45,-1,0),OFFSET(F45,-1,0)/OFFSET(F45,0,-1),""))</f>
        <v>0.77702702702702697</v>
      </c>
      <c r="I45">
        <f ca="1">(60+SUMIF(OFFSET(N45,-$C45+1,0,$C45),"EN",OFFSET(O45,-$C45+1,0,$C45))+SUMIF(OFFSET(S45,-$C45+1,0,$C45),"EN",OFFSET(T45,-$C45+1,0,$C45)))*SummonTypeTable!$Q$2</f>
        <v>520</v>
      </c>
      <c r="J45">
        <f ca="1">IF(C45=1,60*SummonTypeTable!$Q$2-OFFSET(I45,0,-4),
IF(I45&lt;&gt;OFFSET(I45,-1,0),OFFSET(I45,-1,0)-OFFSET(I45,0,-4),""))</f>
        <v>-132</v>
      </c>
      <c r="K45">
        <f ca="1">IF(C45=1,60*SummonTypeTable!$Q$2/OFFSET(I45,0,-4),
IF(I45&lt;&gt;OFFSET(I45,-1,0),OFFSET(I45,-1,0)/OFFSET(I45,0,-4),""))</f>
        <v>0.77702702702702697</v>
      </c>
      <c r="L45" t="str">
        <f t="shared" ca="1" si="12"/>
        <v>cu</v>
      </c>
      <c r="M45" t="s">
        <v>81</v>
      </c>
      <c r="N45" t="s">
        <v>146</v>
      </c>
      <c r="O45">
        <v>90</v>
      </c>
      <c r="P45" t="str">
        <f t="shared" si="2"/>
        <v>에너지너무많음</v>
      </c>
      <c r="Q45" t="str">
        <f t="shared" ca="1" si="13"/>
        <v>cu</v>
      </c>
      <c r="R45" t="s">
        <v>81</v>
      </c>
      <c r="S45" t="s">
        <v>147</v>
      </c>
      <c r="T45">
        <v>1175</v>
      </c>
      <c r="U45" t="str">
        <f t="shared" ca="1" si="4"/>
        <v>cu</v>
      </c>
      <c r="V45" t="str">
        <f t="shared" si="5"/>
        <v>EN</v>
      </c>
      <c r="W45">
        <f t="shared" si="6"/>
        <v>90</v>
      </c>
      <c r="X45" t="str">
        <f t="shared" ca="1" si="7"/>
        <v>cu</v>
      </c>
      <c r="Y45" t="str">
        <f t="shared" si="8"/>
        <v>GO</v>
      </c>
      <c r="Z45">
        <f t="shared" si="9"/>
        <v>1175</v>
      </c>
    </row>
    <row r="46" spans="1:26">
      <c r="A46" t="str">
        <f t="shared" si="10"/>
        <v>fr</v>
      </c>
      <c r="B46" t="str">
        <f>VLOOKUP(A46,EventPointTypeTable!$A:$B,MATCH(EventPointTypeTable!$B$1,EventPointTypeTable!$A$1:$B$1,0),0)</f>
        <v>첫시작용</v>
      </c>
      <c r="C46">
        <v>45</v>
      </c>
      <c r="D46">
        <v>42</v>
      </c>
      <c r="E46">
        <f t="shared" ca="1" si="0"/>
        <v>634</v>
      </c>
      <c r="F46">
        <f ca="1">(60+SUMIF(OFFSET(N46,-$C46+1,0,$C46),"EN",OFFSET(O46,-$C46+1,0,$C46)))*SummonTypeTable!$Q$2</f>
        <v>520</v>
      </c>
      <c r="G46" t="str">
        <f ca="1">IF(C46=1,60*SummonTypeTable!$Q$2-OFFSET(F46,0,-1),
IF(F46&lt;&gt;OFFSET(F46,-1,0),OFFSET(F46,-1,0)-OFFSET(F46,0,-1),""))</f>
        <v/>
      </c>
      <c r="H46" t="str">
        <f ca="1">IF(C46=1,60*SummonTypeTable!$Q$2/OFFSET(F46,0,-1),
IF(F46&lt;&gt;OFFSET(F46,-1,0),OFFSET(F46,-1,0)/OFFSET(F46,0,-1),""))</f>
        <v/>
      </c>
      <c r="I46">
        <f ca="1">(60+SUMIF(OFFSET(N46,-$C46+1,0,$C46),"EN",OFFSET(O46,-$C46+1,0,$C46))+SUMIF(OFFSET(S46,-$C46+1,0,$C46),"EN",OFFSET(T46,-$C46+1,0,$C46)))*SummonTypeTable!$Q$2</f>
        <v>520</v>
      </c>
      <c r="J46" t="str">
        <f ca="1">IF(C46=1,60*SummonTypeTable!$Q$2-OFFSET(I46,0,-4),
IF(I46&lt;&gt;OFFSET(I46,-1,0),OFFSET(I46,-1,0)-OFFSET(I46,0,-4),""))</f>
        <v/>
      </c>
      <c r="K46" t="str">
        <f ca="1">IF(C46=1,60*SummonTypeTable!$Q$2/OFFSET(I46,0,-4),
IF(I46&lt;&gt;OFFSET(I46,-1,0),OFFSET(I46,-1,0)/OFFSET(I46,0,-4),""))</f>
        <v/>
      </c>
      <c r="L46" t="str">
        <f t="shared" ca="1" si="12"/>
        <v>cu</v>
      </c>
      <c r="M46" t="s">
        <v>81</v>
      </c>
      <c r="N46" t="s">
        <v>147</v>
      </c>
      <c r="O46">
        <v>2400</v>
      </c>
      <c r="P46" t="str">
        <f t="shared" si="2"/>
        <v/>
      </c>
      <c r="Q46" t="str">
        <f t="shared" ca="1" si="13"/>
        <v>cu</v>
      </c>
      <c r="R46" t="s">
        <v>81</v>
      </c>
      <c r="S46" t="s">
        <v>147</v>
      </c>
      <c r="T46">
        <v>1200</v>
      </c>
      <c r="U46" t="str">
        <f t="shared" ca="1" si="4"/>
        <v>cu</v>
      </c>
      <c r="V46" t="str">
        <f t="shared" si="5"/>
        <v>GO</v>
      </c>
      <c r="W46">
        <f t="shared" si="6"/>
        <v>2400</v>
      </c>
      <c r="X46" t="str">
        <f t="shared" ca="1" si="7"/>
        <v>cu</v>
      </c>
      <c r="Y46" t="str">
        <f t="shared" si="8"/>
        <v>GO</v>
      </c>
      <c r="Z46">
        <f t="shared" si="9"/>
        <v>1200</v>
      </c>
    </row>
    <row r="47" spans="1:26">
      <c r="A47" t="str">
        <f t="shared" si="10"/>
        <v>fr</v>
      </c>
      <c r="B47" t="str">
        <f>VLOOKUP(A47,EventPointTypeTable!$A:$B,MATCH(EventPointTypeTable!$B$1,EventPointTypeTable!$A$1:$B$1,0),0)</f>
        <v>첫시작용</v>
      </c>
      <c r="C47">
        <v>46</v>
      </c>
      <c r="D47">
        <v>12</v>
      </c>
      <c r="E47">
        <f t="shared" ca="1" si="0"/>
        <v>646</v>
      </c>
      <c r="F47">
        <f ca="1">(60+SUMIF(OFFSET(N47,-$C47+1,0,$C47),"EN",OFFSET(O47,-$C47+1,0,$C47)))*SummonTypeTable!$Q$2</f>
        <v>520</v>
      </c>
      <c r="G47" t="str">
        <f ca="1">IF(C47=1,60*SummonTypeTable!$Q$2-OFFSET(F47,0,-1),
IF(F47&lt;&gt;OFFSET(F47,-1,0),OFFSET(F47,-1,0)-OFFSET(F47,0,-1),""))</f>
        <v/>
      </c>
      <c r="H47" t="str">
        <f ca="1">IF(C47=1,60*SummonTypeTable!$Q$2/OFFSET(F47,0,-1),
IF(F47&lt;&gt;OFFSET(F47,-1,0),OFFSET(F47,-1,0)/OFFSET(F47,0,-1),""))</f>
        <v/>
      </c>
      <c r="I47">
        <f ca="1">(60+SUMIF(OFFSET(N47,-$C47+1,0,$C47),"EN",OFFSET(O47,-$C47+1,0,$C47))+SUMIF(OFFSET(S47,-$C47+1,0,$C47),"EN",OFFSET(T47,-$C47+1,0,$C47)))*SummonTypeTable!$Q$2</f>
        <v>520</v>
      </c>
      <c r="J47" t="str">
        <f ca="1">IF(C47=1,60*SummonTypeTable!$Q$2-OFFSET(I47,0,-4),
IF(I47&lt;&gt;OFFSET(I47,-1,0),OFFSET(I47,-1,0)-OFFSET(I47,0,-4),""))</f>
        <v/>
      </c>
      <c r="K47" t="str">
        <f ca="1">IF(C47=1,60*SummonTypeTable!$Q$2/OFFSET(I47,0,-4),
IF(I47&lt;&gt;OFFSET(I47,-1,0),OFFSET(I47,-1,0)/OFFSET(I47,0,-4),""))</f>
        <v/>
      </c>
      <c r="L47" t="str">
        <f t="shared" ca="1" si="12"/>
        <v>it</v>
      </c>
      <c r="M47" t="s">
        <v>139</v>
      </c>
      <c r="N47" t="s">
        <v>138</v>
      </c>
      <c r="O47">
        <v>3</v>
      </c>
      <c r="P47" t="str">
        <f t="shared" si="2"/>
        <v/>
      </c>
      <c r="Q47" t="str">
        <f t="shared" ca="1" si="13"/>
        <v>cu</v>
      </c>
      <c r="R47" t="s">
        <v>81</v>
      </c>
      <c r="S47" t="s">
        <v>147</v>
      </c>
      <c r="T47">
        <v>1225</v>
      </c>
      <c r="U47" t="str">
        <f t="shared" ca="1" si="4"/>
        <v>it</v>
      </c>
      <c r="V47" t="str">
        <f t="shared" si="5"/>
        <v>Cash_sSpellGacha</v>
      </c>
      <c r="W47">
        <f t="shared" si="6"/>
        <v>3</v>
      </c>
      <c r="X47" t="str">
        <f t="shared" ca="1" si="7"/>
        <v>cu</v>
      </c>
      <c r="Y47" t="str">
        <f t="shared" si="8"/>
        <v>GO</v>
      </c>
      <c r="Z47">
        <f t="shared" si="9"/>
        <v>1225</v>
      </c>
    </row>
    <row r="48" spans="1:26">
      <c r="A48" t="str">
        <f t="shared" si="10"/>
        <v>fr</v>
      </c>
      <c r="B48" t="str">
        <f>VLOOKUP(A48,EventPointTypeTable!$A:$B,MATCH(EventPointTypeTable!$B$1,EventPointTypeTable!$A$1:$B$1,0),0)</f>
        <v>첫시작용</v>
      </c>
      <c r="C48">
        <v>47</v>
      </c>
      <c r="D48">
        <v>38</v>
      </c>
      <c r="E48">
        <f t="shared" ca="1" si="0"/>
        <v>684</v>
      </c>
      <c r="F48">
        <f ca="1">(60+SUMIF(OFFSET(N48,-$C48+1,0,$C48),"EN",OFFSET(O48,-$C48+1,0,$C48)))*SummonTypeTable!$Q$2</f>
        <v>520</v>
      </c>
      <c r="G48" t="str">
        <f ca="1">IF(C48=1,60*SummonTypeTable!$Q$2-OFFSET(F48,0,-1),
IF(F48&lt;&gt;OFFSET(F48,-1,0),OFFSET(F48,-1,0)-OFFSET(F48,0,-1),""))</f>
        <v/>
      </c>
      <c r="H48" t="str">
        <f ca="1">IF(C48=1,60*SummonTypeTable!$Q$2/OFFSET(F48,0,-1),
IF(F48&lt;&gt;OFFSET(F48,-1,0),OFFSET(F48,-1,0)/OFFSET(F48,0,-1),""))</f>
        <v/>
      </c>
      <c r="I48">
        <f ca="1">(60+SUMIF(OFFSET(N48,-$C48+1,0,$C48),"EN",OFFSET(O48,-$C48+1,0,$C48))+SUMIF(OFFSET(S48,-$C48+1,0,$C48),"EN",OFFSET(T48,-$C48+1,0,$C48)))*SummonTypeTable!$Q$2</f>
        <v>520</v>
      </c>
      <c r="J48" t="str">
        <f ca="1">IF(C48=1,60*SummonTypeTable!$Q$2-OFFSET(I48,0,-4),
IF(I48&lt;&gt;OFFSET(I48,-1,0),OFFSET(I48,-1,0)-OFFSET(I48,0,-4),""))</f>
        <v/>
      </c>
      <c r="K48" t="str">
        <f ca="1">IF(C48=1,60*SummonTypeTable!$Q$2/OFFSET(I48,0,-4),
IF(I48&lt;&gt;OFFSET(I48,-1,0),OFFSET(I48,-1,0)/OFFSET(I48,0,-4),""))</f>
        <v/>
      </c>
      <c r="L48" t="str">
        <f t="shared" ref="L48:L61" ca="1" si="16">IF(ISBLANK(M48),"",
VLOOKUP(M48,OFFSET(INDIRECT("$A:$B"),0,MATCH(M$1&amp;"_Verify",INDIRECT("$1:$1"),0)-1),2,0)
)</f>
        <v>cu</v>
      </c>
      <c r="M48" t="s">
        <v>81</v>
      </c>
      <c r="N48" t="s">
        <v>153</v>
      </c>
      <c r="O48">
        <v>9</v>
      </c>
      <c r="P48" t="str">
        <f t="shared" si="2"/>
        <v/>
      </c>
      <c r="Q48" t="str">
        <f t="shared" ca="1" si="13"/>
        <v>cu</v>
      </c>
      <c r="R48" t="s">
        <v>81</v>
      </c>
      <c r="S48" t="s">
        <v>153</v>
      </c>
      <c r="T48">
        <v>3</v>
      </c>
      <c r="U48" t="str">
        <f t="shared" ca="1" si="4"/>
        <v>cu</v>
      </c>
      <c r="V48" t="str">
        <f t="shared" si="5"/>
        <v>DI</v>
      </c>
      <c r="W48">
        <f t="shared" si="6"/>
        <v>9</v>
      </c>
      <c r="X48" t="str">
        <f t="shared" ca="1" si="7"/>
        <v>cu</v>
      </c>
      <c r="Y48" t="str">
        <f t="shared" si="8"/>
        <v>DI</v>
      </c>
      <c r="Z48">
        <f t="shared" si="9"/>
        <v>3</v>
      </c>
    </row>
    <row r="49" spans="1:26">
      <c r="A49" t="str">
        <f t="shared" si="10"/>
        <v>fr</v>
      </c>
      <c r="B49" t="str">
        <f>VLOOKUP(A49,EventPointTypeTable!$A:$B,MATCH(EventPointTypeTable!$B$1,EventPointTypeTable!$A$1:$B$1,0),0)</f>
        <v>첫시작용</v>
      </c>
      <c r="C49">
        <v>48</v>
      </c>
      <c r="D49">
        <v>42</v>
      </c>
      <c r="E49">
        <f t="shared" ca="1" si="0"/>
        <v>726</v>
      </c>
      <c r="F49">
        <f ca="1">(60+SUMIF(OFFSET(N49,-$C49+1,0,$C49),"EN",OFFSET(O49,-$C49+1,0,$C49)))*SummonTypeTable!$Q$2</f>
        <v>520</v>
      </c>
      <c r="G49" t="str">
        <f ca="1">IF(C49=1,60*SummonTypeTable!$Q$2-OFFSET(F49,0,-1),
IF(F49&lt;&gt;OFFSET(F49,-1,0),OFFSET(F49,-1,0)-OFFSET(F49,0,-1),""))</f>
        <v/>
      </c>
      <c r="H49" t="str">
        <f ca="1">IF(C49=1,60*SummonTypeTable!$Q$2/OFFSET(F49,0,-1),
IF(F49&lt;&gt;OFFSET(F49,-1,0),OFFSET(F49,-1,0)/OFFSET(F49,0,-1),""))</f>
        <v/>
      </c>
      <c r="I49">
        <f ca="1">(60+SUMIF(OFFSET(N49,-$C49+1,0,$C49),"EN",OFFSET(O49,-$C49+1,0,$C49))+SUMIF(OFFSET(S49,-$C49+1,0,$C49),"EN",OFFSET(T49,-$C49+1,0,$C49)))*SummonTypeTable!$Q$2</f>
        <v>520</v>
      </c>
      <c r="J49" t="str">
        <f ca="1">IF(C49=1,60*SummonTypeTable!$Q$2-OFFSET(I49,0,-4),
IF(I49&lt;&gt;OFFSET(I49,-1,0),OFFSET(I49,-1,0)-OFFSET(I49,0,-4),""))</f>
        <v/>
      </c>
      <c r="K49" t="str">
        <f ca="1">IF(C49=1,60*SummonTypeTable!$Q$2/OFFSET(I49,0,-4),
IF(I49&lt;&gt;OFFSET(I49,-1,0),OFFSET(I49,-1,0)/OFFSET(I49,0,-4),""))</f>
        <v/>
      </c>
      <c r="L49" t="str">
        <f t="shared" ca="1" si="16"/>
        <v>cu</v>
      </c>
      <c r="M49" t="s">
        <v>81</v>
      </c>
      <c r="N49" t="s">
        <v>147</v>
      </c>
      <c r="O49">
        <v>2550</v>
      </c>
      <c r="P49" t="str">
        <f t="shared" si="2"/>
        <v/>
      </c>
      <c r="Q49" t="str">
        <f t="shared" ca="1" si="13"/>
        <v>cu</v>
      </c>
      <c r="R49" t="s">
        <v>81</v>
      </c>
      <c r="S49" t="s">
        <v>147</v>
      </c>
      <c r="T49">
        <v>1275</v>
      </c>
      <c r="U49" t="str">
        <f t="shared" ca="1" si="4"/>
        <v>cu</v>
      </c>
      <c r="V49" t="str">
        <f t="shared" si="5"/>
        <v>GO</v>
      </c>
      <c r="W49">
        <f t="shared" si="6"/>
        <v>2550</v>
      </c>
      <c r="X49" t="str">
        <f t="shared" ca="1" si="7"/>
        <v>cu</v>
      </c>
      <c r="Y49" t="str">
        <f t="shared" si="8"/>
        <v>GO</v>
      </c>
      <c r="Z49">
        <f t="shared" si="9"/>
        <v>1275</v>
      </c>
    </row>
    <row r="50" spans="1:26">
      <c r="A50" t="str">
        <f t="shared" si="10"/>
        <v>fr</v>
      </c>
      <c r="B50" t="str">
        <f>VLOOKUP(A50,EventPointTypeTable!$A:$B,MATCH(EventPointTypeTable!$B$1,EventPointTypeTable!$A$1:$B$1,0),0)</f>
        <v>첫시작용</v>
      </c>
      <c r="C50">
        <v>49</v>
      </c>
      <c r="D50">
        <v>12</v>
      </c>
      <c r="E50">
        <f t="shared" ca="1" si="0"/>
        <v>738</v>
      </c>
      <c r="F50">
        <f ca="1">(60+SUMIF(OFFSET(N50,-$C50+1,0,$C50),"EN",OFFSET(O50,-$C50+1,0,$C50)))*SummonTypeTable!$Q$2</f>
        <v>520</v>
      </c>
      <c r="G50" t="str">
        <f ca="1">IF(C50=1,60*SummonTypeTable!$Q$2-OFFSET(F50,0,-1),
IF(F50&lt;&gt;OFFSET(F50,-1,0),OFFSET(F50,-1,0)-OFFSET(F50,0,-1),""))</f>
        <v/>
      </c>
      <c r="H50" t="str">
        <f ca="1">IF(C50=1,60*SummonTypeTable!$Q$2/OFFSET(F50,0,-1),
IF(F50&lt;&gt;OFFSET(F50,-1,0),OFFSET(F50,-1,0)/OFFSET(F50,0,-1),""))</f>
        <v/>
      </c>
      <c r="I50">
        <f ca="1">(60+SUMIF(OFFSET(N50,-$C50+1,0,$C50),"EN",OFFSET(O50,-$C50+1,0,$C50))+SUMIF(OFFSET(S50,-$C50+1,0,$C50),"EN",OFFSET(T50,-$C50+1,0,$C50)))*SummonTypeTable!$Q$2</f>
        <v>520</v>
      </c>
      <c r="J50" t="str">
        <f ca="1">IF(C50=1,60*SummonTypeTable!$Q$2-OFFSET(I50,0,-4),
IF(I50&lt;&gt;OFFSET(I50,-1,0),OFFSET(I50,-1,0)-OFFSET(I50,0,-4),""))</f>
        <v/>
      </c>
      <c r="K50" t="str">
        <f ca="1">IF(C50=1,60*SummonTypeTable!$Q$2/OFFSET(I50,0,-4),
IF(I50&lt;&gt;OFFSET(I50,-1,0),OFFSET(I50,-1,0)/OFFSET(I50,0,-4),""))</f>
        <v/>
      </c>
      <c r="L50" t="str">
        <f t="shared" ca="1" si="16"/>
        <v>it</v>
      </c>
      <c r="M50" t="s">
        <v>139</v>
      </c>
      <c r="N50" t="s">
        <v>138</v>
      </c>
      <c r="O50">
        <v>2</v>
      </c>
      <c r="P50" t="str">
        <f t="shared" si="2"/>
        <v/>
      </c>
      <c r="Q50" t="str">
        <f t="shared" ca="1" si="13"/>
        <v>cu</v>
      </c>
      <c r="R50" t="s">
        <v>81</v>
      </c>
      <c r="S50" t="s">
        <v>147</v>
      </c>
      <c r="T50">
        <v>1300</v>
      </c>
      <c r="U50" t="str">
        <f t="shared" ca="1" si="4"/>
        <v>it</v>
      </c>
      <c r="V50" t="str">
        <f t="shared" si="5"/>
        <v>Cash_sSpellGacha</v>
      </c>
      <c r="W50">
        <f t="shared" si="6"/>
        <v>2</v>
      </c>
      <c r="X50" t="str">
        <f t="shared" ca="1" si="7"/>
        <v>cu</v>
      </c>
      <c r="Y50" t="str">
        <f t="shared" si="8"/>
        <v>GO</v>
      </c>
      <c r="Z50">
        <f t="shared" si="9"/>
        <v>1300</v>
      </c>
    </row>
    <row r="51" spans="1:26">
      <c r="A51" t="str">
        <f t="shared" si="10"/>
        <v>fr</v>
      </c>
      <c r="B51" t="str">
        <f>VLOOKUP(A51,EventPointTypeTable!$A:$B,MATCH(EventPointTypeTable!$B$1,EventPointTypeTable!$A$1:$B$1,0),0)</f>
        <v>첫시작용</v>
      </c>
      <c r="C51">
        <v>50</v>
      </c>
      <c r="D51">
        <v>46</v>
      </c>
      <c r="E51">
        <f t="shared" ca="1" si="0"/>
        <v>784</v>
      </c>
      <c r="F51">
        <f ca="1">(60+SUMIF(OFFSET(N51,-$C51+1,0,$C51),"EN",OFFSET(O51,-$C51+1,0,$C51)))*SummonTypeTable!$Q$2</f>
        <v>573.33333333333326</v>
      </c>
      <c r="G51">
        <f ca="1">IF(C51=1,60*SummonTypeTable!$Q$2-OFFSET(F51,0,-1),
IF(F51&lt;&gt;OFFSET(F51,-1,0),OFFSET(F51,-1,0)-OFFSET(F51,0,-1),""))</f>
        <v>-264</v>
      </c>
      <c r="H51">
        <f ca="1">IF(C51=1,60*SummonTypeTable!$Q$2/OFFSET(F51,0,-1),
IF(F51&lt;&gt;OFFSET(F51,-1,0),OFFSET(F51,-1,0)/OFFSET(F51,0,-1),""))</f>
        <v>0.66326530612244894</v>
      </c>
      <c r="I51">
        <f ca="1">(60+SUMIF(OFFSET(N51,-$C51+1,0,$C51),"EN",OFFSET(O51,-$C51+1,0,$C51))+SUMIF(OFFSET(S51,-$C51+1,0,$C51),"EN",OFFSET(T51,-$C51+1,0,$C51)))*SummonTypeTable!$Q$2</f>
        <v>573.33333333333326</v>
      </c>
      <c r="J51">
        <f ca="1">IF(C51=1,60*SummonTypeTable!$Q$2-OFFSET(I51,0,-4),
IF(I51&lt;&gt;OFFSET(I51,-1,0),OFFSET(I51,-1,0)-OFFSET(I51,0,-4),""))</f>
        <v>-264</v>
      </c>
      <c r="K51">
        <f ca="1">IF(C51=1,60*SummonTypeTable!$Q$2/OFFSET(I51,0,-4),
IF(I51&lt;&gt;OFFSET(I51,-1,0),OFFSET(I51,-1,0)/OFFSET(I51,0,-4),""))</f>
        <v>0.66326530612244894</v>
      </c>
      <c r="L51" t="str">
        <f t="shared" ca="1" si="16"/>
        <v>cu</v>
      </c>
      <c r="M51" t="s">
        <v>81</v>
      </c>
      <c r="N51" t="s">
        <v>146</v>
      </c>
      <c r="O51">
        <v>80</v>
      </c>
      <c r="P51" t="str">
        <f t="shared" si="2"/>
        <v>에너지너무많음</v>
      </c>
      <c r="Q51" t="str">
        <f t="shared" ca="1" si="13"/>
        <v>cu</v>
      </c>
      <c r="R51" t="s">
        <v>81</v>
      </c>
      <c r="S51" t="s">
        <v>147</v>
      </c>
      <c r="T51">
        <v>1325</v>
      </c>
      <c r="U51" t="str">
        <f t="shared" ca="1" si="4"/>
        <v>cu</v>
      </c>
      <c r="V51" t="str">
        <f t="shared" si="5"/>
        <v>EN</v>
      </c>
      <c r="W51">
        <f t="shared" si="6"/>
        <v>80</v>
      </c>
      <c r="X51" t="str">
        <f t="shared" ca="1" si="7"/>
        <v>cu</v>
      </c>
      <c r="Y51" t="str">
        <f t="shared" si="8"/>
        <v>GO</v>
      </c>
      <c r="Z51">
        <f t="shared" si="9"/>
        <v>1325</v>
      </c>
    </row>
    <row r="52" spans="1:26">
      <c r="A52" t="str">
        <f t="shared" si="10"/>
        <v>fr</v>
      </c>
      <c r="B52" t="str">
        <f>VLOOKUP(A52,EventPointTypeTable!$A:$B,MATCH(EventPointTypeTable!$B$1,EventPointTypeTable!$A$1:$B$1,0),0)</f>
        <v>첫시작용</v>
      </c>
      <c r="C52">
        <v>51</v>
      </c>
      <c r="D52">
        <v>45</v>
      </c>
      <c r="E52">
        <f t="shared" ca="1" si="0"/>
        <v>829</v>
      </c>
      <c r="F52">
        <f ca="1">(60+SUMIF(OFFSET(N52,-$C52+1,0,$C52),"EN",OFFSET(O52,-$C52+1,0,$C52)))*SummonTypeTable!$Q$2</f>
        <v>573.33333333333326</v>
      </c>
      <c r="G52" t="str">
        <f ca="1">IF(C52=1,60*SummonTypeTable!$Q$2-OFFSET(F52,0,-1),
IF(F52&lt;&gt;OFFSET(F52,-1,0),OFFSET(F52,-1,0)-OFFSET(F52,0,-1),""))</f>
        <v/>
      </c>
      <c r="H52" t="str">
        <f ca="1">IF(C52=1,60*SummonTypeTable!$Q$2/OFFSET(F52,0,-1),
IF(F52&lt;&gt;OFFSET(F52,-1,0),OFFSET(F52,-1,0)/OFFSET(F52,0,-1),""))</f>
        <v/>
      </c>
      <c r="I52">
        <f ca="1">(60+SUMIF(OFFSET(N52,-$C52+1,0,$C52),"EN",OFFSET(O52,-$C52+1,0,$C52))+SUMIF(OFFSET(S52,-$C52+1,0,$C52),"EN",OFFSET(T52,-$C52+1,0,$C52)))*SummonTypeTable!$Q$2</f>
        <v>573.33333333333326</v>
      </c>
      <c r="J52" t="str">
        <f ca="1">IF(C52=1,60*SummonTypeTable!$Q$2-OFFSET(I52,0,-4),
IF(I52&lt;&gt;OFFSET(I52,-1,0),OFFSET(I52,-1,0)-OFFSET(I52,0,-4),""))</f>
        <v/>
      </c>
      <c r="K52" t="str">
        <f ca="1">IF(C52=1,60*SummonTypeTable!$Q$2/OFFSET(I52,0,-4),
IF(I52&lt;&gt;OFFSET(I52,-1,0),OFFSET(I52,-1,0)/OFFSET(I52,0,-4),""))</f>
        <v/>
      </c>
      <c r="L52" t="str">
        <f t="shared" ca="1" si="16"/>
        <v>it</v>
      </c>
      <c r="M52" t="s">
        <v>139</v>
      </c>
      <c r="N52" t="s">
        <v>138</v>
      </c>
      <c r="O52">
        <v>5</v>
      </c>
      <c r="P52" t="str">
        <f t="shared" si="2"/>
        <v/>
      </c>
      <c r="Q52" t="str">
        <f t="shared" ca="1" si="13"/>
        <v>cu</v>
      </c>
      <c r="R52" t="s">
        <v>81</v>
      </c>
      <c r="S52" t="s">
        <v>147</v>
      </c>
      <c r="T52">
        <v>1350</v>
      </c>
      <c r="U52" t="str">
        <f t="shared" ca="1" si="4"/>
        <v>it</v>
      </c>
      <c r="V52" t="str">
        <f t="shared" si="5"/>
        <v>Cash_sSpellGacha</v>
      </c>
      <c r="W52">
        <f t="shared" si="6"/>
        <v>5</v>
      </c>
      <c r="X52" t="str">
        <f t="shared" ca="1" si="7"/>
        <v>cu</v>
      </c>
      <c r="Y52" t="str">
        <f t="shared" si="8"/>
        <v>GO</v>
      </c>
      <c r="Z52">
        <f t="shared" si="9"/>
        <v>1350</v>
      </c>
    </row>
    <row r="53" spans="1:26">
      <c r="A53" t="str">
        <f t="shared" si="10"/>
        <v>fr</v>
      </c>
      <c r="B53" t="str">
        <f>VLOOKUP(A53,EventPointTypeTable!$A:$B,MATCH(EventPointTypeTable!$B$1,EventPointTypeTable!$A$1:$B$1,0),0)</f>
        <v>첫시작용</v>
      </c>
      <c r="C53">
        <v>52</v>
      </c>
      <c r="D53">
        <v>36</v>
      </c>
      <c r="E53">
        <f t="shared" ca="1" si="0"/>
        <v>865</v>
      </c>
      <c r="F53">
        <f ca="1">(60+SUMIF(OFFSET(N53,-$C53+1,0,$C53),"EN",OFFSET(O53,-$C53+1,0,$C53)))*SummonTypeTable!$Q$2</f>
        <v>573.33333333333326</v>
      </c>
      <c r="G53" t="str">
        <f ca="1">IF(C53=1,60*SummonTypeTable!$Q$2-OFFSET(F53,0,-1),
IF(F53&lt;&gt;OFFSET(F53,-1,0),OFFSET(F53,-1,0)-OFFSET(F53,0,-1),""))</f>
        <v/>
      </c>
      <c r="H53" t="str">
        <f ca="1">IF(C53=1,60*SummonTypeTable!$Q$2/OFFSET(F53,0,-1),
IF(F53&lt;&gt;OFFSET(F53,-1,0),OFFSET(F53,-1,0)/OFFSET(F53,0,-1),""))</f>
        <v/>
      </c>
      <c r="I53">
        <f ca="1">(60+SUMIF(OFFSET(N53,-$C53+1,0,$C53),"EN",OFFSET(O53,-$C53+1,0,$C53))+SUMIF(OFFSET(S53,-$C53+1,0,$C53),"EN",OFFSET(T53,-$C53+1,0,$C53)))*SummonTypeTable!$Q$2</f>
        <v>573.33333333333326</v>
      </c>
      <c r="J53" t="str">
        <f ca="1">IF(C53=1,60*SummonTypeTable!$Q$2-OFFSET(I53,0,-4),
IF(I53&lt;&gt;OFFSET(I53,-1,0),OFFSET(I53,-1,0)-OFFSET(I53,0,-4),""))</f>
        <v/>
      </c>
      <c r="K53" t="str">
        <f ca="1">IF(C53=1,60*SummonTypeTable!$Q$2/OFFSET(I53,0,-4),
IF(I53&lt;&gt;OFFSET(I53,-1,0),OFFSET(I53,-1,0)/OFFSET(I53,0,-4),""))</f>
        <v/>
      </c>
      <c r="L53" t="str">
        <f t="shared" ca="1" si="16"/>
        <v>cu</v>
      </c>
      <c r="M53" t="s">
        <v>81</v>
      </c>
      <c r="N53" t="s">
        <v>147</v>
      </c>
      <c r="O53">
        <v>2750</v>
      </c>
      <c r="P53" t="str">
        <f t="shared" si="2"/>
        <v/>
      </c>
      <c r="Q53" t="str">
        <f t="shared" ca="1" si="13"/>
        <v>cu</v>
      </c>
      <c r="R53" t="s">
        <v>81</v>
      </c>
      <c r="S53" t="s">
        <v>147</v>
      </c>
      <c r="T53">
        <v>1375</v>
      </c>
      <c r="U53" t="str">
        <f t="shared" ca="1" si="4"/>
        <v>cu</v>
      </c>
      <c r="V53" t="str">
        <f t="shared" si="5"/>
        <v>GO</v>
      </c>
      <c r="W53">
        <f t="shared" si="6"/>
        <v>2750</v>
      </c>
      <c r="X53" t="str">
        <f t="shared" ca="1" si="7"/>
        <v>cu</v>
      </c>
      <c r="Y53" t="str">
        <f t="shared" si="8"/>
        <v>GO</v>
      </c>
      <c r="Z53">
        <f t="shared" si="9"/>
        <v>1375</v>
      </c>
    </row>
    <row r="54" spans="1:26">
      <c r="A54" t="str">
        <f t="shared" si="10"/>
        <v>fr</v>
      </c>
      <c r="B54" t="str">
        <f>VLOOKUP(A54,EventPointTypeTable!$A:$B,MATCH(EventPointTypeTable!$B$1,EventPointTypeTable!$A$1:$B$1,0),0)</f>
        <v>첫시작용</v>
      </c>
      <c r="C54">
        <v>53</v>
      </c>
      <c r="D54">
        <v>27</v>
      </c>
      <c r="E54">
        <f t="shared" ca="1" si="0"/>
        <v>892</v>
      </c>
      <c r="F54">
        <f ca="1">(60+SUMIF(OFFSET(N54,-$C54+1,0,$C54),"EN",OFFSET(O54,-$C54+1,0,$C54)))*SummonTypeTable!$Q$2</f>
        <v>633.33333333333326</v>
      </c>
      <c r="G54">
        <f ca="1">IF(C54=1,60*SummonTypeTable!$Q$2-OFFSET(F54,0,-1),
IF(F54&lt;&gt;OFFSET(F54,-1,0),OFFSET(F54,-1,0)-OFFSET(F54,0,-1),""))</f>
        <v>-318.66666666666674</v>
      </c>
      <c r="H54">
        <f ca="1">IF(C54=1,60*SummonTypeTable!$Q$2/OFFSET(F54,0,-1),
IF(F54&lt;&gt;OFFSET(F54,-1,0),OFFSET(F54,-1,0)/OFFSET(F54,0,-1),""))</f>
        <v>0.64275037369207766</v>
      </c>
      <c r="I54">
        <f ca="1">(60+SUMIF(OFFSET(N54,-$C54+1,0,$C54),"EN",OFFSET(O54,-$C54+1,0,$C54))+SUMIF(OFFSET(S54,-$C54+1,0,$C54),"EN",OFFSET(T54,-$C54+1,0,$C54)))*SummonTypeTable!$Q$2</f>
        <v>633.33333333333326</v>
      </c>
      <c r="J54">
        <f ca="1">IF(C54=1,60*SummonTypeTable!$Q$2-OFFSET(I54,0,-4),
IF(I54&lt;&gt;OFFSET(I54,-1,0),OFFSET(I54,-1,0)-OFFSET(I54,0,-4),""))</f>
        <v>-318.66666666666674</v>
      </c>
      <c r="K54">
        <f ca="1">IF(C54=1,60*SummonTypeTable!$Q$2/OFFSET(I54,0,-4),
IF(I54&lt;&gt;OFFSET(I54,-1,0),OFFSET(I54,-1,0)/OFFSET(I54,0,-4),""))</f>
        <v>0.64275037369207766</v>
      </c>
      <c r="L54" t="str">
        <f t="shared" ca="1" si="16"/>
        <v>cu</v>
      </c>
      <c r="M54" t="s">
        <v>81</v>
      </c>
      <c r="N54" t="s">
        <v>146</v>
      </c>
      <c r="O54">
        <v>90</v>
      </c>
      <c r="P54" t="str">
        <f t="shared" si="2"/>
        <v>에너지너무많음</v>
      </c>
      <c r="Q54" t="str">
        <f t="shared" ca="1" si="13"/>
        <v>cu</v>
      </c>
      <c r="R54" t="s">
        <v>81</v>
      </c>
      <c r="S54" t="s">
        <v>147</v>
      </c>
      <c r="T54">
        <v>1400</v>
      </c>
      <c r="U54" t="str">
        <f t="shared" ca="1" si="4"/>
        <v>cu</v>
      </c>
      <c r="V54" t="str">
        <f t="shared" si="5"/>
        <v>EN</v>
      </c>
      <c r="W54">
        <f t="shared" si="6"/>
        <v>90</v>
      </c>
      <c r="X54" t="str">
        <f t="shared" ca="1" si="7"/>
        <v>cu</v>
      </c>
      <c r="Y54" t="str">
        <f t="shared" si="8"/>
        <v>GO</v>
      </c>
      <c r="Z54">
        <f t="shared" si="9"/>
        <v>1400</v>
      </c>
    </row>
    <row r="55" spans="1:26">
      <c r="A55" t="str">
        <f t="shared" si="10"/>
        <v>fr</v>
      </c>
      <c r="B55" t="str">
        <f>VLOOKUP(A55,EventPointTypeTable!$A:$B,MATCH(EventPointTypeTable!$B$1,EventPointTypeTable!$A$1:$B$1,0),0)</f>
        <v>첫시작용</v>
      </c>
      <c r="C55">
        <v>54</v>
      </c>
      <c r="D55">
        <v>54</v>
      </c>
      <c r="E55">
        <f t="shared" ca="1" si="0"/>
        <v>946</v>
      </c>
      <c r="F55">
        <f ca="1">(60+SUMIF(OFFSET(N55,-$C55+1,0,$C55),"EN",OFFSET(O55,-$C55+1,0,$C55)))*SummonTypeTable!$Q$2</f>
        <v>633.33333333333326</v>
      </c>
      <c r="G55" t="str">
        <f ca="1">IF(C55=1,60*SummonTypeTable!$Q$2-OFFSET(F55,0,-1),
IF(F55&lt;&gt;OFFSET(F55,-1,0),OFFSET(F55,-1,0)-OFFSET(F55,0,-1),""))</f>
        <v/>
      </c>
      <c r="H55" t="str">
        <f ca="1">IF(C55=1,60*SummonTypeTable!$Q$2/OFFSET(F55,0,-1),
IF(F55&lt;&gt;OFFSET(F55,-1,0),OFFSET(F55,-1,0)/OFFSET(F55,0,-1),""))</f>
        <v/>
      </c>
      <c r="I55">
        <f ca="1">(60+SUMIF(OFFSET(N55,-$C55+1,0,$C55),"EN",OFFSET(O55,-$C55+1,0,$C55))+SUMIF(OFFSET(S55,-$C55+1,0,$C55),"EN",OFFSET(T55,-$C55+1,0,$C55)))*SummonTypeTable!$Q$2</f>
        <v>633.33333333333326</v>
      </c>
      <c r="J55" t="str">
        <f ca="1">IF(C55=1,60*SummonTypeTable!$Q$2-OFFSET(I55,0,-4),
IF(I55&lt;&gt;OFFSET(I55,-1,0),OFFSET(I55,-1,0)-OFFSET(I55,0,-4),""))</f>
        <v/>
      </c>
      <c r="K55" t="str">
        <f ca="1">IF(C55=1,60*SummonTypeTable!$Q$2/OFFSET(I55,0,-4),
IF(I55&lt;&gt;OFFSET(I55,-1,0),OFFSET(I55,-1,0)/OFFSET(I55,0,-4),""))</f>
        <v/>
      </c>
      <c r="L55" t="str">
        <f t="shared" ca="1" si="16"/>
        <v>it</v>
      </c>
      <c r="M55" t="s">
        <v>139</v>
      </c>
      <c r="N55" t="s">
        <v>138</v>
      </c>
      <c r="O55">
        <v>10</v>
      </c>
      <c r="P55" t="str">
        <f t="shared" si="2"/>
        <v/>
      </c>
      <c r="Q55" t="str">
        <f t="shared" ca="1" si="13"/>
        <v>cu</v>
      </c>
      <c r="R55" t="s">
        <v>81</v>
      </c>
      <c r="S55" t="s">
        <v>147</v>
      </c>
      <c r="T55">
        <v>1425</v>
      </c>
      <c r="U55" t="str">
        <f t="shared" ca="1" si="4"/>
        <v>it</v>
      </c>
      <c r="V55" t="str">
        <f t="shared" si="5"/>
        <v>Cash_sSpellGacha</v>
      </c>
      <c r="W55">
        <f t="shared" si="6"/>
        <v>10</v>
      </c>
      <c r="X55" t="str">
        <f t="shared" ca="1" si="7"/>
        <v>cu</v>
      </c>
      <c r="Y55" t="str">
        <f t="shared" si="8"/>
        <v>GO</v>
      </c>
      <c r="Z55">
        <f t="shared" si="9"/>
        <v>1425</v>
      </c>
    </row>
    <row r="56" spans="1:26">
      <c r="A56" t="str">
        <f t="shared" si="10"/>
        <v>fr</v>
      </c>
      <c r="B56" t="str">
        <f>VLOOKUP(A56,EventPointTypeTable!$A:$B,MATCH(EventPointTypeTable!$B$1,EventPointTypeTable!$A$1:$B$1,0),0)</f>
        <v>첫시작용</v>
      </c>
      <c r="C56">
        <v>55</v>
      </c>
      <c r="D56">
        <v>10</v>
      </c>
      <c r="E56">
        <f t="shared" ca="1" si="0"/>
        <v>956</v>
      </c>
      <c r="F56">
        <f ca="1">(60+SUMIF(OFFSET(N56,-$C56+1,0,$C56),"EN",OFFSET(O56,-$C56+1,0,$C56)))*SummonTypeTable!$Q$2</f>
        <v>633.33333333333326</v>
      </c>
      <c r="G56" t="str">
        <f ca="1">IF(C56=1,60*SummonTypeTable!$Q$2-OFFSET(F56,0,-1),
IF(F56&lt;&gt;OFFSET(F56,-1,0),OFFSET(F56,-1,0)-OFFSET(F56,0,-1),""))</f>
        <v/>
      </c>
      <c r="H56" t="str">
        <f ca="1">IF(C56=1,60*SummonTypeTable!$Q$2/OFFSET(F56,0,-1),
IF(F56&lt;&gt;OFFSET(F56,-1,0),OFFSET(F56,-1,0)/OFFSET(F56,0,-1),""))</f>
        <v/>
      </c>
      <c r="I56">
        <f ca="1">(60+SUMIF(OFFSET(N56,-$C56+1,0,$C56),"EN",OFFSET(O56,-$C56+1,0,$C56))+SUMIF(OFFSET(S56,-$C56+1,0,$C56),"EN",OFFSET(T56,-$C56+1,0,$C56)))*SummonTypeTable!$Q$2</f>
        <v>633.33333333333326</v>
      </c>
      <c r="J56" t="str">
        <f ca="1">IF(C56=1,60*SummonTypeTable!$Q$2-OFFSET(I56,0,-4),
IF(I56&lt;&gt;OFFSET(I56,-1,0),OFFSET(I56,-1,0)-OFFSET(I56,0,-4),""))</f>
        <v/>
      </c>
      <c r="K56" t="str">
        <f ca="1">IF(C56=1,60*SummonTypeTable!$Q$2/OFFSET(I56,0,-4),
IF(I56&lt;&gt;OFFSET(I56,-1,0),OFFSET(I56,-1,0)/OFFSET(I56,0,-4),""))</f>
        <v/>
      </c>
      <c r="L56" t="str">
        <f t="shared" ca="1" si="16"/>
        <v>cu</v>
      </c>
      <c r="M56" t="s">
        <v>81</v>
      </c>
      <c r="N56" t="s">
        <v>147</v>
      </c>
      <c r="O56">
        <v>2900</v>
      </c>
      <c r="P56" t="str">
        <f t="shared" si="2"/>
        <v/>
      </c>
      <c r="Q56" t="str">
        <f t="shared" ca="1" si="13"/>
        <v>cu</v>
      </c>
      <c r="R56" t="s">
        <v>81</v>
      </c>
      <c r="S56" t="s">
        <v>147</v>
      </c>
      <c r="T56">
        <v>1450</v>
      </c>
      <c r="U56" t="str">
        <f t="shared" ca="1" si="4"/>
        <v>cu</v>
      </c>
      <c r="V56" t="str">
        <f t="shared" si="5"/>
        <v>GO</v>
      </c>
      <c r="W56">
        <f t="shared" si="6"/>
        <v>2900</v>
      </c>
      <c r="X56" t="str">
        <f t="shared" ca="1" si="7"/>
        <v>cu</v>
      </c>
      <c r="Y56" t="str">
        <f t="shared" si="8"/>
        <v>GO</v>
      </c>
      <c r="Z56">
        <f t="shared" si="9"/>
        <v>1450</v>
      </c>
    </row>
    <row r="57" spans="1:26">
      <c r="A57" t="str">
        <f t="shared" si="10"/>
        <v>fr</v>
      </c>
      <c r="B57" t="str">
        <f>VLOOKUP(A57,EventPointTypeTable!$A:$B,MATCH(EventPointTypeTable!$B$1,EventPointTypeTable!$A$1:$B$1,0),0)</f>
        <v>첫시작용</v>
      </c>
      <c r="C57">
        <v>56</v>
      </c>
      <c r="D57">
        <v>52</v>
      </c>
      <c r="E57">
        <f t="shared" ca="1" si="0"/>
        <v>1008</v>
      </c>
      <c r="F57">
        <f ca="1">(60+SUMIF(OFFSET(N57,-$C57+1,0,$C57),"EN",OFFSET(O57,-$C57+1,0,$C57)))*SummonTypeTable!$Q$2</f>
        <v>700</v>
      </c>
      <c r="G57">
        <f ca="1">IF(C57=1,60*SummonTypeTable!$Q$2-OFFSET(F57,0,-1),
IF(F57&lt;&gt;OFFSET(F57,-1,0),OFFSET(F57,-1,0)-OFFSET(F57,0,-1),""))</f>
        <v>-374.66666666666674</v>
      </c>
      <c r="H57">
        <f ca="1">IF(C57=1,60*SummonTypeTable!$Q$2/OFFSET(F57,0,-1),
IF(F57&lt;&gt;OFFSET(F57,-1,0),OFFSET(F57,-1,0)/OFFSET(F57,0,-1),""))</f>
        <v>0.62830687830687826</v>
      </c>
      <c r="I57">
        <f ca="1">(60+SUMIF(OFFSET(N57,-$C57+1,0,$C57),"EN",OFFSET(O57,-$C57+1,0,$C57))+SUMIF(OFFSET(S57,-$C57+1,0,$C57),"EN",OFFSET(T57,-$C57+1,0,$C57)))*SummonTypeTable!$Q$2</f>
        <v>700</v>
      </c>
      <c r="J57">
        <f ca="1">IF(C57=1,60*SummonTypeTable!$Q$2-OFFSET(I57,0,-4),
IF(I57&lt;&gt;OFFSET(I57,-1,0),OFFSET(I57,-1,0)-OFFSET(I57,0,-4),""))</f>
        <v>-374.66666666666674</v>
      </c>
      <c r="K57">
        <f ca="1">IF(C57=1,60*SummonTypeTable!$Q$2/OFFSET(I57,0,-4),
IF(I57&lt;&gt;OFFSET(I57,-1,0),OFFSET(I57,-1,0)/OFFSET(I57,0,-4),""))</f>
        <v>0.62830687830687826</v>
      </c>
      <c r="L57" t="str">
        <f t="shared" ca="1" si="16"/>
        <v>cu</v>
      </c>
      <c r="M57" t="s">
        <v>81</v>
      </c>
      <c r="N57" t="s">
        <v>146</v>
      </c>
      <c r="O57">
        <v>100</v>
      </c>
      <c r="P57" t="str">
        <f t="shared" si="2"/>
        <v>에너지너무많음</v>
      </c>
      <c r="Q57" t="str">
        <f t="shared" ca="1" si="13"/>
        <v>cu</v>
      </c>
      <c r="R57" t="s">
        <v>81</v>
      </c>
      <c r="S57" t="s">
        <v>147</v>
      </c>
      <c r="T57">
        <v>1475</v>
      </c>
      <c r="U57" t="str">
        <f t="shared" ca="1" si="4"/>
        <v>cu</v>
      </c>
      <c r="V57" t="str">
        <f t="shared" si="5"/>
        <v>EN</v>
      </c>
      <c r="W57">
        <f t="shared" si="6"/>
        <v>100</v>
      </c>
      <c r="X57" t="str">
        <f t="shared" ca="1" si="7"/>
        <v>cu</v>
      </c>
      <c r="Y57" t="str">
        <f t="shared" si="8"/>
        <v>GO</v>
      </c>
      <c r="Z57">
        <f t="shared" si="9"/>
        <v>1475</v>
      </c>
    </row>
    <row r="58" spans="1:26">
      <c r="A58" t="str">
        <f t="shared" si="10"/>
        <v>fr</v>
      </c>
      <c r="B58" t="str">
        <f>VLOOKUP(A58,EventPointTypeTable!$A:$B,MATCH(EventPointTypeTable!$B$1,EventPointTypeTable!$A$1:$B$1,0),0)</f>
        <v>첫시작용</v>
      </c>
      <c r="C58">
        <v>57</v>
      </c>
      <c r="D58">
        <v>38</v>
      </c>
      <c r="E58">
        <f t="shared" ca="1" si="0"/>
        <v>1046</v>
      </c>
      <c r="F58">
        <f ca="1">(60+SUMIF(OFFSET(N58,-$C58+1,0,$C58),"EN",OFFSET(O58,-$C58+1,0,$C58)))*SummonTypeTable!$Q$2</f>
        <v>700</v>
      </c>
      <c r="G58" t="str">
        <f ca="1">IF(C58=1,60*SummonTypeTable!$Q$2-OFFSET(F58,0,-1),
IF(F58&lt;&gt;OFFSET(F58,-1,0),OFFSET(F58,-1,0)-OFFSET(F58,0,-1),""))</f>
        <v/>
      </c>
      <c r="H58" t="str">
        <f ca="1">IF(C58=1,60*SummonTypeTable!$Q$2/OFFSET(F58,0,-1),
IF(F58&lt;&gt;OFFSET(F58,-1,0),OFFSET(F58,-1,0)/OFFSET(F58,0,-1),""))</f>
        <v/>
      </c>
      <c r="I58">
        <f ca="1">(60+SUMIF(OFFSET(N58,-$C58+1,0,$C58),"EN",OFFSET(O58,-$C58+1,0,$C58))+SUMIF(OFFSET(S58,-$C58+1,0,$C58),"EN",OFFSET(T58,-$C58+1,0,$C58)))*SummonTypeTable!$Q$2</f>
        <v>700</v>
      </c>
      <c r="J58" t="str">
        <f ca="1">IF(C58=1,60*SummonTypeTable!$Q$2-OFFSET(I58,0,-4),
IF(I58&lt;&gt;OFFSET(I58,-1,0),OFFSET(I58,-1,0)-OFFSET(I58,0,-4),""))</f>
        <v/>
      </c>
      <c r="K58" t="str">
        <f ca="1">IF(C58=1,60*SummonTypeTable!$Q$2/OFFSET(I58,0,-4),
IF(I58&lt;&gt;OFFSET(I58,-1,0),OFFSET(I58,-1,0)/OFFSET(I58,0,-4),""))</f>
        <v/>
      </c>
      <c r="L58" t="str">
        <f t="shared" ca="1" si="16"/>
        <v>cu</v>
      </c>
      <c r="M58" t="s">
        <v>81</v>
      </c>
      <c r="N58" t="s">
        <v>147</v>
      </c>
      <c r="O58">
        <v>3000</v>
      </c>
      <c r="P58" t="str">
        <f t="shared" si="2"/>
        <v/>
      </c>
      <c r="Q58" t="str">
        <f t="shared" ca="1" si="13"/>
        <v>cu</v>
      </c>
      <c r="R58" t="s">
        <v>81</v>
      </c>
      <c r="S58" t="s">
        <v>147</v>
      </c>
      <c r="T58">
        <v>1500</v>
      </c>
      <c r="U58" t="str">
        <f t="shared" ca="1" si="4"/>
        <v>cu</v>
      </c>
      <c r="V58" t="str">
        <f t="shared" si="5"/>
        <v>GO</v>
      </c>
      <c r="W58">
        <f t="shared" si="6"/>
        <v>3000</v>
      </c>
      <c r="X58" t="str">
        <f t="shared" ca="1" si="7"/>
        <v>cu</v>
      </c>
      <c r="Y58" t="str">
        <f t="shared" si="8"/>
        <v>GO</v>
      </c>
      <c r="Z58">
        <f t="shared" si="9"/>
        <v>1500</v>
      </c>
    </row>
    <row r="59" spans="1:26">
      <c r="A59" t="str">
        <f t="shared" si="10"/>
        <v>fr</v>
      </c>
      <c r="B59" t="str">
        <f>VLOOKUP(A59,EventPointTypeTable!$A:$B,MATCH(EventPointTypeTable!$B$1,EventPointTypeTable!$A$1:$B$1,0),0)</f>
        <v>첫시작용</v>
      </c>
      <c r="C59">
        <v>58</v>
      </c>
      <c r="D59">
        <v>47</v>
      </c>
      <c r="E59">
        <f t="shared" ca="1" si="0"/>
        <v>1093</v>
      </c>
      <c r="F59">
        <f ca="1">(60+SUMIF(OFFSET(N59,-$C59+1,0,$C59),"EN",OFFSET(O59,-$C59+1,0,$C59)))*SummonTypeTable!$Q$2</f>
        <v>700</v>
      </c>
      <c r="G59" t="str">
        <f ca="1">IF(C59=1,60*SummonTypeTable!$Q$2-OFFSET(F59,0,-1),
IF(F59&lt;&gt;OFFSET(F59,-1,0),OFFSET(F59,-1,0)-OFFSET(F59,0,-1),""))</f>
        <v/>
      </c>
      <c r="H59" t="str">
        <f ca="1">IF(C59=1,60*SummonTypeTable!$Q$2/OFFSET(F59,0,-1),
IF(F59&lt;&gt;OFFSET(F59,-1,0),OFFSET(F59,-1,0)/OFFSET(F59,0,-1),""))</f>
        <v/>
      </c>
      <c r="I59">
        <f ca="1">(60+SUMIF(OFFSET(N59,-$C59+1,0,$C59),"EN",OFFSET(O59,-$C59+1,0,$C59))+SUMIF(OFFSET(S59,-$C59+1,0,$C59),"EN",OFFSET(T59,-$C59+1,0,$C59)))*SummonTypeTable!$Q$2</f>
        <v>700</v>
      </c>
      <c r="J59" t="str">
        <f ca="1">IF(C59=1,60*SummonTypeTable!$Q$2-OFFSET(I59,0,-4),
IF(I59&lt;&gt;OFFSET(I59,-1,0),OFFSET(I59,-1,0)-OFFSET(I59,0,-4),""))</f>
        <v/>
      </c>
      <c r="K59" t="str">
        <f ca="1">IF(C59=1,60*SummonTypeTable!$Q$2/OFFSET(I59,0,-4),
IF(I59&lt;&gt;OFFSET(I59,-1,0),OFFSET(I59,-1,0)/OFFSET(I59,0,-4),""))</f>
        <v/>
      </c>
      <c r="L59" t="str">
        <f t="shared" ca="1" si="16"/>
        <v>it</v>
      </c>
      <c r="M59" t="s">
        <v>139</v>
      </c>
      <c r="N59" t="s">
        <v>138</v>
      </c>
      <c r="O59">
        <v>3</v>
      </c>
      <c r="P59" t="str">
        <f t="shared" si="2"/>
        <v/>
      </c>
      <c r="Q59" t="str">
        <f t="shared" ca="1" si="13"/>
        <v>cu</v>
      </c>
      <c r="R59" t="s">
        <v>81</v>
      </c>
      <c r="S59" t="s">
        <v>147</v>
      </c>
      <c r="T59">
        <v>1525</v>
      </c>
      <c r="U59" t="str">
        <f t="shared" ca="1" si="4"/>
        <v>it</v>
      </c>
      <c r="V59" t="str">
        <f t="shared" si="5"/>
        <v>Cash_sSpellGacha</v>
      </c>
      <c r="W59">
        <f t="shared" si="6"/>
        <v>3</v>
      </c>
      <c r="X59" t="str">
        <f t="shared" ca="1" si="7"/>
        <v>cu</v>
      </c>
      <c r="Y59" t="str">
        <f t="shared" si="8"/>
        <v>GO</v>
      </c>
      <c r="Z59">
        <f t="shared" si="9"/>
        <v>1525</v>
      </c>
    </row>
    <row r="60" spans="1:26">
      <c r="A60" t="str">
        <f t="shared" si="10"/>
        <v>fr</v>
      </c>
      <c r="B60" t="str">
        <f>VLOOKUP(A60,EventPointTypeTable!$A:$B,MATCH(EventPointTypeTable!$B$1,EventPointTypeTable!$A$1:$B$1,0),0)</f>
        <v>첫시작용</v>
      </c>
      <c r="C60">
        <v>59</v>
      </c>
      <c r="D60">
        <v>15</v>
      </c>
      <c r="E60">
        <f t="shared" ca="1" si="0"/>
        <v>1108</v>
      </c>
      <c r="F60">
        <f ca="1">(60+SUMIF(OFFSET(N60,-$C60+1,0,$C60),"EN",OFFSET(O60,-$C60+1,0,$C60)))*SummonTypeTable!$Q$2</f>
        <v>700</v>
      </c>
      <c r="G60" t="str">
        <f ca="1">IF(C60=1,60*SummonTypeTable!$Q$2-OFFSET(F60,0,-1),
IF(F60&lt;&gt;OFFSET(F60,-1,0),OFFSET(F60,-1,0)-OFFSET(F60,0,-1),""))</f>
        <v/>
      </c>
      <c r="H60" t="str">
        <f ca="1">IF(C60=1,60*SummonTypeTable!$Q$2/OFFSET(F60,0,-1),
IF(F60&lt;&gt;OFFSET(F60,-1,0),OFFSET(F60,-1,0)/OFFSET(F60,0,-1),""))</f>
        <v/>
      </c>
      <c r="I60">
        <f ca="1">(60+SUMIF(OFFSET(N60,-$C60+1,0,$C60),"EN",OFFSET(O60,-$C60+1,0,$C60))+SUMIF(OFFSET(S60,-$C60+1,0,$C60),"EN",OFFSET(T60,-$C60+1,0,$C60)))*SummonTypeTable!$Q$2</f>
        <v>700</v>
      </c>
      <c r="J60" t="str">
        <f ca="1">IF(C60=1,60*SummonTypeTable!$Q$2-OFFSET(I60,0,-4),
IF(I60&lt;&gt;OFFSET(I60,-1,0),OFFSET(I60,-1,0)-OFFSET(I60,0,-4),""))</f>
        <v/>
      </c>
      <c r="K60" t="str">
        <f ca="1">IF(C60=1,60*SummonTypeTable!$Q$2/OFFSET(I60,0,-4),
IF(I60&lt;&gt;OFFSET(I60,-1,0),OFFSET(I60,-1,0)/OFFSET(I60,0,-4),""))</f>
        <v/>
      </c>
      <c r="L60" t="str">
        <f t="shared" ca="1" si="16"/>
        <v>cu</v>
      </c>
      <c r="M60" t="s">
        <v>81</v>
      </c>
      <c r="N60" t="s">
        <v>147</v>
      </c>
      <c r="O60">
        <v>3100</v>
      </c>
      <c r="P60" t="str">
        <f t="shared" si="2"/>
        <v/>
      </c>
      <c r="Q60" t="str">
        <f t="shared" ca="1" si="13"/>
        <v>cu</v>
      </c>
      <c r="R60" t="s">
        <v>81</v>
      </c>
      <c r="S60" t="s">
        <v>147</v>
      </c>
      <c r="T60">
        <v>1550</v>
      </c>
      <c r="U60" t="str">
        <f t="shared" ca="1" si="4"/>
        <v>cu</v>
      </c>
      <c r="V60" t="str">
        <f t="shared" si="5"/>
        <v>GO</v>
      </c>
      <c r="W60">
        <f t="shared" si="6"/>
        <v>3100</v>
      </c>
      <c r="X60" t="str">
        <f t="shared" ca="1" si="7"/>
        <v>cu</v>
      </c>
      <c r="Y60" t="str">
        <f t="shared" si="8"/>
        <v>GO</v>
      </c>
      <c r="Z60">
        <f t="shared" si="9"/>
        <v>1550</v>
      </c>
    </row>
    <row r="61" spans="1:26">
      <c r="A61" t="str">
        <f t="shared" si="10"/>
        <v>fr</v>
      </c>
      <c r="B61" t="str">
        <f>VLOOKUP(A61,EventPointTypeTable!$A:$B,MATCH(EventPointTypeTable!$B$1,EventPointTypeTable!$A$1:$B$1,0),0)</f>
        <v>첫시작용</v>
      </c>
      <c r="C61">
        <v>60</v>
      </c>
      <c r="D61">
        <v>24</v>
      </c>
      <c r="E61">
        <f t="shared" ca="1" si="0"/>
        <v>1132</v>
      </c>
      <c r="F61">
        <f ca="1">(60+SUMIF(OFFSET(N61,-$C61+1,0,$C61),"EN",OFFSET(O61,-$C61+1,0,$C61)))*SummonTypeTable!$Q$2</f>
        <v>773.33333333333326</v>
      </c>
      <c r="G61">
        <f ca="1">IF(C61=1,60*SummonTypeTable!$Q$2-OFFSET(F61,0,-1),
IF(F61&lt;&gt;OFFSET(F61,-1,0),OFFSET(F61,-1,0)-OFFSET(F61,0,-1),""))</f>
        <v>-432</v>
      </c>
      <c r="H61">
        <f ca="1">IF(C61=1,60*SummonTypeTable!$Q$2/OFFSET(F61,0,-1),
IF(F61&lt;&gt;OFFSET(F61,-1,0),OFFSET(F61,-1,0)/OFFSET(F61,0,-1),""))</f>
        <v>0.61837455830388688</v>
      </c>
      <c r="I61">
        <f ca="1">(60+SUMIF(OFFSET(N61,-$C61+1,0,$C61),"EN",OFFSET(O61,-$C61+1,0,$C61))+SUMIF(OFFSET(S61,-$C61+1,0,$C61),"EN",OFFSET(T61,-$C61+1,0,$C61)))*SummonTypeTable!$Q$2</f>
        <v>773.33333333333326</v>
      </c>
      <c r="J61">
        <f ca="1">IF(C61=1,60*SummonTypeTable!$Q$2-OFFSET(I61,0,-4),
IF(I61&lt;&gt;OFFSET(I61,-1,0),OFFSET(I61,-1,0)-OFFSET(I61,0,-4),""))</f>
        <v>-432</v>
      </c>
      <c r="K61">
        <f ca="1">IF(C61=1,60*SummonTypeTable!$Q$2/OFFSET(I61,0,-4),
IF(I61&lt;&gt;OFFSET(I61,-1,0),OFFSET(I61,-1,0)/OFFSET(I61,0,-4),""))</f>
        <v>0.61837455830388688</v>
      </c>
      <c r="L61" t="str">
        <f t="shared" ca="1" si="16"/>
        <v>cu</v>
      </c>
      <c r="M61" t="s">
        <v>81</v>
      </c>
      <c r="N61" t="s">
        <v>146</v>
      </c>
      <c r="O61">
        <v>110</v>
      </c>
      <c r="P61" t="str">
        <f t="shared" si="2"/>
        <v>에너지너무많음</v>
      </c>
      <c r="Q61" t="str">
        <f t="shared" ca="1" si="13"/>
        <v>cu</v>
      </c>
      <c r="R61" t="s">
        <v>81</v>
      </c>
      <c r="S61" t="s">
        <v>147</v>
      </c>
      <c r="T61">
        <v>1575</v>
      </c>
      <c r="U61" t="str">
        <f t="shared" ca="1" si="4"/>
        <v>cu</v>
      </c>
      <c r="V61" t="str">
        <f t="shared" si="5"/>
        <v>EN</v>
      </c>
      <c r="W61">
        <f t="shared" si="6"/>
        <v>110</v>
      </c>
      <c r="X61" t="str">
        <f t="shared" ca="1" si="7"/>
        <v>cu</v>
      </c>
      <c r="Y61" t="str">
        <f t="shared" si="8"/>
        <v>GO</v>
      </c>
      <c r="Z61">
        <f t="shared" si="9"/>
        <v>1575</v>
      </c>
    </row>
    <row r="62" spans="1:26">
      <c r="A62" t="str">
        <f t="shared" si="10"/>
        <v>fr</v>
      </c>
      <c r="B62" t="str">
        <f>VLOOKUP(A62,EventPointTypeTable!$A:$B,MATCH(EventPointTypeTable!$B$1,EventPointTypeTable!$A$1:$B$1,0),0)</f>
        <v>첫시작용</v>
      </c>
      <c r="C62">
        <v>61</v>
      </c>
      <c r="D62">
        <v>55</v>
      </c>
      <c r="E62">
        <f t="shared" ca="1" si="0"/>
        <v>1187</v>
      </c>
      <c r="F62">
        <f ca="1">(60+SUMIF(OFFSET(N62,-$C62+1,0,$C62),"EN",OFFSET(O62,-$C62+1,0,$C62)))*SummonTypeTable!$Q$2</f>
        <v>773.33333333333326</v>
      </c>
      <c r="G62" t="str">
        <f ca="1">IF(C62=1,60*SummonTypeTable!$Q$2-OFFSET(F62,0,-1),
IF(F62&lt;&gt;OFFSET(F62,-1,0),OFFSET(F62,-1,0)-OFFSET(F62,0,-1),""))</f>
        <v/>
      </c>
      <c r="H62" t="str">
        <f ca="1">IF(C62=1,60*SummonTypeTable!$Q$2/OFFSET(F62,0,-1),
IF(F62&lt;&gt;OFFSET(F62,-1,0),OFFSET(F62,-1,0)/OFFSET(F62,0,-1),""))</f>
        <v/>
      </c>
      <c r="I62">
        <f ca="1">(60+SUMIF(OFFSET(N62,-$C62+1,0,$C62),"EN",OFFSET(O62,-$C62+1,0,$C62))+SUMIF(OFFSET(S62,-$C62+1,0,$C62),"EN",OFFSET(T62,-$C62+1,0,$C62)))*SummonTypeTable!$Q$2</f>
        <v>773.33333333333326</v>
      </c>
      <c r="J62" t="str">
        <f ca="1">IF(C62=1,60*SummonTypeTable!$Q$2-OFFSET(I62,0,-4),
IF(I62&lt;&gt;OFFSET(I62,-1,0),OFFSET(I62,-1,0)-OFFSET(I62,0,-4),""))</f>
        <v/>
      </c>
      <c r="K62" t="str">
        <f ca="1">IF(C62=1,60*SummonTypeTable!$Q$2/OFFSET(I62,0,-4),
IF(I62&lt;&gt;OFFSET(I62,-1,0),OFFSET(I62,-1,0)/OFFSET(I62,0,-4),""))</f>
        <v/>
      </c>
      <c r="L62" t="str">
        <f t="shared" ca="1" si="12"/>
        <v>cu</v>
      </c>
      <c r="M62" t="s">
        <v>81</v>
      </c>
      <c r="N62" t="s">
        <v>147</v>
      </c>
      <c r="O62">
        <v>3200</v>
      </c>
      <c r="P62" t="str">
        <f t="shared" si="2"/>
        <v/>
      </c>
      <c r="Q62" t="str">
        <f t="shared" ca="1" si="13"/>
        <v>cu</v>
      </c>
      <c r="R62" t="s">
        <v>81</v>
      </c>
      <c r="S62" t="s">
        <v>147</v>
      </c>
      <c r="T62">
        <v>1600</v>
      </c>
      <c r="U62" t="str">
        <f t="shared" ca="1" si="4"/>
        <v>cu</v>
      </c>
      <c r="V62" t="str">
        <f t="shared" si="5"/>
        <v>GO</v>
      </c>
      <c r="W62">
        <f t="shared" si="6"/>
        <v>3200</v>
      </c>
      <c r="X62" t="str">
        <f t="shared" ca="1" si="7"/>
        <v>cu</v>
      </c>
      <c r="Y62" t="str">
        <f t="shared" si="8"/>
        <v>GO</v>
      </c>
      <c r="Z62">
        <f t="shared" si="9"/>
        <v>1600</v>
      </c>
    </row>
    <row r="63" spans="1:26">
      <c r="A63" t="str">
        <f t="shared" si="10"/>
        <v>fr</v>
      </c>
      <c r="B63" t="str">
        <f>VLOOKUP(A63,EventPointTypeTable!$A:$B,MATCH(EventPointTypeTable!$B$1,EventPointTypeTable!$A$1:$B$1,0),0)</f>
        <v>첫시작용</v>
      </c>
      <c r="C63">
        <v>62</v>
      </c>
      <c r="D63">
        <v>24</v>
      </c>
      <c r="E63">
        <f t="shared" ca="1" si="0"/>
        <v>1211</v>
      </c>
      <c r="F63">
        <f ca="1">(60+SUMIF(OFFSET(N63,-$C63+1,0,$C63),"EN",OFFSET(O63,-$C63+1,0,$C63)))*SummonTypeTable!$Q$2</f>
        <v>773.33333333333326</v>
      </c>
      <c r="G63" t="str">
        <f ca="1">IF(C63=1,60*SummonTypeTable!$Q$2-OFFSET(F63,0,-1),
IF(F63&lt;&gt;OFFSET(F63,-1,0),OFFSET(F63,-1,0)-OFFSET(F63,0,-1),""))</f>
        <v/>
      </c>
      <c r="H63" t="str">
        <f ca="1">IF(C63=1,60*SummonTypeTable!$Q$2/OFFSET(F63,0,-1),
IF(F63&lt;&gt;OFFSET(F63,-1,0),OFFSET(F63,-1,0)/OFFSET(F63,0,-1),""))</f>
        <v/>
      </c>
      <c r="I63">
        <f ca="1">(60+SUMIF(OFFSET(N63,-$C63+1,0,$C63),"EN",OFFSET(O63,-$C63+1,0,$C63))+SUMIF(OFFSET(S63,-$C63+1,0,$C63),"EN",OFFSET(T63,-$C63+1,0,$C63)))*SummonTypeTable!$Q$2</f>
        <v>773.33333333333326</v>
      </c>
      <c r="J63" t="str">
        <f ca="1">IF(C63=1,60*SummonTypeTable!$Q$2-OFFSET(I63,0,-4),
IF(I63&lt;&gt;OFFSET(I63,-1,0),OFFSET(I63,-1,0)-OFFSET(I63,0,-4),""))</f>
        <v/>
      </c>
      <c r="K63" t="str">
        <f ca="1">IF(C63=1,60*SummonTypeTable!$Q$2/OFFSET(I63,0,-4),
IF(I63&lt;&gt;OFFSET(I63,-1,0),OFFSET(I63,-1,0)/OFFSET(I63,0,-4),""))</f>
        <v/>
      </c>
      <c r="L63" t="str">
        <f t="shared" ca="1" si="12"/>
        <v>it</v>
      </c>
      <c r="M63" t="s">
        <v>139</v>
      </c>
      <c r="N63" t="s">
        <v>138</v>
      </c>
      <c r="O63">
        <v>2</v>
      </c>
      <c r="P63" t="str">
        <f t="shared" si="2"/>
        <v/>
      </c>
      <c r="Q63" t="str">
        <f t="shared" ca="1" si="13"/>
        <v>cu</v>
      </c>
      <c r="R63" t="s">
        <v>81</v>
      </c>
      <c r="S63" t="s">
        <v>147</v>
      </c>
      <c r="T63">
        <v>1625</v>
      </c>
      <c r="U63" t="str">
        <f t="shared" ca="1" si="4"/>
        <v>it</v>
      </c>
      <c r="V63" t="str">
        <f t="shared" si="5"/>
        <v>Cash_sSpellGacha</v>
      </c>
      <c r="W63">
        <f t="shared" si="6"/>
        <v>2</v>
      </c>
      <c r="X63" t="str">
        <f t="shared" ca="1" si="7"/>
        <v>cu</v>
      </c>
      <c r="Y63" t="str">
        <f t="shared" si="8"/>
        <v>GO</v>
      </c>
      <c r="Z63">
        <f t="shared" si="9"/>
        <v>1625</v>
      </c>
    </row>
    <row r="64" spans="1:26">
      <c r="A64" t="str">
        <f t="shared" si="10"/>
        <v>fr</v>
      </c>
      <c r="B64" t="str">
        <f>VLOOKUP(A64,EventPointTypeTable!$A:$B,MATCH(EventPointTypeTable!$B$1,EventPointTypeTable!$A$1:$B$1,0),0)</f>
        <v>첫시작용</v>
      </c>
      <c r="C64">
        <v>63</v>
      </c>
      <c r="D64">
        <v>57</v>
      </c>
      <c r="E64">
        <f t="shared" ca="1" si="0"/>
        <v>1268</v>
      </c>
      <c r="F64">
        <f ca="1">(60+SUMIF(OFFSET(N64,-$C64+1,0,$C64),"EN",OFFSET(O64,-$C64+1,0,$C64)))*SummonTypeTable!$Q$2</f>
        <v>773.33333333333326</v>
      </c>
      <c r="G64" t="str">
        <f ca="1">IF(C64=1,60*SummonTypeTable!$Q$2-OFFSET(F64,0,-1),
IF(F64&lt;&gt;OFFSET(F64,-1,0),OFFSET(F64,-1,0)-OFFSET(F64,0,-1),""))</f>
        <v/>
      </c>
      <c r="H64" t="str">
        <f ca="1">IF(C64=1,60*SummonTypeTable!$Q$2/OFFSET(F64,0,-1),
IF(F64&lt;&gt;OFFSET(F64,-1,0),OFFSET(F64,-1,0)/OFFSET(F64,0,-1),""))</f>
        <v/>
      </c>
      <c r="I64">
        <f ca="1">(60+SUMIF(OFFSET(N64,-$C64+1,0,$C64),"EN",OFFSET(O64,-$C64+1,0,$C64))+SUMIF(OFFSET(S64,-$C64+1,0,$C64),"EN",OFFSET(T64,-$C64+1,0,$C64)))*SummonTypeTable!$Q$2</f>
        <v>773.33333333333326</v>
      </c>
      <c r="J64" t="str">
        <f ca="1">IF(C64=1,60*SummonTypeTable!$Q$2-OFFSET(I64,0,-4),
IF(I64&lt;&gt;OFFSET(I64,-1,0),OFFSET(I64,-1,0)-OFFSET(I64,0,-4),""))</f>
        <v/>
      </c>
      <c r="K64" t="str">
        <f ca="1">IF(C64=1,60*SummonTypeTable!$Q$2/OFFSET(I64,0,-4),
IF(I64&lt;&gt;OFFSET(I64,-1,0),OFFSET(I64,-1,0)/OFFSET(I64,0,-4),""))</f>
        <v/>
      </c>
      <c r="L64" t="str">
        <f t="shared" ca="1" si="12"/>
        <v>cu</v>
      </c>
      <c r="M64" t="s">
        <v>81</v>
      </c>
      <c r="N64" t="s">
        <v>153</v>
      </c>
      <c r="O64">
        <v>12</v>
      </c>
      <c r="P64" t="str">
        <f t="shared" si="2"/>
        <v/>
      </c>
      <c r="Q64" t="str">
        <f t="shared" ca="1" si="13"/>
        <v>cu</v>
      </c>
      <c r="R64" t="s">
        <v>81</v>
      </c>
      <c r="S64" t="s">
        <v>153</v>
      </c>
      <c r="T64">
        <v>4</v>
      </c>
      <c r="U64" t="str">
        <f t="shared" ca="1" si="4"/>
        <v>cu</v>
      </c>
      <c r="V64" t="str">
        <f t="shared" si="5"/>
        <v>DI</v>
      </c>
      <c r="W64">
        <f t="shared" si="6"/>
        <v>12</v>
      </c>
      <c r="X64" t="str">
        <f t="shared" ca="1" si="7"/>
        <v>cu</v>
      </c>
      <c r="Y64" t="str">
        <f t="shared" si="8"/>
        <v>DI</v>
      </c>
      <c r="Z64">
        <f t="shared" si="9"/>
        <v>4</v>
      </c>
    </row>
    <row r="65" spans="1:26">
      <c r="A65" t="str">
        <f t="shared" si="10"/>
        <v>fr</v>
      </c>
      <c r="B65" t="str">
        <f>VLOOKUP(A65,EventPointTypeTable!$A:$B,MATCH(EventPointTypeTable!$B$1,EventPointTypeTable!$A$1:$B$1,0),0)</f>
        <v>첫시작용</v>
      </c>
      <c r="C65">
        <v>64</v>
      </c>
      <c r="D65">
        <v>35</v>
      </c>
      <c r="E65">
        <f t="shared" ca="1" si="0"/>
        <v>1303</v>
      </c>
      <c r="F65">
        <f ca="1">(60+SUMIF(OFFSET(N65,-$C65+1,0,$C65),"EN",OFFSET(O65,-$C65+1,0,$C65)))*SummonTypeTable!$Q$2</f>
        <v>773.33333333333326</v>
      </c>
      <c r="G65" t="str">
        <f ca="1">IF(C65=1,60*SummonTypeTable!$Q$2-OFFSET(F65,0,-1),
IF(F65&lt;&gt;OFFSET(F65,-1,0),OFFSET(F65,-1,0)-OFFSET(F65,0,-1),""))</f>
        <v/>
      </c>
      <c r="H65" t="str">
        <f ca="1">IF(C65=1,60*SummonTypeTable!$Q$2/OFFSET(F65,0,-1),
IF(F65&lt;&gt;OFFSET(F65,-1,0),OFFSET(F65,-1,0)/OFFSET(F65,0,-1),""))</f>
        <v/>
      </c>
      <c r="I65">
        <f ca="1">(60+SUMIF(OFFSET(N65,-$C65+1,0,$C65),"EN",OFFSET(O65,-$C65+1,0,$C65))+SUMIF(OFFSET(S65,-$C65+1,0,$C65),"EN",OFFSET(T65,-$C65+1,0,$C65)))*SummonTypeTable!$Q$2</f>
        <v>773.33333333333326</v>
      </c>
      <c r="J65" t="str">
        <f ca="1">IF(C65=1,60*SummonTypeTable!$Q$2-OFFSET(I65,0,-4),
IF(I65&lt;&gt;OFFSET(I65,-1,0),OFFSET(I65,-1,0)-OFFSET(I65,0,-4),""))</f>
        <v/>
      </c>
      <c r="K65" t="str">
        <f ca="1">IF(C65=1,60*SummonTypeTable!$Q$2/OFFSET(I65,0,-4),
IF(I65&lt;&gt;OFFSET(I65,-1,0),OFFSET(I65,-1,0)/OFFSET(I65,0,-4),""))</f>
        <v/>
      </c>
      <c r="L65" t="str">
        <f t="shared" ca="1" si="12"/>
        <v>cu</v>
      </c>
      <c r="M65" t="s">
        <v>81</v>
      </c>
      <c r="N65" t="s">
        <v>147</v>
      </c>
      <c r="O65">
        <v>3350</v>
      </c>
      <c r="P65" t="str">
        <f t="shared" ref="P65:P149" si="17">IF(M65="장비1상자",
  IF(OR(N65&gt;3,O65&gt;5),"장비이상",""),
IF(N65="GO",
  IF(O65&lt;100,"골드이상",""),
IF(N65="EN",
  IF(O65&gt;29,"에너지너무많음",
  IF(O65&gt;9,"에너지다소많음","")),"")))</f>
        <v/>
      </c>
      <c r="Q65" t="str">
        <f t="shared" ca="1" si="13"/>
        <v>cu</v>
      </c>
      <c r="R65" t="s">
        <v>81</v>
      </c>
      <c r="S65" t="s">
        <v>147</v>
      </c>
      <c r="T65">
        <v>1675</v>
      </c>
      <c r="U65" t="str">
        <f t="shared" ca="1" si="4"/>
        <v>cu</v>
      </c>
      <c r="V65" t="str">
        <f t="shared" ref="V65:V149" si="18">IF(LEN(N65)=0,"",N65)</f>
        <v>GO</v>
      </c>
      <c r="W65">
        <f t="shared" ref="W65:W149" si="19">IF(LEN(O65)=0,"",O65)</f>
        <v>3350</v>
      </c>
      <c r="X65" t="str">
        <f t="shared" ref="X65:X149" ca="1" si="20">IF(LEN(Q65)=0,"",Q65)</f>
        <v>cu</v>
      </c>
      <c r="Y65" t="str">
        <f t="shared" ref="Y65:Y149" si="21">IF(LEN(S65)=0,"",S65)</f>
        <v>GO</v>
      </c>
      <c r="Z65">
        <f t="shared" ref="Z65:Z149" si="22">IF(LEN(T65)=0,"",T65)</f>
        <v>1675</v>
      </c>
    </row>
    <row r="66" spans="1:26">
      <c r="A66" t="str">
        <f t="shared" si="10"/>
        <v>fr</v>
      </c>
      <c r="B66" t="str">
        <f>VLOOKUP(A66,EventPointTypeTable!$A:$B,MATCH(EventPointTypeTable!$B$1,EventPointTypeTable!$A$1:$B$1,0),0)</f>
        <v>첫시작용</v>
      </c>
      <c r="C66">
        <v>65</v>
      </c>
      <c r="D66">
        <v>55</v>
      </c>
      <c r="E66">
        <f t="shared" ref="E66:E152" ca="1" si="23">IF(A66&lt;&gt;OFFSET(A66,-1,0),D66,OFFSET(E66,-1,0)+D66)</f>
        <v>1358</v>
      </c>
      <c r="F66">
        <f ca="1">(60+SUMIF(OFFSET(N66,-$C66+1,0,$C66),"EN",OFFSET(O66,-$C66+1,0,$C66)))*SummonTypeTable!$Q$2</f>
        <v>773.33333333333326</v>
      </c>
      <c r="G66" t="str">
        <f ca="1">IF(C66=1,60*SummonTypeTable!$Q$2-OFFSET(F66,0,-1),
IF(F66&lt;&gt;OFFSET(F66,-1,0),OFFSET(F66,-1,0)-OFFSET(F66,0,-1),""))</f>
        <v/>
      </c>
      <c r="H66" t="str">
        <f ca="1">IF(C66=1,60*SummonTypeTable!$Q$2/OFFSET(F66,0,-1),
IF(F66&lt;&gt;OFFSET(F66,-1,0),OFFSET(F66,-1,0)/OFFSET(F66,0,-1),""))</f>
        <v/>
      </c>
      <c r="I66">
        <f ca="1">(60+SUMIF(OFFSET(N66,-$C66+1,0,$C66),"EN",OFFSET(O66,-$C66+1,0,$C66))+SUMIF(OFFSET(S66,-$C66+1,0,$C66),"EN",OFFSET(T66,-$C66+1,0,$C66)))*SummonTypeTable!$Q$2</f>
        <v>773.33333333333326</v>
      </c>
      <c r="J66" t="str">
        <f ca="1">IF(C66=1,60*SummonTypeTable!$Q$2-OFFSET(I66,0,-4),
IF(I66&lt;&gt;OFFSET(I66,-1,0),OFFSET(I66,-1,0)-OFFSET(I66,0,-4),""))</f>
        <v/>
      </c>
      <c r="K66" t="str">
        <f ca="1">IF(C66=1,60*SummonTypeTable!$Q$2/OFFSET(I66,0,-4),
IF(I66&lt;&gt;OFFSET(I66,-1,0),OFFSET(I66,-1,0)/OFFSET(I66,0,-4),""))</f>
        <v/>
      </c>
      <c r="L66" t="str">
        <f t="shared" ca="1" si="12"/>
        <v>it</v>
      </c>
      <c r="M66" t="s">
        <v>139</v>
      </c>
      <c r="N66" t="s">
        <v>138</v>
      </c>
      <c r="O66">
        <v>5</v>
      </c>
      <c r="P66" t="str">
        <f t="shared" si="17"/>
        <v/>
      </c>
      <c r="Q66" t="str">
        <f t="shared" ca="1" si="13"/>
        <v>cu</v>
      </c>
      <c r="R66" t="s">
        <v>81</v>
      </c>
      <c r="S66" t="s">
        <v>147</v>
      </c>
      <c r="T66">
        <v>1700</v>
      </c>
      <c r="U66" t="str">
        <f t="shared" ref="U66:U129" ca="1" si="24">IF(LEN(L66)=0,"",L66)</f>
        <v>it</v>
      </c>
      <c r="V66" t="str">
        <f t="shared" si="18"/>
        <v>Cash_sSpellGacha</v>
      </c>
      <c r="W66">
        <f t="shared" si="19"/>
        <v>5</v>
      </c>
      <c r="X66" t="str">
        <f t="shared" ca="1" si="20"/>
        <v>cu</v>
      </c>
      <c r="Y66" t="str">
        <f t="shared" si="21"/>
        <v>GO</v>
      </c>
      <c r="Z66">
        <f t="shared" si="22"/>
        <v>1700</v>
      </c>
    </row>
    <row r="67" spans="1:26">
      <c r="A67" t="str">
        <f t="shared" ref="A67:A130" si="25">A66</f>
        <v>fr</v>
      </c>
      <c r="B67" t="str">
        <f>VLOOKUP(A67,EventPointTypeTable!$A:$B,MATCH(EventPointTypeTable!$B$1,EventPointTypeTable!$A$1:$B$1,0),0)</f>
        <v>첫시작용</v>
      </c>
      <c r="C67">
        <v>66</v>
      </c>
      <c r="D67">
        <v>12</v>
      </c>
      <c r="E67">
        <f t="shared" ca="1" si="23"/>
        <v>1370</v>
      </c>
      <c r="F67">
        <f ca="1">(60+SUMIF(OFFSET(N67,-$C67+1,0,$C67),"EN",OFFSET(O67,-$C67+1,0,$C67)))*SummonTypeTable!$Q$2</f>
        <v>773.33333333333326</v>
      </c>
      <c r="G67" t="str">
        <f ca="1">IF(C67=1,60*SummonTypeTable!$Q$2-OFFSET(F67,0,-1),
IF(F67&lt;&gt;OFFSET(F67,-1,0),OFFSET(F67,-1,0)-OFFSET(F67,0,-1),""))</f>
        <v/>
      </c>
      <c r="H67" t="str">
        <f ca="1">IF(C67=1,60*SummonTypeTable!$Q$2/OFFSET(F67,0,-1),
IF(F67&lt;&gt;OFFSET(F67,-1,0),OFFSET(F67,-1,0)/OFFSET(F67,0,-1),""))</f>
        <v/>
      </c>
      <c r="I67">
        <f ca="1">(60+SUMIF(OFFSET(N67,-$C67+1,0,$C67),"EN",OFFSET(O67,-$C67+1,0,$C67))+SUMIF(OFFSET(S67,-$C67+1,0,$C67),"EN",OFFSET(T67,-$C67+1,0,$C67)))*SummonTypeTable!$Q$2</f>
        <v>773.33333333333326</v>
      </c>
      <c r="J67" t="str">
        <f ca="1">IF(C67=1,60*SummonTypeTable!$Q$2-OFFSET(I67,0,-4),
IF(I67&lt;&gt;OFFSET(I67,-1,0),OFFSET(I67,-1,0)-OFFSET(I67,0,-4),""))</f>
        <v/>
      </c>
      <c r="K67" t="str">
        <f ca="1">IF(C67=1,60*SummonTypeTable!$Q$2/OFFSET(I67,0,-4),
IF(I67&lt;&gt;OFFSET(I67,-1,0),OFFSET(I67,-1,0)/OFFSET(I67,0,-4),""))</f>
        <v/>
      </c>
      <c r="L67" t="str">
        <f t="shared" ca="1" si="12"/>
        <v>cu</v>
      </c>
      <c r="M67" t="s">
        <v>81</v>
      </c>
      <c r="N67" t="s">
        <v>147</v>
      </c>
      <c r="O67">
        <v>3450</v>
      </c>
      <c r="P67" t="str">
        <f t="shared" si="17"/>
        <v/>
      </c>
      <c r="Q67" t="str">
        <f t="shared" ca="1" si="13"/>
        <v>cu</v>
      </c>
      <c r="R67" t="s">
        <v>81</v>
      </c>
      <c r="S67" t="s">
        <v>147</v>
      </c>
      <c r="T67">
        <v>1725</v>
      </c>
      <c r="U67" t="str">
        <f t="shared" ca="1" si="24"/>
        <v>cu</v>
      </c>
      <c r="V67" t="str">
        <f t="shared" si="18"/>
        <v>GO</v>
      </c>
      <c r="W67">
        <f t="shared" si="19"/>
        <v>3450</v>
      </c>
      <c r="X67" t="str">
        <f t="shared" ca="1" si="20"/>
        <v>cu</v>
      </c>
      <c r="Y67" t="str">
        <f t="shared" si="21"/>
        <v>GO</v>
      </c>
      <c r="Z67">
        <f t="shared" si="22"/>
        <v>1725</v>
      </c>
    </row>
    <row r="68" spans="1:26">
      <c r="A68" t="str">
        <f t="shared" si="25"/>
        <v>fr</v>
      </c>
      <c r="B68" t="str">
        <f>VLOOKUP(A68,EventPointTypeTable!$A:$B,MATCH(EventPointTypeTable!$B$1,EventPointTypeTable!$A$1:$B$1,0),0)</f>
        <v>첫시작용</v>
      </c>
      <c r="C68">
        <v>67</v>
      </c>
      <c r="D68">
        <v>46</v>
      </c>
      <c r="E68">
        <f t="shared" ca="1" si="23"/>
        <v>1416</v>
      </c>
      <c r="F68">
        <f ca="1">(60+SUMIF(OFFSET(N68,-$C68+1,0,$C68),"EN",OFFSET(O68,-$C68+1,0,$C68)))*SummonTypeTable!$Q$2</f>
        <v>840</v>
      </c>
      <c r="G68">
        <f ca="1">IF(C68=1,60*SummonTypeTable!$Q$2-OFFSET(F68,0,-1),
IF(F68&lt;&gt;OFFSET(F68,-1,0),OFFSET(F68,-1,0)-OFFSET(F68,0,-1),""))</f>
        <v>-642.66666666666674</v>
      </c>
      <c r="H68">
        <f ca="1">IF(C68=1,60*SummonTypeTable!$Q$2/OFFSET(F68,0,-1),
IF(F68&lt;&gt;OFFSET(F68,-1,0),OFFSET(F68,-1,0)/OFFSET(F68,0,-1),""))</f>
        <v>0.54613935969868166</v>
      </c>
      <c r="I68">
        <f ca="1">(60+SUMIF(OFFSET(N68,-$C68+1,0,$C68),"EN",OFFSET(O68,-$C68+1,0,$C68))+SUMIF(OFFSET(S68,-$C68+1,0,$C68),"EN",OFFSET(T68,-$C68+1,0,$C68)))*SummonTypeTable!$Q$2</f>
        <v>840</v>
      </c>
      <c r="J68">
        <f ca="1">IF(C68=1,60*SummonTypeTable!$Q$2-OFFSET(I68,0,-4),
IF(I68&lt;&gt;OFFSET(I68,-1,0),OFFSET(I68,-1,0)-OFFSET(I68,0,-4),""))</f>
        <v>-642.66666666666674</v>
      </c>
      <c r="K68">
        <f ca="1">IF(C68=1,60*SummonTypeTable!$Q$2/OFFSET(I68,0,-4),
IF(I68&lt;&gt;OFFSET(I68,-1,0),OFFSET(I68,-1,0)/OFFSET(I68,0,-4),""))</f>
        <v>0.54613935969868166</v>
      </c>
      <c r="L68" t="str">
        <f t="shared" ca="1" si="12"/>
        <v>cu</v>
      </c>
      <c r="M68" t="s">
        <v>81</v>
      </c>
      <c r="N68" t="s">
        <v>146</v>
      </c>
      <c r="O68">
        <v>100</v>
      </c>
      <c r="P68" t="str">
        <f t="shared" si="17"/>
        <v>에너지너무많음</v>
      </c>
      <c r="Q68" t="str">
        <f t="shared" ca="1" si="13"/>
        <v>cu</v>
      </c>
      <c r="R68" t="s">
        <v>81</v>
      </c>
      <c r="S68" t="s">
        <v>147</v>
      </c>
      <c r="T68">
        <v>1750</v>
      </c>
      <c r="U68" t="str">
        <f t="shared" ca="1" si="24"/>
        <v>cu</v>
      </c>
      <c r="V68" t="str">
        <f t="shared" si="18"/>
        <v>EN</v>
      </c>
      <c r="W68">
        <f t="shared" si="19"/>
        <v>100</v>
      </c>
      <c r="X68" t="str">
        <f t="shared" ca="1" si="20"/>
        <v>cu</v>
      </c>
      <c r="Y68" t="str">
        <f t="shared" si="21"/>
        <v>GO</v>
      </c>
      <c r="Z68">
        <f t="shared" si="22"/>
        <v>1750</v>
      </c>
    </row>
    <row r="69" spans="1:26">
      <c r="A69" t="str">
        <f t="shared" si="25"/>
        <v>fr</v>
      </c>
      <c r="B69" t="str">
        <f>VLOOKUP(A69,EventPointTypeTable!$A:$B,MATCH(EventPointTypeTable!$B$1,EventPointTypeTable!$A$1:$B$1,0),0)</f>
        <v>첫시작용</v>
      </c>
      <c r="C69">
        <v>68</v>
      </c>
      <c r="D69">
        <v>65</v>
      </c>
      <c r="E69">
        <f t="shared" ca="1" si="23"/>
        <v>1481</v>
      </c>
      <c r="F69">
        <f ca="1">(60+SUMIF(OFFSET(N69,-$C69+1,0,$C69),"EN",OFFSET(O69,-$C69+1,0,$C69)))*SummonTypeTable!$Q$2</f>
        <v>840</v>
      </c>
      <c r="G69" t="str">
        <f ca="1">IF(C69=1,60*SummonTypeTable!$Q$2-OFFSET(F69,0,-1),
IF(F69&lt;&gt;OFFSET(F69,-1,0),OFFSET(F69,-1,0)-OFFSET(F69,0,-1),""))</f>
        <v/>
      </c>
      <c r="H69" t="str">
        <f ca="1">IF(C69=1,60*SummonTypeTable!$Q$2/OFFSET(F69,0,-1),
IF(F69&lt;&gt;OFFSET(F69,-1,0),OFFSET(F69,-1,0)/OFFSET(F69,0,-1),""))</f>
        <v/>
      </c>
      <c r="I69">
        <f ca="1">(60+SUMIF(OFFSET(N69,-$C69+1,0,$C69),"EN",OFFSET(O69,-$C69+1,0,$C69))+SUMIF(OFFSET(S69,-$C69+1,0,$C69),"EN",OFFSET(T69,-$C69+1,0,$C69)))*SummonTypeTable!$Q$2</f>
        <v>840</v>
      </c>
      <c r="J69" t="str">
        <f ca="1">IF(C69=1,60*SummonTypeTable!$Q$2-OFFSET(I69,0,-4),
IF(I69&lt;&gt;OFFSET(I69,-1,0),OFFSET(I69,-1,0)-OFFSET(I69,0,-4),""))</f>
        <v/>
      </c>
      <c r="K69" t="str">
        <f ca="1">IF(C69=1,60*SummonTypeTable!$Q$2/OFFSET(I69,0,-4),
IF(I69&lt;&gt;OFFSET(I69,-1,0),OFFSET(I69,-1,0)/OFFSET(I69,0,-4),""))</f>
        <v/>
      </c>
      <c r="L69" t="str">
        <f t="shared" ca="1" si="12"/>
        <v>it</v>
      </c>
      <c r="M69" t="s">
        <v>139</v>
      </c>
      <c r="N69" t="s">
        <v>138</v>
      </c>
      <c r="O69">
        <v>5</v>
      </c>
      <c r="P69" t="str">
        <f t="shared" si="17"/>
        <v/>
      </c>
      <c r="Q69" t="str">
        <f t="shared" ca="1" si="13"/>
        <v>cu</v>
      </c>
      <c r="R69" t="s">
        <v>81</v>
      </c>
      <c r="S69" t="s">
        <v>147</v>
      </c>
      <c r="T69">
        <v>1775</v>
      </c>
      <c r="U69" t="str">
        <f t="shared" ca="1" si="24"/>
        <v>it</v>
      </c>
      <c r="V69" t="str">
        <f t="shared" si="18"/>
        <v>Cash_sSpellGacha</v>
      </c>
      <c r="W69">
        <f t="shared" si="19"/>
        <v>5</v>
      </c>
      <c r="X69" t="str">
        <f t="shared" ca="1" si="20"/>
        <v>cu</v>
      </c>
      <c r="Y69" t="str">
        <f t="shared" si="21"/>
        <v>GO</v>
      </c>
      <c r="Z69">
        <f t="shared" si="22"/>
        <v>1775</v>
      </c>
    </row>
    <row r="70" spans="1:26">
      <c r="A70" t="str">
        <f t="shared" si="25"/>
        <v>fr</v>
      </c>
      <c r="B70" t="str">
        <f>VLOOKUP(A70,EventPointTypeTable!$A:$B,MATCH(EventPointTypeTable!$B$1,EventPointTypeTable!$A$1:$B$1,0),0)</f>
        <v>첫시작용</v>
      </c>
      <c r="C70">
        <v>69</v>
      </c>
      <c r="D70">
        <v>35</v>
      </c>
      <c r="E70">
        <f t="shared" ca="1" si="23"/>
        <v>1516</v>
      </c>
      <c r="F70">
        <f ca="1">(60+SUMIF(OFFSET(N70,-$C70+1,0,$C70),"EN",OFFSET(O70,-$C70+1,0,$C70)))*SummonTypeTable!$Q$2</f>
        <v>840</v>
      </c>
      <c r="G70" t="str">
        <f ca="1">IF(C70=1,60*SummonTypeTable!$Q$2-OFFSET(F70,0,-1),
IF(F70&lt;&gt;OFFSET(F70,-1,0),OFFSET(F70,-1,0)-OFFSET(F70,0,-1),""))</f>
        <v/>
      </c>
      <c r="H70" t="str">
        <f ca="1">IF(C70=1,60*SummonTypeTable!$Q$2/OFFSET(F70,0,-1),
IF(F70&lt;&gt;OFFSET(F70,-1,0),OFFSET(F70,-1,0)/OFFSET(F70,0,-1),""))</f>
        <v/>
      </c>
      <c r="I70">
        <f ca="1">(60+SUMIF(OFFSET(N70,-$C70+1,0,$C70),"EN",OFFSET(O70,-$C70+1,0,$C70))+SUMIF(OFFSET(S70,-$C70+1,0,$C70),"EN",OFFSET(T70,-$C70+1,0,$C70)))*SummonTypeTable!$Q$2</f>
        <v>840</v>
      </c>
      <c r="J70" t="str">
        <f ca="1">IF(C70=1,60*SummonTypeTable!$Q$2-OFFSET(I70,0,-4),
IF(I70&lt;&gt;OFFSET(I70,-1,0),OFFSET(I70,-1,0)-OFFSET(I70,0,-4),""))</f>
        <v/>
      </c>
      <c r="K70" t="str">
        <f ca="1">IF(C70=1,60*SummonTypeTable!$Q$2/OFFSET(I70,0,-4),
IF(I70&lt;&gt;OFFSET(I70,-1,0),OFFSET(I70,-1,0)/OFFSET(I70,0,-4),""))</f>
        <v/>
      </c>
      <c r="L70" t="str">
        <f t="shared" ca="1" si="12"/>
        <v>cu</v>
      </c>
      <c r="M70" t="s">
        <v>81</v>
      </c>
      <c r="N70" t="s">
        <v>147</v>
      </c>
      <c r="O70">
        <v>3600</v>
      </c>
      <c r="P70" t="str">
        <f t="shared" si="17"/>
        <v/>
      </c>
      <c r="Q70" t="str">
        <f t="shared" ca="1" si="13"/>
        <v>cu</v>
      </c>
      <c r="R70" t="s">
        <v>81</v>
      </c>
      <c r="S70" t="s">
        <v>147</v>
      </c>
      <c r="T70">
        <v>1800</v>
      </c>
      <c r="U70" t="str">
        <f t="shared" ca="1" si="24"/>
        <v>cu</v>
      </c>
      <c r="V70" t="str">
        <f t="shared" si="18"/>
        <v>GO</v>
      </c>
      <c r="W70">
        <f t="shared" si="19"/>
        <v>3600</v>
      </c>
      <c r="X70" t="str">
        <f t="shared" ca="1" si="20"/>
        <v>cu</v>
      </c>
      <c r="Y70" t="str">
        <f t="shared" si="21"/>
        <v>GO</v>
      </c>
      <c r="Z70">
        <f t="shared" si="22"/>
        <v>1800</v>
      </c>
    </row>
    <row r="71" spans="1:26">
      <c r="A71" t="str">
        <f t="shared" si="25"/>
        <v>fr</v>
      </c>
      <c r="B71" t="str">
        <f>VLOOKUP(A71,EventPointTypeTable!$A:$B,MATCH(EventPointTypeTable!$B$1,EventPointTypeTable!$A$1:$B$1,0),0)</f>
        <v>첫시작용</v>
      </c>
      <c r="C71">
        <v>70</v>
      </c>
      <c r="D71">
        <v>60</v>
      </c>
      <c r="E71">
        <f t="shared" ca="1" si="23"/>
        <v>1576</v>
      </c>
      <c r="F71">
        <f ca="1">(60+SUMIF(OFFSET(N71,-$C71+1,0,$C71),"EN",OFFSET(O71,-$C71+1,0,$C71)))*SummonTypeTable!$Q$2</f>
        <v>916.66666666666663</v>
      </c>
      <c r="G71">
        <f ca="1">IF(C71=1,60*SummonTypeTable!$Q$2-OFFSET(F71,0,-1),
IF(F71&lt;&gt;OFFSET(F71,-1,0),OFFSET(F71,-1,0)-OFFSET(F71,0,-1),""))</f>
        <v>-736</v>
      </c>
      <c r="H71">
        <f ca="1">IF(C71=1,60*SummonTypeTable!$Q$2/OFFSET(F71,0,-1),
IF(F71&lt;&gt;OFFSET(F71,-1,0),OFFSET(F71,-1,0)/OFFSET(F71,0,-1),""))</f>
        <v>0.53299492385786806</v>
      </c>
      <c r="I71">
        <f ca="1">(60+SUMIF(OFFSET(N71,-$C71+1,0,$C71),"EN",OFFSET(O71,-$C71+1,0,$C71))+SUMIF(OFFSET(S71,-$C71+1,0,$C71),"EN",OFFSET(T71,-$C71+1,0,$C71)))*SummonTypeTable!$Q$2</f>
        <v>916.66666666666663</v>
      </c>
      <c r="J71">
        <f ca="1">IF(C71=1,60*SummonTypeTable!$Q$2-OFFSET(I71,0,-4),
IF(I71&lt;&gt;OFFSET(I71,-1,0),OFFSET(I71,-1,0)-OFFSET(I71,0,-4),""))</f>
        <v>-736</v>
      </c>
      <c r="K71">
        <f ca="1">IF(C71=1,60*SummonTypeTable!$Q$2/OFFSET(I71,0,-4),
IF(I71&lt;&gt;OFFSET(I71,-1,0),OFFSET(I71,-1,0)/OFFSET(I71,0,-4),""))</f>
        <v>0.53299492385786806</v>
      </c>
      <c r="L71" t="str">
        <f t="shared" ca="1" si="12"/>
        <v>cu</v>
      </c>
      <c r="M71" t="s">
        <v>81</v>
      </c>
      <c r="N71" t="s">
        <v>146</v>
      </c>
      <c r="O71">
        <v>115</v>
      </c>
      <c r="P71" t="str">
        <f t="shared" si="17"/>
        <v>에너지너무많음</v>
      </c>
      <c r="Q71" t="str">
        <f t="shared" ca="1" si="13"/>
        <v>cu</v>
      </c>
      <c r="R71" t="s">
        <v>81</v>
      </c>
      <c r="S71" t="s">
        <v>147</v>
      </c>
      <c r="T71">
        <v>1825</v>
      </c>
      <c r="U71" t="str">
        <f t="shared" ca="1" si="24"/>
        <v>cu</v>
      </c>
      <c r="V71" t="str">
        <f t="shared" si="18"/>
        <v>EN</v>
      </c>
      <c r="W71">
        <f t="shared" si="19"/>
        <v>115</v>
      </c>
      <c r="X71" t="str">
        <f t="shared" ca="1" si="20"/>
        <v>cu</v>
      </c>
      <c r="Y71" t="str">
        <f t="shared" si="21"/>
        <v>GO</v>
      </c>
      <c r="Z71">
        <f t="shared" si="22"/>
        <v>1825</v>
      </c>
    </row>
    <row r="72" spans="1:26">
      <c r="A72" t="str">
        <f t="shared" si="25"/>
        <v>fr</v>
      </c>
      <c r="B72" t="str">
        <f>VLOOKUP(A72,EventPointTypeTable!$A:$B,MATCH(EventPointTypeTable!$B$1,EventPointTypeTable!$A$1:$B$1,0),0)</f>
        <v>첫시작용</v>
      </c>
      <c r="C72">
        <v>71</v>
      </c>
      <c r="D72">
        <v>72</v>
      </c>
      <c r="E72">
        <f t="shared" ca="1" si="23"/>
        <v>1648</v>
      </c>
      <c r="F72">
        <f ca="1">(60+SUMIF(OFFSET(N72,-$C72+1,0,$C72),"EN",OFFSET(O72,-$C72+1,0,$C72)))*SummonTypeTable!$Q$2</f>
        <v>916.66666666666663</v>
      </c>
      <c r="G72" t="str">
        <f ca="1">IF(C72=1,60*SummonTypeTable!$Q$2-OFFSET(F72,0,-1),
IF(F72&lt;&gt;OFFSET(F72,-1,0),OFFSET(F72,-1,0)-OFFSET(F72,0,-1),""))</f>
        <v/>
      </c>
      <c r="H72" t="str">
        <f ca="1">IF(C72=1,60*SummonTypeTable!$Q$2/OFFSET(F72,0,-1),
IF(F72&lt;&gt;OFFSET(F72,-1,0),OFFSET(F72,-1,0)/OFFSET(F72,0,-1),""))</f>
        <v/>
      </c>
      <c r="I72">
        <f ca="1">(60+SUMIF(OFFSET(N72,-$C72+1,0,$C72),"EN",OFFSET(O72,-$C72+1,0,$C72))+SUMIF(OFFSET(S72,-$C72+1,0,$C72),"EN",OFFSET(T72,-$C72+1,0,$C72)))*SummonTypeTable!$Q$2</f>
        <v>916.66666666666663</v>
      </c>
      <c r="J72" t="str">
        <f ca="1">IF(C72=1,60*SummonTypeTable!$Q$2-OFFSET(I72,0,-4),
IF(I72&lt;&gt;OFFSET(I72,-1,0),OFFSET(I72,-1,0)-OFFSET(I72,0,-4),""))</f>
        <v/>
      </c>
      <c r="K72" t="str">
        <f ca="1">IF(C72=1,60*SummonTypeTable!$Q$2/OFFSET(I72,0,-4),
IF(I72&lt;&gt;OFFSET(I72,-1,0),OFFSET(I72,-1,0)/OFFSET(I72,0,-4),""))</f>
        <v/>
      </c>
      <c r="L72" t="str">
        <f t="shared" ca="1" si="12"/>
        <v>it</v>
      </c>
      <c r="M72" t="s">
        <v>139</v>
      </c>
      <c r="N72" t="s">
        <v>138</v>
      </c>
      <c r="O72">
        <v>10</v>
      </c>
      <c r="P72" t="str">
        <f t="shared" si="17"/>
        <v/>
      </c>
      <c r="Q72" t="str">
        <f t="shared" ca="1" si="13"/>
        <v>cu</v>
      </c>
      <c r="R72" t="s">
        <v>81</v>
      </c>
      <c r="S72" t="s">
        <v>147</v>
      </c>
      <c r="T72">
        <v>1850</v>
      </c>
      <c r="U72" t="str">
        <f t="shared" ca="1" si="24"/>
        <v>it</v>
      </c>
      <c r="V72" t="str">
        <f t="shared" si="18"/>
        <v>Cash_sSpellGacha</v>
      </c>
      <c r="W72">
        <f t="shared" si="19"/>
        <v>10</v>
      </c>
      <c r="X72" t="str">
        <f t="shared" ca="1" si="20"/>
        <v>cu</v>
      </c>
      <c r="Y72" t="str">
        <f t="shared" si="21"/>
        <v>GO</v>
      </c>
      <c r="Z72">
        <f t="shared" si="22"/>
        <v>1850</v>
      </c>
    </row>
    <row r="73" spans="1:26">
      <c r="A73" t="str">
        <f t="shared" si="25"/>
        <v>fr</v>
      </c>
      <c r="B73" t="str">
        <f>VLOOKUP(A73,EventPointTypeTable!$A:$B,MATCH(EventPointTypeTable!$B$1,EventPointTypeTable!$A$1:$B$1,0),0)</f>
        <v>첫시작용</v>
      </c>
      <c r="C73">
        <v>72</v>
      </c>
      <c r="D73">
        <v>88</v>
      </c>
      <c r="E73">
        <f t="shared" ca="1" si="23"/>
        <v>1736</v>
      </c>
      <c r="F73">
        <f ca="1">(60+SUMIF(OFFSET(N73,-$C73+1,0,$C73),"EN",OFFSET(O73,-$C73+1,0,$C73)))*SummonTypeTable!$Q$2</f>
        <v>916.66666666666663</v>
      </c>
      <c r="G73" t="str">
        <f ca="1">IF(C73=1,60*SummonTypeTable!$Q$2-OFFSET(F73,0,-1),
IF(F73&lt;&gt;OFFSET(F73,-1,0),OFFSET(F73,-1,0)-OFFSET(F73,0,-1),""))</f>
        <v/>
      </c>
      <c r="H73" t="str">
        <f ca="1">IF(C73=1,60*SummonTypeTable!$Q$2/OFFSET(F73,0,-1),
IF(F73&lt;&gt;OFFSET(F73,-1,0),OFFSET(F73,-1,0)/OFFSET(F73,0,-1),""))</f>
        <v/>
      </c>
      <c r="I73">
        <f ca="1">(60+SUMIF(OFFSET(N73,-$C73+1,0,$C73),"EN",OFFSET(O73,-$C73+1,0,$C73))+SUMIF(OFFSET(S73,-$C73+1,0,$C73),"EN",OFFSET(T73,-$C73+1,0,$C73)))*SummonTypeTable!$Q$2</f>
        <v>916.66666666666663</v>
      </c>
      <c r="J73" t="str">
        <f ca="1">IF(C73=1,60*SummonTypeTable!$Q$2-OFFSET(I73,0,-4),
IF(I73&lt;&gt;OFFSET(I73,-1,0),OFFSET(I73,-1,0)-OFFSET(I73,0,-4),""))</f>
        <v/>
      </c>
      <c r="K73" t="str">
        <f ca="1">IF(C73=1,60*SummonTypeTable!$Q$2/OFFSET(I73,0,-4),
IF(I73&lt;&gt;OFFSET(I73,-1,0),OFFSET(I73,-1,0)/OFFSET(I73,0,-4),""))</f>
        <v/>
      </c>
      <c r="L73" t="str">
        <f t="shared" ca="1" si="12"/>
        <v>cu</v>
      </c>
      <c r="M73" t="s">
        <v>81</v>
      </c>
      <c r="N73" t="s">
        <v>147</v>
      </c>
      <c r="O73">
        <v>3750</v>
      </c>
      <c r="P73" t="str">
        <f t="shared" si="17"/>
        <v/>
      </c>
      <c r="Q73" t="str">
        <f t="shared" ca="1" si="13"/>
        <v>cu</v>
      </c>
      <c r="R73" t="s">
        <v>81</v>
      </c>
      <c r="S73" t="s">
        <v>147</v>
      </c>
      <c r="T73">
        <v>1875</v>
      </c>
      <c r="U73" t="str">
        <f t="shared" ca="1" si="24"/>
        <v>cu</v>
      </c>
      <c r="V73" t="str">
        <f t="shared" si="18"/>
        <v>GO</v>
      </c>
      <c r="W73">
        <f t="shared" si="19"/>
        <v>3750</v>
      </c>
      <c r="X73" t="str">
        <f t="shared" ca="1" si="20"/>
        <v>cu</v>
      </c>
      <c r="Y73" t="str">
        <f t="shared" si="21"/>
        <v>GO</v>
      </c>
      <c r="Z73">
        <f t="shared" si="22"/>
        <v>1875</v>
      </c>
    </row>
    <row r="74" spans="1:26">
      <c r="A74" t="str">
        <f t="shared" si="25"/>
        <v>fr</v>
      </c>
      <c r="B74" t="str">
        <f>VLOOKUP(A74,EventPointTypeTable!$A:$B,MATCH(EventPointTypeTable!$B$1,EventPointTypeTable!$A$1:$B$1,0),0)</f>
        <v>첫시작용</v>
      </c>
      <c r="C74">
        <v>73</v>
      </c>
      <c r="D74">
        <v>12</v>
      </c>
      <c r="E74">
        <f t="shared" ca="1" si="23"/>
        <v>1748</v>
      </c>
      <c r="F74">
        <f ca="1">(60+SUMIF(OFFSET(N74,-$C74+1,0,$C74),"EN",OFFSET(O74,-$C74+1,0,$C74)))*SummonTypeTable!$Q$2</f>
        <v>1003.3333333333333</v>
      </c>
      <c r="G74">
        <f ca="1">IF(C74=1,60*SummonTypeTable!$Q$2-OFFSET(F74,0,-1),
IF(F74&lt;&gt;OFFSET(F74,-1,0),OFFSET(F74,-1,0)-OFFSET(F74,0,-1),""))</f>
        <v>-831.33333333333337</v>
      </c>
      <c r="H74">
        <f ca="1">IF(C74=1,60*SummonTypeTable!$Q$2/OFFSET(F74,0,-1),
IF(F74&lt;&gt;OFFSET(F74,-1,0),OFFSET(F74,-1,0)/OFFSET(F74,0,-1),""))</f>
        <v>0.52440884820747524</v>
      </c>
      <c r="I74">
        <f ca="1">(60+SUMIF(OFFSET(N74,-$C74+1,0,$C74),"EN",OFFSET(O74,-$C74+1,0,$C74))+SUMIF(OFFSET(S74,-$C74+1,0,$C74),"EN",OFFSET(T74,-$C74+1,0,$C74)))*SummonTypeTable!$Q$2</f>
        <v>1003.3333333333333</v>
      </c>
      <c r="J74">
        <f ca="1">IF(C74=1,60*SummonTypeTable!$Q$2-OFFSET(I74,0,-4),
IF(I74&lt;&gt;OFFSET(I74,-1,0),OFFSET(I74,-1,0)-OFFSET(I74,0,-4),""))</f>
        <v>-831.33333333333337</v>
      </c>
      <c r="K74">
        <f ca="1">IF(C74=1,60*SummonTypeTable!$Q$2/OFFSET(I74,0,-4),
IF(I74&lt;&gt;OFFSET(I74,-1,0),OFFSET(I74,-1,0)/OFFSET(I74,0,-4),""))</f>
        <v>0.52440884820747524</v>
      </c>
      <c r="L74" t="str">
        <f t="shared" ca="1" si="12"/>
        <v>cu</v>
      </c>
      <c r="M74" t="s">
        <v>81</v>
      </c>
      <c r="N74" t="s">
        <v>146</v>
      </c>
      <c r="O74">
        <v>130</v>
      </c>
      <c r="P74" t="str">
        <f t="shared" si="17"/>
        <v>에너지너무많음</v>
      </c>
      <c r="Q74" t="str">
        <f t="shared" ca="1" si="13"/>
        <v>cu</v>
      </c>
      <c r="R74" t="s">
        <v>81</v>
      </c>
      <c r="S74" t="s">
        <v>147</v>
      </c>
      <c r="T74">
        <v>1900</v>
      </c>
      <c r="U74" t="str">
        <f t="shared" ca="1" si="24"/>
        <v>cu</v>
      </c>
      <c r="V74" t="str">
        <f t="shared" si="18"/>
        <v>EN</v>
      </c>
      <c r="W74">
        <f t="shared" si="19"/>
        <v>130</v>
      </c>
      <c r="X74" t="str">
        <f t="shared" ca="1" si="20"/>
        <v>cu</v>
      </c>
      <c r="Y74" t="str">
        <f t="shared" si="21"/>
        <v>GO</v>
      </c>
      <c r="Z74">
        <f t="shared" si="22"/>
        <v>1900</v>
      </c>
    </row>
    <row r="75" spans="1:26">
      <c r="A75" t="str">
        <f t="shared" si="25"/>
        <v>fr</v>
      </c>
      <c r="B75" t="str">
        <f>VLOOKUP(A75,EventPointTypeTable!$A:$B,MATCH(EventPointTypeTable!$B$1,EventPointTypeTable!$A$1:$B$1,0),0)</f>
        <v>첫시작용</v>
      </c>
      <c r="C75">
        <v>74</v>
      </c>
      <c r="D75">
        <v>32</v>
      </c>
      <c r="E75">
        <f t="shared" ca="1" si="23"/>
        <v>1780</v>
      </c>
      <c r="F75">
        <f ca="1">(60+SUMIF(OFFSET(N75,-$C75+1,0,$C75),"EN",OFFSET(O75,-$C75+1,0,$C75)))*SummonTypeTable!$Q$2</f>
        <v>1003.3333333333333</v>
      </c>
      <c r="G75" t="str">
        <f ca="1">IF(C75=1,60*SummonTypeTable!$Q$2-OFFSET(F75,0,-1),
IF(F75&lt;&gt;OFFSET(F75,-1,0),OFFSET(F75,-1,0)-OFFSET(F75,0,-1),""))</f>
        <v/>
      </c>
      <c r="H75" t="str">
        <f ca="1">IF(C75=1,60*SummonTypeTable!$Q$2/OFFSET(F75,0,-1),
IF(F75&lt;&gt;OFFSET(F75,-1,0),OFFSET(F75,-1,0)/OFFSET(F75,0,-1),""))</f>
        <v/>
      </c>
      <c r="I75">
        <f ca="1">(60+SUMIF(OFFSET(N75,-$C75+1,0,$C75),"EN",OFFSET(O75,-$C75+1,0,$C75))+SUMIF(OFFSET(S75,-$C75+1,0,$C75),"EN",OFFSET(T75,-$C75+1,0,$C75)))*SummonTypeTable!$Q$2</f>
        <v>1003.3333333333333</v>
      </c>
      <c r="J75" t="str">
        <f ca="1">IF(C75=1,60*SummonTypeTable!$Q$2-OFFSET(I75,0,-4),
IF(I75&lt;&gt;OFFSET(I75,-1,0),OFFSET(I75,-1,0)-OFFSET(I75,0,-4),""))</f>
        <v/>
      </c>
      <c r="K75" t="str">
        <f ca="1">IF(C75=1,60*SummonTypeTable!$Q$2/OFFSET(I75,0,-4),
IF(I75&lt;&gt;OFFSET(I75,-1,0),OFFSET(I75,-1,0)/OFFSET(I75,0,-4),""))</f>
        <v/>
      </c>
      <c r="L75" t="str">
        <f t="shared" ca="1" si="12"/>
        <v>it</v>
      </c>
      <c r="M75" t="s">
        <v>139</v>
      </c>
      <c r="N75" t="s">
        <v>138</v>
      </c>
      <c r="O75">
        <v>2</v>
      </c>
      <c r="P75" t="str">
        <f t="shared" si="17"/>
        <v/>
      </c>
      <c r="Q75" t="str">
        <f t="shared" ca="1" si="13"/>
        <v>cu</v>
      </c>
      <c r="R75" t="s">
        <v>81</v>
      </c>
      <c r="S75" t="s">
        <v>147</v>
      </c>
      <c r="T75">
        <v>1925</v>
      </c>
      <c r="U75" t="str">
        <f t="shared" ca="1" si="24"/>
        <v>it</v>
      </c>
      <c r="V75" t="str">
        <f t="shared" si="18"/>
        <v>Cash_sSpellGacha</v>
      </c>
      <c r="W75">
        <f t="shared" si="19"/>
        <v>2</v>
      </c>
      <c r="X75" t="str">
        <f t="shared" ca="1" si="20"/>
        <v>cu</v>
      </c>
      <c r="Y75" t="str">
        <f t="shared" si="21"/>
        <v>GO</v>
      </c>
      <c r="Z75">
        <f t="shared" si="22"/>
        <v>1925</v>
      </c>
    </row>
    <row r="76" spans="1:26">
      <c r="A76" t="str">
        <f t="shared" si="25"/>
        <v>fr</v>
      </c>
      <c r="B76" t="str">
        <f>VLOOKUP(A76,EventPointTypeTable!$A:$B,MATCH(EventPointTypeTable!$B$1,EventPointTypeTable!$A$1:$B$1,0),0)</f>
        <v>첫시작용</v>
      </c>
      <c r="C76">
        <v>75</v>
      </c>
      <c r="D76">
        <v>40</v>
      </c>
      <c r="E76">
        <f t="shared" ca="1" si="23"/>
        <v>1820</v>
      </c>
      <c r="F76">
        <f ca="1">(60+SUMIF(OFFSET(N76,-$C76+1,0,$C76),"EN",OFFSET(O76,-$C76+1,0,$C76)))*SummonTypeTable!$Q$2</f>
        <v>1003.3333333333333</v>
      </c>
      <c r="G76" t="str">
        <f ca="1">IF(C76=1,60*SummonTypeTable!$Q$2-OFFSET(F76,0,-1),
IF(F76&lt;&gt;OFFSET(F76,-1,0),OFFSET(F76,-1,0)-OFFSET(F76,0,-1),""))</f>
        <v/>
      </c>
      <c r="H76" t="str">
        <f ca="1">IF(C76=1,60*SummonTypeTable!$Q$2/OFFSET(F76,0,-1),
IF(F76&lt;&gt;OFFSET(F76,-1,0),OFFSET(F76,-1,0)/OFFSET(F76,0,-1),""))</f>
        <v/>
      </c>
      <c r="I76">
        <f ca="1">(60+SUMIF(OFFSET(N76,-$C76+1,0,$C76),"EN",OFFSET(O76,-$C76+1,0,$C76))+SUMIF(OFFSET(S76,-$C76+1,0,$C76),"EN",OFFSET(T76,-$C76+1,0,$C76)))*SummonTypeTable!$Q$2</f>
        <v>1003.3333333333333</v>
      </c>
      <c r="J76" t="str">
        <f ca="1">IF(C76=1,60*SummonTypeTable!$Q$2-OFFSET(I76,0,-4),
IF(I76&lt;&gt;OFFSET(I76,-1,0),OFFSET(I76,-1,0)-OFFSET(I76,0,-4),""))</f>
        <v/>
      </c>
      <c r="K76" t="str">
        <f ca="1">IF(C76=1,60*SummonTypeTable!$Q$2/OFFSET(I76,0,-4),
IF(I76&lt;&gt;OFFSET(I76,-1,0),OFFSET(I76,-1,0)/OFFSET(I76,0,-4),""))</f>
        <v/>
      </c>
      <c r="L76" t="str">
        <f t="shared" ca="1" si="12"/>
        <v>cu</v>
      </c>
      <c r="M76" t="s">
        <v>81</v>
      </c>
      <c r="N76" t="s">
        <v>147</v>
      </c>
      <c r="O76">
        <v>3900</v>
      </c>
      <c r="P76" t="str">
        <f t="shared" si="17"/>
        <v/>
      </c>
      <c r="Q76" t="str">
        <f t="shared" ca="1" si="13"/>
        <v>cu</v>
      </c>
      <c r="R76" t="s">
        <v>81</v>
      </c>
      <c r="S76" t="s">
        <v>147</v>
      </c>
      <c r="T76">
        <v>1950</v>
      </c>
      <c r="U76" t="str">
        <f t="shared" ca="1" si="24"/>
        <v>cu</v>
      </c>
      <c r="V76" t="str">
        <f t="shared" si="18"/>
        <v>GO</v>
      </c>
      <c r="W76">
        <f t="shared" si="19"/>
        <v>3900</v>
      </c>
      <c r="X76" t="str">
        <f t="shared" ca="1" si="20"/>
        <v>cu</v>
      </c>
      <c r="Y76" t="str">
        <f t="shared" si="21"/>
        <v>GO</v>
      </c>
      <c r="Z76">
        <f t="shared" si="22"/>
        <v>1950</v>
      </c>
    </row>
    <row r="77" spans="1:26">
      <c r="A77" t="str">
        <f t="shared" si="25"/>
        <v>fr</v>
      </c>
      <c r="B77" t="str">
        <f>VLOOKUP(A77,EventPointTypeTable!$A:$B,MATCH(EventPointTypeTable!$B$1,EventPointTypeTable!$A$1:$B$1,0),0)</f>
        <v>첫시작용</v>
      </c>
      <c r="C77">
        <v>76</v>
      </c>
      <c r="D77">
        <v>52</v>
      </c>
      <c r="E77">
        <f t="shared" ca="1" si="23"/>
        <v>1872</v>
      </c>
      <c r="F77">
        <f ca="1">(60+SUMIF(OFFSET(N77,-$C77+1,0,$C77),"EN",OFFSET(O77,-$C77+1,0,$C77)))*SummonTypeTable!$Q$2</f>
        <v>1003.3333333333333</v>
      </c>
      <c r="G77" t="str">
        <f ca="1">IF(C77=1,60*SummonTypeTable!$Q$2-OFFSET(F77,0,-1),
IF(F77&lt;&gt;OFFSET(F77,-1,0),OFFSET(F77,-1,0)-OFFSET(F77,0,-1),""))</f>
        <v/>
      </c>
      <c r="H77" t="str">
        <f ca="1">IF(C77=1,60*SummonTypeTable!$Q$2/OFFSET(F77,0,-1),
IF(F77&lt;&gt;OFFSET(F77,-1,0),OFFSET(F77,-1,0)/OFFSET(F77,0,-1),""))</f>
        <v/>
      </c>
      <c r="I77">
        <f ca="1">(60+SUMIF(OFFSET(N77,-$C77+1,0,$C77),"EN",OFFSET(O77,-$C77+1,0,$C77))+SUMIF(OFFSET(S77,-$C77+1,0,$C77),"EN",OFFSET(T77,-$C77+1,0,$C77)))*SummonTypeTable!$Q$2</f>
        <v>1003.3333333333333</v>
      </c>
      <c r="J77" t="str">
        <f ca="1">IF(C77=1,60*SummonTypeTable!$Q$2-OFFSET(I77,0,-4),
IF(I77&lt;&gt;OFFSET(I77,-1,0),OFFSET(I77,-1,0)-OFFSET(I77,0,-4),""))</f>
        <v/>
      </c>
      <c r="K77" t="str">
        <f ca="1">IF(C77=1,60*SummonTypeTable!$Q$2/OFFSET(I77,0,-4),
IF(I77&lt;&gt;OFFSET(I77,-1,0),OFFSET(I77,-1,0)/OFFSET(I77,0,-4),""))</f>
        <v/>
      </c>
      <c r="L77" t="str">
        <f t="shared" ca="1" si="12"/>
        <v>it</v>
      </c>
      <c r="M77" t="s">
        <v>139</v>
      </c>
      <c r="N77" t="s">
        <v>138</v>
      </c>
      <c r="O77">
        <v>5</v>
      </c>
      <c r="P77" t="str">
        <f t="shared" si="17"/>
        <v/>
      </c>
      <c r="Q77" t="str">
        <f t="shared" ca="1" si="13"/>
        <v>cu</v>
      </c>
      <c r="R77" t="s">
        <v>81</v>
      </c>
      <c r="S77" t="s">
        <v>147</v>
      </c>
      <c r="T77">
        <v>1975</v>
      </c>
      <c r="U77" t="str">
        <f t="shared" ca="1" si="24"/>
        <v>it</v>
      </c>
      <c r="V77" t="str">
        <f t="shared" si="18"/>
        <v>Cash_sSpellGacha</v>
      </c>
      <c r="W77">
        <f t="shared" si="19"/>
        <v>5</v>
      </c>
      <c r="X77" t="str">
        <f t="shared" ca="1" si="20"/>
        <v>cu</v>
      </c>
      <c r="Y77" t="str">
        <f t="shared" si="21"/>
        <v>GO</v>
      </c>
      <c r="Z77">
        <f t="shared" si="22"/>
        <v>1975</v>
      </c>
    </row>
    <row r="78" spans="1:26">
      <c r="A78" t="str">
        <f t="shared" si="25"/>
        <v>fr</v>
      </c>
      <c r="B78" t="str">
        <f>VLOOKUP(A78,EventPointTypeTable!$A:$B,MATCH(EventPointTypeTable!$B$1,EventPointTypeTable!$A$1:$B$1,0),0)</f>
        <v>첫시작용</v>
      </c>
      <c r="C78">
        <v>77</v>
      </c>
      <c r="D78">
        <v>12</v>
      </c>
      <c r="E78">
        <f t="shared" ca="1" si="23"/>
        <v>1884</v>
      </c>
      <c r="F78">
        <f ca="1">(60+SUMIF(OFFSET(N78,-$C78+1,0,$C78),"EN",OFFSET(O78,-$C78+1,0,$C78)))*SummonTypeTable!$Q$2</f>
        <v>1003.3333333333333</v>
      </c>
      <c r="G78" t="str">
        <f ca="1">IF(C78=1,60*SummonTypeTable!$Q$2-OFFSET(F78,0,-1),
IF(F78&lt;&gt;OFFSET(F78,-1,0),OFFSET(F78,-1,0)-OFFSET(F78,0,-1),""))</f>
        <v/>
      </c>
      <c r="H78" t="str">
        <f ca="1">IF(C78=1,60*SummonTypeTable!$Q$2/OFFSET(F78,0,-1),
IF(F78&lt;&gt;OFFSET(F78,-1,0),OFFSET(F78,-1,0)/OFFSET(F78,0,-1),""))</f>
        <v/>
      </c>
      <c r="I78">
        <f ca="1">(60+SUMIF(OFFSET(N78,-$C78+1,0,$C78),"EN",OFFSET(O78,-$C78+1,0,$C78))+SUMIF(OFFSET(S78,-$C78+1,0,$C78),"EN",OFFSET(T78,-$C78+1,0,$C78)))*SummonTypeTable!$Q$2</f>
        <v>1003.3333333333333</v>
      </c>
      <c r="J78" t="str">
        <f ca="1">IF(C78=1,60*SummonTypeTable!$Q$2-OFFSET(I78,0,-4),
IF(I78&lt;&gt;OFFSET(I78,-1,0),OFFSET(I78,-1,0)-OFFSET(I78,0,-4),""))</f>
        <v/>
      </c>
      <c r="K78" t="str">
        <f ca="1">IF(C78=1,60*SummonTypeTable!$Q$2/OFFSET(I78,0,-4),
IF(I78&lt;&gt;OFFSET(I78,-1,0),OFFSET(I78,-1,0)/OFFSET(I78,0,-4),""))</f>
        <v/>
      </c>
      <c r="L78" t="str">
        <f t="shared" ca="1" si="12"/>
        <v>cu</v>
      </c>
      <c r="M78" t="s">
        <v>81</v>
      </c>
      <c r="N78" t="s">
        <v>147</v>
      </c>
      <c r="O78">
        <v>4000</v>
      </c>
      <c r="P78" t="str">
        <f t="shared" si="17"/>
        <v/>
      </c>
      <c r="Q78" t="str">
        <f t="shared" ca="1" si="13"/>
        <v>cu</v>
      </c>
      <c r="R78" t="s">
        <v>81</v>
      </c>
      <c r="S78" t="s">
        <v>147</v>
      </c>
      <c r="T78">
        <v>2000</v>
      </c>
      <c r="U78" t="str">
        <f t="shared" ca="1" si="24"/>
        <v>cu</v>
      </c>
      <c r="V78" t="str">
        <f t="shared" si="18"/>
        <v>GO</v>
      </c>
      <c r="W78">
        <f t="shared" si="19"/>
        <v>4000</v>
      </c>
      <c r="X78" t="str">
        <f t="shared" ca="1" si="20"/>
        <v>cu</v>
      </c>
      <c r="Y78" t="str">
        <f t="shared" si="21"/>
        <v>GO</v>
      </c>
      <c r="Z78">
        <f t="shared" si="22"/>
        <v>2000</v>
      </c>
    </row>
    <row r="79" spans="1:26">
      <c r="A79" t="str">
        <f t="shared" si="25"/>
        <v>fr</v>
      </c>
      <c r="B79" t="str">
        <f>VLOOKUP(A79,EventPointTypeTable!$A:$B,MATCH(EventPointTypeTable!$B$1,EventPointTypeTable!$A$1:$B$1,0),0)</f>
        <v>첫시작용</v>
      </c>
      <c r="C79">
        <v>78</v>
      </c>
      <c r="D79">
        <v>48</v>
      </c>
      <c r="E79">
        <f t="shared" ca="1" si="23"/>
        <v>1932</v>
      </c>
      <c r="F79">
        <f ca="1">(60+SUMIF(OFFSET(N79,-$C79+1,0,$C79),"EN",OFFSET(O79,-$C79+1,0,$C79)))*SummonTypeTable!$Q$2</f>
        <v>1100</v>
      </c>
      <c r="G79">
        <f ca="1">IF(C79=1,60*SummonTypeTable!$Q$2-OFFSET(F79,0,-1),
IF(F79&lt;&gt;OFFSET(F79,-1,0),OFFSET(F79,-1,0)-OFFSET(F79,0,-1),""))</f>
        <v>-928.66666666666674</v>
      </c>
      <c r="H79">
        <f ca="1">IF(C79=1,60*SummonTypeTable!$Q$2/OFFSET(F79,0,-1),
IF(F79&lt;&gt;OFFSET(F79,-1,0),OFFSET(F79,-1,0)/OFFSET(F79,0,-1),""))</f>
        <v>0.51932367149758452</v>
      </c>
      <c r="I79">
        <f ca="1">(60+SUMIF(OFFSET(N79,-$C79+1,0,$C79),"EN",OFFSET(O79,-$C79+1,0,$C79))+SUMIF(OFFSET(S79,-$C79+1,0,$C79),"EN",OFFSET(T79,-$C79+1,0,$C79)))*SummonTypeTable!$Q$2</f>
        <v>1100</v>
      </c>
      <c r="J79">
        <f ca="1">IF(C79=1,60*SummonTypeTable!$Q$2-OFFSET(I79,0,-4),
IF(I79&lt;&gt;OFFSET(I79,-1,0),OFFSET(I79,-1,0)-OFFSET(I79,0,-4),""))</f>
        <v>-928.66666666666674</v>
      </c>
      <c r="K79">
        <f ca="1">IF(C79=1,60*SummonTypeTable!$Q$2/OFFSET(I79,0,-4),
IF(I79&lt;&gt;OFFSET(I79,-1,0),OFFSET(I79,-1,0)/OFFSET(I79,0,-4),""))</f>
        <v>0.51932367149758452</v>
      </c>
      <c r="L79" t="str">
        <f t="shared" ca="1" si="12"/>
        <v>cu</v>
      </c>
      <c r="M79" t="s">
        <v>81</v>
      </c>
      <c r="N79" t="s">
        <v>146</v>
      </c>
      <c r="O79">
        <v>145</v>
      </c>
      <c r="P79" t="str">
        <f t="shared" si="17"/>
        <v>에너지너무많음</v>
      </c>
      <c r="Q79" t="str">
        <f t="shared" ca="1" si="13"/>
        <v>cu</v>
      </c>
      <c r="R79" t="s">
        <v>81</v>
      </c>
      <c r="S79" t="s">
        <v>147</v>
      </c>
      <c r="T79">
        <v>2025</v>
      </c>
      <c r="U79" t="str">
        <f t="shared" ca="1" si="24"/>
        <v>cu</v>
      </c>
      <c r="V79" t="str">
        <f t="shared" si="18"/>
        <v>EN</v>
      </c>
      <c r="W79">
        <f t="shared" si="19"/>
        <v>145</v>
      </c>
      <c r="X79" t="str">
        <f t="shared" ca="1" si="20"/>
        <v>cu</v>
      </c>
      <c r="Y79" t="str">
        <f t="shared" si="21"/>
        <v>GO</v>
      </c>
      <c r="Z79">
        <f t="shared" si="22"/>
        <v>2025</v>
      </c>
    </row>
    <row r="80" spans="1:26">
      <c r="A80" t="str">
        <f t="shared" si="25"/>
        <v>fr</v>
      </c>
      <c r="B80" t="str">
        <f>VLOOKUP(A80,EventPointTypeTable!$A:$B,MATCH(EventPointTypeTable!$B$1,EventPointTypeTable!$A$1:$B$1,0),0)</f>
        <v>첫시작용</v>
      </c>
      <c r="C80">
        <v>79</v>
      </c>
      <c r="D80">
        <v>45</v>
      </c>
      <c r="E80">
        <f t="shared" ca="1" si="23"/>
        <v>1977</v>
      </c>
      <c r="F80">
        <f ca="1">(60+SUMIF(OFFSET(N80,-$C80+1,0,$C80),"EN",OFFSET(O80,-$C80+1,0,$C80)))*SummonTypeTable!$Q$2</f>
        <v>1100</v>
      </c>
      <c r="G80" t="str">
        <f ca="1">IF(C80=1,60*SummonTypeTable!$Q$2-OFFSET(F80,0,-1),
IF(F80&lt;&gt;OFFSET(F80,-1,0),OFFSET(F80,-1,0)-OFFSET(F80,0,-1),""))</f>
        <v/>
      </c>
      <c r="H80" t="str">
        <f ca="1">IF(C80=1,60*SummonTypeTable!$Q$2/OFFSET(F80,0,-1),
IF(F80&lt;&gt;OFFSET(F80,-1,0),OFFSET(F80,-1,0)/OFFSET(F80,0,-1),""))</f>
        <v/>
      </c>
      <c r="I80">
        <f ca="1">(60+SUMIF(OFFSET(N80,-$C80+1,0,$C80),"EN",OFFSET(O80,-$C80+1,0,$C80))+SUMIF(OFFSET(S80,-$C80+1,0,$C80),"EN",OFFSET(T80,-$C80+1,0,$C80)))*SummonTypeTable!$Q$2</f>
        <v>1100</v>
      </c>
      <c r="J80" t="str">
        <f ca="1">IF(C80=1,60*SummonTypeTable!$Q$2-OFFSET(I80,0,-4),
IF(I80&lt;&gt;OFFSET(I80,-1,0),OFFSET(I80,-1,0)-OFFSET(I80,0,-4),""))</f>
        <v/>
      </c>
      <c r="K80" t="str">
        <f ca="1">IF(C80=1,60*SummonTypeTable!$Q$2/OFFSET(I80,0,-4),
IF(I80&lt;&gt;OFFSET(I80,-1,0),OFFSET(I80,-1,0)/OFFSET(I80,0,-4),""))</f>
        <v/>
      </c>
      <c r="L80" t="str">
        <f t="shared" ca="1" si="12"/>
        <v>cu</v>
      </c>
      <c r="M80" t="s">
        <v>81</v>
      </c>
      <c r="N80" t="s">
        <v>147</v>
      </c>
      <c r="O80">
        <v>4100</v>
      </c>
      <c r="P80" t="str">
        <f t="shared" si="17"/>
        <v/>
      </c>
      <c r="Q80" t="str">
        <f t="shared" ca="1" si="13"/>
        <v>cu</v>
      </c>
      <c r="R80" t="s">
        <v>81</v>
      </c>
      <c r="S80" t="s">
        <v>147</v>
      </c>
      <c r="T80">
        <v>2050</v>
      </c>
      <c r="U80" t="str">
        <f t="shared" ca="1" si="24"/>
        <v>cu</v>
      </c>
      <c r="V80" t="str">
        <f t="shared" si="18"/>
        <v>GO</v>
      </c>
      <c r="W80">
        <f t="shared" si="19"/>
        <v>4100</v>
      </c>
      <c r="X80" t="str">
        <f t="shared" ca="1" si="20"/>
        <v>cu</v>
      </c>
      <c r="Y80" t="str">
        <f t="shared" si="21"/>
        <v>GO</v>
      </c>
      <c r="Z80">
        <f t="shared" si="22"/>
        <v>2050</v>
      </c>
    </row>
    <row r="81" spans="1:26">
      <c r="A81" t="str">
        <f t="shared" si="25"/>
        <v>fr</v>
      </c>
      <c r="B81" t="str">
        <f>VLOOKUP(A81,EventPointTypeTable!$A:$B,MATCH(EventPointTypeTable!$B$1,EventPointTypeTable!$A$1:$B$1,0),0)</f>
        <v>첫시작용</v>
      </c>
      <c r="C81">
        <v>80</v>
      </c>
      <c r="D81">
        <v>70</v>
      </c>
      <c r="E81">
        <f t="shared" ca="1" si="23"/>
        <v>2047</v>
      </c>
      <c r="F81">
        <f ca="1">(60+SUMIF(OFFSET(N81,-$C81+1,0,$C81),"EN",OFFSET(O81,-$C81+1,0,$C81)))*SummonTypeTable!$Q$2</f>
        <v>1100</v>
      </c>
      <c r="G81" t="str">
        <f ca="1">IF(C81=1,60*SummonTypeTable!$Q$2-OFFSET(F81,0,-1),
IF(F81&lt;&gt;OFFSET(F81,-1,0),OFFSET(F81,-1,0)-OFFSET(F81,0,-1),""))</f>
        <v/>
      </c>
      <c r="H81" t="str">
        <f ca="1">IF(C81=1,60*SummonTypeTable!$Q$2/OFFSET(F81,0,-1),
IF(F81&lt;&gt;OFFSET(F81,-1,0),OFFSET(F81,-1,0)/OFFSET(F81,0,-1),""))</f>
        <v/>
      </c>
      <c r="I81">
        <f ca="1">(60+SUMIF(OFFSET(N81,-$C81+1,0,$C81),"EN",OFFSET(O81,-$C81+1,0,$C81))+SUMIF(OFFSET(S81,-$C81+1,0,$C81),"EN",OFFSET(T81,-$C81+1,0,$C81)))*SummonTypeTable!$Q$2</f>
        <v>1100</v>
      </c>
      <c r="J81" t="str">
        <f ca="1">IF(C81=1,60*SummonTypeTable!$Q$2-OFFSET(I81,0,-4),
IF(I81&lt;&gt;OFFSET(I81,-1,0),OFFSET(I81,-1,0)-OFFSET(I81,0,-4),""))</f>
        <v/>
      </c>
      <c r="K81" t="str">
        <f ca="1">IF(C81=1,60*SummonTypeTable!$Q$2/OFFSET(I81,0,-4),
IF(I81&lt;&gt;OFFSET(I81,-1,0),OFFSET(I81,-1,0)/OFFSET(I81,0,-4),""))</f>
        <v/>
      </c>
      <c r="L81" t="str">
        <f t="shared" ca="1" si="12"/>
        <v>it</v>
      </c>
      <c r="M81" t="s">
        <v>139</v>
      </c>
      <c r="N81" t="s">
        <v>138</v>
      </c>
      <c r="O81">
        <v>5</v>
      </c>
      <c r="P81" t="str">
        <f t="shared" si="17"/>
        <v/>
      </c>
      <c r="Q81" t="str">
        <f t="shared" ca="1" si="13"/>
        <v>cu</v>
      </c>
      <c r="R81" t="s">
        <v>81</v>
      </c>
      <c r="S81" t="s">
        <v>147</v>
      </c>
      <c r="T81">
        <v>2075</v>
      </c>
      <c r="U81" t="str">
        <f t="shared" ca="1" si="24"/>
        <v>it</v>
      </c>
      <c r="V81" t="str">
        <f t="shared" si="18"/>
        <v>Cash_sSpellGacha</v>
      </c>
      <c r="W81">
        <f t="shared" si="19"/>
        <v>5</v>
      </c>
      <c r="X81" t="str">
        <f t="shared" ca="1" si="20"/>
        <v>cu</v>
      </c>
      <c r="Y81" t="str">
        <f t="shared" si="21"/>
        <v>GO</v>
      </c>
      <c r="Z81">
        <f t="shared" si="22"/>
        <v>2075</v>
      </c>
    </row>
    <row r="82" spans="1:26">
      <c r="A82" t="str">
        <f t="shared" si="25"/>
        <v>fr</v>
      </c>
      <c r="B82" t="str">
        <f>VLOOKUP(A82,EventPointTypeTable!$A:$B,MATCH(EventPointTypeTable!$B$1,EventPointTypeTable!$A$1:$B$1,0),0)</f>
        <v>첫시작용</v>
      </c>
      <c r="C82">
        <v>81</v>
      </c>
      <c r="D82">
        <v>12</v>
      </c>
      <c r="E82">
        <f t="shared" ca="1" si="23"/>
        <v>2059</v>
      </c>
      <c r="F82">
        <f ca="1">(60+SUMIF(OFFSET(N82,-$C82+1,0,$C82),"EN",OFFSET(O82,-$C82+1,0,$C82)))*SummonTypeTable!$Q$2</f>
        <v>1100</v>
      </c>
      <c r="G82" t="str">
        <f ca="1">IF(C82=1,60*SummonTypeTable!$Q$2-OFFSET(F82,0,-1),
IF(F82&lt;&gt;OFFSET(F82,-1,0),OFFSET(F82,-1,0)-OFFSET(F82,0,-1),""))</f>
        <v/>
      </c>
      <c r="H82" t="str">
        <f ca="1">IF(C82=1,60*SummonTypeTable!$Q$2/OFFSET(F82,0,-1),
IF(F82&lt;&gt;OFFSET(F82,-1,0),OFFSET(F82,-1,0)/OFFSET(F82,0,-1),""))</f>
        <v/>
      </c>
      <c r="I82">
        <f ca="1">(60+SUMIF(OFFSET(N82,-$C82+1,0,$C82),"EN",OFFSET(O82,-$C82+1,0,$C82))+SUMIF(OFFSET(S82,-$C82+1,0,$C82),"EN",OFFSET(T82,-$C82+1,0,$C82)))*SummonTypeTable!$Q$2</f>
        <v>1100</v>
      </c>
      <c r="J82" t="str">
        <f ca="1">IF(C82=1,60*SummonTypeTable!$Q$2-OFFSET(I82,0,-4),
IF(I82&lt;&gt;OFFSET(I82,-1,0),OFFSET(I82,-1,0)-OFFSET(I82,0,-4),""))</f>
        <v/>
      </c>
      <c r="K82" t="str">
        <f ca="1">IF(C82=1,60*SummonTypeTable!$Q$2/OFFSET(I82,0,-4),
IF(I82&lt;&gt;OFFSET(I82,-1,0),OFFSET(I82,-1,0)/OFFSET(I82,0,-4),""))</f>
        <v/>
      </c>
      <c r="L82" t="str">
        <f t="shared" ca="1" si="12"/>
        <v>cu</v>
      </c>
      <c r="M82" t="s">
        <v>81</v>
      </c>
      <c r="N82" t="s">
        <v>147</v>
      </c>
      <c r="O82">
        <v>4200</v>
      </c>
      <c r="P82" t="str">
        <f t="shared" si="17"/>
        <v/>
      </c>
      <c r="Q82" t="str">
        <f t="shared" ca="1" si="13"/>
        <v>cu</v>
      </c>
      <c r="R82" t="s">
        <v>81</v>
      </c>
      <c r="S82" t="s">
        <v>147</v>
      </c>
      <c r="T82">
        <v>2100</v>
      </c>
      <c r="U82" t="str">
        <f t="shared" ca="1" si="24"/>
        <v>cu</v>
      </c>
      <c r="V82" t="str">
        <f t="shared" si="18"/>
        <v>GO</v>
      </c>
      <c r="W82">
        <f t="shared" si="19"/>
        <v>4200</v>
      </c>
      <c r="X82" t="str">
        <f t="shared" ca="1" si="20"/>
        <v>cu</v>
      </c>
      <c r="Y82" t="str">
        <f t="shared" si="21"/>
        <v>GO</v>
      </c>
      <c r="Z82">
        <f t="shared" si="22"/>
        <v>2100</v>
      </c>
    </row>
    <row r="83" spans="1:26">
      <c r="A83" t="str">
        <f t="shared" si="25"/>
        <v>fr</v>
      </c>
      <c r="B83" t="str">
        <f>VLOOKUP(A83,EventPointTypeTable!$A:$B,MATCH(EventPointTypeTable!$B$1,EventPointTypeTable!$A$1:$B$1,0),0)</f>
        <v>첫시작용</v>
      </c>
      <c r="C83">
        <v>82</v>
      </c>
      <c r="D83">
        <v>69</v>
      </c>
      <c r="E83">
        <f t="shared" ca="1" si="23"/>
        <v>2128</v>
      </c>
      <c r="F83">
        <f ca="1">(60+SUMIF(OFFSET(N83,-$C83+1,0,$C83),"EN",OFFSET(O83,-$C83+1,0,$C83)))*SummonTypeTable!$Q$2</f>
        <v>1100</v>
      </c>
      <c r="G83" t="str">
        <f ca="1">IF(C83=1,60*SummonTypeTable!$Q$2-OFFSET(F83,0,-1),
IF(F83&lt;&gt;OFFSET(F83,-1,0),OFFSET(F83,-1,0)-OFFSET(F83,0,-1),""))</f>
        <v/>
      </c>
      <c r="H83" t="str">
        <f ca="1">IF(C83=1,60*SummonTypeTable!$Q$2/OFFSET(F83,0,-1),
IF(F83&lt;&gt;OFFSET(F83,-1,0),OFFSET(F83,-1,0)/OFFSET(F83,0,-1),""))</f>
        <v/>
      </c>
      <c r="I83">
        <f ca="1">(60+SUMIF(OFFSET(N83,-$C83+1,0,$C83),"EN",OFFSET(O83,-$C83+1,0,$C83))+SUMIF(OFFSET(S83,-$C83+1,0,$C83),"EN",OFFSET(T83,-$C83+1,0,$C83)))*SummonTypeTable!$Q$2</f>
        <v>1100</v>
      </c>
      <c r="J83" t="str">
        <f ca="1">IF(C83=1,60*SummonTypeTable!$Q$2-OFFSET(I83,0,-4),
IF(I83&lt;&gt;OFFSET(I83,-1,0),OFFSET(I83,-1,0)-OFFSET(I83,0,-4),""))</f>
        <v/>
      </c>
      <c r="K83" t="str">
        <f ca="1">IF(C83=1,60*SummonTypeTable!$Q$2/OFFSET(I83,0,-4),
IF(I83&lt;&gt;OFFSET(I83,-1,0),OFFSET(I83,-1,0)/OFFSET(I83,0,-4),""))</f>
        <v/>
      </c>
      <c r="L83" t="str">
        <f t="shared" ca="1" si="12"/>
        <v>cu</v>
      </c>
      <c r="M83" t="s">
        <v>81</v>
      </c>
      <c r="N83" t="s">
        <v>153</v>
      </c>
      <c r="O83">
        <v>15</v>
      </c>
      <c r="P83" t="str">
        <f t="shared" si="17"/>
        <v/>
      </c>
      <c r="Q83" t="str">
        <f t="shared" ca="1" si="13"/>
        <v>cu</v>
      </c>
      <c r="R83" t="s">
        <v>81</v>
      </c>
      <c r="S83" t="s">
        <v>153</v>
      </c>
      <c r="T83">
        <v>5</v>
      </c>
      <c r="U83" t="str">
        <f t="shared" ca="1" si="24"/>
        <v>cu</v>
      </c>
      <c r="V83" t="str">
        <f t="shared" si="18"/>
        <v>DI</v>
      </c>
      <c r="W83">
        <f t="shared" si="19"/>
        <v>15</v>
      </c>
      <c r="X83" t="str">
        <f t="shared" ca="1" si="20"/>
        <v>cu</v>
      </c>
      <c r="Y83" t="str">
        <f t="shared" si="21"/>
        <v>DI</v>
      </c>
      <c r="Z83">
        <f t="shared" si="22"/>
        <v>5</v>
      </c>
    </row>
    <row r="84" spans="1:26">
      <c r="A84" t="str">
        <f t="shared" si="25"/>
        <v>fr</v>
      </c>
      <c r="B84" t="str">
        <f>VLOOKUP(A84,EventPointTypeTable!$A:$B,MATCH(EventPointTypeTable!$B$1,EventPointTypeTable!$A$1:$B$1,0),0)</f>
        <v>첫시작용</v>
      </c>
      <c r="C84">
        <v>83</v>
      </c>
      <c r="D84">
        <v>150</v>
      </c>
      <c r="E84">
        <f t="shared" ca="1" si="23"/>
        <v>2278</v>
      </c>
      <c r="F84">
        <f ca="1">(60+SUMIF(OFFSET(N84,-$C84+1,0,$C84),"EN",OFFSET(O84,-$C84+1,0,$C84)))*SummonTypeTable!$Q$2</f>
        <v>1100</v>
      </c>
      <c r="G84" t="str">
        <f ca="1">IF(C84=1,60*SummonTypeTable!$Q$2-OFFSET(F84,0,-1),
IF(F84&lt;&gt;OFFSET(F84,-1,0),OFFSET(F84,-1,0)-OFFSET(F84,0,-1),""))</f>
        <v/>
      </c>
      <c r="H84" t="str">
        <f ca="1">IF(C84=1,60*SummonTypeTable!$Q$2/OFFSET(F84,0,-1),
IF(F84&lt;&gt;OFFSET(F84,-1,0),OFFSET(F84,-1,0)/OFFSET(F84,0,-1),""))</f>
        <v/>
      </c>
      <c r="I84">
        <f ca="1">(60+SUMIF(OFFSET(N84,-$C84+1,0,$C84),"EN",OFFSET(O84,-$C84+1,0,$C84))+SUMIF(OFFSET(S84,-$C84+1,0,$C84),"EN",OFFSET(T84,-$C84+1,0,$C84)))*SummonTypeTable!$Q$2</f>
        <v>1100</v>
      </c>
      <c r="J84" t="str">
        <f ca="1">IF(C84=1,60*SummonTypeTable!$Q$2-OFFSET(I84,0,-4),
IF(I84&lt;&gt;OFFSET(I84,-1,0),OFFSET(I84,-1,0)-OFFSET(I84,0,-4),""))</f>
        <v/>
      </c>
      <c r="K84" t="str">
        <f ca="1">IF(C84=1,60*SummonTypeTable!$Q$2/OFFSET(I84,0,-4),
IF(I84&lt;&gt;OFFSET(I84,-1,0),OFFSET(I84,-1,0)/OFFSET(I84,0,-4),""))</f>
        <v/>
      </c>
      <c r="L84" t="str">
        <f t="shared" ca="1" si="12"/>
        <v>it</v>
      </c>
      <c r="M84" t="s">
        <v>139</v>
      </c>
      <c r="N84" t="s">
        <v>138</v>
      </c>
      <c r="O84">
        <v>10</v>
      </c>
      <c r="P84" t="str">
        <f t="shared" si="17"/>
        <v/>
      </c>
      <c r="Q84" t="str">
        <f t="shared" ca="1" si="13"/>
        <v>cu</v>
      </c>
      <c r="R84" t="s">
        <v>81</v>
      </c>
      <c r="S84" t="s">
        <v>147</v>
      </c>
      <c r="T84">
        <v>2150</v>
      </c>
      <c r="U84" t="str">
        <f t="shared" ca="1" si="24"/>
        <v>it</v>
      </c>
      <c r="V84" t="str">
        <f t="shared" si="18"/>
        <v>Cash_sSpellGacha</v>
      </c>
      <c r="W84">
        <f t="shared" si="19"/>
        <v>10</v>
      </c>
      <c r="X84" t="str">
        <f t="shared" ca="1" si="20"/>
        <v>cu</v>
      </c>
      <c r="Y84" t="str">
        <f t="shared" si="21"/>
        <v>GO</v>
      </c>
      <c r="Z84">
        <f t="shared" si="22"/>
        <v>2150</v>
      </c>
    </row>
    <row r="85" spans="1:26">
      <c r="A85" t="str">
        <f t="shared" si="25"/>
        <v>fr</v>
      </c>
      <c r="B85" t="str">
        <f>VLOOKUP(A85,EventPointTypeTable!$A:$B,MATCH(EventPointTypeTable!$B$1,EventPointTypeTable!$A$1:$B$1,0),0)</f>
        <v>첫시작용</v>
      </c>
      <c r="C85">
        <v>84</v>
      </c>
      <c r="D85">
        <v>58</v>
      </c>
      <c r="E85">
        <f t="shared" ca="1" si="23"/>
        <v>2336</v>
      </c>
      <c r="F85">
        <f ca="1">(60+SUMIF(OFFSET(N85,-$C85+1,0,$C85),"EN",OFFSET(O85,-$C85+1,0,$C85)))*SummonTypeTable!$Q$2</f>
        <v>1186.6666666666665</v>
      </c>
      <c r="G85">
        <f ca="1">IF(C85=1,60*SummonTypeTable!$Q$2-OFFSET(F85,0,-1),
IF(F85&lt;&gt;OFFSET(F85,-1,0),OFFSET(F85,-1,0)-OFFSET(F85,0,-1),""))</f>
        <v>-1236</v>
      </c>
      <c r="H85">
        <f ca="1">IF(C85=1,60*SummonTypeTable!$Q$2/OFFSET(F85,0,-1),
IF(F85&lt;&gt;OFFSET(F85,-1,0),OFFSET(F85,-1,0)/OFFSET(F85,0,-1),""))</f>
        <v>0.4708904109589041</v>
      </c>
      <c r="I85">
        <f ca="1">(60+SUMIF(OFFSET(N85,-$C85+1,0,$C85),"EN",OFFSET(O85,-$C85+1,0,$C85))+SUMIF(OFFSET(S85,-$C85+1,0,$C85),"EN",OFFSET(T85,-$C85+1,0,$C85)))*SummonTypeTable!$Q$2</f>
        <v>1186.6666666666665</v>
      </c>
      <c r="J85">
        <f ca="1">IF(C85=1,60*SummonTypeTable!$Q$2-OFFSET(I85,0,-4),
IF(I85&lt;&gt;OFFSET(I85,-1,0),OFFSET(I85,-1,0)-OFFSET(I85,0,-4),""))</f>
        <v>-1236</v>
      </c>
      <c r="K85">
        <f ca="1">IF(C85=1,60*SummonTypeTable!$Q$2/OFFSET(I85,0,-4),
IF(I85&lt;&gt;OFFSET(I85,-1,0),OFFSET(I85,-1,0)/OFFSET(I85,0,-4),""))</f>
        <v>0.4708904109589041</v>
      </c>
      <c r="L85" t="str">
        <f t="shared" ca="1" si="12"/>
        <v>cu</v>
      </c>
      <c r="M85" t="s">
        <v>81</v>
      </c>
      <c r="N85" t="s">
        <v>146</v>
      </c>
      <c r="O85">
        <v>130</v>
      </c>
      <c r="P85" t="str">
        <f t="shared" si="17"/>
        <v>에너지너무많음</v>
      </c>
      <c r="Q85" t="str">
        <f t="shared" ca="1" si="13"/>
        <v>cu</v>
      </c>
      <c r="R85" t="s">
        <v>81</v>
      </c>
      <c r="S85" t="s">
        <v>147</v>
      </c>
      <c r="T85">
        <v>2175</v>
      </c>
      <c r="U85" t="str">
        <f t="shared" ca="1" si="24"/>
        <v>cu</v>
      </c>
      <c r="V85" t="str">
        <f t="shared" si="18"/>
        <v>EN</v>
      </c>
      <c r="W85">
        <f t="shared" si="19"/>
        <v>130</v>
      </c>
      <c r="X85" t="str">
        <f t="shared" ca="1" si="20"/>
        <v>cu</v>
      </c>
      <c r="Y85" t="str">
        <f t="shared" si="21"/>
        <v>GO</v>
      </c>
      <c r="Z85">
        <f t="shared" si="22"/>
        <v>2175</v>
      </c>
    </row>
    <row r="86" spans="1:26">
      <c r="A86" t="str">
        <f t="shared" si="25"/>
        <v>fr</v>
      </c>
      <c r="B86" t="str">
        <f>VLOOKUP(A86,EventPointTypeTable!$A:$B,MATCH(EventPointTypeTable!$B$1,EventPointTypeTable!$A$1:$B$1,0),0)</f>
        <v>첫시작용</v>
      </c>
      <c r="C86">
        <v>85</v>
      </c>
      <c r="D86">
        <v>95</v>
      </c>
      <c r="E86">
        <f t="shared" ca="1" si="23"/>
        <v>2431</v>
      </c>
      <c r="F86">
        <f ca="1">(60+SUMIF(OFFSET(N86,-$C86+1,0,$C86),"EN",OFFSET(O86,-$C86+1,0,$C86)))*SummonTypeTable!$Q$2</f>
        <v>1186.6666666666665</v>
      </c>
      <c r="G86" t="str">
        <f ca="1">IF(C86=1,60*SummonTypeTable!$Q$2-OFFSET(F86,0,-1),
IF(F86&lt;&gt;OFFSET(F86,-1,0),OFFSET(F86,-1,0)-OFFSET(F86,0,-1),""))</f>
        <v/>
      </c>
      <c r="H86" t="str">
        <f ca="1">IF(C86=1,60*SummonTypeTable!$Q$2/OFFSET(F86,0,-1),
IF(F86&lt;&gt;OFFSET(F86,-1,0),OFFSET(F86,-1,0)/OFFSET(F86,0,-1),""))</f>
        <v/>
      </c>
      <c r="I86">
        <f ca="1">(60+SUMIF(OFFSET(N86,-$C86+1,0,$C86),"EN",OFFSET(O86,-$C86+1,0,$C86))+SUMIF(OFFSET(S86,-$C86+1,0,$C86),"EN",OFFSET(T86,-$C86+1,0,$C86)))*SummonTypeTable!$Q$2</f>
        <v>1186.6666666666665</v>
      </c>
      <c r="J86" t="str">
        <f ca="1">IF(C86=1,60*SummonTypeTable!$Q$2-OFFSET(I86,0,-4),
IF(I86&lt;&gt;OFFSET(I86,-1,0),OFFSET(I86,-1,0)-OFFSET(I86,0,-4),""))</f>
        <v/>
      </c>
      <c r="K86" t="str">
        <f ca="1">IF(C86=1,60*SummonTypeTable!$Q$2/OFFSET(I86,0,-4),
IF(I86&lt;&gt;OFFSET(I86,-1,0),OFFSET(I86,-1,0)/OFFSET(I86,0,-4),""))</f>
        <v/>
      </c>
      <c r="L86" t="str">
        <f t="shared" ca="1" si="12"/>
        <v>cu</v>
      </c>
      <c r="M86" t="s">
        <v>81</v>
      </c>
      <c r="N86" t="s">
        <v>147</v>
      </c>
      <c r="O86">
        <v>4400</v>
      </c>
      <c r="P86" t="str">
        <f t="shared" si="17"/>
        <v/>
      </c>
      <c r="Q86" t="str">
        <f t="shared" ca="1" si="13"/>
        <v>cu</v>
      </c>
      <c r="R86" t="s">
        <v>81</v>
      </c>
      <c r="S86" t="s">
        <v>147</v>
      </c>
      <c r="T86">
        <v>2200</v>
      </c>
      <c r="U86" t="str">
        <f t="shared" ca="1" si="24"/>
        <v>cu</v>
      </c>
      <c r="V86" t="str">
        <f t="shared" si="18"/>
        <v>GO</v>
      </c>
      <c r="W86">
        <f t="shared" si="19"/>
        <v>4400</v>
      </c>
      <c r="X86" t="str">
        <f t="shared" ca="1" si="20"/>
        <v>cu</v>
      </c>
      <c r="Y86" t="str">
        <f t="shared" si="21"/>
        <v>GO</v>
      </c>
      <c r="Z86">
        <f t="shared" si="22"/>
        <v>2200</v>
      </c>
    </row>
    <row r="87" spans="1:26">
      <c r="A87" t="str">
        <f t="shared" si="25"/>
        <v>fr</v>
      </c>
      <c r="B87" t="str">
        <f>VLOOKUP(A87,EventPointTypeTable!$A:$B,MATCH(EventPointTypeTable!$B$1,EventPointTypeTable!$A$1:$B$1,0),0)</f>
        <v>첫시작용</v>
      </c>
      <c r="C87">
        <v>86</v>
      </c>
      <c r="D87">
        <v>105</v>
      </c>
      <c r="E87">
        <f t="shared" ca="1" si="23"/>
        <v>2536</v>
      </c>
      <c r="F87">
        <f ca="1">(60+SUMIF(OFFSET(N87,-$C87+1,0,$C87),"EN",OFFSET(O87,-$C87+1,0,$C87)))*SummonTypeTable!$Q$2</f>
        <v>1186.6666666666665</v>
      </c>
      <c r="G87" t="str">
        <f ca="1">IF(C87=1,60*SummonTypeTable!$Q$2-OFFSET(F87,0,-1),
IF(F87&lt;&gt;OFFSET(F87,-1,0),OFFSET(F87,-1,0)-OFFSET(F87,0,-1),""))</f>
        <v/>
      </c>
      <c r="H87" t="str">
        <f ca="1">IF(C87=1,60*SummonTypeTable!$Q$2/OFFSET(F87,0,-1),
IF(F87&lt;&gt;OFFSET(F87,-1,0),OFFSET(F87,-1,0)/OFFSET(F87,0,-1),""))</f>
        <v/>
      </c>
      <c r="I87">
        <f ca="1">(60+SUMIF(OFFSET(N87,-$C87+1,0,$C87),"EN",OFFSET(O87,-$C87+1,0,$C87))+SUMIF(OFFSET(S87,-$C87+1,0,$C87),"EN",OFFSET(T87,-$C87+1,0,$C87)))*SummonTypeTable!$Q$2</f>
        <v>1186.6666666666665</v>
      </c>
      <c r="J87" t="str">
        <f ca="1">IF(C87=1,60*SummonTypeTable!$Q$2-OFFSET(I87,0,-4),
IF(I87&lt;&gt;OFFSET(I87,-1,0),OFFSET(I87,-1,0)-OFFSET(I87,0,-4),""))</f>
        <v/>
      </c>
      <c r="K87" t="str">
        <f ca="1">IF(C87=1,60*SummonTypeTable!$Q$2/OFFSET(I87,0,-4),
IF(I87&lt;&gt;OFFSET(I87,-1,0),OFFSET(I87,-1,0)/OFFSET(I87,0,-4),""))</f>
        <v/>
      </c>
      <c r="L87" t="str">
        <f t="shared" ca="1" si="12"/>
        <v>it</v>
      </c>
      <c r="M87" t="s">
        <v>139</v>
      </c>
      <c r="N87" t="s">
        <v>138</v>
      </c>
      <c r="O87">
        <v>5</v>
      </c>
      <c r="P87" t="str">
        <f t="shared" si="17"/>
        <v/>
      </c>
      <c r="Q87" t="str">
        <f t="shared" ca="1" si="13"/>
        <v>cu</v>
      </c>
      <c r="R87" t="s">
        <v>81</v>
      </c>
      <c r="S87" t="s">
        <v>147</v>
      </c>
      <c r="T87">
        <v>2225</v>
      </c>
      <c r="U87" t="str">
        <f t="shared" ca="1" si="24"/>
        <v>it</v>
      </c>
      <c r="V87" t="str">
        <f t="shared" si="18"/>
        <v>Cash_sSpellGacha</v>
      </c>
      <c r="W87">
        <f t="shared" si="19"/>
        <v>5</v>
      </c>
      <c r="X87" t="str">
        <f t="shared" ca="1" si="20"/>
        <v>cu</v>
      </c>
      <c r="Y87" t="str">
        <f t="shared" si="21"/>
        <v>GO</v>
      </c>
      <c r="Z87">
        <f t="shared" si="22"/>
        <v>2225</v>
      </c>
    </row>
    <row r="88" spans="1:26">
      <c r="A88" t="str">
        <f t="shared" si="25"/>
        <v>fr</v>
      </c>
      <c r="B88" t="str">
        <f>VLOOKUP(A88,EventPointTypeTable!$A:$B,MATCH(EventPointTypeTable!$B$1,EventPointTypeTable!$A$1:$B$1,0),0)</f>
        <v>첫시작용</v>
      </c>
      <c r="C88">
        <v>87</v>
      </c>
      <c r="D88">
        <v>20</v>
      </c>
      <c r="E88">
        <f t="shared" ca="1" si="23"/>
        <v>2556</v>
      </c>
      <c r="F88">
        <f ca="1">(60+SUMIF(OFFSET(N88,-$C88+1,0,$C88),"EN",OFFSET(O88,-$C88+1,0,$C88)))*SummonTypeTable!$Q$2</f>
        <v>1283.3333333333333</v>
      </c>
      <c r="G88">
        <f ca="1">IF(C88=1,60*SummonTypeTable!$Q$2-OFFSET(F88,0,-1),
IF(F88&lt;&gt;OFFSET(F88,-1,0),OFFSET(F88,-1,0)-OFFSET(F88,0,-1),""))</f>
        <v>-1369.3333333333335</v>
      </c>
      <c r="H88">
        <f ca="1">IF(C88=1,60*SummonTypeTable!$Q$2/OFFSET(F88,0,-1),
IF(F88&lt;&gt;OFFSET(F88,-1,0),OFFSET(F88,-1,0)/OFFSET(F88,0,-1),""))</f>
        <v>0.46426708398539379</v>
      </c>
      <c r="I88">
        <f ca="1">(60+SUMIF(OFFSET(N88,-$C88+1,0,$C88),"EN",OFFSET(O88,-$C88+1,0,$C88))+SUMIF(OFFSET(S88,-$C88+1,0,$C88),"EN",OFFSET(T88,-$C88+1,0,$C88)))*SummonTypeTable!$Q$2</f>
        <v>1283.3333333333333</v>
      </c>
      <c r="J88">
        <f ca="1">IF(C88=1,60*SummonTypeTable!$Q$2-OFFSET(I88,0,-4),
IF(I88&lt;&gt;OFFSET(I88,-1,0),OFFSET(I88,-1,0)-OFFSET(I88,0,-4),""))</f>
        <v>-1369.3333333333335</v>
      </c>
      <c r="K88">
        <f ca="1">IF(C88=1,60*SummonTypeTable!$Q$2/OFFSET(I88,0,-4),
IF(I88&lt;&gt;OFFSET(I88,-1,0),OFFSET(I88,-1,0)/OFFSET(I88,0,-4),""))</f>
        <v>0.46426708398539379</v>
      </c>
      <c r="L88" t="str">
        <f t="shared" ca="1" si="12"/>
        <v>cu</v>
      </c>
      <c r="M88" t="s">
        <v>81</v>
      </c>
      <c r="N88" t="s">
        <v>146</v>
      </c>
      <c r="O88">
        <v>145</v>
      </c>
      <c r="P88" t="str">
        <f t="shared" si="17"/>
        <v>에너지너무많음</v>
      </c>
      <c r="Q88" t="str">
        <f t="shared" ca="1" si="13"/>
        <v>cu</v>
      </c>
      <c r="R88" t="s">
        <v>81</v>
      </c>
      <c r="S88" t="s">
        <v>147</v>
      </c>
      <c r="T88">
        <v>2250</v>
      </c>
      <c r="U88" t="str">
        <f t="shared" ca="1" si="24"/>
        <v>cu</v>
      </c>
      <c r="V88" t="str">
        <f t="shared" si="18"/>
        <v>EN</v>
      </c>
      <c r="W88">
        <f t="shared" si="19"/>
        <v>145</v>
      </c>
      <c r="X88" t="str">
        <f t="shared" ca="1" si="20"/>
        <v>cu</v>
      </c>
      <c r="Y88" t="str">
        <f t="shared" si="21"/>
        <v>GO</v>
      </c>
      <c r="Z88">
        <f t="shared" si="22"/>
        <v>2250</v>
      </c>
    </row>
    <row r="89" spans="1:26">
      <c r="A89" t="str">
        <f t="shared" si="25"/>
        <v>fr</v>
      </c>
      <c r="B89" t="str">
        <f>VLOOKUP(A89,EventPointTypeTable!$A:$B,MATCH(EventPointTypeTable!$B$1,EventPointTypeTable!$A$1:$B$1,0),0)</f>
        <v>첫시작용</v>
      </c>
      <c r="C89">
        <v>88</v>
      </c>
      <c r="D89">
        <v>59</v>
      </c>
      <c r="E89">
        <f t="shared" ca="1" si="23"/>
        <v>2615</v>
      </c>
      <c r="F89">
        <f ca="1">(60+SUMIF(OFFSET(N89,-$C89+1,0,$C89),"EN",OFFSET(O89,-$C89+1,0,$C89)))*SummonTypeTable!$Q$2</f>
        <v>1283.3333333333333</v>
      </c>
      <c r="G89" t="str">
        <f ca="1">IF(C89=1,60*SummonTypeTable!$Q$2-OFFSET(F89,0,-1),
IF(F89&lt;&gt;OFFSET(F89,-1,0),OFFSET(F89,-1,0)-OFFSET(F89,0,-1),""))</f>
        <v/>
      </c>
      <c r="H89" t="str">
        <f ca="1">IF(C89=1,60*SummonTypeTable!$Q$2/OFFSET(F89,0,-1),
IF(F89&lt;&gt;OFFSET(F89,-1,0),OFFSET(F89,-1,0)/OFFSET(F89,0,-1),""))</f>
        <v/>
      </c>
      <c r="I89">
        <f ca="1">(60+SUMIF(OFFSET(N89,-$C89+1,0,$C89),"EN",OFFSET(O89,-$C89+1,0,$C89))+SUMIF(OFFSET(S89,-$C89+1,0,$C89),"EN",OFFSET(T89,-$C89+1,0,$C89)))*SummonTypeTable!$Q$2</f>
        <v>1283.3333333333333</v>
      </c>
      <c r="J89" t="str">
        <f ca="1">IF(C89=1,60*SummonTypeTable!$Q$2-OFFSET(I89,0,-4),
IF(I89&lt;&gt;OFFSET(I89,-1,0),OFFSET(I89,-1,0)-OFFSET(I89,0,-4),""))</f>
        <v/>
      </c>
      <c r="K89" t="str">
        <f ca="1">IF(C89=1,60*SummonTypeTable!$Q$2/OFFSET(I89,0,-4),
IF(I89&lt;&gt;OFFSET(I89,-1,0),OFFSET(I89,-1,0)/OFFSET(I89,0,-4),""))</f>
        <v/>
      </c>
      <c r="L89" t="str">
        <f t="shared" ca="1" si="12"/>
        <v>cu</v>
      </c>
      <c r="M89" t="s">
        <v>81</v>
      </c>
      <c r="N89" t="s">
        <v>147</v>
      </c>
      <c r="O89">
        <v>4550</v>
      </c>
      <c r="P89" t="str">
        <f t="shared" si="17"/>
        <v/>
      </c>
      <c r="Q89" t="str">
        <f t="shared" ca="1" si="13"/>
        <v>cu</v>
      </c>
      <c r="R89" t="s">
        <v>81</v>
      </c>
      <c r="S89" t="s">
        <v>147</v>
      </c>
      <c r="T89">
        <v>2275</v>
      </c>
      <c r="U89" t="str">
        <f t="shared" ca="1" si="24"/>
        <v>cu</v>
      </c>
      <c r="V89" t="str">
        <f t="shared" si="18"/>
        <v>GO</v>
      </c>
      <c r="W89">
        <f t="shared" si="19"/>
        <v>4550</v>
      </c>
      <c r="X89" t="str">
        <f t="shared" ca="1" si="20"/>
        <v>cu</v>
      </c>
      <c r="Y89" t="str">
        <f t="shared" si="21"/>
        <v>GO</v>
      </c>
      <c r="Z89">
        <f t="shared" si="22"/>
        <v>2275</v>
      </c>
    </row>
    <row r="90" spans="1:26">
      <c r="A90" t="str">
        <f t="shared" si="25"/>
        <v>fr</v>
      </c>
      <c r="B90" t="str">
        <f>VLOOKUP(A90,EventPointTypeTable!$A:$B,MATCH(EventPointTypeTable!$B$1,EventPointTypeTable!$A$1:$B$1,0),0)</f>
        <v>첫시작용</v>
      </c>
      <c r="C90">
        <v>89</v>
      </c>
      <c r="D90">
        <v>75</v>
      </c>
      <c r="E90">
        <f t="shared" ca="1" si="23"/>
        <v>2690</v>
      </c>
      <c r="F90">
        <f ca="1">(60+SUMIF(OFFSET(N90,-$C90+1,0,$C90),"EN",OFFSET(O90,-$C90+1,0,$C90)))*SummonTypeTable!$Q$2</f>
        <v>1283.3333333333333</v>
      </c>
      <c r="G90" t="str">
        <f ca="1">IF(C90=1,60*SummonTypeTable!$Q$2-OFFSET(F90,0,-1),
IF(F90&lt;&gt;OFFSET(F90,-1,0),OFFSET(F90,-1,0)-OFFSET(F90,0,-1),""))</f>
        <v/>
      </c>
      <c r="H90" t="str">
        <f ca="1">IF(C90=1,60*SummonTypeTable!$Q$2/OFFSET(F90,0,-1),
IF(F90&lt;&gt;OFFSET(F90,-1,0),OFFSET(F90,-1,0)/OFFSET(F90,0,-1),""))</f>
        <v/>
      </c>
      <c r="I90">
        <f ca="1">(60+SUMIF(OFFSET(N90,-$C90+1,0,$C90),"EN",OFFSET(O90,-$C90+1,0,$C90))+SUMIF(OFFSET(S90,-$C90+1,0,$C90),"EN",OFFSET(T90,-$C90+1,0,$C90)))*SummonTypeTable!$Q$2</f>
        <v>1283.3333333333333</v>
      </c>
      <c r="J90" t="str">
        <f ca="1">IF(C90=1,60*SummonTypeTable!$Q$2-OFFSET(I90,0,-4),
IF(I90&lt;&gt;OFFSET(I90,-1,0),OFFSET(I90,-1,0)-OFFSET(I90,0,-4),""))</f>
        <v/>
      </c>
      <c r="K90" t="str">
        <f ca="1">IF(C90=1,60*SummonTypeTable!$Q$2/OFFSET(I90,0,-4),
IF(I90&lt;&gt;OFFSET(I90,-1,0),OFFSET(I90,-1,0)/OFFSET(I90,0,-4),""))</f>
        <v/>
      </c>
      <c r="L90" t="str">
        <f t="shared" ca="1" si="12"/>
        <v>it</v>
      </c>
      <c r="M90" t="s">
        <v>139</v>
      </c>
      <c r="N90" t="s">
        <v>138</v>
      </c>
      <c r="O90">
        <v>2</v>
      </c>
      <c r="P90" t="str">
        <f t="shared" si="17"/>
        <v/>
      </c>
      <c r="Q90" t="str">
        <f t="shared" ca="1" si="13"/>
        <v>cu</v>
      </c>
      <c r="R90" t="s">
        <v>81</v>
      </c>
      <c r="S90" t="s">
        <v>147</v>
      </c>
      <c r="T90">
        <v>2300</v>
      </c>
      <c r="U90" t="str">
        <f t="shared" ca="1" si="24"/>
        <v>it</v>
      </c>
      <c r="V90" t="str">
        <f t="shared" si="18"/>
        <v>Cash_sSpellGacha</v>
      </c>
      <c r="W90">
        <f t="shared" si="19"/>
        <v>2</v>
      </c>
      <c r="X90" t="str">
        <f t="shared" ca="1" si="20"/>
        <v>cu</v>
      </c>
      <c r="Y90" t="str">
        <f t="shared" si="21"/>
        <v>GO</v>
      </c>
      <c r="Z90">
        <f t="shared" si="22"/>
        <v>2300</v>
      </c>
    </row>
    <row r="91" spans="1:26">
      <c r="A91" t="str">
        <f t="shared" si="25"/>
        <v>fr</v>
      </c>
      <c r="B91" t="str">
        <f>VLOOKUP(A91,EventPointTypeTable!$A:$B,MATCH(EventPointTypeTable!$B$1,EventPointTypeTable!$A$1:$B$1,0),0)</f>
        <v>첫시작용</v>
      </c>
      <c r="C91">
        <v>90</v>
      </c>
      <c r="D91">
        <v>94</v>
      </c>
      <c r="E91">
        <f t="shared" ca="1" si="23"/>
        <v>2784</v>
      </c>
      <c r="F91">
        <f ca="1">(60+SUMIF(OFFSET(N91,-$C91+1,0,$C91),"EN",OFFSET(O91,-$C91+1,0,$C91)))*SummonTypeTable!$Q$2</f>
        <v>1283.3333333333333</v>
      </c>
      <c r="G91" t="str">
        <f ca="1">IF(C91=1,60*SummonTypeTable!$Q$2-OFFSET(F91,0,-1),
IF(F91&lt;&gt;OFFSET(F91,-1,0),OFFSET(F91,-1,0)-OFFSET(F91,0,-1),""))</f>
        <v/>
      </c>
      <c r="H91" t="str">
        <f ca="1">IF(C91=1,60*SummonTypeTable!$Q$2/OFFSET(F91,0,-1),
IF(F91&lt;&gt;OFFSET(F91,-1,0),OFFSET(F91,-1,0)/OFFSET(F91,0,-1),""))</f>
        <v/>
      </c>
      <c r="I91">
        <f ca="1">(60+SUMIF(OFFSET(N91,-$C91+1,0,$C91),"EN",OFFSET(O91,-$C91+1,0,$C91))+SUMIF(OFFSET(S91,-$C91+1,0,$C91),"EN",OFFSET(T91,-$C91+1,0,$C91)))*SummonTypeTable!$Q$2</f>
        <v>1283.3333333333333</v>
      </c>
      <c r="J91" t="str">
        <f ca="1">IF(C91=1,60*SummonTypeTable!$Q$2-OFFSET(I91,0,-4),
IF(I91&lt;&gt;OFFSET(I91,-1,0),OFFSET(I91,-1,0)-OFFSET(I91,0,-4),""))</f>
        <v/>
      </c>
      <c r="K91" t="str">
        <f ca="1">IF(C91=1,60*SummonTypeTable!$Q$2/OFFSET(I91,0,-4),
IF(I91&lt;&gt;OFFSET(I91,-1,0),OFFSET(I91,-1,0)/OFFSET(I91,0,-4),""))</f>
        <v/>
      </c>
      <c r="L91" t="str">
        <f t="shared" ca="1" si="12"/>
        <v>cu</v>
      </c>
      <c r="M91" t="s">
        <v>81</v>
      </c>
      <c r="N91" t="s">
        <v>147</v>
      </c>
      <c r="O91">
        <v>4650</v>
      </c>
      <c r="P91" t="str">
        <f t="shared" si="17"/>
        <v/>
      </c>
      <c r="Q91" t="str">
        <f t="shared" ca="1" si="13"/>
        <v>cu</v>
      </c>
      <c r="R91" t="s">
        <v>81</v>
      </c>
      <c r="S91" t="s">
        <v>147</v>
      </c>
      <c r="T91">
        <v>2325</v>
      </c>
      <c r="U91" t="str">
        <f t="shared" ca="1" si="24"/>
        <v>cu</v>
      </c>
      <c r="V91" t="str">
        <f t="shared" si="18"/>
        <v>GO</v>
      </c>
      <c r="W91">
        <f t="shared" si="19"/>
        <v>4650</v>
      </c>
      <c r="X91" t="str">
        <f t="shared" ca="1" si="20"/>
        <v>cu</v>
      </c>
      <c r="Y91" t="str">
        <f t="shared" si="21"/>
        <v>GO</v>
      </c>
      <c r="Z91">
        <f t="shared" si="22"/>
        <v>2325</v>
      </c>
    </row>
    <row r="92" spans="1:26">
      <c r="A92" t="str">
        <f t="shared" si="25"/>
        <v>fr</v>
      </c>
      <c r="B92" t="str">
        <f>VLOOKUP(A92,EventPointTypeTable!$A:$B,MATCH(EventPointTypeTable!$B$1,EventPointTypeTable!$A$1:$B$1,0),0)</f>
        <v>첫시작용</v>
      </c>
      <c r="C92">
        <v>91</v>
      </c>
      <c r="D92">
        <v>4</v>
      </c>
      <c r="E92">
        <f t="shared" ca="1" si="23"/>
        <v>2788</v>
      </c>
      <c r="F92">
        <f ca="1">(60+SUMIF(OFFSET(N92,-$C92+1,0,$C92),"EN",OFFSET(O92,-$C92+1,0,$C92)))*SummonTypeTable!$Q$2</f>
        <v>1390</v>
      </c>
      <c r="G92">
        <f ca="1">IF(C92=1,60*SummonTypeTable!$Q$2-OFFSET(F92,0,-1),
IF(F92&lt;&gt;OFFSET(F92,-1,0),OFFSET(F92,-1,0)-OFFSET(F92,0,-1),""))</f>
        <v>-1504.6666666666667</v>
      </c>
      <c r="H92">
        <f ca="1">IF(C92=1,60*SummonTypeTable!$Q$2/OFFSET(F92,0,-1),
IF(F92&lt;&gt;OFFSET(F92,-1,0),OFFSET(F92,-1,0)/OFFSET(F92,0,-1),""))</f>
        <v>0.46030607364897175</v>
      </c>
      <c r="I92">
        <f ca="1">(60+SUMIF(OFFSET(N92,-$C92+1,0,$C92),"EN",OFFSET(O92,-$C92+1,0,$C92))+SUMIF(OFFSET(S92,-$C92+1,0,$C92),"EN",OFFSET(T92,-$C92+1,0,$C92)))*SummonTypeTable!$Q$2</f>
        <v>1390</v>
      </c>
      <c r="J92">
        <f ca="1">IF(C92=1,60*SummonTypeTable!$Q$2-OFFSET(I92,0,-4),
IF(I92&lt;&gt;OFFSET(I92,-1,0),OFFSET(I92,-1,0)-OFFSET(I92,0,-4),""))</f>
        <v>-1504.6666666666667</v>
      </c>
      <c r="K92">
        <f ca="1">IF(C92=1,60*SummonTypeTable!$Q$2/OFFSET(I92,0,-4),
IF(I92&lt;&gt;OFFSET(I92,-1,0),OFFSET(I92,-1,0)/OFFSET(I92,0,-4),""))</f>
        <v>0.46030607364897175</v>
      </c>
      <c r="L92" t="str">
        <f t="shared" ca="1" si="12"/>
        <v>cu</v>
      </c>
      <c r="M92" t="s">
        <v>81</v>
      </c>
      <c r="N92" t="s">
        <v>146</v>
      </c>
      <c r="O92">
        <v>160</v>
      </c>
      <c r="P92" t="str">
        <f t="shared" si="17"/>
        <v>에너지너무많음</v>
      </c>
      <c r="Q92" t="str">
        <f t="shared" ca="1" si="13"/>
        <v>cu</v>
      </c>
      <c r="R92" t="s">
        <v>81</v>
      </c>
      <c r="S92" t="s">
        <v>147</v>
      </c>
      <c r="T92">
        <v>2350</v>
      </c>
      <c r="U92" t="str">
        <f t="shared" ca="1" si="24"/>
        <v>cu</v>
      </c>
      <c r="V92" t="str">
        <f t="shared" si="18"/>
        <v>EN</v>
      </c>
      <c r="W92">
        <f t="shared" si="19"/>
        <v>160</v>
      </c>
      <c r="X92" t="str">
        <f t="shared" ca="1" si="20"/>
        <v>cu</v>
      </c>
      <c r="Y92" t="str">
        <f t="shared" si="21"/>
        <v>GO</v>
      </c>
      <c r="Z92">
        <f t="shared" si="22"/>
        <v>2350</v>
      </c>
    </row>
    <row r="93" spans="1:26">
      <c r="A93" t="str">
        <f t="shared" si="25"/>
        <v>fr</v>
      </c>
      <c r="B93" t="str">
        <f>VLOOKUP(A93,EventPointTypeTable!$A:$B,MATCH(EventPointTypeTable!$B$1,EventPointTypeTable!$A$1:$B$1,0),0)</f>
        <v>첫시작용</v>
      </c>
      <c r="C93">
        <v>92</v>
      </c>
      <c r="D93">
        <v>35</v>
      </c>
      <c r="E93">
        <f t="shared" ca="1" si="23"/>
        <v>2823</v>
      </c>
      <c r="F93">
        <f ca="1">(60+SUMIF(OFFSET(N93,-$C93+1,0,$C93),"EN",OFFSET(O93,-$C93+1,0,$C93)))*SummonTypeTable!$Q$2</f>
        <v>1390</v>
      </c>
      <c r="G93" t="str">
        <f ca="1">IF(C93=1,60*SummonTypeTable!$Q$2-OFFSET(F93,0,-1),
IF(F93&lt;&gt;OFFSET(F93,-1,0),OFFSET(F93,-1,0)-OFFSET(F93,0,-1),""))</f>
        <v/>
      </c>
      <c r="H93" t="str">
        <f ca="1">IF(C93=1,60*SummonTypeTable!$Q$2/OFFSET(F93,0,-1),
IF(F93&lt;&gt;OFFSET(F93,-1,0),OFFSET(F93,-1,0)/OFFSET(F93,0,-1),""))</f>
        <v/>
      </c>
      <c r="I93">
        <f ca="1">(60+SUMIF(OFFSET(N93,-$C93+1,0,$C93),"EN",OFFSET(O93,-$C93+1,0,$C93))+SUMIF(OFFSET(S93,-$C93+1,0,$C93),"EN",OFFSET(T93,-$C93+1,0,$C93)))*SummonTypeTable!$Q$2</f>
        <v>1390</v>
      </c>
      <c r="J93" t="str">
        <f ca="1">IF(C93=1,60*SummonTypeTable!$Q$2-OFFSET(I93,0,-4),
IF(I93&lt;&gt;OFFSET(I93,-1,0),OFFSET(I93,-1,0)-OFFSET(I93,0,-4),""))</f>
        <v/>
      </c>
      <c r="K93" t="str">
        <f ca="1">IF(C93=1,60*SummonTypeTable!$Q$2/OFFSET(I93,0,-4),
IF(I93&lt;&gt;OFFSET(I93,-1,0),OFFSET(I93,-1,0)/OFFSET(I93,0,-4),""))</f>
        <v/>
      </c>
      <c r="L93" t="str">
        <f t="shared" ca="1" si="12"/>
        <v>cu</v>
      </c>
      <c r="M93" t="s">
        <v>81</v>
      </c>
      <c r="N93" t="s">
        <v>147</v>
      </c>
      <c r="O93">
        <v>4750</v>
      </c>
      <c r="P93" t="str">
        <f t="shared" si="17"/>
        <v/>
      </c>
      <c r="Q93" t="str">
        <f t="shared" ca="1" si="13"/>
        <v>cu</v>
      </c>
      <c r="R93" t="s">
        <v>81</v>
      </c>
      <c r="S93" t="s">
        <v>147</v>
      </c>
      <c r="T93">
        <v>2375</v>
      </c>
      <c r="U93" t="str">
        <f t="shared" ca="1" si="24"/>
        <v>cu</v>
      </c>
      <c r="V93" t="str">
        <f t="shared" si="18"/>
        <v>GO</v>
      </c>
      <c r="W93">
        <f t="shared" si="19"/>
        <v>4750</v>
      </c>
      <c r="X93" t="str">
        <f t="shared" ca="1" si="20"/>
        <v>cu</v>
      </c>
      <c r="Y93" t="str">
        <f t="shared" si="21"/>
        <v>GO</v>
      </c>
      <c r="Z93">
        <f t="shared" si="22"/>
        <v>2375</v>
      </c>
    </row>
    <row r="94" spans="1:26">
      <c r="A94" t="str">
        <f t="shared" si="25"/>
        <v>fr</v>
      </c>
      <c r="B94" t="str">
        <f>VLOOKUP(A94,EventPointTypeTable!$A:$B,MATCH(EventPointTypeTable!$B$1,EventPointTypeTable!$A$1:$B$1,0),0)</f>
        <v>첫시작용</v>
      </c>
      <c r="C94">
        <v>93</v>
      </c>
      <c r="D94">
        <v>41</v>
      </c>
      <c r="E94">
        <f t="shared" ca="1" si="23"/>
        <v>2864</v>
      </c>
      <c r="F94">
        <f ca="1">(60+SUMIF(OFFSET(N94,-$C94+1,0,$C94),"EN",OFFSET(O94,-$C94+1,0,$C94)))*SummonTypeTable!$Q$2</f>
        <v>1390</v>
      </c>
      <c r="G94" t="str">
        <f ca="1">IF(C94=1,60*SummonTypeTable!$Q$2-OFFSET(F94,0,-1),
IF(F94&lt;&gt;OFFSET(F94,-1,0),OFFSET(F94,-1,0)-OFFSET(F94,0,-1),""))</f>
        <v/>
      </c>
      <c r="H94" t="str">
        <f ca="1">IF(C94=1,60*SummonTypeTable!$Q$2/OFFSET(F94,0,-1),
IF(F94&lt;&gt;OFFSET(F94,-1,0),OFFSET(F94,-1,0)/OFFSET(F94,0,-1),""))</f>
        <v/>
      </c>
      <c r="I94">
        <f ca="1">(60+SUMIF(OFFSET(N94,-$C94+1,0,$C94),"EN",OFFSET(O94,-$C94+1,0,$C94))+SUMIF(OFFSET(S94,-$C94+1,0,$C94),"EN",OFFSET(T94,-$C94+1,0,$C94)))*SummonTypeTable!$Q$2</f>
        <v>1390</v>
      </c>
      <c r="J94" t="str">
        <f ca="1">IF(C94=1,60*SummonTypeTable!$Q$2-OFFSET(I94,0,-4),
IF(I94&lt;&gt;OFFSET(I94,-1,0),OFFSET(I94,-1,0)-OFFSET(I94,0,-4),""))</f>
        <v/>
      </c>
      <c r="K94" t="str">
        <f ca="1">IF(C94=1,60*SummonTypeTable!$Q$2/OFFSET(I94,0,-4),
IF(I94&lt;&gt;OFFSET(I94,-1,0),OFFSET(I94,-1,0)/OFFSET(I94,0,-4),""))</f>
        <v/>
      </c>
      <c r="L94" t="str">
        <f t="shared" ca="1" si="12"/>
        <v>it</v>
      </c>
      <c r="M94" t="s">
        <v>139</v>
      </c>
      <c r="N94" t="s">
        <v>138</v>
      </c>
      <c r="O94">
        <v>2</v>
      </c>
      <c r="P94" t="str">
        <f t="shared" si="17"/>
        <v/>
      </c>
      <c r="Q94" t="str">
        <f t="shared" ca="1" si="13"/>
        <v>cu</v>
      </c>
      <c r="R94" t="s">
        <v>81</v>
      </c>
      <c r="S94" t="s">
        <v>147</v>
      </c>
      <c r="T94">
        <v>2400</v>
      </c>
      <c r="U94" t="str">
        <f t="shared" ca="1" si="24"/>
        <v>it</v>
      </c>
      <c r="V94" t="str">
        <f t="shared" si="18"/>
        <v>Cash_sSpellGacha</v>
      </c>
      <c r="W94">
        <f t="shared" si="19"/>
        <v>2</v>
      </c>
      <c r="X94" t="str">
        <f t="shared" ca="1" si="20"/>
        <v>cu</v>
      </c>
      <c r="Y94" t="str">
        <f t="shared" si="21"/>
        <v>GO</v>
      </c>
      <c r="Z94">
        <f t="shared" si="22"/>
        <v>2400</v>
      </c>
    </row>
    <row r="95" spans="1:26">
      <c r="A95" t="str">
        <f t="shared" si="25"/>
        <v>fr</v>
      </c>
      <c r="B95" t="str">
        <f>VLOOKUP(A95,EventPointTypeTable!$A:$B,MATCH(EventPointTypeTable!$B$1,EventPointTypeTable!$A$1:$B$1,0),0)</f>
        <v>첫시작용</v>
      </c>
      <c r="C95">
        <v>94</v>
      </c>
      <c r="D95">
        <v>53</v>
      </c>
      <c r="E95">
        <f t="shared" ca="1" si="23"/>
        <v>2917</v>
      </c>
      <c r="F95">
        <f ca="1">(60+SUMIF(OFFSET(N95,-$C95+1,0,$C95),"EN",OFFSET(O95,-$C95+1,0,$C95)))*SummonTypeTable!$Q$2</f>
        <v>1390</v>
      </c>
      <c r="G95" t="str">
        <f ca="1">IF(C95=1,60*SummonTypeTable!$Q$2-OFFSET(F95,0,-1),
IF(F95&lt;&gt;OFFSET(F95,-1,0),OFFSET(F95,-1,0)-OFFSET(F95,0,-1),""))</f>
        <v/>
      </c>
      <c r="H95" t="str">
        <f ca="1">IF(C95=1,60*SummonTypeTable!$Q$2/OFFSET(F95,0,-1),
IF(F95&lt;&gt;OFFSET(F95,-1,0),OFFSET(F95,-1,0)/OFFSET(F95,0,-1),""))</f>
        <v/>
      </c>
      <c r="I95">
        <f ca="1">(60+SUMIF(OFFSET(N95,-$C95+1,0,$C95),"EN",OFFSET(O95,-$C95+1,0,$C95))+SUMIF(OFFSET(S95,-$C95+1,0,$C95),"EN",OFFSET(T95,-$C95+1,0,$C95)))*SummonTypeTable!$Q$2</f>
        <v>1390</v>
      </c>
      <c r="J95" t="str">
        <f ca="1">IF(C95=1,60*SummonTypeTable!$Q$2-OFFSET(I95,0,-4),
IF(I95&lt;&gt;OFFSET(I95,-1,0),OFFSET(I95,-1,0)-OFFSET(I95,0,-4),""))</f>
        <v/>
      </c>
      <c r="K95" t="str">
        <f ca="1">IF(C95=1,60*SummonTypeTable!$Q$2/OFFSET(I95,0,-4),
IF(I95&lt;&gt;OFFSET(I95,-1,0),OFFSET(I95,-1,0)/OFFSET(I95,0,-4),""))</f>
        <v/>
      </c>
      <c r="L95" t="str">
        <f t="shared" ca="1" si="12"/>
        <v>cu</v>
      </c>
      <c r="M95" t="s">
        <v>81</v>
      </c>
      <c r="N95" t="s">
        <v>147</v>
      </c>
      <c r="O95">
        <v>4850</v>
      </c>
      <c r="P95" t="str">
        <f t="shared" si="17"/>
        <v/>
      </c>
      <c r="Q95" t="str">
        <f t="shared" ca="1" si="13"/>
        <v>cu</v>
      </c>
      <c r="R95" t="s">
        <v>81</v>
      </c>
      <c r="S95" t="s">
        <v>147</v>
      </c>
      <c r="T95">
        <v>2425</v>
      </c>
      <c r="U95" t="str">
        <f t="shared" ca="1" si="24"/>
        <v>cu</v>
      </c>
      <c r="V95" t="str">
        <f t="shared" si="18"/>
        <v>GO</v>
      </c>
      <c r="W95">
        <f t="shared" si="19"/>
        <v>4850</v>
      </c>
      <c r="X95" t="str">
        <f t="shared" ca="1" si="20"/>
        <v>cu</v>
      </c>
      <c r="Y95" t="str">
        <f t="shared" si="21"/>
        <v>GO</v>
      </c>
      <c r="Z95">
        <f t="shared" si="22"/>
        <v>2425</v>
      </c>
    </row>
    <row r="96" spans="1:26">
      <c r="A96" t="str">
        <f t="shared" si="25"/>
        <v>fr</v>
      </c>
      <c r="B96" t="str">
        <f>VLOOKUP(A96,EventPointTypeTable!$A:$B,MATCH(EventPointTypeTable!$B$1,EventPointTypeTable!$A$1:$B$1,0),0)</f>
        <v>첫시작용</v>
      </c>
      <c r="C96">
        <v>95</v>
      </c>
      <c r="D96">
        <v>12</v>
      </c>
      <c r="E96">
        <f t="shared" ca="1" si="23"/>
        <v>2929</v>
      </c>
      <c r="F96">
        <f ca="1">(60+SUMIF(OFFSET(N96,-$C96+1,0,$C96),"EN",OFFSET(O96,-$C96+1,0,$C96)))*SummonTypeTable!$Q$2</f>
        <v>1390</v>
      </c>
      <c r="G96" t="str">
        <f ca="1">IF(C96=1,60*SummonTypeTable!$Q$2-OFFSET(F96,0,-1),
IF(F96&lt;&gt;OFFSET(F96,-1,0),OFFSET(F96,-1,0)-OFFSET(F96,0,-1),""))</f>
        <v/>
      </c>
      <c r="H96" t="str">
        <f ca="1">IF(C96=1,60*SummonTypeTable!$Q$2/OFFSET(F96,0,-1),
IF(F96&lt;&gt;OFFSET(F96,-1,0),OFFSET(F96,-1,0)/OFFSET(F96,0,-1),""))</f>
        <v/>
      </c>
      <c r="I96">
        <f ca="1">(60+SUMIF(OFFSET(N96,-$C96+1,0,$C96),"EN",OFFSET(O96,-$C96+1,0,$C96))+SUMIF(OFFSET(S96,-$C96+1,0,$C96),"EN",OFFSET(T96,-$C96+1,0,$C96)))*SummonTypeTable!$Q$2</f>
        <v>1390</v>
      </c>
      <c r="J96" t="str">
        <f ca="1">IF(C96=1,60*SummonTypeTable!$Q$2-OFFSET(I96,0,-4),
IF(I96&lt;&gt;OFFSET(I96,-1,0),OFFSET(I96,-1,0)-OFFSET(I96,0,-4),""))</f>
        <v/>
      </c>
      <c r="K96" t="str">
        <f ca="1">IF(C96=1,60*SummonTypeTable!$Q$2/OFFSET(I96,0,-4),
IF(I96&lt;&gt;OFFSET(I96,-1,0),OFFSET(I96,-1,0)/OFFSET(I96,0,-4),""))</f>
        <v/>
      </c>
      <c r="L96" t="str">
        <f t="shared" ca="1" si="12"/>
        <v>it</v>
      </c>
      <c r="M96" t="s">
        <v>139</v>
      </c>
      <c r="N96" t="s">
        <v>138</v>
      </c>
      <c r="O96">
        <v>1</v>
      </c>
      <c r="P96" t="str">
        <f t="shared" si="17"/>
        <v/>
      </c>
      <c r="Q96" t="str">
        <f t="shared" ca="1" si="13"/>
        <v>cu</v>
      </c>
      <c r="R96" t="s">
        <v>81</v>
      </c>
      <c r="S96" t="s">
        <v>147</v>
      </c>
      <c r="T96">
        <v>2450</v>
      </c>
      <c r="U96" t="str">
        <f t="shared" ca="1" si="24"/>
        <v>it</v>
      </c>
      <c r="V96" t="str">
        <f t="shared" si="18"/>
        <v>Cash_sSpellGacha</v>
      </c>
      <c r="W96">
        <f t="shared" si="19"/>
        <v>1</v>
      </c>
      <c r="X96" t="str">
        <f t="shared" ca="1" si="20"/>
        <v>cu</v>
      </c>
      <c r="Y96" t="str">
        <f t="shared" si="21"/>
        <v>GO</v>
      </c>
      <c r="Z96">
        <f t="shared" si="22"/>
        <v>2450</v>
      </c>
    </row>
    <row r="97" spans="1:26">
      <c r="A97" t="str">
        <f t="shared" si="25"/>
        <v>fr</v>
      </c>
      <c r="B97" t="str">
        <f>VLOOKUP(A97,EventPointTypeTable!$A:$B,MATCH(EventPointTypeTable!$B$1,EventPointTypeTable!$A$1:$B$1,0),0)</f>
        <v>첫시작용</v>
      </c>
      <c r="C97">
        <v>96</v>
      </c>
      <c r="D97">
        <v>24</v>
      </c>
      <c r="E97">
        <f t="shared" ca="1" si="23"/>
        <v>2953</v>
      </c>
      <c r="F97">
        <f ca="1">(60+SUMIF(OFFSET(N97,-$C97+1,0,$C97),"EN",OFFSET(O97,-$C97+1,0,$C97)))*SummonTypeTable!$Q$2</f>
        <v>1390</v>
      </c>
      <c r="G97" t="str">
        <f ca="1">IF(C97=1,60*SummonTypeTable!$Q$2-OFFSET(F97,0,-1),
IF(F97&lt;&gt;OFFSET(F97,-1,0),OFFSET(F97,-1,0)-OFFSET(F97,0,-1),""))</f>
        <v/>
      </c>
      <c r="H97" t="str">
        <f ca="1">IF(C97=1,60*SummonTypeTable!$Q$2/OFFSET(F97,0,-1),
IF(F97&lt;&gt;OFFSET(F97,-1,0),OFFSET(F97,-1,0)/OFFSET(F97,0,-1),""))</f>
        <v/>
      </c>
      <c r="I97">
        <f ca="1">(60+SUMIF(OFFSET(N97,-$C97+1,0,$C97),"EN",OFFSET(O97,-$C97+1,0,$C97))+SUMIF(OFFSET(S97,-$C97+1,0,$C97),"EN",OFFSET(T97,-$C97+1,0,$C97)))*SummonTypeTable!$Q$2</f>
        <v>1390</v>
      </c>
      <c r="J97" t="str">
        <f ca="1">IF(C97=1,60*SummonTypeTable!$Q$2-OFFSET(I97,0,-4),
IF(I97&lt;&gt;OFFSET(I97,-1,0),OFFSET(I97,-1,0)-OFFSET(I97,0,-4),""))</f>
        <v/>
      </c>
      <c r="K97" t="str">
        <f ca="1">IF(C97=1,60*SummonTypeTable!$Q$2/OFFSET(I97,0,-4),
IF(I97&lt;&gt;OFFSET(I97,-1,0),OFFSET(I97,-1,0)/OFFSET(I97,0,-4),""))</f>
        <v/>
      </c>
      <c r="L97" t="str">
        <f t="shared" ca="1" si="12"/>
        <v>cu</v>
      </c>
      <c r="M97" t="s">
        <v>81</v>
      </c>
      <c r="N97" t="s">
        <v>147</v>
      </c>
      <c r="O97">
        <v>4950</v>
      </c>
      <c r="P97" t="str">
        <f t="shared" si="17"/>
        <v/>
      </c>
      <c r="Q97" t="str">
        <f t="shared" ca="1" si="13"/>
        <v>cu</v>
      </c>
      <c r="R97" t="s">
        <v>81</v>
      </c>
      <c r="S97" t="s">
        <v>147</v>
      </c>
      <c r="T97">
        <v>2475</v>
      </c>
      <c r="U97" t="str">
        <f t="shared" ca="1" si="24"/>
        <v>cu</v>
      </c>
      <c r="V97" t="str">
        <f t="shared" si="18"/>
        <v>GO</v>
      </c>
      <c r="W97">
        <f t="shared" si="19"/>
        <v>4950</v>
      </c>
      <c r="X97" t="str">
        <f t="shared" ca="1" si="20"/>
        <v>cu</v>
      </c>
      <c r="Y97" t="str">
        <f t="shared" si="21"/>
        <v>GO</v>
      </c>
      <c r="Z97">
        <f t="shared" si="22"/>
        <v>2475</v>
      </c>
    </row>
    <row r="98" spans="1:26">
      <c r="A98" t="str">
        <f t="shared" si="25"/>
        <v>fr</v>
      </c>
      <c r="B98" t="str">
        <f>VLOOKUP(A98,EventPointTypeTable!$A:$B,MATCH(EventPointTypeTable!$B$1,EventPointTypeTable!$A$1:$B$1,0),0)</f>
        <v>첫시작용</v>
      </c>
      <c r="C98">
        <v>97</v>
      </c>
      <c r="D98">
        <v>79</v>
      </c>
      <c r="E98">
        <f t="shared" ca="1" si="23"/>
        <v>3032</v>
      </c>
      <c r="F98">
        <f ca="1">(60+SUMIF(OFFSET(N98,-$C98+1,0,$C98),"EN",OFFSET(O98,-$C98+1,0,$C98)))*SummonTypeTable!$Q$2</f>
        <v>1506.6666666666665</v>
      </c>
      <c r="G98">
        <f ca="1">IF(C98=1,60*SummonTypeTable!$Q$2-OFFSET(F98,0,-1),
IF(F98&lt;&gt;OFFSET(F98,-1,0),OFFSET(F98,-1,0)-OFFSET(F98,0,-1),""))</f>
        <v>-1642</v>
      </c>
      <c r="H98">
        <f ca="1">IF(C98=1,60*SummonTypeTable!$Q$2/OFFSET(F98,0,-1),
IF(F98&lt;&gt;OFFSET(F98,-1,0),OFFSET(F98,-1,0)/OFFSET(F98,0,-1),""))</f>
        <v>0.45844327176781002</v>
      </c>
      <c r="I98">
        <f ca="1">(60+SUMIF(OFFSET(N98,-$C98+1,0,$C98),"EN",OFFSET(O98,-$C98+1,0,$C98))+SUMIF(OFFSET(S98,-$C98+1,0,$C98),"EN",OFFSET(T98,-$C98+1,0,$C98)))*SummonTypeTable!$Q$2</f>
        <v>1506.6666666666665</v>
      </c>
      <c r="J98">
        <f ca="1">IF(C98=1,60*SummonTypeTable!$Q$2-OFFSET(I98,0,-4),
IF(I98&lt;&gt;OFFSET(I98,-1,0),OFFSET(I98,-1,0)-OFFSET(I98,0,-4),""))</f>
        <v>-1642</v>
      </c>
      <c r="K98">
        <f ca="1">IF(C98=1,60*SummonTypeTable!$Q$2/OFFSET(I98,0,-4),
IF(I98&lt;&gt;OFFSET(I98,-1,0),OFFSET(I98,-1,0)/OFFSET(I98,0,-4),""))</f>
        <v>0.45844327176781002</v>
      </c>
      <c r="L98" t="str">
        <f t="shared" ca="1" si="12"/>
        <v>cu</v>
      </c>
      <c r="M98" t="s">
        <v>81</v>
      </c>
      <c r="N98" t="s">
        <v>146</v>
      </c>
      <c r="O98">
        <v>175</v>
      </c>
      <c r="P98" t="str">
        <f t="shared" si="17"/>
        <v>에너지너무많음</v>
      </c>
      <c r="Q98" t="str">
        <f t="shared" ca="1" si="13"/>
        <v>cu</v>
      </c>
      <c r="R98" t="s">
        <v>81</v>
      </c>
      <c r="S98" t="s">
        <v>147</v>
      </c>
      <c r="T98">
        <v>2500</v>
      </c>
      <c r="U98" t="str">
        <f t="shared" ca="1" si="24"/>
        <v>cu</v>
      </c>
      <c r="V98" t="str">
        <f t="shared" si="18"/>
        <v>EN</v>
      </c>
      <c r="W98">
        <f t="shared" si="19"/>
        <v>175</v>
      </c>
      <c r="X98" t="str">
        <f t="shared" ca="1" si="20"/>
        <v>cu</v>
      </c>
      <c r="Y98" t="str">
        <f t="shared" si="21"/>
        <v>GO</v>
      </c>
      <c r="Z98">
        <f t="shared" si="22"/>
        <v>2500</v>
      </c>
    </row>
    <row r="99" spans="1:26">
      <c r="A99" t="str">
        <f t="shared" si="25"/>
        <v>fr</v>
      </c>
      <c r="B99" t="str">
        <f>VLOOKUP(A99,EventPointTypeTable!$A:$B,MATCH(EventPointTypeTable!$B$1,EventPointTypeTable!$A$1:$B$1,0),0)</f>
        <v>첫시작용</v>
      </c>
      <c r="C99">
        <v>98</v>
      </c>
      <c r="D99">
        <v>40</v>
      </c>
      <c r="E99">
        <f t="shared" ca="1" si="23"/>
        <v>3072</v>
      </c>
      <c r="F99">
        <f ca="1">(60+SUMIF(OFFSET(N99,-$C99+1,0,$C99),"EN",OFFSET(O99,-$C99+1,0,$C99)))*SummonTypeTable!$Q$2</f>
        <v>1506.6666666666665</v>
      </c>
      <c r="G99" t="str">
        <f ca="1">IF(C99=1,60*SummonTypeTable!$Q$2-OFFSET(F99,0,-1),
IF(F99&lt;&gt;OFFSET(F99,-1,0),OFFSET(F99,-1,0)-OFFSET(F99,0,-1),""))</f>
        <v/>
      </c>
      <c r="H99" t="str">
        <f ca="1">IF(C99=1,60*SummonTypeTable!$Q$2/OFFSET(F99,0,-1),
IF(F99&lt;&gt;OFFSET(F99,-1,0),OFFSET(F99,-1,0)/OFFSET(F99,0,-1),""))</f>
        <v/>
      </c>
      <c r="I99">
        <f ca="1">(60+SUMIF(OFFSET(N99,-$C99+1,0,$C99),"EN",OFFSET(O99,-$C99+1,0,$C99))+SUMIF(OFFSET(S99,-$C99+1,0,$C99),"EN",OFFSET(T99,-$C99+1,0,$C99)))*SummonTypeTable!$Q$2</f>
        <v>1506.6666666666665</v>
      </c>
      <c r="J99" t="str">
        <f ca="1">IF(C99=1,60*SummonTypeTable!$Q$2-OFFSET(I99,0,-4),
IF(I99&lt;&gt;OFFSET(I99,-1,0),OFFSET(I99,-1,0)-OFFSET(I99,0,-4),""))</f>
        <v/>
      </c>
      <c r="K99" t="str">
        <f ca="1">IF(C99=1,60*SummonTypeTable!$Q$2/OFFSET(I99,0,-4),
IF(I99&lt;&gt;OFFSET(I99,-1,0),OFFSET(I99,-1,0)/OFFSET(I99,0,-4),""))</f>
        <v/>
      </c>
      <c r="L99" t="str">
        <f t="shared" ca="1" si="12"/>
        <v>it</v>
      </c>
      <c r="M99" t="s">
        <v>139</v>
      </c>
      <c r="N99" t="s">
        <v>138</v>
      </c>
      <c r="O99">
        <v>2</v>
      </c>
      <c r="P99" t="str">
        <f t="shared" si="17"/>
        <v/>
      </c>
      <c r="Q99" t="str">
        <f t="shared" ca="1" si="13"/>
        <v>cu</v>
      </c>
      <c r="R99" t="s">
        <v>81</v>
      </c>
      <c r="S99" t="s">
        <v>147</v>
      </c>
      <c r="T99">
        <v>2525</v>
      </c>
      <c r="U99" t="str">
        <f t="shared" ca="1" si="24"/>
        <v>it</v>
      </c>
      <c r="V99" t="str">
        <f t="shared" si="18"/>
        <v>Cash_sSpellGacha</v>
      </c>
      <c r="W99">
        <f t="shared" si="19"/>
        <v>2</v>
      </c>
      <c r="X99" t="str">
        <f t="shared" ca="1" si="20"/>
        <v>cu</v>
      </c>
      <c r="Y99" t="str">
        <f t="shared" si="21"/>
        <v>GO</v>
      </c>
      <c r="Z99">
        <f t="shared" si="22"/>
        <v>2525</v>
      </c>
    </row>
    <row r="100" spans="1:26">
      <c r="A100" t="str">
        <f t="shared" si="25"/>
        <v>fr</v>
      </c>
      <c r="B100" t="str">
        <f>VLOOKUP(A100,EventPointTypeTable!$A:$B,MATCH(EventPointTypeTable!$B$1,EventPointTypeTable!$A$1:$B$1,0),0)</f>
        <v>첫시작용</v>
      </c>
      <c r="C100">
        <v>99</v>
      </c>
      <c r="D100">
        <v>66</v>
      </c>
      <c r="E100">
        <f t="shared" ca="1" si="23"/>
        <v>3138</v>
      </c>
      <c r="F100">
        <f ca="1">(60+SUMIF(OFFSET(N100,-$C100+1,0,$C100),"EN",OFFSET(O100,-$C100+1,0,$C100)))*SummonTypeTable!$Q$2</f>
        <v>1506.6666666666665</v>
      </c>
      <c r="G100" t="str">
        <f ca="1">IF(C100=1,60*SummonTypeTable!$Q$2-OFFSET(F100,0,-1),
IF(F100&lt;&gt;OFFSET(F100,-1,0),OFFSET(F100,-1,0)-OFFSET(F100,0,-1),""))</f>
        <v/>
      </c>
      <c r="H100" t="str">
        <f ca="1">IF(C100=1,60*SummonTypeTable!$Q$2/OFFSET(F100,0,-1),
IF(F100&lt;&gt;OFFSET(F100,-1,0),OFFSET(F100,-1,0)/OFFSET(F100,0,-1),""))</f>
        <v/>
      </c>
      <c r="I100">
        <f ca="1">(60+SUMIF(OFFSET(N100,-$C100+1,0,$C100),"EN",OFFSET(O100,-$C100+1,0,$C100))+SUMIF(OFFSET(S100,-$C100+1,0,$C100),"EN",OFFSET(T100,-$C100+1,0,$C100)))*SummonTypeTable!$Q$2</f>
        <v>1506.6666666666665</v>
      </c>
      <c r="J100" t="str">
        <f ca="1">IF(C100=1,60*SummonTypeTable!$Q$2-OFFSET(I100,0,-4),
IF(I100&lt;&gt;OFFSET(I100,-1,0),OFFSET(I100,-1,0)-OFFSET(I100,0,-4),""))</f>
        <v/>
      </c>
      <c r="K100" t="str">
        <f ca="1">IF(C100=1,60*SummonTypeTable!$Q$2/OFFSET(I100,0,-4),
IF(I100&lt;&gt;OFFSET(I100,-1,0),OFFSET(I100,-1,0)/OFFSET(I100,0,-4),""))</f>
        <v/>
      </c>
      <c r="L100" t="str">
        <f t="shared" ca="1" si="12"/>
        <v>cu</v>
      </c>
      <c r="M100" t="s">
        <v>81</v>
      </c>
      <c r="N100" t="s">
        <v>147</v>
      </c>
      <c r="O100">
        <v>5100</v>
      </c>
      <c r="P100" t="str">
        <f t="shared" si="17"/>
        <v/>
      </c>
      <c r="Q100" t="str">
        <f t="shared" ref="Q100:Q162" ca="1" si="26">IF(ISBLANK(R100),"",
VLOOKUP(R100,OFFSET(INDIRECT("$A:$B"),0,MATCH(R$1&amp;"_Verify",INDIRECT("$1:$1"),0)-1),2,0)
)</f>
        <v>cu</v>
      </c>
      <c r="R100" t="s">
        <v>81</v>
      </c>
      <c r="S100" t="s">
        <v>147</v>
      </c>
      <c r="T100">
        <v>2550</v>
      </c>
      <c r="U100" t="str">
        <f t="shared" ca="1" si="24"/>
        <v>cu</v>
      </c>
      <c r="V100" t="str">
        <f t="shared" si="18"/>
        <v>GO</v>
      </c>
      <c r="W100">
        <f t="shared" si="19"/>
        <v>5100</v>
      </c>
      <c r="X100" t="str">
        <f t="shared" ca="1" si="20"/>
        <v>cu</v>
      </c>
      <c r="Y100" t="str">
        <f t="shared" si="21"/>
        <v>GO</v>
      </c>
      <c r="Z100">
        <f t="shared" si="22"/>
        <v>2550</v>
      </c>
    </row>
    <row r="101" spans="1:26">
      <c r="A101" t="str">
        <f t="shared" si="25"/>
        <v>fr</v>
      </c>
      <c r="B101" t="str">
        <f>VLOOKUP(A101,EventPointTypeTable!$A:$B,MATCH(EventPointTypeTable!$B$1,EventPointTypeTable!$A$1:$B$1,0),0)</f>
        <v>첫시작용</v>
      </c>
      <c r="C101">
        <v>100</v>
      </c>
      <c r="D101">
        <v>89</v>
      </c>
      <c r="E101">
        <f t="shared" ca="1" si="23"/>
        <v>3227</v>
      </c>
      <c r="F101">
        <f ca="1">(60+SUMIF(OFFSET(N101,-$C101+1,0,$C101),"EN",OFFSET(O101,-$C101+1,0,$C101)))*SummonTypeTable!$Q$2</f>
        <v>1506.6666666666665</v>
      </c>
      <c r="G101" t="str">
        <f ca="1">IF(C101=1,60*SummonTypeTable!$Q$2-OFFSET(F101,0,-1),
IF(F101&lt;&gt;OFFSET(F101,-1,0),OFFSET(F101,-1,0)-OFFSET(F101,0,-1),""))</f>
        <v/>
      </c>
      <c r="H101" t="str">
        <f ca="1">IF(C101=1,60*SummonTypeTable!$Q$2/OFFSET(F101,0,-1),
IF(F101&lt;&gt;OFFSET(F101,-1,0),OFFSET(F101,-1,0)/OFFSET(F101,0,-1),""))</f>
        <v/>
      </c>
      <c r="I101">
        <f ca="1">(60+SUMIF(OFFSET(N101,-$C101+1,0,$C101),"EN",OFFSET(O101,-$C101+1,0,$C101))+SUMIF(OFFSET(S101,-$C101+1,0,$C101),"EN",OFFSET(T101,-$C101+1,0,$C101)))*SummonTypeTable!$Q$2</f>
        <v>1506.6666666666665</v>
      </c>
      <c r="J101" t="str">
        <f ca="1">IF(C101=1,60*SummonTypeTable!$Q$2-OFFSET(I101,0,-4),
IF(I101&lt;&gt;OFFSET(I101,-1,0),OFFSET(I101,-1,0)-OFFSET(I101,0,-4),""))</f>
        <v/>
      </c>
      <c r="K101" t="str">
        <f ca="1">IF(C101=1,60*SummonTypeTable!$Q$2/OFFSET(I101,0,-4),
IF(I101&lt;&gt;OFFSET(I101,-1,0),OFFSET(I101,-1,0)/OFFSET(I101,0,-4),""))</f>
        <v/>
      </c>
      <c r="L101" t="str">
        <f t="shared" ca="1" si="12"/>
        <v>it</v>
      </c>
      <c r="M101" t="s">
        <v>139</v>
      </c>
      <c r="N101" t="s">
        <v>138</v>
      </c>
      <c r="O101">
        <v>5</v>
      </c>
      <c r="P101" t="str">
        <f t="shared" si="17"/>
        <v/>
      </c>
      <c r="Q101" t="str">
        <f t="shared" ca="1" si="26"/>
        <v>cu</v>
      </c>
      <c r="R101" t="s">
        <v>81</v>
      </c>
      <c r="S101" t="s">
        <v>147</v>
      </c>
      <c r="T101">
        <v>2575</v>
      </c>
      <c r="U101" t="str">
        <f t="shared" ca="1" si="24"/>
        <v>it</v>
      </c>
      <c r="V101" t="str">
        <f t="shared" si="18"/>
        <v>Cash_sSpellGacha</v>
      </c>
      <c r="W101">
        <f t="shared" si="19"/>
        <v>5</v>
      </c>
      <c r="X101" t="str">
        <f t="shared" ca="1" si="20"/>
        <v>cu</v>
      </c>
      <c r="Y101" t="str">
        <f t="shared" si="21"/>
        <v>GO</v>
      </c>
      <c r="Z101">
        <f t="shared" si="22"/>
        <v>2575</v>
      </c>
    </row>
    <row r="102" spans="1:26">
      <c r="A102" t="str">
        <f t="shared" si="25"/>
        <v>fr</v>
      </c>
      <c r="B102" t="str">
        <f>VLOOKUP(A102,EventPointTypeTable!$A:$B,MATCH(EventPointTypeTable!$B$1,EventPointTypeTable!$A$1:$B$1,0),0)</f>
        <v>첫시작용</v>
      </c>
      <c r="C102">
        <v>101</v>
      </c>
      <c r="D102">
        <v>65</v>
      </c>
      <c r="E102">
        <f t="shared" ca="1" si="23"/>
        <v>3292</v>
      </c>
      <c r="F102">
        <f ca="1">(60+SUMIF(OFFSET(N102,-$C102+1,0,$C102),"EN",OFFSET(O102,-$C102+1,0,$C102)))*SummonTypeTable!$Q$2</f>
        <v>1506.6666666666665</v>
      </c>
      <c r="G102" t="str">
        <f ca="1">IF(C102=1,60*SummonTypeTable!$Q$2-OFFSET(F102,0,-1),
IF(F102&lt;&gt;OFFSET(F102,-1,0),OFFSET(F102,-1,0)-OFFSET(F102,0,-1),""))</f>
        <v/>
      </c>
      <c r="H102" t="str">
        <f ca="1">IF(C102=1,60*SummonTypeTable!$Q$2/OFFSET(F102,0,-1),
IF(F102&lt;&gt;OFFSET(F102,-1,0),OFFSET(F102,-1,0)/OFFSET(F102,0,-1),""))</f>
        <v/>
      </c>
      <c r="I102">
        <f ca="1">(60+SUMIF(OFFSET(N102,-$C102+1,0,$C102),"EN",OFFSET(O102,-$C102+1,0,$C102))+SUMIF(OFFSET(S102,-$C102+1,0,$C102),"EN",OFFSET(T102,-$C102+1,0,$C102)))*SummonTypeTable!$Q$2</f>
        <v>1506.6666666666665</v>
      </c>
      <c r="J102" t="str">
        <f ca="1">IF(C102=1,60*SummonTypeTable!$Q$2-OFFSET(I102,0,-4),
IF(I102&lt;&gt;OFFSET(I102,-1,0),OFFSET(I102,-1,0)-OFFSET(I102,0,-4),""))</f>
        <v/>
      </c>
      <c r="K102" t="str">
        <f ca="1">IF(C102=1,60*SummonTypeTable!$Q$2/OFFSET(I102,0,-4),
IF(I102&lt;&gt;OFFSET(I102,-1,0),OFFSET(I102,-1,0)/OFFSET(I102,0,-4),""))</f>
        <v/>
      </c>
      <c r="L102" t="str">
        <f t="shared" ref="L102:L119" ca="1" si="27">IF(ISBLANK(M102),"",
VLOOKUP(M102,OFFSET(INDIRECT("$A:$B"),0,MATCH(M$1&amp;"_Verify",INDIRECT("$1:$1"),0)-1),2,0)
)</f>
        <v>cu</v>
      </c>
      <c r="M102" t="s">
        <v>81</v>
      </c>
      <c r="N102" t="s">
        <v>153</v>
      </c>
      <c r="O102">
        <v>18</v>
      </c>
      <c r="P102" t="str">
        <f t="shared" si="17"/>
        <v/>
      </c>
      <c r="Q102" t="str">
        <f t="shared" ca="1" si="26"/>
        <v>cu</v>
      </c>
      <c r="R102" t="s">
        <v>81</v>
      </c>
      <c r="S102" t="s">
        <v>153</v>
      </c>
      <c r="T102">
        <v>6</v>
      </c>
      <c r="U102" t="str">
        <f t="shared" ca="1" si="24"/>
        <v>cu</v>
      </c>
      <c r="V102" t="str">
        <f t="shared" si="18"/>
        <v>DI</v>
      </c>
      <c r="W102">
        <f t="shared" si="19"/>
        <v>18</v>
      </c>
      <c r="X102" t="str">
        <f t="shared" ca="1" si="20"/>
        <v>cu</v>
      </c>
      <c r="Y102" t="str">
        <f t="shared" si="21"/>
        <v>DI</v>
      </c>
      <c r="Z102">
        <f t="shared" si="22"/>
        <v>6</v>
      </c>
    </row>
    <row r="103" spans="1:26">
      <c r="A103" t="str">
        <f t="shared" si="25"/>
        <v>fr</v>
      </c>
      <c r="B103" t="str">
        <f>VLOOKUP(A103,EventPointTypeTable!$A:$B,MATCH(EventPointTypeTable!$B$1,EventPointTypeTable!$A$1:$B$1,0),0)</f>
        <v>첫시작용</v>
      </c>
      <c r="C103">
        <v>102</v>
      </c>
      <c r="D103">
        <v>55</v>
      </c>
      <c r="E103">
        <f t="shared" ca="1" si="23"/>
        <v>3347</v>
      </c>
      <c r="F103">
        <f ca="1">(60+SUMIF(OFFSET(N103,-$C103+1,0,$C103),"EN",OFFSET(O103,-$C103+1,0,$C103)))*SummonTypeTable!$Q$2</f>
        <v>1506.6666666666665</v>
      </c>
      <c r="G103" t="str">
        <f ca="1">IF(C103=1,60*SummonTypeTable!$Q$2-OFFSET(F103,0,-1),
IF(F103&lt;&gt;OFFSET(F103,-1,0),OFFSET(F103,-1,0)-OFFSET(F103,0,-1),""))</f>
        <v/>
      </c>
      <c r="H103" t="str">
        <f ca="1">IF(C103=1,60*SummonTypeTable!$Q$2/OFFSET(F103,0,-1),
IF(F103&lt;&gt;OFFSET(F103,-1,0),OFFSET(F103,-1,0)/OFFSET(F103,0,-1),""))</f>
        <v/>
      </c>
      <c r="I103">
        <f ca="1">(60+SUMIF(OFFSET(N103,-$C103+1,0,$C103),"EN",OFFSET(O103,-$C103+1,0,$C103))+SUMIF(OFFSET(S103,-$C103+1,0,$C103),"EN",OFFSET(T103,-$C103+1,0,$C103)))*SummonTypeTable!$Q$2</f>
        <v>1506.6666666666665</v>
      </c>
      <c r="J103" t="str">
        <f ca="1">IF(C103=1,60*SummonTypeTable!$Q$2-OFFSET(I103,0,-4),
IF(I103&lt;&gt;OFFSET(I103,-1,0),OFFSET(I103,-1,0)-OFFSET(I103,0,-4),""))</f>
        <v/>
      </c>
      <c r="K103" t="str">
        <f ca="1">IF(C103=1,60*SummonTypeTable!$Q$2/OFFSET(I103,0,-4),
IF(I103&lt;&gt;OFFSET(I103,-1,0),OFFSET(I103,-1,0)/OFFSET(I103,0,-4),""))</f>
        <v/>
      </c>
      <c r="L103" t="str">
        <f t="shared" ca="1" si="27"/>
        <v>it</v>
      </c>
      <c r="M103" t="s">
        <v>139</v>
      </c>
      <c r="N103" t="s">
        <v>138</v>
      </c>
      <c r="O103">
        <v>5</v>
      </c>
      <c r="P103" t="str">
        <f t="shared" si="17"/>
        <v/>
      </c>
      <c r="Q103" t="str">
        <f t="shared" ca="1" si="26"/>
        <v>cu</v>
      </c>
      <c r="R103" t="s">
        <v>81</v>
      </c>
      <c r="S103" t="s">
        <v>147</v>
      </c>
      <c r="T103">
        <v>2625</v>
      </c>
      <c r="U103" t="str">
        <f t="shared" ca="1" si="24"/>
        <v>it</v>
      </c>
      <c r="V103" t="str">
        <f t="shared" si="18"/>
        <v>Cash_sSpellGacha</v>
      </c>
      <c r="W103">
        <f t="shared" si="19"/>
        <v>5</v>
      </c>
      <c r="X103" t="str">
        <f t="shared" ca="1" si="20"/>
        <v>cu</v>
      </c>
      <c r="Y103" t="str">
        <f t="shared" si="21"/>
        <v>GO</v>
      </c>
      <c r="Z103">
        <f t="shared" si="22"/>
        <v>2625</v>
      </c>
    </row>
    <row r="104" spans="1:26">
      <c r="A104" t="str">
        <f t="shared" si="25"/>
        <v>fr</v>
      </c>
      <c r="B104" t="str">
        <f>VLOOKUP(A104,EventPointTypeTable!$A:$B,MATCH(EventPointTypeTable!$B$1,EventPointTypeTable!$A$1:$B$1,0),0)</f>
        <v>첫시작용</v>
      </c>
      <c r="C104">
        <v>103</v>
      </c>
      <c r="D104">
        <v>125</v>
      </c>
      <c r="E104">
        <f t="shared" ca="1" si="23"/>
        <v>3472</v>
      </c>
      <c r="F104">
        <f ca="1">(60+SUMIF(OFFSET(N104,-$C104+1,0,$C104),"EN",OFFSET(O104,-$C104+1,0,$C104)))*SummonTypeTable!$Q$2</f>
        <v>1506.6666666666665</v>
      </c>
      <c r="G104" t="str">
        <f ca="1">IF(C104=1,60*SummonTypeTable!$Q$2-OFFSET(F104,0,-1),
IF(F104&lt;&gt;OFFSET(F104,-1,0),OFFSET(F104,-1,0)-OFFSET(F104,0,-1),""))</f>
        <v/>
      </c>
      <c r="H104" t="str">
        <f ca="1">IF(C104=1,60*SummonTypeTable!$Q$2/OFFSET(F104,0,-1),
IF(F104&lt;&gt;OFFSET(F104,-1,0),OFFSET(F104,-1,0)/OFFSET(F104,0,-1),""))</f>
        <v/>
      </c>
      <c r="I104">
        <f ca="1">(60+SUMIF(OFFSET(N104,-$C104+1,0,$C104),"EN",OFFSET(O104,-$C104+1,0,$C104))+SUMIF(OFFSET(S104,-$C104+1,0,$C104),"EN",OFFSET(T104,-$C104+1,0,$C104)))*SummonTypeTable!$Q$2</f>
        <v>1506.6666666666665</v>
      </c>
      <c r="J104" t="str">
        <f ca="1">IF(C104=1,60*SummonTypeTable!$Q$2-OFFSET(I104,0,-4),
IF(I104&lt;&gt;OFFSET(I104,-1,0),OFFSET(I104,-1,0)-OFFSET(I104,0,-4),""))</f>
        <v/>
      </c>
      <c r="K104" t="str">
        <f ca="1">IF(C104=1,60*SummonTypeTable!$Q$2/OFFSET(I104,0,-4),
IF(I104&lt;&gt;OFFSET(I104,-1,0),OFFSET(I104,-1,0)/OFFSET(I104,0,-4),""))</f>
        <v/>
      </c>
      <c r="L104" t="str">
        <f t="shared" ca="1" si="27"/>
        <v>cu</v>
      </c>
      <c r="M104" t="s">
        <v>81</v>
      </c>
      <c r="N104" t="s">
        <v>147</v>
      </c>
      <c r="O104">
        <v>5300</v>
      </c>
      <c r="P104" t="str">
        <f t="shared" si="17"/>
        <v/>
      </c>
      <c r="Q104" t="str">
        <f t="shared" ca="1" si="26"/>
        <v>cu</v>
      </c>
      <c r="R104" t="s">
        <v>81</v>
      </c>
      <c r="S104" t="s">
        <v>147</v>
      </c>
      <c r="T104">
        <v>2650</v>
      </c>
      <c r="U104" t="str">
        <f t="shared" ca="1" si="24"/>
        <v>cu</v>
      </c>
      <c r="V104" t="str">
        <f t="shared" si="18"/>
        <v>GO</v>
      </c>
      <c r="W104">
        <f t="shared" si="19"/>
        <v>5300</v>
      </c>
      <c r="X104" t="str">
        <f t="shared" ca="1" si="20"/>
        <v>cu</v>
      </c>
      <c r="Y104" t="str">
        <f t="shared" si="21"/>
        <v>GO</v>
      </c>
      <c r="Z104">
        <f t="shared" si="22"/>
        <v>2650</v>
      </c>
    </row>
    <row r="105" spans="1:26">
      <c r="A105" t="str">
        <f t="shared" si="25"/>
        <v>fr</v>
      </c>
      <c r="B105" t="str">
        <f>VLOOKUP(A105,EventPointTypeTable!$A:$B,MATCH(EventPointTypeTable!$B$1,EventPointTypeTable!$A$1:$B$1,0),0)</f>
        <v>첫시작용</v>
      </c>
      <c r="C105">
        <v>104</v>
      </c>
      <c r="D105">
        <v>96</v>
      </c>
      <c r="E105">
        <f t="shared" ca="1" si="23"/>
        <v>3568</v>
      </c>
      <c r="F105">
        <f ca="1">(60+SUMIF(OFFSET(N105,-$C105+1,0,$C105),"EN",OFFSET(O105,-$C105+1,0,$C105)))*SummonTypeTable!$Q$2</f>
        <v>1613.3333333333333</v>
      </c>
      <c r="G105">
        <f ca="1">IF(C105=1,60*SummonTypeTable!$Q$2-OFFSET(F105,0,-1),
IF(F105&lt;&gt;OFFSET(F105,-1,0),OFFSET(F105,-1,0)-OFFSET(F105,0,-1),""))</f>
        <v>-2061.3333333333335</v>
      </c>
      <c r="H105">
        <f ca="1">IF(C105=1,60*SummonTypeTable!$Q$2/OFFSET(F105,0,-1),
IF(F105&lt;&gt;OFFSET(F105,-1,0),OFFSET(F105,-1,0)/OFFSET(F105,0,-1),""))</f>
        <v>0.42227204783258593</v>
      </c>
      <c r="I105">
        <f ca="1">(60+SUMIF(OFFSET(N105,-$C105+1,0,$C105),"EN",OFFSET(O105,-$C105+1,0,$C105))+SUMIF(OFFSET(S105,-$C105+1,0,$C105),"EN",OFFSET(T105,-$C105+1,0,$C105)))*SummonTypeTable!$Q$2</f>
        <v>1613.3333333333333</v>
      </c>
      <c r="J105">
        <f ca="1">IF(C105=1,60*SummonTypeTable!$Q$2-OFFSET(I105,0,-4),
IF(I105&lt;&gt;OFFSET(I105,-1,0),OFFSET(I105,-1,0)-OFFSET(I105,0,-4),""))</f>
        <v>-2061.3333333333335</v>
      </c>
      <c r="K105">
        <f ca="1">IF(C105=1,60*SummonTypeTable!$Q$2/OFFSET(I105,0,-4),
IF(I105&lt;&gt;OFFSET(I105,-1,0),OFFSET(I105,-1,0)/OFFSET(I105,0,-4),""))</f>
        <v>0.42227204783258593</v>
      </c>
      <c r="L105" t="str">
        <f t="shared" ca="1" si="27"/>
        <v>cu</v>
      </c>
      <c r="M105" t="s">
        <v>81</v>
      </c>
      <c r="N105" t="s">
        <v>146</v>
      </c>
      <c r="O105">
        <v>160</v>
      </c>
      <c r="P105" t="str">
        <f t="shared" si="17"/>
        <v>에너지너무많음</v>
      </c>
      <c r="Q105" t="str">
        <f t="shared" ca="1" si="26"/>
        <v>cu</v>
      </c>
      <c r="R105" t="s">
        <v>81</v>
      </c>
      <c r="S105" t="s">
        <v>147</v>
      </c>
      <c r="T105">
        <v>2675</v>
      </c>
      <c r="U105" t="str">
        <f t="shared" ca="1" si="24"/>
        <v>cu</v>
      </c>
      <c r="V105" t="str">
        <f t="shared" si="18"/>
        <v>EN</v>
      </c>
      <c r="W105">
        <f t="shared" si="19"/>
        <v>160</v>
      </c>
      <c r="X105" t="str">
        <f t="shared" ca="1" si="20"/>
        <v>cu</v>
      </c>
      <c r="Y105" t="str">
        <f t="shared" si="21"/>
        <v>GO</v>
      </c>
      <c r="Z105">
        <f t="shared" si="22"/>
        <v>2675</v>
      </c>
    </row>
    <row r="106" spans="1:26">
      <c r="A106" t="str">
        <f t="shared" si="25"/>
        <v>fr</v>
      </c>
      <c r="B106" t="str">
        <f>VLOOKUP(A106,EventPointTypeTable!$A:$B,MATCH(EventPointTypeTable!$B$1,EventPointTypeTable!$A$1:$B$1,0),0)</f>
        <v>첫시작용</v>
      </c>
      <c r="C106">
        <v>105</v>
      </c>
      <c r="D106">
        <v>66</v>
      </c>
      <c r="E106">
        <f t="shared" ca="1" si="23"/>
        <v>3634</v>
      </c>
      <c r="F106">
        <f ca="1">(60+SUMIF(OFFSET(N106,-$C106+1,0,$C106),"EN",OFFSET(O106,-$C106+1,0,$C106)))*SummonTypeTable!$Q$2</f>
        <v>1613.3333333333333</v>
      </c>
      <c r="G106" t="str">
        <f ca="1">IF(C106=1,60*SummonTypeTable!$Q$2-OFFSET(F106,0,-1),
IF(F106&lt;&gt;OFFSET(F106,-1,0),OFFSET(F106,-1,0)-OFFSET(F106,0,-1),""))</f>
        <v/>
      </c>
      <c r="H106" t="str">
        <f ca="1">IF(C106=1,60*SummonTypeTable!$Q$2/OFFSET(F106,0,-1),
IF(F106&lt;&gt;OFFSET(F106,-1,0),OFFSET(F106,-1,0)/OFFSET(F106,0,-1),""))</f>
        <v/>
      </c>
      <c r="I106">
        <f ca="1">(60+SUMIF(OFFSET(N106,-$C106+1,0,$C106),"EN",OFFSET(O106,-$C106+1,0,$C106))+SUMIF(OFFSET(S106,-$C106+1,0,$C106),"EN",OFFSET(T106,-$C106+1,0,$C106)))*SummonTypeTable!$Q$2</f>
        <v>1613.3333333333333</v>
      </c>
      <c r="J106" t="str">
        <f ca="1">IF(C106=1,60*SummonTypeTable!$Q$2-OFFSET(I106,0,-4),
IF(I106&lt;&gt;OFFSET(I106,-1,0),OFFSET(I106,-1,0)-OFFSET(I106,0,-4),""))</f>
        <v/>
      </c>
      <c r="K106" t="str">
        <f ca="1">IF(C106=1,60*SummonTypeTable!$Q$2/OFFSET(I106,0,-4),
IF(I106&lt;&gt;OFFSET(I106,-1,0),OFFSET(I106,-1,0)/OFFSET(I106,0,-4),""))</f>
        <v/>
      </c>
      <c r="L106" t="str">
        <f t="shared" ca="1" si="27"/>
        <v>it</v>
      </c>
      <c r="M106" t="s">
        <v>139</v>
      </c>
      <c r="N106" t="s">
        <v>138</v>
      </c>
      <c r="O106">
        <v>5</v>
      </c>
      <c r="P106" t="str">
        <f t="shared" si="17"/>
        <v/>
      </c>
      <c r="Q106" t="str">
        <f t="shared" ca="1" si="26"/>
        <v>cu</v>
      </c>
      <c r="R106" t="s">
        <v>81</v>
      </c>
      <c r="S106" t="s">
        <v>147</v>
      </c>
      <c r="T106">
        <v>2700</v>
      </c>
      <c r="U106" t="str">
        <f t="shared" ca="1" si="24"/>
        <v>it</v>
      </c>
      <c r="V106" t="str">
        <f t="shared" si="18"/>
        <v>Cash_sSpellGacha</v>
      </c>
      <c r="W106">
        <f t="shared" si="19"/>
        <v>5</v>
      </c>
      <c r="X106" t="str">
        <f t="shared" ca="1" si="20"/>
        <v>cu</v>
      </c>
      <c r="Y106" t="str">
        <f t="shared" si="21"/>
        <v>GO</v>
      </c>
      <c r="Z106">
        <f t="shared" si="22"/>
        <v>2700</v>
      </c>
    </row>
    <row r="107" spans="1:26">
      <c r="A107" t="str">
        <f t="shared" si="25"/>
        <v>fr</v>
      </c>
      <c r="B107" t="str">
        <f>VLOOKUP(A107,EventPointTypeTable!$A:$B,MATCH(EventPointTypeTable!$B$1,EventPointTypeTable!$A$1:$B$1,0),0)</f>
        <v>첫시작용</v>
      </c>
      <c r="C107">
        <v>106</v>
      </c>
      <c r="D107">
        <v>115</v>
      </c>
      <c r="E107">
        <f t="shared" ca="1" si="23"/>
        <v>3749</v>
      </c>
      <c r="F107">
        <f ca="1">(60+SUMIF(OFFSET(N107,-$C107+1,0,$C107),"EN",OFFSET(O107,-$C107+1,0,$C107)))*SummonTypeTable!$Q$2</f>
        <v>1613.3333333333333</v>
      </c>
      <c r="G107" t="str">
        <f ca="1">IF(C107=1,60*SummonTypeTable!$Q$2-OFFSET(F107,0,-1),
IF(F107&lt;&gt;OFFSET(F107,-1,0),OFFSET(F107,-1,0)-OFFSET(F107,0,-1),""))</f>
        <v/>
      </c>
      <c r="H107" t="str">
        <f ca="1">IF(C107=1,60*SummonTypeTable!$Q$2/OFFSET(F107,0,-1),
IF(F107&lt;&gt;OFFSET(F107,-1,0),OFFSET(F107,-1,0)/OFFSET(F107,0,-1),""))</f>
        <v/>
      </c>
      <c r="I107">
        <f ca="1">(60+SUMIF(OFFSET(N107,-$C107+1,0,$C107),"EN",OFFSET(O107,-$C107+1,0,$C107))+SUMIF(OFFSET(S107,-$C107+1,0,$C107),"EN",OFFSET(T107,-$C107+1,0,$C107)))*SummonTypeTable!$Q$2</f>
        <v>1613.3333333333333</v>
      </c>
      <c r="J107" t="str">
        <f ca="1">IF(C107=1,60*SummonTypeTable!$Q$2-OFFSET(I107,0,-4),
IF(I107&lt;&gt;OFFSET(I107,-1,0),OFFSET(I107,-1,0)-OFFSET(I107,0,-4),""))</f>
        <v/>
      </c>
      <c r="K107" t="str">
        <f ca="1">IF(C107=1,60*SummonTypeTable!$Q$2/OFFSET(I107,0,-4),
IF(I107&lt;&gt;OFFSET(I107,-1,0),OFFSET(I107,-1,0)/OFFSET(I107,0,-4),""))</f>
        <v/>
      </c>
      <c r="L107" t="str">
        <f t="shared" ca="1" si="27"/>
        <v>cu</v>
      </c>
      <c r="M107" t="s">
        <v>81</v>
      </c>
      <c r="N107" t="s">
        <v>147</v>
      </c>
      <c r="O107">
        <v>5450</v>
      </c>
      <c r="P107" t="str">
        <f t="shared" si="17"/>
        <v/>
      </c>
      <c r="Q107" t="str">
        <f t="shared" ca="1" si="26"/>
        <v>cu</v>
      </c>
      <c r="R107" t="s">
        <v>81</v>
      </c>
      <c r="S107" t="s">
        <v>147</v>
      </c>
      <c r="T107">
        <v>2725</v>
      </c>
      <c r="U107" t="str">
        <f t="shared" ca="1" si="24"/>
        <v>cu</v>
      </c>
      <c r="V107" t="str">
        <f t="shared" si="18"/>
        <v>GO</v>
      </c>
      <c r="W107">
        <f t="shared" si="19"/>
        <v>5450</v>
      </c>
      <c r="X107" t="str">
        <f t="shared" ca="1" si="20"/>
        <v>cu</v>
      </c>
      <c r="Y107" t="str">
        <f t="shared" si="21"/>
        <v>GO</v>
      </c>
      <c r="Z107">
        <f t="shared" si="22"/>
        <v>2725</v>
      </c>
    </row>
    <row r="108" spans="1:26">
      <c r="A108" t="str">
        <f t="shared" si="25"/>
        <v>fr</v>
      </c>
      <c r="B108" t="str">
        <f>VLOOKUP(A108,EventPointTypeTable!$A:$B,MATCH(EventPointTypeTable!$B$1,EventPointTypeTable!$A$1:$B$1,0),0)</f>
        <v>첫시작용</v>
      </c>
      <c r="C108">
        <v>107</v>
      </c>
      <c r="D108">
        <v>111</v>
      </c>
      <c r="E108">
        <f t="shared" ca="1" si="23"/>
        <v>3860</v>
      </c>
      <c r="F108">
        <f ca="1">(60+SUMIF(OFFSET(N108,-$C108+1,0,$C108),"EN",OFFSET(O108,-$C108+1,0,$C108)))*SummonTypeTable!$Q$2</f>
        <v>1733.3333333333333</v>
      </c>
      <c r="G108">
        <f ca="1">IF(C108=1,60*SummonTypeTable!$Q$2-OFFSET(F108,0,-1),
IF(F108&lt;&gt;OFFSET(F108,-1,0),OFFSET(F108,-1,0)-OFFSET(F108,0,-1),""))</f>
        <v>-2246.666666666667</v>
      </c>
      <c r="H108">
        <f ca="1">IF(C108=1,60*SummonTypeTable!$Q$2/OFFSET(F108,0,-1),
IF(F108&lt;&gt;OFFSET(F108,-1,0),OFFSET(F108,-1,0)/OFFSET(F108,0,-1),""))</f>
        <v>0.4179620034542314</v>
      </c>
      <c r="I108">
        <f ca="1">(60+SUMIF(OFFSET(N108,-$C108+1,0,$C108),"EN",OFFSET(O108,-$C108+1,0,$C108))+SUMIF(OFFSET(S108,-$C108+1,0,$C108),"EN",OFFSET(T108,-$C108+1,0,$C108)))*SummonTypeTable!$Q$2</f>
        <v>1733.3333333333333</v>
      </c>
      <c r="J108">
        <f ca="1">IF(C108=1,60*SummonTypeTable!$Q$2-OFFSET(I108,0,-4),
IF(I108&lt;&gt;OFFSET(I108,-1,0),OFFSET(I108,-1,0)-OFFSET(I108,0,-4),""))</f>
        <v>-2246.666666666667</v>
      </c>
      <c r="K108">
        <f ca="1">IF(C108=1,60*SummonTypeTable!$Q$2/OFFSET(I108,0,-4),
IF(I108&lt;&gt;OFFSET(I108,-1,0),OFFSET(I108,-1,0)/OFFSET(I108,0,-4),""))</f>
        <v>0.4179620034542314</v>
      </c>
      <c r="L108" t="str">
        <f t="shared" ca="1" si="27"/>
        <v>cu</v>
      </c>
      <c r="M108" t="s">
        <v>81</v>
      </c>
      <c r="N108" t="s">
        <v>146</v>
      </c>
      <c r="O108">
        <v>180</v>
      </c>
      <c r="P108" t="str">
        <f t="shared" si="17"/>
        <v>에너지너무많음</v>
      </c>
      <c r="Q108" t="str">
        <f t="shared" ca="1" si="26"/>
        <v>cu</v>
      </c>
      <c r="R108" t="s">
        <v>81</v>
      </c>
      <c r="S108" t="s">
        <v>147</v>
      </c>
      <c r="T108">
        <v>2750</v>
      </c>
      <c r="U108" t="str">
        <f t="shared" ca="1" si="24"/>
        <v>cu</v>
      </c>
      <c r="V108" t="str">
        <f t="shared" si="18"/>
        <v>EN</v>
      </c>
      <c r="W108">
        <f t="shared" si="19"/>
        <v>180</v>
      </c>
      <c r="X108" t="str">
        <f t="shared" ca="1" si="20"/>
        <v>cu</v>
      </c>
      <c r="Y108" t="str">
        <f t="shared" si="21"/>
        <v>GO</v>
      </c>
      <c r="Z108">
        <f t="shared" si="22"/>
        <v>2750</v>
      </c>
    </row>
    <row r="109" spans="1:26">
      <c r="A109" t="str">
        <f t="shared" si="25"/>
        <v>fr</v>
      </c>
      <c r="B109" t="str">
        <f>VLOOKUP(A109,EventPointTypeTable!$A:$B,MATCH(EventPointTypeTable!$B$1,EventPointTypeTable!$A$1:$B$1,0),0)</f>
        <v>첫시작용</v>
      </c>
      <c r="C109">
        <v>108</v>
      </c>
      <c r="D109">
        <v>95</v>
      </c>
      <c r="E109">
        <f t="shared" ca="1" si="23"/>
        <v>3955</v>
      </c>
      <c r="F109">
        <f ca="1">(60+SUMIF(OFFSET(N109,-$C109+1,0,$C109),"EN",OFFSET(O109,-$C109+1,0,$C109)))*SummonTypeTable!$Q$2</f>
        <v>1733.3333333333333</v>
      </c>
      <c r="G109" t="str">
        <f ca="1">IF(C109=1,60*SummonTypeTable!$Q$2-OFFSET(F109,0,-1),
IF(F109&lt;&gt;OFFSET(F109,-1,0),OFFSET(F109,-1,0)-OFFSET(F109,0,-1),""))</f>
        <v/>
      </c>
      <c r="H109" t="str">
        <f ca="1">IF(C109=1,60*SummonTypeTable!$Q$2/OFFSET(F109,0,-1),
IF(F109&lt;&gt;OFFSET(F109,-1,0),OFFSET(F109,-1,0)/OFFSET(F109,0,-1),""))</f>
        <v/>
      </c>
      <c r="I109">
        <f ca="1">(60+SUMIF(OFFSET(N109,-$C109+1,0,$C109),"EN",OFFSET(O109,-$C109+1,0,$C109))+SUMIF(OFFSET(S109,-$C109+1,0,$C109),"EN",OFFSET(T109,-$C109+1,0,$C109)))*SummonTypeTable!$Q$2</f>
        <v>1733.3333333333333</v>
      </c>
      <c r="J109" t="str">
        <f ca="1">IF(C109=1,60*SummonTypeTable!$Q$2-OFFSET(I109,0,-4),
IF(I109&lt;&gt;OFFSET(I109,-1,0),OFFSET(I109,-1,0)-OFFSET(I109,0,-4),""))</f>
        <v/>
      </c>
      <c r="K109" t="str">
        <f ca="1">IF(C109=1,60*SummonTypeTable!$Q$2/OFFSET(I109,0,-4),
IF(I109&lt;&gt;OFFSET(I109,-1,0),OFFSET(I109,-1,0)/OFFSET(I109,0,-4),""))</f>
        <v/>
      </c>
      <c r="L109" t="str">
        <f t="shared" ca="1" si="27"/>
        <v>it</v>
      </c>
      <c r="M109" t="s">
        <v>139</v>
      </c>
      <c r="N109" t="s">
        <v>138</v>
      </c>
      <c r="O109">
        <v>10</v>
      </c>
      <c r="P109" t="str">
        <f t="shared" si="17"/>
        <v/>
      </c>
      <c r="Q109" t="str">
        <f t="shared" ca="1" si="26"/>
        <v>cu</v>
      </c>
      <c r="R109" t="s">
        <v>81</v>
      </c>
      <c r="S109" t="s">
        <v>147</v>
      </c>
      <c r="T109">
        <v>2775</v>
      </c>
      <c r="U109" t="str">
        <f t="shared" ca="1" si="24"/>
        <v>it</v>
      </c>
      <c r="V109" t="str">
        <f t="shared" si="18"/>
        <v>Cash_sSpellGacha</v>
      </c>
      <c r="W109">
        <f t="shared" si="19"/>
        <v>10</v>
      </c>
      <c r="X109" t="str">
        <f t="shared" ca="1" si="20"/>
        <v>cu</v>
      </c>
      <c r="Y109" t="str">
        <f t="shared" si="21"/>
        <v>GO</v>
      </c>
      <c r="Z109">
        <f t="shared" si="22"/>
        <v>2775</v>
      </c>
    </row>
    <row r="110" spans="1:26">
      <c r="A110" t="str">
        <f t="shared" si="25"/>
        <v>fr</v>
      </c>
      <c r="B110" t="str">
        <f>VLOOKUP(A110,EventPointTypeTable!$A:$B,MATCH(EventPointTypeTable!$B$1,EventPointTypeTable!$A$1:$B$1,0),0)</f>
        <v>첫시작용</v>
      </c>
      <c r="C110">
        <v>109</v>
      </c>
      <c r="D110">
        <v>126</v>
      </c>
      <c r="E110">
        <f t="shared" ca="1" si="23"/>
        <v>4081</v>
      </c>
      <c r="F110">
        <f ca="1">(60+SUMIF(OFFSET(N110,-$C110+1,0,$C110),"EN",OFFSET(O110,-$C110+1,0,$C110)))*SummonTypeTable!$Q$2</f>
        <v>1733.3333333333333</v>
      </c>
      <c r="G110" t="str">
        <f ca="1">IF(C110=1,60*SummonTypeTable!$Q$2-OFFSET(F110,0,-1),
IF(F110&lt;&gt;OFFSET(F110,-1,0),OFFSET(F110,-1,0)-OFFSET(F110,0,-1),""))</f>
        <v/>
      </c>
      <c r="H110" t="str">
        <f ca="1">IF(C110=1,60*SummonTypeTable!$Q$2/OFFSET(F110,0,-1),
IF(F110&lt;&gt;OFFSET(F110,-1,0),OFFSET(F110,-1,0)/OFFSET(F110,0,-1),""))</f>
        <v/>
      </c>
      <c r="I110">
        <f ca="1">(60+SUMIF(OFFSET(N110,-$C110+1,0,$C110),"EN",OFFSET(O110,-$C110+1,0,$C110))+SUMIF(OFFSET(S110,-$C110+1,0,$C110),"EN",OFFSET(T110,-$C110+1,0,$C110)))*SummonTypeTable!$Q$2</f>
        <v>1733.3333333333333</v>
      </c>
      <c r="J110" t="str">
        <f ca="1">IF(C110=1,60*SummonTypeTable!$Q$2-OFFSET(I110,0,-4),
IF(I110&lt;&gt;OFFSET(I110,-1,0),OFFSET(I110,-1,0)-OFFSET(I110,0,-4),""))</f>
        <v/>
      </c>
      <c r="K110" t="str">
        <f ca="1">IF(C110=1,60*SummonTypeTable!$Q$2/OFFSET(I110,0,-4),
IF(I110&lt;&gt;OFFSET(I110,-1,0),OFFSET(I110,-1,0)/OFFSET(I110,0,-4),""))</f>
        <v/>
      </c>
      <c r="L110" t="str">
        <f t="shared" ca="1" si="27"/>
        <v>cu</v>
      </c>
      <c r="M110" t="s">
        <v>81</v>
      </c>
      <c r="N110" t="s">
        <v>147</v>
      </c>
      <c r="O110">
        <v>5600</v>
      </c>
      <c r="P110" t="str">
        <f t="shared" si="17"/>
        <v/>
      </c>
      <c r="Q110" t="str">
        <f t="shared" ca="1" si="26"/>
        <v>cu</v>
      </c>
      <c r="R110" t="s">
        <v>81</v>
      </c>
      <c r="S110" t="s">
        <v>147</v>
      </c>
      <c r="T110">
        <v>2800</v>
      </c>
      <c r="U110" t="str">
        <f t="shared" ca="1" si="24"/>
        <v>cu</v>
      </c>
      <c r="V110" t="str">
        <f t="shared" si="18"/>
        <v>GO</v>
      </c>
      <c r="W110">
        <f t="shared" si="19"/>
        <v>5600</v>
      </c>
      <c r="X110" t="str">
        <f t="shared" ca="1" si="20"/>
        <v>cu</v>
      </c>
      <c r="Y110" t="str">
        <f t="shared" si="21"/>
        <v>GO</v>
      </c>
      <c r="Z110">
        <f t="shared" si="22"/>
        <v>2800</v>
      </c>
    </row>
    <row r="111" spans="1:26">
      <c r="A111" t="str">
        <f t="shared" si="25"/>
        <v>fr</v>
      </c>
      <c r="B111" t="str">
        <f>VLOOKUP(A111,EventPointTypeTable!$A:$B,MATCH(EventPointTypeTable!$B$1,EventPointTypeTable!$A$1:$B$1,0),0)</f>
        <v>첫시작용</v>
      </c>
      <c r="C111">
        <v>110</v>
      </c>
      <c r="D111">
        <v>87</v>
      </c>
      <c r="E111">
        <f t="shared" ca="1" si="23"/>
        <v>4168</v>
      </c>
      <c r="F111">
        <f ca="1">(60+SUMIF(OFFSET(N111,-$C111+1,0,$C111),"EN",OFFSET(O111,-$C111+1,0,$C111)))*SummonTypeTable!$Q$2</f>
        <v>1866.6666666666665</v>
      </c>
      <c r="G111">
        <f ca="1">IF(C111=1,60*SummonTypeTable!$Q$2-OFFSET(F111,0,-1),
IF(F111&lt;&gt;OFFSET(F111,-1,0),OFFSET(F111,-1,0)-OFFSET(F111,0,-1),""))</f>
        <v>-2434.666666666667</v>
      </c>
      <c r="H111">
        <f ca="1">IF(C111=1,60*SummonTypeTable!$Q$2/OFFSET(F111,0,-1),
IF(F111&lt;&gt;OFFSET(F111,-1,0),OFFSET(F111,-1,0)/OFFSET(F111,0,-1),""))</f>
        <v>0.41586692258477287</v>
      </c>
      <c r="I111">
        <f ca="1">(60+SUMIF(OFFSET(N111,-$C111+1,0,$C111),"EN",OFFSET(O111,-$C111+1,0,$C111))+SUMIF(OFFSET(S111,-$C111+1,0,$C111),"EN",OFFSET(T111,-$C111+1,0,$C111)))*SummonTypeTable!$Q$2</f>
        <v>1866.6666666666665</v>
      </c>
      <c r="J111">
        <f ca="1">IF(C111=1,60*SummonTypeTable!$Q$2-OFFSET(I111,0,-4),
IF(I111&lt;&gt;OFFSET(I111,-1,0),OFFSET(I111,-1,0)-OFFSET(I111,0,-4),""))</f>
        <v>-2434.666666666667</v>
      </c>
      <c r="K111">
        <f ca="1">IF(C111=1,60*SummonTypeTable!$Q$2/OFFSET(I111,0,-4),
IF(I111&lt;&gt;OFFSET(I111,-1,0),OFFSET(I111,-1,0)/OFFSET(I111,0,-4),""))</f>
        <v>0.41586692258477287</v>
      </c>
      <c r="L111" t="str">
        <f t="shared" ca="1" si="27"/>
        <v>cu</v>
      </c>
      <c r="M111" t="s">
        <v>81</v>
      </c>
      <c r="N111" t="s">
        <v>146</v>
      </c>
      <c r="O111">
        <v>200</v>
      </c>
      <c r="P111" t="str">
        <f t="shared" si="17"/>
        <v>에너지너무많음</v>
      </c>
      <c r="Q111" t="str">
        <f t="shared" ca="1" si="26"/>
        <v>cu</v>
      </c>
      <c r="R111" t="s">
        <v>81</v>
      </c>
      <c r="S111" t="s">
        <v>147</v>
      </c>
      <c r="T111">
        <v>2825</v>
      </c>
      <c r="U111" t="str">
        <f t="shared" ca="1" si="24"/>
        <v>cu</v>
      </c>
      <c r="V111" t="str">
        <f t="shared" si="18"/>
        <v>EN</v>
      </c>
      <c r="W111">
        <f t="shared" si="19"/>
        <v>200</v>
      </c>
      <c r="X111" t="str">
        <f t="shared" ca="1" si="20"/>
        <v>cu</v>
      </c>
      <c r="Y111" t="str">
        <f t="shared" si="21"/>
        <v>GO</v>
      </c>
      <c r="Z111">
        <f t="shared" si="22"/>
        <v>2825</v>
      </c>
    </row>
    <row r="112" spans="1:26">
      <c r="A112" t="str">
        <f t="shared" si="25"/>
        <v>fr</v>
      </c>
      <c r="B112" t="str">
        <f>VLOOKUP(A112,EventPointTypeTable!$A:$B,MATCH(EventPointTypeTable!$B$1,EventPointTypeTable!$A$1:$B$1,0),0)</f>
        <v>첫시작용</v>
      </c>
      <c r="C112">
        <v>111</v>
      </c>
      <c r="D112">
        <v>45</v>
      </c>
      <c r="E112">
        <f t="shared" ca="1" si="23"/>
        <v>4213</v>
      </c>
      <c r="F112">
        <f ca="1">(60+SUMIF(OFFSET(N112,-$C112+1,0,$C112),"EN",OFFSET(O112,-$C112+1,0,$C112)))*SummonTypeTable!$Q$2</f>
        <v>1866.6666666666665</v>
      </c>
      <c r="G112" t="str">
        <f ca="1">IF(C112=1,60*SummonTypeTable!$Q$2-OFFSET(F112,0,-1),
IF(F112&lt;&gt;OFFSET(F112,-1,0),OFFSET(F112,-1,0)-OFFSET(F112,0,-1),""))</f>
        <v/>
      </c>
      <c r="H112" t="str">
        <f ca="1">IF(C112=1,60*SummonTypeTable!$Q$2/OFFSET(F112,0,-1),
IF(F112&lt;&gt;OFFSET(F112,-1,0),OFFSET(F112,-1,0)/OFFSET(F112,0,-1),""))</f>
        <v/>
      </c>
      <c r="I112">
        <f ca="1">(60+SUMIF(OFFSET(N112,-$C112+1,0,$C112),"EN",OFFSET(O112,-$C112+1,0,$C112))+SUMIF(OFFSET(S112,-$C112+1,0,$C112),"EN",OFFSET(T112,-$C112+1,0,$C112)))*SummonTypeTable!$Q$2</f>
        <v>1866.6666666666665</v>
      </c>
      <c r="J112" t="str">
        <f ca="1">IF(C112=1,60*SummonTypeTable!$Q$2-OFFSET(I112,0,-4),
IF(I112&lt;&gt;OFFSET(I112,-1,0),OFFSET(I112,-1,0)-OFFSET(I112,0,-4),""))</f>
        <v/>
      </c>
      <c r="K112" t="str">
        <f ca="1">IF(C112=1,60*SummonTypeTable!$Q$2/OFFSET(I112,0,-4),
IF(I112&lt;&gt;OFFSET(I112,-1,0),OFFSET(I112,-1,0)/OFFSET(I112,0,-4),""))</f>
        <v/>
      </c>
      <c r="L112" t="str">
        <f t="shared" ca="1" si="27"/>
        <v>it</v>
      </c>
      <c r="M112" t="s">
        <v>139</v>
      </c>
      <c r="N112" t="s">
        <v>138</v>
      </c>
      <c r="O112">
        <v>5</v>
      </c>
      <c r="P112" t="str">
        <f t="shared" si="17"/>
        <v/>
      </c>
      <c r="Q112" t="str">
        <f t="shared" ca="1" si="26"/>
        <v>cu</v>
      </c>
      <c r="R112" t="s">
        <v>81</v>
      </c>
      <c r="S112" t="s">
        <v>147</v>
      </c>
      <c r="T112">
        <v>2850</v>
      </c>
      <c r="U112" t="str">
        <f t="shared" ca="1" si="24"/>
        <v>it</v>
      </c>
      <c r="V112" t="str">
        <f t="shared" si="18"/>
        <v>Cash_sSpellGacha</v>
      </c>
      <c r="W112">
        <f t="shared" si="19"/>
        <v>5</v>
      </c>
      <c r="X112" t="str">
        <f t="shared" ca="1" si="20"/>
        <v>cu</v>
      </c>
      <c r="Y112" t="str">
        <f t="shared" si="21"/>
        <v>GO</v>
      </c>
      <c r="Z112">
        <f t="shared" si="22"/>
        <v>2850</v>
      </c>
    </row>
    <row r="113" spans="1:26">
      <c r="A113" t="str">
        <f t="shared" si="25"/>
        <v>fr</v>
      </c>
      <c r="B113" t="str">
        <f>VLOOKUP(A113,EventPointTypeTable!$A:$B,MATCH(EventPointTypeTable!$B$1,EventPointTypeTable!$A$1:$B$1,0),0)</f>
        <v>첫시작용</v>
      </c>
      <c r="C113">
        <v>112</v>
      </c>
      <c r="D113">
        <v>52</v>
      </c>
      <c r="E113">
        <f t="shared" ca="1" si="23"/>
        <v>4265</v>
      </c>
      <c r="F113">
        <f ca="1">(60+SUMIF(OFFSET(N113,-$C113+1,0,$C113),"EN",OFFSET(O113,-$C113+1,0,$C113)))*SummonTypeTable!$Q$2</f>
        <v>1866.6666666666665</v>
      </c>
      <c r="G113" t="str">
        <f ca="1">IF(C113=1,60*SummonTypeTable!$Q$2-OFFSET(F113,0,-1),
IF(F113&lt;&gt;OFFSET(F113,-1,0),OFFSET(F113,-1,0)-OFFSET(F113,0,-1),""))</f>
        <v/>
      </c>
      <c r="H113" t="str">
        <f ca="1">IF(C113=1,60*SummonTypeTable!$Q$2/OFFSET(F113,0,-1),
IF(F113&lt;&gt;OFFSET(F113,-1,0),OFFSET(F113,-1,0)/OFFSET(F113,0,-1),""))</f>
        <v/>
      </c>
      <c r="I113">
        <f ca="1">(60+SUMIF(OFFSET(N113,-$C113+1,0,$C113),"EN",OFFSET(O113,-$C113+1,0,$C113))+SUMIF(OFFSET(S113,-$C113+1,0,$C113),"EN",OFFSET(T113,-$C113+1,0,$C113)))*SummonTypeTable!$Q$2</f>
        <v>1866.6666666666665</v>
      </c>
      <c r="J113" t="str">
        <f ca="1">IF(C113=1,60*SummonTypeTable!$Q$2-OFFSET(I113,0,-4),
IF(I113&lt;&gt;OFFSET(I113,-1,0),OFFSET(I113,-1,0)-OFFSET(I113,0,-4),""))</f>
        <v/>
      </c>
      <c r="K113" t="str">
        <f ca="1">IF(C113=1,60*SummonTypeTable!$Q$2/OFFSET(I113,0,-4),
IF(I113&lt;&gt;OFFSET(I113,-1,0),OFFSET(I113,-1,0)/OFFSET(I113,0,-4),""))</f>
        <v/>
      </c>
      <c r="L113" t="str">
        <f t="shared" ca="1" si="27"/>
        <v>cu</v>
      </c>
      <c r="M113" t="s">
        <v>81</v>
      </c>
      <c r="N113" t="s">
        <v>147</v>
      </c>
      <c r="O113">
        <v>5750</v>
      </c>
      <c r="P113" t="str">
        <f t="shared" si="17"/>
        <v/>
      </c>
      <c r="Q113" t="str">
        <f t="shared" ca="1" si="26"/>
        <v>cu</v>
      </c>
      <c r="R113" t="s">
        <v>81</v>
      </c>
      <c r="S113" t="s">
        <v>147</v>
      </c>
      <c r="T113">
        <v>2875</v>
      </c>
      <c r="U113" t="str">
        <f t="shared" ca="1" si="24"/>
        <v>cu</v>
      </c>
      <c r="V113" t="str">
        <f t="shared" si="18"/>
        <v>GO</v>
      </c>
      <c r="W113">
        <f t="shared" si="19"/>
        <v>5750</v>
      </c>
      <c r="X113" t="str">
        <f t="shared" ca="1" si="20"/>
        <v>cu</v>
      </c>
      <c r="Y113" t="str">
        <f t="shared" si="21"/>
        <v>GO</v>
      </c>
      <c r="Z113">
        <f t="shared" si="22"/>
        <v>2875</v>
      </c>
    </row>
    <row r="114" spans="1:26">
      <c r="A114" t="str">
        <f t="shared" si="25"/>
        <v>fr</v>
      </c>
      <c r="B114" t="str">
        <f>VLOOKUP(A114,EventPointTypeTable!$A:$B,MATCH(EventPointTypeTable!$B$1,EventPointTypeTable!$A$1:$B$1,0),0)</f>
        <v>첫시작용</v>
      </c>
      <c r="C114">
        <v>113</v>
      </c>
      <c r="D114">
        <v>79</v>
      </c>
      <c r="E114">
        <f t="shared" ca="1" si="23"/>
        <v>4344</v>
      </c>
      <c r="F114">
        <f ca="1">(60+SUMIF(OFFSET(N114,-$C114+1,0,$C114),"EN",OFFSET(O114,-$C114+1,0,$C114)))*SummonTypeTable!$Q$2</f>
        <v>1866.6666666666665</v>
      </c>
      <c r="G114" t="str">
        <f ca="1">IF(C114=1,60*SummonTypeTable!$Q$2-OFFSET(F114,0,-1),
IF(F114&lt;&gt;OFFSET(F114,-1,0),OFFSET(F114,-1,0)-OFFSET(F114,0,-1),""))</f>
        <v/>
      </c>
      <c r="H114" t="str">
        <f ca="1">IF(C114=1,60*SummonTypeTable!$Q$2/OFFSET(F114,0,-1),
IF(F114&lt;&gt;OFFSET(F114,-1,0),OFFSET(F114,-1,0)/OFFSET(F114,0,-1),""))</f>
        <v/>
      </c>
      <c r="I114">
        <f ca="1">(60+SUMIF(OFFSET(N114,-$C114+1,0,$C114),"EN",OFFSET(O114,-$C114+1,0,$C114))+SUMIF(OFFSET(S114,-$C114+1,0,$C114),"EN",OFFSET(T114,-$C114+1,0,$C114)))*SummonTypeTable!$Q$2</f>
        <v>1866.6666666666665</v>
      </c>
      <c r="J114" t="str">
        <f ca="1">IF(C114=1,60*SummonTypeTable!$Q$2-OFFSET(I114,0,-4),
IF(I114&lt;&gt;OFFSET(I114,-1,0),OFFSET(I114,-1,0)-OFFSET(I114,0,-4),""))</f>
        <v/>
      </c>
      <c r="K114" t="str">
        <f ca="1">IF(C114=1,60*SummonTypeTable!$Q$2/OFFSET(I114,0,-4),
IF(I114&lt;&gt;OFFSET(I114,-1,0),OFFSET(I114,-1,0)/OFFSET(I114,0,-4),""))</f>
        <v/>
      </c>
      <c r="L114" t="str">
        <f t="shared" ca="1" si="27"/>
        <v>it</v>
      </c>
      <c r="M114" t="s">
        <v>139</v>
      </c>
      <c r="N114" t="s">
        <v>138</v>
      </c>
      <c r="O114">
        <v>10</v>
      </c>
      <c r="P114" t="str">
        <f t="shared" si="17"/>
        <v/>
      </c>
      <c r="Q114" t="str">
        <f t="shared" ca="1" si="26"/>
        <v>cu</v>
      </c>
      <c r="R114" t="s">
        <v>81</v>
      </c>
      <c r="S114" t="s">
        <v>147</v>
      </c>
      <c r="T114">
        <v>2900</v>
      </c>
      <c r="U114" t="str">
        <f t="shared" ca="1" si="24"/>
        <v>it</v>
      </c>
      <c r="V114" t="str">
        <f t="shared" si="18"/>
        <v>Cash_sSpellGacha</v>
      </c>
      <c r="W114">
        <f t="shared" si="19"/>
        <v>10</v>
      </c>
      <c r="X114" t="str">
        <f t="shared" ca="1" si="20"/>
        <v>cu</v>
      </c>
      <c r="Y114" t="str">
        <f t="shared" si="21"/>
        <v>GO</v>
      </c>
      <c r="Z114">
        <f t="shared" si="22"/>
        <v>2900</v>
      </c>
    </row>
    <row r="115" spans="1:26">
      <c r="A115" t="str">
        <f t="shared" si="25"/>
        <v>fr</v>
      </c>
      <c r="B115" t="str">
        <f>VLOOKUP(A115,EventPointTypeTable!$A:$B,MATCH(EventPointTypeTable!$B$1,EventPointTypeTable!$A$1:$B$1,0),0)</f>
        <v>첫시작용</v>
      </c>
      <c r="C115">
        <v>114</v>
      </c>
      <c r="D115">
        <v>105</v>
      </c>
      <c r="E115">
        <f t="shared" ca="1" si="23"/>
        <v>4449</v>
      </c>
      <c r="F115">
        <f ca="1">(60+SUMIF(OFFSET(N115,-$C115+1,0,$C115),"EN",OFFSET(O115,-$C115+1,0,$C115)))*SummonTypeTable!$Q$2</f>
        <v>1866.6666666666665</v>
      </c>
      <c r="G115" t="str">
        <f ca="1">IF(C115=1,60*SummonTypeTable!$Q$2-OFFSET(F115,0,-1),
IF(F115&lt;&gt;OFFSET(F115,-1,0),OFFSET(F115,-1,0)-OFFSET(F115,0,-1),""))</f>
        <v/>
      </c>
      <c r="H115" t="str">
        <f ca="1">IF(C115=1,60*SummonTypeTable!$Q$2/OFFSET(F115,0,-1),
IF(F115&lt;&gt;OFFSET(F115,-1,0),OFFSET(F115,-1,0)/OFFSET(F115,0,-1),""))</f>
        <v/>
      </c>
      <c r="I115">
        <f ca="1">(60+SUMIF(OFFSET(N115,-$C115+1,0,$C115),"EN",OFFSET(O115,-$C115+1,0,$C115))+SUMIF(OFFSET(S115,-$C115+1,0,$C115),"EN",OFFSET(T115,-$C115+1,0,$C115)))*SummonTypeTable!$Q$2</f>
        <v>1866.6666666666665</v>
      </c>
      <c r="J115" t="str">
        <f ca="1">IF(C115=1,60*SummonTypeTable!$Q$2-OFFSET(I115,0,-4),
IF(I115&lt;&gt;OFFSET(I115,-1,0),OFFSET(I115,-1,0)-OFFSET(I115,0,-4),""))</f>
        <v/>
      </c>
      <c r="K115" t="str">
        <f ca="1">IF(C115=1,60*SummonTypeTable!$Q$2/OFFSET(I115,0,-4),
IF(I115&lt;&gt;OFFSET(I115,-1,0),OFFSET(I115,-1,0)/OFFSET(I115,0,-4),""))</f>
        <v/>
      </c>
      <c r="L115" t="str">
        <f t="shared" ca="1" si="27"/>
        <v>cu</v>
      </c>
      <c r="M115" t="s">
        <v>81</v>
      </c>
      <c r="N115" t="s">
        <v>147</v>
      </c>
      <c r="O115">
        <v>5850</v>
      </c>
      <c r="P115" t="str">
        <f t="shared" si="17"/>
        <v/>
      </c>
      <c r="Q115" t="str">
        <f t="shared" ca="1" si="26"/>
        <v>cu</v>
      </c>
      <c r="R115" t="s">
        <v>81</v>
      </c>
      <c r="S115" t="s">
        <v>147</v>
      </c>
      <c r="T115">
        <v>2925</v>
      </c>
      <c r="U115" t="str">
        <f t="shared" ca="1" si="24"/>
        <v>cu</v>
      </c>
      <c r="V115" t="str">
        <f t="shared" si="18"/>
        <v>GO</v>
      </c>
      <c r="W115">
        <f t="shared" si="19"/>
        <v>5850</v>
      </c>
      <c r="X115" t="str">
        <f t="shared" ca="1" si="20"/>
        <v>cu</v>
      </c>
      <c r="Y115" t="str">
        <f t="shared" si="21"/>
        <v>GO</v>
      </c>
      <c r="Z115">
        <f t="shared" si="22"/>
        <v>2925</v>
      </c>
    </row>
    <row r="116" spans="1:26">
      <c r="A116" t="str">
        <f t="shared" si="25"/>
        <v>fr</v>
      </c>
      <c r="B116" t="str">
        <f>VLOOKUP(A116,EventPointTypeTable!$A:$B,MATCH(EventPointTypeTable!$B$1,EventPointTypeTable!$A$1:$B$1,0),0)</f>
        <v>첫시작용</v>
      </c>
      <c r="C116">
        <v>115</v>
      </c>
      <c r="D116">
        <v>43</v>
      </c>
      <c r="E116">
        <f t="shared" ca="1" si="23"/>
        <v>4492</v>
      </c>
      <c r="F116">
        <f ca="1">(60+SUMIF(OFFSET(N116,-$C116+1,0,$C116),"EN",OFFSET(O116,-$C116+1,0,$C116)))*SummonTypeTable!$Q$2</f>
        <v>2013.3333333333333</v>
      </c>
      <c r="G116">
        <f ca="1">IF(C116=1,60*SummonTypeTable!$Q$2-OFFSET(F116,0,-1),
IF(F116&lt;&gt;OFFSET(F116,-1,0),OFFSET(F116,-1,0)-OFFSET(F116,0,-1),""))</f>
        <v>-2625.3333333333335</v>
      </c>
      <c r="H116">
        <f ca="1">IF(C116=1,60*SummonTypeTable!$Q$2/OFFSET(F116,0,-1),
IF(F116&lt;&gt;OFFSET(F116,-1,0),OFFSET(F116,-1,0)/OFFSET(F116,0,-1),""))</f>
        <v>0.41555357672899967</v>
      </c>
      <c r="I116">
        <f ca="1">(60+SUMIF(OFFSET(N116,-$C116+1,0,$C116),"EN",OFFSET(O116,-$C116+1,0,$C116))+SUMIF(OFFSET(S116,-$C116+1,0,$C116),"EN",OFFSET(T116,-$C116+1,0,$C116)))*SummonTypeTable!$Q$2</f>
        <v>2013.3333333333333</v>
      </c>
      <c r="J116">
        <f ca="1">IF(C116=1,60*SummonTypeTable!$Q$2-OFFSET(I116,0,-4),
IF(I116&lt;&gt;OFFSET(I116,-1,0),OFFSET(I116,-1,0)-OFFSET(I116,0,-4),""))</f>
        <v>-2625.3333333333335</v>
      </c>
      <c r="K116">
        <f ca="1">IF(C116=1,60*SummonTypeTable!$Q$2/OFFSET(I116,0,-4),
IF(I116&lt;&gt;OFFSET(I116,-1,0),OFFSET(I116,-1,0)/OFFSET(I116,0,-4),""))</f>
        <v>0.41555357672899967</v>
      </c>
      <c r="L116" t="str">
        <f t="shared" ca="1" si="27"/>
        <v>cu</v>
      </c>
      <c r="M116" t="s">
        <v>81</v>
      </c>
      <c r="N116" t="s">
        <v>146</v>
      </c>
      <c r="O116">
        <v>220</v>
      </c>
      <c r="P116" t="str">
        <f t="shared" si="17"/>
        <v>에너지너무많음</v>
      </c>
      <c r="Q116" t="str">
        <f t="shared" ca="1" si="26"/>
        <v>cu</v>
      </c>
      <c r="R116" t="s">
        <v>81</v>
      </c>
      <c r="S116" t="s">
        <v>147</v>
      </c>
      <c r="T116">
        <v>2950</v>
      </c>
      <c r="U116" t="str">
        <f t="shared" ca="1" si="24"/>
        <v>cu</v>
      </c>
      <c r="V116" t="str">
        <f t="shared" si="18"/>
        <v>EN</v>
      </c>
      <c r="W116">
        <f t="shared" si="19"/>
        <v>220</v>
      </c>
      <c r="X116" t="str">
        <f t="shared" ca="1" si="20"/>
        <v>cu</v>
      </c>
      <c r="Y116" t="str">
        <f t="shared" si="21"/>
        <v>GO</v>
      </c>
      <c r="Z116">
        <f t="shared" si="22"/>
        <v>2950</v>
      </c>
    </row>
    <row r="117" spans="1:26">
      <c r="A117" t="str">
        <f t="shared" si="25"/>
        <v>fr</v>
      </c>
      <c r="B117" t="str">
        <f>VLOOKUP(A117,EventPointTypeTable!$A:$B,MATCH(EventPointTypeTable!$B$1,EventPointTypeTable!$A$1:$B$1,0),0)</f>
        <v>첫시작용</v>
      </c>
      <c r="C117">
        <v>116</v>
      </c>
      <c r="D117">
        <v>87</v>
      </c>
      <c r="E117">
        <f t="shared" ca="1" si="23"/>
        <v>4579</v>
      </c>
      <c r="F117">
        <f ca="1">(60+SUMIF(OFFSET(N117,-$C117+1,0,$C117),"EN",OFFSET(O117,-$C117+1,0,$C117)))*SummonTypeTable!$Q$2</f>
        <v>2013.3333333333333</v>
      </c>
      <c r="G117" t="str">
        <f ca="1">IF(C117=1,60*SummonTypeTable!$Q$2-OFFSET(F117,0,-1),
IF(F117&lt;&gt;OFFSET(F117,-1,0),OFFSET(F117,-1,0)-OFFSET(F117,0,-1),""))</f>
        <v/>
      </c>
      <c r="H117" t="str">
        <f ca="1">IF(C117=1,60*SummonTypeTable!$Q$2/OFFSET(F117,0,-1),
IF(F117&lt;&gt;OFFSET(F117,-1,0),OFFSET(F117,-1,0)/OFFSET(F117,0,-1),""))</f>
        <v/>
      </c>
      <c r="I117">
        <f ca="1">(60+SUMIF(OFFSET(N117,-$C117+1,0,$C117),"EN",OFFSET(O117,-$C117+1,0,$C117))+SUMIF(OFFSET(S117,-$C117+1,0,$C117),"EN",OFFSET(T117,-$C117+1,0,$C117)))*SummonTypeTable!$Q$2</f>
        <v>2013.3333333333333</v>
      </c>
      <c r="J117" t="str">
        <f ca="1">IF(C117=1,60*SummonTypeTable!$Q$2-OFFSET(I117,0,-4),
IF(I117&lt;&gt;OFFSET(I117,-1,0),OFFSET(I117,-1,0)-OFFSET(I117,0,-4),""))</f>
        <v/>
      </c>
      <c r="K117" t="str">
        <f ca="1">IF(C117=1,60*SummonTypeTable!$Q$2/OFFSET(I117,0,-4),
IF(I117&lt;&gt;OFFSET(I117,-1,0),OFFSET(I117,-1,0)/OFFSET(I117,0,-4),""))</f>
        <v/>
      </c>
      <c r="L117" t="str">
        <f t="shared" ca="1" si="27"/>
        <v>it</v>
      </c>
      <c r="M117" t="s">
        <v>139</v>
      </c>
      <c r="N117" t="s">
        <v>138</v>
      </c>
      <c r="O117">
        <v>5</v>
      </c>
      <c r="P117" t="str">
        <f t="shared" si="17"/>
        <v/>
      </c>
      <c r="Q117" t="str">
        <f t="shared" ca="1" si="26"/>
        <v>cu</v>
      </c>
      <c r="R117" t="s">
        <v>81</v>
      </c>
      <c r="S117" t="s">
        <v>147</v>
      </c>
      <c r="T117">
        <v>2975</v>
      </c>
      <c r="U117" t="str">
        <f t="shared" ca="1" si="24"/>
        <v>it</v>
      </c>
      <c r="V117" t="str">
        <f t="shared" si="18"/>
        <v>Cash_sSpellGacha</v>
      </c>
      <c r="W117">
        <f t="shared" si="19"/>
        <v>5</v>
      </c>
      <c r="X117" t="str">
        <f t="shared" ca="1" si="20"/>
        <v>cu</v>
      </c>
      <c r="Y117" t="str">
        <f t="shared" si="21"/>
        <v>GO</v>
      </c>
      <c r="Z117">
        <f t="shared" si="22"/>
        <v>2975</v>
      </c>
    </row>
    <row r="118" spans="1:26">
      <c r="A118" t="str">
        <f t="shared" si="25"/>
        <v>fr</v>
      </c>
      <c r="B118" t="str">
        <f>VLOOKUP(A118,EventPointTypeTable!$A:$B,MATCH(EventPointTypeTable!$B$1,EventPointTypeTable!$A$1:$B$1,0),0)</f>
        <v>첫시작용</v>
      </c>
      <c r="C118">
        <v>117</v>
      </c>
      <c r="D118">
        <v>146</v>
      </c>
      <c r="E118">
        <f t="shared" ca="1" si="23"/>
        <v>4725</v>
      </c>
      <c r="F118">
        <f ca="1">(60+SUMIF(OFFSET(N118,-$C118+1,0,$C118),"EN",OFFSET(O118,-$C118+1,0,$C118)))*SummonTypeTable!$Q$2</f>
        <v>2013.3333333333333</v>
      </c>
      <c r="G118" t="str">
        <f ca="1">IF(C118=1,60*SummonTypeTable!$Q$2-OFFSET(F118,0,-1),
IF(F118&lt;&gt;OFFSET(F118,-1,0),OFFSET(F118,-1,0)-OFFSET(F118,0,-1),""))</f>
        <v/>
      </c>
      <c r="H118" t="str">
        <f ca="1">IF(C118=1,60*SummonTypeTable!$Q$2/OFFSET(F118,0,-1),
IF(F118&lt;&gt;OFFSET(F118,-1,0),OFFSET(F118,-1,0)/OFFSET(F118,0,-1),""))</f>
        <v/>
      </c>
      <c r="I118">
        <f ca="1">(60+SUMIF(OFFSET(N118,-$C118+1,0,$C118),"EN",OFFSET(O118,-$C118+1,0,$C118))+SUMIF(OFFSET(S118,-$C118+1,0,$C118),"EN",OFFSET(T118,-$C118+1,0,$C118)))*SummonTypeTable!$Q$2</f>
        <v>2013.3333333333333</v>
      </c>
      <c r="J118" t="str">
        <f ca="1">IF(C118=1,60*SummonTypeTable!$Q$2-OFFSET(I118,0,-4),
IF(I118&lt;&gt;OFFSET(I118,-1,0),OFFSET(I118,-1,0)-OFFSET(I118,0,-4),""))</f>
        <v/>
      </c>
      <c r="K118" t="str">
        <f ca="1">IF(C118=1,60*SummonTypeTable!$Q$2/OFFSET(I118,0,-4),
IF(I118&lt;&gt;OFFSET(I118,-1,0),OFFSET(I118,-1,0)/OFFSET(I118,0,-4),""))</f>
        <v/>
      </c>
      <c r="L118" t="str">
        <f t="shared" ca="1" si="27"/>
        <v>cu</v>
      </c>
      <c r="M118" t="s">
        <v>81</v>
      </c>
      <c r="N118" t="s">
        <v>147</v>
      </c>
      <c r="O118">
        <v>6000</v>
      </c>
      <c r="P118" t="str">
        <f t="shared" si="17"/>
        <v/>
      </c>
      <c r="Q118" t="str">
        <f t="shared" ca="1" si="26"/>
        <v>cu</v>
      </c>
      <c r="R118" t="s">
        <v>81</v>
      </c>
      <c r="S118" t="s">
        <v>147</v>
      </c>
      <c r="T118">
        <v>3000</v>
      </c>
      <c r="U118" t="str">
        <f t="shared" ca="1" si="24"/>
        <v>cu</v>
      </c>
      <c r="V118" t="str">
        <f t="shared" si="18"/>
        <v>GO</v>
      </c>
      <c r="W118">
        <f t="shared" si="19"/>
        <v>6000</v>
      </c>
      <c r="X118" t="str">
        <f t="shared" ca="1" si="20"/>
        <v>cu</v>
      </c>
      <c r="Y118" t="str">
        <f t="shared" si="21"/>
        <v>GO</v>
      </c>
      <c r="Z118">
        <f t="shared" si="22"/>
        <v>3000</v>
      </c>
    </row>
    <row r="119" spans="1:26">
      <c r="A119" t="str">
        <f t="shared" si="25"/>
        <v>fr</v>
      </c>
      <c r="B119" t="str">
        <f>VLOOKUP(A119,EventPointTypeTable!$A:$B,MATCH(EventPointTypeTable!$B$1,EventPointTypeTable!$A$1:$B$1,0),0)</f>
        <v>첫시작용</v>
      </c>
      <c r="C119">
        <v>118</v>
      </c>
      <c r="D119">
        <v>107</v>
      </c>
      <c r="E119">
        <f t="shared" ca="1" si="23"/>
        <v>4832</v>
      </c>
      <c r="F119">
        <f ca="1">(60+SUMIF(OFFSET(N119,-$C119+1,0,$C119),"EN",OFFSET(O119,-$C119+1,0,$C119)))*SummonTypeTable!$Q$2</f>
        <v>2013.3333333333333</v>
      </c>
      <c r="G119" t="str">
        <f ca="1">IF(C119=1,60*SummonTypeTable!$Q$2-OFFSET(F119,0,-1),
IF(F119&lt;&gt;OFFSET(F119,-1,0),OFFSET(F119,-1,0)-OFFSET(F119,0,-1),""))</f>
        <v/>
      </c>
      <c r="H119" t="str">
        <f ca="1">IF(C119=1,60*SummonTypeTable!$Q$2/OFFSET(F119,0,-1),
IF(F119&lt;&gt;OFFSET(F119,-1,0),OFFSET(F119,-1,0)/OFFSET(F119,0,-1),""))</f>
        <v/>
      </c>
      <c r="I119">
        <f ca="1">(60+SUMIF(OFFSET(N119,-$C119+1,0,$C119),"EN",OFFSET(O119,-$C119+1,0,$C119))+SUMIF(OFFSET(S119,-$C119+1,0,$C119),"EN",OFFSET(T119,-$C119+1,0,$C119)))*SummonTypeTable!$Q$2</f>
        <v>2013.3333333333333</v>
      </c>
      <c r="J119" t="str">
        <f ca="1">IF(C119=1,60*SummonTypeTable!$Q$2-OFFSET(I119,0,-4),
IF(I119&lt;&gt;OFFSET(I119,-1,0),OFFSET(I119,-1,0)-OFFSET(I119,0,-4),""))</f>
        <v/>
      </c>
      <c r="K119" t="str">
        <f ca="1">IF(C119=1,60*SummonTypeTable!$Q$2/OFFSET(I119,0,-4),
IF(I119&lt;&gt;OFFSET(I119,-1,0),OFFSET(I119,-1,0)/OFFSET(I119,0,-4),""))</f>
        <v/>
      </c>
      <c r="L119" t="str">
        <f t="shared" ca="1" si="27"/>
        <v>cu</v>
      </c>
      <c r="M119" t="s">
        <v>81</v>
      </c>
      <c r="N119" t="s">
        <v>153</v>
      </c>
      <c r="O119">
        <v>21</v>
      </c>
      <c r="P119" t="str">
        <f t="shared" si="17"/>
        <v/>
      </c>
      <c r="Q119" t="str">
        <f t="shared" ca="1" si="26"/>
        <v>cu</v>
      </c>
      <c r="R119" t="s">
        <v>81</v>
      </c>
      <c r="S119" t="s">
        <v>153</v>
      </c>
      <c r="T119">
        <v>7</v>
      </c>
      <c r="U119" t="str">
        <f t="shared" ca="1" si="24"/>
        <v>cu</v>
      </c>
      <c r="V119" t="str">
        <f t="shared" si="18"/>
        <v>DI</v>
      </c>
      <c r="W119">
        <f t="shared" si="19"/>
        <v>21</v>
      </c>
      <c r="X119" t="str">
        <f t="shared" ca="1" si="20"/>
        <v>cu</v>
      </c>
      <c r="Y119" t="str">
        <f t="shared" si="21"/>
        <v>DI</v>
      </c>
      <c r="Z119">
        <f t="shared" si="22"/>
        <v>7</v>
      </c>
    </row>
    <row r="120" spans="1:26">
      <c r="A120" t="str">
        <f t="shared" si="25"/>
        <v>fr</v>
      </c>
      <c r="B120" t="str">
        <f>VLOOKUP(A120,EventPointTypeTable!$A:$B,MATCH(EventPointTypeTable!$B$1,EventPointTypeTable!$A$1:$B$1,0),0)</f>
        <v>첫시작용</v>
      </c>
      <c r="C120">
        <v>119</v>
      </c>
      <c r="D120">
        <v>45</v>
      </c>
      <c r="E120">
        <f t="shared" ca="1" si="23"/>
        <v>4877</v>
      </c>
      <c r="F120">
        <f ca="1">(60+SUMIF(OFFSET(N120,-$C120+1,0,$C120),"EN",OFFSET(O120,-$C120+1,0,$C120)))*SummonTypeTable!$Q$2</f>
        <v>2013.3333333333333</v>
      </c>
      <c r="G120" t="str">
        <f ca="1">IF(C120=1,60*SummonTypeTable!$Q$2-OFFSET(F120,0,-1),
IF(F120&lt;&gt;OFFSET(F120,-1,0),OFFSET(F120,-1,0)-OFFSET(F120,0,-1),""))</f>
        <v/>
      </c>
      <c r="H120" t="str">
        <f ca="1">IF(C120=1,60*SummonTypeTable!$Q$2/OFFSET(F120,0,-1),
IF(F120&lt;&gt;OFFSET(F120,-1,0),OFFSET(F120,-1,0)/OFFSET(F120,0,-1),""))</f>
        <v/>
      </c>
      <c r="I120">
        <f ca="1">(60+SUMIF(OFFSET(N120,-$C120+1,0,$C120),"EN",OFFSET(O120,-$C120+1,0,$C120))+SUMIF(OFFSET(S120,-$C120+1,0,$C120),"EN",OFFSET(T120,-$C120+1,0,$C120)))*SummonTypeTable!$Q$2</f>
        <v>2013.3333333333333</v>
      </c>
      <c r="J120" t="str">
        <f ca="1">IF(C120=1,60*SummonTypeTable!$Q$2-OFFSET(I120,0,-4),
IF(I120&lt;&gt;OFFSET(I120,-1,0),OFFSET(I120,-1,0)-OFFSET(I120,0,-4),""))</f>
        <v/>
      </c>
      <c r="K120" t="str">
        <f ca="1">IF(C120=1,60*SummonTypeTable!$Q$2/OFFSET(I120,0,-4),
IF(I120&lt;&gt;OFFSET(I120,-1,0),OFFSET(I120,-1,0)/OFFSET(I120,0,-4),""))</f>
        <v/>
      </c>
      <c r="L120" t="str">
        <f t="shared" ref="L120:L163" ca="1" si="28">IF(ISBLANK(M120),"",
VLOOKUP(M120,OFFSET(INDIRECT("$A:$B"),0,MATCH(M$1&amp;"_Verify",INDIRECT("$1:$1"),0)-1),2,0)
)</f>
        <v>cu</v>
      </c>
      <c r="M120" t="s">
        <v>81</v>
      </c>
      <c r="N120" t="s">
        <v>147</v>
      </c>
      <c r="O120">
        <v>6100</v>
      </c>
      <c r="P120" t="str">
        <f t="shared" si="17"/>
        <v/>
      </c>
      <c r="Q120" t="str">
        <f t="shared" ca="1" si="26"/>
        <v>cu</v>
      </c>
      <c r="R120" t="s">
        <v>81</v>
      </c>
      <c r="S120" t="s">
        <v>147</v>
      </c>
      <c r="T120">
        <v>3050</v>
      </c>
      <c r="U120" t="str">
        <f t="shared" ca="1" si="24"/>
        <v>cu</v>
      </c>
      <c r="V120" t="str">
        <f t="shared" si="18"/>
        <v>GO</v>
      </c>
      <c r="W120">
        <f t="shared" si="19"/>
        <v>6100</v>
      </c>
      <c r="X120" t="str">
        <f t="shared" ca="1" si="20"/>
        <v>cu</v>
      </c>
      <c r="Y120" t="str">
        <f t="shared" si="21"/>
        <v>GO</v>
      </c>
      <c r="Z120">
        <f t="shared" si="22"/>
        <v>3050</v>
      </c>
    </row>
    <row r="121" spans="1:26">
      <c r="A121" t="str">
        <f t="shared" si="25"/>
        <v>fr</v>
      </c>
      <c r="B121" t="str">
        <f>VLOOKUP(A121,EventPointTypeTable!$A:$B,MATCH(EventPointTypeTable!$B$1,EventPointTypeTable!$A$1:$B$1,0),0)</f>
        <v>첫시작용</v>
      </c>
      <c r="C121">
        <v>120</v>
      </c>
      <c r="D121">
        <v>63</v>
      </c>
      <c r="E121">
        <f t="shared" ca="1" si="23"/>
        <v>4940</v>
      </c>
      <c r="F121">
        <f ca="1">(60+SUMIF(OFFSET(N121,-$C121+1,0,$C121),"EN",OFFSET(O121,-$C121+1,0,$C121)))*SummonTypeTable!$Q$2</f>
        <v>2013.3333333333333</v>
      </c>
      <c r="G121" t="str">
        <f ca="1">IF(C121=1,60*SummonTypeTable!$Q$2-OFFSET(F121,0,-1),
IF(F121&lt;&gt;OFFSET(F121,-1,0),OFFSET(F121,-1,0)-OFFSET(F121,0,-1),""))</f>
        <v/>
      </c>
      <c r="H121" t="str">
        <f ca="1">IF(C121=1,60*SummonTypeTable!$Q$2/OFFSET(F121,0,-1),
IF(F121&lt;&gt;OFFSET(F121,-1,0),OFFSET(F121,-1,0)/OFFSET(F121,0,-1),""))</f>
        <v/>
      </c>
      <c r="I121">
        <f ca="1">(60+SUMIF(OFFSET(N121,-$C121+1,0,$C121),"EN",OFFSET(O121,-$C121+1,0,$C121))+SUMIF(OFFSET(S121,-$C121+1,0,$C121),"EN",OFFSET(T121,-$C121+1,0,$C121)))*SummonTypeTable!$Q$2</f>
        <v>2013.3333333333333</v>
      </c>
      <c r="J121" t="str">
        <f ca="1">IF(C121=1,60*SummonTypeTable!$Q$2-OFFSET(I121,0,-4),
IF(I121&lt;&gt;OFFSET(I121,-1,0),OFFSET(I121,-1,0)-OFFSET(I121,0,-4),""))</f>
        <v/>
      </c>
      <c r="K121" t="str">
        <f ca="1">IF(C121=1,60*SummonTypeTable!$Q$2/OFFSET(I121,0,-4),
IF(I121&lt;&gt;OFFSET(I121,-1,0),OFFSET(I121,-1,0)/OFFSET(I121,0,-4),""))</f>
        <v/>
      </c>
      <c r="L121" t="str">
        <f t="shared" ca="1" si="28"/>
        <v>it</v>
      </c>
      <c r="M121" t="s">
        <v>139</v>
      </c>
      <c r="N121" t="s">
        <v>138</v>
      </c>
      <c r="O121">
        <v>5</v>
      </c>
      <c r="P121" t="str">
        <f t="shared" si="17"/>
        <v/>
      </c>
      <c r="Q121" t="str">
        <f t="shared" ca="1" si="26"/>
        <v>cu</v>
      </c>
      <c r="R121" t="s">
        <v>81</v>
      </c>
      <c r="S121" t="s">
        <v>147</v>
      </c>
      <c r="T121">
        <v>3075</v>
      </c>
      <c r="U121" t="str">
        <f t="shared" ca="1" si="24"/>
        <v>it</v>
      </c>
      <c r="V121" t="str">
        <f t="shared" si="18"/>
        <v>Cash_sSpellGacha</v>
      </c>
      <c r="W121">
        <f t="shared" si="19"/>
        <v>5</v>
      </c>
      <c r="X121" t="str">
        <f t="shared" ca="1" si="20"/>
        <v>cu</v>
      </c>
      <c r="Y121" t="str">
        <f t="shared" si="21"/>
        <v>GO</v>
      </c>
      <c r="Z121">
        <f t="shared" si="22"/>
        <v>3075</v>
      </c>
    </row>
    <row r="122" spans="1:26">
      <c r="A122" t="str">
        <f t="shared" si="25"/>
        <v>fr</v>
      </c>
      <c r="B122" t="str">
        <f>VLOOKUP(A122,EventPointTypeTable!$A:$B,MATCH(EventPointTypeTable!$B$1,EventPointTypeTable!$A$1:$B$1,0),0)</f>
        <v>첫시작용</v>
      </c>
      <c r="C122">
        <v>121</v>
      </c>
      <c r="D122">
        <v>248</v>
      </c>
      <c r="E122">
        <f t="shared" ca="1" si="23"/>
        <v>5188</v>
      </c>
      <c r="F122">
        <f ca="1">(60+SUMIF(OFFSET(N122,-$C122+1,0,$C122),"EN",OFFSET(O122,-$C122+1,0,$C122)))*SummonTypeTable!$Q$2</f>
        <v>2146.6666666666665</v>
      </c>
      <c r="G122">
        <f ca="1">IF(C122=1,60*SummonTypeTable!$Q$2-OFFSET(F122,0,-1),
IF(F122&lt;&gt;OFFSET(F122,-1,0),OFFSET(F122,-1,0)-OFFSET(F122,0,-1),""))</f>
        <v>-3174.666666666667</v>
      </c>
      <c r="H122">
        <f ca="1">IF(C122=1,60*SummonTypeTable!$Q$2/OFFSET(F122,0,-1),
IF(F122&lt;&gt;OFFSET(F122,-1,0),OFFSET(F122,-1,0)/OFFSET(F122,0,-1),""))</f>
        <v>0.38807504497558465</v>
      </c>
      <c r="I122">
        <f ca="1">(60+SUMIF(OFFSET(N122,-$C122+1,0,$C122),"EN",OFFSET(O122,-$C122+1,0,$C122))+SUMIF(OFFSET(S122,-$C122+1,0,$C122),"EN",OFFSET(T122,-$C122+1,0,$C122)))*SummonTypeTable!$Q$2</f>
        <v>2146.6666666666665</v>
      </c>
      <c r="J122">
        <f ca="1">IF(C122=1,60*SummonTypeTable!$Q$2-OFFSET(I122,0,-4),
IF(I122&lt;&gt;OFFSET(I122,-1,0),OFFSET(I122,-1,0)-OFFSET(I122,0,-4),""))</f>
        <v>-3174.666666666667</v>
      </c>
      <c r="K122">
        <f ca="1">IF(C122=1,60*SummonTypeTable!$Q$2/OFFSET(I122,0,-4),
IF(I122&lt;&gt;OFFSET(I122,-1,0),OFFSET(I122,-1,0)/OFFSET(I122,0,-4),""))</f>
        <v>0.38807504497558465</v>
      </c>
      <c r="L122" t="str">
        <f t="shared" ca="1" si="28"/>
        <v>cu</v>
      </c>
      <c r="M122" t="s">
        <v>81</v>
      </c>
      <c r="N122" t="s">
        <v>146</v>
      </c>
      <c r="O122">
        <v>200</v>
      </c>
      <c r="P122" t="str">
        <f t="shared" si="17"/>
        <v>에너지너무많음</v>
      </c>
      <c r="Q122" t="str">
        <f t="shared" ca="1" si="26"/>
        <v>cu</v>
      </c>
      <c r="R122" t="s">
        <v>81</v>
      </c>
      <c r="S122" t="s">
        <v>147</v>
      </c>
      <c r="T122">
        <v>3100</v>
      </c>
      <c r="U122" t="str">
        <f t="shared" ca="1" si="24"/>
        <v>cu</v>
      </c>
      <c r="V122" t="str">
        <f t="shared" si="18"/>
        <v>EN</v>
      </c>
      <c r="W122">
        <f t="shared" si="19"/>
        <v>200</v>
      </c>
      <c r="X122" t="str">
        <f t="shared" ca="1" si="20"/>
        <v>cu</v>
      </c>
      <c r="Y122" t="str">
        <f t="shared" si="21"/>
        <v>GO</v>
      </c>
      <c r="Z122">
        <f t="shared" si="22"/>
        <v>3100</v>
      </c>
    </row>
    <row r="123" spans="1:26">
      <c r="A123" t="str">
        <f t="shared" si="25"/>
        <v>fr</v>
      </c>
      <c r="B123" t="str">
        <f>VLOOKUP(A123,EventPointTypeTable!$A:$B,MATCH(EventPointTypeTable!$B$1,EventPointTypeTable!$A$1:$B$1,0),0)</f>
        <v>첫시작용</v>
      </c>
      <c r="C123">
        <v>122</v>
      </c>
      <c r="D123">
        <v>39</v>
      </c>
      <c r="E123">
        <f t="shared" ca="1" si="23"/>
        <v>5227</v>
      </c>
      <c r="F123">
        <f ca="1">(60+SUMIF(OFFSET(N123,-$C123+1,0,$C123),"EN",OFFSET(O123,-$C123+1,0,$C123)))*SummonTypeTable!$Q$2</f>
        <v>2146.6666666666665</v>
      </c>
      <c r="G123" t="str">
        <f ca="1">IF(C123=1,60*SummonTypeTable!$Q$2-OFFSET(F123,0,-1),
IF(F123&lt;&gt;OFFSET(F123,-1,0),OFFSET(F123,-1,0)-OFFSET(F123,0,-1),""))</f>
        <v/>
      </c>
      <c r="H123" t="str">
        <f ca="1">IF(C123=1,60*SummonTypeTable!$Q$2/OFFSET(F123,0,-1),
IF(F123&lt;&gt;OFFSET(F123,-1,0),OFFSET(F123,-1,0)/OFFSET(F123,0,-1),""))</f>
        <v/>
      </c>
      <c r="I123">
        <f ca="1">(60+SUMIF(OFFSET(N123,-$C123+1,0,$C123),"EN",OFFSET(O123,-$C123+1,0,$C123))+SUMIF(OFFSET(S123,-$C123+1,0,$C123),"EN",OFFSET(T123,-$C123+1,0,$C123)))*SummonTypeTable!$Q$2</f>
        <v>2146.6666666666665</v>
      </c>
      <c r="J123" t="str">
        <f ca="1">IF(C123=1,60*SummonTypeTable!$Q$2-OFFSET(I123,0,-4),
IF(I123&lt;&gt;OFFSET(I123,-1,0),OFFSET(I123,-1,0)-OFFSET(I123,0,-4),""))</f>
        <v/>
      </c>
      <c r="K123" t="str">
        <f ca="1">IF(C123=1,60*SummonTypeTable!$Q$2/OFFSET(I123,0,-4),
IF(I123&lt;&gt;OFFSET(I123,-1,0),OFFSET(I123,-1,0)/OFFSET(I123,0,-4),""))</f>
        <v/>
      </c>
      <c r="L123" t="str">
        <f t="shared" ca="1" si="28"/>
        <v>cu</v>
      </c>
      <c r="M123" t="s">
        <v>81</v>
      </c>
      <c r="N123" t="s">
        <v>147</v>
      </c>
      <c r="O123">
        <v>6250</v>
      </c>
      <c r="P123" t="str">
        <f t="shared" si="17"/>
        <v/>
      </c>
      <c r="Q123" t="str">
        <f t="shared" ca="1" si="26"/>
        <v>cu</v>
      </c>
      <c r="R123" t="s">
        <v>81</v>
      </c>
      <c r="S123" t="s">
        <v>147</v>
      </c>
      <c r="T123">
        <v>3125</v>
      </c>
      <c r="U123" t="str">
        <f t="shared" ca="1" si="24"/>
        <v>cu</v>
      </c>
      <c r="V123" t="str">
        <f t="shared" si="18"/>
        <v>GO</v>
      </c>
      <c r="W123">
        <f t="shared" si="19"/>
        <v>6250</v>
      </c>
      <c r="X123" t="str">
        <f t="shared" ca="1" si="20"/>
        <v>cu</v>
      </c>
      <c r="Y123" t="str">
        <f t="shared" si="21"/>
        <v>GO</v>
      </c>
      <c r="Z123">
        <f t="shared" si="22"/>
        <v>3125</v>
      </c>
    </row>
    <row r="124" spans="1:26">
      <c r="A124" t="str">
        <f t="shared" si="25"/>
        <v>fr</v>
      </c>
      <c r="B124" t="str">
        <f>VLOOKUP(A124,EventPointTypeTable!$A:$B,MATCH(EventPointTypeTable!$B$1,EventPointTypeTable!$A$1:$B$1,0),0)</f>
        <v>첫시작용</v>
      </c>
      <c r="C124">
        <v>123</v>
      </c>
      <c r="D124">
        <v>65</v>
      </c>
      <c r="E124">
        <f t="shared" ca="1" si="23"/>
        <v>5292</v>
      </c>
      <c r="F124">
        <f ca="1">(60+SUMIF(OFFSET(N124,-$C124+1,0,$C124),"EN",OFFSET(O124,-$C124+1,0,$C124)))*SummonTypeTable!$Q$2</f>
        <v>2146.6666666666665</v>
      </c>
      <c r="G124" t="str">
        <f ca="1">IF(C124=1,60*SummonTypeTable!$Q$2-OFFSET(F124,0,-1),
IF(F124&lt;&gt;OFFSET(F124,-1,0),OFFSET(F124,-1,0)-OFFSET(F124,0,-1),""))</f>
        <v/>
      </c>
      <c r="H124" t="str">
        <f ca="1">IF(C124=1,60*SummonTypeTable!$Q$2/OFFSET(F124,0,-1),
IF(F124&lt;&gt;OFFSET(F124,-1,0),OFFSET(F124,-1,0)/OFFSET(F124,0,-1),""))</f>
        <v/>
      </c>
      <c r="I124">
        <f ca="1">(60+SUMIF(OFFSET(N124,-$C124+1,0,$C124),"EN",OFFSET(O124,-$C124+1,0,$C124))+SUMIF(OFFSET(S124,-$C124+1,0,$C124),"EN",OFFSET(T124,-$C124+1,0,$C124)))*SummonTypeTable!$Q$2</f>
        <v>2146.6666666666665</v>
      </c>
      <c r="J124" t="str">
        <f ca="1">IF(C124=1,60*SummonTypeTable!$Q$2-OFFSET(I124,0,-4),
IF(I124&lt;&gt;OFFSET(I124,-1,0),OFFSET(I124,-1,0)-OFFSET(I124,0,-4),""))</f>
        <v/>
      </c>
      <c r="K124" t="str">
        <f ca="1">IF(C124=1,60*SummonTypeTable!$Q$2/OFFSET(I124,0,-4),
IF(I124&lt;&gt;OFFSET(I124,-1,0),OFFSET(I124,-1,0)/OFFSET(I124,0,-4),""))</f>
        <v/>
      </c>
      <c r="L124" t="str">
        <f t="shared" ca="1" si="28"/>
        <v>it</v>
      </c>
      <c r="M124" t="s">
        <v>139</v>
      </c>
      <c r="N124" t="s">
        <v>138</v>
      </c>
      <c r="O124">
        <v>10</v>
      </c>
      <c r="P124" t="str">
        <f t="shared" si="17"/>
        <v/>
      </c>
      <c r="Q124" t="str">
        <f t="shared" ca="1" si="26"/>
        <v>cu</v>
      </c>
      <c r="R124" t="s">
        <v>81</v>
      </c>
      <c r="S124" t="s">
        <v>147</v>
      </c>
      <c r="T124">
        <v>3150</v>
      </c>
      <c r="U124" t="str">
        <f t="shared" ca="1" si="24"/>
        <v>it</v>
      </c>
      <c r="V124" t="str">
        <f t="shared" si="18"/>
        <v>Cash_sSpellGacha</v>
      </c>
      <c r="W124">
        <f t="shared" si="19"/>
        <v>10</v>
      </c>
      <c r="X124" t="str">
        <f t="shared" ca="1" si="20"/>
        <v>cu</v>
      </c>
      <c r="Y124" t="str">
        <f t="shared" si="21"/>
        <v>GO</v>
      </c>
      <c r="Z124">
        <f t="shared" si="22"/>
        <v>3150</v>
      </c>
    </row>
    <row r="125" spans="1:26">
      <c r="A125" t="str">
        <f t="shared" si="25"/>
        <v>fr</v>
      </c>
      <c r="B125" t="str">
        <f>VLOOKUP(A125,EventPointTypeTable!$A:$B,MATCH(EventPointTypeTable!$B$1,EventPointTypeTable!$A$1:$B$1,0),0)</f>
        <v>첫시작용</v>
      </c>
      <c r="C125">
        <v>124</v>
      </c>
      <c r="D125">
        <v>102</v>
      </c>
      <c r="E125">
        <f t="shared" ca="1" si="23"/>
        <v>5394</v>
      </c>
      <c r="F125">
        <f ca="1">(60+SUMIF(OFFSET(N125,-$C125+1,0,$C125),"EN",OFFSET(O125,-$C125+1,0,$C125)))*SummonTypeTable!$Q$2</f>
        <v>2146.6666666666665</v>
      </c>
      <c r="G125" t="str">
        <f ca="1">IF(C125=1,60*SummonTypeTable!$Q$2-OFFSET(F125,0,-1),
IF(F125&lt;&gt;OFFSET(F125,-1,0),OFFSET(F125,-1,0)-OFFSET(F125,0,-1),""))</f>
        <v/>
      </c>
      <c r="H125" t="str">
        <f ca="1">IF(C125=1,60*SummonTypeTable!$Q$2/OFFSET(F125,0,-1),
IF(F125&lt;&gt;OFFSET(F125,-1,0),OFFSET(F125,-1,0)/OFFSET(F125,0,-1),""))</f>
        <v/>
      </c>
      <c r="I125">
        <f ca="1">(60+SUMIF(OFFSET(N125,-$C125+1,0,$C125),"EN",OFFSET(O125,-$C125+1,0,$C125))+SUMIF(OFFSET(S125,-$C125+1,0,$C125),"EN",OFFSET(T125,-$C125+1,0,$C125)))*SummonTypeTable!$Q$2</f>
        <v>2146.6666666666665</v>
      </c>
      <c r="J125" t="str">
        <f ca="1">IF(C125=1,60*SummonTypeTable!$Q$2-OFFSET(I125,0,-4),
IF(I125&lt;&gt;OFFSET(I125,-1,0),OFFSET(I125,-1,0)-OFFSET(I125,0,-4),""))</f>
        <v/>
      </c>
      <c r="K125" t="str">
        <f ca="1">IF(C125=1,60*SummonTypeTable!$Q$2/OFFSET(I125,0,-4),
IF(I125&lt;&gt;OFFSET(I125,-1,0),OFFSET(I125,-1,0)/OFFSET(I125,0,-4),""))</f>
        <v/>
      </c>
      <c r="L125" t="str">
        <f t="shared" ca="1" si="28"/>
        <v>cu</v>
      </c>
      <c r="M125" t="s">
        <v>81</v>
      </c>
      <c r="N125" t="s">
        <v>147</v>
      </c>
      <c r="O125">
        <v>6350</v>
      </c>
      <c r="P125" t="str">
        <f t="shared" si="17"/>
        <v/>
      </c>
      <c r="Q125" t="str">
        <f t="shared" ca="1" si="26"/>
        <v>cu</v>
      </c>
      <c r="R125" t="s">
        <v>81</v>
      </c>
      <c r="S125" t="s">
        <v>147</v>
      </c>
      <c r="T125">
        <v>3175</v>
      </c>
      <c r="U125" t="str">
        <f t="shared" ca="1" si="24"/>
        <v>cu</v>
      </c>
      <c r="V125" t="str">
        <f t="shared" si="18"/>
        <v>GO</v>
      </c>
      <c r="W125">
        <f t="shared" si="19"/>
        <v>6350</v>
      </c>
      <c r="X125" t="str">
        <f t="shared" ca="1" si="20"/>
        <v>cu</v>
      </c>
      <c r="Y125" t="str">
        <f t="shared" si="21"/>
        <v>GO</v>
      </c>
      <c r="Z125">
        <f t="shared" si="22"/>
        <v>3175</v>
      </c>
    </row>
    <row r="126" spans="1:26">
      <c r="A126" t="str">
        <f t="shared" si="25"/>
        <v>fr</v>
      </c>
      <c r="B126" t="str">
        <f>VLOOKUP(A126,EventPointTypeTable!$A:$B,MATCH(EventPointTypeTable!$B$1,EventPointTypeTable!$A$1:$B$1,0),0)</f>
        <v>첫시작용</v>
      </c>
      <c r="C126">
        <v>125</v>
      </c>
      <c r="D126">
        <v>166</v>
      </c>
      <c r="E126">
        <f t="shared" ca="1" si="23"/>
        <v>5560</v>
      </c>
      <c r="F126">
        <f ca="1">(60+SUMIF(OFFSET(N126,-$C126+1,0,$C126),"EN",OFFSET(O126,-$C126+1,0,$C126)))*SummonTypeTable!$Q$2</f>
        <v>2293.333333333333</v>
      </c>
      <c r="G126">
        <f ca="1">IF(C126=1,60*SummonTypeTable!$Q$2-OFFSET(F126,0,-1),
IF(F126&lt;&gt;OFFSET(F126,-1,0),OFFSET(F126,-1,0)-OFFSET(F126,0,-1),""))</f>
        <v>-3413.3333333333335</v>
      </c>
      <c r="H126">
        <f ca="1">IF(C126=1,60*SummonTypeTable!$Q$2/OFFSET(F126,0,-1),
IF(F126&lt;&gt;OFFSET(F126,-1,0),OFFSET(F126,-1,0)/OFFSET(F126,0,-1),""))</f>
        <v>0.38609112709832133</v>
      </c>
      <c r="I126">
        <f ca="1">(60+SUMIF(OFFSET(N126,-$C126+1,0,$C126),"EN",OFFSET(O126,-$C126+1,0,$C126))+SUMIF(OFFSET(S126,-$C126+1,0,$C126),"EN",OFFSET(T126,-$C126+1,0,$C126)))*SummonTypeTable!$Q$2</f>
        <v>2293.333333333333</v>
      </c>
      <c r="J126">
        <f ca="1">IF(C126=1,60*SummonTypeTable!$Q$2-OFFSET(I126,0,-4),
IF(I126&lt;&gt;OFFSET(I126,-1,0),OFFSET(I126,-1,0)-OFFSET(I126,0,-4),""))</f>
        <v>-3413.3333333333335</v>
      </c>
      <c r="K126">
        <f ca="1">IF(C126=1,60*SummonTypeTable!$Q$2/OFFSET(I126,0,-4),
IF(I126&lt;&gt;OFFSET(I126,-1,0),OFFSET(I126,-1,0)/OFFSET(I126,0,-4),""))</f>
        <v>0.38609112709832133</v>
      </c>
      <c r="L126" t="str">
        <f t="shared" ca="1" si="28"/>
        <v>cu</v>
      </c>
      <c r="M126" t="s">
        <v>81</v>
      </c>
      <c r="N126" t="s">
        <v>146</v>
      </c>
      <c r="O126">
        <v>220</v>
      </c>
      <c r="P126" t="str">
        <f t="shared" si="17"/>
        <v>에너지너무많음</v>
      </c>
      <c r="Q126" t="str">
        <f t="shared" ca="1" si="26"/>
        <v>cu</v>
      </c>
      <c r="R126" t="s">
        <v>81</v>
      </c>
      <c r="S126" t="s">
        <v>147</v>
      </c>
      <c r="T126">
        <v>3200</v>
      </c>
      <c r="U126" t="str">
        <f t="shared" ca="1" si="24"/>
        <v>cu</v>
      </c>
      <c r="V126" t="str">
        <f t="shared" si="18"/>
        <v>EN</v>
      </c>
      <c r="W126">
        <f t="shared" si="19"/>
        <v>220</v>
      </c>
      <c r="X126" t="str">
        <f t="shared" ca="1" si="20"/>
        <v>cu</v>
      </c>
      <c r="Y126" t="str">
        <f t="shared" si="21"/>
        <v>GO</v>
      </c>
      <c r="Z126">
        <f t="shared" si="22"/>
        <v>3200</v>
      </c>
    </row>
    <row r="127" spans="1:26">
      <c r="A127" t="str">
        <f t="shared" si="25"/>
        <v>fr</v>
      </c>
      <c r="B127" t="str">
        <f>VLOOKUP(A127,EventPointTypeTable!$A:$B,MATCH(EventPointTypeTable!$B$1,EventPointTypeTable!$A$1:$B$1,0),0)</f>
        <v>첫시작용</v>
      </c>
      <c r="C127">
        <v>126</v>
      </c>
      <c r="D127">
        <v>52</v>
      </c>
      <c r="E127">
        <f t="shared" ca="1" si="23"/>
        <v>5612</v>
      </c>
      <c r="F127">
        <f ca="1">(60+SUMIF(OFFSET(N127,-$C127+1,0,$C127),"EN",OFFSET(O127,-$C127+1,0,$C127)))*SummonTypeTable!$Q$2</f>
        <v>2293.333333333333</v>
      </c>
      <c r="G127" t="str">
        <f ca="1">IF(C127=1,60*SummonTypeTable!$Q$2-OFFSET(F127,0,-1),
IF(F127&lt;&gt;OFFSET(F127,-1,0),OFFSET(F127,-1,0)-OFFSET(F127,0,-1),""))</f>
        <v/>
      </c>
      <c r="H127" t="str">
        <f ca="1">IF(C127=1,60*SummonTypeTable!$Q$2/OFFSET(F127,0,-1),
IF(F127&lt;&gt;OFFSET(F127,-1,0),OFFSET(F127,-1,0)/OFFSET(F127,0,-1),""))</f>
        <v/>
      </c>
      <c r="I127">
        <f ca="1">(60+SUMIF(OFFSET(N127,-$C127+1,0,$C127),"EN",OFFSET(O127,-$C127+1,0,$C127))+SUMIF(OFFSET(S127,-$C127+1,0,$C127),"EN",OFFSET(T127,-$C127+1,0,$C127)))*SummonTypeTable!$Q$2</f>
        <v>2293.333333333333</v>
      </c>
      <c r="J127" t="str">
        <f ca="1">IF(C127=1,60*SummonTypeTable!$Q$2-OFFSET(I127,0,-4),
IF(I127&lt;&gt;OFFSET(I127,-1,0),OFFSET(I127,-1,0)-OFFSET(I127,0,-4),""))</f>
        <v/>
      </c>
      <c r="K127" t="str">
        <f ca="1">IF(C127=1,60*SummonTypeTable!$Q$2/OFFSET(I127,0,-4),
IF(I127&lt;&gt;OFFSET(I127,-1,0),OFFSET(I127,-1,0)/OFFSET(I127,0,-4),""))</f>
        <v/>
      </c>
      <c r="L127" t="str">
        <f t="shared" ca="1" si="28"/>
        <v>cu</v>
      </c>
      <c r="M127" t="s">
        <v>81</v>
      </c>
      <c r="N127" t="s">
        <v>147</v>
      </c>
      <c r="O127">
        <v>6450</v>
      </c>
      <c r="P127" t="str">
        <f t="shared" si="17"/>
        <v/>
      </c>
      <c r="Q127" t="str">
        <f t="shared" ca="1" si="26"/>
        <v>cu</v>
      </c>
      <c r="R127" t="s">
        <v>81</v>
      </c>
      <c r="S127" t="s">
        <v>147</v>
      </c>
      <c r="T127">
        <v>3225</v>
      </c>
      <c r="U127" t="str">
        <f t="shared" ca="1" si="24"/>
        <v>cu</v>
      </c>
      <c r="V127" t="str">
        <f t="shared" si="18"/>
        <v>GO</v>
      </c>
      <c r="W127">
        <f t="shared" si="19"/>
        <v>6450</v>
      </c>
      <c r="X127" t="str">
        <f t="shared" ca="1" si="20"/>
        <v>cu</v>
      </c>
      <c r="Y127" t="str">
        <f t="shared" si="21"/>
        <v>GO</v>
      </c>
      <c r="Z127">
        <f t="shared" si="22"/>
        <v>3225</v>
      </c>
    </row>
    <row r="128" spans="1:26">
      <c r="A128" t="str">
        <f t="shared" si="25"/>
        <v>fr</v>
      </c>
      <c r="B128" t="str">
        <f>VLOOKUP(A128,EventPointTypeTable!$A:$B,MATCH(EventPointTypeTable!$B$1,EventPointTypeTable!$A$1:$B$1,0),0)</f>
        <v>첫시작용</v>
      </c>
      <c r="C128">
        <v>127</v>
      </c>
      <c r="D128">
        <v>75</v>
      </c>
      <c r="E128">
        <f t="shared" ca="1" si="23"/>
        <v>5687</v>
      </c>
      <c r="F128">
        <f ca="1">(60+SUMIF(OFFSET(N128,-$C128+1,0,$C128),"EN",OFFSET(O128,-$C128+1,0,$C128)))*SummonTypeTable!$Q$2</f>
        <v>2293.333333333333</v>
      </c>
      <c r="G128" t="str">
        <f ca="1">IF(C128=1,60*SummonTypeTable!$Q$2-OFFSET(F128,0,-1),
IF(F128&lt;&gt;OFFSET(F128,-1,0),OFFSET(F128,-1,0)-OFFSET(F128,0,-1),""))</f>
        <v/>
      </c>
      <c r="H128" t="str">
        <f ca="1">IF(C128=1,60*SummonTypeTable!$Q$2/OFFSET(F128,0,-1),
IF(F128&lt;&gt;OFFSET(F128,-1,0),OFFSET(F128,-1,0)/OFFSET(F128,0,-1),""))</f>
        <v/>
      </c>
      <c r="I128">
        <f ca="1">(60+SUMIF(OFFSET(N128,-$C128+1,0,$C128),"EN",OFFSET(O128,-$C128+1,0,$C128))+SUMIF(OFFSET(S128,-$C128+1,0,$C128),"EN",OFFSET(T128,-$C128+1,0,$C128)))*SummonTypeTable!$Q$2</f>
        <v>2293.333333333333</v>
      </c>
      <c r="J128" t="str">
        <f ca="1">IF(C128=1,60*SummonTypeTable!$Q$2-OFFSET(I128,0,-4),
IF(I128&lt;&gt;OFFSET(I128,-1,0),OFFSET(I128,-1,0)-OFFSET(I128,0,-4),""))</f>
        <v/>
      </c>
      <c r="K128" t="str">
        <f ca="1">IF(C128=1,60*SummonTypeTable!$Q$2/OFFSET(I128,0,-4),
IF(I128&lt;&gt;OFFSET(I128,-1,0),OFFSET(I128,-1,0)/OFFSET(I128,0,-4),""))</f>
        <v/>
      </c>
      <c r="L128" t="str">
        <f t="shared" ca="1" si="28"/>
        <v>it</v>
      </c>
      <c r="M128" t="s">
        <v>139</v>
      </c>
      <c r="N128" t="s">
        <v>138</v>
      </c>
      <c r="O128">
        <v>10</v>
      </c>
      <c r="P128" t="str">
        <f t="shared" si="17"/>
        <v/>
      </c>
      <c r="Q128" t="str">
        <f t="shared" ca="1" si="26"/>
        <v>cu</v>
      </c>
      <c r="R128" t="s">
        <v>81</v>
      </c>
      <c r="S128" t="s">
        <v>147</v>
      </c>
      <c r="T128">
        <v>3250</v>
      </c>
      <c r="U128" t="str">
        <f t="shared" ca="1" si="24"/>
        <v>it</v>
      </c>
      <c r="V128" t="str">
        <f t="shared" si="18"/>
        <v>Cash_sSpellGacha</v>
      </c>
      <c r="W128">
        <f t="shared" si="19"/>
        <v>10</v>
      </c>
      <c r="X128" t="str">
        <f t="shared" ca="1" si="20"/>
        <v>cu</v>
      </c>
      <c r="Y128" t="str">
        <f t="shared" si="21"/>
        <v>GO</v>
      </c>
      <c r="Z128">
        <f t="shared" si="22"/>
        <v>3250</v>
      </c>
    </row>
    <row r="129" spans="1:26">
      <c r="A129" t="str">
        <f t="shared" si="25"/>
        <v>fr</v>
      </c>
      <c r="B129" t="str">
        <f>VLOOKUP(A129,EventPointTypeTable!$A:$B,MATCH(EventPointTypeTable!$B$1,EventPointTypeTable!$A$1:$B$1,0),0)</f>
        <v>첫시작용</v>
      </c>
      <c r="C129">
        <v>128</v>
      </c>
      <c r="D129">
        <v>91</v>
      </c>
      <c r="E129">
        <f t="shared" ca="1" si="23"/>
        <v>5778</v>
      </c>
      <c r="F129">
        <f ca="1">(60+SUMIF(OFFSET(N129,-$C129+1,0,$C129),"EN",OFFSET(O129,-$C129+1,0,$C129)))*SummonTypeTable!$Q$2</f>
        <v>2293.333333333333</v>
      </c>
      <c r="G129" t="str">
        <f ca="1">IF(C129=1,60*SummonTypeTable!$Q$2-OFFSET(F129,0,-1),
IF(F129&lt;&gt;OFFSET(F129,-1,0),OFFSET(F129,-1,0)-OFFSET(F129,0,-1),""))</f>
        <v/>
      </c>
      <c r="H129" t="str">
        <f ca="1">IF(C129=1,60*SummonTypeTable!$Q$2/OFFSET(F129,0,-1),
IF(F129&lt;&gt;OFFSET(F129,-1,0),OFFSET(F129,-1,0)/OFFSET(F129,0,-1),""))</f>
        <v/>
      </c>
      <c r="I129">
        <f ca="1">(60+SUMIF(OFFSET(N129,-$C129+1,0,$C129),"EN",OFFSET(O129,-$C129+1,0,$C129))+SUMIF(OFFSET(S129,-$C129+1,0,$C129),"EN",OFFSET(T129,-$C129+1,0,$C129)))*SummonTypeTable!$Q$2</f>
        <v>2293.333333333333</v>
      </c>
      <c r="J129" t="str">
        <f ca="1">IF(C129=1,60*SummonTypeTable!$Q$2-OFFSET(I129,0,-4),
IF(I129&lt;&gt;OFFSET(I129,-1,0),OFFSET(I129,-1,0)-OFFSET(I129,0,-4),""))</f>
        <v/>
      </c>
      <c r="K129" t="str">
        <f ca="1">IF(C129=1,60*SummonTypeTable!$Q$2/OFFSET(I129,0,-4),
IF(I129&lt;&gt;OFFSET(I129,-1,0),OFFSET(I129,-1,0)/OFFSET(I129,0,-4),""))</f>
        <v/>
      </c>
      <c r="L129" t="str">
        <f t="shared" ca="1" si="28"/>
        <v>cu</v>
      </c>
      <c r="M129" t="s">
        <v>81</v>
      </c>
      <c r="N129" t="s">
        <v>147</v>
      </c>
      <c r="O129">
        <v>6550</v>
      </c>
      <c r="P129" t="str">
        <f t="shared" si="17"/>
        <v/>
      </c>
      <c r="Q129" t="str">
        <f t="shared" ca="1" si="26"/>
        <v>cu</v>
      </c>
      <c r="R129" t="s">
        <v>81</v>
      </c>
      <c r="S129" t="s">
        <v>147</v>
      </c>
      <c r="T129">
        <v>3275</v>
      </c>
      <c r="U129" t="str">
        <f t="shared" ca="1" si="24"/>
        <v>cu</v>
      </c>
      <c r="V129" t="str">
        <f t="shared" si="18"/>
        <v>GO</v>
      </c>
      <c r="W129">
        <f t="shared" si="19"/>
        <v>6550</v>
      </c>
      <c r="X129" t="str">
        <f t="shared" ca="1" si="20"/>
        <v>cu</v>
      </c>
      <c r="Y129" t="str">
        <f t="shared" si="21"/>
        <v>GO</v>
      </c>
      <c r="Z129">
        <f t="shared" si="22"/>
        <v>3275</v>
      </c>
    </row>
    <row r="130" spans="1:26">
      <c r="A130" t="str">
        <f t="shared" si="25"/>
        <v>fr</v>
      </c>
      <c r="B130" t="str">
        <f>VLOOKUP(A130,EventPointTypeTable!$A:$B,MATCH(EventPointTypeTable!$B$1,EventPointTypeTable!$A$1:$B$1,0),0)</f>
        <v>첫시작용</v>
      </c>
      <c r="C130">
        <v>129</v>
      </c>
      <c r="D130">
        <v>102</v>
      </c>
      <c r="E130">
        <f t="shared" ca="1" si="23"/>
        <v>5880</v>
      </c>
      <c r="F130">
        <f ca="1">(60+SUMIF(OFFSET(N130,-$C130+1,0,$C130),"EN",OFFSET(O130,-$C130+1,0,$C130)))*SummonTypeTable!$Q$2</f>
        <v>2293.333333333333</v>
      </c>
      <c r="G130" t="str">
        <f ca="1">IF(C130=1,60*SummonTypeTable!$Q$2-OFFSET(F130,0,-1),
IF(F130&lt;&gt;OFFSET(F130,-1,0),OFFSET(F130,-1,0)-OFFSET(F130,0,-1),""))</f>
        <v/>
      </c>
      <c r="H130" t="str">
        <f ca="1">IF(C130=1,60*SummonTypeTable!$Q$2/OFFSET(F130,0,-1),
IF(F130&lt;&gt;OFFSET(F130,-1,0),OFFSET(F130,-1,0)/OFFSET(F130,0,-1),""))</f>
        <v/>
      </c>
      <c r="I130">
        <f ca="1">(60+SUMIF(OFFSET(N130,-$C130+1,0,$C130),"EN",OFFSET(O130,-$C130+1,0,$C130))+SUMIF(OFFSET(S130,-$C130+1,0,$C130),"EN",OFFSET(T130,-$C130+1,0,$C130)))*SummonTypeTable!$Q$2</f>
        <v>2293.333333333333</v>
      </c>
      <c r="J130" t="str">
        <f ca="1">IF(C130=1,60*SummonTypeTable!$Q$2-OFFSET(I130,0,-4),
IF(I130&lt;&gt;OFFSET(I130,-1,0),OFFSET(I130,-1,0)-OFFSET(I130,0,-4),""))</f>
        <v/>
      </c>
      <c r="K130" t="str">
        <f ca="1">IF(C130=1,60*SummonTypeTable!$Q$2/OFFSET(I130,0,-4),
IF(I130&lt;&gt;OFFSET(I130,-1,0),OFFSET(I130,-1,0)/OFFSET(I130,0,-4),""))</f>
        <v/>
      </c>
      <c r="L130" t="str">
        <f t="shared" ca="1" si="28"/>
        <v>it</v>
      </c>
      <c r="M130" t="s">
        <v>139</v>
      </c>
      <c r="N130" t="s">
        <v>138</v>
      </c>
      <c r="O130">
        <v>20</v>
      </c>
      <c r="P130" t="str">
        <f t="shared" si="17"/>
        <v/>
      </c>
      <c r="Q130" t="str">
        <f t="shared" ca="1" si="26"/>
        <v>cu</v>
      </c>
      <c r="R130" t="s">
        <v>81</v>
      </c>
      <c r="S130" t="s">
        <v>147</v>
      </c>
      <c r="T130">
        <v>3300</v>
      </c>
      <c r="U130" t="str">
        <f t="shared" ref="U130:U193" ca="1" si="29">IF(LEN(L130)=0,"",L130)</f>
        <v>it</v>
      </c>
      <c r="V130" t="str">
        <f t="shared" si="18"/>
        <v>Cash_sSpellGacha</v>
      </c>
      <c r="W130">
        <f t="shared" si="19"/>
        <v>20</v>
      </c>
      <c r="X130" t="str">
        <f t="shared" ca="1" si="20"/>
        <v>cu</v>
      </c>
      <c r="Y130" t="str">
        <f t="shared" si="21"/>
        <v>GO</v>
      </c>
      <c r="Z130">
        <f t="shared" si="22"/>
        <v>3300</v>
      </c>
    </row>
    <row r="131" spans="1:26">
      <c r="A131" t="str">
        <f t="shared" ref="A131:A194" si="30">A130</f>
        <v>fr</v>
      </c>
      <c r="B131" t="str">
        <f>VLOOKUP(A131,EventPointTypeTable!$A:$B,MATCH(EventPointTypeTable!$B$1,EventPointTypeTable!$A$1:$B$1,0),0)</f>
        <v>첫시작용</v>
      </c>
      <c r="C131">
        <v>130</v>
      </c>
      <c r="D131">
        <v>68</v>
      </c>
      <c r="E131">
        <f t="shared" ca="1" si="23"/>
        <v>5948</v>
      </c>
      <c r="F131">
        <f ca="1">(60+SUMIF(OFFSET(N131,-$C131+1,0,$C131),"EN",OFFSET(O131,-$C131+1,0,$C131)))*SummonTypeTable!$Q$2</f>
        <v>2453.333333333333</v>
      </c>
      <c r="G131">
        <f ca="1">IF(C131=1,60*SummonTypeTable!$Q$2-OFFSET(F131,0,-1),
IF(F131&lt;&gt;OFFSET(F131,-1,0),OFFSET(F131,-1,0)-OFFSET(F131,0,-1),""))</f>
        <v>-3654.666666666667</v>
      </c>
      <c r="H131">
        <f ca="1">IF(C131=1,60*SummonTypeTable!$Q$2/OFFSET(F131,0,-1),
IF(F131&lt;&gt;OFFSET(F131,-1,0),OFFSET(F131,-1,0)/OFFSET(F131,0,-1),""))</f>
        <v>0.38556377493835459</v>
      </c>
      <c r="I131">
        <f ca="1">(60+SUMIF(OFFSET(N131,-$C131+1,0,$C131),"EN",OFFSET(O131,-$C131+1,0,$C131))+SUMIF(OFFSET(S131,-$C131+1,0,$C131),"EN",OFFSET(T131,-$C131+1,0,$C131)))*SummonTypeTable!$Q$2</f>
        <v>2453.333333333333</v>
      </c>
      <c r="J131">
        <f ca="1">IF(C131=1,60*SummonTypeTable!$Q$2-OFFSET(I131,0,-4),
IF(I131&lt;&gt;OFFSET(I131,-1,0),OFFSET(I131,-1,0)-OFFSET(I131,0,-4),""))</f>
        <v>-3654.666666666667</v>
      </c>
      <c r="K131">
        <f ca="1">IF(C131=1,60*SummonTypeTable!$Q$2/OFFSET(I131,0,-4),
IF(I131&lt;&gt;OFFSET(I131,-1,0),OFFSET(I131,-1,0)/OFFSET(I131,0,-4),""))</f>
        <v>0.38556377493835459</v>
      </c>
      <c r="L131" t="str">
        <f t="shared" ca="1" si="28"/>
        <v>cu</v>
      </c>
      <c r="M131" t="s">
        <v>81</v>
      </c>
      <c r="N131" t="s">
        <v>146</v>
      </c>
      <c r="O131">
        <v>240</v>
      </c>
      <c r="P131" t="str">
        <f t="shared" si="17"/>
        <v>에너지너무많음</v>
      </c>
      <c r="Q131" t="str">
        <f t="shared" ca="1" si="26"/>
        <v>cu</v>
      </c>
      <c r="R131" t="s">
        <v>81</v>
      </c>
      <c r="S131" t="s">
        <v>147</v>
      </c>
      <c r="T131">
        <v>3325</v>
      </c>
      <c r="U131" t="str">
        <f t="shared" ca="1" si="29"/>
        <v>cu</v>
      </c>
      <c r="V131" t="str">
        <f t="shared" si="18"/>
        <v>EN</v>
      </c>
      <c r="W131">
        <f t="shared" si="19"/>
        <v>240</v>
      </c>
      <c r="X131" t="str">
        <f t="shared" ca="1" si="20"/>
        <v>cu</v>
      </c>
      <c r="Y131" t="str">
        <f t="shared" si="21"/>
        <v>GO</v>
      </c>
      <c r="Z131">
        <f t="shared" si="22"/>
        <v>3325</v>
      </c>
    </row>
    <row r="132" spans="1:26">
      <c r="A132" t="str">
        <f t="shared" si="30"/>
        <v>fr</v>
      </c>
      <c r="B132" t="str">
        <f>VLOOKUP(A132,EventPointTypeTable!$A:$B,MATCH(EventPointTypeTable!$B$1,EventPointTypeTable!$A$1:$B$1,0),0)</f>
        <v>첫시작용</v>
      </c>
      <c r="C132">
        <v>131</v>
      </c>
      <c r="D132">
        <v>55</v>
      </c>
      <c r="E132">
        <f t="shared" ca="1" si="23"/>
        <v>6003</v>
      </c>
      <c r="F132">
        <f ca="1">(60+SUMIF(OFFSET(N132,-$C132+1,0,$C132),"EN",OFFSET(O132,-$C132+1,0,$C132)))*SummonTypeTable!$Q$2</f>
        <v>2453.333333333333</v>
      </c>
      <c r="G132" t="str">
        <f ca="1">IF(C132=1,60*SummonTypeTable!$Q$2-OFFSET(F132,0,-1),
IF(F132&lt;&gt;OFFSET(F132,-1,0),OFFSET(F132,-1,0)-OFFSET(F132,0,-1),""))</f>
        <v/>
      </c>
      <c r="H132" t="str">
        <f ca="1">IF(C132=1,60*SummonTypeTable!$Q$2/OFFSET(F132,0,-1),
IF(F132&lt;&gt;OFFSET(F132,-1,0),OFFSET(F132,-1,0)/OFFSET(F132,0,-1),""))</f>
        <v/>
      </c>
      <c r="I132">
        <f ca="1">(60+SUMIF(OFFSET(N132,-$C132+1,0,$C132),"EN",OFFSET(O132,-$C132+1,0,$C132))+SUMIF(OFFSET(S132,-$C132+1,0,$C132),"EN",OFFSET(T132,-$C132+1,0,$C132)))*SummonTypeTable!$Q$2</f>
        <v>2453.333333333333</v>
      </c>
      <c r="J132" t="str">
        <f ca="1">IF(C132=1,60*SummonTypeTable!$Q$2-OFFSET(I132,0,-4),
IF(I132&lt;&gt;OFFSET(I132,-1,0),OFFSET(I132,-1,0)-OFFSET(I132,0,-4),""))</f>
        <v/>
      </c>
      <c r="K132" t="str">
        <f ca="1">IF(C132=1,60*SummonTypeTable!$Q$2/OFFSET(I132,0,-4),
IF(I132&lt;&gt;OFFSET(I132,-1,0),OFFSET(I132,-1,0)/OFFSET(I132,0,-4),""))</f>
        <v/>
      </c>
      <c r="L132" t="str">
        <f t="shared" ca="1" si="28"/>
        <v>cu</v>
      </c>
      <c r="M132" t="s">
        <v>81</v>
      </c>
      <c r="N132" t="s">
        <v>147</v>
      </c>
      <c r="O132">
        <v>6700</v>
      </c>
      <c r="P132" t="str">
        <f t="shared" si="17"/>
        <v/>
      </c>
      <c r="Q132" t="str">
        <f t="shared" ca="1" si="26"/>
        <v>cu</v>
      </c>
      <c r="R132" t="s">
        <v>81</v>
      </c>
      <c r="S132" t="s">
        <v>147</v>
      </c>
      <c r="T132">
        <v>3350</v>
      </c>
      <c r="U132" t="str">
        <f t="shared" ca="1" si="29"/>
        <v>cu</v>
      </c>
      <c r="V132" t="str">
        <f t="shared" si="18"/>
        <v>GO</v>
      </c>
      <c r="W132">
        <f t="shared" si="19"/>
        <v>6700</v>
      </c>
      <c r="X132" t="str">
        <f t="shared" ca="1" si="20"/>
        <v>cu</v>
      </c>
      <c r="Y132" t="str">
        <f t="shared" si="21"/>
        <v>GO</v>
      </c>
      <c r="Z132">
        <f t="shared" si="22"/>
        <v>3350</v>
      </c>
    </row>
    <row r="133" spans="1:26">
      <c r="A133" t="str">
        <f t="shared" si="30"/>
        <v>fr</v>
      </c>
      <c r="B133" t="str">
        <f>VLOOKUP(A133,EventPointTypeTable!$A:$B,MATCH(EventPointTypeTable!$B$1,EventPointTypeTable!$A$1:$B$1,0),0)</f>
        <v>첫시작용</v>
      </c>
      <c r="C133">
        <v>132</v>
      </c>
      <c r="D133">
        <v>65</v>
      </c>
      <c r="E133">
        <f t="shared" ca="1" si="23"/>
        <v>6068</v>
      </c>
      <c r="F133">
        <f ca="1">(60+SUMIF(OFFSET(N133,-$C133+1,0,$C133),"EN",OFFSET(O133,-$C133+1,0,$C133)))*SummonTypeTable!$Q$2</f>
        <v>2453.333333333333</v>
      </c>
      <c r="G133" t="str">
        <f ca="1">IF(C133=1,60*SummonTypeTable!$Q$2-OFFSET(F133,0,-1),
IF(F133&lt;&gt;OFFSET(F133,-1,0),OFFSET(F133,-1,0)-OFFSET(F133,0,-1),""))</f>
        <v/>
      </c>
      <c r="H133" t="str">
        <f ca="1">IF(C133=1,60*SummonTypeTable!$Q$2/OFFSET(F133,0,-1),
IF(F133&lt;&gt;OFFSET(F133,-1,0),OFFSET(F133,-1,0)/OFFSET(F133,0,-1),""))</f>
        <v/>
      </c>
      <c r="I133">
        <f ca="1">(60+SUMIF(OFFSET(N133,-$C133+1,0,$C133),"EN",OFFSET(O133,-$C133+1,0,$C133))+SUMIF(OFFSET(S133,-$C133+1,0,$C133),"EN",OFFSET(T133,-$C133+1,0,$C133)))*SummonTypeTable!$Q$2</f>
        <v>2453.333333333333</v>
      </c>
      <c r="J133" t="str">
        <f ca="1">IF(C133=1,60*SummonTypeTable!$Q$2-OFFSET(I133,0,-4),
IF(I133&lt;&gt;OFFSET(I133,-1,0),OFFSET(I133,-1,0)-OFFSET(I133,0,-4),""))</f>
        <v/>
      </c>
      <c r="K133" t="str">
        <f ca="1">IF(C133=1,60*SummonTypeTable!$Q$2/OFFSET(I133,0,-4),
IF(I133&lt;&gt;OFFSET(I133,-1,0),OFFSET(I133,-1,0)/OFFSET(I133,0,-4),""))</f>
        <v/>
      </c>
      <c r="L133" t="str">
        <f t="shared" ca="1" si="28"/>
        <v>cu</v>
      </c>
      <c r="M133" t="s">
        <v>81</v>
      </c>
      <c r="N133" t="s">
        <v>147</v>
      </c>
      <c r="O133">
        <v>6750</v>
      </c>
      <c r="P133" t="str">
        <f t="shared" si="17"/>
        <v/>
      </c>
      <c r="Q133" t="str">
        <f t="shared" ca="1" si="26"/>
        <v>cu</v>
      </c>
      <c r="R133" t="s">
        <v>81</v>
      </c>
      <c r="S133" t="s">
        <v>147</v>
      </c>
      <c r="T133">
        <v>3375</v>
      </c>
      <c r="U133" t="str">
        <f t="shared" ca="1" si="29"/>
        <v>cu</v>
      </c>
      <c r="V133" t="str">
        <f t="shared" si="18"/>
        <v>GO</v>
      </c>
      <c r="W133">
        <f t="shared" si="19"/>
        <v>6750</v>
      </c>
      <c r="X133" t="str">
        <f t="shared" ca="1" si="20"/>
        <v>cu</v>
      </c>
      <c r="Y133" t="str">
        <f t="shared" si="21"/>
        <v>GO</v>
      </c>
      <c r="Z133">
        <f t="shared" si="22"/>
        <v>3375</v>
      </c>
    </row>
    <row r="134" spans="1:26">
      <c r="A134" t="str">
        <f t="shared" si="30"/>
        <v>fr</v>
      </c>
      <c r="B134" t="str">
        <f>VLOOKUP(A134,EventPointTypeTable!$A:$B,MATCH(EventPointTypeTable!$B$1,EventPointTypeTable!$A$1:$B$1,0),0)</f>
        <v>첫시작용</v>
      </c>
      <c r="C134">
        <v>133</v>
      </c>
      <c r="D134">
        <v>73</v>
      </c>
      <c r="E134">
        <f t="shared" ca="1" si="23"/>
        <v>6141</v>
      </c>
      <c r="F134">
        <f ca="1">(60+SUMIF(OFFSET(N134,-$C134+1,0,$C134),"EN",OFFSET(O134,-$C134+1,0,$C134)))*SummonTypeTable!$Q$2</f>
        <v>2453.333333333333</v>
      </c>
      <c r="G134" t="str">
        <f ca="1">IF(C134=1,60*SummonTypeTable!$Q$2-OFFSET(F134,0,-1),
IF(F134&lt;&gt;OFFSET(F134,-1,0),OFFSET(F134,-1,0)-OFFSET(F134,0,-1),""))</f>
        <v/>
      </c>
      <c r="H134" t="str">
        <f ca="1">IF(C134=1,60*SummonTypeTable!$Q$2/OFFSET(F134,0,-1),
IF(F134&lt;&gt;OFFSET(F134,-1,0),OFFSET(F134,-1,0)/OFFSET(F134,0,-1),""))</f>
        <v/>
      </c>
      <c r="I134">
        <f ca="1">(60+SUMIF(OFFSET(N134,-$C134+1,0,$C134),"EN",OFFSET(O134,-$C134+1,0,$C134))+SUMIF(OFFSET(S134,-$C134+1,0,$C134),"EN",OFFSET(T134,-$C134+1,0,$C134)))*SummonTypeTable!$Q$2</f>
        <v>2453.333333333333</v>
      </c>
      <c r="J134" t="str">
        <f ca="1">IF(C134=1,60*SummonTypeTable!$Q$2-OFFSET(I134,0,-4),
IF(I134&lt;&gt;OFFSET(I134,-1,0),OFFSET(I134,-1,0)-OFFSET(I134,0,-4),""))</f>
        <v/>
      </c>
      <c r="K134" t="str">
        <f ca="1">IF(C134=1,60*SummonTypeTable!$Q$2/OFFSET(I134,0,-4),
IF(I134&lt;&gt;OFFSET(I134,-1,0),OFFSET(I134,-1,0)/OFFSET(I134,0,-4),""))</f>
        <v/>
      </c>
      <c r="L134" t="str">
        <f t="shared" ca="1" si="28"/>
        <v>it</v>
      </c>
      <c r="M134" t="s">
        <v>139</v>
      </c>
      <c r="N134" t="s">
        <v>138</v>
      </c>
      <c r="O134">
        <v>10</v>
      </c>
      <c r="P134" t="str">
        <f t="shared" si="17"/>
        <v/>
      </c>
      <c r="Q134" t="str">
        <f t="shared" ca="1" si="26"/>
        <v>cu</v>
      </c>
      <c r="R134" t="s">
        <v>81</v>
      </c>
      <c r="S134" t="s">
        <v>147</v>
      </c>
      <c r="T134">
        <v>3400</v>
      </c>
      <c r="U134" t="str">
        <f t="shared" ca="1" si="29"/>
        <v>it</v>
      </c>
      <c r="V134" t="str">
        <f t="shared" si="18"/>
        <v>Cash_sSpellGacha</v>
      </c>
      <c r="W134">
        <f t="shared" si="19"/>
        <v>10</v>
      </c>
      <c r="X134" t="str">
        <f t="shared" ca="1" si="20"/>
        <v>cu</v>
      </c>
      <c r="Y134" t="str">
        <f t="shared" si="21"/>
        <v>GO</v>
      </c>
      <c r="Z134">
        <f t="shared" si="22"/>
        <v>3400</v>
      </c>
    </row>
    <row r="135" spans="1:26">
      <c r="A135" t="str">
        <f t="shared" si="30"/>
        <v>fr</v>
      </c>
      <c r="B135" t="str">
        <f>VLOOKUP(A135,EventPointTypeTable!$A:$B,MATCH(EventPointTypeTable!$B$1,EventPointTypeTable!$A$1:$B$1,0),0)</f>
        <v>첫시작용</v>
      </c>
      <c r="C135">
        <v>134</v>
      </c>
      <c r="D135">
        <v>85</v>
      </c>
      <c r="E135">
        <f t="shared" ca="1" si="23"/>
        <v>6226</v>
      </c>
      <c r="F135">
        <f ca="1">(60+SUMIF(OFFSET(N135,-$C135+1,0,$C135),"EN",OFFSET(O135,-$C135+1,0,$C135)))*SummonTypeTable!$Q$2</f>
        <v>2453.333333333333</v>
      </c>
      <c r="G135" t="str">
        <f ca="1">IF(C135=1,60*SummonTypeTable!$Q$2-OFFSET(F135,0,-1),
IF(F135&lt;&gt;OFFSET(F135,-1,0),OFFSET(F135,-1,0)-OFFSET(F135,0,-1),""))</f>
        <v/>
      </c>
      <c r="H135" t="str">
        <f ca="1">IF(C135=1,60*SummonTypeTable!$Q$2/OFFSET(F135,0,-1),
IF(F135&lt;&gt;OFFSET(F135,-1,0),OFFSET(F135,-1,0)/OFFSET(F135,0,-1),""))</f>
        <v/>
      </c>
      <c r="I135">
        <f ca="1">(60+SUMIF(OFFSET(N135,-$C135+1,0,$C135),"EN",OFFSET(O135,-$C135+1,0,$C135))+SUMIF(OFFSET(S135,-$C135+1,0,$C135),"EN",OFFSET(T135,-$C135+1,0,$C135)))*SummonTypeTable!$Q$2</f>
        <v>2453.333333333333</v>
      </c>
      <c r="J135" t="str">
        <f ca="1">IF(C135=1,60*SummonTypeTable!$Q$2-OFFSET(I135,0,-4),
IF(I135&lt;&gt;OFFSET(I135,-1,0),OFFSET(I135,-1,0)-OFFSET(I135,0,-4),""))</f>
        <v/>
      </c>
      <c r="K135" t="str">
        <f ca="1">IF(C135=1,60*SummonTypeTable!$Q$2/OFFSET(I135,0,-4),
IF(I135&lt;&gt;OFFSET(I135,-1,0),OFFSET(I135,-1,0)/OFFSET(I135,0,-4),""))</f>
        <v/>
      </c>
      <c r="L135" t="str">
        <f t="shared" ca="1" si="28"/>
        <v>it</v>
      </c>
      <c r="M135" t="s">
        <v>139</v>
      </c>
      <c r="N135" t="s">
        <v>138</v>
      </c>
      <c r="O135">
        <v>10</v>
      </c>
      <c r="P135" t="str">
        <f t="shared" si="17"/>
        <v/>
      </c>
      <c r="Q135" t="str">
        <f t="shared" ca="1" si="26"/>
        <v>cu</v>
      </c>
      <c r="R135" t="s">
        <v>81</v>
      </c>
      <c r="S135" t="s">
        <v>147</v>
      </c>
      <c r="T135">
        <v>3425</v>
      </c>
      <c r="U135" t="str">
        <f t="shared" ca="1" si="29"/>
        <v>it</v>
      </c>
      <c r="V135" t="str">
        <f t="shared" si="18"/>
        <v>Cash_sSpellGacha</v>
      </c>
      <c r="W135">
        <f t="shared" si="19"/>
        <v>10</v>
      </c>
      <c r="X135" t="str">
        <f t="shared" ca="1" si="20"/>
        <v>cu</v>
      </c>
      <c r="Y135" t="str">
        <f t="shared" si="21"/>
        <v>GO</v>
      </c>
      <c r="Z135">
        <f t="shared" si="22"/>
        <v>3425</v>
      </c>
    </row>
    <row r="136" spans="1:26">
      <c r="A136" t="str">
        <f t="shared" si="30"/>
        <v>fr</v>
      </c>
      <c r="B136" t="str">
        <f>VLOOKUP(A136,EventPointTypeTable!$A:$B,MATCH(EventPointTypeTable!$B$1,EventPointTypeTable!$A$1:$B$1,0),0)</f>
        <v>첫시작용</v>
      </c>
      <c r="C136">
        <v>135</v>
      </c>
      <c r="D136">
        <v>87</v>
      </c>
      <c r="E136">
        <f t="shared" ca="1" si="23"/>
        <v>6313</v>
      </c>
      <c r="F136">
        <f ca="1">(60+SUMIF(OFFSET(N136,-$C136+1,0,$C136),"EN",OFFSET(O136,-$C136+1,0,$C136)))*SummonTypeTable!$Q$2</f>
        <v>2453.333333333333</v>
      </c>
      <c r="G136" t="str">
        <f ca="1">IF(C136=1,60*SummonTypeTable!$Q$2-OFFSET(F136,0,-1),
IF(F136&lt;&gt;OFFSET(F136,-1,0),OFFSET(F136,-1,0)-OFFSET(F136,0,-1),""))</f>
        <v/>
      </c>
      <c r="H136" t="str">
        <f ca="1">IF(C136=1,60*SummonTypeTable!$Q$2/OFFSET(F136,0,-1),
IF(F136&lt;&gt;OFFSET(F136,-1,0),OFFSET(F136,-1,0)/OFFSET(F136,0,-1),""))</f>
        <v/>
      </c>
      <c r="I136">
        <f ca="1">(60+SUMIF(OFFSET(N136,-$C136+1,0,$C136),"EN",OFFSET(O136,-$C136+1,0,$C136))+SUMIF(OFFSET(S136,-$C136+1,0,$C136),"EN",OFFSET(T136,-$C136+1,0,$C136)))*SummonTypeTable!$Q$2</f>
        <v>2453.333333333333</v>
      </c>
      <c r="J136" t="str">
        <f ca="1">IF(C136=1,60*SummonTypeTable!$Q$2-OFFSET(I136,0,-4),
IF(I136&lt;&gt;OFFSET(I136,-1,0),OFFSET(I136,-1,0)-OFFSET(I136,0,-4),""))</f>
        <v/>
      </c>
      <c r="K136" t="str">
        <f ca="1">IF(C136=1,60*SummonTypeTable!$Q$2/OFFSET(I136,0,-4),
IF(I136&lt;&gt;OFFSET(I136,-1,0),OFFSET(I136,-1,0)/OFFSET(I136,0,-4),""))</f>
        <v/>
      </c>
      <c r="L136" t="str">
        <f t="shared" ca="1" si="28"/>
        <v>cu</v>
      </c>
      <c r="M136" t="s">
        <v>81</v>
      </c>
      <c r="N136" t="s">
        <v>147</v>
      </c>
      <c r="O136">
        <v>6900</v>
      </c>
      <c r="P136" t="str">
        <f t="shared" si="17"/>
        <v/>
      </c>
      <c r="Q136" t="str">
        <f t="shared" ca="1" si="26"/>
        <v>cu</v>
      </c>
      <c r="R136" t="s">
        <v>81</v>
      </c>
      <c r="S136" t="s">
        <v>147</v>
      </c>
      <c r="T136">
        <v>3450</v>
      </c>
      <c r="U136" t="str">
        <f t="shared" ca="1" si="29"/>
        <v>cu</v>
      </c>
      <c r="V136" t="str">
        <f t="shared" si="18"/>
        <v>GO</v>
      </c>
      <c r="W136">
        <f t="shared" si="19"/>
        <v>6900</v>
      </c>
      <c r="X136" t="str">
        <f t="shared" ca="1" si="20"/>
        <v>cu</v>
      </c>
      <c r="Y136" t="str">
        <f t="shared" si="21"/>
        <v>GO</v>
      </c>
      <c r="Z136">
        <f t="shared" si="22"/>
        <v>3450</v>
      </c>
    </row>
    <row r="137" spans="1:26">
      <c r="A137" t="str">
        <f t="shared" si="30"/>
        <v>fr</v>
      </c>
      <c r="B137" t="str">
        <f>VLOOKUP(A137,EventPointTypeTable!$A:$B,MATCH(EventPointTypeTable!$B$1,EventPointTypeTable!$A$1:$B$1,0),0)</f>
        <v>첫시작용</v>
      </c>
      <c r="C137">
        <v>136</v>
      </c>
      <c r="D137">
        <v>39</v>
      </c>
      <c r="E137">
        <f t="shared" ca="1" si="23"/>
        <v>6352</v>
      </c>
      <c r="F137">
        <f ca="1">(60+SUMIF(OFFSET(N137,-$C137+1,0,$C137),"EN",OFFSET(O137,-$C137+1,0,$C137)))*SummonTypeTable!$Q$2</f>
        <v>2626.6666666666665</v>
      </c>
      <c r="G137">
        <f ca="1">IF(C137=1,60*SummonTypeTable!$Q$2-OFFSET(F137,0,-1),
IF(F137&lt;&gt;OFFSET(F137,-1,0),OFFSET(F137,-1,0)-OFFSET(F137,0,-1),""))</f>
        <v>-3898.666666666667</v>
      </c>
      <c r="H137">
        <f ca="1">IF(C137=1,60*SummonTypeTable!$Q$2/OFFSET(F137,0,-1),
IF(F137&lt;&gt;OFFSET(F137,-1,0),OFFSET(F137,-1,0)/OFFSET(F137,0,-1),""))</f>
        <v>0.38623005877413935</v>
      </c>
      <c r="I137">
        <f ca="1">(60+SUMIF(OFFSET(N137,-$C137+1,0,$C137),"EN",OFFSET(O137,-$C137+1,0,$C137))+SUMIF(OFFSET(S137,-$C137+1,0,$C137),"EN",OFFSET(T137,-$C137+1,0,$C137)))*SummonTypeTable!$Q$2</f>
        <v>2626.6666666666665</v>
      </c>
      <c r="J137">
        <f ca="1">IF(C137=1,60*SummonTypeTable!$Q$2-OFFSET(I137,0,-4),
IF(I137&lt;&gt;OFFSET(I137,-1,0),OFFSET(I137,-1,0)-OFFSET(I137,0,-4),""))</f>
        <v>-3898.666666666667</v>
      </c>
      <c r="K137">
        <f ca="1">IF(C137=1,60*SummonTypeTable!$Q$2/OFFSET(I137,0,-4),
IF(I137&lt;&gt;OFFSET(I137,-1,0),OFFSET(I137,-1,0)/OFFSET(I137,0,-4),""))</f>
        <v>0.38623005877413935</v>
      </c>
      <c r="L137" t="str">
        <f t="shared" ca="1" si="28"/>
        <v>cu</v>
      </c>
      <c r="M137" t="s">
        <v>81</v>
      </c>
      <c r="N137" t="s">
        <v>146</v>
      </c>
      <c r="O137">
        <v>260</v>
      </c>
      <c r="P137" t="str">
        <f t="shared" si="17"/>
        <v>에너지너무많음</v>
      </c>
      <c r="Q137" t="str">
        <f t="shared" ca="1" si="26"/>
        <v>cu</v>
      </c>
      <c r="R137" t="s">
        <v>81</v>
      </c>
      <c r="S137" t="s">
        <v>147</v>
      </c>
      <c r="T137">
        <v>3475</v>
      </c>
      <c r="U137" t="str">
        <f t="shared" ca="1" si="29"/>
        <v>cu</v>
      </c>
      <c r="V137" t="str">
        <f t="shared" si="18"/>
        <v>EN</v>
      </c>
      <c r="W137">
        <f t="shared" si="19"/>
        <v>260</v>
      </c>
      <c r="X137" t="str">
        <f t="shared" ca="1" si="20"/>
        <v>cu</v>
      </c>
      <c r="Y137" t="str">
        <f t="shared" si="21"/>
        <v>GO</v>
      </c>
      <c r="Z137">
        <f t="shared" si="22"/>
        <v>3475</v>
      </c>
    </row>
    <row r="138" spans="1:26">
      <c r="A138" t="str">
        <f t="shared" si="30"/>
        <v>fr</v>
      </c>
      <c r="B138" t="str">
        <f>VLOOKUP(A138,EventPointTypeTable!$A:$B,MATCH(EventPointTypeTable!$B$1,EventPointTypeTable!$A$1:$B$1,0),0)</f>
        <v>첫시작용</v>
      </c>
      <c r="C138">
        <v>137</v>
      </c>
      <c r="D138">
        <v>85</v>
      </c>
      <c r="E138">
        <f t="shared" ca="1" si="23"/>
        <v>6437</v>
      </c>
      <c r="F138">
        <f ca="1">(60+SUMIF(OFFSET(N138,-$C138+1,0,$C138),"EN",OFFSET(O138,-$C138+1,0,$C138)))*SummonTypeTable!$Q$2</f>
        <v>2626.6666666666665</v>
      </c>
      <c r="G138" t="str">
        <f ca="1">IF(C138=1,60*SummonTypeTable!$Q$2-OFFSET(F138,0,-1),
IF(F138&lt;&gt;OFFSET(F138,-1,0),OFFSET(F138,-1,0)-OFFSET(F138,0,-1),""))</f>
        <v/>
      </c>
      <c r="H138" t="str">
        <f ca="1">IF(C138=1,60*SummonTypeTable!$Q$2/OFFSET(F138,0,-1),
IF(F138&lt;&gt;OFFSET(F138,-1,0),OFFSET(F138,-1,0)/OFFSET(F138,0,-1),""))</f>
        <v/>
      </c>
      <c r="I138">
        <f ca="1">(60+SUMIF(OFFSET(N138,-$C138+1,0,$C138),"EN",OFFSET(O138,-$C138+1,0,$C138))+SUMIF(OFFSET(S138,-$C138+1,0,$C138),"EN",OFFSET(T138,-$C138+1,0,$C138)))*SummonTypeTable!$Q$2</f>
        <v>2626.6666666666665</v>
      </c>
      <c r="J138" t="str">
        <f ca="1">IF(C138=1,60*SummonTypeTable!$Q$2-OFFSET(I138,0,-4),
IF(I138&lt;&gt;OFFSET(I138,-1,0),OFFSET(I138,-1,0)-OFFSET(I138,0,-4),""))</f>
        <v/>
      </c>
      <c r="K138" t="str">
        <f ca="1">IF(C138=1,60*SummonTypeTable!$Q$2/OFFSET(I138,0,-4),
IF(I138&lt;&gt;OFFSET(I138,-1,0),OFFSET(I138,-1,0)/OFFSET(I138,0,-4),""))</f>
        <v/>
      </c>
      <c r="L138" t="str">
        <f t="shared" ca="1" si="28"/>
        <v>cu</v>
      </c>
      <c r="M138" t="s">
        <v>81</v>
      </c>
      <c r="N138" t="s">
        <v>147</v>
      </c>
      <c r="O138">
        <v>7000</v>
      </c>
      <c r="P138" t="str">
        <f t="shared" si="17"/>
        <v/>
      </c>
      <c r="Q138" t="str">
        <f t="shared" ca="1" si="26"/>
        <v>cu</v>
      </c>
      <c r="R138" t="s">
        <v>81</v>
      </c>
      <c r="S138" t="s">
        <v>147</v>
      </c>
      <c r="T138">
        <v>3500</v>
      </c>
      <c r="U138" t="str">
        <f t="shared" ca="1" si="29"/>
        <v>cu</v>
      </c>
      <c r="V138" t="str">
        <f t="shared" si="18"/>
        <v>GO</v>
      </c>
      <c r="W138">
        <f t="shared" si="19"/>
        <v>7000</v>
      </c>
      <c r="X138" t="str">
        <f t="shared" ca="1" si="20"/>
        <v>cu</v>
      </c>
      <c r="Y138" t="str">
        <f t="shared" si="21"/>
        <v>GO</v>
      </c>
      <c r="Z138">
        <f t="shared" si="22"/>
        <v>3500</v>
      </c>
    </row>
    <row r="139" spans="1:26">
      <c r="A139" t="str">
        <f t="shared" si="30"/>
        <v>fr</v>
      </c>
      <c r="B139" t="str">
        <f>VLOOKUP(A139,EventPointTypeTable!$A:$B,MATCH(EventPointTypeTable!$B$1,EventPointTypeTable!$A$1:$B$1,0),0)</f>
        <v>첫시작용</v>
      </c>
      <c r="C139">
        <v>138</v>
      </c>
      <c r="D139">
        <v>123</v>
      </c>
      <c r="E139">
        <f t="shared" ca="1" si="23"/>
        <v>6560</v>
      </c>
      <c r="F139">
        <f ca="1">(60+SUMIF(OFFSET(N139,-$C139+1,0,$C139),"EN",OFFSET(O139,-$C139+1,0,$C139)))*SummonTypeTable!$Q$2</f>
        <v>2626.6666666666665</v>
      </c>
      <c r="G139" t="str">
        <f ca="1">IF(C139=1,60*SummonTypeTable!$Q$2-OFFSET(F139,0,-1),
IF(F139&lt;&gt;OFFSET(F139,-1,0),OFFSET(F139,-1,0)-OFFSET(F139,0,-1),""))</f>
        <v/>
      </c>
      <c r="H139" t="str">
        <f ca="1">IF(C139=1,60*SummonTypeTable!$Q$2/OFFSET(F139,0,-1),
IF(F139&lt;&gt;OFFSET(F139,-1,0),OFFSET(F139,-1,0)/OFFSET(F139,0,-1),""))</f>
        <v/>
      </c>
      <c r="I139">
        <f ca="1">(60+SUMIF(OFFSET(N139,-$C139+1,0,$C139),"EN",OFFSET(O139,-$C139+1,0,$C139))+SUMIF(OFFSET(S139,-$C139+1,0,$C139),"EN",OFFSET(T139,-$C139+1,0,$C139)))*SummonTypeTable!$Q$2</f>
        <v>2626.6666666666665</v>
      </c>
      <c r="J139" t="str">
        <f ca="1">IF(C139=1,60*SummonTypeTable!$Q$2-OFFSET(I139,0,-4),
IF(I139&lt;&gt;OFFSET(I139,-1,0),OFFSET(I139,-1,0)-OFFSET(I139,0,-4),""))</f>
        <v/>
      </c>
      <c r="K139" t="str">
        <f ca="1">IF(C139=1,60*SummonTypeTable!$Q$2/OFFSET(I139,0,-4),
IF(I139&lt;&gt;OFFSET(I139,-1,0),OFFSET(I139,-1,0)/OFFSET(I139,0,-4),""))</f>
        <v/>
      </c>
      <c r="L139" t="str">
        <f t="shared" ca="1" si="28"/>
        <v>it</v>
      </c>
      <c r="M139" t="s">
        <v>139</v>
      </c>
      <c r="N139" t="s">
        <v>138</v>
      </c>
      <c r="O139">
        <v>20</v>
      </c>
      <c r="P139" t="str">
        <f t="shared" si="17"/>
        <v/>
      </c>
      <c r="Q139" t="str">
        <f t="shared" ca="1" si="26"/>
        <v>cu</v>
      </c>
      <c r="R139" t="s">
        <v>81</v>
      </c>
      <c r="S139" t="s">
        <v>147</v>
      </c>
      <c r="T139">
        <v>3525</v>
      </c>
      <c r="U139" t="str">
        <f t="shared" ca="1" si="29"/>
        <v>it</v>
      </c>
      <c r="V139" t="str">
        <f t="shared" si="18"/>
        <v>Cash_sSpellGacha</v>
      </c>
      <c r="W139">
        <f t="shared" si="19"/>
        <v>20</v>
      </c>
      <c r="X139" t="str">
        <f t="shared" ca="1" si="20"/>
        <v>cu</v>
      </c>
      <c r="Y139" t="str">
        <f t="shared" si="21"/>
        <v>GO</v>
      </c>
      <c r="Z139">
        <f t="shared" si="22"/>
        <v>3525</v>
      </c>
    </row>
    <row r="140" spans="1:26">
      <c r="A140" t="str">
        <f t="shared" si="30"/>
        <v>fr</v>
      </c>
      <c r="B140" t="str">
        <f>VLOOKUP(A140,EventPointTypeTable!$A:$B,MATCH(EventPointTypeTable!$B$1,EventPointTypeTable!$A$1:$B$1,0),0)</f>
        <v>첫시작용</v>
      </c>
      <c r="C140">
        <v>139</v>
      </c>
      <c r="D140">
        <v>119</v>
      </c>
      <c r="E140">
        <f t="shared" ca="1" si="23"/>
        <v>6679</v>
      </c>
      <c r="F140">
        <f ca="1">(60+SUMIF(OFFSET(N140,-$C140+1,0,$C140),"EN",OFFSET(O140,-$C140+1,0,$C140)))*SummonTypeTable!$Q$2</f>
        <v>2626.6666666666665</v>
      </c>
      <c r="G140" t="str">
        <f ca="1">IF(C140=1,60*SummonTypeTable!$Q$2-OFFSET(F140,0,-1),
IF(F140&lt;&gt;OFFSET(F140,-1,0),OFFSET(F140,-1,0)-OFFSET(F140,0,-1),""))</f>
        <v/>
      </c>
      <c r="H140" t="str">
        <f ca="1">IF(C140=1,60*SummonTypeTable!$Q$2/OFFSET(F140,0,-1),
IF(F140&lt;&gt;OFFSET(F140,-1,0),OFFSET(F140,-1,0)/OFFSET(F140,0,-1),""))</f>
        <v/>
      </c>
      <c r="I140">
        <f ca="1">(60+SUMIF(OFFSET(N140,-$C140+1,0,$C140),"EN",OFFSET(O140,-$C140+1,0,$C140))+SUMIF(OFFSET(S140,-$C140+1,0,$C140),"EN",OFFSET(T140,-$C140+1,0,$C140)))*SummonTypeTable!$Q$2</f>
        <v>2626.6666666666665</v>
      </c>
      <c r="J140" t="str">
        <f ca="1">IF(C140=1,60*SummonTypeTable!$Q$2-OFFSET(I140,0,-4),
IF(I140&lt;&gt;OFFSET(I140,-1,0),OFFSET(I140,-1,0)-OFFSET(I140,0,-4),""))</f>
        <v/>
      </c>
      <c r="K140" t="str">
        <f ca="1">IF(C140=1,60*SummonTypeTable!$Q$2/OFFSET(I140,0,-4),
IF(I140&lt;&gt;OFFSET(I140,-1,0),OFFSET(I140,-1,0)/OFFSET(I140,0,-4),""))</f>
        <v/>
      </c>
      <c r="L140" t="str">
        <f t="shared" ca="1" si="28"/>
        <v>cu</v>
      </c>
      <c r="M140" t="s">
        <v>81</v>
      </c>
      <c r="N140" t="s">
        <v>147</v>
      </c>
      <c r="O140">
        <v>7100</v>
      </c>
      <c r="P140" t="str">
        <f t="shared" si="17"/>
        <v/>
      </c>
      <c r="Q140" t="str">
        <f t="shared" ca="1" si="26"/>
        <v>cu</v>
      </c>
      <c r="R140" t="s">
        <v>81</v>
      </c>
      <c r="S140" t="s">
        <v>147</v>
      </c>
      <c r="T140">
        <v>3550</v>
      </c>
      <c r="U140" t="str">
        <f t="shared" ca="1" si="29"/>
        <v>cu</v>
      </c>
      <c r="V140" t="str">
        <f t="shared" si="18"/>
        <v>GO</v>
      </c>
      <c r="W140">
        <f t="shared" si="19"/>
        <v>7100</v>
      </c>
      <c r="X140" t="str">
        <f t="shared" ca="1" si="20"/>
        <v>cu</v>
      </c>
      <c r="Y140" t="str">
        <f t="shared" si="21"/>
        <v>GO</v>
      </c>
      <c r="Z140">
        <f t="shared" si="22"/>
        <v>3550</v>
      </c>
    </row>
    <row r="141" spans="1:26">
      <c r="A141" t="str">
        <f t="shared" si="30"/>
        <v>fr</v>
      </c>
      <c r="B141" t="str">
        <f>VLOOKUP(A141,EventPointTypeTable!$A:$B,MATCH(EventPointTypeTable!$B$1,EventPointTypeTable!$A$1:$B$1,0),0)</f>
        <v>첫시작용</v>
      </c>
      <c r="C141">
        <v>140</v>
      </c>
      <c r="D141">
        <v>97</v>
      </c>
      <c r="E141">
        <f t="shared" ca="1" si="23"/>
        <v>6776</v>
      </c>
      <c r="F141">
        <f ca="1">(60+SUMIF(OFFSET(N141,-$C141+1,0,$C141),"EN",OFFSET(O141,-$C141+1,0,$C141)))*SummonTypeTable!$Q$2</f>
        <v>2626.6666666666665</v>
      </c>
      <c r="G141" t="str">
        <f ca="1">IF(C141=1,60*SummonTypeTable!$Q$2-OFFSET(F141,0,-1),
IF(F141&lt;&gt;OFFSET(F141,-1,0),OFFSET(F141,-1,0)-OFFSET(F141,0,-1),""))</f>
        <v/>
      </c>
      <c r="H141" t="str">
        <f ca="1">IF(C141=1,60*SummonTypeTable!$Q$2/OFFSET(F141,0,-1),
IF(F141&lt;&gt;OFFSET(F141,-1,0),OFFSET(F141,-1,0)/OFFSET(F141,0,-1),""))</f>
        <v/>
      </c>
      <c r="I141">
        <f ca="1">(60+SUMIF(OFFSET(N141,-$C141+1,0,$C141),"EN",OFFSET(O141,-$C141+1,0,$C141))+SUMIF(OFFSET(S141,-$C141+1,0,$C141),"EN",OFFSET(T141,-$C141+1,0,$C141)))*SummonTypeTable!$Q$2</f>
        <v>2626.6666666666665</v>
      </c>
      <c r="J141" t="str">
        <f ca="1">IF(C141=1,60*SummonTypeTable!$Q$2-OFFSET(I141,0,-4),
IF(I141&lt;&gt;OFFSET(I141,-1,0),OFFSET(I141,-1,0)-OFFSET(I141,0,-4),""))</f>
        <v/>
      </c>
      <c r="K141" t="str">
        <f ca="1">IF(C141=1,60*SummonTypeTable!$Q$2/OFFSET(I141,0,-4),
IF(I141&lt;&gt;OFFSET(I141,-1,0),OFFSET(I141,-1,0)/OFFSET(I141,0,-4),""))</f>
        <v/>
      </c>
      <c r="L141" t="str">
        <f t="shared" ca="1" si="28"/>
        <v>cu</v>
      </c>
      <c r="M141" t="s">
        <v>81</v>
      </c>
      <c r="N141" t="s">
        <v>153</v>
      </c>
      <c r="O141">
        <v>24</v>
      </c>
      <c r="P141" t="str">
        <f t="shared" si="17"/>
        <v/>
      </c>
      <c r="Q141" t="str">
        <f t="shared" ca="1" si="26"/>
        <v>cu</v>
      </c>
      <c r="R141" t="s">
        <v>81</v>
      </c>
      <c r="S141" t="s">
        <v>153</v>
      </c>
      <c r="T141">
        <v>8</v>
      </c>
      <c r="U141" t="str">
        <f t="shared" ca="1" si="29"/>
        <v>cu</v>
      </c>
      <c r="V141" t="str">
        <f t="shared" si="18"/>
        <v>DI</v>
      </c>
      <c r="W141">
        <f t="shared" si="19"/>
        <v>24</v>
      </c>
      <c r="X141" t="str">
        <f t="shared" ca="1" si="20"/>
        <v>cu</v>
      </c>
      <c r="Y141" t="str">
        <f t="shared" si="21"/>
        <v>DI</v>
      </c>
      <c r="Z141">
        <f t="shared" si="22"/>
        <v>8</v>
      </c>
    </row>
    <row r="142" spans="1:26">
      <c r="A142" t="str">
        <f t="shared" si="30"/>
        <v>fr</v>
      </c>
      <c r="B142" t="str">
        <f>VLOOKUP(A142,EventPointTypeTable!$A:$B,MATCH(EventPointTypeTable!$B$1,EventPointTypeTable!$A$1:$B$1,0),0)</f>
        <v>첫시작용</v>
      </c>
      <c r="C142">
        <v>141</v>
      </c>
      <c r="D142">
        <v>42</v>
      </c>
      <c r="E142">
        <f t="shared" ca="1" si="23"/>
        <v>6818</v>
      </c>
      <c r="F142">
        <f ca="1">(60+SUMIF(OFFSET(N142,-$C142+1,0,$C142),"EN",OFFSET(O142,-$C142+1,0,$C142)))*SummonTypeTable!$Q$2</f>
        <v>2626.6666666666665</v>
      </c>
      <c r="G142" t="str">
        <f ca="1">IF(C142=1,60*SummonTypeTable!$Q$2-OFFSET(F142,0,-1),
IF(F142&lt;&gt;OFFSET(F142,-1,0),OFFSET(F142,-1,0)-OFFSET(F142,0,-1),""))</f>
        <v/>
      </c>
      <c r="H142" t="str">
        <f ca="1">IF(C142=1,60*SummonTypeTable!$Q$2/OFFSET(F142,0,-1),
IF(F142&lt;&gt;OFFSET(F142,-1,0),OFFSET(F142,-1,0)/OFFSET(F142,0,-1),""))</f>
        <v/>
      </c>
      <c r="I142">
        <f ca="1">(60+SUMIF(OFFSET(N142,-$C142+1,0,$C142),"EN",OFFSET(O142,-$C142+1,0,$C142))+SUMIF(OFFSET(S142,-$C142+1,0,$C142),"EN",OFFSET(T142,-$C142+1,0,$C142)))*SummonTypeTable!$Q$2</f>
        <v>2626.6666666666665</v>
      </c>
      <c r="J142" t="str">
        <f ca="1">IF(C142=1,60*SummonTypeTable!$Q$2-OFFSET(I142,0,-4),
IF(I142&lt;&gt;OFFSET(I142,-1,0),OFFSET(I142,-1,0)-OFFSET(I142,0,-4),""))</f>
        <v/>
      </c>
      <c r="K142" t="str">
        <f ca="1">IF(C142=1,60*SummonTypeTable!$Q$2/OFFSET(I142,0,-4),
IF(I142&lt;&gt;OFFSET(I142,-1,0),OFFSET(I142,-1,0)/OFFSET(I142,0,-4),""))</f>
        <v/>
      </c>
      <c r="L142" t="str">
        <f t="shared" ca="1" si="28"/>
        <v>it</v>
      </c>
      <c r="M142" t="s">
        <v>139</v>
      </c>
      <c r="N142" t="s">
        <v>138</v>
      </c>
      <c r="O142">
        <v>10</v>
      </c>
      <c r="P142" t="str">
        <f t="shared" si="17"/>
        <v/>
      </c>
      <c r="Q142" t="str">
        <f t="shared" ca="1" si="26"/>
        <v>cu</v>
      </c>
      <c r="R142" t="s">
        <v>81</v>
      </c>
      <c r="S142" t="s">
        <v>147</v>
      </c>
      <c r="T142">
        <v>3600</v>
      </c>
      <c r="U142" t="str">
        <f t="shared" ca="1" si="29"/>
        <v>it</v>
      </c>
      <c r="V142" t="str">
        <f t="shared" si="18"/>
        <v>Cash_sSpellGacha</v>
      </c>
      <c r="W142">
        <f t="shared" si="19"/>
        <v>10</v>
      </c>
      <c r="X142" t="str">
        <f t="shared" ca="1" si="20"/>
        <v>cu</v>
      </c>
      <c r="Y142" t="str">
        <f t="shared" si="21"/>
        <v>GO</v>
      </c>
      <c r="Z142">
        <f t="shared" si="22"/>
        <v>3600</v>
      </c>
    </row>
    <row r="143" spans="1:26">
      <c r="A143" t="str">
        <f t="shared" si="30"/>
        <v>fr</v>
      </c>
      <c r="B143" t="str">
        <f>VLOOKUP(A143,EventPointTypeTable!$A:$B,MATCH(EventPointTypeTable!$B$1,EventPointTypeTable!$A$1:$B$1,0),0)</f>
        <v>첫시작용</v>
      </c>
      <c r="C143">
        <v>142</v>
      </c>
      <c r="D143">
        <v>104</v>
      </c>
      <c r="E143">
        <f t="shared" ca="1" si="23"/>
        <v>6922</v>
      </c>
      <c r="F143">
        <f ca="1">(60+SUMIF(OFFSET(N143,-$C143+1,0,$C143),"EN",OFFSET(O143,-$C143+1,0,$C143)))*SummonTypeTable!$Q$2</f>
        <v>2626.6666666666665</v>
      </c>
      <c r="G143" t="str">
        <f ca="1">IF(C143=1,60*SummonTypeTable!$Q$2-OFFSET(F143,0,-1),
IF(F143&lt;&gt;OFFSET(F143,-1,0),OFFSET(F143,-1,0)-OFFSET(F143,0,-1),""))</f>
        <v/>
      </c>
      <c r="H143" t="str">
        <f ca="1">IF(C143=1,60*SummonTypeTable!$Q$2/OFFSET(F143,0,-1),
IF(F143&lt;&gt;OFFSET(F143,-1,0),OFFSET(F143,-1,0)/OFFSET(F143,0,-1),""))</f>
        <v/>
      </c>
      <c r="I143">
        <f ca="1">(60+SUMIF(OFFSET(N143,-$C143+1,0,$C143),"EN",OFFSET(O143,-$C143+1,0,$C143))+SUMIF(OFFSET(S143,-$C143+1,0,$C143),"EN",OFFSET(T143,-$C143+1,0,$C143)))*SummonTypeTable!$Q$2</f>
        <v>2626.6666666666665</v>
      </c>
      <c r="J143" t="str">
        <f ca="1">IF(C143=1,60*SummonTypeTable!$Q$2-OFFSET(I143,0,-4),
IF(I143&lt;&gt;OFFSET(I143,-1,0),OFFSET(I143,-1,0)-OFFSET(I143,0,-4),""))</f>
        <v/>
      </c>
      <c r="K143" t="str">
        <f ca="1">IF(C143=1,60*SummonTypeTable!$Q$2/OFFSET(I143,0,-4),
IF(I143&lt;&gt;OFFSET(I143,-1,0),OFFSET(I143,-1,0)/OFFSET(I143,0,-4),""))</f>
        <v/>
      </c>
      <c r="L143" t="str">
        <f t="shared" ca="1" si="28"/>
        <v>cu</v>
      </c>
      <c r="M143" t="s">
        <v>81</v>
      </c>
      <c r="N143" t="s">
        <v>147</v>
      </c>
      <c r="O143">
        <v>7250</v>
      </c>
      <c r="P143" t="str">
        <f t="shared" si="17"/>
        <v/>
      </c>
      <c r="Q143" t="str">
        <f t="shared" ca="1" si="26"/>
        <v>cu</v>
      </c>
      <c r="R143" t="s">
        <v>81</v>
      </c>
      <c r="S143" t="s">
        <v>147</v>
      </c>
      <c r="T143">
        <v>3625</v>
      </c>
      <c r="U143" t="str">
        <f t="shared" ca="1" si="29"/>
        <v>cu</v>
      </c>
      <c r="V143" t="str">
        <f t="shared" si="18"/>
        <v>GO</v>
      </c>
      <c r="W143">
        <f t="shared" si="19"/>
        <v>7250</v>
      </c>
      <c r="X143" t="str">
        <f t="shared" ca="1" si="20"/>
        <v>cu</v>
      </c>
      <c r="Y143" t="str">
        <f t="shared" si="21"/>
        <v>GO</v>
      </c>
      <c r="Z143">
        <f t="shared" si="22"/>
        <v>3625</v>
      </c>
    </row>
    <row r="144" spans="1:26">
      <c r="A144" t="str">
        <f t="shared" si="30"/>
        <v>fr</v>
      </c>
      <c r="B144" t="str">
        <f>VLOOKUP(A144,EventPointTypeTable!$A:$B,MATCH(EventPointTypeTable!$B$1,EventPointTypeTable!$A$1:$B$1,0),0)</f>
        <v>첫시작용</v>
      </c>
      <c r="C144">
        <v>143</v>
      </c>
      <c r="D144">
        <v>298</v>
      </c>
      <c r="E144">
        <f t="shared" ca="1" si="23"/>
        <v>7220</v>
      </c>
      <c r="F144">
        <f ca="1">(60+SUMIF(OFFSET(N144,-$C144+1,0,$C144),"EN",OFFSET(O144,-$C144+1,0,$C144)))*SummonTypeTable!$Q$2</f>
        <v>2786.6666666666665</v>
      </c>
      <c r="G144">
        <f ca="1">IF(C144=1,60*SummonTypeTable!$Q$2-OFFSET(F144,0,-1),
IF(F144&lt;&gt;OFFSET(F144,-1,0),OFFSET(F144,-1,0)-OFFSET(F144,0,-1),""))</f>
        <v>-4593.3333333333339</v>
      </c>
      <c r="H144">
        <f ca="1">IF(C144=1,60*SummonTypeTable!$Q$2/OFFSET(F144,0,-1),
IF(F144&lt;&gt;OFFSET(F144,-1,0),OFFSET(F144,-1,0)/OFFSET(F144,0,-1),""))</f>
        <v>0.36380424746075712</v>
      </c>
      <c r="I144">
        <f ca="1">(60+SUMIF(OFFSET(N144,-$C144+1,0,$C144),"EN",OFFSET(O144,-$C144+1,0,$C144))+SUMIF(OFFSET(S144,-$C144+1,0,$C144),"EN",OFFSET(T144,-$C144+1,0,$C144)))*SummonTypeTable!$Q$2</f>
        <v>2786.6666666666665</v>
      </c>
      <c r="J144">
        <f ca="1">IF(C144=1,60*SummonTypeTable!$Q$2-OFFSET(I144,0,-4),
IF(I144&lt;&gt;OFFSET(I144,-1,0),OFFSET(I144,-1,0)-OFFSET(I144,0,-4),""))</f>
        <v>-4593.3333333333339</v>
      </c>
      <c r="K144">
        <f ca="1">IF(C144=1,60*SummonTypeTable!$Q$2/OFFSET(I144,0,-4),
IF(I144&lt;&gt;OFFSET(I144,-1,0),OFFSET(I144,-1,0)/OFFSET(I144,0,-4),""))</f>
        <v>0.36380424746075712</v>
      </c>
      <c r="L144" t="str">
        <f t="shared" ca="1" si="28"/>
        <v>cu</v>
      </c>
      <c r="M144" t="s">
        <v>81</v>
      </c>
      <c r="N144" t="s">
        <v>146</v>
      </c>
      <c r="O144">
        <v>240</v>
      </c>
      <c r="P144" t="str">
        <f t="shared" si="17"/>
        <v>에너지너무많음</v>
      </c>
      <c r="Q144" t="str">
        <f t="shared" ca="1" si="26"/>
        <v>cu</v>
      </c>
      <c r="R144" t="s">
        <v>81</v>
      </c>
      <c r="S144" t="s">
        <v>147</v>
      </c>
      <c r="T144">
        <v>3650</v>
      </c>
      <c r="U144" t="str">
        <f t="shared" ca="1" si="29"/>
        <v>cu</v>
      </c>
      <c r="V144" t="str">
        <f t="shared" si="18"/>
        <v>EN</v>
      </c>
      <c r="W144">
        <f t="shared" si="19"/>
        <v>240</v>
      </c>
      <c r="X144" t="str">
        <f t="shared" ca="1" si="20"/>
        <v>cu</v>
      </c>
      <c r="Y144" t="str">
        <f t="shared" si="21"/>
        <v>GO</v>
      </c>
      <c r="Z144">
        <f t="shared" si="22"/>
        <v>3650</v>
      </c>
    </row>
    <row r="145" spans="1:26">
      <c r="A145" t="str">
        <f t="shared" si="30"/>
        <v>fr</v>
      </c>
      <c r="B145" t="str">
        <f>VLOOKUP(A145,EventPointTypeTable!$A:$B,MATCH(EventPointTypeTable!$B$1,EventPointTypeTable!$A$1:$B$1,0),0)</f>
        <v>첫시작용</v>
      </c>
      <c r="C145">
        <v>144</v>
      </c>
      <c r="D145">
        <v>92</v>
      </c>
      <c r="E145">
        <f t="shared" ca="1" si="23"/>
        <v>7312</v>
      </c>
      <c r="F145">
        <f ca="1">(60+SUMIF(OFFSET(N145,-$C145+1,0,$C145),"EN",OFFSET(O145,-$C145+1,0,$C145)))*SummonTypeTable!$Q$2</f>
        <v>2786.6666666666665</v>
      </c>
      <c r="G145" t="str">
        <f ca="1">IF(C145=1,60*SummonTypeTable!$Q$2-OFFSET(F145,0,-1),
IF(F145&lt;&gt;OFFSET(F145,-1,0),OFFSET(F145,-1,0)-OFFSET(F145,0,-1),""))</f>
        <v/>
      </c>
      <c r="H145" t="str">
        <f ca="1">IF(C145=1,60*SummonTypeTable!$Q$2/OFFSET(F145,0,-1),
IF(F145&lt;&gt;OFFSET(F145,-1,0),OFFSET(F145,-1,0)/OFFSET(F145,0,-1),""))</f>
        <v/>
      </c>
      <c r="I145">
        <f ca="1">(60+SUMIF(OFFSET(N145,-$C145+1,0,$C145),"EN",OFFSET(O145,-$C145+1,0,$C145))+SUMIF(OFFSET(S145,-$C145+1,0,$C145),"EN",OFFSET(T145,-$C145+1,0,$C145)))*SummonTypeTable!$Q$2</f>
        <v>2786.6666666666665</v>
      </c>
      <c r="J145" t="str">
        <f ca="1">IF(C145=1,60*SummonTypeTable!$Q$2-OFFSET(I145,0,-4),
IF(I145&lt;&gt;OFFSET(I145,-1,0),OFFSET(I145,-1,0)-OFFSET(I145,0,-4),""))</f>
        <v/>
      </c>
      <c r="K145" t="str">
        <f ca="1">IF(C145=1,60*SummonTypeTable!$Q$2/OFFSET(I145,0,-4),
IF(I145&lt;&gt;OFFSET(I145,-1,0),OFFSET(I145,-1,0)/OFFSET(I145,0,-4),""))</f>
        <v/>
      </c>
      <c r="L145" t="str">
        <f t="shared" ca="1" si="28"/>
        <v>it</v>
      </c>
      <c r="M145" t="s">
        <v>139</v>
      </c>
      <c r="N145" t="s">
        <v>138</v>
      </c>
      <c r="O145">
        <v>10</v>
      </c>
      <c r="P145" t="str">
        <f t="shared" si="17"/>
        <v/>
      </c>
      <c r="Q145" t="str">
        <f t="shared" ca="1" si="26"/>
        <v>cu</v>
      </c>
      <c r="R145" t="s">
        <v>81</v>
      </c>
      <c r="S145" t="s">
        <v>147</v>
      </c>
      <c r="T145">
        <v>3675</v>
      </c>
      <c r="U145" t="str">
        <f t="shared" ca="1" si="29"/>
        <v>it</v>
      </c>
      <c r="V145" t="str">
        <f t="shared" si="18"/>
        <v>Cash_sSpellGacha</v>
      </c>
      <c r="W145">
        <f t="shared" si="19"/>
        <v>10</v>
      </c>
      <c r="X145" t="str">
        <f t="shared" ca="1" si="20"/>
        <v>cu</v>
      </c>
      <c r="Y145" t="str">
        <f t="shared" si="21"/>
        <v>GO</v>
      </c>
      <c r="Z145">
        <f t="shared" si="22"/>
        <v>3675</v>
      </c>
    </row>
    <row r="146" spans="1:26">
      <c r="A146" t="str">
        <f t="shared" si="30"/>
        <v>fr</v>
      </c>
      <c r="B146" t="str">
        <f>VLOOKUP(A146,EventPointTypeTable!$A:$B,MATCH(EventPointTypeTable!$B$1,EventPointTypeTable!$A$1:$B$1,0),0)</f>
        <v>첫시작용</v>
      </c>
      <c r="C146">
        <v>145</v>
      </c>
      <c r="D146">
        <v>175</v>
      </c>
      <c r="E146">
        <f t="shared" ca="1" si="23"/>
        <v>7487</v>
      </c>
      <c r="F146">
        <f ca="1">(60+SUMIF(OFFSET(N146,-$C146+1,0,$C146),"EN",OFFSET(O146,-$C146+1,0,$C146)))*SummonTypeTable!$Q$2</f>
        <v>2786.6666666666665</v>
      </c>
      <c r="G146" t="str">
        <f ca="1">IF(C146=1,60*SummonTypeTable!$Q$2-OFFSET(F146,0,-1),
IF(F146&lt;&gt;OFFSET(F146,-1,0),OFFSET(F146,-1,0)-OFFSET(F146,0,-1),""))</f>
        <v/>
      </c>
      <c r="H146" t="str">
        <f ca="1">IF(C146=1,60*SummonTypeTable!$Q$2/OFFSET(F146,0,-1),
IF(F146&lt;&gt;OFFSET(F146,-1,0),OFFSET(F146,-1,0)/OFFSET(F146,0,-1),""))</f>
        <v/>
      </c>
      <c r="I146">
        <f ca="1">(60+SUMIF(OFFSET(N146,-$C146+1,0,$C146),"EN",OFFSET(O146,-$C146+1,0,$C146))+SUMIF(OFFSET(S146,-$C146+1,0,$C146),"EN",OFFSET(T146,-$C146+1,0,$C146)))*SummonTypeTable!$Q$2</f>
        <v>2786.6666666666665</v>
      </c>
      <c r="J146" t="str">
        <f ca="1">IF(C146=1,60*SummonTypeTable!$Q$2-OFFSET(I146,0,-4),
IF(I146&lt;&gt;OFFSET(I146,-1,0),OFFSET(I146,-1,0)-OFFSET(I146,0,-4),""))</f>
        <v/>
      </c>
      <c r="K146" t="str">
        <f ca="1">IF(C146=1,60*SummonTypeTable!$Q$2/OFFSET(I146,0,-4),
IF(I146&lt;&gt;OFFSET(I146,-1,0),OFFSET(I146,-1,0)/OFFSET(I146,0,-4),""))</f>
        <v/>
      </c>
      <c r="L146" t="str">
        <f t="shared" ca="1" si="28"/>
        <v>cu</v>
      </c>
      <c r="M146" t="s">
        <v>81</v>
      </c>
      <c r="N146" t="s">
        <v>147</v>
      </c>
      <c r="O146">
        <v>7400</v>
      </c>
      <c r="P146" t="str">
        <f t="shared" si="17"/>
        <v/>
      </c>
      <c r="Q146" t="str">
        <f t="shared" ca="1" si="26"/>
        <v>cu</v>
      </c>
      <c r="R146" t="s">
        <v>81</v>
      </c>
      <c r="S146" t="s">
        <v>147</v>
      </c>
      <c r="T146">
        <v>3700</v>
      </c>
      <c r="U146" t="str">
        <f t="shared" ca="1" si="29"/>
        <v>cu</v>
      </c>
      <c r="V146" t="str">
        <f t="shared" si="18"/>
        <v>GO</v>
      </c>
      <c r="W146">
        <f t="shared" si="19"/>
        <v>7400</v>
      </c>
      <c r="X146" t="str">
        <f t="shared" ca="1" si="20"/>
        <v>cu</v>
      </c>
      <c r="Y146" t="str">
        <f t="shared" si="21"/>
        <v>GO</v>
      </c>
      <c r="Z146">
        <f t="shared" si="22"/>
        <v>3700</v>
      </c>
    </row>
    <row r="147" spans="1:26">
      <c r="A147" t="str">
        <f t="shared" si="30"/>
        <v>fr</v>
      </c>
      <c r="B147" t="str">
        <f>VLOOKUP(A147,EventPointTypeTable!$A:$B,MATCH(EventPointTypeTable!$B$1,EventPointTypeTable!$A$1:$B$1,0),0)</f>
        <v>첫시작용</v>
      </c>
      <c r="C147">
        <v>146</v>
      </c>
      <c r="D147">
        <v>197</v>
      </c>
      <c r="E147">
        <f t="shared" ca="1" si="23"/>
        <v>7684</v>
      </c>
      <c r="F147">
        <f ca="1">(60+SUMIF(OFFSET(N147,-$C147+1,0,$C147),"EN",OFFSET(O147,-$C147+1,0,$C147)))*SummonTypeTable!$Q$2</f>
        <v>2963.333333333333</v>
      </c>
      <c r="G147">
        <f ca="1">IF(C147=1,60*SummonTypeTable!$Q$2-OFFSET(F147,0,-1),
IF(F147&lt;&gt;OFFSET(F147,-1,0),OFFSET(F147,-1,0)-OFFSET(F147,0,-1),""))</f>
        <v>-4897.3333333333339</v>
      </c>
      <c r="H147">
        <f ca="1">IF(C147=1,60*SummonTypeTable!$Q$2/OFFSET(F147,0,-1),
IF(F147&lt;&gt;OFFSET(F147,-1,0),OFFSET(F147,-1,0)/OFFSET(F147,0,-1),""))</f>
        <v>0.36265833767135169</v>
      </c>
      <c r="I147">
        <f ca="1">(60+SUMIF(OFFSET(N147,-$C147+1,0,$C147),"EN",OFFSET(O147,-$C147+1,0,$C147))+SUMIF(OFFSET(S147,-$C147+1,0,$C147),"EN",OFFSET(T147,-$C147+1,0,$C147)))*SummonTypeTable!$Q$2</f>
        <v>2963.333333333333</v>
      </c>
      <c r="J147">
        <f ca="1">IF(C147=1,60*SummonTypeTable!$Q$2-OFFSET(I147,0,-4),
IF(I147&lt;&gt;OFFSET(I147,-1,0),OFFSET(I147,-1,0)-OFFSET(I147,0,-4),""))</f>
        <v>-4897.3333333333339</v>
      </c>
      <c r="K147">
        <f ca="1">IF(C147=1,60*SummonTypeTable!$Q$2/OFFSET(I147,0,-4),
IF(I147&lt;&gt;OFFSET(I147,-1,0),OFFSET(I147,-1,0)/OFFSET(I147,0,-4),""))</f>
        <v>0.36265833767135169</v>
      </c>
      <c r="L147" t="str">
        <f t="shared" ca="1" si="28"/>
        <v>cu</v>
      </c>
      <c r="M147" t="s">
        <v>81</v>
      </c>
      <c r="N147" t="s">
        <v>146</v>
      </c>
      <c r="O147">
        <v>265</v>
      </c>
      <c r="P147" t="str">
        <f t="shared" si="17"/>
        <v>에너지너무많음</v>
      </c>
      <c r="Q147" t="str">
        <f t="shared" ca="1" si="26"/>
        <v>cu</v>
      </c>
      <c r="R147" t="s">
        <v>81</v>
      </c>
      <c r="S147" t="s">
        <v>147</v>
      </c>
      <c r="T147">
        <v>3725</v>
      </c>
      <c r="U147" t="str">
        <f t="shared" ca="1" si="29"/>
        <v>cu</v>
      </c>
      <c r="V147" t="str">
        <f t="shared" si="18"/>
        <v>EN</v>
      </c>
      <c r="W147">
        <f t="shared" si="19"/>
        <v>265</v>
      </c>
      <c r="X147" t="str">
        <f t="shared" ca="1" si="20"/>
        <v>cu</v>
      </c>
      <c r="Y147" t="str">
        <f t="shared" si="21"/>
        <v>GO</v>
      </c>
      <c r="Z147">
        <f t="shared" si="22"/>
        <v>3725</v>
      </c>
    </row>
    <row r="148" spans="1:26">
      <c r="A148" t="str">
        <f t="shared" si="30"/>
        <v>fr</v>
      </c>
      <c r="B148" t="str">
        <f>VLOOKUP(A148,EventPointTypeTable!$A:$B,MATCH(EventPointTypeTable!$B$1,EventPointTypeTable!$A$1:$B$1,0),0)</f>
        <v>첫시작용</v>
      </c>
      <c r="C148">
        <v>147</v>
      </c>
      <c r="D148">
        <v>69</v>
      </c>
      <c r="E148">
        <f t="shared" ca="1" si="23"/>
        <v>7753</v>
      </c>
      <c r="F148">
        <f ca="1">(60+SUMIF(OFFSET(N148,-$C148+1,0,$C148),"EN",OFFSET(O148,-$C148+1,0,$C148)))*SummonTypeTable!$Q$2</f>
        <v>2963.333333333333</v>
      </c>
      <c r="G148" t="str">
        <f ca="1">IF(C148=1,60*SummonTypeTable!$Q$2-OFFSET(F148,0,-1),
IF(F148&lt;&gt;OFFSET(F148,-1,0),OFFSET(F148,-1,0)-OFFSET(F148,0,-1),""))</f>
        <v/>
      </c>
      <c r="H148" t="str">
        <f ca="1">IF(C148=1,60*SummonTypeTable!$Q$2/OFFSET(F148,0,-1),
IF(F148&lt;&gt;OFFSET(F148,-1,0),OFFSET(F148,-1,0)/OFFSET(F148,0,-1),""))</f>
        <v/>
      </c>
      <c r="I148">
        <f ca="1">(60+SUMIF(OFFSET(N148,-$C148+1,0,$C148),"EN",OFFSET(O148,-$C148+1,0,$C148))+SUMIF(OFFSET(S148,-$C148+1,0,$C148),"EN",OFFSET(T148,-$C148+1,0,$C148)))*SummonTypeTable!$Q$2</f>
        <v>2963.333333333333</v>
      </c>
      <c r="J148" t="str">
        <f ca="1">IF(C148=1,60*SummonTypeTable!$Q$2-OFFSET(I148,0,-4),
IF(I148&lt;&gt;OFFSET(I148,-1,0),OFFSET(I148,-1,0)-OFFSET(I148,0,-4),""))</f>
        <v/>
      </c>
      <c r="K148" t="str">
        <f ca="1">IF(C148=1,60*SummonTypeTable!$Q$2/OFFSET(I148,0,-4),
IF(I148&lt;&gt;OFFSET(I148,-1,0),OFFSET(I148,-1,0)/OFFSET(I148,0,-4),""))</f>
        <v/>
      </c>
      <c r="L148" t="str">
        <f t="shared" ca="1" si="28"/>
        <v>cu</v>
      </c>
      <c r="M148" t="s">
        <v>81</v>
      </c>
      <c r="N148" t="s">
        <v>147</v>
      </c>
      <c r="O148">
        <v>7500</v>
      </c>
      <c r="P148" t="str">
        <f t="shared" si="17"/>
        <v/>
      </c>
      <c r="Q148" t="str">
        <f t="shared" ca="1" si="26"/>
        <v>cu</v>
      </c>
      <c r="R148" t="s">
        <v>81</v>
      </c>
      <c r="S148" t="s">
        <v>147</v>
      </c>
      <c r="T148">
        <v>3750</v>
      </c>
      <c r="U148" t="str">
        <f t="shared" ca="1" si="29"/>
        <v>cu</v>
      </c>
      <c r="V148" t="str">
        <f t="shared" si="18"/>
        <v>GO</v>
      </c>
      <c r="W148">
        <f t="shared" si="19"/>
        <v>7500</v>
      </c>
      <c r="X148" t="str">
        <f t="shared" ca="1" si="20"/>
        <v>cu</v>
      </c>
      <c r="Y148" t="str">
        <f t="shared" si="21"/>
        <v>GO</v>
      </c>
      <c r="Z148">
        <f t="shared" si="22"/>
        <v>3750</v>
      </c>
    </row>
    <row r="149" spans="1:26">
      <c r="A149" t="str">
        <f t="shared" si="30"/>
        <v>fr</v>
      </c>
      <c r="B149" t="str">
        <f>VLOOKUP(A149,EventPointTypeTable!$A:$B,MATCH(EventPointTypeTable!$B$1,EventPointTypeTable!$A$1:$B$1,0),0)</f>
        <v>첫시작용</v>
      </c>
      <c r="C149">
        <v>148</v>
      </c>
      <c r="D149">
        <v>147</v>
      </c>
      <c r="E149">
        <f t="shared" ca="1" si="23"/>
        <v>7900</v>
      </c>
      <c r="F149">
        <f ca="1">(60+SUMIF(OFFSET(N149,-$C149+1,0,$C149),"EN",OFFSET(O149,-$C149+1,0,$C149)))*SummonTypeTable!$Q$2</f>
        <v>2963.333333333333</v>
      </c>
      <c r="G149" t="str">
        <f ca="1">IF(C149=1,60*SummonTypeTable!$Q$2-OFFSET(F149,0,-1),
IF(F149&lt;&gt;OFFSET(F149,-1,0),OFFSET(F149,-1,0)-OFFSET(F149,0,-1),""))</f>
        <v/>
      </c>
      <c r="H149" t="str">
        <f ca="1">IF(C149=1,60*SummonTypeTable!$Q$2/OFFSET(F149,0,-1),
IF(F149&lt;&gt;OFFSET(F149,-1,0),OFFSET(F149,-1,0)/OFFSET(F149,0,-1),""))</f>
        <v/>
      </c>
      <c r="I149">
        <f ca="1">(60+SUMIF(OFFSET(N149,-$C149+1,0,$C149),"EN",OFFSET(O149,-$C149+1,0,$C149))+SUMIF(OFFSET(S149,-$C149+1,0,$C149),"EN",OFFSET(T149,-$C149+1,0,$C149)))*SummonTypeTable!$Q$2</f>
        <v>2963.333333333333</v>
      </c>
      <c r="J149" t="str">
        <f ca="1">IF(C149=1,60*SummonTypeTable!$Q$2-OFFSET(I149,0,-4),
IF(I149&lt;&gt;OFFSET(I149,-1,0),OFFSET(I149,-1,0)-OFFSET(I149,0,-4),""))</f>
        <v/>
      </c>
      <c r="K149" t="str">
        <f ca="1">IF(C149=1,60*SummonTypeTable!$Q$2/OFFSET(I149,0,-4),
IF(I149&lt;&gt;OFFSET(I149,-1,0),OFFSET(I149,-1,0)/OFFSET(I149,0,-4),""))</f>
        <v/>
      </c>
      <c r="L149" t="str">
        <f t="shared" ca="1" si="28"/>
        <v>it</v>
      </c>
      <c r="M149" t="s">
        <v>139</v>
      </c>
      <c r="N149" t="s">
        <v>138</v>
      </c>
      <c r="O149">
        <v>30</v>
      </c>
      <c r="P149" t="str">
        <f t="shared" si="17"/>
        <v/>
      </c>
      <c r="Q149" t="str">
        <f t="shared" ca="1" si="26"/>
        <v>cu</v>
      </c>
      <c r="R149" t="s">
        <v>81</v>
      </c>
      <c r="S149" t="s">
        <v>147</v>
      </c>
      <c r="T149">
        <v>3775</v>
      </c>
      <c r="U149" t="str">
        <f t="shared" ca="1" si="29"/>
        <v>it</v>
      </c>
      <c r="V149" t="str">
        <f t="shared" si="18"/>
        <v>Cash_sSpellGacha</v>
      </c>
      <c r="W149">
        <f t="shared" si="19"/>
        <v>30</v>
      </c>
      <c r="X149" t="str">
        <f t="shared" ca="1" si="20"/>
        <v>cu</v>
      </c>
      <c r="Y149" t="str">
        <f t="shared" si="21"/>
        <v>GO</v>
      </c>
      <c r="Z149">
        <f t="shared" si="22"/>
        <v>3775</v>
      </c>
    </row>
    <row r="150" spans="1:26">
      <c r="A150" t="str">
        <f t="shared" si="30"/>
        <v>fr</v>
      </c>
      <c r="B150" t="str">
        <f>VLOOKUP(A150,EventPointTypeTable!$A:$B,MATCH(EventPointTypeTable!$B$1,EventPointTypeTable!$A$1:$B$1,0),0)</f>
        <v>첫시작용</v>
      </c>
      <c r="C150">
        <v>149</v>
      </c>
      <c r="D150">
        <v>268</v>
      </c>
      <c r="E150">
        <f t="shared" ca="1" si="23"/>
        <v>8168</v>
      </c>
      <c r="F150">
        <f ca="1">(60+SUMIF(OFFSET(N150,-$C150+1,0,$C150),"EN",OFFSET(O150,-$C150+1,0,$C150)))*SummonTypeTable!$Q$2</f>
        <v>3156.6666666666665</v>
      </c>
      <c r="G150">
        <f ca="1">IF(C150=1,60*SummonTypeTable!$Q$2-OFFSET(F150,0,-1),
IF(F150&lt;&gt;OFFSET(F150,-1,0),OFFSET(F150,-1,0)-OFFSET(F150,0,-1),""))</f>
        <v>-5204.666666666667</v>
      </c>
      <c r="H150">
        <f ca="1">IF(C150=1,60*SummonTypeTable!$Q$2/OFFSET(F150,0,-1),
IF(F150&lt;&gt;OFFSET(F150,-1,0),OFFSET(F150,-1,0)/OFFSET(F150,0,-1),""))</f>
        <v>0.36279791054521709</v>
      </c>
      <c r="I150">
        <f ca="1">(60+SUMIF(OFFSET(N150,-$C150+1,0,$C150),"EN",OFFSET(O150,-$C150+1,0,$C150))+SUMIF(OFFSET(S150,-$C150+1,0,$C150),"EN",OFFSET(T150,-$C150+1,0,$C150)))*SummonTypeTable!$Q$2</f>
        <v>3156.6666666666665</v>
      </c>
      <c r="J150">
        <f ca="1">IF(C150=1,60*SummonTypeTable!$Q$2-OFFSET(I150,0,-4),
IF(I150&lt;&gt;OFFSET(I150,-1,0),OFFSET(I150,-1,0)-OFFSET(I150,0,-4),""))</f>
        <v>-5204.666666666667</v>
      </c>
      <c r="K150">
        <f ca="1">IF(C150=1,60*SummonTypeTable!$Q$2/OFFSET(I150,0,-4),
IF(I150&lt;&gt;OFFSET(I150,-1,0),OFFSET(I150,-1,0)/OFFSET(I150,0,-4),""))</f>
        <v>0.36279791054521709</v>
      </c>
      <c r="L150" t="str">
        <f t="shared" ca="1" si="28"/>
        <v>cu</v>
      </c>
      <c r="M150" t="s">
        <v>81</v>
      </c>
      <c r="N150" t="s">
        <v>146</v>
      </c>
      <c r="O150">
        <v>290</v>
      </c>
      <c r="P150" t="str">
        <f t="shared" ref="P150:P212" si="31">IF(M150="장비1상자",
  IF(OR(N150&gt;3,O150&gt;5),"장비이상",""),
IF(N150="GO",
  IF(O150&lt;100,"골드이상",""),
IF(N150="EN",
  IF(O150&gt;29,"에너지너무많음",
  IF(O150&gt;9,"에너지다소많음","")),"")))</f>
        <v>에너지너무많음</v>
      </c>
      <c r="Q150" t="str">
        <f t="shared" ca="1" si="26"/>
        <v>cu</v>
      </c>
      <c r="R150" t="s">
        <v>81</v>
      </c>
      <c r="S150" t="s">
        <v>147</v>
      </c>
      <c r="T150">
        <v>3800</v>
      </c>
      <c r="U150" t="str">
        <f t="shared" ca="1" si="29"/>
        <v>cu</v>
      </c>
      <c r="V150" t="str">
        <f t="shared" ref="V150:V212" si="32">IF(LEN(N150)=0,"",N150)</f>
        <v>EN</v>
      </c>
      <c r="W150">
        <f t="shared" ref="W150:W212" si="33">IF(LEN(O150)=0,"",O150)</f>
        <v>290</v>
      </c>
      <c r="X150" t="str">
        <f t="shared" ref="X150:X212" ca="1" si="34">IF(LEN(Q150)=0,"",Q150)</f>
        <v>cu</v>
      </c>
      <c r="Y150" t="str">
        <f t="shared" ref="Y150:Y212" si="35">IF(LEN(S150)=0,"",S150)</f>
        <v>GO</v>
      </c>
      <c r="Z150">
        <f t="shared" ref="Z150:Z212" si="36">IF(LEN(T150)=0,"",T150)</f>
        <v>3800</v>
      </c>
    </row>
    <row r="151" spans="1:26">
      <c r="A151" t="str">
        <f t="shared" si="30"/>
        <v>fr</v>
      </c>
      <c r="B151" t="str">
        <f>VLOOKUP(A151,EventPointTypeTable!$A:$B,MATCH(EventPointTypeTable!$B$1,EventPointTypeTable!$A$1:$B$1,0),0)</f>
        <v>첫시작용</v>
      </c>
      <c r="C151">
        <v>150</v>
      </c>
      <c r="D151">
        <v>80</v>
      </c>
      <c r="E151">
        <f t="shared" ca="1" si="23"/>
        <v>8248</v>
      </c>
      <c r="F151">
        <f ca="1">(60+SUMIF(OFFSET(N151,-$C151+1,0,$C151),"EN",OFFSET(O151,-$C151+1,0,$C151)))*SummonTypeTable!$Q$2</f>
        <v>3156.6666666666665</v>
      </c>
      <c r="G151" t="str">
        <f ca="1">IF(C151=1,60*SummonTypeTable!$Q$2-OFFSET(F151,0,-1),
IF(F151&lt;&gt;OFFSET(F151,-1,0),OFFSET(F151,-1,0)-OFFSET(F151,0,-1),""))</f>
        <v/>
      </c>
      <c r="H151" t="str">
        <f ca="1">IF(C151=1,60*SummonTypeTable!$Q$2/OFFSET(F151,0,-1),
IF(F151&lt;&gt;OFFSET(F151,-1,0),OFFSET(F151,-1,0)/OFFSET(F151,0,-1),""))</f>
        <v/>
      </c>
      <c r="I151">
        <f ca="1">(60+SUMIF(OFFSET(N151,-$C151+1,0,$C151),"EN",OFFSET(O151,-$C151+1,0,$C151))+SUMIF(OFFSET(S151,-$C151+1,0,$C151),"EN",OFFSET(T151,-$C151+1,0,$C151)))*SummonTypeTable!$Q$2</f>
        <v>3156.6666666666665</v>
      </c>
      <c r="J151" t="str">
        <f ca="1">IF(C151=1,60*SummonTypeTable!$Q$2-OFFSET(I151,0,-4),
IF(I151&lt;&gt;OFFSET(I151,-1,0),OFFSET(I151,-1,0)-OFFSET(I151,0,-4),""))</f>
        <v/>
      </c>
      <c r="K151" t="str">
        <f ca="1">IF(C151=1,60*SummonTypeTable!$Q$2/OFFSET(I151,0,-4),
IF(I151&lt;&gt;OFFSET(I151,-1,0),OFFSET(I151,-1,0)/OFFSET(I151,0,-4),""))</f>
        <v/>
      </c>
      <c r="L151" t="str">
        <f t="shared" ca="1" si="28"/>
        <v>cu</v>
      </c>
      <c r="M151" t="s">
        <v>81</v>
      </c>
      <c r="N151" t="s">
        <v>147</v>
      </c>
      <c r="O151">
        <v>7650</v>
      </c>
      <c r="P151" t="str">
        <f t="shared" si="31"/>
        <v/>
      </c>
      <c r="Q151" t="str">
        <f t="shared" ca="1" si="26"/>
        <v>cu</v>
      </c>
      <c r="R151" t="s">
        <v>81</v>
      </c>
      <c r="S151" t="s">
        <v>147</v>
      </c>
      <c r="T151">
        <v>3825</v>
      </c>
      <c r="U151" t="str">
        <f t="shared" ca="1" si="29"/>
        <v>cu</v>
      </c>
      <c r="V151" t="str">
        <f t="shared" si="32"/>
        <v>GO</v>
      </c>
      <c r="W151">
        <f t="shared" si="33"/>
        <v>7650</v>
      </c>
      <c r="X151" t="str">
        <f t="shared" ca="1" si="34"/>
        <v>cu</v>
      </c>
      <c r="Y151" t="str">
        <f t="shared" si="35"/>
        <v>GO</v>
      </c>
      <c r="Z151">
        <f t="shared" si="36"/>
        <v>3825</v>
      </c>
    </row>
    <row r="152" spans="1:26">
      <c r="A152" t="str">
        <f t="shared" si="30"/>
        <v>fr</v>
      </c>
      <c r="B152" t="str">
        <f>VLOOKUP(A152,EventPointTypeTable!$A:$B,MATCH(EventPointTypeTable!$B$1,EventPointTypeTable!$A$1:$B$1,0),0)</f>
        <v>첫시작용</v>
      </c>
      <c r="C152">
        <v>151</v>
      </c>
      <c r="D152">
        <v>120</v>
      </c>
      <c r="E152">
        <f t="shared" ca="1" si="23"/>
        <v>8368</v>
      </c>
      <c r="F152">
        <f ca="1">(60+SUMIF(OFFSET(N152,-$C152+1,0,$C152),"EN",OFFSET(O152,-$C152+1,0,$C152)))*SummonTypeTable!$Q$2</f>
        <v>3156.6666666666665</v>
      </c>
      <c r="G152" t="str">
        <f ca="1">IF(C152=1,60*SummonTypeTable!$Q$2-OFFSET(F152,0,-1),
IF(F152&lt;&gt;OFFSET(F152,-1,0),OFFSET(F152,-1,0)-OFFSET(F152,0,-1),""))</f>
        <v/>
      </c>
      <c r="H152" t="str">
        <f ca="1">IF(C152=1,60*SummonTypeTable!$Q$2/OFFSET(F152,0,-1),
IF(F152&lt;&gt;OFFSET(F152,-1,0),OFFSET(F152,-1,0)/OFFSET(F152,0,-1),""))</f>
        <v/>
      </c>
      <c r="I152">
        <f ca="1">(60+SUMIF(OFFSET(N152,-$C152+1,0,$C152),"EN",OFFSET(O152,-$C152+1,0,$C152))+SUMIF(OFFSET(S152,-$C152+1,0,$C152),"EN",OFFSET(T152,-$C152+1,0,$C152)))*SummonTypeTable!$Q$2</f>
        <v>3156.6666666666665</v>
      </c>
      <c r="J152" t="str">
        <f ca="1">IF(C152=1,60*SummonTypeTable!$Q$2-OFFSET(I152,0,-4),
IF(I152&lt;&gt;OFFSET(I152,-1,0),OFFSET(I152,-1,0)-OFFSET(I152,0,-4),""))</f>
        <v/>
      </c>
      <c r="K152" t="str">
        <f ca="1">IF(C152=1,60*SummonTypeTable!$Q$2/OFFSET(I152,0,-4),
IF(I152&lt;&gt;OFFSET(I152,-1,0),OFFSET(I152,-1,0)/OFFSET(I152,0,-4),""))</f>
        <v/>
      </c>
      <c r="L152" t="str">
        <f t="shared" ca="1" si="28"/>
        <v>it</v>
      </c>
      <c r="M152" t="s">
        <v>139</v>
      </c>
      <c r="N152" t="s">
        <v>138</v>
      </c>
      <c r="O152">
        <v>20</v>
      </c>
      <c r="P152" t="str">
        <f t="shared" si="31"/>
        <v/>
      </c>
      <c r="Q152" t="str">
        <f t="shared" ca="1" si="26"/>
        <v>cu</v>
      </c>
      <c r="R152" t="s">
        <v>81</v>
      </c>
      <c r="S152" t="s">
        <v>147</v>
      </c>
      <c r="T152">
        <v>3850</v>
      </c>
      <c r="U152" t="str">
        <f t="shared" ca="1" si="29"/>
        <v>it</v>
      </c>
      <c r="V152" t="str">
        <f t="shared" si="32"/>
        <v>Cash_sSpellGacha</v>
      </c>
      <c r="W152">
        <f t="shared" si="33"/>
        <v>20</v>
      </c>
      <c r="X152" t="str">
        <f t="shared" ca="1" si="34"/>
        <v>cu</v>
      </c>
      <c r="Y152" t="str">
        <f t="shared" si="35"/>
        <v>GO</v>
      </c>
      <c r="Z152">
        <f t="shared" si="36"/>
        <v>3850</v>
      </c>
    </row>
    <row r="153" spans="1:26">
      <c r="A153" t="str">
        <f t="shared" si="30"/>
        <v>fr</v>
      </c>
      <c r="B153" t="str">
        <f>VLOOKUP(A153,EventPointTypeTable!$A:$B,MATCH(EventPointTypeTable!$B$1,EventPointTypeTable!$A$1:$B$1,0),0)</f>
        <v>첫시작용</v>
      </c>
      <c r="C153">
        <v>152</v>
      </c>
      <c r="D153">
        <v>140</v>
      </c>
      <c r="E153">
        <f t="shared" ref="E153:E216" ca="1" si="37">IF(A153&lt;&gt;OFFSET(A153,-1,0),D153,OFFSET(E153,-1,0)+D153)</f>
        <v>8508</v>
      </c>
      <c r="F153">
        <f ca="1">(60+SUMIF(OFFSET(N153,-$C153+1,0,$C153),"EN",OFFSET(O153,-$C153+1,0,$C153)))*SummonTypeTable!$Q$2</f>
        <v>3156.6666666666665</v>
      </c>
      <c r="G153" t="str">
        <f ca="1">IF(C153=1,60*SummonTypeTable!$Q$2-OFFSET(F153,0,-1),
IF(F153&lt;&gt;OFFSET(F153,-1,0),OFFSET(F153,-1,0)-OFFSET(F153,0,-1),""))</f>
        <v/>
      </c>
      <c r="H153" t="str">
        <f ca="1">IF(C153=1,60*SummonTypeTable!$Q$2/OFFSET(F153,0,-1),
IF(F153&lt;&gt;OFFSET(F153,-1,0),OFFSET(F153,-1,0)/OFFSET(F153,0,-1),""))</f>
        <v/>
      </c>
      <c r="I153">
        <f ca="1">(60+SUMIF(OFFSET(N153,-$C153+1,0,$C153),"EN",OFFSET(O153,-$C153+1,0,$C153))+SUMIF(OFFSET(S153,-$C153+1,0,$C153),"EN",OFFSET(T153,-$C153+1,0,$C153)))*SummonTypeTable!$Q$2</f>
        <v>3156.6666666666665</v>
      </c>
      <c r="J153" t="str">
        <f ca="1">IF(C153=1,60*SummonTypeTable!$Q$2-OFFSET(I153,0,-4),
IF(I153&lt;&gt;OFFSET(I153,-1,0),OFFSET(I153,-1,0)-OFFSET(I153,0,-4),""))</f>
        <v/>
      </c>
      <c r="K153" t="str">
        <f ca="1">IF(C153=1,60*SummonTypeTable!$Q$2/OFFSET(I153,0,-4),
IF(I153&lt;&gt;OFFSET(I153,-1,0),OFFSET(I153,-1,0)/OFFSET(I153,0,-4),""))</f>
        <v/>
      </c>
      <c r="L153" t="str">
        <f t="shared" ca="1" si="28"/>
        <v>cu</v>
      </c>
      <c r="M153" t="s">
        <v>81</v>
      </c>
      <c r="N153" t="s">
        <v>147</v>
      </c>
      <c r="O153">
        <v>7750</v>
      </c>
      <c r="P153" t="str">
        <f t="shared" si="31"/>
        <v/>
      </c>
      <c r="Q153" t="str">
        <f t="shared" ca="1" si="26"/>
        <v>cu</v>
      </c>
      <c r="R153" t="s">
        <v>81</v>
      </c>
      <c r="S153" t="s">
        <v>147</v>
      </c>
      <c r="T153">
        <v>3875</v>
      </c>
      <c r="U153" t="str">
        <f t="shared" ca="1" si="29"/>
        <v>cu</v>
      </c>
      <c r="V153" t="str">
        <f t="shared" si="32"/>
        <v>GO</v>
      </c>
      <c r="W153">
        <f t="shared" si="33"/>
        <v>7750</v>
      </c>
      <c r="X153" t="str">
        <f t="shared" ca="1" si="34"/>
        <v>cu</v>
      </c>
      <c r="Y153" t="str">
        <f t="shared" si="35"/>
        <v>GO</v>
      </c>
      <c r="Z153">
        <f t="shared" si="36"/>
        <v>3875</v>
      </c>
    </row>
    <row r="154" spans="1:26">
      <c r="A154" t="str">
        <f t="shared" si="30"/>
        <v>fr</v>
      </c>
      <c r="B154" t="str">
        <f>VLOOKUP(A154,EventPointTypeTable!$A:$B,MATCH(EventPointTypeTable!$B$1,EventPointTypeTable!$A$1:$B$1,0),0)</f>
        <v>첫시작용</v>
      </c>
      <c r="C154">
        <v>153</v>
      </c>
      <c r="D154">
        <v>164</v>
      </c>
      <c r="E154">
        <f t="shared" ca="1" si="37"/>
        <v>8672</v>
      </c>
      <c r="F154">
        <f ca="1">(60+SUMIF(OFFSET(N154,-$C154+1,0,$C154),"EN",OFFSET(O154,-$C154+1,0,$C154)))*SummonTypeTable!$Q$2</f>
        <v>3366.6666666666665</v>
      </c>
      <c r="G154">
        <f ca="1">IF(C154=1,60*SummonTypeTable!$Q$2-OFFSET(F154,0,-1),
IF(F154&lt;&gt;OFFSET(F154,-1,0),OFFSET(F154,-1,0)-OFFSET(F154,0,-1),""))</f>
        <v>-5515.3333333333339</v>
      </c>
      <c r="H154">
        <f ca="1">IF(C154=1,60*SummonTypeTable!$Q$2/OFFSET(F154,0,-1),
IF(F154&lt;&gt;OFFSET(F154,-1,0),OFFSET(F154,-1,0)/OFFSET(F154,0,-1),""))</f>
        <v>0.36400676506765067</v>
      </c>
      <c r="I154">
        <f ca="1">(60+SUMIF(OFFSET(N154,-$C154+1,0,$C154),"EN",OFFSET(O154,-$C154+1,0,$C154))+SUMIF(OFFSET(S154,-$C154+1,0,$C154),"EN",OFFSET(T154,-$C154+1,0,$C154)))*SummonTypeTable!$Q$2</f>
        <v>3366.6666666666665</v>
      </c>
      <c r="J154">
        <f ca="1">IF(C154=1,60*SummonTypeTable!$Q$2-OFFSET(I154,0,-4),
IF(I154&lt;&gt;OFFSET(I154,-1,0),OFFSET(I154,-1,0)-OFFSET(I154,0,-4),""))</f>
        <v>-5515.3333333333339</v>
      </c>
      <c r="K154">
        <f ca="1">IF(C154=1,60*SummonTypeTable!$Q$2/OFFSET(I154,0,-4),
IF(I154&lt;&gt;OFFSET(I154,-1,0),OFFSET(I154,-1,0)/OFFSET(I154,0,-4),""))</f>
        <v>0.36400676506765067</v>
      </c>
      <c r="L154" t="str">
        <f t="shared" ca="1" si="28"/>
        <v>cu</v>
      </c>
      <c r="M154" t="s">
        <v>81</v>
      </c>
      <c r="N154" t="s">
        <v>146</v>
      </c>
      <c r="O154">
        <v>315</v>
      </c>
      <c r="P154" t="str">
        <f t="shared" si="31"/>
        <v>에너지너무많음</v>
      </c>
      <c r="Q154" t="str">
        <f t="shared" ca="1" si="26"/>
        <v>cu</v>
      </c>
      <c r="R154" t="s">
        <v>81</v>
      </c>
      <c r="S154" t="s">
        <v>147</v>
      </c>
      <c r="T154">
        <v>3900</v>
      </c>
      <c r="U154" t="str">
        <f t="shared" ca="1" si="29"/>
        <v>cu</v>
      </c>
      <c r="V154" t="str">
        <f t="shared" si="32"/>
        <v>EN</v>
      </c>
      <c r="W154">
        <f t="shared" si="33"/>
        <v>315</v>
      </c>
      <c r="X154" t="str">
        <f t="shared" ca="1" si="34"/>
        <v>cu</v>
      </c>
      <c r="Y154" t="str">
        <f t="shared" si="35"/>
        <v>GO</v>
      </c>
      <c r="Z154">
        <f t="shared" si="36"/>
        <v>3900</v>
      </c>
    </row>
    <row r="155" spans="1:26">
      <c r="A155" t="str">
        <f t="shared" si="30"/>
        <v>fr</v>
      </c>
      <c r="B155" t="str">
        <f>VLOOKUP(A155,EventPointTypeTable!$A:$B,MATCH(EventPointTypeTable!$B$1,EventPointTypeTable!$A$1:$B$1,0),0)</f>
        <v>첫시작용</v>
      </c>
      <c r="C155">
        <v>154</v>
      </c>
      <c r="D155">
        <v>119</v>
      </c>
      <c r="E155">
        <f t="shared" ca="1" si="37"/>
        <v>8791</v>
      </c>
      <c r="F155">
        <f ca="1">(60+SUMIF(OFFSET(N155,-$C155+1,0,$C155),"EN",OFFSET(O155,-$C155+1,0,$C155)))*SummonTypeTable!$Q$2</f>
        <v>3366.6666666666665</v>
      </c>
      <c r="G155" t="str">
        <f ca="1">IF(C155=1,60*SummonTypeTable!$Q$2-OFFSET(F155,0,-1),
IF(F155&lt;&gt;OFFSET(F155,-1,0),OFFSET(F155,-1,0)-OFFSET(F155,0,-1),""))</f>
        <v/>
      </c>
      <c r="H155" t="str">
        <f ca="1">IF(C155=1,60*SummonTypeTable!$Q$2/OFFSET(F155,0,-1),
IF(F155&lt;&gt;OFFSET(F155,-1,0),OFFSET(F155,-1,0)/OFFSET(F155,0,-1),""))</f>
        <v/>
      </c>
      <c r="I155">
        <f ca="1">(60+SUMIF(OFFSET(N155,-$C155+1,0,$C155),"EN",OFFSET(O155,-$C155+1,0,$C155))+SUMIF(OFFSET(S155,-$C155+1,0,$C155),"EN",OFFSET(T155,-$C155+1,0,$C155)))*SummonTypeTable!$Q$2</f>
        <v>3366.6666666666665</v>
      </c>
      <c r="J155" t="str">
        <f ca="1">IF(C155=1,60*SummonTypeTable!$Q$2-OFFSET(I155,0,-4),
IF(I155&lt;&gt;OFFSET(I155,-1,0),OFFSET(I155,-1,0)-OFFSET(I155,0,-4),""))</f>
        <v/>
      </c>
      <c r="K155" t="str">
        <f ca="1">IF(C155=1,60*SummonTypeTable!$Q$2/OFFSET(I155,0,-4),
IF(I155&lt;&gt;OFFSET(I155,-1,0),OFFSET(I155,-1,0)/OFFSET(I155,0,-4),""))</f>
        <v/>
      </c>
      <c r="L155" t="str">
        <f t="shared" ca="1" si="28"/>
        <v>cu</v>
      </c>
      <c r="M155" t="s">
        <v>81</v>
      </c>
      <c r="N155" t="s">
        <v>147</v>
      </c>
      <c r="O155">
        <v>7850</v>
      </c>
      <c r="P155" t="str">
        <f t="shared" si="31"/>
        <v/>
      </c>
      <c r="Q155" t="str">
        <f t="shared" ca="1" si="26"/>
        <v>cu</v>
      </c>
      <c r="R155" t="s">
        <v>81</v>
      </c>
      <c r="S155" t="s">
        <v>147</v>
      </c>
      <c r="T155">
        <v>3925</v>
      </c>
      <c r="U155" t="str">
        <f t="shared" ca="1" si="29"/>
        <v>cu</v>
      </c>
      <c r="V155" t="str">
        <f t="shared" si="32"/>
        <v>GO</v>
      </c>
      <c r="W155">
        <f t="shared" si="33"/>
        <v>7850</v>
      </c>
      <c r="X155" t="str">
        <f t="shared" ca="1" si="34"/>
        <v>cu</v>
      </c>
      <c r="Y155" t="str">
        <f t="shared" si="35"/>
        <v>GO</v>
      </c>
      <c r="Z155">
        <f t="shared" si="36"/>
        <v>3925</v>
      </c>
    </row>
    <row r="156" spans="1:26">
      <c r="A156" t="str">
        <f t="shared" si="30"/>
        <v>fr</v>
      </c>
      <c r="B156" t="str">
        <f>VLOOKUP(A156,EventPointTypeTable!$A:$B,MATCH(EventPointTypeTable!$B$1,EventPointTypeTable!$A$1:$B$1,0),0)</f>
        <v>첫시작용</v>
      </c>
      <c r="C156">
        <v>155</v>
      </c>
      <c r="D156">
        <v>146</v>
      </c>
      <c r="E156">
        <f t="shared" ca="1" si="37"/>
        <v>8937</v>
      </c>
      <c r="F156">
        <f ca="1">(60+SUMIF(OFFSET(N156,-$C156+1,0,$C156),"EN",OFFSET(O156,-$C156+1,0,$C156)))*SummonTypeTable!$Q$2</f>
        <v>3366.6666666666665</v>
      </c>
      <c r="G156" t="str">
        <f ca="1">IF(C156=1,60*SummonTypeTable!$Q$2-OFFSET(F156,0,-1),
IF(F156&lt;&gt;OFFSET(F156,-1,0),OFFSET(F156,-1,0)-OFFSET(F156,0,-1),""))</f>
        <v/>
      </c>
      <c r="H156" t="str">
        <f ca="1">IF(C156=1,60*SummonTypeTable!$Q$2/OFFSET(F156,0,-1),
IF(F156&lt;&gt;OFFSET(F156,-1,0),OFFSET(F156,-1,0)/OFFSET(F156,0,-1),""))</f>
        <v/>
      </c>
      <c r="I156">
        <f ca="1">(60+SUMIF(OFFSET(N156,-$C156+1,0,$C156),"EN",OFFSET(O156,-$C156+1,0,$C156))+SUMIF(OFFSET(S156,-$C156+1,0,$C156),"EN",OFFSET(T156,-$C156+1,0,$C156)))*SummonTypeTable!$Q$2</f>
        <v>3366.6666666666665</v>
      </c>
      <c r="J156" t="str">
        <f ca="1">IF(C156=1,60*SummonTypeTable!$Q$2-OFFSET(I156,0,-4),
IF(I156&lt;&gt;OFFSET(I156,-1,0),OFFSET(I156,-1,0)-OFFSET(I156,0,-4),""))</f>
        <v/>
      </c>
      <c r="K156" t="str">
        <f ca="1">IF(C156=1,60*SummonTypeTable!$Q$2/OFFSET(I156,0,-4),
IF(I156&lt;&gt;OFFSET(I156,-1,0),OFFSET(I156,-1,0)/OFFSET(I156,0,-4),""))</f>
        <v/>
      </c>
      <c r="L156" t="str">
        <f t="shared" ca="1" si="28"/>
        <v>it</v>
      </c>
      <c r="M156" t="s">
        <v>139</v>
      </c>
      <c r="N156" t="s">
        <v>138</v>
      </c>
      <c r="O156">
        <v>30</v>
      </c>
      <c r="P156" t="str">
        <f t="shared" si="31"/>
        <v/>
      </c>
      <c r="Q156" t="str">
        <f t="shared" ca="1" si="26"/>
        <v>cu</v>
      </c>
      <c r="R156" t="s">
        <v>81</v>
      </c>
      <c r="S156" t="s">
        <v>147</v>
      </c>
      <c r="T156">
        <v>3950</v>
      </c>
      <c r="U156" t="str">
        <f t="shared" ca="1" si="29"/>
        <v>it</v>
      </c>
      <c r="V156" t="str">
        <f t="shared" si="32"/>
        <v>Cash_sSpellGacha</v>
      </c>
      <c r="W156">
        <f t="shared" si="33"/>
        <v>30</v>
      </c>
      <c r="X156" t="str">
        <f t="shared" ca="1" si="34"/>
        <v>cu</v>
      </c>
      <c r="Y156" t="str">
        <f t="shared" si="35"/>
        <v>GO</v>
      </c>
      <c r="Z156">
        <f t="shared" si="36"/>
        <v>3950</v>
      </c>
    </row>
    <row r="157" spans="1:26">
      <c r="A157" t="str">
        <f t="shared" si="30"/>
        <v>fr</v>
      </c>
      <c r="B157" t="str">
        <f>VLOOKUP(A157,EventPointTypeTable!$A:$B,MATCH(EventPointTypeTable!$B$1,EventPointTypeTable!$A$1:$B$1,0),0)</f>
        <v>첫시작용</v>
      </c>
      <c r="C157">
        <v>156</v>
      </c>
      <c r="D157">
        <v>259</v>
      </c>
      <c r="E157">
        <f t="shared" ca="1" si="37"/>
        <v>9196</v>
      </c>
      <c r="F157">
        <f ca="1">(60+SUMIF(OFFSET(N157,-$C157+1,0,$C157),"EN",OFFSET(O157,-$C157+1,0,$C157)))*SummonTypeTable!$Q$2</f>
        <v>3366.6666666666665</v>
      </c>
      <c r="G157" t="str">
        <f ca="1">IF(C157=1,60*SummonTypeTable!$Q$2-OFFSET(F157,0,-1),
IF(F157&lt;&gt;OFFSET(F157,-1,0),OFFSET(F157,-1,0)-OFFSET(F157,0,-1),""))</f>
        <v/>
      </c>
      <c r="H157" t="str">
        <f ca="1">IF(C157=1,60*SummonTypeTable!$Q$2/OFFSET(F157,0,-1),
IF(F157&lt;&gt;OFFSET(F157,-1,0),OFFSET(F157,-1,0)/OFFSET(F157,0,-1),""))</f>
        <v/>
      </c>
      <c r="I157">
        <f ca="1">(60+SUMIF(OFFSET(N157,-$C157+1,0,$C157),"EN",OFFSET(O157,-$C157+1,0,$C157))+SUMIF(OFFSET(S157,-$C157+1,0,$C157),"EN",OFFSET(T157,-$C157+1,0,$C157)))*SummonTypeTable!$Q$2</f>
        <v>3366.6666666666665</v>
      </c>
      <c r="J157" t="str">
        <f ca="1">IF(C157=1,60*SummonTypeTable!$Q$2-OFFSET(I157,0,-4),
IF(I157&lt;&gt;OFFSET(I157,-1,0),OFFSET(I157,-1,0)-OFFSET(I157,0,-4),""))</f>
        <v/>
      </c>
      <c r="K157" t="str">
        <f ca="1">IF(C157=1,60*SummonTypeTable!$Q$2/OFFSET(I157,0,-4),
IF(I157&lt;&gt;OFFSET(I157,-1,0),OFFSET(I157,-1,0)/OFFSET(I157,0,-4),""))</f>
        <v/>
      </c>
      <c r="L157" t="str">
        <f t="shared" ca="1" si="28"/>
        <v>cu</v>
      </c>
      <c r="M157" t="s">
        <v>81</v>
      </c>
      <c r="N157" t="s">
        <v>153</v>
      </c>
      <c r="O157">
        <v>27</v>
      </c>
      <c r="P157" t="str">
        <f t="shared" si="31"/>
        <v/>
      </c>
      <c r="Q157" t="str">
        <f t="shared" ca="1" si="26"/>
        <v>cu</v>
      </c>
      <c r="R157" t="s">
        <v>81</v>
      </c>
      <c r="S157" t="s">
        <v>153</v>
      </c>
      <c r="T157">
        <v>9</v>
      </c>
      <c r="U157" t="str">
        <f t="shared" ca="1" si="29"/>
        <v>cu</v>
      </c>
      <c r="V157" t="str">
        <f t="shared" si="32"/>
        <v>DI</v>
      </c>
      <c r="W157">
        <f t="shared" si="33"/>
        <v>27</v>
      </c>
      <c r="X157" t="str">
        <f t="shared" ca="1" si="34"/>
        <v>cu</v>
      </c>
      <c r="Y157" t="str">
        <f t="shared" si="35"/>
        <v>DI</v>
      </c>
      <c r="Z157">
        <f t="shared" si="36"/>
        <v>9</v>
      </c>
    </row>
    <row r="158" spans="1:26">
      <c r="A158" t="str">
        <f t="shared" si="30"/>
        <v>fr</v>
      </c>
      <c r="B158" t="str">
        <f>VLOOKUP(A158,EventPointTypeTable!$A:$B,MATCH(EventPointTypeTable!$B$1,EventPointTypeTable!$A$1:$B$1,0),0)</f>
        <v>첫시작용</v>
      </c>
      <c r="C158">
        <v>157</v>
      </c>
      <c r="D158">
        <v>76</v>
      </c>
      <c r="E158">
        <f t="shared" ca="1" si="37"/>
        <v>9272</v>
      </c>
      <c r="F158">
        <f ca="1">(60+SUMIF(OFFSET(N158,-$C158+1,0,$C158),"EN",OFFSET(O158,-$C158+1,0,$C158)))*SummonTypeTable!$Q$2</f>
        <v>3366.6666666666665</v>
      </c>
      <c r="G158" t="str">
        <f ca="1">IF(C158=1,60*SummonTypeTable!$Q$2-OFFSET(F158,0,-1),
IF(F158&lt;&gt;OFFSET(F158,-1,0),OFFSET(F158,-1,0)-OFFSET(F158,0,-1),""))</f>
        <v/>
      </c>
      <c r="H158" t="str">
        <f ca="1">IF(C158=1,60*SummonTypeTable!$Q$2/OFFSET(F158,0,-1),
IF(F158&lt;&gt;OFFSET(F158,-1,0),OFFSET(F158,-1,0)/OFFSET(F158,0,-1),""))</f>
        <v/>
      </c>
      <c r="I158">
        <f ca="1">(60+SUMIF(OFFSET(N158,-$C158+1,0,$C158),"EN",OFFSET(O158,-$C158+1,0,$C158))+SUMIF(OFFSET(S158,-$C158+1,0,$C158),"EN",OFFSET(T158,-$C158+1,0,$C158)))*SummonTypeTable!$Q$2</f>
        <v>3366.6666666666665</v>
      </c>
      <c r="J158" t="str">
        <f ca="1">IF(C158=1,60*SummonTypeTable!$Q$2-OFFSET(I158,0,-4),
IF(I158&lt;&gt;OFFSET(I158,-1,0),OFFSET(I158,-1,0)-OFFSET(I158,0,-4),""))</f>
        <v/>
      </c>
      <c r="K158" t="str">
        <f ca="1">IF(C158=1,60*SummonTypeTable!$Q$2/OFFSET(I158,0,-4),
IF(I158&lt;&gt;OFFSET(I158,-1,0),OFFSET(I158,-1,0)/OFFSET(I158,0,-4),""))</f>
        <v/>
      </c>
      <c r="L158" t="str">
        <f t="shared" ca="1" si="28"/>
        <v>cu</v>
      </c>
      <c r="M158" t="s">
        <v>81</v>
      </c>
      <c r="N158" t="s">
        <v>147</v>
      </c>
      <c r="O158">
        <v>8000</v>
      </c>
      <c r="P158" t="str">
        <f t="shared" si="31"/>
        <v/>
      </c>
      <c r="Q158" t="str">
        <f t="shared" ca="1" si="26"/>
        <v>cu</v>
      </c>
      <c r="R158" t="s">
        <v>81</v>
      </c>
      <c r="S158" t="s">
        <v>147</v>
      </c>
      <c r="T158">
        <v>4000</v>
      </c>
      <c r="U158" t="str">
        <f t="shared" ca="1" si="29"/>
        <v>cu</v>
      </c>
      <c r="V158" t="str">
        <f t="shared" si="32"/>
        <v>GO</v>
      </c>
      <c r="W158">
        <f t="shared" si="33"/>
        <v>8000</v>
      </c>
      <c r="X158" t="str">
        <f t="shared" ca="1" si="34"/>
        <v>cu</v>
      </c>
      <c r="Y158" t="str">
        <f t="shared" si="35"/>
        <v>GO</v>
      </c>
      <c r="Z158">
        <f t="shared" si="36"/>
        <v>4000</v>
      </c>
    </row>
    <row r="159" spans="1:26">
      <c r="A159" t="str">
        <f t="shared" si="30"/>
        <v>fr</v>
      </c>
      <c r="B159" t="str">
        <f>VLOOKUP(A159,EventPointTypeTable!$A:$B,MATCH(EventPointTypeTable!$B$1,EventPointTypeTable!$A$1:$B$1,0),0)</f>
        <v>첫시작용</v>
      </c>
      <c r="C159">
        <v>158</v>
      </c>
      <c r="D159">
        <v>345</v>
      </c>
      <c r="E159">
        <f t="shared" ca="1" si="37"/>
        <v>9617</v>
      </c>
      <c r="F159">
        <f ca="1">(60+SUMIF(OFFSET(N159,-$C159+1,0,$C159),"EN",OFFSET(O159,-$C159+1,0,$C159)))*SummonTypeTable!$Q$2</f>
        <v>3366.6666666666665</v>
      </c>
      <c r="G159" t="str">
        <f ca="1">IF(C159=1,60*SummonTypeTable!$Q$2-OFFSET(F159,0,-1),
IF(F159&lt;&gt;OFFSET(F159,-1,0),OFFSET(F159,-1,0)-OFFSET(F159,0,-1),""))</f>
        <v/>
      </c>
      <c r="H159" t="str">
        <f ca="1">IF(C159=1,60*SummonTypeTable!$Q$2/OFFSET(F159,0,-1),
IF(F159&lt;&gt;OFFSET(F159,-1,0),OFFSET(F159,-1,0)/OFFSET(F159,0,-1),""))</f>
        <v/>
      </c>
      <c r="I159">
        <f ca="1">(60+SUMIF(OFFSET(N159,-$C159+1,0,$C159),"EN",OFFSET(O159,-$C159+1,0,$C159))+SUMIF(OFFSET(S159,-$C159+1,0,$C159),"EN",OFFSET(T159,-$C159+1,0,$C159)))*SummonTypeTable!$Q$2</f>
        <v>3366.6666666666665</v>
      </c>
      <c r="J159" t="str">
        <f ca="1">IF(C159=1,60*SummonTypeTable!$Q$2-OFFSET(I159,0,-4),
IF(I159&lt;&gt;OFFSET(I159,-1,0),OFFSET(I159,-1,0)-OFFSET(I159,0,-4),""))</f>
        <v/>
      </c>
      <c r="K159" t="str">
        <f ca="1">IF(C159=1,60*SummonTypeTable!$Q$2/OFFSET(I159,0,-4),
IF(I159&lt;&gt;OFFSET(I159,-1,0),OFFSET(I159,-1,0)/OFFSET(I159,0,-4),""))</f>
        <v/>
      </c>
      <c r="L159" t="str">
        <f t="shared" ca="1" si="28"/>
        <v>it</v>
      </c>
      <c r="M159" t="s">
        <v>139</v>
      </c>
      <c r="N159" t="s">
        <v>138</v>
      </c>
      <c r="O159">
        <v>50</v>
      </c>
      <c r="P159" t="str">
        <f t="shared" si="31"/>
        <v/>
      </c>
      <c r="Q159" t="str">
        <f t="shared" ca="1" si="26"/>
        <v>cu</v>
      </c>
      <c r="R159" t="s">
        <v>81</v>
      </c>
      <c r="S159" t="s">
        <v>147</v>
      </c>
      <c r="T159">
        <v>4025</v>
      </c>
      <c r="U159" t="str">
        <f t="shared" ca="1" si="29"/>
        <v>it</v>
      </c>
      <c r="V159" t="str">
        <f t="shared" si="32"/>
        <v>Cash_sSpellGacha</v>
      </c>
      <c r="W159">
        <f t="shared" si="33"/>
        <v>50</v>
      </c>
      <c r="X159" t="str">
        <f t="shared" ca="1" si="34"/>
        <v>cu</v>
      </c>
      <c r="Y159" t="str">
        <f t="shared" si="35"/>
        <v>GO</v>
      </c>
      <c r="Z159">
        <f t="shared" si="36"/>
        <v>4025</v>
      </c>
    </row>
    <row r="160" spans="1:26">
      <c r="A160" t="str">
        <f t="shared" si="30"/>
        <v>fr</v>
      </c>
      <c r="B160" t="str">
        <f>VLOOKUP(A160,EventPointTypeTable!$A:$B,MATCH(EventPointTypeTable!$B$1,EventPointTypeTable!$A$1:$B$1,0),0)</f>
        <v>첫시작용</v>
      </c>
      <c r="C160">
        <v>159</v>
      </c>
      <c r="D160">
        <v>323</v>
      </c>
      <c r="E160">
        <f t="shared" ca="1" si="37"/>
        <v>9940</v>
      </c>
      <c r="F160">
        <f ca="1">(60+SUMIF(OFFSET(N160,-$C160+1,0,$C160),"EN",OFFSET(O160,-$C160+1,0,$C160)))*SummonTypeTable!$Q$2</f>
        <v>3560</v>
      </c>
      <c r="G160">
        <f ca="1">IF(C160=1,60*SummonTypeTable!$Q$2-OFFSET(F160,0,-1),
IF(F160&lt;&gt;OFFSET(F160,-1,0),OFFSET(F160,-1,0)-OFFSET(F160,0,-1),""))</f>
        <v>-6573.3333333333339</v>
      </c>
      <c r="H160">
        <f ca="1">IF(C160=1,60*SummonTypeTable!$Q$2/OFFSET(F160,0,-1),
IF(F160&lt;&gt;OFFSET(F160,-1,0),OFFSET(F160,-1,0)/OFFSET(F160,0,-1),""))</f>
        <v>0.33869885982562037</v>
      </c>
      <c r="I160">
        <f ca="1">(60+SUMIF(OFFSET(N160,-$C160+1,0,$C160),"EN",OFFSET(O160,-$C160+1,0,$C160))+SUMIF(OFFSET(S160,-$C160+1,0,$C160),"EN",OFFSET(T160,-$C160+1,0,$C160)))*SummonTypeTable!$Q$2</f>
        <v>3560</v>
      </c>
      <c r="J160">
        <f ca="1">IF(C160=1,60*SummonTypeTable!$Q$2-OFFSET(I160,0,-4),
IF(I160&lt;&gt;OFFSET(I160,-1,0),OFFSET(I160,-1,0)-OFFSET(I160,0,-4),""))</f>
        <v>-6573.3333333333339</v>
      </c>
      <c r="K160">
        <f ca="1">IF(C160=1,60*SummonTypeTable!$Q$2/OFFSET(I160,0,-4),
IF(I160&lt;&gt;OFFSET(I160,-1,0),OFFSET(I160,-1,0)/OFFSET(I160,0,-4),""))</f>
        <v>0.33869885982562037</v>
      </c>
      <c r="L160" t="str">
        <f t="shared" ca="1" si="28"/>
        <v>cu</v>
      </c>
      <c r="M160" t="s">
        <v>81</v>
      </c>
      <c r="N160" t="s">
        <v>146</v>
      </c>
      <c r="O160">
        <v>290</v>
      </c>
      <c r="P160" t="str">
        <f t="shared" si="31"/>
        <v>에너지너무많음</v>
      </c>
      <c r="Q160" t="str">
        <f t="shared" ca="1" si="26"/>
        <v>cu</v>
      </c>
      <c r="R160" t="s">
        <v>81</v>
      </c>
      <c r="S160" t="s">
        <v>147</v>
      </c>
      <c r="T160">
        <v>4050</v>
      </c>
      <c r="U160" t="str">
        <f t="shared" ca="1" si="29"/>
        <v>cu</v>
      </c>
      <c r="V160" t="str">
        <f t="shared" si="32"/>
        <v>EN</v>
      </c>
      <c r="W160">
        <f t="shared" si="33"/>
        <v>290</v>
      </c>
      <c r="X160" t="str">
        <f t="shared" ca="1" si="34"/>
        <v>cu</v>
      </c>
      <c r="Y160" t="str">
        <f t="shared" si="35"/>
        <v>GO</v>
      </c>
      <c r="Z160">
        <f t="shared" si="36"/>
        <v>4050</v>
      </c>
    </row>
    <row r="161" spans="1:26">
      <c r="A161" t="str">
        <f t="shared" si="30"/>
        <v>fr</v>
      </c>
      <c r="B161" t="str">
        <f>VLOOKUP(A161,EventPointTypeTable!$A:$B,MATCH(EventPointTypeTable!$B$1,EventPointTypeTable!$A$1:$B$1,0),0)</f>
        <v>첫시작용</v>
      </c>
      <c r="C161">
        <v>160</v>
      </c>
      <c r="D161">
        <v>108</v>
      </c>
      <c r="E161">
        <f t="shared" ca="1" si="37"/>
        <v>10048</v>
      </c>
      <c r="F161">
        <f ca="1">(60+SUMIF(OFFSET(N161,-$C161+1,0,$C161),"EN",OFFSET(O161,-$C161+1,0,$C161)))*SummonTypeTable!$Q$2</f>
        <v>3560</v>
      </c>
      <c r="G161" t="str">
        <f ca="1">IF(C161=1,60*SummonTypeTable!$Q$2-OFFSET(F161,0,-1),
IF(F161&lt;&gt;OFFSET(F161,-1,0),OFFSET(F161,-1,0)-OFFSET(F161,0,-1),""))</f>
        <v/>
      </c>
      <c r="H161" t="str">
        <f ca="1">IF(C161=1,60*SummonTypeTable!$Q$2/OFFSET(F161,0,-1),
IF(F161&lt;&gt;OFFSET(F161,-1,0),OFFSET(F161,-1,0)/OFFSET(F161,0,-1),""))</f>
        <v/>
      </c>
      <c r="I161">
        <f ca="1">(60+SUMIF(OFFSET(N161,-$C161+1,0,$C161),"EN",OFFSET(O161,-$C161+1,0,$C161))+SUMIF(OFFSET(S161,-$C161+1,0,$C161),"EN",OFFSET(T161,-$C161+1,0,$C161)))*SummonTypeTable!$Q$2</f>
        <v>3560</v>
      </c>
      <c r="J161" t="str">
        <f ca="1">IF(C161=1,60*SummonTypeTable!$Q$2-OFFSET(I161,0,-4),
IF(I161&lt;&gt;OFFSET(I161,-1,0),OFFSET(I161,-1,0)-OFFSET(I161,0,-4),""))</f>
        <v/>
      </c>
      <c r="K161" t="str">
        <f ca="1">IF(C161=1,60*SummonTypeTable!$Q$2/OFFSET(I161,0,-4),
IF(I161&lt;&gt;OFFSET(I161,-1,0),OFFSET(I161,-1,0)/OFFSET(I161,0,-4),""))</f>
        <v/>
      </c>
      <c r="L161" t="str">
        <f t="shared" ca="1" si="28"/>
        <v>cu</v>
      </c>
      <c r="M161" t="s">
        <v>81</v>
      </c>
      <c r="N161" t="s">
        <v>147</v>
      </c>
      <c r="O161">
        <v>8150</v>
      </c>
      <c r="P161" t="str">
        <f t="shared" si="31"/>
        <v/>
      </c>
      <c r="Q161" t="str">
        <f t="shared" ca="1" si="26"/>
        <v>cu</v>
      </c>
      <c r="R161" t="s">
        <v>81</v>
      </c>
      <c r="S161" t="s">
        <v>147</v>
      </c>
      <c r="T161">
        <v>4075</v>
      </c>
      <c r="U161" t="str">
        <f t="shared" ca="1" si="29"/>
        <v>cu</v>
      </c>
      <c r="V161" t="str">
        <f t="shared" si="32"/>
        <v>GO</v>
      </c>
      <c r="W161">
        <f t="shared" si="33"/>
        <v>8150</v>
      </c>
      <c r="X161" t="str">
        <f t="shared" ca="1" si="34"/>
        <v>cu</v>
      </c>
      <c r="Y161" t="str">
        <f t="shared" si="35"/>
        <v>GO</v>
      </c>
      <c r="Z161">
        <f t="shared" si="36"/>
        <v>4075</v>
      </c>
    </row>
    <row r="162" spans="1:26">
      <c r="A162" t="str">
        <f t="shared" si="30"/>
        <v>fr</v>
      </c>
      <c r="B162" t="str">
        <f>VLOOKUP(A162,EventPointTypeTable!$A:$B,MATCH(EventPointTypeTable!$B$1,EventPointTypeTable!$A$1:$B$1,0),0)</f>
        <v>첫시작용</v>
      </c>
      <c r="C162">
        <v>161</v>
      </c>
      <c r="D162">
        <v>116</v>
      </c>
      <c r="E162">
        <f t="shared" ca="1" si="37"/>
        <v>10164</v>
      </c>
      <c r="F162">
        <f ca="1">(60+SUMIF(OFFSET(N162,-$C162+1,0,$C162),"EN",OFFSET(O162,-$C162+1,0,$C162)))*SummonTypeTable!$Q$2</f>
        <v>3560</v>
      </c>
      <c r="G162" t="str">
        <f ca="1">IF(C162=1,60*SummonTypeTable!$Q$2-OFFSET(F162,0,-1),
IF(F162&lt;&gt;OFFSET(F162,-1,0),OFFSET(F162,-1,0)-OFFSET(F162,0,-1),""))</f>
        <v/>
      </c>
      <c r="H162" t="str">
        <f ca="1">IF(C162=1,60*SummonTypeTable!$Q$2/OFFSET(F162,0,-1),
IF(F162&lt;&gt;OFFSET(F162,-1,0),OFFSET(F162,-1,0)/OFFSET(F162,0,-1),""))</f>
        <v/>
      </c>
      <c r="I162">
        <f ca="1">(60+SUMIF(OFFSET(N162,-$C162+1,0,$C162),"EN",OFFSET(O162,-$C162+1,0,$C162))+SUMIF(OFFSET(S162,-$C162+1,0,$C162),"EN",OFFSET(T162,-$C162+1,0,$C162)))*SummonTypeTable!$Q$2</f>
        <v>3560</v>
      </c>
      <c r="J162" t="str">
        <f ca="1">IF(C162=1,60*SummonTypeTable!$Q$2-OFFSET(I162,0,-4),
IF(I162&lt;&gt;OFFSET(I162,-1,0),OFFSET(I162,-1,0)-OFFSET(I162,0,-4),""))</f>
        <v/>
      </c>
      <c r="K162" t="str">
        <f ca="1">IF(C162=1,60*SummonTypeTable!$Q$2/OFFSET(I162,0,-4),
IF(I162&lt;&gt;OFFSET(I162,-1,0),OFFSET(I162,-1,0)/OFFSET(I162,0,-4),""))</f>
        <v/>
      </c>
      <c r="L162" t="str">
        <f t="shared" ca="1" si="28"/>
        <v>it</v>
      </c>
      <c r="M162" t="s">
        <v>139</v>
      </c>
      <c r="N162" t="s">
        <v>138</v>
      </c>
      <c r="O162">
        <v>1</v>
      </c>
      <c r="P162" t="str">
        <f t="shared" si="31"/>
        <v/>
      </c>
      <c r="Q162" t="str">
        <f t="shared" ca="1" si="26"/>
        <v>cu</v>
      </c>
      <c r="R162" t="s">
        <v>81</v>
      </c>
      <c r="S162" t="s">
        <v>147</v>
      </c>
      <c r="T162">
        <v>4100</v>
      </c>
      <c r="U162" t="str">
        <f t="shared" ca="1" si="29"/>
        <v>it</v>
      </c>
      <c r="V162" t="str">
        <f t="shared" si="32"/>
        <v>Cash_sSpellGacha</v>
      </c>
      <c r="W162">
        <f t="shared" si="33"/>
        <v>1</v>
      </c>
      <c r="X162" t="str">
        <f t="shared" ca="1" si="34"/>
        <v>cu</v>
      </c>
      <c r="Y162" t="str">
        <f t="shared" si="35"/>
        <v>GO</v>
      </c>
      <c r="Z162">
        <f t="shared" si="36"/>
        <v>4100</v>
      </c>
    </row>
    <row r="163" spans="1:26">
      <c r="A163" t="str">
        <f t="shared" si="30"/>
        <v>fr</v>
      </c>
      <c r="B163" t="str">
        <f>VLOOKUP(A163,EventPointTypeTable!$A:$B,MATCH(EventPointTypeTable!$B$1,EventPointTypeTable!$A$1:$B$1,0),0)</f>
        <v>첫시작용</v>
      </c>
      <c r="C163">
        <v>162</v>
      </c>
      <c r="D163">
        <v>158</v>
      </c>
      <c r="E163">
        <f t="shared" ca="1" si="37"/>
        <v>10322</v>
      </c>
      <c r="F163">
        <f ca="1">(60+SUMIF(OFFSET(N163,-$C163+1,0,$C163),"EN",OFFSET(O163,-$C163+1,0,$C163)))*SummonTypeTable!$Q$2</f>
        <v>3560</v>
      </c>
      <c r="G163" t="str">
        <f ca="1">IF(C163=1,60*SummonTypeTable!$Q$2-OFFSET(F163,0,-1),
IF(F163&lt;&gt;OFFSET(F163,-1,0),OFFSET(F163,-1,0)-OFFSET(F163,0,-1),""))</f>
        <v/>
      </c>
      <c r="H163" t="str">
        <f ca="1">IF(C163=1,60*SummonTypeTable!$Q$2/OFFSET(F163,0,-1),
IF(F163&lt;&gt;OFFSET(F163,-1,0),OFFSET(F163,-1,0)/OFFSET(F163,0,-1),""))</f>
        <v/>
      </c>
      <c r="I163">
        <f ca="1">(60+SUMIF(OFFSET(N163,-$C163+1,0,$C163),"EN",OFFSET(O163,-$C163+1,0,$C163))+SUMIF(OFFSET(S163,-$C163+1,0,$C163),"EN",OFFSET(T163,-$C163+1,0,$C163)))*SummonTypeTable!$Q$2</f>
        <v>3560</v>
      </c>
      <c r="J163" t="str">
        <f ca="1">IF(C163=1,60*SummonTypeTable!$Q$2-OFFSET(I163,0,-4),
IF(I163&lt;&gt;OFFSET(I163,-1,0),OFFSET(I163,-1,0)-OFFSET(I163,0,-4),""))</f>
        <v/>
      </c>
      <c r="K163" t="str">
        <f ca="1">IF(C163=1,60*SummonTypeTable!$Q$2/OFFSET(I163,0,-4),
IF(I163&lt;&gt;OFFSET(I163,-1,0),OFFSET(I163,-1,0)/OFFSET(I163,0,-4),""))</f>
        <v/>
      </c>
      <c r="L163" t="str">
        <f t="shared" ca="1" si="28"/>
        <v>cu</v>
      </c>
      <c r="M163" t="s">
        <v>81</v>
      </c>
      <c r="N163" t="s">
        <v>147</v>
      </c>
      <c r="O163">
        <v>8250</v>
      </c>
      <c r="P163" t="str">
        <f t="shared" si="31"/>
        <v/>
      </c>
      <c r="Q163" t="str">
        <f t="shared" ref="Q163:Q225" ca="1" si="38">IF(ISBLANK(R163),"",
VLOOKUP(R163,OFFSET(INDIRECT("$A:$B"),0,MATCH(R$1&amp;"_Verify",INDIRECT("$1:$1"),0)-1),2,0)
)</f>
        <v>cu</v>
      </c>
      <c r="R163" t="s">
        <v>81</v>
      </c>
      <c r="S163" t="s">
        <v>147</v>
      </c>
      <c r="T163">
        <v>4125</v>
      </c>
      <c r="U163" t="str">
        <f t="shared" ca="1" si="29"/>
        <v>cu</v>
      </c>
      <c r="V163" t="str">
        <f t="shared" si="32"/>
        <v>GO</v>
      </c>
      <c r="W163">
        <f t="shared" si="33"/>
        <v>8250</v>
      </c>
      <c r="X163" t="str">
        <f t="shared" ca="1" si="34"/>
        <v>cu</v>
      </c>
      <c r="Y163" t="str">
        <f t="shared" si="35"/>
        <v>GO</v>
      </c>
      <c r="Z163">
        <f t="shared" si="36"/>
        <v>4125</v>
      </c>
    </row>
    <row r="164" spans="1:26">
      <c r="A164" t="str">
        <f t="shared" si="30"/>
        <v>fr</v>
      </c>
      <c r="B164" t="str">
        <f>VLOOKUP(A164,EventPointTypeTable!$A:$B,MATCH(EventPointTypeTable!$B$1,EventPointTypeTable!$A$1:$B$1,0),0)</f>
        <v>첫시작용</v>
      </c>
      <c r="C164">
        <v>163</v>
      </c>
      <c r="D164">
        <v>182</v>
      </c>
      <c r="E164">
        <f t="shared" ca="1" si="37"/>
        <v>10504</v>
      </c>
      <c r="F164">
        <f ca="1">(60+SUMIF(OFFSET(N164,-$C164+1,0,$C164),"EN",OFFSET(O164,-$C164+1,0,$C164)))*SummonTypeTable!$Q$2</f>
        <v>3770</v>
      </c>
      <c r="G164">
        <f ca="1">IF(C164=1,60*SummonTypeTable!$Q$2-OFFSET(F164,0,-1),
IF(F164&lt;&gt;OFFSET(F164,-1,0),OFFSET(F164,-1,0)-OFFSET(F164,0,-1),""))</f>
        <v>-6944</v>
      </c>
      <c r="H164">
        <f ca="1">IF(C164=1,60*SummonTypeTable!$Q$2/OFFSET(F164,0,-1),
IF(F164&lt;&gt;OFFSET(F164,-1,0),OFFSET(F164,-1,0)/OFFSET(F164,0,-1),""))</f>
        <v>0.3389185072353389</v>
      </c>
      <c r="I164">
        <f ca="1">(60+SUMIF(OFFSET(N164,-$C164+1,0,$C164),"EN",OFFSET(O164,-$C164+1,0,$C164))+SUMIF(OFFSET(S164,-$C164+1,0,$C164),"EN",OFFSET(T164,-$C164+1,0,$C164)))*SummonTypeTable!$Q$2</f>
        <v>3770</v>
      </c>
      <c r="J164">
        <f ca="1">IF(C164=1,60*SummonTypeTable!$Q$2-OFFSET(I164,0,-4),
IF(I164&lt;&gt;OFFSET(I164,-1,0),OFFSET(I164,-1,0)-OFFSET(I164,0,-4),""))</f>
        <v>-6944</v>
      </c>
      <c r="K164">
        <f ca="1">IF(C164=1,60*SummonTypeTable!$Q$2/OFFSET(I164,0,-4),
IF(I164&lt;&gt;OFFSET(I164,-1,0),OFFSET(I164,-1,0)/OFFSET(I164,0,-4),""))</f>
        <v>0.3389185072353389</v>
      </c>
      <c r="L164" t="str">
        <f t="shared" ref="L164:L165" ca="1" si="39">IF(ISBLANK(M164),"",
VLOOKUP(M164,OFFSET(INDIRECT("$A:$B"),0,MATCH(M$1&amp;"_Verify",INDIRECT("$1:$1"),0)-1),2,0)
)</f>
        <v>cu</v>
      </c>
      <c r="M164" t="s">
        <v>81</v>
      </c>
      <c r="N164" t="s">
        <v>146</v>
      </c>
      <c r="O164">
        <v>315</v>
      </c>
      <c r="P164" t="str">
        <f t="shared" si="31"/>
        <v>에너지너무많음</v>
      </c>
      <c r="Q164" t="str">
        <f t="shared" ca="1" si="38"/>
        <v>cu</v>
      </c>
      <c r="R164" t="s">
        <v>81</v>
      </c>
      <c r="S164" t="s">
        <v>147</v>
      </c>
      <c r="T164">
        <v>4150</v>
      </c>
      <c r="U164" t="str">
        <f t="shared" ca="1" si="29"/>
        <v>cu</v>
      </c>
      <c r="V164" t="str">
        <f t="shared" si="32"/>
        <v>EN</v>
      </c>
      <c r="W164">
        <f t="shared" si="33"/>
        <v>315</v>
      </c>
      <c r="X164" t="str">
        <f t="shared" ca="1" si="34"/>
        <v>cu</v>
      </c>
      <c r="Y164" t="str">
        <f t="shared" si="35"/>
        <v>GO</v>
      </c>
      <c r="Z164">
        <f t="shared" si="36"/>
        <v>4150</v>
      </c>
    </row>
    <row r="165" spans="1:26">
      <c r="A165" t="str">
        <f t="shared" si="30"/>
        <v>fr</v>
      </c>
      <c r="B165" t="str">
        <f>VLOOKUP(A165,EventPointTypeTable!$A:$B,MATCH(EventPointTypeTable!$B$1,EventPointTypeTable!$A$1:$B$1,0),0)</f>
        <v>첫시작용</v>
      </c>
      <c r="C165">
        <v>164</v>
      </c>
      <c r="D165">
        <v>95</v>
      </c>
      <c r="E165">
        <f t="shared" ca="1" si="37"/>
        <v>10599</v>
      </c>
      <c r="F165">
        <f ca="1">(60+SUMIF(OFFSET(N165,-$C165+1,0,$C165),"EN",OFFSET(O165,-$C165+1,0,$C165)))*SummonTypeTable!$Q$2</f>
        <v>3770</v>
      </c>
      <c r="G165" t="str">
        <f ca="1">IF(C165=1,60*SummonTypeTable!$Q$2-OFFSET(F165,0,-1),
IF(F165&lt;&gt;OFFSET(F165,-1,0),OFFSET(F165,-1,0)-OFFSET(F165,0,-1),""))</f>
        <v/>
      </c>
      <c r="H165" t="str">
        <f ca="1">IF(C165=1,60*SummonTypeTable!$Q$2/OFFSET(F165,0,-1),
IF(F165&lt;&gt;OFFSET(F165,-1,0),OFFSET(F165,-1,0)/OFFSET(F165,0,-1),""))</f>
        <v/>
      </c>
      <c r="I165">
        <f ca="1">(60+SUMIF(OFFSET(N165,-$C165+1,0,$C165),"EN",OFFSET(O165,-$C165+1,0,$C165))+SUMIF(OFFSET(S165,-$C165+1,0,$C165),"EN",OFFSET(T165,-$C165+1,0,$C165)))*SummonTypeTable!$Q$2</f>
        <v>3770</v>
      </c>
      <c r="J165" t="str">
        <f ca="1">IF(C165=1,60*SummonTypeTable!$Q$2-OFFSET(I165,0,-4),
IF(I165&lt;&gt;OFFSET(I165,-1,0),OFFSET(I165,-1,0)-OFFSET(I165,0,-4),""))</f>
        <v/>
      </c>
      <c r="K165" t="str">
        <f ca="1">IF(C165=1,60*SummonTypeTable!$Q$2/OFFSET(I165,0,-4),
IF(I165&lt;&gt;OFFSET(I165,-1,0),OFFSET(I165,-1,0)/OFFSET(I165,0,-4),""))</f>
        <v/>
      </c>
      <c r="L165" t="str">
        <f t="shared" ca="1" si="39"/>
        <v>cu</v>
      </c>
      <c r="M165" t="s">
        <v>81</v>
      </c>
      <c r="N165" t="s">
        <v>147</v>
      </c>
      <c r="O165">
        <v>8350</v>
      </c>
      <c r="P165" t="str">
        <f t="shared" si="31"/>
        <v/>
      </c>
      <c r="Q165" t="str">
        <f t="shared" ca="1" si="38"/>
        <v>cu</v>
      </c>
      <c r="R165" t="s">
        <v>81</v>
      </c>
      <c r="S165" t="s">
        <v>147</v>
      </c>
      <c r="T165">
        <v>4175</v>
      </c>
      <c r="U165" t="str">
        <f t="shared" ca="1" si="29"/>
        <v>cu</v>
      </c>
      <c r="V165" t="str">
        <f t="shared" si="32"/>
        <v>GO</v>
      </c>
      <c r="W165">
        <f t="shared" si="33"/>
        <v>8350</v>
      </c>
      <c r="X165" t="str">
        <f t="shared" ca="1" si="34"/>
        <v>cu</v>
      </c>
      <c r="Y165" t="str">
        <f t="shared" si="35"/>
        <v>GO</v>
      </c>
      <c r="Z165">
        <f t="shared" si="36"/>
        <v>4175</v>
      </c>
    </row>
    <row r="166" spans="1:26">
      <c r="A166" t="str">
        <f t="shared" si="30"/>
        <v>fr</v>
      </c>
      <c r="B166" t="str">
        <f>VLOOKUP(A166,EventPointTypeTable!$A:$B,MATCH(EventPointTypeTable!$B$1,EventPointTypeTable!$A$1:$B$1,0),0)</f>
        <v>첫시작용</v>
      </c>
      <c r="C166">
        <v>165</v>
      </c>
      <c r="D166">
        <v>195</v>
      </c>
      <c r="E166">
        <f t="shared" ca="1" si="37"/>
        <v>10794</v>
      </c>
      <c r="F166">
        <f ca="1">(60+SUMIF(OFFSET(N166,-$C166+1,0,$C166),"EN",OFFSET(O166,-$C166+1,0,$C166)))*SummonTypeTable!$Q$2</f>
        <v>3770</v>
      </c>
      <c r="G166" t="str">
        <f ca="1">IF(C166=1,60*SummonTypeTable!$Q$2-OFFSET(F166,0,-1),
IF(F166&lt;&gt;OFFSET(F166,-1,0),OFFSET(F166,-1,0)-OFFSET(F166,0,-1),""))</f>
        <v/>
      </c>
      <c r="H166" t="str">
        <f ca="1">IF(C166=1,60*SummonTypeTable!$Q$2/OFFSET(F166,0,-1),
IF(F166&lt;&gt;OFFSET(F166,-1,0),OFFSET(F166,-1,0)/OFFSET(F166,0,-1),""))</f>
        <v/>
      </c>
      <c r="I166">
        <f ca="1">(60+SUMIF(OFFSET(N166,-$C166+1,0,$C166),"EN",OFFSET(O166,-$C166+1,0,$C166))+SUMIF(OFFSET(S166,-$C166+1,0,$C166),"EN",OFFSET(T166,-$C166+1,0,$C166)))*SummonTypeTable!$Q$2</f>
        <v>3770</v>
      </c>
      <c r="J166" t="str">
        <f ca="1">IF(C166=1,60*SummonTypeTable!$Q$2-OFFSET(I166,0,-4),
IF(I166&lt;&gt;OFFSET(I166,-1,0),OFFSET(I166,-1,0)-OFFSET(I166,0,-4),""))</f>
        <v/>
      </c>
      <c r="K166" t="str">
        <f ca="1">IF(C166=1,60*SummonTypeTable!$Q$2/OFFSET(I166,0,-4),
IF(I166&lt;&gt;OFFSET(I166,-1,0),OFFSET(I166,-1,0)/OFFSET(I166,0,-4),""))</f>
        <v/>
      </c>
      <c r="L166" t="str">
        <f t="shared" ref="L166:L225" ca="1" si="40">IF(ISBLANK(M166),"",
VLOOKUP(M166,OFFSET(INDIRECT("$A:$B"),0,MATCH(M$1&amp;"_Verify",INDIRECT("$1:$1"),0)-1),2,0)
)</f>
        <v>it</v>
      </c>
      <c r="M166" t="s">
        <v>139</v>
      </c>
      <c r="N166" t="s">
        <v>138</v>
      </c>
      <c r="O166">
        <v>5</v>
      </c>
      <c r="P166" t="str">
        <f t="shared" si="31"/>
        <v/>
      </c>
      <c r="Q166" t="str">
        <f t="shared" ca="1" si="38"/>
        <v>cu</v>
      </c>
      <c r="R166" t="s">
        <v>81</v>
      </c>
      <c r="S166" t="s">
        <v>147</v>
      </c>
      <c r="T166">
        <v>4200</v>
      </c>
      <c r="U166" t="str">
        <f t="shared" ca="1" si="29"/>
        <v>it</v>
      </c>
      <c r="V166" t="str">
        <f t="shared" si="32"/>
        <v>Cash_sSpellGacha</v>
      </c>
      <c r="W166">
        <f t="shared" si="33"/>
        <v>5</v>
      </c>
      <c r="X166" t="str">
        <f t="shared" ca="1" si="34"/>
        <v>cu</v>
      </c>
      <c r="Y166" t="str">
        <f t="shared" si="35"/>
        <v>GO</v>
      </c>
      <c r="Z166">
        <f t="shared" si="36"/>
        <v>4200</v>
      </c>
    </row>
    <row r="167" spans="1:26">
      <c r="A167" t="str">
        <f t="shared" si="30"/>
        <v>fr</v>
      </c>
      <c r="B167" t="str">
        <f>VLOOKUP(A167,EventPointTypeTable!$A:$B,MATCH(EventPointTypeTable!$B$1,EventPointTypeTable!$A$1:$B$1,0),0)</f>
        <v>첫시작용</v>
      </c>
      <c r="C167">
        <v>166</v>
      </c>
      <c r="D167">
        <v>294</v>
      </c>
      <c r="E167">
        <f t="shared" ca="1" si="37"/>
        <v>11088</v>
      </c>
      <c r="F167">
        <f ca="1">(60+SUMIF(OFFSET(N167,-$C167+1,0,$C167),"EN",OFFSET(O167,-$C167+1,0,$C167)))*SummonTypeTable!$Q$2</f>
        <v>3996.6666666666665</v>
      </c>
      <c r="G167">
        <f ca="1">IF(C167=1,60*SummonTypeTable!$Q$2-OFFSET(F167,0,-1),
IF(F167&lt;&gt;OFFSET(F167,-1,0),OFFSET(F167,-1,0)-OFFSET(F167,0,-1),""))</f>
        <v>-7318</v>
      </c>
      <c r="H167">
        <f ca="1">IF(C167=1,60*SummonTypeTable!$Q$2/OFFSET(F167,0,-1),
IF(F167&lt;&gt;OFFSET(F167,-1,0),OFFSET(F167,-1,0)/OFFSET(F167,0,-1),""))</f>
        <v>0.34000721500721498</v>
      </c>
      <c r="I167">
        <f ca="1">(60+SUMIF(OFFSET(N167,-$C167+1,0,$C167),"EN",OFFSET(O167,-$C167+1,0,$C167))+SUMIF(OFFSET(S167,-$C167+1,0,$C167),"EN",OFFSET(T167,-$C167+1,0,$C167)))*SummonTypeTable!$Q$2</f>
        <v>3996.6666666666665</v>
      </c>
      <c r="J167">
        <f ca="1">IF(C167=1,60*SummonTypeTable!$Q$2-OFFSET(I167,0,-4),
IF(I167&lt;&gt;OFFSET(I167,-1,0),OFFSET(I167,-1,0)-OFFSET(I167,0,-4),""))</f>
        <v>-7318</v>
      </c>
      <c r="K167">
        <f ca="1">IF(C167=1,60*SummonTypeTable!$Q$2/OFFSET(I167,0,-4),
IF(I167&lt;&gt;OFFSET(I167,-1,0),OFFSET(I167,-1,0)/OFFSET(I167,0,-4),""))</f>
        <v>0.34000721500721498</v>
      </c>
      <c r="L167" t="str">
        <f t="shared" ca="1" si="40"/>
        <v>cu</v>
      </c>
      <c r="M167" t="s">
        <v>81</v>
      </c>
      <c r="N167" t="s">
        <v>146</v>
      </c>
      <c r="O167">
        <v>340</v>
      </c>
      <c r="P167" t="str">
        <f t="shared" si="31"/>
        <v>에너지너무많음</v>
      </c>
      <c r="Q167" t="str">
        <f t="shared" ca="1" si="38"/>
        <v>cu</v>
      </c>
      <c r="R167" t="s">
        <v>81</v>
      </c>
      <c r="S167" t="s">
        <v>147</v>
      </c>
      <c r="T167">
        <v>4225</v>
      </c>
      <c r="U167" t="str">
        <f t="shared" ca="1" si="29"/>
        <v>cu</v>
      </c>
      <c r="V167" t="str">
        <f t="shared" si="32"/>
        <v>EN</v>
      </c>
      <c r="W167">
        <f t="shared" si="33"/>
        <v>340</v>
      </c>
      <c r="X167" t="str">
        <f t="shared" ca="1" si="34"/>
        <v>cu</v>
      </c>
      <c r="Y167" t="str">
        <f t="shared" si="35"/>
        <v>GO</v>
      </c>
      <c r="Z167">
        <f t="shared" si="36"/>
        <v>4225</v>
      </c>
    </row>
    <row r="168" spans="1:26">
      <c r="A168" t="str">
        <f t="shared" si="30"/>
        <v>fr</v>
      </c>
      <c r="B168" t="str">
        <f>VLOOKUP(A168,EventPointTypeTable!$A:$B,MATCH(EventPointTypeTable!$B$1,EventPointTypeTable!$A$1:$B$1,0),0)</f>
        <v>첫시작용</v>
      </c>
      <c r="C168">
        <v>167</v>
      </c>
      <c r="D168">
        <v>54</v>
      </c>
      <c r="E168">
        <f t="shared" ca="1" si="37"/>
        <v>11142</v>
      </c>
      <c r="F168">
        <f ca="1">(60+SUMIF(OFFSET(N168,-$C168+1,0,$C168),"EN",OFFSET(O168,-$C168+1,0,$C168)))*SummonTypeTable!$Q$2</f>
        <v>3996.6666666666665</v>
      </c>
      <c r="G168" t="str">
        <f ca="1">IF(C168=1,60*SummonTypeTable!$Q$2-OFFSET(F168,0,-1),
IF(F168&lt;&gt;OFFSET(F168,-1,0),OFFSET(F168,-1,0)-OFFSET(F168,0,-1),""))</f>
        <v/>
      </c>
      <c r="H168" t="str">
        <f ca="1">IF(C168=1,60*SummonTypeTable!$Q$2/OFFSET(F168,0,-1),
IF(F168&lt;&gt;OFFSET(F168,-1,0),OFFSET(F168,-1,0)/OFFSET(F168,0,-1),""))</f>
        <v/>
      </c>
      <c r="I168">
        <f ca="1">(60+SUMIF(OFFSET(N168,-$C168+1,0,$C168),"EN",OFFSET(O168,-$C168+1,0,$C168))+SUMIF(OFFSET(S168,-$C168+1,0,$C168),"EN",OFFSET(T168,-$C168+1,0,$C168)))*SummonTypeTable!$Q$2</f>
        <v>3996.6666666666665</v>
      </c>
      <c r="J168" t="str">
        <f ca="1">IF(C168=1,60*SummonTypeTable!$Q$2-OFFSET(I168,0,-4),
IF(I168&lt;&gt;OFFSET(I168,-1,0),OFFSET(I168,-1,0)-OFFSET(I168,0,-4),""))</f>
        <v/>
      </c>
      <c r="K168" t="str">
        <f ca="1">IF(C168=1,60*SummonTypeTable!$Q$2/OFFSET(I168,0,-4),
IF(I168&lt;&gt;OFFSET(I168,-1,0),OFFSET(I168,-1,0)/OFFSET(I168,0,-4),""))</f>
        <v/>
      </c>
      <c r="L168" t="str">
        <f t="shared" ca="1" si="40"/>
        <v>cu</v>
      </c>
      <c r="M168" t="s">
        <v>81</v>
      </c>
      <c r="N168" t="s">
        <v>147</v>
      </c>
      <c r="O168">
        <v>8500</v>
      </c>
      <c r="P168" t="str">
        <f t="shared" si="31"/>
        <v/>
      </c>
      <c r="Q168" t="str">
        <f t="shared" ca="1" si="38"/>
        <v>cu</v>
      </c>
      <c r="R168" t="s">
        <v>81</v>
      </c>
      <c r="S168" t="s">
        <v>147</v>
      </c>
      <c r="T168">
        <v>4250</v>
      </c>
      <c r="U168" t="str">
        <f t="shared" ca="1" si="29"/>
        <v>cu</v>
      </c>
      <c r="V168" t="str">
        <f t="shared" si="32"/>
        <v>GO</v>
      </c>
      <c r="W168">
        <f t="shared" si="33"/>
        <v>8500</v>
      </c>
      <c r="X168" t="str">
        <f t="shared" ca="1" si="34"/>
        <v>cu</v>
      </c>
      <c r="Y168" t="str">
        <f t="shared" si="35"/>
        <v>GO</v>
      </c>
      <c r="Z168">
        <f t="shared" si="36"/>
        <v>4250</v>
      </c>
    </row>
    <row r="169" spans="1:26">
      <c r="A169" t="str">
        <f t="shared" si="30"/>
        <v>fr</v>
      </c>
      <c r="B169" t="str">
        <f>VLOOKUP(A169,EventPointTypeTable!$A:$B,MATCH(EventPointTypeTable!$B$1,EventPointTypeTable!$A$1:$B$1,0),0)</f>
        <v>첫시작용</v>
      </c>
      <c r="C169">
        <v>168</v>
      </c>
      <c r="D169">
        <v>125</v>
      </c>
      <c r="E169">
        <f t="shared" ca="1" si="37"/>
        <v>11267</v>
      </c>
      <c r="F169">
        <f ca="1">(60+SUMIF(OFFSET(N169,-$C169+1,0,$C169),"EN",OFFSET(O169,-$C169+1,0,$C169)))*SummonTypeTable!$Q$2</f>
        <v>3996.6666666666665</v>
      </c>
      <c r="G169" t="str">
        <f ca="1">IF(C169=1,60*SummonTypeTable!$Q$2-OFFSET(F169,0,-1),
IF(F169&lt;&gt;OFFSET(F169,-1,0),OFFSET(F169,-1,0)-OFFSET(F169,0,-1),""))</f>
        <v/>
      </c>
      <c r="H169" t="str">
        <f ca="1">IF(C169=1,60*SummonTypeTable!$Q$2/OFFSET(F169,0,-1),
IF(F169&lt;&gt;OFFSET(F169,-1,0),OFFSET(F169,-1,0)/OFFSET(F169,0,-1),""))</f>
        <v/>
      </c>
      <c r="I169">
        <f ca="1">(60+SUMIF(OFFSET(N169,-$C169+1,0,$C169),"EN",OFFSET(O169,-$C169+1,0,$C169))+SUMIF(OFFSET(S169,-$C169+1,0,$C169),"EN",OFFSET(T169,-$C169+1,0,$C169)))*SummonTypeTable!$Q$2</f>
        <v>3996.6666666666665</v>
      </c>
      <c r="J169" t="str">
        <f ca="1">IF(C169=1,60*SummonTypeTable!$Q$2-OFFSET(I169,0,-4),
IF(I169&lt;&gt;OFFSET(I169,-1,0),OFFSET(I169,-1,0)-OFFSET(I169,0,-4),""))</f>
        <v/>
      </c>
      <c r="K169" t="str">
        <f ca="1">IF(C169=1,60*SummonTypeTable!$Q$2/OFFSET(I169,0,-4),
IF(I169&lt;&gt;OFFSET(I169,-1,0),OFFSET(I169,-1,0)/OFFSET(I169,0,-4),""))</f>
        <v/>
      </c>
      <c r="L169" t="str">
        <f t="shared" ca="1" si="40"/>
        <v>it</v>
      </c>
      <c r="M169" t="s">
        <v>139</v>
      </c>
      <c r="N169" t="s">
        <v>138</v>
      </c>
      <c r="O169">
        <v>10</v>
      </c>
      <c r="P169" t="str">
        <f t="shared" si="31"/>
        <v/>
      </c>
      <c r="Q169" t="str">
        <f t="shared" ca="1" si="38"/>
        <v>cu</v>
      </c>
      <c r="R169" t="s">
        <v>81</v>
      </c>
      <c r="S169" t="s">
        <v>147</v>
      </c>
      <c r="T169">
        <v>4275</v>
      </c>
      <c r="U169" t="str">
        <f t="shared" ca="1" si="29"/>
        <v>it</v>
      </c>
      <c r="V169" t="str">
        <f t="shared" si="32"/>
        <v>Cash_sSpellGacha</v>
      </c>
      <c r="W169">
        <f t="shared" si="33"/>
        <v>10</v>
      </c>
      <c r="X169" t="str">
        <f t="shared" ca="1" si="34"/>
        <v>cu</v>
      </c>
      <c r="Y169" t="str">
        <f t="shared" si="35"/>
        <v>GO</v>
      </c>
      <c r="Z169">
        <f t="shared" si="36"/>
        <v>4275</v>
      </c>
    </row>
    <row r="170" spans="1:26">
      <c r="A170" t="str">
        <f t="shared" si="30"/>
        <v>fr</v>
      </c>
      <c r="B170" t="str">
        <f>VLOOKUP(A170,EventPointTypeTable!$A:$B,MATCH(EventPointTypeTable!$B$1,EventPointTypeTable!$A$1:$B$1,0),0)</f>
        <v>첫시작용</v>
      </c>
      <c r="C170">
        <v>169</v>
      </c>
      <c r="D170">
        <v>157</v>
      </c>
      <c r="E170">
        <f t="shared" ca="1" si="37"/>
        <v>11424</v>
      </c>
      <c r="F170">
        <f ca="1">(60+SUMIF(OFFSET(N170,-$C170+1,0,$C170),"EN",OFFSET(O170,-$C170+1,0,$C170)))*SummonTypeTable!$Q$2</f>
        <v>3996.6666666666665</v>
      </c>
      <c r="G170" t="str">
        <f ca="1">IF(C170=1,60*SummonTypeTable!$Q$2-OFFSET(F170,0,-1),
IF(F170&lt;&gt;OFFSET(F170,-1,0),OFFSET(F170,-1,0)-OFFSET(F170,0,-1),""))</f>
        <v/>
      </c>
      <c r="H170" t="str">
        <f ca="1">IF(C170=1,60*SummonTypeTable!$Q$2/OFFSET(F170,0,-1),
IF(F170&lt;&gt;OFFSET(F170,-1,0),OFFSET(F170,-1,0)/OFFSET(F170,0,-1),""))</f>
        <v/>
      </c>
      <c r="I170">
        <f ca="1">(60+SUMIF(OFFSET(N170,-$C170+1,0,$C170),"EN",OFFSET(O170,-$C170+1,0,$C170))+SUMIF(OFFSET(S170,-$C170+1,0,$C170),"EN",OFFSET(T170,-$C170+1,0,$C170)))*SummonTypeTable!$Q$2</f>
        <v>3996.6666666666665</v>
      </c>
      <c r="J170" t="str">
        <f ca="1">IF(C170=1,60*SummonTypeTable!$Q$2-OFFSET(I170,0,-4),
IF(I170&lt;&gt;OFFSET(I170,-1,0),OFFSET(I170,-1,0)-OFFSET(I170,0,-4),""))</f>
        <v/>
      </c>
      <c r="K170" t="str">
        <f ca="1">IF(C170=1,60*SummonTypeTable!$Q$2/OFFSET(I170,0,-4),
IF(I170&lt;&gt;OFFSET(I170,-1,0),OFFSET(I170,-1,0)/OFFSET(I170,0,-4),""))</f>
        <v/>
      </c>
      <c r="L170" t="str">
        <f t="shared" ca="1" si="40"/>
        <v>cu</v>
      </c>
      <c r="M170" t="s">
        <v>81</v>
      </c>
      <c r="N170" t="s">
        <v>147</v>
      </c>
      <c r="O170">
        <v>8600</v>
      </c>
      <c r="P170" t="str">
        <f t="shared" si="31"/>
        <v/>
      </c>
      <c r="Q170" t="str">
        <f t="shared" ca="1" si="38"/>
        <v>cu</v>
      </c>
      <c r="R170" t="s">
        <v>81</v>
      </c>
      <c r="S170" t="s">
        <v>147</v>
      </c>
      <c r="T170">
        <v>4300</v>
      </c>
      <c r="U170" t="str">
        <f t="shared" ca="1" si="29"/>
        <v>cu</v>
      </c>
      <c r="V170" t="str">
        <f t="shared" si="32"/>
        <v>GO</v>
      </c>
      <c r="W170">
        <f t="shared" si="33"/>
        <v>8600</v>
      </c>
      <c r="X170" t="str">
        <f t="shared" ca="1" si="34"/>
        <v>cu</v>
      </c>
      <c r="Y170" t="str">
        <f t="shared" si="35"/>
        <v>GO</v>
      </c>
      <c r="Z170">
        <f t="shared" si="36"/>
        <v>4300</v>
      </c>
    </row>
    <row r="171" spans="1:26">
      <c r="A171" t="str">
        <f t="shared" si="30"/>
        <v>fr</v>
      </c>
      <c r="B171" t="str">
        <f>VLOOKUP(A171,EventPointTypeTable!$A:$B,MATCH(EventPointTypeTable!$B$1,EventPointTypeTable!$A$1:$B$1,0),0)</f>
        <v>첫시작용</v>
      </c>
      <c r="C171">
        <v>170</v>
      </c>
      <c r="D171">
        <v>268</v>
      </c>
      <c r="E171">
        <f t="shared" ca="1" si="37"/>
        <v>11692</v>
      </c>
      <c r="F171">
        <f ca="1">(60+SUMIF(OFFSET(N171,-$C171+1,0,$C171),"EN",OFFSET(O171,-$C171+1,0,$C171)))*SummonTypeTable!$Q$2</f>
        <v>4240</v>
      </c>
      <c r="G171">
        <f ca="1">IF(C171=1,60*SummonTypeTable!$Q$2-OFFSET(F171,0,-1),
IF(F171&lt;&gt;OFFSET(F171,-1,0),OFFSET(F171,-1,0)-OFFSET(F171,0,-1),""))</f>
        <v>-7695.3333333333339</v>
      </c>
      <c r="H171">
        <f ca="1">IF(C171=1,60*SummonTypeTable!$Q$2/OFFSET(F171,0,-1),
IF(F171&lt;&gt;OFFSET(F171,-1,0),OFFSET(F171,-1,0)/OFFSET(F171,0,-1),""))</f>
        <v>0.34182917094309501</v>
      </c>
      <c r="I171">
        <f ca="1">(60+SUMIF(OFFSET(N171,-$C171+1,0,$C171),"EN",OFFSET(O171,-$C171+1,0,$C171))+SUMIF(OFFSET(S171,-$C171+1,0,$C171),"EN",OFFSET(T171,-$C171+1,0,$C171)))*SummonTypeTable!$Q$2</f>
        <v>4240</v>
      </c>
      <c r="J171">
        <f ca="1">IF(C171=1,60*SummonTypeTable!$Q$2-OFFSET(I171,0,-4),
IF(I171&lt;&gt;OFFSET(I171,-1,0),OFFSET(I171,-1,0)-OFFSET(I171,0,-4),""))</f>
        <v>-7695.3333333333339</v>
      </c>
      <c r="K171">
        <f ca="1">IF(C171=1,60*SummonTypeTable!$Q$2/OFFSET(I171,0,-4),
IF(I171&lt;&gt;OFFSET(I171,-1,0),OFFSET(I171,-1,0)/OFFSET(I171,0,-4),""))</f>
        <v>0.34182917094309501</v>
      </c>
      <c r="L171" t="str">
        <f t="shared" ca="1" si="40"/>
        <v>cu</v>
      </c>
      <c r="M171" t="s">
        <v>81</v>
      </c>
      <c r="N171" t="s">
        <v>146</v>
      </c>
      <c r="O171">
        <v>365</v>
      </c>
      <c r="P171" t="str">
        <f t="shared" si="31"/>
        <v>에너지너무많음</v>
      </c>
      <c r="Q171" t="str">
        <f t="shared" ca="1" si="38"/>
        <v>cu</v>
      </c>
      <c r="R171" t="s">
        <v>81</v>
      </c>
      <c r="S171" t="s">
        <v>147</v>
      </c>
      <c r="T171">
        <v>4325</v>
      </c>
      <c r="U171" t="str">
        <f t="shared" ca="1" si="29"/>
        <v>cu</v>
      </c>
      <c r="V171" t="str">
        <f t="shared" si="32"/>
        <v>EN</v>
      </c>
      <c r="W171">
        <f t="shared" si="33"/>
        <v>365</v>
      </c>
      <c r="X171" t="str">
        <f t="shared" ca="1" si="34"/>
        <v>cu</v>
      </c>
      <c r="Y171" t="str">
        <f t="shared" si="35"/>
        <v>GO</v>
      </c>
      <c r="Z171">
        <f t="shared" si="36"/>
        <v>4325</v>
      </c>
    </row>
    <row r="172" spans="1:26">
      <c r="A172" t="str">
        <f t="shared" si="30"/>
        <v>fr</v>
      </c>
      <c r="B172" t="str">
        <f>VLOOKUP(A172,EventPointTypeTable!$A:$B,MATCH(EventPointTypeTable!$B$1,EventPointTypeTable!$A$1:$B$1,0),0)</f>
        <v>첫시작용</v>
      </c>
      <c r="C172">
        <v>171</v>
      </c>
      <c r="D172">
        <v>72</v>
      </c>
      <c r="E172">
        <f t="shared" ca="1" si="37"/>
        <v>11764</v>
      </c>
      <c r="F172">
        <f ca="1">(60+SUMIF(OFFSET(N172,-$C172+1,0,$C172),"EN",OFFSET(O172,-$C172+1,0,$C172)))*SummonTypeTable!$Q$2</f>
        <v>4240</v>
      </c>
      <c r="G172" t="str">
        <f ca="1">IF(C172=1,60*SummonTypeTable!$Q$2-OFFSET(F172,0,-1),
IF(F172&lt;&gt;OFFSET(F172,-1,0),OFFSET(F172,-1,0)-OFFSET(F172,0,-1),""))</f>
        <v/>
      </c>
      <c r="H172" t="str">
        <f ca="1">IF(C172=1,60*SummonTypeTable!$Q$2/OFFSET(F172,0,-1),
IF(F172&lt;&gt;OFFSET(F172,-1,0),OFFSET(F172,-1,0)/OFFSET(F172,0,-1),""))</f>
        <v/>
      </c>
      <c r="I172">
        <f ca="1">(60+SUMIF(OFFSET(N172,-$C172+1,0,$C172),"EN",OFFSET(O172,-$C172+1,0,$C172))+SUMIF(OFFSET(S172,-$C172+1,0,$C172),"EN",OFFSET(T172,-$C172+1,0,$C172)))*SummonTypeTable!$Q$2</f>
        <v>4240</v>
      </c>
      <c r="J172" t="str">
        <f ca="1">IF(C172=1,60*SummonTypeTable!$Q$2-OFFSET(I172,0,-4),
IF(I172&lt;&gt;OFFSET(I172,-1,0),OFFSET(I172,-1,0)-OFFSET(I172,0,-4),""))</f>
        <v/>
      </c>
      <c r="K172" t="str">
        <f ca="1">IF(C172=1,60*SummonTypeTable!$Q$2/OFFSET(I172,0,-4),
IF(I172&lt;&gt;OFFSET(I172,-1,0),OFFSET(I172,-1,0)/OFFSET(I172,0,-4),""))</f>
        <v/>
      </c>
      <c r="L172" t="str">
        <f t="shared" ca="1" si="40"/>
        <v>cu</v>
      </c>
      <c r="M172" t="s">
        <v>81</v>
      </c>
      <c r="N172" t="s">
        <v>147</v>
      </c>
      <c r="O172">
        <v>8700</v>
      </c>
      <c r="P172" t="str">
        <f t="shared" si="31"/>
        <v/>
      </c>
      <c r="Q172" t="str">
        <f t="shared" ca="1" si="38"/>
        <v>cu</v>
      </c>
      <c r="R172" t="s">
        <v>81</v>
      </c>
      <c r="S172" t="s">
        <v>147</v>
      </c>
      <c r="T172">
        <v>4350</v>
      </c>
      <c r="U172" t="str">
        <f t="shared" ca="1" si="29"/>
        <v>cu</v>
      </c>
      <c r="V172" t="str">
        <f t="shared" si="32"/>
        <v>GO</v>
      </c>
      <c r="W172">
        <f t="shared" si="33"/>
        <v>8700</v>
      </c>
      <c r="X172" t="str">
        <f t="shared" ca="1" si="34"/>
        <v>cu</v>
      </c>
      <c r="Y172" t="str">
        <f t="shared" si="35"/>
        <v>GO</v>
      </c>
      <c r="Z172">
        <f t="shared" si="36"/>
        <v>4350</v>
      </c>
    </row>
    <row r="173" spans="1:26">
      <c r="A173" t="str">
        <f t="shared" si="30"/>
        <v>fr</v>
      </c>
      <c r="B173" t="str">
        <f>VLOOKUP(A173,EventPointTypeTable!$A:$B,MATCH(EventPointTypeTable!$B$1,EventPointTypeTable!$A$1:$B$1,0),0)</f>
        <v>첫시작용</v>
      </c>
      <c r="C173">
        <v>172</v>
      </c>
      <c r="D173">
        <v>144</v>
      </c>
      <c r="E173">
        <f t="shared" ca="1" si="37"/>
        <v>11908</v>
      </c>
      <c r="F173">
        <f ca="1">(60+SUMIF(OFFSET(N173,-$C173+1,0,$C173),"EN",OFFSET(O173,-$C173+1,0,$C173)))*SummonTypeTable!$Q$2</f>
        <v>4240</v>
      </c>
      <c r="G173" t="str">
        <f ca="1">IF(C173=1,60*SummonTypeTable!$Q$2-OFFSET(F173,0,-1),
IF(F173&lt;&gt;OFFSET(F173,-1,0),OFFSET(F173,-1,0)-OFFSET(F173,0,-1),""))</f>
        <v/>
      </c>
      <c r="H173" t="str">
        <f ca="1">IF(C173=1,60*SummonTypeTable!$Q$2/OFFSET(F173,0,-1),
IF(F173&lt;&gt;OFFSET(F173,-1,0),OFFSET(F173,-1,0)/OFFSET(F173,0,-1),""))</f>
        <v/>
      </c>
      <c r="I173">
        <f ca="1">(60+SUMIF(OFFSET(N173,-$C173+1,0,$C173),"EN",OFFSET(O173,-$C173+1,0,$C173))+SUMIF(OFFSET(S173,-$C173+1,0,$C173),"EN",OFFSET(T173,-$C173+1,0,$C173)))*SummonTypeTable!$Q$2</f>
        <v>4240</v>
      </c>
      <c r="J173" t="str">
        <f ca="1">IF(C173=1,60*SummonTypeTable!$Q$2-OFFSET(I173,0,-4),
IF(I173&lt;&gt;OFFSET(I173,-1,0),OFFSET(I173,-1,0)-OFFSET(I173,0,-4),""))</f>
        <v/>
      </c>
      <c r="K173" t="str">
        <f ca="1">IF(C173=1,60*SummonTypeTable!$Q$2/OFFSET(I173,0,-4),
IF(I173&lt;&gt;OFFSET(I173,-1,0),OFFSET(I173,-1,0)/OFFSET(I173,0,-4),""))</f>
        <v/>
      </c>
      <c r="L173" t="str">
        <f t="shared" ca="1" si="40"/>
        <v>it</v>
      </c>
      <c r="M173" t="s">
        <v>139</v>
      </c>
      <c r="N173" t="s">
        <v>138</v>
      </c>
      <c r="O173">
        <v>2</v>
      </c>
      <c r="P173" t="str">
        <f t="shared" si="31"/>
        <v/>
      </c>
      <c r="Q173" t="str">
        <f t="shared" ca="1" si="38"/>
        <v>cu</v>
      </c>
      <c r="R173" t="s">
        <v>81</v>
      </c>
      <c r="S173" t="s">
        <v>147</v>
      </c>
      <c r="T173">
        <v>4375</v>
      </c>
      <c r="U173" t="str">
        <f t="shared" ca="1" si="29"/>
        <v>it</v>
      </c>
      <c r="V173" t="str">
        <f t="shared" si="32"/>
        <v>Cash_sSpellGacha</v>
      </c>
      <c r="W173">
        <f t="shared" si="33"/>
        <v>2</v>
      </c>
      <c r="X173" t="str">
        <f t="shared" ca="1" si="34"/>
        <v>cu</v>
      </c>
      <c r="Y173" t="str">
        <f t="shared" si="35"/>
        <v>GO</v>
      </c>
      <c r="Z173">
        <f t="shared" si="36"/>
        <v>4375</v>
      </c>
    </row>
    <row r="174" spans="1:26">
      <c r="A174" t="str">
        <f t="shared" si="30"/>
        <v>fr</v>
      </c>
      <c r="B174" t="str">
        <f>VLOOKUP(A174,EventPointTypeTable!$A:$B,MATCH(EventPointTypeTable!$B$1,EventPointTypeTable!$A$1:$B$1,0),0)</f>
        <v>첫시작용</v>
      </c>
      <c r="C174">
        <v>173</v>
      </c>
      <c r="D174">
        <v>412</v>
      </c>
      <c r="E174">
        <f t="shared" ca="1" si="37"/>
        <v>12320</v>
      </c>
      <c r="F174">
        <f ca="1">(60+SUMIF(OFFSET(N174,-$C174+1,0,$C174),"EN",OFFSET(O174,-$C174+1,0,$C174)))*SummonTypeTable!$Q$2</f>
        <v>4240</v>
      </c>
      <c r="G174" t="str">
        <f ca="1">IF(C174=1,60*SummonTypeTable!$Q$2-OFFSET(F174,0,-1),
IF(F174&lt;&gt;OFFSET(F174,-1,0),OFFSET(F174,-1,0)-OFFSET(F174,0,-1),""))</f>
        <v/>
      </c>
      <c r="H174" t="str">
        <f ca="1">IF(C174=1,60*SummonTypeTable!$Q$2/OFFSET(F174,0,-1),
IF(F174&lt;&gt;OFFSET(F174,-1,0),OFFSET(F174,-1,0)/OFFSET(F174,0,-1),""))</f>
        <v/>
      </c>
      <c r="I174">
        <f ca="1">(60+SUMIF(OFFSET(N174,-$C174+1,0,$C174),"EN",OFFSET(O174,-$C174+1,0,$C174))+SUMIF(OFFSET(S174,-$C174+1,0,$C174),"EN",OFFSET(T174,-$C174+1,0,$C174)))*SummonTypeTable!$Q$2</f>
        <v>4240</v>
      </c>
      <c r="J174" t="str">
        <f ca="1">IF(C174=1,60*SummonTypeTable!$Q$2-OFFSET(I174,0,-4),
IF(I174&lt;&gt;OFFSET(I174,-1,0),OFFSET(I174,-1,0)-OFFSET(I174,0,-4),""))</f>
        <v/>
      </c>
      <c r="K174" t="str">
        <f ca="1">IF(C174=1,60*SummonTypeTable!$Q$2/OFFSET(I174,0,-4),
IF(I174&lt;&gt;OFFSET(I174,-1,0),OFFSET(I174,-1,0)/OFFSET(I174,0,-4),""))</f>
        <v/>
      </c>
      <c r="L174" t="str">
        <f t="shared" ca="1" si="40"/>
        <v>cu</v>
      </c>
      <c r="M174" t="s">
        <v>81</v>
      </c>
      <c r="N174" t="s">
        <v>153</v>
      </c>
      <c r="O174">
        <v>30</v>
      </c>
      <c r="P174" t="str">
        <f t="shared" si="31"/>
        <v/>
      </c>
      <c r="Q174" t="str">
        <f t="shared" ca="1" si="38"/>
        <v>cu</v>
      </c>
      <c r="R174" t="s">
        <v>81</v>
      </c>
      <c r="S174" t="s">
        <v>153</v>
      </c>
      <c r="T174">
        <v>10</v>
      </c>
      <c r="U174" t="str">
        <f t="shared" ca="1" si="29"/>
        <v>cu</v>
      </c>
      <c r="V174" t="str">
        <f t="shared" si="32"/>
        <v>DI</v>
      </c>
      <c r="W174">
        <f t="shared" si="33"/>
        <v>30</v>
      </c>
      <c r="X174" t="str">
        <f t="shared" ca="1" si="34"/>
        <v>cu</v>
      </c>
      <c r="Y174" t="str">
        <f t="shared" si="35"/>
        <v>DI</v>
      </c>
      <c r="Z174">
        <f t="shared" si="36"/>
        <v>10</v>
      </c>
    </row>
    <row r="175" spans="1:26">
      <c r="A175" t="str">
        <f t="shared" si="30"/>
        <v>fr</v>
      </c>
      <c r="B175" t="str">
        <f>VLOOKUP(A175,EventPointTypeTable!$A:$B,MATCH(EventPointTypeTable!$B$1,EventPointTypeTable!$A$1:$B$1,0),0)</f>
        <v>첫시작용</v>
      </c>
      <c r="C175">
        <v>174</v>
      </c>
      <c r="D175">
        <v>111</v>
      </c>
      <c r="E175">
        <f t="shared" ca="1" si="37"/>
        <v>12431</v>
      </c>
      <c r="F175">
        <f ca="1">(60+SUMIF(OFFSET(N175,-$C175+1,0,$C175),"EN",OFFSET(O175,-$C175+1,0,$C175)))*SummonTypeTable!$Q$2</f>
        <v>4240</v>
      </c>
      <c r="G175" t="str">
        <f ca="1">IF(C175=1,60*SummonTypeTable!$Q$2-OFFSET(F175,0,-1),
IF(F175&lt;&gt;OFFSET(F175,-1,0),OFFSET(F175,-1,0)-OFFSET(F175,0,-1),""))</f>
        <v/>
      </c>
      <c r="H175" t="str">
        <f ca="1">IF(C175=1,60*SummonTypeTable!$Q$2/OFFSET(F175,0,-1),
IF(F175&lt;&gt;OFFSET(F175,-1,0),OFFSET(F175,-1,0)/OFFSET(F175,0,-1),""))</f>
        <v/>
      </c>
      <c r="I175">
        <f ca="1">(60+SUMIF(OFFSET(N175,-$C175+1,0,$C175),"EN",OFFSET(O175,-$C175+1,0,$C175))+SUMIF(OFFSET(S175,-$C175+1,0,$C175),"EN",OFFSET(T175,-$C175+1,0,$C175)))*SummonTypeTable!$Q$2</f>
        <v>4240</v>
      </c>
      <c r="J175" t="str">
        <f ca="1">IF(C175=1,60*SummonTypeTable!$Q$2-OFFSET(I175,0,-4),
IF(I175&lt;&gt;OFFSET(I175,-1,0),OFFSET(I175,-1,0)-OFFSET(I175,0,-4),""))</f>
        <v/>
      </c>
      <c r="K175" t="str">
        <f ca="1">IF(C175=1,60*SummonTypeTable!$Q$2/OFFSET(I175,0,-4),
IF(I175&lt;&gt;OFFSET(I175,-1,0),OFFSET(I175,-1,0)/OFFSET(I175,0,-4),""))</f>
        <v/>
      </c>
      <c r="L175" t="str">
        <f t="shared" ca="1" si="40"/>
        <v>cu</v>
      </c>
      <c r="M175" t="s">
        <v>81</v>
      </c>
      <c r="N175" t="s">
        <v>147</v>
      </c>
      <c r="O175">
        <v>8850</v>
      </c>
      <c r="P175" t="str">
        <f t="shared" si="31"/>
        <v/>
      </c>
      <c r="Q175" t="str">
        <f t="shared" ca="1" si="38"/>
        <v>cu</v>
      </c>
      <c r="R175" t="s">
        <v>81</v>
      </c>
      <c r="S175" t="s">
        <v>147</v>
      </c>
      <c r="T175">
        <v>4425</v>
      </c>
      <c r="U175" t="str">
        <f t="shared" ca="1" si="29"/>
        <v>cu</v>
      </c>
      <c r="V175" t="str">
        <f t="shared" si="32"/>
        <v>GO</v>
      </c>
      <c r="W175">
        <f t="shared" si="33"/>
        <v>8850</v>
      </c>
      <c r="X175" t="str">
        <f t="shared" ca="1" si="34"/>
        <v>cu</v>
      </c>
      <c r="Y175" t="str">
        <f t="shared" si="35"/>
        <v>GO</v>
      </c>
      <c r="Z175">
        <f t="shared" si="36"/>
        <v>4425</v>
      </c>
    </row>
    <row r="176" spans="1:26">
      <c r="A176" t="str">
        <f t="shared" si="30"/>
        <v>fr</v>
      </c>
      <c r="B176" t="str">
        <f>VLOOKUP(A176,EventPointTypeTable!$A:$B,MATCH(EventPointTypeTable!$B$1,EventPointTypeTable!$A$1:$B$1,0),0)</f>
        <v>첫시작용</v>
      </c>
      <c r="C176">
        <v>175</v>
      </c>
      <c r="D176">
        <v>145</v>
      </c>
      <c r="E176">
        <f t="shared" ca="1" si="37"/>
        <v>12576</v>
      </c>
      <c r="F176">
        <f ca="1">(60+SUMIF(OFFSET(N176,-$C176+1,0,$C176),"EN",OFFSET(O176,-$C176+1,0,$C176)))*SummonTypeTable!$Q$2</f>
        <v>4240</v>
      </c>
      <c r="G176" t="str">
        <f ca="1">IF(C176=1,60*SummonTypeTable!$Q$2-OFFSET(F176,0,-1),
IF(F176&lt;&gt;OFFSET(F176,-1,0),OFFSET(F176,-1,0)-OFFSET(F176,0,-1),""))</f>
        <v/>
      </c>
      <c r="H176" t="str">
        <f ca="1">IF(C176=1,60*SummonTypeTable!$Q$2/OFFSET(F176,0,-1),
IF(F176&lt;&gt;OFFSET(F176,-1,0),OFFSET(F176,-1,0)/OFFSET(F176,0,-1),""))</f>
        <v/>
      </c>
      <c r="I176">
        <f ca="1">(60+SUMIF(OFFSET(N176,-$C176+1,0,$C176),"EN",OFFSET(O176,-$C176+1,0,$C176))+SUMIF(OFFSET(S176,-$C176+1,0,$C176),"EN",OFFSET(T176,-$C176+1,0,$C176)))*SummonTypeTable!$Q$2</f>
        <v>4240</v>
      </c>
      <c r="J176" t="str">
        <f ca="1">IF(C176=1,60*SummonTypeTable!$Q$2-OFFSET(I176,0,-4),
IF(I176&lt;&gt;OFFSET(I176,-1,0),OFFSET(I176,-1,0)-OFFSET(I176,0,-4),""))</f>
        <v/>
      </c>
      <c r="K176" t="str">
        <f ca="1">IF(C176=1,60*SummonTypeTable!$Q$2/OFFSET(I176,0,-4),
IF(I176&lt;&gt;OFFSET(I176,-1,0),OFFSET(I176,-1,0)/OFFSET(I176,0,-4),""))</f>
        <v/>
      </c>
      <c r="L176" t="str">
        <f t="shared" ca="1" si="40"/>
        <v>it</v>
      </c>
      <c r="M176" t="s">
        <v>139</v>
      </c>
      <c r="N176" t="s">
        <v>138</v>
      </c>
      <c r="O176">
        <v>10</v>
      </c>
      <c r="P176" t="str">
        <f t="shared" si="31"/>
        <v/>
      </c>
      <c r="Q176" t="str">
        <f t="shared" ca="1" si="38"/>
        <v>cu</v>
      </c>
      <c r="R176" t="s">
        <v>81</v>
      </c>
      <c r="S176" t="s">
        <v>147</v>
      </c>
      <c r="T176">
        <v>4450</v>
      </c>
      <c r="U176" t="str">
        <f t="shared" ca="1" si="29"/>
        <v>it</v>
      </c>
      <c r="V176" t="str">
        <f t="shared" si="32"/>
        <v>Cash_sSpellGacha</v>
      </c>
      <c r="W176">
        <f t="shared" si="33"/>
        <v>10</v>
      </c>
      <c r="X176" t="str">
        <f t="shared" ca="1" si="34"/>
        <v>cu</v>
      </c>
      <c r="Y176" t="str">
        <f t="shared" si="35"/>
        <v>GO</v>
      </c>
      <c r="Z176">
        <f t="shared" si="36"/>
        <v>4450</v>
      </c>
    </row>
    <row r="177" spans="1:26">
      <c r="A177" t="str">
        <f t="shared" si="30"/>
        <v>fr</v>
      </c>
      <c r="B177" t="str">
        <f>VLOOKUP(A177,EventPointTypeTable!$A:$B,MATCH(EventPointTypeTable!$B$1,EventPointTypeTable!$A$1:$B$1,0),0)</f>
        <v>첫시작용</v>
      </c>
      <c r="C177">
        <v>176</v>
      </c>
      <c r="D177">
        <v>396</v>
      </c>
      <c r="E177">
        <f t="shared" ca="1" si="37"/>
        <v>12972</v>
      </c>
      <c r="F177">
        <f ca="1">(60+SUMIF(OFFSET(N177,-$C177+1,0,$C177),"EN",OFFSET(O177,-$C177+1,0,$C177)))*SummonTypeTable!$Q$2</f>
        <v>4466.6666666666661</v>
      </c>
      <c r="G177">
        <f ca="1">IF(C177=1,60*SummonTypeTable!$Q$2-OFFSET(F177,0,-1),
IF(F177&lt;&gt;OFFSET(F177,-1,0),OFFSET(F177,-1,0)-OFFSET(F177,0,-1),""))</f>
        <v>-8732</v>
      </c>
      <c r="H177">
        <f ca="1">IF(C177=1,60*SummonTypeTable!$Q$2/OFFSET(F177,0,-1),
IF(F177&lt;&gt;OFFSET(F177,-1,0),OFFSET(F177,-1,0)/OFFSET(F177,0,-1),""))</f>
        <v>0.32685784767190873</v>
      </c>
      <c r="I177">
        <f ca="1">(60+SUMIF(OFFSET(N177,-$C177+1,0,$C177),"EN",OFFSET(O177,-$C177+1,0,$C177))+SUMIF(OFFSET(S177,-$C177+1,0,$C177),"EN",OFFSET(T177,-$C177+1,0,$C177)))*SummonTypeTable!$Q$2</f>
        <v>4466.6666666666661</v>
      </c>
      <c r="J177">
        <f ca="1">IF(C177=1,60*SummonTypeTable!$Q$2-OFFSET(I177,0,-4),
IF(I177&lt;&gt;OFFSET(I177,-1,0),OFFSET(I177,-1,0)-OFFSET(I177,0,-4),""))</f>
        <v>-8732</v>
      </c>
      <c r="K177">
        <f ca="1">IF(C177=1,60*SummonTypeTable!$Q$2/OFFSET(I177,0,-4),
IF(I177&lt;&gt;OFFSET(I177,-1,0),OFFSET(I177,-1,0)/OFFSET(I177,0,-4),""))</f>
        <v>0.32685784767190873</v>
      </c>
      <c r="L177" t="str">
        <f t="shared" ca="1" si="40"/>
        <v>cu</v>
      </c>
      <c r="M177" t="s">
        <v>81</v>
      </c>
      <c r="N177" t="s">
        <v>146</v>
      </c>
      <c r="O177">
        <v>340</v>
      </c>
      <c r="P177" t="str">
        <f t="shared" si="31"/>
        <v>에너지너무많음</v>
      </c>
      <c r="Q177" t="str">
        <f t="shared" ca="1" si="38"/>
        <v>cu</v>
      </c>
      <c r="R177" t="s">
        <v>81</v>
      </c>
      <c r="S177" t="s">
        <v>147</v>
      </c>
      <c r="T177">
        <v>4475</v>
      </c>
      <c r="U177" t="str">
        <f t="shared" ca="1" si="29"/>
        <v>cu</v>
      </c>
      <c r="V177" t="str">
        <f t="shared" si="32"/>
        <v>EN</v>
      </c>
      <c r="W177">
        <f t="shared" si="33"/>
        <v>340</v>
      </c>
      <c r="X177" t="str">
        <f t="shared" ca="1" si="34"/>
        <v>cu</v>
      </c>
      <c r="Y177" t="str">
        <f t="shared" si="35"/>
        <v>GO</v>
      </c>
      <c r="Z177">
        <f t="shared" si="36"/>
        <v>4475</v>
      </c>
    </row>
    <row r="178" spans="1:26">
      <c r="A178" t="str">
        <f t="shared" si="30"/>
        <v>fr</v>
      </c>
      <c r="B178" t="str">
        <f>VLOOKUP(A178,EventPointTypeTable!$A:$B,MATCH(EventPointTypeTable!$B$1,EventPointTypeTable!$A$1:$B$1,0),0)</f>
        <v>첫시작용</v>
      </c>
      <c r="C178">
        <v>177</v>
      </c>
      <c r="D178">
        <v>132</v>
      </c>
      <c r="E178">
        <f t="shared" ca="1" si="37"/>
        <v>13104</v>
      </c>
      <c r="F178">
        <f ca="1">(60+SUMIF(OFFSET(N178,-$C178+1,0,$C178),"EN",OFFSET(O178,-$C178+1,0,$C178)))*SummonTypeTable!$Q$2</f>
        <v>4466.6666666666661</v>
      </c>
      <c r="G178" t="str">
        <f ca="1">IF(C178=1,60*SummonTypeTable!$Q$2-OFFSET(F178,0,-1),
IF(F178&lt;&gt;OFFSET(F178,-1,0),OFFSET(F178,-1,0)-OFFSET(F178,0,-1),""))</f>
        <v/>
      </c>
      <c r="H178" t="str">
        <f ca="1">IF(C178=1,60*SummonTypeTable!$Q$2/OFFSET(F178,0,-1),
IF(F178&lt;&gt;OFFSET(F178,-1,0),OFFSET(F178,-1,0)/OFFSET(F178,0,-1),""))</f>
        <v/>
      </c>
      <c r="I178">
        <f ca="1">(60+SUMIF(OFFSET(N178,-$C178+1,0,$C178),"EN",OFFSET(O178,-$C178+1,0,$C178))+SUMIF(OFFSET(S178,-$C178+1,0,$C178),"EN",OFFSET(T178,-$C178+1,0,$C178)))*SummonTypeTable!$Q$2</f>
        <v>4466.6666666666661</v>
      </c>
      <c r="J178" t="str">
        <f ca="1">IF(C178=1,60*SummonTypeTable!$Q$2-OFFSET(I178,0,-4),
IF(I178&lt;&gt;OFFSET(I178,-1,0),OFFSET(I178,-1,0)-OFFSET(I178,0,-4),""))</f>
        <v/>
      </c>
      <c r="K178" t="str">
        <f ca="1">IF(C178=1,60*SummonTypeTable!$Q$2/OFFSET(I178,0,-4),
IF(I178&lt;&gt;OFFSET(I178,-1,0),OFFSET(I178,-1,0)/OFFSET(I178,0,-4),""))</f>
        <v/>
      </c>
      <c r="L178" t="str">
        <f t="shared" ca="1" si="40"/>
        <v>it</v>
      </c>
      <c r="M178" t="s">
        <v>139</v>
      </c>
      <c r="N178" t="s">
        <v>138</v>
      </c>
      <c r="O178">
        <v>2</v>
      </c>
      <c r="P178" t="str">
        <f t="shared" si="31"/>
        <v/>
      </c>
      <c r="Q178" t="str">
        <f t="shared" ca="1" si="38"/>
        <v>cu</v>
      </c>
      <c r="R178" t="s">
        <v>81</v>
      </c>
      <c r="S178" t="s">
        <v>147</v>
      </c>
      <c r="T178">
        <v>4500</v>
      </c>
      <c r="U178" t="str">
        <f t="shared" ca="1" si="29"/>
        <v>it</v>
      </c>
      <c r="V178" t="str">
        <f t="shared" si="32"/>
        <v>Cash_sSpellGacha</v>
      </c>
      <c r="W178">
        <f t="shared" si="33"/>
        <v>2</v>
      </c>
      <c r="X178" t="str">
        <f t="shared" ca="1" si="34"/>
        <v>cu</v>
      </c>
      <c r="Y178" t="str">
        <f t="shared" si="35"/>
        <v>GO</v>
      </c>
      <c r="Z178">
        <f t="shared" si="36"/>
        <v>4500</v>
      </c>
    </row>
    <row r="179" spans="1:26">
      <c r="A179" t="str">
        <f t="shared" si="30"/>
        <v>fr</v>
      </c>
      <c r="B179" t="str">
        <f>VLOOKUP(A179,EventPointTypeTable!$A:$B,MATCH(EventPointTypeTable!$B$1,EventPointTypeTable!$A$1:$B$1,0),0)</f>
        <v>첫시작용</v>
      </c>
      <c r="C179">
        <v>178</v>
      </c>
      <c r="D179">
        <v>185</v>
      </c>
      <c r="E179">
        <f t="shared" ca="1" si="37"/>
        <v>13289</v>
      </c>
      <c r="F179">
        <f ca="1">(60+SUMIF(OFFSET(N179,-$C179+1,0,$C179),"EN",OFFSET(O179,-$C179+1,0,$C179)))*SummonTypeTable!$Q$2</f>
        <v>4466.6666666666661</v>
      </c>
      <c r="G179" t="str">
        <f ca="1">IF(C179=1,60*SummonTypeTable!$Q$2-OFFSET(F179,0,-1),
IF(F179&lt;&gt;OFFSET(F179,-1,0),OFFSET(F179,-1,0)-OFFSET(F179,0,-1),""))</f>
        <v/>
      </c>
      <c r="H179" t="str">
        <f ca="1">IF(C179=1,60*SummonTypeTable!$Q$2/OFFSET(F179,0,-1),
IF(F179&lt;&gt;OFFSET(F179,-1,0),OFFSET(F179,-1,0)/OFFSET(F179,0,-1),""))</f>
        <v/>
      </c>
      <c r="I179">
        <f ca="1">(60+SUMIF(OFFSET(N179,-$C179+1,0,$C179),"EN",OFFSET(O179,-$C179+1,0,$C179))+SUMIF(OFFSET(S179,-$C179+1,0,$C179),"EN",OFFSET(T179,-$C179+1,0,$C179)))*SummonTypeTable!$Q$2</f>
        <v>4466.6666666666661</v>
      </c>
      <c r="J179" t="str">
        <f ca="1">IF(C179=1,60*SummonTypeTable!$Q$2-OFFSET(I179,0,-4),
IF(I179&lt;&gt;OFFSET(I179,-1,0),OFFSET(I179,-1,0)-OFFSET(I179,0,-4),""))</f>
        <v/>
      </c>
      <c r="K179" t="str">
        <f ca="1">IF(C179=1,60*SummonTypeTable!$Q$2/OFFSET(I179,0,-4),
IF(I179&lt;&gt;OFFSET(I179,-1,0),OFFSET(I179,-1,0)/OFFSET(I179,0,-4),""))</f>
        <v/>
      </c>
      <c r="L179" t="str">
        <f t="shared" ca="1" si="40"/>
        <v>cu</v>
      </c>
      <c r="M179" t="s">
        <v>81</v>
      </c>
      <c r="N179" t="s">
        <v>147</v>
      </c>
      <c r="O179">
        <v>9050</v>
      </c>
      <c r="P179" t="str">
        <f t="shared" si="31"/>
        <v/>
      </c>
      <c r="Q179" t="str">
        <f t="shared" ca="1" si="38"/>
        <v>cu</v>
      </c>
      <c r="R179" t="s">
        <v>81</v>
      </c>
      <c r="S179" t="s">
        <v>147</v>
      </c>
      <c r="T179">
        <v>4525</v>
      </c>
      <c r="U179" t="str">
        <f t="shared" ca="1" si="29"/>
        <v>cu</v>
      </c>
      <c r="V179" t="str">
        <f t="shared" si="32"/>
        <v>GO</v>
      </c>
      <c r="W179">
        <f t="shared" si="33"/>
        <v>9050</v>
      </c>
      <c r="X179" t="str">
        <f t="shared" ca="1" si="34"/>
        <v>cu</v>
      </c>
      <c r="Y179" t="str">
        <f t="shared" si="35"/>
        <v>GO</v>
      </c>
      <c r="Z179">
        <f t="shared" si="36"/>
        <v>4525</v>
      </c>
    </row>
    <row r="180" spans="1:26">
      <c r="A180" t="str">
        <f t="shared" si="30"/>
        <v>fr</v>
      </c>
      <c r="B180" t="str">
        <f>VLOOKUP(A180,EventPointTypeTable!$A:$B,MATCH(EventPointTypeTable!$B$1,EventPointTypeTable!$A$1:$B$1,0),0)</f>
        <v>첫시작용</v>
      </c>
      <c r="C180">
        <v>179</v>
      </c>
      <c r="D180">
        <v>359</v>
      </c>
      <c r="E180">
        <f t="shared" ca="1" si="37"/>
        <v>13648</v>
      </c>
      <c r="F180">
        <f ca="1">(60+SUMIF(OFFSET(N180,-$C180+1,0,$C180),"EN",OFFSET(O180,-$C180+1,0,$C180)))*SummonTypeTable!$Q$2</f>
        <v>4713.333333333333</v>
      </c>
      <c r="G180">
        <f ca="1">IF(C180=1,60*SummonTypeTable!$Q$2-OFFSET(F180,0,-1),
IF(F180&lt;&gt;OFFSET(F180,-1,0),OFFSET(F180,-1,0)-OFFSET(F180,0,-1),""))</f>
        <v>-9181.3333333333339</v>
      </c>
      <c r="H180">
        <f ca="1">IF(C180=1,60*SummonTypeTable!$Q$2/OFFSET(F180,0,-1),
IF(F180&lt;&gt;OFFSET(F180,-1,0),OFFSET(F180,-1,0)/OFFSET(F180,0,-1),""))</f>
        <v>0.32727627979679558</v>
      </c>
      <c r="I180">
        <f ca="1">(60+SUMIF(OFFSET(N180,-$C180+1,0,$C180),"EN",OFFSET(O180,-$C180+1,0,$C180))+SUMIF(OFFSET(S180,-$C180+1,0,$C180),"EN",OFFSET(T180,-$C180+1,0,$C180)))*SummonTypeTable!$Q$2</f>
        <v>4713.333333333333</v>
      </c>
      <c r="J180">
        <f ca="1">IF(C180=1,60*SummonTypeTable!$Q$2-OFFSET(I180,0,-4),
IF(I180&lt;&gt;OFFSET(I180,-1,0),OFFSET(I180,-1,0)-OFFSET(I180,0,-4),""))</f>
        <v>-9181.3333333333339</v>
      </c>
      <c r="K180">
        <f ca="1">IF(C180=1,60*SummonTypeTable!$Q$2/OFFSET(I180,0,-4),
IF(I180&lt;&gt;OFFSET(I180,-1,0),OFFSET(I180,-1,0)/OFFSET(I180,0,-4),""))</f>
        <v>0.32727627979679558</v>
      </c>
      <c r="L180" t="str">
        <f t="shared" ca="1" si="40"/>
        <v>cu</v>
      </c>
      <c r="M180" t="s">
        <v>81</v>
      </c>
      <c r="N180" t="s">
        <v>146</v>
      </c>
      <c r="O180">
        <v>370</v>
      </c>
      <c r="P180" t="str">
        <f t="shared" si="31"/>
        <v>에너지너무많음</v>
      </c>
      <c r="Q180" t="str">
        <f t="shared" ca="1" si="38"/>
        <v>cu</v>
      </c>
      <c r="R180" t="s">
        <v>81</v>
      </c>
      <c r="S180" t="s">
        <v>147</v>
      </c>
      <c r="T180">
        <v>4550</v>
      </c>
      <c r="U180" t="str">
        <f t="shared" ca="1" si="29"/>
        <v>cu</v>
      </c>
      <c r="V180" t="str">
        <f t="shared" si="32"/>
        <v>EN</v>
      </c>
      <c r="W180">
        <f t="shared" si="33"/>
        <v>370</v>
      </c>
      <c r="X180" t="str">
        <f t="shared" ca="1" si="34"/>
        <v>cu</v>
      </c>
      <c r="Y180" t="str">
        <f t="shared" si="35"/>
        <v>GO</v>
      </c>
      <c r="Z180">
        <f t="shared" si="36"/>
        <v>4550</v>
      </c>
    </row>
    <row r="181" spans="1:26">
      <c r="A181" t="str">
        <f t="shared" si="30"/>
        <v>fr</v>
      </c>
      <c r="B181" t="str">
        <f>VLOOKUP(A181,EventPointTypeTable!$A:$B,MATCH(EventPointTypeTable!$B$1,EventPointTypeTable!$A$1:$B$1,0),0)</f>
        <v>첫시작용</v>
      </c>
      <c r="C181">
        <v>180</v>
      </c>
      <c r="D181">
        <v>86</v>
      </c>
      <c r="E181">
        <f t="shared" ca="1" si="37"/>
        <v>13734</v>
      </c>
      <c r="F181">
        <f ca="1">(60+SUMIF(OFFSET(N181,-$C181+1,0,$C181),"EN",OFFSET(O181,-$C181+1,0,$C181)))*SummonTypeTable!$Q$2</f>
        <v>4713.333333333333</v>
      </c>
      <c r="G181" t="str">
        <f ca="1">IF(C181=1,60*SummonTypeTable!$Q$2-OFFSET(F181,0,-1),
IF(F181&lt;&gt;OFFSET(F181,-1,0),OFFSET(F181,-1,0)-OFFSET(F181,0,-1),""))</f>
        <v/>
      </c>
      <c r="H181" t="str">
        <f ca="1">IF(C181=1,60*SummonTypeTable!$Q$2/OFFSET(F181,0,-1),
IF(F181&lt;&gt;OFFSET(F181,-1,0),OFFSET(F181,-1,0)/OFFSET(F181,0,-1),""))</f>
        <v/>
      </c>
      <c r="I181">
        <f ca="1">(60+SUMIF(OFFSET(N181,-$C181+1,0,$C181),"EN",OFFSET(O181,-$C181+1,0,$C181))+SUMIF(OFFSET(S181,-$C181+1,0,$C181),"EN",OFFSET(T181,-$C181+1,0,$C181)))*SummonTypeTable!$Q$2</f>
        <v>4713.333333333333</v>
      </c>
      <c r="J181" t="str">
        <f ca="1">IF(C181=1,60*SummonTypeTable!$Q$2-OFFSET(I181,0,-4),
IF(I181&lt;&gt;OFFSET(I181,-1,0),OFFSET(I181,-1,0)-OFFSET(I181,0,-4),""))</f>
        <v/>
      </c>
      <c r="K181" t="str">
        <f ca="1">IF(C181=1,60*SummonTypeTable!$Q$2/OFFSET(I181,0,-4),
IF(I181&lt;&gt;OFFSET(I181,-1,0),OFFSET(I181,-1,0)/OFFSET(I181,0,-4),""))</f>
        <v/>
      </c>
      <c r="L181" t="str">
        <f t="shared" ca="1" si="40"/>
        <v>it</v>
      </c>
      <c r="M181" t="s">
        <v>139</v>
      </c>
      <c r="N181" t="s">
        <v>138</v>
      </c>
      <c r="O181">
        <v>2</v>
      </c>
      <c r="P181" t="str">
        <f t="shared" si="31"/>
        <v/>
      </c>
      <c r="Q181" t="str">
        <f t="shared" ca="1" si="38"/>
        <v>cu</v>
      </c>
      <c r="R181" t="s">
        <v>81</v>
      </c>
      <c r="S181" t="s">
        <v>147</v>
      </c>
      <c r="T181">
        <v>4575</v>
      </c>
      <c r="U181" t="str">
        <f t="shared" ca="1" si="29"/>
        <v>it</v>
      </c>
      <c r="V181" t="str">
        <f t="shared" si="32"/>
        <v>Cash_sSpellGacha</v>
      </c>
      <c r="W181">
        <f t="shared" si="33"/>
        <v>2</v>
      </c>
      <c r="X181" t="str">
        <f t="shared" ca="1" si="34"/>
        <v>cu</v>
      </c>
      <c r="Y181" t="str">
        <f t="shared" si="35"/>
        <v>GO</v>
      </c>
      <c r="Z181">
        <f t="shared" si="36"/>
        <v>4575</v>
      </c>
    </row>
    <row r="182" spans="1:26">
      <c r="A182" t="str">
        <f t="shared" si="30"/>
        <v>fr</v>
      </c>
      <c r="B182" t="str">
        <f>VLOOKUP(A182,EventPointTypeTable!$A:$B,MATCH(EventPointTypeTable!$B$1,EventPointTypeTable!$A$1:$B$1,0),0)</f>
        <v>첫시작용</v>
      </c>
      <c r="C182">
        <v>181</v>
      </c>
      <c r="D182">
        <v>92</v>
      </c>
      <c r="E182">
        <f t="shared" ca="1" si="37"/>
        <v>13826</v>
      </c>
      <c r="F182">
        <f ca="1">(60+SUMIF(OFFSET(N182,-$C182+1,0,$C182),"EN",OFFSET(O182,-$C182+1,0,$C182)))*SummonTypeTable!$Q$2</f>
        <v>4713.333333333333</v>
      </c>
      <c r="G182" t="str">
        <f ca="1">IF(C182=1,60*SummonTypeTable!$Q$2-OFFSET(F182,0,-1),
IF(F182&lt;&gt;OFFSET(F182,-1,0),OFFSET(F182,-1,0)-OFFSET(F182,0,-1),""))</f>
        <v/>
      </c>
      <c r="H182" t="str">
        <f ca="1">IF(C182=1,60*SummonTypeTable!$Q$2/OFFSET(F182,0,-1),
IF(F182&lt;&gt;OFFSET(F182,-1,0),OFFSET(F182,-1,0)/OFFSET(F182,0,-1),""))</f>
        <v/>
      </c>
      <c r="I182">
        <f ca="1">(60+SUMIF(OFFSET(N182,-$C182+1,0,$C182),"EN",OFFSET(O182,-$C182+1,0,$C182))+SUMIF(OFFSET(S182,-$C182+1,0,$C182),"EN",OFFSET(T182,-$C182+1,0,$C182)))*SummonTypeTable!$Q$2</f>
        <v>4713.333333333333</v>
      </c>
      <c r="J182" t="str">
        <f ca="1">IF(C182=1,60*SummonTypeTable!$Q$2-OFFSET(I182,0,-4),
IF(I182&lt;&gt;OFFSET(I182,-1,0),OFFSET(I182,-1,0)-OFFSET(I182,0,-4),""))</f>
        <v/>
      </c>
      <c r="K182" t="str">
        <f ca="1">IF(C182=1,60*SummonTypeTable!$Q$2/OFFSET(I182,0,-4),
IF(I182&lt;&gt;OFFSET(I182,-1,0),OFFSET(I182,-1,0)/OFFSET(I182,0,-4),""))</f>
        <v/>
      </c>
      <c r="L182" t="str">
        <f t="shared" ca="1" si="40"/>
        <v>cu</v>
      </c>
      <c r="M182" t="s">
        <v>81</v>
      </c>
      <c r="N182" t="s">
        <v>147</v>
      </c>
      <c r="O182">
        <v>9200</v>
      </c>
      <c r="P182" t="str">
        <f t="shared" si="31"/>
        <v/>
      </c>
      <c r="Q182" t="str">
        <f t="shared" ca="1" si="38"/>
        <v>cu</v>
      </c>
      <c r="R182" t="s">
        <v>81</v>
      </c>
      <c r="S182" t="s">
        <v>147</v>
      </c>
      <c r="T182">
        <v>4600</v>
      </c>
      <c r="U182" t="str">
        <f t="shared" ca="1" si="29"/>
        <v>cu</v>
      </c>
      <c r="V182" t="str">
        <f t="shared" si="32"/>
        <v>GO</v>
      </c>
      <c r="W182">
        <f t="shared" si="33"/>
        <v>9200</v>
      </c>
      <c r="X182" t="str">
        <f t="shared" ca="1" si="34"/>
        <v>cu</v>
      </c>
      <c r="Y182" t="str">
        <f t="shared" si="35"/>
        <v>GO</v>
      </c>
      <c r="Z182">
        <f t="shared" si="36"/>
        <v>4600</v>
      </c>
    </row>
    <row r="183" spans="1:26">
      <c r="A183" t="str">
        <f t="shared" si="30"/>
        <v>fr</v>
      </c>
      <c r="B183" t="str">
        <f>VLOOKUP(A183,EventPointTypeTable!$A:$B,MATCH(EventPointTypeTable!$B$1,EventPointTypeTable!$A$1:$B$1,0),0)</f>
        <v>첫시작용</v>
      </c>
      <c r="C183">
        <v>182</v>
      </c>
      <c r="D183">
        <v>115</v>
      </c>
      <c r="E183">
        <f t="shared" ca="1" si="37"/>
        <v>13941</v>
      </c>
      <c r="F183">
        <f ca="1">(60+SUMIF(OFFSET(N183,-$C183+1,0,$C183),"EN",OFFSET(O183,-$C183+1,0,$C183)))*SummonTypeTable!$Q$2</f>
        <v>4713.333333333333</v>
      </c>
      <c r="G183" t="str">
        <f ca="1">IF(C183=1,60*SummonTypeTable!$Q$2-OFFSET(F183,0,-1),
IF(F183&lt;&gt;OFFSET(F183,-1,0),OFFSET(F183,-1,0)-OFFSET(F183,0,-1),""))</f>
        <v/>
      </c>
      <c r="H183" t="str">
        <f ca="1">IF(C183=1,60*SummonTypeTable!$Q$2/OFFSET(F183,0,-1),
IF(F183&lt;&gt;OFFSET(F183,-1,0),OFFSET(F183,-1,0)/OFFSET(F183,0,-1),""))</f>
        <v/>
      </c>
      <c r="I183">
        <f ca="1">(60+SUMIF(OFFSET(N183,-$C183+1,0,$C183),"EN",OFFSET(O183,-$C183+1,0,$C183))+SUMIF(OFFSET(S183,-$C183+1,0,$C183),"EN",OFFSET(T183,-$C183+1,0,$C183)))*SummonTypeTable!$Q$2</f>
        <v>4713.333333333333</v>
      </c>
      <c r="J183" t="str">
        <f ca="1">IF(C183=1,60*SummonTypeTable!$Q$2-OFFSET(I183,0,-4),
IF(I183&lt;&gt;OFFSET(I183,-1,0),OFFSET(I183,-1,0)-OFFSET(I183,0,-4),""))</f>
        <v/>
      </c>
      <c r="K183" t="str">
        <f ca="1">IF(C183=1,60*SummonTypeTable!$Q$2/OFFSET(I183,0,-4),
IF(I183&lt;&gt;OFFSET(I183,-1,0),OFFSET(I183,-1,0)/OFFSET(I183,0,-4),""))</f>
        <v/>
      </c>
      <c r="L183" t="str">
        <f t="shared" ca="1" si="40"/>
        <v>it</v>
      </c>
      <c r="M183" t="s">
        <v>139</v>
      </c>
      <c r="N183" t="s">
        <v>138</v>
      </c>
      <c r="O183">
        <v>1</v>
      </c>
      <c r="P183" t="str">
        <f t="shared" si="31"/>
        <v/>
      </c>
      <c r="Q183" t="str">
        <f t="shared" ca="1" si="38"/>
        <v>cu</v>
      </c>
      <c r="R183" t="s">
        <v>81</v>
      </c>
      <c r="S183" t="s">
        <v>147</v>
      </c>
      <c r="T183">
        <v>4625</v>
      </c>
      <c r="U183" t="str">
        <f t="shared" ca="1" si="29"/>
        <v>it</v>
      </c>
      <c r="V183" t="str">
        <f t="shared" si="32"/>
        <v>Cash_sSpellGacha</v>
      </c>
      <c r="W183">
        <f t="shared" si="33"/>
        <v>1</v>
      </c>
      <c r="X183" t="str">
        <f t="shared" ca="1" si="34"/>
        <v>cu</v>
      </c>
      <c r="Y183" t="str">
        <f t="shared" si="35"/>
        <v>GO</v>
      </c>
      <c r="Z183">
        <f t="shared" si="36"/>
        <v>4625</v>
      </c>
    </row>
    <row r="184" spans="1:26">
      <c r="A184" t="str">
        <f t="shared" si="30"/>
        <v>fr</v>
      </c>
      <c r="B184" t="str">
        <f>VLOOKUP(A184,EventPointTypeTable!$A:$B,MATCH(EventPointTypeTable!$B$1,EventPointTypeTable!$A$1:$B$1,0),0)</f>
        <v>첫시작용</v>
      </c>
      <c r="C184">
        <v>183</v>
      </c>
      <c r="D184">
        <v>155</v>
      </c>
      <c r="E184">
        <f t="shared" ca="1" si="37"/>
        <v>14096</v>
      </c>
      <c r="F184">
        <f ca="1">(60+SUMIF(OFFSET(N184,-$C184+1,0,$C184),"EN",OFFSET(O184,-$C184+1,0,$C184)))*SummonTypeTable!$Q$2</f>
        <v>4713.333333333333</v>
      </c>
      <c r="G184" t="str">
        <f ca="1">IF(C184=1,60*SummonTypeTable!$Q$2-OFFSET(F184,0,-1),
IF(F184&lt;&gt;OFFSET(F184,-1,0),OFFSET(F184,-1,0)-OFFSET(F184,0,-1),""))</f>
        <v/>
      </c>
      <c r="H184" t="str">
        <f ca="1">IF(C184=1,60*SummonTypeTable!$Q$2/OFFSET(F184,0,-1),
IF(F184&lt;&gt;OFFSET(F184,-1,0),OFFSET(F184,-1,0)/OFFSET(F184,0,-1),""))</f>
        <v/>
      </c>
      <c r="I184">
        <f ca="1">(60+SUMIF(OFFSET(N184,-$C184+1,0,$C184),"EN",OFFSET(O184,-$C184+1,0,$C184))+SUMIF(OFFSET(S184,-$C184+1,0,$C184),"EN",OFFSET(T184,-$C184+1,0,$C184)))*SummonTypeTable!$Q$2</f>
        <v>4713.333333333333</v>
      </c>
      <c r="J184" t="str">
        <f ca="1">IF(C184=1,60*SummonTypeTable!$Q$2-OFFSET(I184,0,-4),
IF(I184&lt;&gt;OFFSET(I184,-1,0),OFFSET(I184,-1,0)-OFFSET(I184,0,-4),""))</f>
        <v/>
      </c>
      <c r="K184" t="str">
        <f ca="1">IF(C184=1,60*SummonTypeTable!$Q$2/OFFSET(I184,0,-4),
IF(I184&lt;&gt;OFFSET(I184,-1,0),OFFSET(I184,-1,0)/OFFSET(I184,0,-4),""))</f>
        <v/>
      </c>
      <c r="L184" t="str">
        <f t="shared" ca="1" si="40"/>
        <v>cu</v>
      </c>
      <c r="M184" t="s">
        <v>81</v>
      </c>
      <c r="N184" t="s">
        <v>147</v>
      </c>
      <c r="O184">
        <v>9300</v>
      </c>
      <c r="P184" t="str">
        <f t="shared" si="31"/>
        <v/>
      </c>
      <c r="Q184" t="str">
        <f t="shared" ca="1" si="38"/>
        <v>cu</v>
      </c>
      <c r="R184" t="s">
        <v>81</v>
      </c>
      <c r="S184" t="s">
        <v>147</v>
      </c>
      <c r="T184">
        <v>4650</v>
      </c>
      <c r="U184" t="str">
        <f t="shared" ca="1" si="29"/>
        <v>cu</v>
      </c>
      <c r="V184" t="str">
        <f t="shared" si="32"/>
        <v>GO</v>
      </c>
      <c r="W184">
        <f t="shared" si="33"/>
        <v>9300</v>
      </c>
      <c r="X184" t="str">
        <f t="shared" ca="1" si="34"/>
        <v>cu</v>
      </c>
      <c r="Y184" t="str">
        <f t="shared" si="35"/>
        <v>GO</v>
      </c>
      <c r="Z184">
        <f t="shared" si="36"/>
        <v>4650</v>
      </c>
    </row>
    <row r="185" spans="1:26">
      <c r="A185" t="str">
        <f t="shared" si="30"/>
        <v>fr</v>
      </c>
      <c r="B185" t="str">
        <f>VLOOKUP(A185,EventPointTypeTable!$A:$B,MATCH(EventPointTypeTable!$B$1,EventPointTypeTable!$A$1:$B$1,0),0)</f>
        <v>첫시작용</v>
      </c>
      <c r="C185">
        <v>184</v>
      </c>
      <c r="D185">
        <v>252</v>
      </c>
      <c r="E185">
        <f t="shared" ca="1" si="37"/>
        <v>14348</v>
      </c>
      <c r="F185">
        <f ca="1">(60+SUMIF(OFFSET(N185,-$C185+1,0,$C185),"EN",OFFSET(O185,-$C185+1,0,$C185)))*SummonTypeTable!$Q$2</f>
        <v>4980</v>
      </c>
      <c r="G185">
        <f ca="1">IF(C185=1,60*SummonTypeTable!$Q$2-OFFSET(F185,0,-1),
IF(F185&lt;&gt;OFFSET(F185,-1,0),OFFSET(F185,-1,0)-OFFSET(F185,0,-1),""))</f>
        <v>-9634.6666666666679</v>
      </c>
      <c r="H185">
        <f ca="1">IF(C185=1,60*SummonTypeTable!$Q$2/OFFSET(F185,0,-1),
IF(F185&lt;&gt;OFFSET(F185,-1,0),OFFSET(F185,-1,0)/OFFSET(F185,0,-1),""))</f>
        <v>0.32850106867391504</v>
      </c>
      <c r="I185">
        <f ca="1">(60+SUMIF(OFFSET(N185,-$C185+1,0,$C185),"EN",OFFSET(O185,-$C185+1,0,$C185))+SUMIF(OFFSET(S185,-$C185+1,0,$C185),"EN",OFFSET(T185,-$C185+1,0,$C185)))*SummonTypeTable!$Q$2</f>
        <v>4980</v>
      </c>
      <c r="J185">
        <f ca="1">IF(C185=1,60*SummonTypeTable!$Q$2-OFFSET(I185,0,-4),
IF(I185&lt;&gt;OFFSET(I185,-1,0),OFFSET(I185,-1,0)-OFFSET(I185,0,-4),""))</f>
        <v>-9634.6666666666679</v>
      </c>
      <c r="K185">
        <f ca="1">IF(C185=1,60*SummonTypeTable!$Q$2/OFFSET(I185,0,-4),
IF(I185&lt;&gt;OFFSET(I185,-1,0),OFFSET(I185,-1,0)/OFFSET(I185,0,-4),""))</f>
        <v>0.32850106867391504</v>
      </c>
      <c r="L185" t="str">
        <f t="shared" ca="1" si="40"/>
        <v>cu</v>
      </c>
      <c r="M185" t="s">
        <v>81</v>
      </c>
      <c r="N185" t="s">
        <v>146</v>
      </c>
      <c r="O185">
        <v>400</v>
      </c>
      <c r="P185" t="str">
        <f t="shared" si="31"/>
        <v>에너지너무많음</v>
      </c>
      <c r="Q185" t="str">
        <f t="shared" ca="1" si="38"/>
        <v>cu</v>
      </c>
      <c r="R185" t="s">
        <v>81</v>
      </c>
      <c r="S185" t="s">
        <v>147</v>
      </c>
      <c r="T185">
        <v>4675</v>
      </c>
      <c r="U185" t="str">
        <f t="shared" ca="1" si="29"/>
        <v>cu</v>
      </c>
      <c r="V185" t="str">
        <f t="shared" si="32"/>
        <v>EN</v>
      </c>
      <c r="W185">
        <f t="shared" si="33"/>
        <v>400</v>
      </c>
      <c r="X185" t="str">
        <f t="shared" ca="1" si="34"/>
        <v>cu</v>
      </c>
      <c r="Y185" t="str">
        <f t="shared" si="35"/>
        <v>GO</v>
      </c>
      <c r="Z185">
        <f t="shared" si="36"/>
        <v>4675</v>
      </c>
    </row>
    <row r="186" spans="1:26">
      <c r="A186" t="str">
        <f t="shared" si="30"/>
        <v>fr</v>
      </c>
      <c r="B186" t="str">
        <f>VLOOKUP(A186,EventPointTypeTable!$A:$B,MATCH(EventPointTypeTable!$B$1,EventPointTypeTable!$A$1:$B$1,0),0)</f>
        <v>첫시작용</v>
      </c>
      <c r="C186">
        <v>185</v>
      </c>
      <c r="D186">
        <v>77</v>
      </c>
      <c r="E186">
        <f t="shared" ca="1" si="37"/>
        <v>14425</v>
      </c>
      <c r="F186">
        <f ca="1">(60+SUMIF(OFFSET(N186,-$C186+1,0,$C186),"EN",OFFSET(O186,-$C186+1,0,$C186)))*SummonTypeTable!$Q$2</f>
        <v>4980</v>
      </c>
      <c r="G186" t="str">
        <f ca="1">IF(C186=1,60*SummonTypeTable!$Q$2-OFFSET(F186,0,-1),
IF(F186&lt;&gt;OFFSET(F186,-1,0),OFFSET(F186,-1,0)-OFFSET(F186,0,-1),""))</f>
        <v/>
      </c>
      <c r="H186" t="str">
        <f ca="1">IF(C186=1,60*SummonTypeTable!$Q$2/OFFSET(F186,0,-1),
IF(F186&lt;&gt;OFFSET(F186,-1,0),OFFSET(F186,-1,0)/OFFSET(F186,0,-1),""))</f>
        <v/>
      </c>
      <c r="I186">
        <f ca="1">(60+SUMIF(OFFSET(N186,-$C186+1,0,$C186),"EN",OFFSET(O186,-$C186+1,0,$C186))+SUMIF(OFFSET(S186,-$C186+1,0,$C186),"EN",OFFSET(T186,-$C186+1,0,$C186)))*SummonTypeTable!$Q$2</f>
        <v>4980</v>
      </c>
      <c r="J186" t="str">
        <f ca="1">IF(C186=1,60*SummonTypeTable!$Q$2-OFFSET(I186,0,-4),
IF(I186&lt;&gt;OFFSET(I186,-1,0),OFFSET(I186,-1,0)-OFFSET(I186,0,-4),""))</f>
        <v/>
      </c>
      <c r="K186" t="str">
        <f ca="1">IF(C186=1,60*SummonTypeTable!$Q$2/OFFSET(I186,0,-4),
IF(I186&lt;&gt;OFFSET(I186,-1,0),OFFSET(I186,-1,0)/OFFSET(I186,0,-4),""))</f>
        <v/>
      </c>
      <c r="L186" t="str">
        <f t="shared" ca="1" si="40"/>
        <v>cu</v>
      </c>
      <c r="M186" t="s">
        <v>81</v>
      </c>
      <c r="N186" t="s">
        <v>147</v>
      </c>
      <c r="O186">
        <v>9400</v>
      </c>
      <c r="P186" t="str">
        <f t="shared" si="31"/>
        <v/>
      </c>
      <c r="Q186" t="str">
        <f t="shared" ca="1" si="38"/>
        <v>cu</v>
      </c>
      <c r="R186" t="s">
        <v>81</v>
      </c>
      <c r="S186" t="s">
        <v>147</v>
      </c>
      <c r="T186">
        <v>4700</v>
      </c>
      <c r="U186" t="str">
        <f t="shared" ca="1" si="29"/>
        <v>cu</v>
      </c>
      <c r="V186" t="str">
        <f t="shared" si="32"/>
        <v>GO</v>
      </c>
      <c r="W186">
        <f t="shared" si="33"/>
        <v>9400</v>
      </c>
      <c r="X186" t="str">
        <f t="shared" ca="1" si="34"/>
        <v>cu</v>
      </c>
      <c r="Y186" t="str">
        <f t="shared" si="35"/>
        <v>GO</v>
      </c>
      <c r="Z186">
        <f t="shared" si="36"/>
        <v>4700</v>
      </c>
    </row>
    <row r="187" spans="1:26">
      <c r="A187" t="str">
        <f t="shared" si="30"/>
        <v>fr</v>
      </c>
      <c r="B187" t="str">
        <f>VLOOKUP(A187,EventPointTypeTable!$A:$B,MATCH(EventPointTypeTable!$B$1,EventPointTypeTable!$A$1:$B$1,0),0)</f>
        <v>첫시작용</v>
      </c>
      <c r="C187">
        <v>186</v>
      </c>
      <c r="D187">
        <v>85</v>
      </c>
      <c r="E187">
        <f t="shared" ca="1" si="37"/>
        <v>14510</v>
      </c>
      <c r="F187">
        <f ca="1">(60+SUMIF(OFFSET(N187,-$C187+1,0,$C187),"EN",OFFSET(O187,-$C187+1,0,$C187)))*SummonTypeTable!$Q$2</f>
        <v>4980</v>
      </c>
      <c r="G187" t="str">
        <f ca="1">IF(C187=1,60*SummonTypeTable!$Q$2-OFFSET(F187,0,-1),
IF(F187&lt;&gt;OFFSET(F187,-1,0),OFFSET(F187,-1,0)-OFFSET(F187,0,-1),""))</f>
        <v/>
      </c>
      <c r="H187" t="str">
        <f ca="1">IF(C187=1,60*SummonTypeTable!$Q$2/OFFSET(F187,0,-1),
IF(F187&lt;&gt;OFFSET(F187,-1,0),OFFSET(F187,-1,0)/OFFSET(F187,0,-1),""))</f>
        <v/>
      </c>
      <c r="I187">
        <f ca="1">(60+SUMIF(OFFSET(N187,-$C187+1,0,$C187),"EN",OFFSET(O187,-$C187+1,0,$C187))+SUMIF(OFFSET(S187,-$C187+1,0,$C187),"EN",OFFSET(T187,-$C187+1,0,$C187)))*SummonTypeTable!$Q$2</f>
        <v>4980</v>
      </c>
      <c r="J187" t="str">
        <f ca="1">IF(C187=1,60*SummonTypeTable!$Q$2-OFFSET(I187,0,-4),
IF(I187&lt;&gt;OFFSET(I187,-1,0),OFFSET(I187,-1,0)-OFFSET(I187,0,-4),""))</f>
        <v/>
      </c>
      <c r="K187" t="str">
        <f ca="1">IF(C187=1,60*SummonTypeTable!$Q$2/OFFSET(I187,0,-4),
IF(I187&lt;&gt;OFFSET(I187,-1,0),OFFSET(I187,-1,0)/OFFSET(I187,0,-4),""))</f>
        <v/>
      </c>
      <c r="L187" t="str">
        <f t="shared" ca="1" si="40"/>
        <v>it</v>
      </c>
      <c r="M187" t="s">
        <v>139</v>
      </c>
      <c r="N187" t="s">
        <v>138</v>
      </c>
      <c r="O187">
        <v>2</v>
      </c>
      <c r="P187" t="str">
        <f t="shared" si="31"/>
        <v/>
      </c>
      <c r="Q187" t="str">
        <f t="shared" ca="1" si="38"/>
        <v>cu</v>
      </c>
      <c r="R187" t="s">
        <v>81</v>
      </c>
      <c r="S187" t="s">
        <v>147</v>
      </c>
      <c r="T187">
        <v>4725</v>
      </c>
      <c r="U187" t="str">
        <f t="shared" ca="1" si="29"/>
        <v>it</v>
      </c>
      <c r="V187" t="str">
        <f t="shared" si="32"/>
        <v>Cash_sSpellGacha</v>
      </c>
      <c r="W187">
        <f t="shared" si="33"/>
        <v>2</v>
      </c>
      <c r="X187" t="str">
        <f t="shared" ca="1" si="34"/>
        <v>cu</v>
      </c>
      <c r="Y187" t="str">
        <f t="shared" si="35"/>
        <v>GO</v>
      </c>
      <c r="Z187">
        <f t="shared" si="36"/>
        <v>4725</v>
      </c>
    </row>
    <row r="188" spans="1:26">
      <c r="A188" t="str">
        <f t="shared" si="30"/>
        <v>fr</v>
      </c>
      <c r="B188" t="str">
        <f>VLOOKUP(A188,EventPointTypeTable!$A:$B,MATCH(EventPointTypeTable!$B$1,EventPointTypeTable!$A$1:$B$1,0),0)</f>
        <v>첫시작용</v>
      </c>
      <c r="C188">
        <v>187</v>
      </c>
      <c r="D188">
        <v>92</v>
      </c>
      <c r="E188">
        <f t="shared" ca="1" si="37"/>
        <v>14602</v>
      </c>
      <c r="F188">
        <f ca="1">(60+SUMIF(OFFSET(N188,-$C188+1,0,$C188),"EN",OFFSET(O188,-$C188+1,0,$C188)))*SummonTypeTable!$Q$2</f>
        <v>4980</v>
      </c>
      <c r="G188" t="str">
        <f ca="1">IF(C188=1,60*SummonTypeTable!$Q$2-OFFSET(F188,0,-1),
IF(F188&lt;&gt;OFFSET(F188,-1,0),OFFSET(F188,-1,0)-OFFSET(F188,0,-1),""))</f>
        <v/>
      </c>
      <c r="H188" t="str">
        <f ca="1">IF(C188=1,60*SummonTypeTable!$Q$2/OFFSET(F188,0,-1),
IF(F188&lt;&gt;OFFSET(F188,-1,0),OFFSET(F188,-1,0)/OFFSET(F188,0,-1),""))</f>
        <v/>
      </c>
      <c r="I188">
        <f ca="1">(60+SUMIF(OFFSET(N188,-$C188+1,0,$C188),"EN",OFFSET(O188,-$C188+1,0,$C188))+SUMIF(OFFSET(S188,-$C188+1,0,$C188),"EN",OFFSET(T188,-$C188+1,0,$C188)))*SummonTypeTable!$Q$2</f>
        <v>4980</v>
      </c>
      <c r="J188" t="str">
        <f ca="1">IF(C188=1,60*SummonTypeTable!$Q$2-OFFSET(I188,0,-4),
IF(I188&lt;&gt;OFFSET(I188,-1,0),OFFSET(I188,-1,0)-OFFSET(I188,0,-4),""))</f>
        <v/>
      </c>
      <c r="K188" t="str">
        <f ca="1">IF(C188=1,60*SummonTypeTable!$Q$2/OFFSET(I188,0,-4),
IF(I188&lt;&gt;OFFSET(I188,-1,0),OFFSET(I188,-1,0)/OFFSET(I188,0,-4),""))</f>
        <v/>
      </c>
      <c r="L188" t="str">
        <f t="shared" ca="1" si="40"/>
        <v>cu</v>
      </c>
      <c r="M188" t="s">
        <v>81</v>
      </c>
      <c r="N188" t="s">
        <v>147</v>
      </c>
      <c r="O188">
        <v>9500</v>
      </c>
      <c r="P188" t="str">
        <f t="shared" si="31"/>
        <v/>
      </c>
      <c r="Q188" t="str">
        <f t="shared" ca="1" si="38"/>
        <v>cu</v>
      </c>
      <c r="R188" t="s">
        <v>81</v>
      </c>
      <c r="S188" t="s">
        <v>147</v>
      </c>
      <c r="T188">
        <v>4750</v>
      </c>
      <c r="U188" t="str">
        <f t="shared" ca="1" si="29"/>
        <v>cu</v>
      </c>
      <c r="V188" t="str">
        <f t="shared" si="32"/>
        <v>GO</v>
      </c>
      <c r="W188">
        <f t="shared" si="33"/>
        <v>9500</v>
      </c>
      <c r="X188" t="str">
        <f t="shared" ca="1" si="34"/>
        <v>cu</v>
      </c>
      <c r="Y188" t="str">
        <f t="shared" si="35"/>
        <v>GO</v>
      </c>
      <c r="Z188">
        <f t="shared" si="36"/>
        <v>4750</v>
      </c>
    </row>
    <row r="189" spans="1:26">
      <c r="A189" t="str">
        <f t="shared" si="30"/>
        <v>fr</v>
      </c>
      <c r="B189" t="str">
        <f>VLOOKUP(A189,EventPointTypeTable!$A:$B,MATCH(EventPointTypeTable!$B$1,EventPointTypeTable!$A$1:$B$1,0),0)</f>
        <v>첫시작용</v>
      </c>
      <c r="C189">
        <v>188</v>
      </c>
      <c r="D189">
        <v>104</v>
      </c>
      <c r="E189">
        <f t="shared" ca="1" si="37"/>
        <v>14706</v>
      </c>
      <c r="F189">
        <f ca="1">(60+SUMIF(OFFSET(N189,-$C189+1,0,$C189),"EN",OFFSET(O189,-$C189+1,0,$C189)))*SummonTypeTable!$Q$2</f>
        <v>4980</v>
      </c>
      <c r="G189" t="str">
        <f ca="1">IF(C189=1,60*SummonTypeTable!$Q$2-OFFSET(F189,0,-1),
IF(F189&lt;&gt;OFFSET(F189,-1,0),OFFSET(F189,-1,0)-OFFSET(F189,0,-1),""))</f>
        <v/>
      </c>
      <c r="H189" t="str">
        <f ca="1">IF(C189=1,60*SummonTypeTable!$Q$2/OFFSET(F189,0,-1),
IF(F189&lt;&gt;OFFSET(F189,-1,0),OFFSET(F189,-1,0)/OFFSET(F189,0,-1),""))</f>
        <v/>
      </c>
      <c r="I189">
        <f ca="1">(60+SUMIF(OFFSET(N189,-$C189+1,0,$C189),"EN",OFFSET(O189,-$C189+1,0,$C189))+SUMIF(OFFSET(S189,-$C189+1,0,$C189),"EN",OFFSET(T189,-$C189+1,0,$C189)))*SummonTypeTable!$Q$2</f>
        <v>4980</v>
      </c>
      <c r="J189" t="str">
        <f ca="1">IF(C189=1,60*SummonTypeTable!$Q$2-OFFSET(I189,0,-4),
IF(I189&lt;&gt;OFFSET(I189,-1,0),OFFSET(I189,-1,0)-OFFSET(I189,0,-4),""))</f>
        <v/>
      </c>
      <c r="K189" t="str">
        <f ca="1">IF(C189=1,60*SummonTypeTable!$Q$2/OFFSET(I189,0,-4),
IF(I189&lt;&gt;OFFSET(I189,-1,0),OFFSET(I189,-1,0)/OFFSET(I189,0,-4),""))</f>
        <v/>
      </c>
      <c r="L189" t="str">
        <f t="shared" ca="1" si="40"/>
        <v>it</v>
      </c>
      <c r="M189" t="s">
        <v>139</v>
      </c>
      <c r="N189" t="s">
        <v>138</v>
      </c>
      <c r="O189">
        <v>1</v>
      </c>
      <c r="P189" t="str">
        <f t="shared" si="31"/>
        <v/>
      </c>
      <c r="Q189" t="str">
        <f t="shared" ca="1" si="38"/>
        <v>cu</v>
      </c>
      <c r="R189" t="s">
        <v>81</v>
      </c>
      <c r="S189" t="s">
        <v>147</v>
      </c>
      <c r="T189">
        <v>4775</v>
      </c>
      <c r="U189" t="str">
        <f t="shared" ca="1" si="29"/>
        <v>it</v>
      </c>
      <c r="V189" t="str">
        <f t="shared" si="32"/>
        <v>Cash_sSpellGacha</v>
      </c>
      <c r="W189">
        <f t="shared" si="33"/>
        <v>1</v>
      </c>
      <c r="X189" t="str">
        <f t="shared" ca="1" si="34"/>
        <v>cu</v>
      </c>
      <c r="Y189" t="str">
        <f t="shared" si="35"/>
        <v>GO</v>
      </c>
      <c r="Z189">
        <f t="shared" si="36"/>
        <v>4775</v>
      </c>
    </row>
    <row r="190" spans="1:26">
      <c r="A190" t="str">
        <f t="shared" si="30"/>
        <v>fr</v>
      </c>
      <c r="B190" t="str">
        <f>VLOOKUP(A190,EventPointTypeTable!$A:$B,MATCH(EventPointTypeTable!$B$1,EventPointTypeTable!$A$1:$B$1,0),0)</f>
        <v>첫시작용</v>
      </c>
      <c r="C190">
        <v>189</v>
      </c>
      <c r="D190">
        <v>126</v>
      </c>
      <c r="E190">
        <f t="shared" ca="1" si="37"/>
        <v>14832</v>
      </c>
      <c r="F190">
        <f ca="1">(60+SUMIF(OFFSET(N190,-$C190+1,0,$C190),"EN",OFFSET(O190,-$C190+1,0,$C190)))*SummonTypeTable!$Q$2</f>
        <v>4980</v>
      </c>
      <c r="G190" t="str">
        <f ca="1">IF(C190=1,60*SummonTypeTable!$Q$2-OFFSET(F190,0,-1),
IF(F190&lt;&gt;OFFSET(F190,-1,0),OFFSET(F190,-1,0)-OFFSET(F190,0,-1),""))</f>
        <v/>
      </c>
      <c r="H190" t="str">
        <f ca="1">IF(C190=1,60*SummonTypeTable!$Q$2/OFFSET(F190,0,-1),
IF(F190&lt;&gt;OFFSET(F190,-1,0),OFFSET(F190,-1,0)/OFFSET(F190,0,-1),""))</f>
        <v/>
      </c>
      <c r="I190">
        <f ca="1">(60+SUMIF(OFFSET(N190,-$C190+1,0,$C190),"EN",OFFSET(O190,-$C190+1,0,$C190))+SUMIF(OFFSET(S190,-$C190+1,0,$C190),"EN",OFFSET(T190,-$C190+1,0,$C190)))*SummonTypeTable!$Q$2</f>
        <v>4980</v>
      </c>
      <c r="J190" t="str">
        <f ca="1">IF(C190=1,60*SummonTypeTable!$Q$2-OFFSET(I190,0,-4),
IF(I190&lt;&gt;OFFSET(I190,-1,0),OFFSET(I190,-1,0)-OFFSET(I190,0,-4),""))</f>
        <v/>
      </c>
      <c r="K190" t="str">
        <f ca="1">IF(C190=1,60*SummonTypeTable!$Q$2/OFFSET(I190,0,-4),
IF(I190&lt;&gt;OFFSET(I190,-1,0),OFFSET(I190,-1,0)/OFFSET(I190,0,-4),""))</f>
        <v/>
      </c>
      <c r="L190" t="str">
        <f t="shared" ca="1" si="40"/>
        <v>cu</v>
      </c>
      <c r="M190" t="s">
        <v>81</v>
      </c>
      <c r="N190" t="s">
        <v>147</v>
      </c>
      <c r="O190">
        <v>9600</v>
      </c>
      <c r="P190" t="str">
        <f t="shared" si="31"/>
        <v/>
      </c>
      <c r="Q190" t="str">
        <f t="shared" ca="1" si="38"/>
        <v>cu</v>
      </c>
      <c r="R190" t="s">
        <v>81</v>
      </c>
      <c r="S190" t="s">
        <v>147</v>
      </c>
      <c r="T190">
        <v>4800</v>
      </c>
      <c r="U190" t="str">
        <f t="shared" ca="1" si="29"/>
        <v>cu</v>
      </c>
      <c r="V190" t="str">
        <f t="shared" si="32"/>
        <v>GO</v>
      </c>
      <c r="W190">
        <f t="shared" si="33"/>
        <v>9600</v>
      </c>
      <c r="X190" t="str">
        <f t="shared" ca="1" si="34"/>
        <v>cu</v>
      </c>
      <c r="Y190" t="str">
        <f t="shared" si="35"/>
        <v>GO</v>
      </c>
      <c r="Z190">
        <f t="shared" si="36"/>
        <v>4800</v>
      </c>
    </row>
    <row r="191" spans="1:26">
      <c r="A191" t="str">
        <f t="shared" si="30"/>
        <v>fr</v>
      </c>
      <c r="B191" t="str">
        <f>VLOOKUP(A191,EventPointTypeTable!$A:$B,MATCH(EventPointTypeTable!$B$1,EventPointTypeTable!$A$1:$B$1,0),0)</f>
        <v>첫시작용</v>
      </c>
      <c r="C191">
        <v>190</v>
      </c>
      <c r="D191">
        <v>240</v>
      </c>
      <c r="E191">
        <f t="shared" ca="1" si="37"/>
        <v>15072</v>
      </c>
      <c r="F191">
        <f ca="1">(60+SUMIF(OFFSET(N191,-$C191+1,0,$C191),"EN",OFFSET(O191,-$C191+1,0,$C191)))*SummonTypeTable!$Q$2</f>
        <v>5266.6666666666661</v>
      </c>
      <c r="G191">
        <f ca="1">IF(C191=1,60*SummonTypeTable!$Q$2-OFFSET(F191,0,-1),
IF(F191&lt;&gt;OFFSET(F191,-1,0),OFFSET(F191,-1,0)-OFFSET(F191,0,-1),""))</f>
        <v>-10092</v>
      </c>
      <c r="H191">
        <f ca="1">IF(C191=1,60*SummonTypeTable!$Q$2/OFFSET(F191,0,-1),
IF(F191&lt;&gt;OFFSET(F191,-1,0),OFFSET(F191,-1,0)/OFFSET(F191,0,-1),""))</f>
        <v>0.33041401273885351</v>
      </c>
      <c r="I191">
        <f ca="1">(60+SUMIF(OFFSET(N191,-$C191+1,0,$C191),"EN",OFFSET(O191,-$C191+1,0,$C191))+SUMIF(OFFSET(S191,-$C191+1,0,$C191),"EN",OFFSET(T191,-$C191+1,0,$C191)))*SummonTypeTable!$Q$2</f>
        <v>5266.6666666666661</v>
      </c>
      <c r="J191">
        <f ca="1">IF(C191=1,60*SummonTypeTable!$Q$2-OFFSET(I191,0,-4),
IF(I191&lt;&gt;OFFSET(I191,-1,0),OFFSET(I191,-1,0)-OFFSET(I191,0,-4),""))</f>
        <v>-10092</v>
      </c>
      <c r="K191">
        <f ca="1">IF(C191=1,60*SummonTypeTable!$Q$2/OFFSET(I191,0,-4),
IF(I191&lt;&gt;OFFSET(I191,-1,0),OFFSET(I191,-1,0)/OFFSET(I191,0,-4),""))</f>
        <v>0.33041401273885351</v>
      </c>
      <c r="L191" t="str">
        <f t="shared" ca="1" si="40"/>
        <v>cu</v>
      </c>
      <c r="M191" t="s">
        <v>81</v>
      </c>
      <c r="N191" t="s">
        <v>146</v>
      </c>
      <c r="O191">
        <v>430</v>
      </c>
      <c r="P191" t="str">
        <f t="shared" si="31"/>
        <v>에너지너무많음</v>
      </c>
      <c r="Q191" t="str">
        <f t="shared" ca="1" si="38"/>
        <v>cu</v>
      </c>
      <c r="R191" t="s">
        <v>81</v>
      </c>
      <c r="S191" t="s">
        <v>147</v>
      </c>
      <c r="T191">
        <v>4825</v>
      </c>
      <c r="U191" t="str">
        <f t="shared" ca="1" si="29"/>
        <v>cu</v>
      </c>
      <c r="V191" t="str">
        <f t="shared" si="32"/>
        <v>EN</v>
      </c>
      <c r="W191">
        <f t="shared" si="33"/>
        <v>430</v>
      </c>
      <c r="X191" t="str">
        <f t="shared" ca="1" si="34"/>
        <v>cu</v>
      </c>
      <c r="Y191" t="str">
        <f t="shared" si="35"/>
        <v>GO</v>
      </c>
      <c r="Z191">
        <f t="shared" si="36"/>
        <v>4825</v>
      </c>
    </row>
    <row r="192" spans="1:26">
      <c r="A192" t="str">
        <f t="shared" si="30"/>
        <v>fr</v>
      </c>
      <c r="B192" t="str">
        <f>VLOOKUP(A192,EventPointTypeTable!$A:$B,MATCH(EventPointTypeTable!$B$1,EventPointTypeTable!$A$1:$B$1,0),0)</f>
        <v>첫시작용</v>
      </c>
      <c r="C192">
        <v>191</v>
      </c>
      <c r="D192">
        <v>111</v>
      </c>
      <c r="E192">
        <f t="shared" ca="1" si="37"/>
        <v>15183</v>
      </c>
      <c r="F192">
        <f ca="1">(60+SUMIF(OFFSET(N192,-$C192+1,0,$C192),"EN",OFFSET(O192,-$C192+1,0,$C192)))*SummonTypeTable!$Q$2</f>
        <v>5266.6666666666661</v>
      </c>
      <c r="G192" t="str">
        <f ca="1">IF(C192=1,60*SummonTypeTable!$Q$2-OFFSET(F192,0,-1),
IF(F192&lt;&gt;OFFSET(F192,-1,0),OFFSET(F192,-1,0)-OFFSET(F192,0,-1),""))</f>
        <v/>
      </c>
      <c r="H192" t="str">
        <f ca="1">IF(C192=1,60*SummonTypeTable!$Q$2/OFFSET(F192,0,-1),
IF(F192&lt;&gt;OFFSET(F192,-1,0),OFFSET(F192,-1,0)/OFFSET(F192,0,-1),""))</f>
        <v/>
      </c>
      <c r="I192">
        <f ca="1">(60+SUMIF(OFFSET(N192,-$C192+1,0,$C192),"EN",OFFSET(O192,-$C192+1,0,$C192))+SUMIF(OFFSET(S192,-$C192+1,0,$C192),"EN",OFFSET(T192,-$C192+1,0,$C192)))*SummonTypeTable!$Q$2</f>
        <v>5266.6666666666661</v>
      </c>
      <c r="J192" t="str">
        <f ca="1">IF(C192=1,60*SummonTypeTable!$Q$2-OFFSET(I192,0,-4),
IF(I192&lt;&gt;OFFSET(I192,-1,0),OFFSET(I192,-1,0)-OFFSET(I192,0,-4),""))</f>
        <v/>
      </c>
      <c r="K192" t="str">
        <f ca="1">IF(C192=1,60*SummonTypeTable!$Q$2/OFFSET(I192,0,-4),
IF(I192&lt;&gt;OFFSET(I192,-1,0),OFFSET(I192,-1,0)/OFFSET(I192,0,-4),""))</f>
        <v/>
      </c>
      <c r="L192" t="str">
        <f t="shared" ca="1" si="40"/>
        <v>cu</v>
      </c>
      <c r="M192" t="s">
        <v>81</v>
      </c>
      <c r="N192" t="s">
        <v>147</v>
      </c>
      <c r="O192">
        <v>9700</v>
      </c>
      <c r="P192" t="str">
        <f t="shared" si="31"/>
        <v/>
      </c>
      <c r="Q192" t="str">
        <f t="shared" ca="1" si="38"/>
        <v>cu</v>
      </c>
      <c r="R192" t="s">
        <v>81</v>
      </c>
      <c r="S192" t="s">
        <v>147</v>
      </c>
      <c r="T192">
        <v>4850</v>
      </c>
      <c r="U192" t="str">
        <f t="shared" ca="1" si="29"/>
        <v>cu</v>
      </c>
      <c r="V192" t="str">
        <f t="shared" si="32"/>
        <v>GO</v>
      </c>
      <c r="W192">
        <f t="shared" si="33"/>
        <v>9700</v>
      </c>
      <c r="X192" t="str">
        <f t="shared" ca="1" si="34"/>
        <v>cu</v>
      </c>
      <c r="Y192" t="str">
        <f t="shared" si="35"/>
        <v>GO</v>
      </c>
      <c r="Z192">
        <f t="shared" si="36"/>
        <v>4850</v>
      </c>
    </row>
    <row r="193" spans="1:26">
      <c r="A193" t="str">
        <f t="shared" si="30"/>
        <v>fr</v>
      </c>
      <c r="B193" t="str">
        <f>VLOOKUP(A193,EventPointTypeTable!$A:$B,MATCH(EventPointTypeTable!$B$1,EventPointTypeTable!$A$1:$B$1,0),0)</f>
        <v>첫시작용</v>
      </c>
      <c r="C193">
        <v>192</v>
      </c>
      <c r="D193">
        <v>145</v>
      </c>
      <c r="E193">
        <f t="shared" ca="1" si="37"/>
        <v>15328</v>
      </c>
      <c r="F193">
        <f ca="1">(60+SUMIF(OFFSET(N193,-$C193+1,0,$C193),"EN",OFFSET(O193,-$C193+1,0,$C193)))*SummonTypeTable!$Q$2</f>
        <v>5266.6666666666661</v>
      </c>
      <c r="G193" t="str">
        <f ca="1">IF(C193=1,60*SummonTypeTable!$Q$2-OFFSET(F193,0,-1),
IF(F193&lt;&gt;OFFSET(F193,-1,0),OFFSET(F193,-1,0)-OFFSET(F193,0,-1),""))</f>
        <v/>
      </c>
      <c r="H193" t="str">
        <f ca="1">IF(C193=1,60*SummonTypeTable!$Q$2/OFFSET(F193,0,-1),
IF(F193&lt;&gt;OFFSET(F193,-1,0),OFFSET(F193,-1,0)/OFFSET(F193,0,-1),""))</f>
        <v/>
      </c>
      <c r="I193">
        <f ca="1">(60+SUMIF(OFFSET(N193,-$C193+1,0,$C193),"EN",OFFSET(O193,-$C193+1,0,$C193))+SUMIF(OFFSET(S193,-$C193+1,0,$C193),"EN",OFFSET(T193,-$C193+1,0,$C193)))*SummonTypeTable!$Q$2</f>
        <v>5266.6666666666661</v>
      </c>
      <c r="J193" t="str">
        <f ca="1">IF(C193=1,60*SummonTypeTable!$Q$2-OFFSET(I193,0,-4),
IF(I193&lt;&gt;OFFSET(I193,-1,0),OFFSET(I193,-1,0)-OFFSET(I193,0,-4),""))</f>
        <v/>
      </c>
      <c r="K193" t="str">
        <f ca="1">IF(C193=1,60*SummonTypeTable!$Q$2/OFFSET(I193,0,-4),
IF(I193&lt;&gt;OFFSET(I193,-1,0),OFFSET(I193,-1,0)/OFFSET(I193,0,-4),""))</f>
        <v/>
      </c>
      <c r="L193" t="str">
        <f t="shared" ca="1" si="40"/>
        <v>it</v>
      </c>
      <c r="M193" t="s">
        <v>139</v>
      </c>
      <c r="N193" t="s">
        <v>138</v>
      </c>
      <c r="O193">
        <v>5</v>
      </c>
      <c r="P193" t="str">
        <f t="shared" si="31"/>
        <v/>
      </c>
      <c r="Q193" t="str">
        <f t="shared" ca="1" si="38"/>
        <v>cu</v>
      </c>
      <c r="R193" t="s">
        <v>81</v>
      </c>
      <c r="S193" t="s">
        <v>147</v>
      </c>
      <c r="T193">
        <v>4875</v>
      </c>
      <c r="U193" t="str">
        <f t="shared" ca="1" si="29"/>
        <v>it</v>
      </c>
      <c r="V193" t="str">
        <f t="shared" si="32"/>
        <v>Cash_sSpellGacha</v>
      </c>
      <c r="W193">
        <f t="shared" si="33"/>
        <v>5</v>
      </c>
      <c r="X193" t="str">
        <f t="shared" ca="1" si="34"/>
        <v>cu</v>
      </c>
      <c r="Y193" t="str">
        <f t="shared" si="35"/>
        <v>GO</v>
      </c>
      <c r="Z193">
        <f t="shared" si="36"/>
        <v>4875</v>
      </c>
    </row>
    <row r="194" spans="1:26">
      <c r="A194" t="str">
        <f t="shared" si="30"/>
        <v>fr</v>
      </c>
      <c r="B194" t="str">
        <f>VLOOKUP(A194,EventPointTypeTable!$A:$B,MATCH(EventPointTypeTable!$B$1,EventPointTypeTable!$A$1:$B$1,0),0)</f>
        <v>첫시작용</v>
      </c>
      <c r="C194">
        <v>193</v>
      </c>
      <c r="D194">
        <v>195</v>
      </c>
      <c r="E194">
        <f t="shared" ca="1" si="37"/>
        <v>15523</v>
      </c>
      <c r="F194">
        <f ca="1">(60+SUMIF(OFFSET(N194,-$C194+1,0,$C194),"EN",OFFSET(O194,-$C194+1,0,$C194)))*SummonTypeTable!$Q$2</f>
        <v>5266.6666666666661</v>
      </c>
      <c r="G194" t="str">
        <f ca="1">IF(C194=1,60*SummonTypeTable!$Q$2-OFFSET(F194,0,-1),
IF(F194&lt;&gt;OFFSET(F194,-1,0),OFFSET(F194,-1,0)-OFFSET(F194,0,-1),""))</f>
        <v/>
      </c>
      <c r="H194" t="str">
        <f ca="1">IF(C194=1,60*SummonTypeTable!$Q$2/OFFSET(F194,0,-1),
IF(F194&lt;&gt;OFFSET(F194,-1,0),OFFSET(F194,-1,0)/OFFSET(F194,0,-1),""))</f>
        <v/>
      </c>
      <c r="I194">
        <f ca="1">(60+SUMIF(OFFSET(N194,-$C194+1,0,$C194),"EN",OFFSET(O194,-$C194+1,0,$C194))+SUMIF(OFFSET(S194,-$C194+1,0,$C194),"EN",OFFSET(T194,-$C194+1,0,$C194)))*SummonTypeTable!$Q$2</f>
        <v>5266.6666666666661</v>
      </c>
      <c r="J194" t="str">
        <f ca="1">IF(C194=1,60*SummonTypeTable!$Q$2-OFFSET(I194,0,-4),
IF(I194&lt;&gt;OFFSET(I194,-1,0),OFFSET(I194,-1,0)-OFFSET(I194,0,-4),""))</f>
        <v/>
      </c>
      <c r="K194" t="str">
        <f ca="1">IF(C194=1,60*SummonTypeTable!$Q$2/OFFSET(I194,0,-4),
IF(I194&lt;&gt;OFFSET(I194,-1,0),OFFSET(I194,-1,0)/OFFSET(I194,0,-4),""))</f>
        <v/>
      </c>
      <c r="L194" t="str">
        <f t="shared" ca="1" si="40"/>
        <v>cu</v>
      </c>
      <c r="M194" t="s">
        <v>81</v>
      </c>
      <c r="N194" t="s">
        <v>147</v>
      </c>
      <c r="O194">
        <v>9800</v>
      </c>
      <c r="P194" t="str">
        <f t="shared" si="31"/>
        <v/>
      </c>
      <c r="Q194" t="str">
        <f t="shared" ca="1" si="38"/>
        <v>cu</v>
      </c>
      <c r="R194" t="s">
        <v>81</v>
      </c>
      <c r="S194" t="s">
        <v>147</v>
      </c>
      <c r="T194">
        <v>4900</v>
      </c>
      <c r="U194" t="str">
        <f t="shared" ref="U194:U257" ca="1" si="41">IF(LEN(L194)=0,"",L194)</f>
        <v>cu</v>
      </c>
      <c r="V194" t="str">
        <f t="shared" si="32"/>
        <v>GO</v>
      </c>
      <c r="W194">
        <f t="shared" si="33"/>
        <v>9800</v>
      </c>
      <c r="X194" t="str">
        <f t="shared" ca="1" si="34"/>
        <v>cu</v>
      </c>
      <c r="Y194" t="str">
        <f t="shared" si="35"/>
        <v>GO</v>
      </c>
      <c r="Z194">
        <f t="shared" si="36"/>
        <v>4900</v>
      </c>
    </row>
    <row r="195" spans="1:26">
      <c r="A195" t="str">
        <f t="shared" ref="A195:A258" si="42">A194</f>
        <v>fr</v>
      </c>
      <c r="B195" t="str">
        <f>VLOOKUP(A195,EventPointTypeTable!$A:$B,MATCH(EventPointTypeTable!$B$1,EventPointTypeTable!$A$1:$B$1,0),0)</f>
        <v>첫시작용</v>
      </c>
      <c r="C195">
        <v>194</v>
      </c>
      <c r="D195">
        <v>297</v>
      </c>
      <c r="E195">
        <f t="shared" ca="1" si="37"/>
        <v>15820</v>
      </c>
      <c r="F195">
        <f ca="1">(60+SUMIF(OFFSET(N195,-$C195+1,0,$C195),"EN",OFFSET(O195,-$C195+1,0,$C195)))*SummonTypeTable!$Q$2</f>
        <v>5266.6666666666661</v>
      </c>
      <c r="G195" t="str">
        <f ca="1">IF(C195=1,60*SummonTypeTable!$Q$2-OFFSET(F195,0,-1),
IF(F195&lt;&gt;OFFSET(F195,-1,0),OFFSET(F195,-1,0)-OFFSET(F195,0,-1),""))</f>
        <v/>
      </c>
      <c r="H195" t="str">
        <f ca="1">IF(C195=1,60*SummonTypeTable!$Q$2/OFFSET(F195,0,-1),
IF(F195&lt;&gt;OFFSET(F195,-1,0),OFFSET(F195,-1,0)/OFFSET(F195,0,-1),""))</f>
        <v/>
      </c>
      <c r="I195">
        <f ca="1">(60+SUMIF(OFFSET(N195,-$C195+1,0,$C195),"EN",OFFSET(O195,-$C195+1,0,$C195))+SUMIF(OFFSET(S195,-$C195+1,0,$C195),"EN",OFFSET(T195,-$C195+1,0,$C195)))*SummonTypeTable!$Q$2</f>
        <v>5266.6666666666661</v>
      </c>
      <c r="J195" t="str">
        <f ca="1">IF(C195=1,60*SummonTypeTable!$Q$2-OFFSET(I195,0,-4),
IF(I195&lt;&gt;OFFSET(I195,-1,0),OFFSET(I195,-1,0)-OFFSET(I195,0,-4),""))</f>
        <v/>
      </c>
      <c r="K195" t="str">
        <f ca="1">IF(C195=1,60*SummonTypeTable!$Q$2/OFFSET(I195,0,-4),
IF(I195&lt;&gt;OFFSET(I195,-1,0),OFFSET(I195,-1,0)/OFFSET(I195,0,-4),""))</f>
        <v/>
      </c>
      <c r="L195" t="str">
        <f t="shared" ca="1" si="40"/>
        <v>cu</v>
      </c>
      <c r="M195" t="s">
        <v>81</v>
      </c>
      <c r="N195" t="s">
        <v>153</v>
      </c>
      <c r="O195">
        <v>33</v>
      </c>
      <c r="P195" t="str">
        <f t="shared" si="31"/>
        <v/>
      </c>
      <c r="Q195" t="str">
        <f t="shared" ca="1" si="38"/>
        <v>cu</v>
      </c>
      <c r="R195" t="s">
        <v>81</v>
      </c>
      <c r="S195" t="s">
        <v>153</v>
      </c>
      <c r="T195">
        <v>11</v>
      </c>
      <c r="U195" t="str">
        <f t="shared" ca="1" si="41"/>
        <v>cu</v>
      </c>
      <c r="V195" t="str">
        <f t="shared" si="32"/>
        <v>DI</v>
      </c>
      <c r="W195">
        <f t="shared" si="33"/>
        <v>33</v>
      </c>
      <c r="X195" t="str">
        <f t="shared" ca="1" si="34"/>
        <v>cu</v>
      </c>
      <c r="Y195" t="str">
        <f t="shared" si="35"/>
        <v>DI</v>
      </c>
      <c r="Z195">
        <f t="shared" si="36"/>
        <v>11</v>
      </c>
    </row>
    <row r="196" spans="1:26">
      <c r="A196" t="str">
        <f t="shared" si="42"/>
        <v>fr</v>
      </c>
      <c r="B196" t="str">
        <f>VLOOKUP(A196,EventPointTypeTable!$A:$B,MATCH(EventPointTypeTable!$B$1,EventPointTypeTable!$A$1:$B$1,0),0)</f>
        <v>첫시작용</v>
      </c>
      <c r="C196">
        <v>195</v>
      </c>
      <c r="D196">
        <v>256</v>
      </c>
      <c r="E196">
        <f t="shared" ca="1" si="37"/>
        <v>16076</v>
      </c>
      <c r="F196">
        <f ca="1">(60+SUMIF(OFFSET(N196,-$C196+1,0,$C196),"EN",OFFSET(O196,-$C196+1,0,$C196)))*SummonTypeTable!$Q$2</f>
        <v>5266.6666666666661</v>
      </c>
      <c r="G196" t="str">
        <f ca="1">IF(C196=1,60*SummonTypeTable!$Q$2-OFFSET(F196,0,-1),
IF(F196&lt;&gt;OFFSET(F196,-1,0),OFFSET(F196,-1,0)-OFFSET(F196,0,-1),""))</f>
        <v/>
      </c>
      <c r="H196" t="str">
        <f ca="1">IF(C196=1,60*SummonTypeTable!$Q$2/OFFSET(F196,0,-1),
IF(F196&lt;&gt;OFFSET(F196,-1,0),OFFSET(F196,-1,0)/OFFSET(F196,0,-1),""))</f>
        <v/>
      </c>
      <c r="I196">
        <f ca="1">(60+SUMIF(OFFSET(N196,-$C196+1,0,$C196),"EN",OFFSET(O196,-$C196+1,0,$C196))+SUMIF(OFFSET(S196,-$C196+1,0,$C196),"EN",OFFSET(T196,-$C196+1,0,$C196)))*SummonTypeTable!$Q$2</f>
        <v>5266.6666666666661</v>
      </c>
      <c r="J196" t="str">
        <f ca="1">IF(C196=1,60*SummonTypeTable!$Q$2-OFFSET(I196,0,-4),
IF(I196&lt;&gt;OFFSET(I196,-1,0),OFFSET(I196,-1,0)-OFFSET(I196,0,-4),""))</f>
        <v/>
      </c>
      <c r="K196" t="str">
        <f ca="1">IF(C196=1,60*SummonTypeTable!$Q$2/OFFSET(I196,0,-4),
IF(I196&lt;&gt;OFFSET(I196,-1,0),OFFSET(I196,-1,0)/OFFSET(I196,0,-4),""))</f>
        <v/>
      </c>
      <c r="L196" t="str">
        <f t="shared" ca="1" si="40"/>
        <v>cu</v>
      </c>
      <c r="M196" t="s">
        <v>81</v>
      </c>
      <c r="N196" t="s">
        <v>147</v>
      </c>
      <c r="O196">
        <v>9900</v>
      </c>
      <c r="P196" t="str">
        <f t="shared" si="31"/>
        <v/>
      </c>
      <c r="Q196" t="str">
        <f t="shared" ca="1" si="38"/>
        <v>cu</v>
      </c>
      <c r="R196" t="s">
        <v>81</v>
      </c>
      <c r="S196" t="s">
        <v>147</v>
      </c>
      <c r="T196">
        <v>4950</v>
      </c>
      <c r="U196" t="str">
        <f t="shared" ca="1" si="41"/>
        <v>cu</v>
      </c>
      <c r="V196" t="str">
        <f t="shared" si="32"/>
        <v>GO</v>
      </c>
      <c r="W196">
        <f t="shared" si="33"/>
        <v>9900</v>
      </c>
      <c r="X196" t="str">
        <f t="shared" ca="1" si="34"/>
        <v>cu</v>
      </c>
      <c r="Y196" t="str">
        <f t="shared" si="35"/>
        <v>GO</v>
      </c>
      <c r="Z196">
        <f t="shared" si="36"/>
        <v>4950</v>
      </c>
    </row>
    <row r="197" spans="1:26">
      <c r="A197" t="str">
        <f t="shared" si="42"/>
        <v>fr</v>
      </c>
      <c r="B197" t="str">
        <f>VLOOKUP(A197,EventPointTypeTable!$A:$B,MATCH(EventPointTypeTable!$B$1,EventPointTypeTable!$A$1:$B$1,0),0)</f>
        <v>첫시작용</v>
      </c>
      <c r="C197">
        <v>196</v>
      </c>
      <c r="D197">
        <v>516</v>
      </c>
      <c r="E197">
        <f t="shared" ca="1" si="37"/>
        <v>16592</v>
      </c>
      <c r="F197">
        <f ca="1">(60+SUMIF(OFFSET(N197,-$C197+1,0,$C197),"EN",OFFSET(O197,-$C197+1,0,$C197)))*SummonTypeTable!$Q$2</f>
        <v>5533.333333333333</v>
      </c>
      <c r="G197">
        <f ca="1">IF(C197=1,60*SummonTypeTable!$Q$2-OFFSET(F197,0,-1),
IF(F197&lt;&gt;OFFSET(F197,-1,0),OFFSET(F197,-1,0)-OFFSET(F197,0,-1),""))</f>
        <v>-11325.333333333334</v>
      </c>
      <c r="H197">
        <f ca="1">IF(C197=1,60*SummonTypeTable!$Q$2/OFFSET(F197,0,-1),
IF(F197&lt;&gt;OFFSET(F197,-1,0),OFFSET(F197,-1,0)/OFFSET(F197,0,-1),""))</f>
        <v>0.31742205078752811</v>
      </c>
      <c r="I197">
        <f ca="1">(60+SUMIF(OFFSET(N197,-$C197+1,0,$C197),"EN",OFFSET(O197,-$C197+1,0,$C197))+SUMIF(OFFSET(S197,-$C197+1,0,$C197),"EN",OFFSET(T197,-$C197+1,0,$C197)))*SummonTypeTable!$Q$2</f>
        <v>5533.333333333333</v>
      </c>
      <c r="J197">
        <f ca="1">IF(C197=1,60*SummonTypeTable!$Q$2-OFFSET(I197,0,-4),
IF(I197&lt;&gt;OFFSET(I197,-1,0),OFFSET(I197,-1,0)-OFFSET(I197,0,-4),""))</f>
        <v>-11325.333333333334</v>
      </c>
      <c r="K197">
        <f ca="1">IF(C197=1,60*SummonTypeTable!$Q$2/OFFSET(I197,0,-4),
IF(I197&lt;&gt;OFFSET(I197,-1,0),OFFSET(I197,-1,0)/OFFSET(I197,0,-4),""))</f>
        <v>0.31742205078752811</v>
      </c>
      <c r="L197" t="str">
        <f t="shared" ca="1" si="40"/>
        <v>cu</v>
      </c>
      <c r="M197" t="s">
        <v>81</v>
      </c>
      <c r="N197" t="s">
        <v>146</v>
      </c>
      <c r="O197">
        <v>400</v>
      </c>
      <c r="P197" t="str">
        <f t="shared" si="31"/>
        <v>에너지너무많음</v>
      </c>
      <c r="Q197" t="str">
        <f t="shared" ca="1" si="38"/>
        <v>cu</v>
      </c>
      <c r="R197" t="s">
        <v>81</v>
      </c>
      <c r="S197" t="s">
        <v>147</v>
      </c>
      <c r="T197">
        <v>4975</v>
      </c>
      <c r="U197" t="str">
        <f t="shared" ca="1" si="41"/>
        <v>cu</v>
      </c>
      <c r="V197" t="str">
        <f t="shared" si="32"/>
        <v>EN</v>
      </c>
      <c r="W197">
        <f t="shared" si="33"/>
        <v>400</v>
      </c>
      <c r="X197" t="str">
        <f t="shared" ca="1" si="34"/>
        <v>cu</v>
      </c>
      <c r="Y197" t="str">
        <f t="shared" si="35"/>
        <v>GO</v>
      </c>
      <c r="Z197">
        <f t="shared" si="36"/>
        <v>4975</v>
      </c>
    </row>
    <row r="198" spans="1:26">
      <c r="A198" t="str">
        <f t="shared" si="42"/>
        <v>fr</v>
      </c>
      <c r="B198" t="str">
        <f>VLOOKUP(A198,EventPointTypeTable!$A:$B,MATCH(EventPointTypeTable!$B$1,EventPointTypeTable!$A$1:$B$1,0),0)</f>
        <v>첫시작용</v>
      </c>
      <c r="C198">
        <v>197</v>
      </c>
      <c r="D198">
        <v>92</v>
      </c>
      <c r="E198">
        <f t="shared" ca="1" si="37"/>
        <v>16684</v>
      </c>
      <c r="F198">
        <f ca="1">(60+SUMIF(OFFSET(N198,-$C198+1,0,$C198),"EN",OFFSET(O198,-$C198+1,0,$C198)))*SummonTypeTable!$Q$2</f>
        <v>5533.333333333333</v>
      </c>
      <c r="G198" t="str">
        <f ca="1">IF(C198=1,60*SummonTypeTable!$Q$2-OFFSET(F198,0,-1),
IF(F198&lt;&gt;OFFSET(F198,-1,0),OFFSET(F198,-1,0)-OFFSET(F198,0,-1),""))</f>
        <v/>
      </c>
      <c r="H198" t="str">
        <f ca="1">IF(C198=1,60*SummonTypeTable!$Q$2/OFFSET(F198,0,-1),
IF(F198&lt;&gt;OFFSET(F198,-1,0),OFFSET(F198,-1,0)/OFFSET(F198,0,-1),""))</f>
        <v/>
      </c>
      <c r="I198">
        <f ca="1">(60+SUMIF(OFFSET(N198,-$C198+1,0,$C198),"EN",OFFSET(O198,-$C198+1,0,$C198))+SUMIF(OFFSET(S198,-$C198+1,0,$C198),"EN",OFFSET(T198,-$C198+1,0,$C198)))*SummonTypeTable!$Q$2</f>
        <v>5533.333333333333</v>
      </c>
      <c r="J198" t="str">
        <f ca="1">IF(C198=1,60*SummonTypeTable!$Q$2-OFFSET(I198,0,-4),
IF(I198&lt;&gt;OFFSET(I198,-1,0),OFFSET(I198,-1,0)-OFFSET(I198,0,-4),""))</f>
        <v/>
      </c>
      <c r="K198" t="str">
        <f ca="1">IF(C198=1,60*SummonTypeTable!$Q$2/OFFSET(I198,0,-4),
IF(I198&lt;&gt;OFFSET(I198,-1,0),OFFSET(I198,-1,0)/OFFSET(I198,0,-4),""))</f>
        <v/>
      </c>
      <c r="L198" t="str">
        <f t="shared" ca="1" si="40"/>
        <v>it</v>
      </c>
      <c r="M198" t="s">
        <v>139</v>
      </c>
      <c r="N198" t="s">
        <v>138</v>
      </c>
      <c r="O198">
        <v>1</v>
      </c>
      <c r="P198" t="str">
        <f t="shared" si="31"/>
        <v/>
      </c>
      <c r="Q198" t="str">
        <f t="shared" ca="1" si="38"/>
        <v>cu</v>
      </c>
      <c r="R198" t="s">
        <v>81</v>
      </c>
      <c r="S198" t="s">
        <v>147</v>
      </c>
      <c r="T198">
        <v>5000</v>
      </c>
      <c r="U198" t="str">
        <f t="shared" ca="1" si="41"/>
        <v>it</v>
      </c>
      <c r="V198" t="str">
        <f t="shared" si="32"/>
        <v>Cash_sSpellGacha</v>
      </c>
      <c r="W198">
        <f t="shared" si="33"/>
        <v>1</v>
      </c>
      <c r="X198" t="str">
        <f t="shared" ca="1" si="34"/>
        <v>cu</v>
      </c>
      <c r="Y198" t="str">
        <f t="shared" si="35"/>
        <v>GO</v>
      </c>
      <c r="Z198">
        <f t="shared" si="36"/>
        <v>5000</v>
      </c>
    </row>
    <row r="199" spans="1:26">
      <c r="A199" t="str">
        <f t="shared" si="42"/>
        <v>fr</v>
      </c>
      <c r="B199" t="str">
        <f>VLOOKUP(A199,EventPointTypeTable!$A:$B,MATCH(EventPointTypeTable!$B$1,EventPointTypeTable!$A$1:$B$1,0),0)</f>
        <v>첫시작용</v>
      </c>
      <c r="C199">
        <v>198</v>
      </c>
      <c r="D199">
        <v>115</v>
      </c>
      <c r="E199">
        <f t="shared" ca="1" si="37"/>
        <v>16799</v>
      </c>
      <c r="F199">
        <f ca="1">(60+SUMIF(OFFSET(N199,-$C199+1,0,$C199),"EN",OFFSET(O199,-$C199+1,0,$C199)))*SummonTypeTable!$Q$2</f>
        <v>5533.333333333333</v>
      </c>
      <c r="G199" t="str">
        <f ca="1">IF(C199=1,60*SummonTypeTable!$Q$2-OFFSET(F199,0,-1),
IF(F199&lt;&gt;OFFSET(F199,-1,0),OFFSET(F199,-1,0)-OFFSET(F199,0,-1),""))</f>
        <v/>
      </c>
      <c r="H199" t="str">
        <f ca="1">IF(C199=1,60*SummonTypeTable!$Q$2/OFFSET(F199,0,-1),
IF(F199&lt;&gt;OFFSET(F199,-1,0),OFFSET(F199,-1,0)/OFFSET(F199,0,-1),""))</f>
        <v/>
      </c>
      <c r="I199">
        <f ca="1">(60+SUMIF(OFFSET(N199,-$C199+1,0,$C199),"EN",OFFSET(O199,-$C199+1,0,$C199))+SUMIF(OFFSET(S199,-$C199+1,0,$C199),"EN",OFFSET(T199,-$C199+1,0,$C199)))*SummonTypeTable!$Q$2</f>
        <v>5533.333333333333</v>
      </c>
      <c r="J199" t="str">
        <f ca="1">IF(C199=1,60*SummonTypeTable!$Q$2-OFFSET(I199,0,-4),
IF(I199&lt;&gt;OFFSET(I199,-1,0),OFFSET(I199,-1,0)-OFFSET(I199,0,-4),""))</f>
        <v/>
      </c>
      <c r="K199" t="str">
        <f ca="1">IF(C199=1,60*SummonTypeTable!$Q$2/OFFSET(I199,0,-4),
IF(I199&lt;&gt;OFFSET(I199,-1,0),OFFSET(I199,-1,0)/OFFSET(I199,0,-4),""))</f>
        <v/>
      </c>
      <c r="L199" t="str">
        <f t="shared" ca="1" si="40"/>
        <v>cu</v>
      </c>
      <c r="M199" t="s">
        <v>81</v>
      </c>
      <c r="N199" t="s">
        <v>147</v>
      </c>
      <c r="O199">
        <v>10050</v>
      </c>
      <c r="P199" t="str">
        <f t="shared" si="31"/>
        <v/>
      </c>
      <c r="Q199" t="str">
        <f t="shared" ca="1" si="38"/>
        <v>cu</v>
      </c>
      <c r="R199" t="s">
        <v>81</v>
      </c>
      <c r="S199" t="s">
        <v>147</v>
      </c>
      <c r="T199">
        <v>5025</v>
      </c>
      <c r="U199" t="str">
        <f t="shared" ca="1" si="41"/>
        <v>cu</v>
      </c>
      <c r="V199" t="str">
        <f t="shared" si="32"/>
        <v>GO</v>
      </c>
      <c r="W199">
        <f t="shared" si="33"/>
        <v>10050</v>
      </c>
      <c r="X199" t="str">
        <f t="shared" ca="1" si="34"/>
        <v>cu</v>
      </c>
      <c r="Y199" t="str">
        <f t="shared" si="35"/>
        <v>GO</v>
      </c>
      <c r="Z199">
        <f t="shared" si="36"/>
        <v>5025</v>
      </c>
    </row>
    <row r="200" spans="1:26">
      <c r="A200" t="str">
        <f t="shared" si="42"/>
        <v>fr</v>
      </c>
      <c r="B200" t="str">
        <f>VLOOKUP(A200,EventPointTypeTable!$A:$B,MATCH(EventPointTypeTable!$B$1,EventPointTypeTable!$A$1:$B$1,0),0)</f>
        <v>첫시작용</v>
      </c>
      <c r="C200">
        <v>199</v>
      </c>
      <c r="D200">
        <v>189</v>
      </c>
      <c r="E200">
        <f t="shared" ca="1" si="37"/>
        <v>16988</v>
      </c>
      <c r="F200">
        <f ca="1">(60+SUMIF(OFFSET(N200,-$C200+1,0,$C200),"EN",OFFSET(O200,-$C200+1,0,$C200)))*SummonTypeTable!$Q$2</f>
        <v>5533.333333333333</v>
      </c>
      <c r="G200" t="str">
        <f ca="1">IF(C200=1,60*SummonTypeTable!$Q$2-OFFSET(F200,0,-1),
IF(F200&lt;&gt;OFFSET(F200,-1,0),OFFSET(F200,-1,0)-OFFSET(F200,0,-1),""))</f>
        <v/>
      </c>
      <c r="H200" t="str">
        <f ca="1">IF(C200=1,60*SummonTypeTable!$Q$2/OFFSET(F200,0,-1),
IF(F200&lt;&gt;OFFSET(F200,-1,0),OFFSET(F200,-1,0)/OFFSET(F200,0,-1),""))</f>
        <v/>
      </c>
      <c r="I200">
        <f ca="1">(60+SUMIF(OFFSET(N200,-$C200+1,0,$C200),"EN",OFFSET(O200,-$C200+1,0,$C200))+SUMIF(OFFSET(S200,-$C200+1,0,$C200),"EN",OFFSET(T200,-$C200+1,0,$C200)))*SummonTypeTable!$Q$2</f>
        <v>5533.333333333333</v>
      </c>
      <c r="J200" t="str">
        <f ca="1">IF(C200=1,60*SummonTypeTable!$Q$2-OFFSET(I200,0,-4),
IF(I200&lt;&gt;OFFSET(I200,-1,0),OFFSET(I200,-1,0)-OFFSET(I200,0,-4),""))</f>
        <v/>
      </c>
      <c r="K200" t="str">
        <f ca="1">IF(C200=1,60*SummonTypeTable!$Q$2/OFFSET(I200,0,-4),
IF(I200&lt;&gt;OFFSET(I200,-1,0),OFFSET(I200,-1,0)/OFFSET(I200,0,-4),""))</f>
        <v/>
      </c>
      <c r="L200" t="str">
        <f t="shared" ca="1" si="40"/>
        <v>it</v>
      </c>
      <c r="M200" t="s">
        <v>139</v>
      </c>
      <c r="N200" t="s">
        <v>138</v>
      </c>
      <c r="O200">
        <v>10</v>
      </c>
      <c r="P200" t="str">
        <f t="shared" si="31"/>
        <v/>
      </c>
      <c r="Q200" t="str">
        <f t="shared" ca="1" si="38"/>
        <v>cu</v>
      </c>
      <c r="R200" t="s">
        <v>81</v>
      </c>
      <c r="S200" t="s">
        <v>147</v>
      </c>
      <c r="T200">
        <v>5050</v>
      </c>
      <c r="U200" t="str">
        <f t="shared" ca="1" si="41"/>
        <v>it</v>
      </c>
      <c r="V200" t="str">
        <f t="shared" si="32"/>
        <v>Cash_sSpellGacha</v>
      </c>
      <c r="W200">
        <f t="shared" si="33"/>
        <v>10</v>
      </c>
      <c r="X200" t="str">
        <f t="shared" ca="1" si="34"/>
        <v>cu</v>
      </c>
      <c r="Y200" t="str">
        <f t="shared" si="35"/>
        <v>GO</v>
      </c>
      <c r="Z200">
        <f t="shared" si="36"/>
        <v>5050</v>
      </c>
    </row>
    <row r="201" spans="1:26">
      <c r="A201" t="str">
        <f t="shared" si="42"/>
        <v>fr</v>
      </c>
      <c r="B201" t="str">
        <f>VLOOKUP(A201,EventPointTypeTable!$A:$B,MATCH(EventPointTypeTable!$B$1,EventPointTypeTable!$A$1:$B$1,0),0)</f>
        <v>첫시작용</v>
      </c>
      <c r="C201">
        <v>200</v>
      </c>
      <c r="D201">
        <v>400</v>
      </c>
      <c r="E201">
        <f t="shared" ca="1" si="37"/>
        <v>17388</v>
      </c>
      <c r="F201">
        <f ca="1">(60+SUMIF(OFFSET(N201,-$C201+1,0,$C201),"EN",OFFSET(O201,-$C201+1,0,$C201)))*SummonTypeTable!$Q$2</f>
        <v>5820</v>
      </c>
      <c r="G201">
        <f ca="1">IF(C201=1,60*SummonTypeTable!$Q$2-OFFSET(F201,0,-1),
IF(F201&lt;&gt;OFFSET(F201,-1,0),OFFSET(F201,-1,0)-OFFSET(F201,0,-1),""))</f>
        <v>-11854.666666666668</v>
      </c>
      <c r="H201">
        <f ca="1">IF(C201=1,60*SummonTypeTable!$Q$2/OFFSET(F201,0,-1),
IF(F201&lt;&gt;OFFSET(F201,-1,0),OFFSET(F201,-1,0)/OFFSET(F201,0,-1),""))</f>
        <v>0.31822712982133272</v>
      </c>
      <c r="I201">
        <f ca="1">(60+SUMIF(OFFSET(N201,-$C201+1,0,$C201),"EN",OFFSET(O201,-$C201+1,0,$C201))+SUMIF(OFFSET(S201,-$C201+1,0,$C201),"EN",OFFSET(T201,-$C201+1,0,$C201)))*SummonTypeTable!$Q$2</f>
        <v>5820</v>
      </c>
      <c r="J201">
        <f ca="1">IF(C201=1,60*SummonTypeTable!$Q$2-OFFSET(I201,0,-4),
IF(I201&lt;&gt;OFFSET(I201,-1,0),OFFSET(I201,-1,0)-OFFSET(I201,0,-4),""))</f>
        <v>-11854.666666666668</v>
      </c>
      <c r="K201">
        <f ca="1">IF(C201=1,60*SummonTypeTable!$Q$2/OFFSET(I201,0,-4),
IF(I201&lt;&gt;OFFSET(I201,-1,0),OFFSET(I201,-1,0)/OFFSET(I201,0,-4),""))</f>
        <v>0.31822712982133272</v>
      </c>
      <c r="L201" t="str">
        <f t="shared" ca="1" si="40"/>
        <v>cu</v>
      </c>
      <c r="M201" t="s">
        <v>81</v>
      </c>
      <c r="N201" t="s">
        <v>146</v>
      </c>
      <c r="O201">
        <v>430</v>
      </c>
      <c r="P201" t="str">
        <f t="shared" si="31"/>
        <v>에너지너무많음</v>
      </c>
      <c r="Q201" t="str">
        <f t="shared" ca="1" si="38"/>
        <v>cu</v>
      </c>
      <c r="R201" t="s">
        <v>81</v>
      </c>
      <c r="S201" t="s">
        <v>147</v>
      </c>
      <c r="T201">
        <v>5075</v>
      </c>
      <c r="U201" t="str">
        <f t="shared" ca="1" si="41"/>
        <v>cu</v>
      </c>
      <c r="V201" t="str">
        <f t="shared" si="32"/>
        <v>EN</v>
      </c>
      <c r="W201">
        <f t="shared" si="33"/>
        <v>430</v>
      </c>
      <c r="X201" t="str">
        <f t="shared" ca="1" si="34"/>
        <v>cu</v>
      </c>
      <c r="Y201" t="str">
        <f t="shared" si="35"/>
        <v>GO</v>
      </c>
      <c r="Z201">
        <f t="shared" si="36"/>
        <v>5075</v>
      </c>
    </row>
    <row r="202" spans="1:26">
      <c r="A202" t="str">
        <f t="shared" si="42"/>
        <v>fr</v>
      </c>
      <c r="B202" t="str">
        <f>VLOOKUP(A202,EventPointTypeTable!$A:$B,MATCH(EventPointTypeTable!$B$1,EventPointTypeTable!$A$1:$B$1,0),0)</f>
        <v>첫시작용</v>
      </c>
      <c r="C202">
        <v>201</v>
      </c>
      <c r="D202">
        <v>95</v>
      </c>
      <c r="E202">
        <f t="shared" ca="1" si="37"/>
        <v>17483</v>
      </c>
      <c r="F202">
        <f ca="1">(60+SUMIF(OFFSET(N202,-$C202+1,0,$C202),"EN",OFFSET(O202,-$C202+1,0,$C202)))*SummonTypeTable!$Q$2</f>
        <v>5820</v>
      </c>
      <c r="G202" t="str">
        <f ca="1">IF(C202=1,60*SummonTypeTable!$Q$2-OFFSET(F202,0,-1),
IF(F202&lt;&gt;OFFSET(F202,-1,0),OFFSET(F202,-1,0)-OFFSET(F202,0,-1),""))</f>
        <v/>
      </c>
      <c r="H202" t="str">
        <f ca="1">IF(C202=1,60*SummonTypeTable!$Q$2/OFFSET(F202,0,-1),
IF(F202&lt;&gt;OFFSET(F202,-1,0),OFFSET(F202,-1,0)/OFFSET(F202,0,-1),""))</f>
        <v/>
      </c>
      <c r="I202">
        <f ca="1">(60+SUMIF(OFFSET(N202,-$C202+1,0,$C202),"EN",OFFSET(O202,-$C202+1,0,$C202))+SUMIF(OFFSET(S202,-$C202+1,0,$C202),"EN",OFFSET(T202,-$C202+1,0,$C202)))*SummonTypeTable!$Q$2</f>
        <v>5820</v>
      </c>
      <c r="J202" t="str">
        <f ca="1">IF(C202=1,60*SummonTypeTable!$Q$2-OFFSET(I202,0,-4),
IF(I202&lt;&gt;OFFSET(I202,-1,0),OFFSET(I202,-1,0)-OFFSET(I202,0,-4),""))</f>
        <v/>
      </c>
      <c r="K202" t="str">
        <f ca="1">IF(C202=1,60*SummonTypeTable!$Q$2/OFFSET(I202,0,-4),
IF(I202&lt;&gt;OFFSET(I202,-1,0),OFFSET(I202,-1,0)/OFFSET(I202,0,-4),""))</f>
        <v/>
      </c>
      <c r="L202" t="str">
        <f t="shared" ca="1" si="40"/>
        <v>it</v>
      </c>
      <c r="M202" t="s">
        <v>139</v>
      </c>
      <c r="N202" t="s">
        <v>138</v>
      </c>
      <c r="O202">
        <v>2</v>
      </c>
      <c r="P202" t="str">
        <f t="shared" si="31"/>
        <v/>
      </c>
      <c r="Q202" t="str">
        <f t="shared" ca="1" si="38"/>
        <v>cu</v>
      </c>
      <c r="R202" t="s">
        <v>81</v>
      </c>
      <c r="S202" t="s">
        <v>147</v>
      </c>
      <c r="T202">
        <v>5100</v>
      </c>
      <c r="U202" t="str">
        <f t="shared" ca="1" si="41"/>
        <v>it</v>
      </c>
      <c r="V202" t="str">
        <f t="shared" si="32"/>
        <v>Cash_sSpellGacha</v>
      </c>
      <c r="W202">
        <f t="shared" si="33"/>
        <v>2</v>
      </c>
      <c r="X202" t="str">
        <f t="shared" ca="1" si="34"/>
        <v>cu</v>
      </c>
      <c r="Y202" t="str">
        <f t="shared" si="35"/>
        <v>GO</v>
      </c>
      <c r="Z202">
        <f t="shared" si="36"/>
        <v>5100</v>
      </c>
    </row>
    <row r="203" spans="1:26">
      <c r="A203" t="str">
        <f t="shared" si="42"/>
        <v>fr</v>
      </c>
      <c r="B203" t="str">
        <f>VLOOKUP(A203,EventPointTypeTable!$A:$B,MATCH(EventPointTypeTable!$B$1,EventPointTypeTable!$A$1:$B$1,0),0)</f>
        <v>첫시작용</v>
      </c>
      <c r="C203">
        <v>202</v>
      </c>
      <c r="D203">
        <v>117</v>
      </c>
      <c r="E203">
        <f t="shared" ca="1" si="37"/>
        <v>17600</v>
      </c>
      <c r="F203">
        <f ca="1">(60+SUMIF(OFFSET(N203,-$C203+1,0,$C203),"EN",OFFSET(O203,-$C203+1,0,$C203)))*SummonTypeTable!$Q$2</f>
        <v>5820</v>
      </c>
      <c r="G203" t="str">
        <f ca="1">IF(C203=1,60*SummonTypeTable!$Q$2-OFFSET(F203,0,-1),
IF(F203&lt;&gt;OFFSET(F203,-1,0),OFFSET(F203,-1,0)-OFFSET(F203,0,-1),""))</f>
        <v/>
      </c>
      <c r="H203" t="str">
        <f ca="1">IF(C203=1,60*SummonTypeTable!$Q$2/OFFSET(F203,0,-1),
IF(F203&lt;&gt;OFFSET(F203,-1,0),OFFSET(F203,-1,0)/OFFSET(F203,0,-1),""))</f>
        <v/>
      </c>
      <c r="I203">
        <f ca="1">(60+SUMIF(OFFSET(N203,-$C203+1,0,$C203),"EN",OFFSET(O203,-$C203+1,0,$C203))+SUMIF(OFFSET(S203,-$C203+1,0,$C203),"EN",OFFSET(T203,-$C203+1,0,$C203)))*SummonTypeTable!$Q$2</f>
        <v>5820</v>
      </c>
      <c r="J203" t="str">
        <f ca="1">IF(C203=1,60*SummonTypeTable!$Q$2-OFFSET(I203,0,-4),
IF(I203&lt;&gt;OFFSET(I203,-1,0),OFFSET(I203,-1,0)-OFFSET(I203,0,-4),""))</f>
        <v/>
      </c>
      <c r="K203" t="str">
        <f ca="1">IF(C203=1,60*SummonTypeTable!$Q$2/OFFSET(I203,0,-4),
IF(I203&lt;&gt;OFFSET(I203,-1,0),OFFSET(I203,-1,0)/OFFSET(I203,0,-4),""))</f>
        <v/>
      </c>
      <c r="L203" t="str">
        <f t="shared" ca="1" si="40"/>
        <v>cu</v>
      </c>
      <c r="M203" t="s">
        <v>81</v>
      </c>
      <c r="N203" t="s">
        <v>147</v>
      </c>
      <c r="O203">
        <v>10250</v>
      </c>
      <c r="P203" t="str">
        <f t="shared" si="31"/>
        <v/>
      </c>
      <c r="Q203" t="str">
        <f t="shared" ca="1" si="38"/>
        <v>cu</v>
      </c>
      <c r="R203" t="s">
        <v>81</v>
      </c>
      <c r="S203" t="s">
        <v>147</v>
      </c>
      <c r="T203">
        <v>5125</v>
      </c>
      <c r="U203" t="str">
        <f t="shared" ca="1" si="41"/>
        <v>cu</v>
      </c>
      <c r="V203" t="str">
        <f t="shared" si="32"/>
        <v>GO</v>
      </c>
      <c r="W203">
        <f t="shared" si="33"/>
        <v>10250</v>
      </c>
      <c r="X203" t="str">
        <f t="shared" ca="1" si="34"/>
        <v>cu</v>
      </c>
      <c r="Y203" t="str">
        <f t="shared" si="35"/>
        <v>GO</v>
      </c>
      <c r="Z203">
        <f t="shared" si="36"/>
        <v>5125</v>
      </c>
    </row>
    <row r="204" spans="1:26">
      <c r="A204" t="str">
        <f t="shared" si="42"/>
        <v>fr</v>
      </c>
      <c r="B204" t="str">
        <f>VLOOKUP(A204,EventPointTypeTable!$A:$B,MATCH(EventPointTypeTable!$B$1,EventPointTypeTable!$A$1:$B$1,0),0)</f>
        <v>첫시작용</v>
      </c>
      <c r="C204">
        <v>203</v>
      </c>
      <c r="D204">
        <v>125</v>
      </c>
      <c r="E204">
        <f t="shared" ca="1" si="37"/>
        <v>17725</v>
      </c>
      <c r="F204">
        <f ca="1">(60+SUMIF(OFFSET(N204,-$C204+1,0,$C204),"EN",OFFSET(O204,-$C204+1,0,$C204)))*SummonTypeTable!$Q$2</f>
        <v>5820</v>
      </c>
      <c r="G204" t="str">
        <f ca="1">IF(C204=1,60*SummonTypeTable!$Q$2-OFFSET(F204,0,-1),
IF(F204&lt;&gt;OFFSET(F204,-1,0),OFFSET(F204,-1,0)-OFFSET(F204,0,-1),""))</f>
        <v/>
      </c>
      <c r="H204" t="str">
        <f ca="1">IF(C204=1,60*SummonTypeTable!$Q$2/OFFSET(F204,0,-1),
IF(F204&lt;&gt;OFFSET(F204,-1,0),OFFSET(F204,-1,0)/OFFSET(F204,0,-1),""))</f>
        <v/>
      </c>
      <c r="I204">
        <f ca="1">(60+SUMIF(OFFSET(N204,-$C204+1,0,$C204),"EN",OFFSET(O204,-$C204+1,0,$C204))+SUMIF(OFFSET(S204,-$C204+1,0,$C204),"EN",OFFSET(T204,-$C204+1,0,$C204)))*SummonTypeTable!$Q$2</f>
        <v>5820</v>
      </c>
      <c r="J204" t="str">
        <f ca="1">IF(C204=1,60*SummonTypeTable!$Q$2-OFFSET(I204,0,-4),
IF(I204&lt;&gt;OFFSET(I204,-1,0),OFFSET(I204,-1,0)-OFFSET(I204,0,-4),""))</f>
        <v/>
      </c>
      <c r="K204" t="str">
        <f ca="1">IF(C204=1,60*SummonTypeTable!$Q$2/OFFSET(I204,0,-4),
IF(I204&lt;&gt;OFFSET(I204,-1,0),OFFSET(I204,-1,0)/OFFSET(I204,0,-4),""))</f>
        <v/>
      </c>
      <c r="L204" t="str">
        <f t="shared" ca="1" si="40"/>
        <v>it</v>
      </c>
      <c r="M204" t="s">
        <v>139</v>
      </c>
      <c r="N204" t="s">
        <v>138</v>
      </c>
      <c r="O204">
        <v>2</v>
      </c>
      <c r="P204" t="str">
        <f t="shared" si="31"/>
        <v/>
      </c>
      <c r="Q204" t="str">
        <f t="shared" ca="1" si="38"/>
        <v>cu</v>
      </c>
      <c r="R204" t="s">
        <v>81</v>
      </c>
      <c r="S204" t="s">
        <v>147</v>
      </c>
      <c r="T204">
        <v>5150</v>
      </c>
      <c r="U204" t="str">
        <f t="shared" ca="1" si="41"/>
        <v>it</v>
      </c>
      <c r="V204" t="str">
        <f t="shared" si="32"/>
        <v>Cash_sSpellGacha</v>
      </c>
      <c r="W204">
        <f t="shared" si="33"/>
        <v>2</v>
      </c>
      <c r="X204" t="str">
        <f t="shared" ca="1" si="34"/>
        <v>cu</v>
      </c>
      <c r="Y204" t="str">
        <f t="shared" si="35"/>
        <v>GO</v>
      </c>
      <c r="Z204">
        <f t="shared" si="36"/>
        <v>5150</v>
      </c>
    </row>
    <row r="205" spans="1:26">
      <c r="A205" t="str">
        <f t="shared" si="42"/>
        <v>fr</v>
      </c>
      <c r="B205" t="str">
        <f>VLOOKUP(A205,EventPointTypeTable!$A:$B,MATCH(EventPointTypeTable!$B$1,EventPointTypeTable!$A$1:$B$1,0),0)</f>
        <v>첫시작용</v>
      </c>
      <c r="C205">
        <v>204</v>
      </c>
      <c r="D205">
        <v>165</v>
      </c>
      <c r="E205">
        <f t="shared" ca="1" si="37"/>
        <v>17890</v>
      </c>
      <c r="F205">
        <f ca="1">(60+SUMIF(OFFSET(N205,-$C205+1,0,$C205),"EN",OFFSET(O205,-$C205+1,0,$C205)))*SummonTypeTable!$Q$2</f>
        <v>5820</v>
      </c>
      <c r="G205" t="str">
        <f ca="1">IF(C205=1,60*SummonTypeTable!$Q$2-OFFSET(F205,0,-1),
IF(F205&lt;&gt;OFFSET(F205,-1,0),OFFSET(F205,-1,0)-OFFSET(F205,0,-1),""))</f>
        <v/>
      </c>
      <c r="H205" t="str">
        <f ca="1">IF(C205=1,60*SummonTypeTable!$Q$2/OFFSET(F205,0,-1),
IF(F205&lt;&gt;OFFSET(F205,-1,0),OFFSET(F205,-1,0)/OFFSET(F205,0,-1),""))</f>
        <v/>
      </c>
      <c r="I205">
        <f ca="1">(60+SUMIF(OFFSET(N205,-$C205+1,0,$C205),"EN",OFFSET(O205,-$C205+1,0,$C205))+SUMIF(OFFSET(S205,-$C205+1,0,$C205),"EN",OFFSET(T205,-$C205+1,0,$C205)))*SummonTypeTable!$Q$2</f>
        <v>5820</v>
      </c>
      <c r="J205" t="str">
        <f ca="1">IF(C205=1,60*SummonTypeTable!$Q$2-OFFSET(I205,0,-4),
IF(I205&lt;&gt;OFFSET(I205,-1,0),OFFSET(I205,-1,0)-OFFSET(I205,0,-4),""))</f>
        <v/>
      </c>
      <c r="K205" t="str">
        <f ca="1">IF(C205=1,60*SummonTypeTable!$Q$2/OFFSET(I205,0,-4),
IF(I205&lt;&gt;OFFSET(I205,-1,0),OFFSET(I205,-1,0)/OFFSET(I205,0,-4),""))</f>
        <v/>
      </c>
      <c r="L205" t="str">
        <f t="shared" ca="1" si="40"/>
        <v>cu</v>
      </c>
      <c r="M205" t="s">
        <v>81</v>
      </c>
      <c r="N205" t="s">
        <v>147</v>
      </c>
      <c r="O205">
        <v>10350</v>
      </c>
      <c r="P205" t="str">
        <f t="shared" si="31"/>
        <v/>
      </c>
      <c r="Q205" t="str">
        <f t="shared" ca="1" si="38"/>
        <v>cu</v>
      </c>
      <c r="R205" t="s">
        <v>81</v>
      </c>
      <c r="S205" t="s">
        <v>147</v>
      </c>
      <c r="T205">
        <v>5175</v>
      </c>
      <c r="U205" t="str">
        <f t="shared" ca="1" si="41"/>
        <v>cu</v>
      </c>
      <c r="V205" t="str">
        <f t="shared" si="32"/>
        <v>GO</v>
      </c>
      <c r="W205">
        <f t="shared" si="33"/>
        <v>10350</v>
      </c>
      <c r="X205" t="str">
        <f t="shared" ca="1" si="34"/>
        <v>cu</v>
      </c>
      <c r="Y205" t="str">
        <f t="shared" si="35"/>
        <v>GO</v>
      </c>
      <c r="Z205">
        <f t="shared" si="36"/>
        <v>5175</v>
      </c>
    </row>
    <row r="206" spans="1:26">
      <c r="A206" t="str">
        <f t="shared" si="42"/>
        <v>fr</v>
      </c>
      <c r="B206" t="str">
        <f>VLOOKUP(A206,EventPointTypeTable!$A:$B,MATCH(EventPointTypeTable!$B$1,EventPointTypeTable!$A$1:$B$1,0),0)</f>
        <v>첫시작용</v>
      </c>
      <c r="C206">
        <v>205</v>
      </c>
      <c r="D206">
        <v>318</v>
      </c>
      <c r="E206">
        <f t="shared" ca="1" si="37"/>
        <v>18208</v>
      </c>
      <c r="F206">
        <f ca="1">(60+SUMIF(OFFSET(N206,-$C206+1,0,$C206),"EN",OFFSET(O206,-$C206+1,0,$C206)))*SummonTypeTable!$Q$2</f>
        <v>6126.6666666666661</v>
      </c>
      <c r="G206">
        <f ca="1">IF(C206=1,60*SummonTypeTable!$Q$2-OFFSET(F206,0,-1),
IF(F206&lt;&gt;OFFSET(F206,-1,0),OFFSET(F206,-1,0)-OFFSET(F206,0,-1),""))</f>
        <v>-12388</v>
      </c>
      <c r="H206">
        <f ca="1">IF(C206=1,60*SummonTypeTable!$Q$2/OFFSET(F206,0,-1),
IF(F206&lt;&gt;OFFSET(F206,-1,0),OFFSET(F206,-1,0)/OFFSET(F206,0,-1),""))</f>
        <v>0.31963971880492092</v>
      </c>
      <c r="I206">
        <f ca="1">(60+SUMIF(OFFSET(N206,-$C206+1,0,$C206),"EN",OFFSET(O206,-$C206+1,0,$C206))+SUMIF(OFFSET(S206,-$C206+1,0,$C206),"EN",OFFSET(T206,-$C206+1,0,$C206)))*SummonTypeTable!$Q$2</f>
        <v>6126.6666666666661</v>
      </c>
      <c r="J206">
        <f ca="1">IF(C206=1,60*SummonTypeTable!$Q$2-OFFSET(I206,0,-4),
IF(I206&lt;&gt;OFFSET(I206,-1,0),OFFSET(I206,-1,0)-OFFSET(I206,0,-4),""))</f>
        <v>-12388</v>
      </c>
      <c r="K206">
        <f ca="1">IF(C206=1,60*SummonTypeTable!$Q$2/OFFSET(I206,0,-4),
IF(I206&lt;&gt;OFFSET(I206,-1,0),OFFSET(I206,-1,0)/OFFSET(I206,0,-4),""))</f>
        <v>0.31963971880492092</v>
      </c>
      <c r="L206" t="str">
        <f t="shared" ca="1" si="40"/>
        <v>cu</v>
      </c>
      <c r="M206" t="s">
        <v>81</v>
      </c>
      <c r="N206" t="s">
        <v>146</v>
      </c>
      <c r="O206">
        <v>460</v>
      </c>
      <c r="P206" t="str">
        <f t="shared" si="31"/>
        <v>에너지너무많음</v>
      </c>
      <c r="Q206" t="str">
        <f t="shared" ca="1" si="38"/>
        <v>cu</v>
      </c>
      <c r="R206" t="s">
        <v>81</v>
      </c>
      <c r="S206" t="s">
        <v>147</v>
      </c>
      <c r="T206">
        <v>5200</v>
      </c>
      <c r="U206" t="str">
        <f t="shared" ca="1" si="41"/>
        <v>cu</v>
      </c>
      <c r="V206" t="str">
        <f t="shared" si="32"/>
        <v>EN</v>
      </c>
      <c r="W206">
        <f t="shared" si="33"/>
        <v>460</v>
      </c>
      <c r="X206" t="str">
        <f t="shared" ca="1" si="34"/>
        <v>cu</v>
      </c>
      <c r="Y206" t="str">
        <f t="shared" si="35"/>
        <v>GO</v>
      </c>
      <c r="Z206">
        <f t="shared" si="36"/>
        <v>5200</v>
      </c>
    </row>
    <row r="207" spans="1:26">
      <c r="A207" t="str">
        <f t="shared" si="42"/>
        <v>fr</v>
      </c>
      <c r="B207" t="str">
        <f>VLOOKUP(A207,EventPointTypeTable!$A:$B,MATCH(EventPointTypeTable!$B$1,EventPointTypeTable!$A$1:$B$1,0),0)</f>
        <v>첫시작용</v>
      </c>
      <c r="C207">
        <v>206</v>
      </c>
      <c r="D207">
        <v>85</v>
      </c>
      <c r="E207">
        <f t="shared" ca="1" si="37"/>
        <v>18293</v>
      </c>
      <c r="F207">
        <f ca="1">(60+SUMIF(OFFSET(N207,-$C207+1,0,$C207),"EN",OFFSET(O207,-$C207+1,0,$C207)))*SummonTypeTable!$Q$2</f>
        <v>6126.6666666666661</v>
      </c>
      <c r="G207" t="str">
        <f ca="1">IF(C207=1,60*SummonTypeTable!$Q$2-OFFSET(F207,0,-1),
IF(F207&lt;&gt;OFFSET(F207,-1,0),OFFSET(F207,-1,0)-OFFSET(F207,0,-1),""))</f>
        <v/>
      </c>
      <c r="H207" t="str">
        <f ca="1">IF(C207=1,60*SummonTypeTable!$Q$2/OFFSET(F207,0,-1),
IF(F207&lt;&gt;OFFSET(F207,-1,0),OFFSET(F207,-1,0)/OFFSET(F207,0,-1),""))</f>
        <v/>
      </c>
      <c r="I207">
        <f ca="1">(60+SUMIF(OFFSET(N207,-$C207+1,0,$C207),"EN",OFFSET(O207,-$C207+1,0,$C207))+SUMIF(OFFSET(S207,-$C207+1,0,$C207),"EN",OFFSET(T207,-$C207+1,0,$C207)))*SummonTypeTable!$Q$2</f>
        <v>6126.6666666666661</v>
      </c>
      <c r="J207" t="str">
        <f ca="1">IF(C207=1,60*SummonTypeTable!$Q$2-OFFSET(I207,0,-4),
IF(I207&lt;&gt;OFFSET(I207,-1,0),OFFSET(I207,-1,0)-OFFSET(I207,0,-4),""))</f>
        <v/>
      </c>
      <c r="K207" t="str">
        <f ca="1">IF(C207=1,60*SummonTypeTable!$Q$2/OFFSET(I207,0,-4),
IF(I207&lt;&gt;OFFSET(I207,-1,0),OFFSET(I207,-1,0)/OFFSET(I207,0,-4),""))</f>
        <v/>
      </c>
      <c r="L207" t="str">
        <f t="shared" ca="1" si="40"/>
        <v>it</v>
      </c>
      <c r="M207" t="s">
        <v>139</v>
      </c>
      <c r="N207" t="s">
        <v>138</v>
      </c>
      <c r="O207">
        <v>2</v>
      </c>
      <c r="P207" t="str">
        <f t="shared" si="31"/>
        <v/>
      </c>
      <c r="Q207" t="str">
        <f t="shared" ca="1" si="38"/>
        <v>cu</v>
      </c>
      <c r="R207" t="s">
        <v>81</v>
      </c>
      <c r="S207" t="s">
        <v>147</v>
      </c>
      <c r="T207">
        <v>5225</v>
      </c>
      <c r="U207" t="str">
        <f t="shared" ca="1" si="41"/>
        <v>it</v>
      </c>
      <c r="V207" t="str">
        <f t="shared" si="32"/>
        <v>Cash_sSpellGacha</v>
      </c>
      <c r="W207">
        <f t="shared" si="33"/>
        <v>2</v>
      </c>
      <c r="X207" t="str">
        <f t="shared" ca="1" si="34"/>
        <v>cu</v>
      </c>
      <c r="Y207" t="str">
        <f t="shared" si="35"/>
        <v>GO</v>
      </c>
      <c r="Z207">
        <f t="shared" si="36"/>
        <v>5225</v>
      </c>
    </row>
    <row r="208" spans="1:26">
      <c r="A208" t="str">
        <f t="shared" si="42"/>
        <v>fr</v>
      </c>
      <c r="B208" t="str">
        <f>VLOOKUP(A208,EventPointTypeTable!$A:$B,MATCH(EventPointTypeTable!$B$1,EventPointTypeTable!$A$1:$B$1,0),0)</f>
        <v>첫시작용</v>
      </c>
      <c r="C208">
        <v>207</v>
      </c>
      <c r="D208">
        <v>99</v>
      </c>
      <c r="E208">
        <f t="shared" ca="1" si="37"/>
        <v>18392</v>
      </c>
      <c r="F208">
        <f ca="1">(60+SUMIF(OFFSET(N208,-$C208+1,0,$C208),"EN",OFFSET(O208,-$C208+1,0,$C208)))*SummonTypeTable!$Q$2</f>
        <v>6126.6666666666661</v>
      </c>
      <c r="G208" t="str">
        <f ca="1">IF(C208=1,60*SummonTypeTable!$Q$2-OFFSET(F208,0,-1),
IF(F208&lt;&gt;OFFSET(F208,-1,0),OFFSET(F208,-1,0)-OFFSET(F208,0,-1),""))</f>
        <v/>
      </c>
      <c r="H208" t="str">
        <f ca="1">IF(C208=1,60*SummonTypeTable!$Q$2/OFFSET(F208,0,-1),
IF(F208&lt;&gt;OFFSET(F208,-1,0),OFFSET(F208,-1,0)/OFFSET(F208,0,-1),""))</f>
        <v/>
      </c>
      <c r="I208">
        <f ca="1">(60+SUMIF(OFFSET(N208,-$C208+1,0,$C208),"EN",OFFSET(O208,-$C208+1,0,$C208))+SUMIF(OFFSET(S208,-$C208+1,0,$C208),"EN",OFFSET(T208,-$C208+1,0,$C208)))*SummonTypeTable!$Q$2</f>
        <v>6126.6666666666661</v>
      </c>
      <c r="J208" t="str">
        <f ca="1">IF(C208=1,60*SummonTypeTable!$Q$2-OFFSET(I208,0,-4),
IF(I208&lt;&gt;OFFSET(I208,-1,0),OFFSET(I208,-1,0)-OFFSET(I208,0,-4),""))</f>
        <v/>
      </c>
      <c r="K208" t="str">
        <f ca="1">IF(C208=1,60*SummonTypeTable!$Q$2/OFFSET(I208,0,-4),
IF(I208&lt;&gt;OFFSET(I208,-1,0),OFFSET(I208,-1,0)/OFFSET(I208,0,-4),""))</f>
        <v/>
      </c>
      <c r="L208" t="str">
        <f t="shared" ca="1" si="40"/>
        <v>cu</v>
      </c>
      <c r="M208" t="s">
        <v>81</v>
      </c>
      <c r="N208" t="s">
        <v>147</v>
      </c>
      <c r="O208">
        <v>10500</v>
      </c>
      <c r="P208" t="str">
        <f t="shared" si="31"/>
        <v/>
      </c>
      <c r="Q208" t="str">
        <f t="shared" ca="1" si="38"/>
        <v>cu</v>
      </c>
      <c r="R208" t="s">
        <v>81</v>
      </c>
      <c r="S208" t="s">
        <v>147</v>
      </c>
      <c r="T208">
        <v>5250</v>
      </c>
      <c r="U208" t="str">
        <f t="shared" ca="1" si="41"/>
        <v>cu</v>
      </c>
      <c r="V208" t="str">
        <f t="shared" si="32"/>
        <v>GO</v>
      </c>
      <c r="W208">
        <f t="shared" si="33"/>
        <v>10500</v>
      </c>
      <c r="X208" t="str">
        <f t="shared" ca="1" si="34"/>
        <v>cu</v>
      </c>
      <c r="Y208" t="str">
        <f t="shared" si="35"/>
        <v>GO</v>
      </c>
      <c r="Z208">
        <f t="shared" si="36"/>
        <v>5250</v>
      </c>
    </row>
    <row r="209" spans="1:26">
      <c r="A209" t="str">
        <f t="shared" si="42"/>
        <v>fr</v>
      </c>
      <c r="B209" t="str">
        <f>VLOOKUP(A209,EventPointTypeTable!$A:$B,MATCH(EventPointTypeTable!$B$1,EventPointTypeTable!$A$1:$B$1,0),0)</f>
        <v>첫시작용</v>
      </c>
      <c r="C209">
        <v>208</v>
      </c>
      <c r="D209">
        <v>111</v>
      </c>
      <c r="E209">
        <f t="shared" ca="1" si="37"/>
        <v>18503</v>
      </c>
      <c r="F209">
        <f ca="1">(60+SUMIF(OFFSET(N209,-$C209+1,0,$C209),"EN",OFFSET(O209,-$C209+1,0,$C209)))*SummonTypeTable!$Q$2</f>
        <v>6126.6666666666661</v>
      </c>
      <c r="G209" t="str">
        <f ca="1">IF(C209=1,60*SummonTypeTable!$Q$2-OFFSET(F209,0,-1),
IF(F209&lt;&gt;OFFSET(F209,-1,0),OFFSET(F209,-1,0)-OFFSET(F209,0,-1),""))</f>
        <v/>
      </c>
      <c r="H209" t="str">
        <f ca="1">IF(C209=1,60*SummonTypeTable!$Q$2/OFFSET(F209,0,-1),
IF(F209&lt;&gt;OFFSET(F209,-1,0),OFFSET(F209,-1,0)/OFFSET(F209,0,-1),""))</f>
        <v/>
      </c>
      <c r="I209">
        <f ca="1">(60+SUMIF(OFFSET(N209,-$C209+1,0,$C209),"EN",OFFSET(O209,-$C209+1,0,$C209))+SUMIF(OFFSET(S209,-$C209+1,0,$C209),"EN",OFFSET(T209,-$C209+1,0,$C209)))*SummonTypeTable!$Q$2</f>
        <v>6126.6666666666661</v>
      </c>
      <c r="J209" t="str">
        <f ca="1">IF(C209=1,60*SummonTypeTable!$Q$2-OFFSET(I209,0,-4),
IF(I209&lt;&gt;OFFSET(I209,-1,0),OFFSET(I209,-1,0)-OFFSET(I209,0,-4),""))</f>
        <v/>
      </c>
      <c r="K209" t="str">
        <f ca="1">IF(C209=1,60*SummonTypeTable!$Q$2/OFFSET(I209,0,-4),
IF(I209&lt;&gt;OFFSET(I209,-1,0),OFFSET(I209,-1,0)/OFFSET(I209,0,-4),""))</f>
        <v/>
      </c>
      <c r="L209" t="str">
        <f t="shared" ca="1" si="40"/>
        <v>it</v>
      </c>
      <c r="M209" t="s">
        <v>139</v>
      </c>
      <c r="N209" t="s">
        <v>138</v>
      </c>
      <c r="O209">
        <v>2</v>
      </c>
      <c r="P209" t="str">
        <f t="shared" si="31"/>
        <v/>
      </c>
      <c r="Q209" t="str">
        <f t="shared" ca="1" si="38"/>
        <v>cu</v>
      </c>
      <c r="R209" t="s">
        <v>81</v>
      </c>
      <c r="S209" t="s">
        <v>147</v>
      </c>
      <c r="T209">
        <v>5275</v>
      </c>
      <c r="U209" t="str">
        <f t="shared" ca="1" si="41"/>
        <v>it</v>
      </c>
      <c r="V209" t="str">
        <f t="shared" si="32"/>
        <v>Cash_sSpellGacha</v>
      </c>
      <c r="W209">
        <f t="shared" si="33"/>
        <v>2</v>
      </c>
      <c r="X209" t="str">
        <f t="shared" ca="1" si="34"/>
        <v>cu</v>
      </c>
      <c r="Y209" t="str">
        <f t="shared" si="35"/>
        <v>GO</v>
      </c>
      <c r="Z209">
        <f t="shared" si="36"/>
        <v>5275</v>
      </c>
    </row>
    <row r="210" spans="1:26">
      <c r="A210" t="str">
        <f t="shared" si="42"/>
        <v>fr</v>
      </c>
      <c r="B210" t="str">
        <f>VLOOKUP(A210,EventPointTypeTable!$A:$B,MATCH(EventPointTypeTable!$B$1,EventPointTypeTable!$A$1:$B$1,0),0)</f>
        <v>첫시작용</v>
      </c>
      <c r="C210">
        <v>209</v>
      </c>
      <c r="D210">
        <v>125</v>
      </c>
      <c r="E210">
        <f t="shared" ca="1" si="37"/>
        <v>18628</v>
      </c>
      <c r="F210">
        <f ca="1">(60+SUMIF(OFFSET(N210,-$C210+1,0,$C210),"EN",OFFSET(O210,-$C210+1,0,$C210)))*SummonTypeTable!$Q$2</f>
        <v>6126.6666666666661</v>
      </c>
      <c r="G210" t="str">
        <f ca="1">IF(C210=1,60*SummonTypeTable!$Q$2-OFFSET(F210,0,-1),
IF(F210&lt;&gt;OFFSET(F210,-1,0),OFFSET(F210,-1,0)-OFFSET(F210,0,-1),""))</f>
        <v/>
      </c>
      <c r="H210" t="str">
        <f ca="1">IF(C210=1,60*SummonTypeTable!$Q$2/OFFSET(F210,0,-1),
IF(F210&lt;&gt;OFFSET(F210,-1,0),OFFSET(F210,-1,0)/OFFSET(F210,0,-1),""))</f>
        <v/>
      </c>
      <c r="I210">
        <f ca="1">(60+SUMIF(OFFSET(N210,-$C210+1,0,$C210),"EN",OFFSET(O210,-$C210+1,0,$C210))+SUMIF(OFFSET(S210,-$C210+1,0,$C210),"EN",OFFSET(T210,-$C210+1,0,$C210)))*SummonTypeTable!$Q$2</f>
        <v>6126.6666666666661</v>
      </c>
      <c r="J210" t="str">
        <f ca="1">IF(C210=1,60*SummonTypeTable!$Q$2-OFFSET(I210,0,-4),
IF(I210&lt;&gt;OFFSET(I210,-1,0),OFFSET(I210,-1,0)-OFFSET(I210,0,-4),""))</f>
        <v/>
      </c>
      <c r="K210" t="str">
        <f ca="1">IF(C210=1,60*SummonTypeTable!$Q$2/OFFSET(I210,0,-4),
IF(I210&lt;&gt;OFFSET(I210,-1,0),OFFSET(I210,-1,0)/OFFSET(I210,0,-4),""))</f>
        <v/>
      </c>
      <c r="L210" t="str">
        <f t="shared" ca="1" si="40"/>
        <v>cu</v>
      </c>
      <c r="M210" t="s">
        <v>81</v>
      </c>
      <c r="N210" t="s">
        <v>147</v>
      </c>
      <c r="O210">
        <v>10600</v>
      </c>
      <c r="P210" t="str">
        <f t="shared" si="31"/>
        <v/>
      </c>
      <c r="Q210" t="str">
        <f t="shared" ca="1" si="38"/>
        <v>cu</v>
      </c>
      <c r="R210" t="s">
        <v>81</v>
      </c>
      <c r="S210" t="s">
        <v>147</v>
      </c>
      <c r="T210">
        <v>5300</v>
      </c>
      <c r="U210" t="str">
        <f t="shared" ca="1" si="41"/>
        <v>cu</v>
      </c>
      <c r="V210" t="str">
        <f t="shared" si="32"/>
        <v>GO</v>
      </c>
      <c r="W210">
        <f t="shared" si="33"/>
        <v>10600</v>
      </c>
      <c r="X210" t="str">
        <f t="shared" ca="1" si="34"/>
        <v>cu</v>
      </c>
      <c r="Y210" t="str">
        <f t="shared" si="35"/>
        <v>GO</v>
      </c>
      <c r="Z210">
        <f t="shared" si="36"/>
        <v>5300</v>
      </c>
    </row>
    <row r="211" spans="1:26">
      <c r="A211" t="str">
        <f t="shared" si="42"/>
        <v>fr</v>
      </c>
      <c r="B211" t="str">
        <f>VLOOKUP(A211,EventPointTypeTable!$A:$B,MATCH(EventPointTypeTable!$B$1,EventPointTypeTable!$A$1:$B$1,0),0)</f>
        <v>첫시작용</v>
      </c>
      <c r="C211">
        <v>210</v>
      </c>
      <c r="D211">
        <v>135</v>
      </c>
      <c r="E211">
        <f t="shared" ca="1" si="37"/>
        <v>18763</v>
      </c>
      <c r="F211">
        <f ca="1">(60+SUMIF(OFFSET(N211,-$C211+1,0,$C211),"EN",OFFSET(O211,-$C211+1,0,$C211)))*SummonTypeTable!$Q$2</f>
        <v>6126.6666666666661</v>
      </c>
      <c r="G211" t="str">
        <f ca="1">IF(C211=1,60*SummonTypeTable!$Q$2-OFFSET(F211,0,-1),
IF(F211&lt;&gt;OFFSET(F211,-1,0),OFFSET(F211,-1,0)-OFFSET(F211,0,-1),""))</f>
        <v/>
      </c>
      <c r="H211" t="str">
        <f ca="1">IF(C211=1,60*SummonTypeTable!$Q$2/OFFSET(F211,0,-1),
IF(F211&lt;&gt;OFFSET(F211,-1,0),OFFSET(F211,-1,0)/OFFSET(F211,0,-1),""))</f>
        <v/>
      </c>
      <c r="I211">
        <f ca="1">(60+SUMIF(OFFSET(N211,-$C211+1,0,$C211),"EN",OFFSET(O211,-$C211+1,0,$C211))+SUMIF(OFFSET(S211,-$C211+1,0,$C211),"EN",OFFSET(T211,-$C211+1,0,$C211)))*SummonTypeTable!$Q$2</f>
        <v>6126.6666666666661</v>
      </c>
      <c r="J211" t="str">
        <f ca="1">IF(C211=1,60*SummonTypeTable!$Q$2-OFFSET(I211,0,-4),
IF(I211&lt;&gt;OFFSET(I211,-1,0),OFFSET(I211,-1,0)-OFFSET(I211,0,-4),""))</f>
        <v/>
      </c>
      <c r="K211" t="str">
        <f ca="1">IF(C211=1,60*SummonTypeTable!$Q$2/OFFSET(I211,0,-4),
IF(I211&lt;&gt;OFFSET(I211,-1,0),OFFSET(I211,-1,0)/OFFSET(I211,0,-4),""))</f>
        <v/>
      </c>
      <c r="L211" t="str">
        <f t="shared" ca="1" si="40"/>
        <v>cu</v>
      </c>
      <c r="M211" t="s">
        <v>81</v>
      </c>
      <c r="N211" t="s">
        <v>147</v>
      </c>
      <c r="O211">
        <v>10650</v>
      </c>
      <c r="P211" t="str">
        <f t="shared" si="31"/>
        <v/>
      </c>
      <c r="Q211" t="str">
        <f t="shared" ca="1" si="38"/>
        <v>cu</v>
      </c>
      <c r="R211" t="s">
        <v>81</v>
      </c>
      <c r="S211" t="s">
        <v>147</v>
      </c>
      <c r="T211">
        <v>5325</v>
      </c>
      <c r="U211" t="str">
        <f t="shared" ca="1" si="41"/>
        <v>cu</v>
      </c>
      <c r="V211" t="str">
        <f t="shared" si="32"/>
        <v>GO</v>
      </c>
      <c r="W211">
        <f t="shared" si="33"/>
        <v>10650</v>
      </c>
      <c r="X211" t="str">
        <f t="shared" ca="1" si="34"/>
        <v>cu</v>
      </c>
      <c r="Y211" t="str">
        <f t="shared" si="35"/>
        <v>GO</v>
      </c>
      <c r="Z211">
        <f t="shared" si="36"/>
        <v>5325</v>
      </c>
    </row>
    <row r="212" spans="1:26">
      <c r="A212" t="str">
        <f t="shared" si="42"/>
        <v>fr</v>
      </c>
      <c r="B212" t="str">
        <f>VLOOKUP(A212,EventPointTypeTable!$A:$B,MATCH(EventPointTypeTable!$B$1,EventPointTypeTable!$A$1:$B$1,0),0)</f>
        <v>첫시작용</v>
      </c>
      <c r="C212">
        <v>211</v>
      </c>
      <c r="D212">
        <v>289</v>
      </c>
      <c r="E212">
        <f t="shared" ca="1" si="37"/>
        <v>19052</v>
      </c>
      <c r="F212">
        <f ca="1">(60+SUMIF(OFFSET(N212,-$C212+1,0,$C212),"EN",OFFSET(O212,-$C212+1,0,$C212)))*SummonTypeTable!$Q$2</f>
        <v>6453.333333333333</v>
      </c>
      <c r="G212">
        <f ca="1">IF(C212=1,60*SummonTypeTable!$Q$2-OFFSET(F212,0,-1),
IF(F212&lt;&gt;OFFSET(F212,-1,0),OFFSET(F212,-1,0)-OFFSET(F212,0,-1),""))</f>
        <v>-12925.333333333334</v>
      </c>
      <c r="H212">
        <f ca="1">IF(C212=1,60*SummonTypeTable!$Q$2/OFFSET(F212,0,-1),
IF(F212&lt;&gt;OFFSET(F212,-1,0),OFFSET(F212,-1,0)/OFFSET(F212,0,-1),""))</f>
        <v>0.32157603751137237</v>
      </c>
      <c r="I212">
        <f ca="1">(60+SUMIF(OFFSET(N212,-$C212+1,0,$C212),"EN",OFFSET(O212,-$C212+1,0,$C212))+SUMIF(OFFSET(S212,-$C212+1,0,$C212),"EN",OFFSET(T212,-$C212+1,0,$C212)))*SummonTypeTable!$Q$2</f>
        <v>6453.333333333333</v>
      </c>
      <c r="J212">
        <f ca="1">IF(C212=1,60*SummonTypeTable!$Q$2-OFFSET(I212,0,-4),
IF(I212&lt;&gt;OFFSET(I212,-1,0),OFFSET(I212,-1,0)-OFFSET(I212,0,-4),""))</f>
        <v>-12925.333333333334</v>
      </c>
      <c r="K212">
        <f ca="1">IF(C212=1,60*SummonTypeTable!$Q$2/OFFSET(I212,0,-4),
IF(I212&lt;&gt;OFFSET(I212,-1,0),OFFSET(I212,-1,0)/OFFSET(I212,0,-4),""))</f>
        <v>0.32157603751137237</v>
      </c>
      <c r="L212" t="str">
        <f t="shared" ca="1" si="40"/>
        <v>cu</v>
      </c>
      <c r="M212" t="s">
        <v>81</v>
      </c>
      <c r="N212" t="s">
        <v>146</v>
      </c>
      <c r="O212">
        <v>490</v>
      </c>
      <c r="P212" t="str">
        <f t="shared" si="31"/>
        <v>에너지너무많음</v>
      </c>
      <c r="Q212" t="str">
        <f t="shared" ca="1" si="38"/>
        <v>cu</v>
      </c>
      <c r="R212" t="s">
        <v>81</v>
      </c>
      <c r="S212" t="s">
        <v>147</v>
      </c>
      <c r="T212">
        <v>5350</v>
      </c>
      <c r="U212" t="str">
        <f t="shared" ca="1" si="41"/>
        <v>cu</v>
      </c>
      <c r="V212" t="str">
        <f t="shared" si="32"/>
        <v>EN</v>
      </c>
      <c r="W212">
        <f t="shared" si="33"/>
        <v>490</v>
      </c>
      <c r="X212" t="str">
        <f t="shared" ca="1" si="34"/>
        <v>cu</v>
      </c>
      <c r="Y212" t="str">
        <f t="shared" si="35"/>
        <v>GO</v>
      </c>
      <c r="Z212">
        <f t="shared" si="36"/>
        <v>5350</v>
      </c>
    </row>
    <row r="213" spans="1:26">
      <c r="A213" t="str">
        <f t="shared" si="42"/>
        <v>fr</v>
      </c>
      <c r="B213" t="str">
        <f>VLOOKUP(A213,EventPointTypeTable!$A:$B,MATCH(EventPointTypeTable!$B$1,EventPointTypeTable!$A$1:$B$1,0),0)</f>
        <v>첫시작용</v>
      </c>
      <c r="C213">
        <v>212</v>
      </c>
      <c r="D213">
        <v>101</v>
      </c>
      <c r="E213">
        <f t="shared" ca="1" si="37"/>
        <v>19153</v>
      </c>
      <c r="F213">
        <f ca="1">(60+SUMIF(OFFSET(N213,-$C213+1,0,$C213),"EN",OFFSET(O213,-$C213+1,0,$C213)))*SummonTypeTable!$Q$2</f>
        <v>6453.333333333333</v>
      </c>
      <c r="G213" t="str">
        <f ca="1">IF(C213=1,60*SummonTypeTable!$Q$2-OFFSET(F213,0,-1),
IF(F213&lt;&gt;OFFSET(F213,-1,0),OFFSET(F213,-1,0)-OFFSET(F213,0,-1),""))</f>
        <v/>
      </c>
      <c r="H213" t="str">
        <f ca="1">IF(C213=1,60*SummonTypeTable!$Q$2/OFFSET(F213,0,-1),
IF(F213&lt;&gt;OFFSET(F213,-1,0),OFFSET(F213,-1,0)/OFFSET(F213,0,-1),""))</f>
        <v/>
      </c>
      <c r="I213">
        <f ca="1">(60+SUMIF(OFFSET(N213,-$C213+1,0,$C213),"EN",OFFSET(O213,-$C213+1,0,$C213))+SUMIF(OFFSET(S213,-$C213+1,0,$C213),"EN",OFFSET(T213,-$C213+1,0,$C213)))*SummonTypeTable!$Q$2</f>
        <v>6453.333333333333</v>
      </c>
      <c r="J213" t="str">
        <f ca="1">IF(C213=1,60*SummonTypeTable!$Q$2-OFFSET(I213,0,-4),
IF(I213&lt;&gt;OFFSET(I213,-1,0),OFFSET(I213,-1,0)-OFFSET(I213,0,-4),""))</f>
        <v/>
      </c>
      <c r="K213" t="str">
        <f ca="1">IF(C213=1,60*SummonTypeTable!$Q$2/OFFSET(I213,0,-4),
IF(I213&lt;&gt;OFFSET(I213,-1,0),OFFSET(I213,-1,0)/OFFSET(I213,0,-4),""))</f>
        <v/>
      </c>
      <c r="L213" t="str">
        <f t="shared" ca="1" si="40"/>
        <v>cu</v>
      </c>
      <c r="M213" t="s">
        <v>81</v>
      </c>
      <c r="N213" t="s">
        <v>147</v>
      </c>
      <c r="O213">
        <v>10750</v>
      </c>
      <c r="P213" t="str">
        <f t="shared" ref="P213:P275" si="43">IF(M213="장비1상자",
  IF(OR(N213&gt;3,O213&gt;5),"장비이상",""),
IF(N213="GO",
  IF(O213&lt;100,"골드이상",""),
IF(N213="EN",
  IF(O213&gt;29,"에너지너무많음",
  IF(O213&gt;9,"에너지다소많음","")),"")))</f>
        <v/>
      </c>
      <c r="Q213" t="str">
        <f t="shared" ca="1" si="38"/>
        <v>cu</v>
      </c>
      <c r="R213" t="s">
        <v>81</v>
      </c>
      <c r="S213" t="s">
        <v>147</v>
      </c>
      <c r="T213">
        <v>5375</v>
      </c>
      <c r="U213" t="str">
        <f t="shared" ca="1" si="41"/>
        <v>cu</v>
      </c>
      <c r="V213" t="str">
        <f t="shared" ref="V213:V275" si="44">IF(LEN(N213)=0,"",N213)</f>
        <v>GO</v>
      </c>
      <c r="W213">
        <f t="shared" ref="W213:W275" si="45">IF(LEN(O213)=0,"",O213)</f>
        <v>10750</v>
      </c>
      <c r="X213" t="str">
        <f t="shared" ref="X213:X275" ca="1" si="46">IF(LEN(Q213)=0,"",Q213)</f>
        <v>cu</v>
      </c>
      <c r="Y213" t="str">
        <f t="shared" ref="Y213:Y275" si="47">IF(LEN(S213)=0,"",S213)</f>
        <v>GO</v>
      </c>
      <c r="Z213">
        <f t="shared" ref="Z213:Z275" si="48">IF(LEN(T213)=0,"",T213)</f>
        <v>5375</v>
      </c>
    </row>
    <row r="214" spans="1:26">
      <c r="A214" t="str">
        <f t="shared" si="42"/>
        <v>fr</v>
      </c>
      <c r="B214" t="str">
        <f>VLOOKUP(A214,EventPointTypeTable!$A:$B,MATCH(EventPointTypeTable!$B$1,EventPointTypeTable!$A$1:$B$1,0),0)</f>
        <v>첫시작용</v>
      </c>
      <c r="C214">
        <v>213</v>
      </c>
      <c r="D214">
        <v>258</v>
      </c>
      <c r="E214">
        <f t="shared" ca="1" si="37"/>
        <v>19411</v>
      </c>
      <c r="F214">
        <f ca="1">(60+SUMIF(OFFSET(N214,-$C214+1,0,$C214),"EN",OFFSET(O214,-$C214+1,0,$C214)))*SummonTypeTable!$Q$2</f>
        <v>6453.333333333333</v>
      </c>
      <c r="G214" t="str">
        <f ca="1">IF(C214=1,60*SummonTypeTable!$Q$2-OFFSET(F214,0,-1),
IF(F214&lt;&gt;OFFSET(F214,-1,0),OFFSET(F214,-1,0)-OFFSET(F214,0,-1),""))</f>
        <v/>
      </c>
      <c r="H214" t="str">
        <f ca="1">IF(C214=1,60*SummonTypeTable!$Q$2/OFFSET(F214,0,-1),
IF(F214&lt;&gt;OFFSET(F214,-1,0),OFFSET(F214,-1,0)/OFFSET(F214,0,-1),""))</f>
        <v/>
      </c>
      <c r="I214">
        <f ca="1">(60+SUMIF(OFFSET(N214,-$C214+1,0,$C214),"EN",OFFSET(O214,-$C214+1,0,$C214))+SUMIF(OFFSET(S214,-$C214+1,0,$C214),"EN",OFFSET(T214,-$C214+1,0,$C214)))*SummonTypeTable!$Q$2</f>
        <v>6453.333333333333</v>
      </c>
      <c r="J214" t="str">
        <f ca="1">IF(C214=1,60*SummonTypeTable!$Q$2-OFFSET(I214,0,-4),
IF(I214&lt;&gt;OFFSET(I214,-1,0),OFFSET(I214,-1,0)-OFFSET(I214,0,-4),""))</f>
        <v/>
      </c>
      <c r="K214" t="str">
        <f ca="1">IF(C214=1,60*SummonTypeTable!$Q$2/OFFSET(I214,0,-4),
IF(I214&lt;&gt;OFFSET(I214,-1,0),OFFSET(I214,-1,0)/OFFSET(I214,0,-4),""))</f>
        <v/>
      </c>
      <c r="L214" t="str">
        <f t="shared" ca="1" si="40"/>
        <v>it</v>
      </c>
      <c r="M214" t="s">
        <v>139</v>
      </c>
      <c r="N214" t="s">
        <v>138</v>
      </c>
      <c r="O214">
        <v>3</v>
      </c>
      <c r="P214" t="str">
        <f t="shared" si="43"/>
        <v/>
      </c>
      <c r="Q214" t="str">
        <f t="shared" ca="1" si="38"/>
        <v>cu</v>
      </c>
      <c r="R214" t="s">
        <v>81</v>
      </c>
      <c r="S214" t="s">
        <v>147</v>
      </c>
      <c r="T214">
        <v>5400</v>
      </c>
      <c r="U214" t="str">
        <f t="shared" ca="1" si="41"/>
        <v>it</v>
      </c>
      <c r="V214" t="str">
        <f t="shared" si="44"/>
        <v>Cash_sSpellGacha</v>
      </c>
      <c r="W214">
        <f t="shared" si="45"/>
        <v>3</v>
      </c>
      <c r="X214" t="str">
        <f t="shared" ca="1" si="46"/>
        <v>cu</v>
      </c>
      <c r="Y214" t="str">
        <f t="shared" si="47"/>
        <v>GO</v>
      </c>
      <c r="Z214">
        <f t="shared" si="48"/>
        <v>5400</v>
      </c>
    </row>
    <row r="215" spans="1:26">
      <c r="A215" t="str">
        <f t="shared" si="42"/>
        <v>fr</v>
      </c>
      <c r="B215" t="str">
        <f>VLOOKUP(A215,EventPointTypeTable!$A:$B,MATCH(EventPointTypeTable!$B$1,EventPointTypeTable!$A$1:$B$1,0),0)</f>
        <v>첫시작용</v>
      </c>
      <c r="C215">
        <v>214</v>
      </c>
      <c r="D215">
        <v>513</v>
      </c>
      <c r="E215">
        <f t="shared" ca="1" si="37"/>
        <v>19924</v>
      </c>
      <c r="F215">
        <f ca="1">(60+SUMIF(OFFSET(N215,-$C215+1,0,$C215),"EN",OFFSET(O215,-$C215+1,0,$C215)))*SummonTypeTable!$Q$2</f>
        <v>6453.333333333333</v>
      </c>
      <c r="G215" t="str">
        <f ca="1">IF(C215=1,60*SummonTypeTable!$Q$2-OFFSET(F215,0,-1),
IF(F215&lt;&gt;OFFSET(F215,-1,0),OFFSET(F215,-1,0)-OFFSET(F215,0,-1),""))</f>
        <v/>
      </c>
      <c r="H215" t="str">
        <f ca="1">IF(C215=1,60*SummonTypeTable!$Q$2/OFFSET(F215,0,-1),
IF(F215&lt;&gt;OFFSET(F215,-1,0),OFFSET(F215,-1,0)/OFFSET(F215,0,-1),""))</f>
        <v/>
      </c>
      <c r="I215">
        <f ca="1">(60+SUMIF(OFFSET(N215,-$C215+1,0,$C215),"EN",OFFSET(O215,-$C215+1,0,$C215))+SUMIF(OFFSET(S215,-$C215+1,0,$C215),"EN",OFFSET(T215,-$C215+1,0,$C215)))*SummonTypeTable!$Q$2</f>
        <v>6453.333333333333</v>
      </c>
      <c r="J215" t="str">
        <f ca="1">IF(C215=1,60*SummonTypeTable!$Q$2-OFFSET(I215,0,-4),
IF(I215&lt;&gt;OFFSET(I215,-1,0),OFFSET(I215,-1,0)-OFFSET(I215,0,-4),""))</f>
        <v/>
      </c>
      <c r="K215" t="str">
        <f ca="1">IF(C215=1,60*SummonTypeTable!$Q$2/OFFSET(I215,0,-4),
IF(I215&lt;&gt;OFFSET(I215,-1,0),OFFSET(I215,-1,0)/OFFSET(I215,0,-4),""))</f>
        <v/>
      </c>
      <c r="L215" t="str">
        <f t="shared" ca="1" si="40"/>
        <v>cu</v>
      </c>
      <c r="M215" t="s">
        <v>81</v>
      </c>
      <c r="N215" t="s">
        <v>153</v>
      </c>
      <c r="O215">
        <v>36</v>
      </c>
      <c r="P215" t="str">
        <f t="shared" si="43"/>
        <v/>
      </c>
      <c r="Q215" t="str">
        <f t="shared" ca="1" si="38"/>
        <v>cu</v>
      </c>
      <c r="R215" t="s">
        <v>81</v>
      </c>
      <c r="S215" t="s">
        <v>153</v>
      </c>
      <c r="T215">
        <v>12</v>
      </c>
      <c r="U215" t="str">
        <f t="shared" ca="1" si="41"/>
        <v>cu</v>
      </c>
      <c r="V215" t="str">
        <f t="shared" si="44"/>
        <v>DI</v>
      </c>
      <c r="W215">
        <f t="shared" si="45"/>
        <v>36</v>
      </c>
      <c r="X215" t="str">
        <f t="shared" ca="1" si="46"/>
        <v>cu</v>
      </c>
      <c r="Y215" t="str">
        <f t="shared" si="47"/>
        <v>DI</v>
      </c>
      <c r="Z215">
        <f t="shared" si="48"/>
        <v>12</v>
      </c>
    </row>
    <row r="216" spans="1:26">
      <c r="A216" t="str">
        <f t="shared" si="42"/>
        <v>fr</v>
      </c>
      <c r="B216" t="str">
        <f>VLOOKUP(A216,EventPointTypeTable!$A:$B,MATCH(EventPointTypeTable!$B$1,EventPointTypeTable!$A$1:$B$1,0),0)</f>
        <v>첫시작용</v>
      </c>
      <c r="C216">
        <v>215</v>
      </c>
      <c r="D216">
        <v>135</v>
      </c>
      <c r="E216">
        <f t="shared" ca="1" si="37"/>
        <v>20059</v>
      </c>
      <c r="F216">
        <f ca="1">(60+SUMIF(OFFSET(N216,-$C216+1,0,$C216),"EN",OFFSET(O216,-$C216+1,0,$C216)))*SummonTypeTable!$Q$2</f>
        <v>6453.333333333333</v>
      </c>
      <c r="G216" t="str">
        <f ca="1">IF(C216=1,60*SummonTypeTable!$Q$2-OFFSET(F216,0,-1),
IF(F216&lt;&gt;OFFSET(F216,-1,0),OFFSET(F216,-1,0)-OFFSET(F216,0,-1),""))</f>
        <v/>
      </c>
      <c r="H216" t="str">
        <f ca="1">IF(C216=1,60*SummonTypeTable!$Q$2/OFFSET(F216,0,-1),
IF(F216&lt;&gt;OFFSET(F216,-1,0),OFFSET(F216,-1,0)/OFFSET(F216,0,-1),""))</f>
        <v/>
      </c>
      <c r="I216">
        <f ca="1">(60+SUMIF(OFFSET(N216,-$C216+1,0,$C216),"EN",OFFSET(O216,-$C216+1,0,$C216))+SUMIF(OFFSET(S216,-$C216+1,0,$C216),"EN",OFFSET(T216,-$C216+1,0,$C216)))*SummonTypeTable!$Q$2</f>
        <v>6453.333333333333</v>
      </c>
      <c r="J216" t="str">
        <f ca="1">IF(C216=1,60*SummonTypeTable!$Q$2-OFFSET(I216,0,-4),
IF(I216&lt;&gt;OFFSET(I216,-1,0),OFFSET(I216,-1,0)-OFFSET(I216,0,-4),""))</f>
        <v/>
      </c>
      <c r="K216" t="str">
        <f ca="1">IF(C216=1,60*SummonTypeTable!$Q$2/OFFSET(I216,0,-4),
IF(I216&lt;&gt;OFFSET(I216,-1,0),OFFSET(I216,-1,0)/OFFSET(I216,0,-4),""))</f>
        <v/>
      </c>
      <c r="L216" t="str">
        <f t="shared" ca="1" si="40"/>
        <v>cu</v>
      </c>
      <c r="M216" t="s">
        <v>81</v>
      </c>
      <c r="N216" t="s">
        <v>147</v>
      </c>
      <c r="O216">
        <v>10900</v>
      </c>
      <c r="P216" t="str">
        <f t="shared" si="43"/>
        <v/>
      </c>
      <c r="Q216" t="str">
        <f t="shared" ca="1" si="38"/>
        <v>cu</v>
      </c>
      <c r="R216" t="s">
        <v>81</v>
      </c>
      <c r="S216" t="s">
        <v>147</v>
      </c>
      <c r="T216">
        <v>5450</v>
      </c>
      <c r="U216" t="str">
        <f t="shared" ca="1" si="41"/>
        <v>cu</v>
      </c>
      <c r="V216" t="str">
        <f t="shared" si="44"/>
        <v>GO</v>
      </c>
      <c r="W216">
        <f t="shared" si="45"/>
        <v>10900</v>
      </c>
      <c r="X216" t="str">
        <f t="shared" ca="1" si="46"/>
        <v>cu</v>
      </c>
      <c r="Y216" t="str">
        <f t="shared" si="47"/>
        <v>GO</v>
      </c>
      <c r="Z216">
        <f t="shared" si="48"/>
        <v>5450</v>
      </c>
    </row>
    <row r="217" spans="1:26">
      <c r="A217" t="str">
        <f t="shared" si="42"/>
        <v>fr</v>
      </c>
      <c r="B217" t="str">
        <f>VLOOKUP(A217,EventPointTypeTable!$A:$B,MATCH(EventPointTypeTable!$B$1,EventPointTypeTable!$A$1:$B$1,0),0)</f>
        <v>첫시작용</v>
      </c>
      <c r="C217">
        <v>216</v>
      </c>
      <c r="D217">
        <v>284</v>
      </c>
      <c r="E217">
        <f t="shared" ref="E217:E280" ca="1" si="49">IF(A217&lt;&gt;OFFSET(A217,-1,0),D217,OFFSET(E217,-1,0)+D217)</f>
        <v>20343</v>
      </c>
      <c r="F217">
        <f ca="1">(60+SUMIF(OFFSET(N217,-$C217+1,0,$C217),"EN",OFFSET(O217,-$C217+1,0,$C217)))*SummonTypeTable!$Q$2</f>
        <v>6453.333333333333</v>
      </c>
      <c r="G217" t="str">
        <f ca="1">IF(C217=1,60*SummonTypeTable!$Q$2-OFFSET(F217,0,-1),
IF(F217&lt;&gt;OFFSET(F217,-1,0),OFFSET(F217,-1,0)-OFFSET(F217,0,-1),""))</f>
        <v/>
      </c>
      <c r="H217" t="str">
        <f ca="1">IF(C217=1,60*SummonTypeTable!$Q$2/OFFSET(F217,0,-1),
IF(F217&lt;&gt;OFFSET(F217,-1,0),OFFSET(F217,-1,0)/OFFSET(F217,0,-1),""))</f>
        <v/>
      </c>
      <c r="I217">
        <f ca="1">(60+SUMIF(OFFSET(N217,-$C217+1,0,$C217),"EN",OFFSET(O217,-$C217+1,0,$C217))+SUMIF(OFFSET(S217,-$C217+1,0,$C217),"EN",OFFSET(T217,-$C217+1,0,$C217)))*SummonTypeTable!$Q$2</f>
        <v>6453.333333333333</v>
      </c>
      <c r="J217" t="str">
        <f ca="1">IF(C217=1,60*SummonTypeTable!$Q$2-OFFSET(I217,0,-4),
IF(I217&lt;&gt;OFFSET(I217,-1,0),OFFSET(I217,-1,0)-OFFSET(I217,0,-4),""))</f>
        <v/>
      </c>
      <c r="K217" t="str">
        <f ca="1">IF(C217=1,60*SummonTypeTable!$Q$2/OFFSET(I217,0,-4),
IF(I217&lt;&gt;OFFSET(I217,-1,0),OFFSET(I217,-1,0)/OFFSET(I217,0,-4),""))</f>
        <v/>
      </c>
      <c r="L217" t="str">
        <f t="shared" ca="1" si="40"/>
        <v>it</v>
      </c>
      <c r="M217" t="s">
        <v>139</v>
      </c>
      <c r="N217" t="s">
        <v>138</v>
      </c>
      <c r="O217">
        <v>20</v>
      </c>
      <c r="P217" t="str">
        <f t="shared" si="43"/>
        <v/>
      </c>
      <c r="Q217" t="str">
        <f t="shared" ca="1" si="38"/>
        <v>cu</v>
      </c>
      <c r="R217" t="s">
        <v>81</v>
      </c>
      <c r="S217" t="s">
        <v>147</v>
      </c>
      <c r="T217">
        <v>5475</v>
      </c>
      <c r="U217" t="str">
        <f t="shared" ca="1" si="41"/>
        <v>it</v>
      </c>
      <c r="V217" t="str">
        <f t="shared" si="44"/>
        <v>Cash_sSpellGacha</v>
      </c>
      <c r="W217">
        <f t="shared" si="45"/>
        <v>20</v>
      </c>
      <c r="X217" t="str">
        <f t="shared" ca="1" si="46"/>
        <v>cu</v>
      </c>
      <c r="Y217" t="str">
        <f t="shared" si="47"/>
        <v>GO</v>
      </c>
      <c r="Z217">
        <f t="shared" si="48"/>
        <v>5475</v>
      </c>
    </row>
    <row r="218" spans="1:26">
      <c r="A218" t="str">
        <f t="shared" si="42"/>
        <v>fr</v>
      </c>
      <c r="B218" t="str">
        <f>VLOOKUP(A218,EventPointTypeTable!$A:$B,MATCH(EventPointTypeTable!$B$1,EventPointTypeTable!$A$1:$B$1,0),0)</f>
        <v>첫시작용</v>
      </c>
      <c r="C218">
        <v>217</v>
      </c>
      <c r="D218">
        <v>481</v>
      </c>
      <c r="E218">
        <f t="shared" ca="1" si="49"/>
        <v>20824</v>
      </c>
      <c r="F218">
        <f ca="1">(60+SUMIF(OFFSET(N218,-$C218+1,0,$C218),"EN",OFFSET(O218,-$C218+1,0,$C218)))*SummonTypeTable!$Q$2</f>
        <v>6760</v>
      </c>
      <c r="G218">
        <f ca="1">IF(C218=1,60*SummonTypeTable!$Q$2-OFFSET(F218,0,-1),
IF(F218&lt;&gt;OFFSET(F218,-1,0),OFFSET(F218,-1,0)-OFFSET(F218,0,-1),""))</f>
        <v>-14370.666666666668</v>
      </c>
      <c r="H218">
        <f ca="1">IF(C218=1,60*SummonTypeTable!$Q$2/OFFSET(F218,0,-1),
IF(F218&lt;&gt;OFFSET(F218,-1,0),OFFSET(F218,-1,0)/OFFSET(F218,0,-1),""))</f>
        <v>0.30989883467793572</v>
      </c>
      <c r="I218">
        <f ca="1">(60+SUMIF(OFFSET(N218,-$C218+1,0,$C218),"EN",OFFSET(O218,-$C218+1,0,$C218))+SUMIF(OFFSET(S218,-$C218+1,0,$C218),"EN",OFFSET(T218,-$C218+1,0,$C218)))*SummonTypeTable!$Q$2</f>
        <v>6760</v>
      </c>
      <c r="J218">
        <f ca="1">IF(C218=1,60*SummonTypeTable!$Q$2-OFFSET(I218,0,-4),
IF(I218&lt;&gt;OFFSET(I218,-1,0),OFFSET(I218,-1,0)-OFFSET(I218,0,-4),""))</f>
        <v>-14370.666666666668</v>
      </c>
      <c r="K218">
        <f ca="1">IF(C218=1,60*SummonTypeTable!$Q$2/OFFSET(I218,0,-4),
IF(I218&lt;&gt;OFFSET(I218,-1,0),OFFSET(I218,-1,0)/OFFSET(I218,0,-4),""))</f>
        <v>0.30989883467793572</v>
      </c>
      <c r="L218" t="str">
        <f t="shared" ca="1" si="40"/>
        <v>cu</v>
      </c>
      <c r="M218" t="s">
        <v>81</v>
      </c>
      <c r="N218" t="s">
        <v>146</v>
      </c>
      <c r="O218">
        <v>460</v>
      </c>
      <c r="P218" t="str">
        <f t="shared" si="43"/>
        <v>에너지너무많음</v>
      </c>
      <c r="Q218" t="str">
        <f t="shared" ca="1" si="38"/>
        <v>cu</v>
      </c>
      <c r="R218" t="s">
        <v>81</v>
      </c>
      <c r="S218" t="s">
        <v>147</v>
      </c>
      <c r="T218">
        <v>5500</v>
      </c>
      <c r="U218" t="str">
        <f t="shared" ca="1" si="41"/>
        <v>cu</v>
      </c>
      <c r="V218" t="str">
        <f t="shared" si="44"/>
        <v>EN</v>
      </c>
      <c r="W218">
        <f t="shared" si="45"/>
        <v>460</v>
      </c>
      <c r="X218" t="str">
        <f t="shared" ca="1" si="46"/>
        <v>cu</v>
      </c>
      <c r="Y218" t="str">
        <f t="shared" si="47"/>
        <v>GO</v>
      </c>
      <c r="Z218">
        <f t="shared" si="48"/>
        <v>5500</v>
      </c>
    </row>
    <row r="219" spans="1:26">
      <c r="A219" t="str">
        <f t="shared" si="42"/>
        <v>fr</v>
      </c>
      <c r="B219" t="str">
        <f>VLOOKUP(A219,EventPointTypeTable!$A:$B,MATCH(EventPointTypeTable!$B$1,EventPointTypeTable!$A$1:$B$1,0),0)</f>
        <v>첫시작용</v>
      </c>
      <c r="C219">
        <v>218</v>
      </c>
      <c r="D219">
        <v>87</v>
      </c>
      <c r="E219">
        <f t="shared" ca="1" si="49"/>
        <v>20911</v>
      </c>
      <c r="F219">
        <f ca="1">(60+SUMIF(OFFSET(N219,-$C219+1,0,$C219),"EN",OFFSET(O219,-$C219+1,0,$C219)))*SummonTypeTable!$Q$2</f>
        <v>6760</v>
      </c>
      <c r="G219" t="str">
        <f ca="1">IF(C219=1,60*SummonTypeTable!$Q$2-OFFSET(F219,0,-1),
IF(F219&lt;&gt;OFFSET(F219,-1,0),OFFSET(F219,-1,0)-OFFSET(F219,0,-1),""))</f>
        <v/>
      </c>
      <c r="H219" t="str">
        <f ca="1">IF(C219=1,60*SummonTypeTable!$Q$2/OFFSET(F219,0,-1),
IF(F219&lt;&gt;OFFSET(F219,-1,0),OFFSET(F219,-1,0)/OFFSET(F219,0,-1),""))</f>
        <v/>
      </c>
      <c r="I219">
        <f ca="1">(60+SUMIF(OFFSET(N219,-$C219+1,0,$C219),"EN",OFFSET(O219,-$C219+1,0,$C219))+SUMIF(OFFSET(S219,-$C219+1,0,$C219),"EN",OFFSET(T219,-$C219+1,0,$C219)))*SummonTypeTable!$Q$2</f>
        <v>6760</v>
      </c>
      <c r="J219" t="str">
        <f ca="1">IF(C219=1,60*SummonTypeTable!$Q$2-OFFSET(I219,0,-4),
IF(I219&lt;&gt;OFFSET(I219,-1,0),OFFSET(I219,-1,0)-OFFSET(I219,0,-4),""))</f>
        <v/>
      </c>
      <c r="K219" t="str">
        <f ca="1">IF(C219=1,60*SummonTypeTable!$Q$2/OFFSET(I219,0,-4),
IF(I219&lt;&gt;OFFSET(I219,-1,0),OFFSET(I219,-1,0)/OFFSET(I219,0,-4),""))</f>
        <v/>
      </c>
      <c r="L219" t="str">
        <f t="shared" ca="1" si="40"/>
        <v>it</v>
      </c>
      <c r="M219" t="s">
        <v>139</v>
      </c>
      <c r="N219" t="s">
        <v>138</v>
      </c>
      <c r="O219">
        <v>1</v>
      </c>
      <c r="P219" t="str">
        <f t="shared" si="43"/>
        <v/>
      </c>
      <c r="Q219" t="str">
        <f t="shared" ca="1" si="38"/>
        <v>cu</v>
      </c>
      <c r="R219" t="s">
        <v>81</v>
      </c>
      <c r="S219" t="s">
        <v>147</v>
      </c>
      <c r="T219">
        <v>5525</v>
      </c>
      <c r="U219" t="str">
        <f t="shared" ca="1" si="41"/>
        <v>it</v>
      </c>
      <c r="V219" t="str">
        <f t="shared" si="44"/>
        <v>Cash_sSpellGacha</v>
      </c>
      <c r="W219">
        <f t="shared" si="45"/>
        <v>1</v>
      </c>
      <c r="X219" t="str">
        <f t="shared" ca="1" si="46"/>
        <v>cu</v>
      </c>
      <c r="Y219" t="str">
        <f t="shared" si="47"/>
        <v>GO</v>
      </c>
      <c r="Z219">
        <f t="shared" si="48"/>
        <v>5525</v>
      </c>
    </row>
    <row r="220" spans="1:26">
      <c r="A220" t="str">
        <f t="shared" si="42"/>
        <v>fr</v>
      </c>
      <c r="B220" t="str">
        <f>VLOOKUP(A220,EventPointTypeTable!$A:$B,MATCH(EventPointTypeTable!$B$1,EventPointTypeTable!$A$1:$B$1,0),0)</f>
        <v>첫시작용</v>
      </c>
      <c r="C220">
        <v>219</v>
      </c>
      <c r="D220">
        <v>247</v>
      </c>
      <c r="E220">
        <f t="shared" ca="1" si="49"/>
        <v>21158</v>
      </c>
      <c r="F220">
        <f ca="1">(60+SUMIF(OFFSET(N220,-$C220+1,0,$C220),"EN",OFFSET(O220,-$C220+1,0,$C220)))*SummonTypeTable!$Q$2</f>
        <v>6760</v>
      </c>
      <c r="G220" t="str">
        <f ca="1">IF(C220=1,60*SummonTypeTable!$Q$2-OFFSET(F220,0,-1),
IF(F220&lt;&gt;OFFSET(F220,-1,0),OFFSET(F220,-1,0)-OFFSET(F220,0,-1),""))</f>
        <v/>
      </c>
      <c r="H220" t="str">
        <f ca="1">IF(C220=1,60*SummonTypeTable!$Q$2/OFFSET(F220,0,-1),
IF(F220&lt;&gt;OFFSET(F220,-1,0),OFFSET(F220,-1,0)/OFFSET(F220,0,-1),""))</f>
        <v/>
      </c>
      <c r="I220">
        <f ca="1">(60+SUMIF(OFFSET(N220,-$C220+1,0,$C220),"EN",OFFSET(O220,-$C220+1,0,$C220))+SUMIF(OFFSET(S220,-$C220+1,0,$C220),"EN",OFFSET(T220,-$C220+1,0,$C220)))*SummonTypeTable!$Q$2</f>
        <v>6760</v>
      </c>
      <c r="J220" t="str">
        <f ca="1">IF(C220=1,60*SummonTypeTable!$Q$2-OFFSET(I220,0,-4),
IF(I220&lt;&gt;OFFSET(I220,-1,0),OFFSET(I220,-1,0)-OFFSET(I220,0,-4),""))</f>
        <v/>
      </c>
      <c r="K220" t="str">
        <f ca="1">IF(C220=1,60*SummonTypeTable!$Q$2/OFFSET(I220,0,-4),
IF(I220&lt;&gt;OFFSET(I220,-1,0),OFFSET(I220,-1,0)/OFFSET(I220,0,-4),""))</f>
        <v/>
      </c>
      <c r="L220" t="str">
        <f t="shared" ca="1" si="40"/>
        <v>cu</v>
      </c>
      <c r="M220" t="s">
        <v>81</v>
      </c>
      <c r="N220" t="s">
        <v>147</v>
      </c>
      <c r="O220">
        <v>11100</v>
      </c>
      <c r="P220" t="str">
        <f t="shared" si="43"/>
        <v/>
      </c>
      <c r="Q220" t="str">
        <f t="shared" ca="1" si="38"/>
        <v>cu</v>
      </c>
      <c r="R220" t="s">
        <v>81</v>
      </c>
      <c r="S220" t="s">
        <v>147</v>
      </c>
      <c r="T220">
        <v>5550</v>
      </c>
      <c r="U220" t="str">
        <f t="shared" ca="1" si="41"/>
        <v>cu</v>
      </c>
      <c r="V220" t="str">
        <f t="shared" si="44"/>
        <v>GO</v>
      </c>
      <c r="W220">
        <f t="shared" si="45"/>
        <v>11100</v>
      </c>
      <c r="X220" t="str">
        <f t="shared" ca="1" si="46"/>
        <v>cu</v>
      </c>
      <c r="Y220" t="str">
        <f t="shared" si="47"/>
        <v>GO</v>
      </c>
      <c r="Z220">
        <f t="shared" si="48"/>
        <v>5550</v>
      </c>
    </row>
    <row r="221" spans="1:26">
      <c r="A221" t="str">
        <f t="shared" si="42"/>
        <v>fr</v>
      </c>
      <c r="B221" t="str">
        <f>VLOOKUP(A221,EventPointTypeTable!$A:$B,MATCH(EventPointTypeTable!$B$1,EventPointTypeTable!$A$1:$B$1,0),0)</f>
        <v>첫시작용</v>
      </c>
      <c r="C221">
        <v>220</v>
      </c>
      <c r="D221">
        <v>594</v>
      </c>
      <c r="E221">
        <f t="shared" ca="1" si="49"/>
        <v>21752</v>
      </c>
      <c r="F221">
        <f ca="1">(60+SUMIF(OFFSET(N221,-$C221+1,0,$C221),"EN",OFFSET(O221,-$C221+1,0,$C221)))*SummonTypeTable!$Q$2</f>
        <v>7090</v>
      </c>
      <c r="G221">
        <f ca="1">IF(C221=1,60*SummonTypeTable!$Q$2-OFFSET(F221,0,-1),
IF(F221&lt;&gt;OFFSET(F221,-1,0),OFFSET(F221,-1,0)-OFFSET(F221,0,-1),""))</f>
        <v>-14992</v>
      </c>
      <c r="H221">
        <f ca="1">IF(C221=1,60*SummonTypeTable!$Q$2/OFFSET(F221,0,-1),
IF(F221&lt;&gt;OFFSET(F221,-1,0),OFFSET(F221,-1,0)/OFFSET(F221,0,-1),""))</f>
        <v>0.31077602059580728</v>
      </c>
      <c r="I221">
        <f ca="1">(60+SUMIF(OFFSET(N221,-$C221+1,0,$C221),"EN",OFFSET(O221,-$C221+1,0,$C221))+SUMIF(OFFSET(S221,-$C221+1,0,$C221),"EN",OFFSET(T221,-$C221+1,0,$C221)))*SummonTypeTable!$Q$2</f>
        <v>7090</v>
      </c>
      <c r="J221">
        <f ca="1">IF(C221=1,60*SummonTypeTable!$Q$2-OFFSET(I221,0,-4),
IF(I221&lt;&gt;OFFSET(I221,-1,0),OFFSET(I221,-1,0)-OFFSET(I221,0,-4),""))</f>
        <v>-14992</v>
      </c>
      <c r="K221">
        <f ca="1">IF(C221=1,60*SummonTypeTable!$Q$2/OFFSET(I221,0,-4),
IF(I221&lt;&gt;OFFSET(I221,-1,0),OFFSET(I221,-1,0)/OFFSET(I221,0,-4),""))</f>
        <v>0.31077602059580728</v>
      </c>
      <c r="L221" t="str">
        <f t="shared" ca="1" si="40"/>
        <v>cu</v>
      </c>
      <c r="M221" t="s">
        <v>81</v>
      </c>
      <c r="N221" t="s">
        <v>146</v>
      </c>
      <c r="O221">
        <v>495</v>
      </c>
      <c r="P221" t="str">
        <f t="shared" si="43"/>
        <v>에너지너무많음</v>
      </c>
      <c r="Q221" t="str">
        <f t="shared" ca="1" si="38"/>
        <v>cu</v>
      </c>
      <c r="R221" t="s">
        <v>81</v>
      </c>
      <c r="S221" t="s">
        <v>147</v>
      </c>
      <c r="T221">
        <v>5575</v>
      </c>
      <c r="U221" t="str">
        <f t="shared" ca="1" si="41"/>
        <v>cu</v>
      </c>
      <c r="V221" t="str">
        <f t="shared" si="44"/>
        <v>EN</v>
      </c>
      <c r="W221">
        <f t="shared" si="45"/>
        <v>495</v>
      </c>
      <c r="X221" t="str">
        <f t="shared" ca="1" si="46"/>
        <v>cu</v>
      </c>
      <c r="Y221" t="str">
        <f t="shared" si="47"/>
        <v>GO</v>
      </c>
      <c r="Z221">
        <f t="shared" si="48"/>
        <v>5575</v>
      </c>
    </row>
    <row r="222" spans="1:26">
      <c r="A222" t="str">
        <f t="shared" si="42"/>
        <v>fr</v>
      </c>
      <c r="B222" t="str">
        <f>VLOOKUP(A222,EventPointTypeTable!$A:$B,MATCH(EventPointTypeTable!$B$1,EventPointTypeTable!$A$1:$B$1,0),0)</f>
        <v>첫시작용</v>
      </c>
      <c r="C222">
        <v>221</v>
      </c>
      <c r="D222">
        <v>120</v>
      </c>
      <c r="E222">
        <f t="shared" ca="1" si="49"/>
        <v>21872</v>
      </c>
      <c r="F222">
        <f ca="1">(60+SUMIF(OFFSET(N222,-$C222+1,0,$C222),"EN",OFFSET(O222,-$C222+1,0,$C222)))*SummonTypeTable!$Q$2</f>
        <v>7090</v>
      </c>
      <c r="G222" t="str">
        <f ca="1">IF(C222=1,60*SummonTypeTable!$Q$2-OFFSET(F222,0,-1),
IF(F222&lt;&gt;OFFSET(F222,-1,0),OFFSET(F222,-1,0)-OFFSET(F222,0,-1),""))</f>
        <v/>
      </c>
      <c r="H222" t="str">
        <f ca="1">IF(C222=1,60*SummonTypeTable!$Q$2/OFFSET(F222,0,-1),
IF(F222&lt;&gt;OFFSET(F222,-1,0),OFFSET(F222,-1,0)/OFFSET(F222,0,-1),""))</f>
        <v/>
      </c>
      <c r="I222">
        <f ca="1">(60+SUMIF(OFFSET(N222,-$C222+1,0,$C222),"EN",OFFSET(O222,-$C222+1,0,$C222))+SUMIF(OFFSET(S222,-$C222+1,0,$C222),"EN",OFFSET(T222,-$C222+1,0,$C222)))*SummonTypeTable!$Q$2</f>
        <v>7090</v>
      </c>
      <c r="J222" t="str">
        <f ca="1">IF(C222=1,60*SummonTypeTable!$Q$2-OFFSET(I222,0,-4),
IF(I222&lt;&gt;OFFSET(I222,-1,0),OFFSET(I222,-1,0)-OFFSET(I222,0,-4),""))</f>
        <v/>
      </c>
      <c r="K222" t="str">
        <f ca="1">IF(C222=1,60*SummonTypeTable!$Q$2/OFFSET(I222,0,-4),
IF(I222&lt;&gt;OFFSET(I222,-1,0),OFFSET(I222,-1,0)/OFFSET(I222,0,-4),""))</f>
        <v/>
      </c>
      <c r="L222" t="str">
        <f t="shared" ca="1" si="40"/>
        <v>it</v>
      </c>
      <c r="M222" t="s">
        <v>139</v>
      </c>
      <c r="N222" t="s">
        <v>138</v>
      </c>
      <c r="O222">
        <v>2</v>
      </c>
      <c r="P222" t="str">
        <f t="shared" si="43"/>
        <v/>
      </c>
      <c r="Q222" t="str">
        <f t="shared" ca="1" si="38"/>
        <v>cu</v>
      </c>
      <c r="R222" t="s">
        <v>81</v>
      </c>
      <c r="S222" t="s">
        <v>147</v>
      </c>
      <c r="T222">
        <v>5600</v>
      </c>
      <c r="U222" t="str">
        <f t="shared" ca="1" si="41"/>
        <v>it</v>
      </c>
      <c r="V222" t="str">
        <f t="shared" si="44"/>
        <v>Cash_sSpellGacha</v>
      </c>
      <c r="W222">
        <f t="shared" si="45"/>
        <v>2</v>
      </c>
      <c r="X222" t="str">
        <f t="shared" ca="1" si="46"/>
        <v>cu</v>
      </c>
      <c r="Y222" t="str">
        <f t="shared" si="47"/>
        <v>GO</v>
      </c>
      <c r="Z222">
        <f t="shared" si="48"/>
        <v>5600</v>
      </c>
    </row>
    <row r="223" spans="1:26">
      <c r="A223" t="str">
        <f t="shared" si="42"/>
        <v>fr</v>
      </c>
      <c r="B223" t="str">
        <f>VLOOKUP(A223,EventPointTypeTable!$A:$B,MATCH(EventPointTypeTable!$B$1,EventPointTypeTable!$A$1:$B$1,0),0)</f>
        <v>첫시작용</v>
      </c>
      <c r="C223">
        <v>222</v>
      </c>
      <c r="D223">
        <v>250</v>
      </c>
      <c r="E223">
        <f t="shared" ca="1" si="49"/>
        <v>22122</v>
      </c>
      <c r="F223">
        <f ca="1">(60+SUMIF(OFFSET(N223,-$C223+1,0,$C223),"EN",OFFSET(O223,-$C223+1,0,$C223)))*SummonTypeTable!$Q$2</f>
        <v>7090</v>
      </c>
      <c r="G223" t="str">
        <f ca="1">IF(C223=1,60*SummonTypeTable!$Q$2-OFFSET(F223,0,-1),
IF(F223&lt;&gt;OFFSET(F223,-1,0),OFFSET(F223,-1,0)-OFFSET(F223,0,-1),""))</f>
        <v/>
      </c>
      <c r="H223" t="str">
        <f ca="1">IF(C223=1,60*SummonTypeTable!$Q$2/OFFSET(F223,0,-1),
IF(F223&lt;&gt;OFFSET(F223,-1,0),OFFSET(F223,-1,0)/OFFSET(F223,0,-1),""))</f>
        <v/>
      </c>
      <c r="I223">
        <f ca="1">(60+SUMIF(OFFSET(N223,-$C223+1,0,$C223),"EN",OFFSET(O223,-$C223+1,0,$C223))+SUMIF(OFFSET(S223,-$C223+1,0,$C223),"EN",OFFSET(T223,-$C223+1,0,$C223)))*SummonTypeTable!$Q$2</f>
        <v>7090</v>
      </c>
      <c r="J223" t="str">
        <f ca="1">IF(C223=1,60*SummonTypeTable!$Q$2-OFFSET(I223,0,-4),
IF(I223&lt;&gt;OFFSET(I223,-1,0),OFFSET(I223,-1,0)-OFFSET(I223,0,-4),""))</f>
        <v/>
      </c>
      <c r="K223" t="str">
        <f ca="1">IF(C223=1,60*SummonTypeTable!$Q$2/OFFSET(I223,0,-4),
IF(I223&lt;&gt;OFFSET(I223,-1,0),OFFSET(I223,-1,0)/OFFSET(I223,0,-4),""))</f>
        <v/>
      </c>
      <c r="L223" t="str">
        <f t="shared" ca="1" si="40"/>
        <v>cu</v>
      </c>
      <c r="M223" t="s">
        <v>81</v>
      </c>
      <c r="N223" t="s">
        <v>147</v>
      </c>
      <c r="O223">
        <v>11250</v>
      </c>
      <c r="P223" t="str">
        <f t="shared" si="43"/>
        <v/>
      </c>
      <c r="Q223" t="str">
        <f t="shared" ca="1" si="38"/>
        <v>cu</v>
      </c>
      <c r="R223" t="s">
        <v>81</v>
      </c>
      <c r="S223" t="s">
        <v>147</v>
      </c>
      <c r="T223">
        <v>5625</v>
      </c>
      <c r="U223" t="str">
        <f t="shared" ca="1" si="41"/>
        <v>cu</v>
      </c>
      <c r="V223" t="str">
        <f t="shared" si="44"/>
        <v>GO</v>
      </c>
      <c r="W223">
        <f t="shared" si="45"/>
        <v>11250</v>
      </c>
      <c r="X223" t="str">
        <f t="shared" ca="1" si="46"/>
        <v>cu</v>
      </c>
      <c r="Y223" t="str">
        <f t="shared" si="47"/>
        <v>GO</v>
      </c>
      <c r="Z223">
        <f t="shared" si="48"/>
        <v>5625</v>
      </c>
    </row>
    <row r="224" spans="1:26">
      <c r="A224" t="str">
        <f t="shared" si="42"/>
        <v>fr</v>
      </c>
      <c r="B224" t="str">
        <f>VLOOKUP(A224,EventPointTypeTable!$A:$B,MATCH(EventPointTypeTable!$B$1,EventPointTypeTable!$A$1:$B$1,0),0)</f>
        <v>첫시작용</v>
      </c>
      <c r="C224">
        <v>223</v>
      </c>
      <c r="D224">
        <v>586</v>
      </c>
      <c r="E224">
        <f t="shared" ca="1" si="49"/>
        <v>22708</v>
      </c>
      <c r="F224">
        <f ca="1">(60+SUMIF(OFFSET(N224,-$C224+1,0,$C224),"EN",OFFSET(O224,-$C224+1,0,$C224)))*SummonTypeTable!$Q$2</f>
        <v>7443.333333333333</v>
      </c>
      <c r="G224">
        <f ca="1">IF(C224=1,60*SummonTypeTable!$Q$2-OFFSET(F224,0,-1),
IF(F224&lt;&gt;OFFSET(F224,-1,0),OFFSET(F224,-1,0)-OFFSET(F224,0,-1),""))</f>
        <v>-15618</v>
      </c>
      <c r="H224">
        <f ca="1">IF(C224=1,60*SummonTypeTable!$Q$2/OFFSET(F224,0,-1),
IF(F224&lt;&gt;OFFSET(F224,-1,0),OFFSET(F224,-1,0)/OFFSET(F224,0,-1),""))</f>
        <v>0.31222476660207854</v>
      </c>
      <c r="I224">
        <f ca="1">(60+SUMIF(OFFSET(N224,-$C224+1,0,$C224),"EN",OFFSET(O224,-$C224+1,0,$C224))+SUMIF(OFFSET(S224,-$C224+1,0,$C224),"EN",OFFSET(T224,-$C224+1,0,$C224)))*SummonTypeTable!$Q$2</f>
        <v>7443.333333333333</v>
      </c>
      <c r="J224">
        <f ca="1">IF(C224=1,60*SummonTypeTable!$Q$2-OFFSET(I224,0,-4),
IF(I224&lt;&gt;OFFSET(I224,-1,0),OFFSET(I224,-1,0)-OFFSET(I224,0,-4),""))</f>
        <v>-15618</v>
      </c>
      <c r="K224">
        <f ca="1">IF(C224=1,60*SummonTypeTable!$Q$2/OFFSET(I224,0,-4),
IF(I224&lt;&gt;OFFSET(I224,-1,0),OFFSET(I224,-1,0)/OFFSET(I224,0,-4),""))</f>
        <v>0.31222476660207854</v>
      </c>
      <c r="L224" t="str">
        <f t="shared" ca="1" si="40"/>
        <v>cu</v>
      </c>
      <c r="M224" t="s">
        <v>81</v>
      </c>
      <c r="N224" t="s">
        <v>146</v>
      </c>
      <c r="O224">
        <v>530</v>
      </c>
      <c r="P224" t="str">
        <f t="shared" si="43"/>
        <v>에너지너무많음</v>
      </c>
      <c r="Q224" t="str">
        <f t="shared" ca="1" si="38"/>
        <v>cu</v>
      </c>
      <c r="R224" t="s">
        <v>81</v>
      </c>
      <c r="S224" t="s">
        <v>147</v>
      </c>
      <c r="T224">
        <v>5650</v>
      </c>
      <c r="U224" t="str">
        <f t="shared" ca="1" si="41"/>
        <v>cu</v>
      </c>
      <c r="V224" t="str">
        <f t="shared" si="44"/>
        <v>EN</v>
      </c>
      <c r="W224">
        <f t="shared" si="45"/>
        <v>530</v>
      </c>
      <c r="X224" t="str">
        <f t="shared" ca="1" si="46"/>
        <v>cu</v>
      </c>
      <c r="Y224" t="str">
        <f t="shared" si="47"/>
        <v>GO</v>
      </c>
      <c r="Z224">
        <f t="shared" si="48"/>
        <v>5650</v>
      </c>
    </row>
    <row r="225" spans="1:26">
      <c r="A225" t="str">
        <f t="shared" si="42"/>
        <v>fr</v>
      </c>
      <c r="B225" t="str">
        <f>VLOOKUP(A225,EventPointTypeTable!$A:$B,MATCH(EventPointTypeTable!$B$1,EventPointTypeTable!$A$1:$B$1,0),0)</f>
        <v>첫시작용</v>
      </c>
      <c r="C225">
        <v>224</v>
      </c>
      <c r="D225">
        <v>136</v>
      </c>
      <c r="E225">
        <f t="shared" ca="1" si="49"/>
        <v>22844</v>
      </c>
      <c r="F225">
        <f ca="1">(60+SUMIF(OFFSET(N225,-$C225+1,0,$C225),"EN",OFFSET(O225,-$C225+1,0,$C225)))*SummonTypeTable!$Q$2</f>
        <v>7443.333333333333</v>
      </c>
      <c r="G225" t="str">
        <f ca="1">IF(C225=1,60*SummonTypeTable!$Q$2-OFFSET(F225,0,-1),
IF(F225&lt;&gt;OFFSET(F225,-1,0),OFFSET(F225,-1,0)-OFFSET(F225,0,-1),""))</f>
        <v/>
      </c>
      <c r="H225" t="str">
        <f ca="1">IF(C225=1,60*SummonTypeTable!$Q$2/OFFSET(F225,0,-1),
IF(F225&lt;&gt;OFFSET(F225,-1,0),OFFSET(F225,-1,0)/OFFSET(F225,0,-1),""))</f>
        <v/>
      </c>
      <c r="I225">
        <f ca="1">(60+SUMIF(OFFSET(N225,-$C225+1,0,$C225),"EN",OFFSET(O225,-$C225+1,0,$C225))+SUMIF(OFFSET(S225,-$C225+1,0,$C225),"EN",OFFSET(T225,-$C225+1,0,$C225)))*SummonTypeTable!$Q$2</f>
        <v>7443.333333333333</v>
      </c>
      <c r="J225" t="str">
        <f ca="1">IF(C225=1,60*SummonTypeTable!$Q$2-OFFSET(I225,0,-4),
IF(I225&lt;&gt;OFFSET(I225,-1,0),OFFSET(I225,-1,0)-OFFSET(I225,0,-4),""))</f>
        <v/>
      </c>
      <c r="K225" t="str">
        <f ca="1">IF(C225=1,60*SummonTypeTable!$Q$2/OFFSET(I225,0,-4),
IF(I225&lt;&gt;OFFSET(I225,-1,0),OFFSET(I225,-1,0)/OFFSET(I225,0,-4),""))</f>
        <v/>
      </c>
      <c r="L225" t="str">
        <f t="shared" ca="1" si="40"/>
        <v>it</v>
      </c>
      <c r="M225" t="s">
        <v>139</v>
      </c>
      <c r="N225" t="s">
        <v>138</v>
      </c>
      <c r="O225">
        <v>2</v>
      </c>
      <c r="P225" t="str">
        <f t="shared" si="43"/>
        <v/>
      </c>
      <c r="Q225" t="str">
        <f t="shared" ca="1" si="38"/>
        <v>cu</v>
      </c>
      <c r="R225" t="s">
        <v>81</v>
      </c>
      <c r="S225" t="s">
        <v>147</v>
      </c>
      <c r="T225">
        <v>5675</v>
      </c>
      <c r="U225" t="str">
        <f t="shared" ca="1" si="41"/>
        <v>it</v>
      </c>
      <c r="V225" t="str">
        <f t="shared" si="44"/>
        <v>Cash_sSpellGacha</v>
      </c>
      <c r="W225">
        <f t="shared" si="45"/>
        <v>2</v>
      </c>
      <c r="X225" t="str">
        <f t="shared" ca="1" si="46"/>
        <v>cu</v>
      </c>
      <c r="Y225" t="str">
        <f t="shared" si="47"/>
        <v>GO</v>
      </c>
      <c r="Z225">
        <f t="shared" si="48"/>
        <v>5675</v>
      </c>
    </row>
    <row r="226" spans="1:26">
      <c r="A226" t="str">
        <f t="shared" si="42"/>
        <v>fr</v>
      </c>
      <c r="B226" t="str">
        <f>VLOOKUP(A226,EventPointTypeTable!$A:$B,MATCH(EventPointTypeTable!$B$1,EventPointTypeTable!$A$1:$B$1,0),0)</f>
        <v>첫시작용</v>
      </c>
      <c r="C226">
        <v>225</v>
      </c>
      <c r="D226">
        <v>158</v>
      </c>
      <c r="E226">
        <f t="shared" ca="1" si="49"/>
        <v>23002</v>
      </c>
      <c r="F226">
        <f ca="1">(60+SUMIF(OFFSET(N226,-$C226+1,0,$C226),"EN",OFFSET(O226,-$C226+1,0,$C226)))*SummonTypeTable!$Q$2</f>
        <v>7443.333333333333</v>
      </c>
      <c r="G226" t="str">
        <f ca="1">IF(C226=1,60*SummonTypeTable!$Q$2-OFFSET(F226,0,-1),
IF(F226&lt;&gt;OFFSET(F226,-1,0),OFFSET(F226,-1,0)-OFFSET(F226,0,-1),""))</f>
        <v/>
      </c>
      <c r="H226" t="str">
        <f ca="1">IF(C226=1,60*SummonTypeTable!$Q$2/OFFSET(F226,0,-1),
IF(F226&lt;&gt;OFFSET(F226,-1,0),OFFSET(F226,-1,0)/OFFSET(F226,0,-1),""))</f>
        <v/>
      </c>
      <c r="I226">
        <f ca="1">(60+SUMIF(OFFSET(N226,-$C226+1,0,$C226),"EN",OFFSET(O226,-$C226+1,0,$C226))+SUMIF(OFFSET(S226,-$C226+1,0,$C226),"EN",OFFSET(T226,-$C226+1,0,$C226)))*SummonTypeTable!$Q$2</f>
        <v>7443.333333333333</v>
      </c>
      <c r="J226" t="str">
        <f ca="1">IF(C226=1,60*SummonTypeTable!$Q$2-OFFSET(I226,0,-4),
IF(I226&lt;&gt;OFFSET(I226,-1,0),OFFSET(I226,-1,0)-OFFSET(I226,0,-4),""))</f>
        <v/>
      </c>
      <c r="K226" t="str">
        <f ca="1">IF(C226=1,60*SummonTypeTable!$Q$2/OFFSET(I226,0,-4),
IF(I226&lt;&gt;OFFSET(I226,-1,0),OFFSET(I226,-1,0)/OFFSET(I226,0,-4),""))</f>
        <v/>
      </c>
      <c r="L226" t="str">
        <f t="shared" ref="L226:L289" ca="1" si="50">IF(ISBLANK(M226),"",
VLOOKUP(M226,OFFSET(INDIRECT("$A:$B"),0,MATCH(M$1&amp;"_Verify",INDIRECT("$1:$1"),0)-1),2,0)
)</f>
        <v>cu</v>
      </c>
      <c r="M226" t="s">
        <v>81</v>
      </c>
      <c r="N226" t="s">
        <v>147</v>
      </c>
      <c r="O226">
        <v>11400</v>
      </c>
      <c r="P226" t="str">
        <f t="shared" si="43"/>
        <v/>
      </c>
      <c r="Q226" t="str">
        <f t="shared" ref="Q226:Q287" ca="1" si="51">IF(ISBLANK(R226),"",
VLOOKUP(R226,OFFSET(INDIRECT("$A:$B"),0,MATCH(R$1&amp;"_Verify",INDIRECT("$1:$1"),0)-1),2,0)
)</f>
        <v>cu</v>
      </c>
      <c r="R226" t="s">
        <v>81</v>
      </c>
      <c r="S226" t="s">
        <v>147</v>
      </c>
      <c r="T226">
        <v>5700</v>
      </c>
      <c r="U226" t="str">
        <f t="shared" ca="1" si="41"/>
        <v>cu</v>
      </c>
      <c r="V226" t="str">
        <f t="shared" si="44"/>
        <v>GO</v>
      </c>
      <c r="W226">
        <f t="shared" si="45"/>
        <v>11400</v>
      </c>
      <c r="X226" t="str">
        <f t="shared" ca="1" si="46"/>
        <v>cu</v>
      </c>
      <c r="Y226" t="str">
        <f t="shared" si="47"/>
        <v>GO</v>
      </c>
      <c r="Z226">
        <f t="shared" si="48"/>
        <v>5700</v>
      </c>
    </row>
    <row r="227" spans="1:26">
      <c r="A227" t="str">
        <f t="shared" si="42"/>
        <v>fr</v>
      </c>
      <c r="B227" t="str">
        <f>VLOOKUP(A227,EventPointTypeTable!$A:$B,MATCH(EventPointTypeTable!$B$1,EventPointTypeTable!$A$1:$B$1,0),0)</f>
        <v>첫시작용</v>
      </c>
      <c r="C227">
        <v>226</v>
      </c>
      <c r="D227">
        <v>174</v>
      </c>
      <c r="E227">
        <f t="shared" ca="1" si="49"/>
        <v>23176</v>
      </c>
      <c r="F227">
        <f ca="1">(60+SUMIF(OFFSET(N227,-$C227+1,0,$C227),"EN",OFFSET(O227,-$C227+1,0,$C227)))*SummonTypeTable!$Q$2</f>
        <v>7443.333333333333</v>
      </c>
      <c r="G227" t="str">
        <f ca="1">IF(C227=1,60*SummonTypeTable!$Q$2-OFFSET(F227,0,-1),
IF(F227&lt;&gt;OFFSET(F227,-1,0),OFFSET(F227,-1,0)-OFFSET(F227,0,-1),""))</f>
        <v/>
      </c>
      <c r="H227" t="str">
        <f ca="1">IF(C227=1,60*SummonTypeTable!$Q$2/OFFSET(F227,0,-1),
IF(F227&lt;&gt;OFFSET(F227,-1,0),OFFSET(F227,-1,0)/OFFSET(F227,0,-1),""))</f>
        <v/>
      </c>
      <c r="I227">
        <f ca="1">(60+SUMIF(OFFSET(N227,-$C227+1,0,$C227),"EN",OFFSET(O227,-$C227+1,0,$C227))+SUMIF(OFFSET(S227,-$C227+1,0,$C227),"EN",OFFSET(T227,-$C227+1,0,$C227)))*SummonTypeTable!$Q$2</f>
        <v>7443.333333333333</v>
      </c>
      <c r="J227" t="str">
        <f ca="1">IF(C227=1,60*SummonTypeTable!$Q$2-OFFSET(I227,0,-4),
IF(I227&lt;&gt;OFFSET(I227,-1,0),OFFSET(I227,-1,0)-OFFSET(I227,0,-4),""))</f>
        <v/>
      </c>
      <c r="K227" t="str">
        <f ca="1">IF(C227=1,60*SummonTypeTable!$Q$2/OFFSET(I227,0,-4),
IF(I227&lt;&gt;OFFSET(I227,-1,0),OFFSET(I227,-1,0)/OFFSET(I227,0,-4),""))</f>
        <v/>
      </c>
      <c r="L227" t="str">
        <f t="shared" ca="1" si="50"/>
        <v>it</v>
      </c>
      <c r="M227" t="s">
        <v>139</v>
      </c>
      <c r="N227" t="s">
        <v>138</v>
      </c>
      <c r="O227">
        <v>10</v>
      </c>
      <c r="P227" t="str">
        <f t="shared" si="43"/>
        <v/>
      </c>
      <c r="Q227" t="str">
        <f t="shared" ca="1" si="51"/>
        <v>cu</v>
      </c>
      <c r="R227" t="s">
        <v>81</v>
      </c>
      <c r="S227" t="s">
        <v>147</v>
      </c>
      <c r="T227">
        <v>5725</v>
      </c>
      <c r="U227" t="str">
        <f t="shared" ca="1" si="41"/>
        <v>it</v>
      </c>
      <c r="V227" t="str">
        <f t="shared" si="44"/>
        <v>Cash_sSpellGacha</v>
      </c>
      <c r="W227">
        <f t="shared" si="45"/>
        <v>10</v>
      </c>
      <c r="X227" t="str">
        <f t="shared" ca="1" si="46"/>
        <v>cu</v>
      </c>
      <c r="Y227" t="str">
        <f t="shared" si="47"/>
        <v>GO</v>
      </c>
      <c r="Z227">
        <f t="shared" si="48"/>
        <v>5725</v>
      </c>
    </row>
    <row r="228" spans="1:26">
      <c r="A228" t="str">
        <f t="shared" si="42"/>
        <v>fr</v>
      </c>
      <c r="B228" t="str">
        <f>VLOOKUP(A228,EventPointTypeTable!$A:$B,MATCH(EventPointTypeTable!$B$1,EventPointTypeTable!$A$1:$B$1,0),0)</f>
        <v>첫시작용</v>
      </c>
      <c r="C228">
        <v>227</v>
      </c>
      <c r="D228">
        <v>516</v>
      </c>
      <c r="E228">
        <f t="shared" ca="1" si="49"/>
        <v>23692</v>
      </c>
      <c r="F228">
        <f ca="1">(60+SUMIF(OFFSET(N228,-$C228+1,0,$C228),"EN",OFFSET(O228,-$C228+1,0,$C228)))*SummonTypeTable!$Q$2</f>
        <v>7820</v>
      </c>
      <c r="G228">
        <f ca="1">IF(C228=1,60*SummonTypeTable!$Q$2-OFFSET(F228,0,-1),
IF(F228&lt;&gt;OFFSET(F228,-1,0),OFFSET(F228,-1,0)-OFFSET(F228,0,-1),""))</f>
        <v>-16248.666666666668</v>
      </c>
      <c r="H228">
        <f ca="1">IF(C228=1,60*SummonTypeTable!$Q$2/OFFSET(F228,0,-1),
IF(F228&lt;&gt;OFFSET(F228,-1,0),OFFSET(F228,-1,0)/OFFSET(F228,0,-1),""))</f>
        <v>0.31417074680623558</v>
      </c>
      <c r="I228">
        <f ca="1">(60+SUMIF(OFFSET(N228,-$C228+1,0,$C228),"EN",OFFSET(O228,-$C228+1,0,$C228))+SUMIF(OFFSET(S228,-$C228+1,0,$C228),"EN",OFFSET(T228,-$C228+1,0,$C228)))*SummonTypeTable!$Q$2</f>
        <v>7820</v>
      </c>
      <c r="J228">
        <f ca="1">IF(C228=1,60*SummonTypeTable!$Q$2-OFFSET(I228,0,-4),
IF(I228&lt;&gt;OFFSET(I228,-1,0),OFFSET(I228,-1,0)-OFFSET(I228,0,-4),""))</f>
        <v>-16248.666666666668</v>
      </c>
      <c r="K228">
        <f ca="1">IF(C228=1,60*SummonTypeTable!$Q$2/OFFSET(I228,0,-4),
IF(I228&lt;&gt;OFFSET(I228,-1,0),OFFSET(I228,-1,0)/OFFSET(I228,0,-4),""))</f>
        <v>0.31417074680623558</v>
      </c>
      <c r="L228" t="str">
        <f t="shared" ca="1" si="50"/>
        <v>cu</v>
      </c>
      <c r="M228" t="s">
        <v>81</v>
      </c>
      <c r="N228" t="s">
        <v>146</v>
      </c>
      <c r="O228">
        <v>565</v>
      </c>
      <c r="P228" t="str">
        <f t="shared" si="43"/>
        <v>에너지너무많음</v>
      </c>
      <c r="Q228" t="str">
        <f t="shared" ca="1" si="51"/>
        <v>cu</v>
      </c>
      <c r="R228" t="s">
        <v>81</v>
      </c>
      <c r="S228" t="s">
        <v>147</v>
      </c>
      <c r="T228">
        <v>5750</v>
      </c>
      <c r="U228" t="str">
        <f t="shared" ca="1" si="41"/>
        <v>cu</v>
      </c>
      <c r="V228" t="str">
        <f t="shared" si="44"/>
        <v>EN</v>
      </c>
      <c r="W228">
        <f t="shared" si="45"/>
        <v>565</v>
      </c>
      <c r="X228" t="str">
        <f t="shared" ca="1" si="46"/>
        <v>cu</v>
      </c>
      <c r="Y228" t="str">
        <f t="shared" si="47"/>
        <v>GO</v>
      </c>
      <c r="Z228">
        <f t="shared" si="48"/>
        <v>5750</v>
      </c>
    </row>
    <row r="229" spans="1:26">
      <c r="A229" t="str">
        <f t="shared" si="42"/>
        <v>fr</v>
      </c>
      <c r="B229" t="str">
        <f>VLOOKUP(A229,EventPointTypeTable!$A:$B,MATCH(EventPointTypeTable!$B$1,EventPointTypeTable!$A$1:$B$1,0),0)</f>
        <v>첫시작용</v>
      </c>
      <c r="C229">
        <v>228</v>
      </c>
      <c r="D229">
        <v>150</v>
      </c>
      <c r="E229">
        <f t="shared" ca="1" si="49"/>
        <v>23842</v>
      </c>
      <c r="F229">
        <f ca="1">(60+SUMIF(OFFSET(N229,-$C229+1,0,$C229),"EN",OFFSET(O229,-$C229+1,0,$C229)))*SummonTypeTable!$Q$2</f>
        <v>7820</v>
      </c>
      <c r="G229" t="str">
        <f ca="1">IF(C229=1,60*SummonTypeTable!$Q$2-OFFSET(F229,0,-1),
IF(F229&lt;&gt;OFFSET(F229,-1,0),OFFSET(F229,-1,0)-OFFSET(F229,0,-1),""))</f>
        <v/>
      </c>
      <c r="H229" t="str">
        <f ca="1">IF(C229=1,60*SummonTypeTable!$Q$2/OFFSET(F229,0,-1),
IF(F229&lt;&gt;OFFSET(F229,-1,0),OFFSET(F229,-1,0)/OFFSET(F229,0,-1),""))</f>
        <v/>
      </c>
      <c r="I229">
        <f ca="1">(60+SUMIF(OFFSET(N229,-$C229+1,0,$C229),"EN",OFFSET(O229,-$C229+1,0,$C229))+SUMIF(OFFSET(S229,-$C229+1,0,$C229),"EN",OFFSET(T229,-$C229+1,0,$C229)))*SummonTypeTable!$Q$2</f>
        <v>7820</v>
      </c>
      <c r="J229" t="str">
        <f ca="1">IF(C229=1,60*SummonTypeTable!$Q$2-OFFSET(I229,0,-4),
IF(I229&lt;&gt;OFFSET(I229,-1,0),OFFSET(I229,-1,0)-OFFSET(I229,0,-4),""))</f>
        <v/>
      </c>
      <c r="K229" t="str">
        <f ca="1">IF(C229=1,60*SummonTypeTable!$Q$2/OFFSET(I229,0,-4),
IF(I229&lt;&gt;OFFSET(I229,-1,0),OFFSET(I229,-1,0)/OFFSET(I229,0,-4),""))</f>
        <v/>
      </c>
      <c r="L229" t="str">
        <f t="shared" ca="1" si="50"/>
        <v>cu</v>
      </c>
      <c r="M229" t="s">
        <v>81</v>
      </c>
      <c r="N229" t="s">
        <v>147</v>
      </c>
      <c r="O229">
        <v>11550</v>
      </c>
      <c r="P229" t="str">
        <f t="shared" si="43"/>
        <v/>
      </c>
      <c r="Q229" t="str">
        <f t="shared" ca="1" si="51"/>
        <v>cu</v>
      </c>
      <c r="R229" t="s">
        <v>81</v>
      </c>
      <c r="S229" t="s">
        <v>147</v>
      </c>
      <c r="T229">
        <v>5775</v>
      </c>
      <c r="U229" t="str">
        <f t="shared" ca="1" si="41"/>
        <v>cu</v>
      </c>
      <c r="V229" t="str">
        <f t="shared" si="44"/>
        <v>GO</v>
      </c>
      <c r="W229">
        <f t="shared" si="45"/>
        <v>11550</v>
      </c>
      <c r="X229" t="str">
        <f t="shared" ca="1" si="46"/>
        <v>cu</v>
      </c>
      <c r="Y229" t="str">
        <f t="shared" si="47"/>
        <v>GO</v>
      </c>
      <c r="Z229">
        <f t="shared" si="48"/>
        <v>5775</v>
      </c>
    </row>
    <row r="230" spans="1:26">
      <c r="A230" t="str">
        <f t="shared" si="42"/>
        <v>fr</v>
      </c>
      <c r="B230" t="str">
        <f>VLOOKUP(A230,EventPointTypeTable!$A:$B,MATCH(EventPointTypeTable!$B$1,EventPointTypeTable!$A$1:$B$1,0),0)</f>
        <v>첫시작용</v>
      </c>
      <c r="C230">
        <v>229</v>
      </c>
      <c r="D230">
        <v>200</v>
      </c>
      <c r="E230">
        <f t="shared" ca="1" si="49"/>
        <v>24042</v>
      </c>
      <c r="F230">
        <f ca="1">(60+SUMIF(OFFSET(N230,-$C230+1,0,$C230),"EN",OFFSET(O230,-$C230+1,0,$C230)))*SummonTypeTable!$Q$2</f>
        <v>7820</v>
      </c>
      <c r="G230" t="str">
        <f ca="1">IF(C230=1,60*SummonTypeTable!$Q$2-OFFSET(F230,0,-1),
IF(F230&lt;&gt;OFFSET(F230,-1,0),OFFSET(F230,-1,0)-OFFSET(F230,0,-1),""))</f>
        <v/>
      </c>
      <c r="H230" t="str">
        <f ca="1">IF(C230=1,60*SummonTypeTable!$Q$2/OFFSET(F230,0,-1),
IF(F230&lt;&gt;OFFSET(F230,-1,0),OFFSET(F230,-1,0)/OFFSET(F230,0,-1),""))</f>
        <v/>
      </c>
      <c r="I230">
        <f ca="1">(60+SUMIF(OFFSET(N230,-$C230+1,0,$C230),"EN",OFFSET(O230,-$C230+1,0,$C230))+SUMIF(OFFSET(S230,-$C230+1,0,$C230),"EN",OFFSET(T230,-$C230+1,0,$C230)))*SummonTypeTable!$Q$2</f>
        <v>7820</v>
      </c>
      <c r="J230" t="str">
        <f ca="1">IF(C230=1,60*SummonTypeTable!$Q$2-OFFSET(I230,0,-4),
IF(I230&lt;&gt;OFFSET(I230,-1,0),OFFSET(I230,-1,0)-OFFSET(I230,0,-4),""))</f>
        <v/>
      </c>
      <c r="K230" t="str">
        <f ca="1">IF(C230=1,60*SummonTypeTable!$Q$2/OFFSET(I230,0,-4),
IF(I230&lt;&gt;OFFSET(I230,-1,0),OFFSET(I230,-1,0)/OFFSET(I230,0,-4),""))</f>
        <v/>
      </c>
      <c r="L230" t="str">
        <f t="shared" ca="1" si="50"/>
        <v>it</v>
      </c>
      <c r="M230" t="s">
        <v>139</v>
      </c>
      <c r="N230" t="s">
        <v>138</v>
      </c>
      <c r="O230">
        <v>30</v>
      </c>
      <c r="P230" t="str">
        <f t="shared" si="43"/>
        <v/>
      </c>
      <c r="Q230" t="str">
        <f t="shared" ca="1" si="51"/>
        <v>cu</v>
      </c>
      <c r="R230" t="s">
        <v>81</v>
      </c>
      <c r="S230" t="s">
        <v>147</v>
      </c>
      <c r="T230">
        <v>5800</v>
      </c>
      <c r="U230" t="str">
        <f t="shared" ca="1" si="41"/>
        <v>it</v>
      </c>
      <c r="V230" t="str">
        <f t="shared" si="44"/>
        <v>Cash_sSpellGacha</v>
      </c>
      <c r="W230">
        <f t="shared" si="45"/>
        <v>30</v>
      </c>
      <c r="X230" t="str">
        <f t="shared" ca="1" si="46"/>
        <v>cu</v>
      </c>
      <c r="Y230" t="str">
        <f t="shared" si="47"/>
        <v>GO</v>
      </c>
      <c r="Z230">
        <f t="shared" si="48"/>
        <v>5800</v>
      </c>
    </row>
    <row r="231" spans="1:26">
      <c r="A231" t="str">
        <f t="shared" si="42"/>
        <v>fr</v>
      </c>
      <c r="B231" t="str">
        <f>VLOOKUP(A231,EventPointTypeTable!$A:$B,MATCH(EventPointTypeTable!$B$1,EventPointTypeTable!$A$1:$B$1,0),0)</f>
        <v>첫시작용</v>
      </c>
      <c r="C231">
        <v>230</v>
      </c>
      <c r="D231">
        <v>662</v>
      </c>
      <c r="E231">
        <f t="shared" ca="1" si="49"/>
        <v>24704</v>
      </c>
      <c r="F231">
        <f ca="1">(60+SUMIF(OFFSET(N231,-$C231+1,0,$C231),"EN",OFFSET(O231,-$C231+1,0,$C231)))*SummonTypeTable!$Q$2</f>
        <v>7820</v>
      </c>
      <c r="G231" t="str">
        <f ca="1">IF(C231=1,60*SummonTypeTable!$Q$2-OFFSET(F231,0,-1),
IF(F231&lt;&gt;OFFSET(F231,-1,0),OFFSET(F231,-1,0)-OFFSET(F231,0,-1),""))</f>
        <v/>
      </c>
      <c r="H231" t="str">
        <f ca="1">IF(C231=1,60*SummonTypeTable!$Q$2/OFFSET(F231,0,-1),
IF(F231&lt;&gt;OFFSET(F231,-1,0),OFFSET(F231,-1,0)/OFFSET(F231,0,-1),""))</f>
        <v/>
      </c>
      <c r="I231">
        <f ca="1">(60+SUMIF(OFFSET(N231,-$C231+1,0,$C231),"EN",OFFSET(O231,-$C231+1,0,$C231))+SUMIF(OFFSET(S231,-$C231+1,0,$C231),"EN",OFFSET(T231,-$C231+1,0,$C231)))*SummonTypeTable!$Q$2</f>
        <v>7820</v>
      </c>
      <c r="J231" t="str">
        <f ca="1">IF(C231=1,60*SummonTypeTable!$Q$2-OFFSET(I231,0,-4),
IF(I231&lt;&gt;OFFSET(I231,-1,0),OFFSET(I231,-1,0)-OFFSET(I231,0,-4),""))</f>
        <v/>
      </c>
      <c r="K231" t="str">
        <f ca="1">IF(C231=1,60*SummonTypeTable!$Q$2/OFFSET(I231,0,-4),
IF(I231&lt;&gt;OFFSET(I231,-1,0),OFFSET(I231,-1,0)/OFFSET(I231,0,-4),""))</f>
        <v/>
      </c>
      <c r="L231" t="str">
        <f t="shared" ca="1" si="50"/>
        <v>cu</v>
      </c>
      <c r="M231" t="s">
        <v>81</v>
      </c>
      <c r="N231" t="s">
        <v>153</v>
      </c>
      <c r="O231">
        <v>39</v>
      </c>
      <c r="P231" t="str">
        <f t="shared" si="43"/>
        <v/>
      </c>
      <c r="Q231" t="str">
        <f t="shared" ca="1" si="51"/>
        <v>cu</v>
      </c>
      <c r="R231" t="s">
        <v>81</v>
      </c>
      <c r="S231" t="s">
        <v>153</v>
      </c>
      <c r="T231">
        <v>13</v>
      </c>
      <c r="U231" t="str">
        <f t="shared" ca="1" si="41"/>
        <v>cu</v>
      </c>
      <c r="V231" t="str">
        <f t="shared" si="44"/>
        <v>DI</v>
      </c>
      <c r="W231">
        <f t="shared" si="45"/>
        <v>39</v>
      </c>
      <c r="X231" t="str">
        <f t="shared" ca="1" si="46"/>
        <v>cu</v>
      </c>
      <c r="Y231" t="str">
        <f t="shared" si="47"/>
        <v>DI</v>
      </c>
      <c r="Z231">
        <f t="shared" si="48"/>
        <v>13</v>
      </c>
    </row>
    <row r="232" spans="1:26">
      <c r="A232" t="str">
        <f t="shared" si="42"/>
        <v>fr</v>
      </c>
      <c r="B232" t="str">
        <f>VLOOKUP(A232,EventPointTypeTable!$A:$B,MATCH(EventPointTypeTable!$B$1,EventPointTypeTable!$A$1:$B$1,0),0)</f>
        <v>첫시작용</v>
      </c>
      <c r="C232">
        <v>231</v>
      </c>
      <c r="D232">
        <v>139</v>
      </c>
      <c r="E232">
        <f t="shared" ca="1" si="49"/>
        <v>24843</v>
      </c>
      <c r="F232">
        <f ca="1">(60+SUMIF(OFFSET(N232,-$C232+1,0,$C232),"EN",OFFSET(O232,-$C232+1,0,$C232)))*SummonTypeTable!$Q$2</f>
        <v>7820</v>
      </c>
      <c r="G232" t="str">
        <f ca="1">IF(C232=1,60*SummonTypeTable!$Q$2-OFFSET(F232,0,-1),
IF(F232&lt;&gt;OFFSET(F232,-1,0),OFFSET(F232,-1,0)-OFFSET(F232,0,-1),""))</f>
        <v/>
      </c>
      <c r="H232" t="str">
        <f ca="1">IF(C232=1,60*SummonTypeTable!$Q$2/OFFSET(F232,0,-1),
IF(F232&lt;&gt;OFFSET(F232,-1,0),OFFSET(F232,-1,0)/OFFSET(F232,0,-1),""))</f>
        <v/>
      </c>
      <c r="I232">
        <f ca="1">(60+SUMIF(OFFSET(N232,-$C232+1,0,$C232),"EN",OFFSET(O232,-$C232+1,0,$C232))+SUMIF(OFFSET(S232,-$C232+1,0,$C232),"EN",OFFSET(T232,-$C232+1,0,$C232)))*SummonTypeTable!$Q$2</f>
        <v>7820</v>
      </c>
      <c r="J232" t="str">
        <f ca="1">IF(C232=1,60*SummonTypeTable!$Q$2-OFFSET(I232,0,-4),
IF(I232&lt;&gt;OFFSET(I232,-1,0),OFFSET(I232,-1,0)-OFFSET(I232,0,-4),""))</f>
        <v/>
      </c>
      <c r="K232" t="str">
        <f ca="1">IF(C232=1,60*SummonTypeTable!$Q$2/OFFSET(I232,0,-4),
IF(I232&lt;&gt;OFFSET(I232,-1,0),OFFSET(I232,-1,0)/OFFSET(I232,0,-4),""))</f>
        <v/>
      </c>
      <c r="L232" t="str">
        <f t="shared" ca="1" si="50"/>
        <v>cu</v>
      </c>
      <c r="M232" t="s">
        <v>81</v>
      </c>
      <c r="N232" t="s">
        <v>147</v>
      </c>
      <c r="O232">
        <v>11700</v>
      </c>
      <c r="P232" t="str">
        <f t="shared" si="43"/>
        <v/>
      </c>
      <c r="Q232" t="str">
        <f t="shared" ca="1" si="51"/>
        <v>cu</v>
      </c>
      <c r="R232" t="s">
        <v>81</v>
      </c>
      <c r="S232" t="s">
        <v>147</v>
      </c>
      <c r="T232">
        <v>5850</v>
      </c>
      <c r="U232" t="str">
        <f t="shared" ca="1" si="41"/>
        <v>cu</v>
      </c>
      <c r="V232" t="str">
        <f t="shared" si="44"/>
        <v>GO</v>
      </c>
      <c r="W232">
        <f t="shared" si="45"/>
        <v>11700</v>
      </c>
      <c r="X232" t="str">
        <f t="shared" ca="1" si="46"/>
        <v>cu</v>
      </c>
      <c r="Y232" t="str">
        <f t="shared" si="47"/>
        <v>GO</v>
      </c>
      <c r="Z232">
        <f t="shared" si="48"/>
        <v>5850</v>
      </c>
    </row>
    <row r="233" spans="1:26">
      <c r="A233" t="str">
        <f t="shared" si="42"/>
        <v>fr</v>
      </c>
      <c r="B233" t="str">
        <f>VLOOKUP(A233,EventPointTypeTable!$A:$B,MATCH(EventPointTypeTable!$B$1,EventPointTypeTable!$A$1:$B$1,0),0)</f>
        <v>첫시작용</v>
      </c>
      <c r="C233">
        <v>232</v>
      </c>
      <c r="D233">
        <v>258</v>
      </c>
      <c r="E233">
        <f t="shared" ca="1" si="49"/>
        <v>25101</v>
      </c>
      <c r="F233">
        <f ca="1">(60+SUMIF(OFFSET(N233,-$C233+1,0,$C233),"EN",OFFSET(O233,-$C233+1,0,$C233)))*SummonTypeTable!$Q$2</f>
        <v>7820</v>
      </c>
      <c r="G233" t="str">
        <f ca="1">IF(C233=1,60*SummonTypeTable!$Q$2-OFFSET(F233,0,-1),
IF(F233&lt;&gt;OFFSET(F233,-1,0),OFFSET(F233,-1,0)-OFFSET(F233,0,-1),""))</f>
        <v/>
      </c>
      <c r="H233" t="str">
        <f ca="1">IF(C233=1,60*SummonTypeTable!$Q$2/OFFSET(F233,0,-1),
IF(F233&lt;&gt;OFFSET(F233,-1,0),OFFSET(F233,-1,0)/OFFSET(F233,0,-1),""))</f>
        <v/>
      </c>
      <c r="I233">
        <f ca="1">(60+SUMIF(OFFSET(N233,-$C233+1,0,$C233),"EN",OFFSET(O233,-$C233+1,0,$C233))+SUMIF(OFFSET(S233,-$C233+1,0,$C233),"EN",OFFSET(T233,-$C233+1,0,$C233)))*SummonTypeTable!$Q$2</f>
        <v>7820</v>
      </c>
      <c r="J233" t="str">
        <f ca="1">IF(C233=1,60*SummonTypeTable!$Q$2-OFFSET(I233,0,-4),
IF(I233&lt;&gt;OFFSET(I233,-1,0),OFFSET(I233,-1,0)-OFFSET(I233,0,-4),""))</f>
        <v/>
      </c>
      <c r="K233" t="str">
        <f ca="1">IF(C233=1,60*SummonTypeTable!$Q$2/OFFSET(I233,0,-4),
IF(I233&lt;&gt;OFFSET(I233,-1,0),OFFSET(I233,-1,0)/OFFSET(I233,0,-4),""))</f>
        <v/>
      </c>
      <c r="L233" t="str">
        <f t="shared" ca="1" si="50"/>
        <v>it</v>
      </c>
      <c r="M233" t="s">
        <v>139</v>
      </c>
      <c r="N233" t="s">
        <v>138</v>
      </c>
      <c r="O233">
        <v>3</v>
      </c>
      <c r="P233" t="str">
        <f t="shared" si="43"/>
        <v/>
      </c>
      <c r="Q233" t="str">
        <f t="shared" ca="1" si="51"/>
        <v>cu</v>
      </c>
      <c r="R233" t="s">
        <v>81</v>
      </c>
      <c r="S233" t="s">
        <v>147</v>
      </c>
      <c r="T233">
        <v>5875</v>
      </c>
      <c r="U233" t="str">
        <f t="shared" ca="1" si="41"/>
        <v>it</v>
      </c>
      <c r="V233" t="str">
        <f t="shared" si="44"/>
        <v>Cash_sSpellGacha</v>
      </c>
      <c r="W233">
        <f t="shared" si="45"/>
        <v>3</v>
      </c>
      <c r="X233" t="str">
        <f t="shared" ca="1" si="46"/>
        <v>cu</v>
      </c>
      <c r="Y233" t="str">
        <f t="shared" si="47"/>
        <v>GO</v>
      </c>
      <c r="Z233">
        <f t="shared" si="48"/>
        <v>5875</v>
      </c>
    </row>
    <row r="234" spans="1:26">
      <c r="A234" t="str">
        <f t="shared" si="42"/>
        <v>fr</v>
      </c>
      <c r="B234" t="str">
        <f>VLOOKUP(A234,EventPointTypeTable!$A:$B,MATCH(EventPointTypeTable!$B$1,EventPointTypeTable!$A$1:$B$1,0),0)</f>
        <v>첫시작용</v>
      </c>
      <c r="C234">
        <v>233</v>
      </c>
      <c r="D234">
        <v>643</v>
      </c>
      <c r="E234">
        <f t="shared" ca="1" si="49"/>
        <v>25744</v>
      </c>
      <c r="F234">
        <f ca="1">(60+SUMIF(OFFSET(N234,-$C234+1,0,$C234),"EN",OFFSET(O234,-$C234+1,0,$C234)))*SummonTypeTable!$Q$2</f>
        <v>8173.333333333333</v>
      </c>
      <c r="G234">
        <f ca="1">IF(C234=1,60*SummonTypeTable!$Q$2-OFFSET(F234,0,-1),
IF(F234&lt;&gt;OFFSET(F234,-1,0),OFFSET(F234,-1,0)-OFFSET(F234,0,-1),""))</f>
        <v>-17924</v>
      </c>
      <c r="H234">
        <f ca="1">IF(C234=1,60*SummonTypeTable!$Q$2/OFFSET(F234,0,-1),
IF(F234&lt;&gt;OFFSET(F234,-1,0),OFFSET(F234,-1,0)/OFFSET(F234,0,-1),""))</f>
        <v>0.30376009944064636</v>
      </c>
      <c r="I234">
        <f ca="1">(60+SUMIF(OFFSET(N234,-$C234+1,0,$C234),"EN",OFFSET(O234,-$C234+1,0,$C234))+SUMIF(OFFSET(S234,-$C234+1,0,$C234),"EN",OFFSET(T234,-$C234+1,0,$C234)))*SummonTypeTable!$Q$2</f>
        <v>8173.333333333333</v>
      </c>
      <c r="J234">
        <f ca="1">IF(C234=1,60*SummonTypeTable!$Q$2-OFFSET(I234,0,-4),
IF(I234&lt;&gt;OFFSET(I234,-1,0),OFFSET(I234,-1,0)-OFFSET(I234,0,-4),""))</f>
        <v>-17924</v>
      </c>
      <c r="K234">
        <f ca="1">IF(C234=1,60*SummonTypeTable!$Q$2/OFFSET(I234,0,-4),
IF(I234&lt;&gt;OFFSET(I234,-1,0),OFFSET(I234,-1,0)/OFFSET(I234,0,-4),""))</f>
        <v>0.30376009944064636</v>
      </c>
      <c r="L234" t="str">
        <f t="shared" ca="1" si="50"/>
        <v>cu</v>
      </c>
      <c r="M234" t="s">
        <v>81</v>
      </c>
      <c r="N234" t="s">
        <v>146</v>
      </c>
      <c r="O234">
        <v>530</v>
      </c>
      <c r="P234" t="str">
        <f t="shared" si="43"/>
        <v>에너지너무많음</v>
      </c>
      <c r="Q234" t="str">
        <f t="shared" ca="1" si="51"/>
        <v>cu</v>
      </c>
      <c r="R234" t="s">
        <v>81</v>
      </c>
      <c r="S234" t="s">
        <v>147</v>
      </c>
      <c r="T234">
        <v>5900</v>
      </c>
      <c r="U234" t="str">
        <f t="shared" ca="1" si="41"/>
        <v>cu</v>
      </c>
      <c r="V234" t="str">
        <f t="shared" si="44"/>
        <v>EN</v>
      </c>
      <c r="W234">
        <f t="shared" si="45"/>
        <v>530</v>
      </c>
      <c r="X234" t="str">
        <f t="shared" ca="1" si="46"/>
        <v>cu</v>
      </c>
      <c r="Y234" t="str">
        <f t="shared" si="47"/>
        <v>GO</v>
      </c>
      <c r="Z234">
        <f t="shared" si="48"/>
        <v>5900</v>
      </c>
    </row>
    <row r="235" spans="1:26">
      <c r="A235" t="str">
        <f t="shared" si="42"/>
        <v>fr</v>
      </c>
      <c r="B235" t="str">
        <f>VLOOKUP(A235,EventPointTypeTable!$A:$B,MATCH(EventPointTypeTable!$B$1,EventPointTypeTable!$A$1:$B$1,0),0)</f>
        <v>첫시작용</v>
      </c>
      <c r="C235">
        <v>234</v>
      </c>
      <c r="D235">
        <v>150</v>
      </c>
      <c r="E235">
        <f t="shared" ca="1" si="49"/>
        <v>25894</v>
      </c>
      <c r="F235">
        <f ca="1">(60+SUMIF(OFFSET(N235,-$C235+1,0,$C235),"EN",OFFSET(O235,-$C235+1,0,$C235)))*SummonTypeTable!$Q$2</f>
        <v>8173.333333333333</v>
      </c>
      <c r="G235" t="str">
        <f ca="1">IF(C235=1,60*SummonTypeTable!$Q$2-OFFSET(F235,0,-1),
IF(F235&lt;&gt;OFFSET(F235,-1,0),OFFSET(F235,-1,0)-OFFSET(F235,0,-1),""))</f>
        <v/>
      </c>
      <c r="H235" t="str">
        <f ca="1">IF(C235=1,60*SummonTypeTable!$Q$2/OFFSET(F235,0,-1),
IF(F235&lt;&gt;OFFSET(F235,-1,0),OFFSET(F235,-1,0)/OFFSET(F235,0,-1),""))</f>
        <v/>
      </c>
      <c r="I235">
        <f ca="1">(60+SUMIF(OFFSET(N235,-$C235+1,0,$C235),"EN",OFFSET(O235,-$C235+1,0,$C235))+SUMIF(OFFSET(S235,-$C235+1,0,$C235),"EN",OFFSET(T235,-$C235+1,0,$C235)))*SummonTypeTable!$Q$2</f>
        <v>8173.333333333333</v>
      </c>
      <c r="J235" t="str">
        <f ca="1">IF(C235=1,60*SummonTypeTable!$Q$2-OFFSET(I235,0,-4),
IF(I235&lt;&gt;OFFSET(I235,-1,0),OFFSET(I235,-1,0)-OFFSET(I235,0,-4),""))</f>
        <v/>
      </c>
      <c r="K235" t="str">
        <f ca="1">IF(C235=1,60*SummonTypeTable!$Q$2/OFFSET(I235,0,-4),
IF(I235&lt;&gt;OFFSET(I235,-1,0),OFFSET(I235,-1,0)/OFFSET(I235,0,-4),""))</f>
        <v/>
      </c>
      <c r="L235" t="str">
        <f t="shared" ca="1" si="50"/>
        <v>cu</v>
      </c>
      <c r="M235" t="s">
        <v>81</v>
      </c>
      <c r="N235" t="s">
        <v>147</v>
      </c>
      <c r="O235">
        <v>11850</v>
      </c>
      <c r="P235" t="str">
        <f t="shared" si="43"/>
        <v/>
      </c>
      <c r="Q235" t="str">
        <f t="shared" ca="1" si="51"/>
        <v>cu</v>
      </c>
      <c r="R235" t="s">
        <v>81</v>
      </c>
      <c r="S235" t="s">
        <v>147</v>
      </c>
      <c r="T235">
        <v>5925</v>
      </c>
      <c r="U235" t="str">
        <f t="shared" ca="1" si="41"/>
        <v>cu</v>
      </c>
      <c r="V235" t="str">
        <f t="shared" si="44"/>
        <v>GO</v>
      </c>
      <c r="W235">
        <f t="shared" si="45"/>
        <v>11850</v>
      </c>
      <c r="X235" t="str">
        <f t="shared" ca="1" si="46"/>
        <v>cu</v>
      </c>
      <c r="Y235" t="str">
        <f t="shared" si="47"/>
        <v>GO</v>
      </c>
      <c r="Z235">
        <f t="shared" si="48"/>
        <v>5925</v>
      </c>
    </row>
    <row r="236" spans="1:26">
      <c r="A236" t="str">
        <f t="shared" si="42"/>
        <v>fr</v>
      </c>
      <c r="B236" t="str">
        <f>VLOOKUP(A236,EventPointTypeTable!$A:$B,MATCH(EventPointTypeTable!$B$1,EventPointTypeTable!$A$1:$B$1,0),0)</f>
        <v>첫시작용</v>
      </c>
      <c r="C236">
        <v>235</v>
      </c>
      <c r="D236">
        <v>200</v>
      </c>
      <c r="E236">
        <f t="shared" ca="1" si="49"/>
        <v>26094</v>
      </c>
      <c r="F236">
        <f ca="1">(60+SUMIF(OFFSET(N236,-$C236+1,0,$C236),"EN",OFFSET(O236,-$C236+1,0,$C236)))*SummonTypeTable!$Q$2</f>
        <v>8173.333333333333</v>
      </c>
      <c r="G236" t="str">
        <f ca="1">IF(C236=1,60*SummonTypeTable!$Q$2-OFFSET(F236,0,-1),
IF(F236&lt;&gt;OFFSET(F236,-1,0),OFFSET(F236,-1,0)-OFFSET(F236,0,-1),""))</f>
        <v/>
      </c>
      <c r="H236" t="str">
        <f ca="1">IF(C236=1,60*SummonTypeTable!$Q$2/OFFSET(F236,0,-1),
IF(F236&lt;&gt;OFFSET(F236,-1,0),OFFSET(F236,-1,0)/OFFSET(F236,0,-1),""))</f>
        <v/>
      </c>
      <c r="I236">
        <f ca="1">(60+SUMIF(OFFSET(N236,-$C236+1,0,$C236),"EN",OFFSET(O236,-$C236+1,0,$C236))+SUMIF(OFFSET(S236,-$C236+1,0,$C236),"EN",OFFSET(T236,-$C236+1,0,$C236)))*SummonTypeTable!$Q$2</f>
        <v>8173.333333333333</v>
      </c>
      <c r="J236" t="str">
        <f ca="1">IF(C236=1,60*SummonTypeTable!$Q$2-OFFSET(I236,0,-4),
IF(I236&lt;&gt;OFFSET(I236,-1,0),OFFSET(I236,-1,0)-OFFSET(I236,0,-4),""))</f>
        <v/>
      </c>
      <c r="K236" t="str">
        <f ca="1">IF(C236=1,60*SummonTypeTable!$Q$2/OFFSET(I236,0,-4),
IF(I236&lt;&gt;OFFSET(I236,-1,0),OFFSET(I236,-1,0)/OFFSET(I236,0,-4),""))</f>
        <v/>
      </c>
      <c r="L236" t="str">
        <f t="shared" ca="1" si="50"/>
        <v>it</v>
      </c>
      <c r="M236" t="s">
        <v>139</v>
      </c>
      <c r="N236" t="s">
        <v>138</v>
      </c>
      <c r="O236">
        <v>3</v>
      </c>
      <c r="P236" t="str">
        <f t="shared" si="43"/>
        <v/>
      </c>
      <c r="Q236" t="str">
        <f t="shared" ca="1" si="51"/>
        <v>cu</v>
      </c>
      <c r="R236" t="s">
        <v>81</v>
      </c>
      <c r="S236" t="s">
        <v>147</v>
      </c>
      <c r="T236">
        <v>5950</v>
      </c>
      <c r="U236" t="str">
        <f t="shared" ca="1" si="41"/>
        <v>it</v>
      </c>
      <c r="V236" t="str">
        <f t="shared" si="44"/>
        <v>Cash_sSpellGacha</v>
      </c>
      <c r="W236">
        <f t="shared" si="45"/>
        <v>3</v>
      </c>
      <c r="X236" t="str">
        <f t="shared" ca="1" si="46"/>
        <v>cu</v>
      </c>
      <c r="Y236" t="str">
        <f t="shared" si="47"/>
        <v>GO</v>
      </c>
      <c r="Z236">
        <f t="shared" si="48"/>
        <v>5950</v>
      </c>
    </row>
    <row r="237" spans="1:26">
      <c r="A237" t="str">
        <f t="shared" si="42"/>
        <v>fr</v>
      </c>
      <c r="B237" t="str">
        <f>VLOOKUP(A237,EventPointTypeTable!$A:$B,MATCH(EventPointTypeTable!$B$1,EventPointTypeTable!$A$1:$B$1,0),0)</f>
        <v>첫시작용</v>
      </c>
      <c r="C237">
        <v>236</v>
      </c>
      <c r="D237">
        <v>718</v>
      </c>
      <c r="E237">
        <f t="shared" ca="1" si="49"/>
        <v>26812</v>
      </c>
      <c r="F237">
        <f ca="1">(60+SUMIF(OFFSET(N237,-$C237+1,0,$C237),"EN",OFFSET(O237,-$C237+1,0,$C237)))*SummonTypeTable!$Q$2</f>
        <v>8550</v>
      </c>
      <c r="G237">
        <f ca="1">IF(C237=1,60*SummonTypeTable!$Q$2-OFFSET(F237,0,-1),
IF(F237&lt;&gt;OFFSET(F237,-1,0),OFFSET(F237,-1,0)-OFFSET(F237,0,-1),""))</f>
        <v>-18638.666666666668</v>
      </c>
      <c r="H237">
        <f ca="1">IF(C237=1,60*SummonTypeTable!$Q$2/OFFSET(F237,0,-1),
IF(F237&lt;&gt;OFFSET(F237,-1,0),OFFSET(F237,-1,0)/OFFSET(F237,0,-1),""))</f>
        <v>0.30483862946939183</v>
      </c>
      <c r="I237">
        <f ca="1">(60+SUMIF(OFFSET(N237,-$C237+1,0,$C237),"EN",OFFSET(O237,-$C237+1,0,$C237))+SUMIF(OFFSET(S237,-$C237+1,0,$C237),"EN",OFFSET(T237,-$C237+1,0,$C237)))*SummonTypeTable!$Q$2</f>
        <v>8550</v>
      </c>
      <c r="J237">
        <f ca="1">IF(C237=1,60*SummonTypeTable!$Q$2-OFFSET(I237,0,-4),
IF(I237&lt;&gt;OFFSET(I237,-1,0),OFFSET(I237,-1,0)-OFFSET(I237,0,-4),""))</f>
        <v>-18638.666666666668</v>
      </c>
      <c r="K237">
        <f ca="1">IF(C237=1,60*SummonTypeTable!$Q$2/OFFSET(I237,0,-4),
IF(I237&lt;&gt;OFFSET(I237,-1,0),OFFSET(I237,-1,0)/OFFSET(I237,0,-4),""))</f>
        <v>0.30483862946939183</v>
      </c>
      <c r="L237" t="str">
        <f t="shared" ca="1" si="50"/>
        <v>cu</v>
      </c>
      <c r="M237" t="s">
        <v>81</v>
      </c>
      <c r="N237" t="s">
        <v>146</v>
      </c>
      <c r="O237">
        <v>565</v>
      </c>
      <c r="P237" t="str">
        <f t="shared" si="43"/>
        <v>에너지너무많음</v>
      </c>
      <c r="Q237" t="str">
        <f t="shared" ca="1" si="51"/>
        <v>cu</v>
      </c>
      <c r="R237" t="s">
        <v>81</v>
      </c>
      <c r="S237" t="s">
        <v>147</v>
      </c>
      <c r="T237">
        <v>5975</v>
      </c>
      <c r="U237" t="str">
        <f t="shared" ca="1" si="41"/>
        <v>cu</v>
      </c>
      <c r="V237" t="str">
        <f t="shared" si="44"/>
        <v>EN</v>
      </c>
      <c r="W237">
        <f t="shared" si="45"/>
        <v>565</v>
      </c>
      <c r="X237" t="str">
        <f t="shared" ca="1" si="46"/>
        <v>cu</v>
      </c>
      <c r="Y237" t="str">
        <f t="shared" si="47"/>
        <v>GO</v>
      </c>
      <c r="Z237">
        <f t="shared" si="48"/>
        <v>5975</v>
      </c>
    </row>
    <row r="238" spans="1:26">
      <c r="A238" t="str">
        <f t="shared" si="42"/>
        <v>fr</v>
      </c>
      <c r="B238" t="str">
        <f>VLOOKUP(A238,EventPointTypeTable!$A:$B,MATCH(EventPointTypeTable!$B$1,EventPointTypeTable!$A$1:$B$1,0),0)</f>
        <v>첫시작용</v>
      </c>
      <c r="C238">
        <v>237</v>
      </c>
      <c r="D238">
        <v>138</v>
      </c>
      <c r="E238">
        <f t="shared" ca="1" si="49"/>
        <v>26950</v>
      </c>
      <c r="F238">
        <f ca="1">(60+SUMIF(OFFSET(N238,-$C238+1,0,$C238),"EN",OFFSET(O238,-$C238+1,0,$C238)))*SummonTypeTable!$Q$2</f>
        <v>8550</v>
      </c>
      <c r="G238" t="str">
        <f ca="1">IF(C238=1,60*SummonTypeTable!$Q$2-OFFSET(F238,0,-1),
IF(F238&lt;&gt;OFFSET(F238,-1,0),OFFSET(F238,-1,0)-OFFSET(F238,0,-1),""))</f>
        <v/>
      </c>
      <c r="H238" t="str">
        <f ca="1">IF(C238=1,60*SummonTypeTable!$Q$2/OFFSET(F238,0,-1),
IF(F238&lt;&gt;OFFSET(F238,-1,0),OFFSET(F238,-1,0)/OFFSET(F238,0,-1),""))</f>
        <v/>
      </c>
      <c r="I238">
        <f ca="1">(60+SUMIF(OFFSET(N238,-$C238+1,0,$C238),"EN",OFFSET(O238,-$C238+1,0,$C238))+SUMIF(OFFSET(S238,-$C238+1,0,$C238),"EN",OFFSET(T238,-$C238+1,0,$C238)))*SummonTypeTable!$Q$2</f>
        <v>8550</v>
      </c>
      <c r="J238" t="str">
        <f ca="1">IF(C238=1,60*SummonTypeTable!$Q$2-OFFSET(I238,0,-4),
IF(I238&lt;&gt;OFFSET(I238,-1,0),OFFSET(I238,-1,0)-OFFSET(I238,0,-4),""))</f>
        <v/>
      </c>
      <c r="K238" t="str">
        <f ca="1">IF(C238=1,60*SummonTypeTable!$Q$2/OFFSET(I238,0,-4),
IF(I238&lt;&gt;OFFSET(I238,-1,0),OFFSET(I238,-1,0)/OFFSET(I238,0,-4),""))</f>
        <v/>
      </c>
      <c r="L238" t="str">
        <f t="shared" ca="1" si="50"/>
        <v>cu</v>
      </c>
      <c r="M238" t="s">
        <v>81</v>
      </c>
      <c r="N238" t="s">
        <v>147</v>
      </c>
      <c r="O238">
        <v>12000</v>
      </c>
      <c r="P238" t="str">
        <f t="shared" si="43"/>
        <v/>
      </c>
      <c r="Q238" t="str">
        <f t="shared" ca="1" si="51"/>
        <v>cu</v>
      </c>
      <c r="R238" t="s">
        <v>81</v>
      </c>
      <c r="S238" t="s">
        <v>147</v>
      </c>
      <c r="T238">
        <v>6000</v>
      </c>
      <c r="U238" t="str">
        <f t="shared" ca="1" si="41"/>
        <v>cu</v>
      </c>
      <c r="V238" t="str">
        <f t="shared" si="44"/>
        <v>GO</v>
      </c>
      <c r="W238">
        <f t="shared" si="45"/>
        <v>12000</v>
      </c>
      <c r="X238" t="str">
        <f t="shared" ca="1" si="46"/>
        <v>cu</v>
      </c>
      <c r="Y238" t="str">
        <f t="shared" si="47"/>
        <v>GO</v>
      </c>
      <c r="Z238">
        <f t="shared" si="48"/>
        <v>6000</v>
      </c>
    </row>
    <row r="239" spans="1:26">
      <c r="A239" t="str">
        <f t="shared" si="42"/>
        <v>fr</v>
      </c>
      <c r="B239" t="str">
        <f>VLOOKUP(A239,EventPointTypeTable!$A:$B,MATCH(EventPointTypeTable!$B$1,EventPointTypeTable!$A$1:$B$1,0),0)</f>
        <v>첫시작용</v>
      </c>
      <c r="C239">
        <v>238</v>
      </c>
      <c r="D239">
        <v>195</v>
      </c>
      <c r="E239">
        <f t="shared" ca="1" si="49"/>
        <v>27145</v>
      </c>
      <c r="F239">
        <f ca="1">(60+SUMIF(OFFSET(N239,-$C239+1,0,$C239),"EN",OFFSET(O239,-$C239+1,0,$C239)))*SummonTypeTable!$Q$2</f>
        <v>8550</v>
      </c>
      <c r="G239" t="str">
        <f ca="1">IF(C239=1,60*SummonTypeTable!$Q$2-OFFSET(F239,0,-1),
IF(F239&lt;&gt;OFFSET(F239,-1,0),OFFSET(F239,-1,0)-OFFSET(F239,0,-1),""))</f>
        <v/>
      </c>
      <c r="H239" t="str">
        <f ca="1">IF(C239=1,60*SummonTypeTable!$Q$2/OFFSET(F239,0,-1),
IF(F239&lt;&gt;OFFSET(F239,-1,0),OFFSET(F239,-1,0)/OFFSET(F239,0,-1),""))</f>
        <v/>
      </c>
      <c r="I239">
        <f ca="1">(60+SUMIF(OFFSET(N239,-$C239+1,0,$C239),"EN",OFFSET(O239,-$C239+1,0,$C239))+SUMIF(OFFSET(S239,-$C239+1,0,$C239),"EN",OFFSET(T239,-$C239+1,0,$C239)))*SummonTypeTable!$Q$2</f>
        <v>8550</v>
      </c>
      <c r="J239" t="str">
        <f ca="1">IF(C239=1,60*SummonTypeTable!$Q$2-OFFSET(I239,0,-4),
IF(I239&lt;&gt;OFFSET(I239,-1,0),OFFSET(I239,-1,0)-OFFSET(I239,0,-4),""))</f>
        <v/>
      </c>
      <c r="K239" t="str">
        <f ca="1">IF(C239=1,60*SummonTypeTable!$Q$2/OFFSET(I239,0,-4),
IF(I239&lt;&gt;OFFSET(I239,-1,0),OFFSET(I239,-1,0)/OFFSET(I239,0,-4),""))</f>
        <v/>
      </c>
      <c r="L239" t="str">
        <f t="shared" ca="1" si="50"/>
        <v>it</v>
      </c>
      <c r="M239" t="s">
        <v>139</v>
      </c>
      <c r="N239" t="s">
        <v>138</v>
      </c>
      <c r="O239">
        <v>10</v>
      </c>
      <c r="P239" t="str">
        <f t="shared" si="43"/>
        <v/>
      </c>
      <c r="Q239" t="str">
        <f t="shared" ca="1" si="51"/>
        <v>cu</v>
      </c>
      <c r="R239" t="s">
        <v>81</v>
      </c>
      <c r="S239" t="s">
        <v>147</v>
      </c>
      <c r="T239">
        <v>6025</v>
      </c>
      <c r="U239" t="str">
        <f t="shared" ca="1" si="41"/>
        <v>it</v>
      </c>
      <c r="V239" t="str">
        <f t="shared" si="44"/>
        <v>Cash_sSpellGacha</v>
      </c>
      <c r="W239">
        <f t="shared" si="45"/>
        <v>10</v>
      </c>
      <c r="X239" t="str">
        <f t="shared" ca="1" si="46"/>
        <v>cu</v>
      </c>
      <c r="Y239" t="str">
        <f t="shared" si="47"/>
        <v>GO</v>
      </c>
      <c r="Z239">
        <f t="shared" si="48"/>
        <v>6025</v>
      </c>
    </row>
    <row r="240" spans="1:26">
      <c r="A240" t="str">
        <f t="shared" si="42"/>
        <v>fr</v>
      </c>
      <c r="B240" t="str">
        <f>VLOOKUP(A240,EventPointTypeTable!$A:$B,MATCH(EventPointTypeTable!$B$1,EventPointTypeTable!$A$1:$B$1,0),0)</f>
        <v>첫시작용</v>
      </c>
      <c r="C240">
        <v>239</v>
      </c>
      <c r="D240">
        <v>225</v>
      </c>
      <c r="E240">
        <f t="shared" ca="1" si="49"/>
        <v>27370</v>
      </c>
      <c r="F240">
        <f ca="1">(60+SUMIF(OFFSET(N240,-$C240+1,0,$C240),"EN",OFFSET(O240,-$C240+1,0,$C240)))*SummonTypeTable!$Q$2</f>
        <v>8550</v>
      </c>
      <c r="G240" t="str">
        <f ca="1">IF(C240=1,60*SummonTypeTable!$Q$2-OFFSET(F240,0,-1),
IF(F240&lt;&gt;OFFSET(F240,-1,0),OFFSET(F240,-1,0)-OFFSET(F240,0,-1),""))</f>
        <v/>
      </c>
      <c r="H240" t="str">
        <f ca="1">IF(C240=1,60*SummonTypeTable!$Q$2/OFFSET(F240,0,-1),
IF(F240&lt;&gt;OFFSET(F240,-1,0),OFFSET(F240,-1,0)/OFFSET(F240,0,-1),""))</f>
        <v/>
      </c>
      <c r="I240">
        <f ca="1">(60+SUMIF(OFFSET(N240,-$C240+1,0,$C240),"EN",OFFSET(O240,-$C240+1,0,$C240))+SUMIF(OFFSET(S240,-$C240+1,0,$C240),"EN",OFFSET(T240,-$C240+1,0,$C240)))*SummonTypeTable!$Q$2</f>
        <v>8550</v>
      </c>
      <c r="J240" t="str">
        <f ca="1">IF(C240=1,60*SummonTypeTable!$Q$2-OFFSET(I240,0,-4),
IF(I240&lt;&gt;OFFSET(I240,-1,0),OFFSET(I240,-1,0)-OFFSET(I240,0,-4),""))</f>
        <v/>
      </c>
      <c r="K240" t="str">
        <f ca="1">IF(C240=1,60*SummonTypeTable!$Q$2/OFFSET(I240,0,-4),
IF(I240&lt;&gt;OFFSET(I240,-1,0),OFFSET(I240,-1,0)/OFFSET(I240,0,-4),""))</f>
        <v/>
      </c>
      <c r="L240" t="str">
        <f t="shared" ca="1" si="50"/>
        <v>cu</v>
      </c>
      <c r="M240" t="s">
        <v>81</v>
      </c>
      <c r="N240" t="s">
        <v>147</v>
      </c>
      <c r="O240">
        <v>12100</v>
      </c>
      <c r="P240" t="str">
        <f t="shared" si="43"/>
        <v/>
      </c>
      <c r="Q240" t="str">
        <f t="shared" ca="1" si="51"/>
        <v>cu</v>
      </c>
      <c r="R240" t="s">
        <v>81</v>
      </c>
      <c r="S240" t="s">
        <v>147</v>
      </c>
      <c r="T240">
        <v>6050</v>
      </c>
      <c r="U240" t="str">
        <f t="shared" ca="1" si="41"/>
        <v>cu</v>
      </c>
      <c r="V240" t="str">
        <f t="shared" si="44"/>
        <v>GO</v>
      </c>
      <c r="W240">
        <f t="shared" si="45"/>
        <v>12100</v>
      </c>
      <c r="X240" t="str">
        <f t="shared" ca="1" si="46"/>
        <v>cu</v>
      </c>
      <c r="Y240" t="str">
        <f t="shared" si="47"/>
        <v>GO</v>
      </c>
      <c r="Z240">
        <f t="shared" si="48"/>
        <v>6050</v>
      </c>
    </row>
    <row r="241" spans="1:26">
      <c r="A241" t="str">
        <f t="shared" si="42"/>
        <v>fr</v>
      </c>
      <c r="B241" t="str">
        <f>VLOOKUP(A241,EventPointTypeTable!$A:$B,MATCH(EventPointTypeTable!$B$1,EventPointTypeTable!$A$1:$B$1,0),0)</f>
        <v>첫시작용</v>
      </c>
      <c r="C241">
        <v>240</v>
      </c>
      <c r="D241">
        <v>538</v>
      </c>
      <c r="E241">
        <f t="shared" ca="1" si="49"/>
        <v>27908</v>
      </c>
      <c r="F241">
        <f ca="1">(60+SUMIF(OFFSET(N241,-$C241+1,0,$C241),"EN",OFFSET(O241,-$C241+1,0,$C241)))*SummonTypeTable!$Q$2</f>
        <v>8950</v>
      </c>
      <c r="G241">
        <f ca="1">IF(C241=1,60*SummonTypeTable!$Q$2-OFFSET(F241,0,-1),
IF(F241&lt;&gt;OFFSET(F241,-1,0),OFFSET(F241,-1,0)-OFFSET(F241,0,-1),""))</f>
        <v>-19358</v>
      </c>
      <c r="H241">
        <f ca="1">IF(C241=1,60*SummonTypeTable!$Q$2/OFFSET(F241,0,-1),
IF(F241&lt;&gt;OFFSET(F241,-1,0),OFFSET(F241,-1,0)/OFFSET(F241,0,-1),""))</f>
        <v>0.30636376666188908</v>
      </c>
      <c r="I241">
        <f ca="1">(60+SUMIF(OFFSET(N241,-$C241+1,0,$C241),"EN",OFFSET(O241,-$C241+1,0,$C241))+SUMIF(OFFSET(S241,-$C241+1,0,$C241),"EN",OFFSET(T241,-$C241+1,0,$C241)))*SummonTypeTable!$Q$2</f>
        <v>8950</v>
      </c>
      <c r="J241">
        <f ca="1">IF(C241=1,60*SummonTypeTable!$Q$2-OFFSET(I241,0,-4),
IF(I241&lt;&gt;OFFSET(I241,-1,0),OFFSET(I241,-1,0)-OFFSET(I241,0,-4),""))</f>
        <v>-19358</v>
      </c>
      <c r="K241">
        <f ca="1">IF(C241=1,60*SummonTypeTable!$Q$2/OFFSET(I241,0,-4),
IF(I241&lt;&gt;OFFSET(I241,-1,0),OFFSET(I241,-1,0)/OFFSET(I241,0,-4),""))</f>
        <v>0.30636376666188908</v>
      </c>
      <c r="L241" t="str">
        <f t="shared" ca="1" si="50"/>
        <v>cu</v>
      </c>
      <c r="M241" t="s">
        <v>81</v>
      </c>
      <c r="N241" t="s">
        <v>146</v>
      </c>
      <c r="O241">
        <v>600</v>
      </c>
      <c r="P241" t="str">
        <f t="shared" si="43"/>
        <v>에너지너무많음</v>
      </c>
      <c r="Q241" t="str">
        <f t="shared" ca="1" si="51"/>
        <v>cu</v>
      </c>
      <c r="R241" t="s">
        <v>81</v>
      </c>
      <c r="S241" t="s">
        <v>147</v>
      </c>
      <c r="T241">
        <v>6075</v>
      </c>
      <c r="U241" t="str">
        <f t="shared" ca="1" si="41"/>
        <v>cu</v>
      </c>
      <c r="V241" t="str">
        <f t="shared" si="44"/>
        <v>EN</v>
      </c>
      <c r="W241">
        <f t="shared" si="45"/>
        <v>600</v>
      </c>
      <c r="X241" t="str">
        <f t="shared" ca="1" si="46"/>
        <v>cu</v>
      </c>
      <c r="Y241" t="str">
        <f t="shared" si="47"/>
        <v>GO</v>
      </c>
      <c r="Z241">
        <f t="shared" si="48"/>
        <v>6075</v>
      </c>
    </row>
    <row r="242" spans="1:26">
      <c r="A242" t="str">
        <f t="shared" si="42"/>
        <v>fr</v>
      </c>
      <c r="B242" t="str">
        <f>VLOOKUP(A242,EventPointTypeTable!$A:$B,MATCH(EventPointTypeTable!$B$1,EventPointTypeTable!$A$1:$B$1,0),0)</f>
        <v>첫시작용</v>
      </c>
      <c r="C242">
        <v>241</v>
      </c>
      <c r="D242">
        <v>92</v>
      </c>
      <c r="E242">
        <f t="shared" ca="1" si="49"/>
        <v>28000</v>
      </c>
      <c r="F242">
        <f ca="1">(60+SUMIF(OFFSET(N242,-$C242+1,0,$C242),"EN",OFFSET(O242,-$C242+1,0,$C242)))*SummonTypeTable!$Q$2</f>
        <v>8950</v>
      </c>
      <c r="G242" t="str">
        <f ca="1">IF(C242=1,60*SummonTypeTable!$Q$2-OFFSET(F242,0,-1),
IF(F242&lt;&gt;OFFSET(F242,-1,0),OFFSET(F242,-1,0)-OFFSET(F242,0,-1),""))</f>
        <v/>
      </c>
      <c r="H242" t="str">
        <f ca="1">IF(C242=1,60*SummonTypeTable!$Q$2/OFFSET(F242,0,-1),
IF(F242&lt;&gt;OFFSET(F242,-1,0),OFFSET(F242,-1,0)/OFFSET(F242,0,-1),""))</f>
        <v/>
      </c>
      <c r="I242">
        <f ca="1">(60+SUMIF(OFFSET(N242,-$C242+1,0,$C242),"EN",OFFSET(O242,-$C242+1,0,$C242))+SUMIF(OFFSET(S242,-$C242+1,0,$C242),"EN",OFFSET(T242,-$C242+1,0,$C242)))*SummonTypeTable!$Q$2</f>
        <v>8950</v>
      </c>
      <c r="J242" t="str">
        <f ca="1">IF(C242=1,60*SummonTypeTable!$Q$2-OFFSET(I242,0,-4),
IF(I242&lt;&gt;OFFSET(I242,-1,0),OFFSET(I242,-1,0)-OFFSET(I242,0,-4),""))</f>
        <v/>
      </c>
      <c r="K242" t="str">
        <f ca="1">IF(C242=1,60*SummonTypeTable!$Q$2/OFFSET(I242,0,-4),
IF(I242&lt;&gt;OFFSET(I242,-1,0),OFFSET(I242,-1,0)/OFFSET(I242,0,-4),""))</f>
        <v/>
      </c>
      <c r="L242" t="str">
        <f t="shared" ca="1" si="50"/>
        <v>cu</v>
      </c>
      <c r="M242" t="s">
        <v>81</v>
      </c>
      <c r="N242" t="s">
        <v>147</v>
      </c>
      <c r="O242">
        <v>12200</v>
      </c>
      <c r="P242" t="str">
        <f t="shared" si="43"/>
        <v/>
      </c>
      <c r="Q242" t="str">
        <f t="shared" ca="1" si="51"/>
        <v>cu</v>
      </c>
      <c r="R242" t="s">
        <v>81</v>
      </c>
      <c r="S242" t="s">
        <v>147</v>
      </c>
      <c r="T242">
        <v>6100</v>
      </c>
      <c r="U242" t="str">
        <f t="shared" ca="1" si="41"/>
        <v>cu</v>
      </c>
      <c r="V242" t="str">
        <f t="shared" si="44"/>
        <v>GO</v>
      </c>
      <c r="W242">
        <f t="shared" si="45"/>
        <v>12200</v>
      </c>
      <c r="X242" t="str">
        <f t="shared" ca="1" si="46"/>
        <v>cu</v>
      </c>
      <c r="Y242" t="str">
        <f t="shared" si="47"/>
        <v>GO</v>
      </c>
      <c r="Z242">
        <f t="shared" si="48"/>
        <v>6100</v>
      </c>
    </row>
    <row r="243" spans="1:26">
      <c r="A243" t="str">
        <f t="shared" si="42"/>
        <v>fr</v>
      </c>
      <c r="B243" t="str">
        <f>VLOOKUP(A243,EventPointTypeTable!$A:$B,MATCH(EventPointTypeTable!$B$1,EventPointTypeTable!$A$1:$B$1,0),0)</f>
        <v>첫시작용</v>
      </c>
      <c r="C243">
        <v>242</v>
      </c>
      <c r="D243">
        <v>107</v>
      </c>
      <c r="E243">
        <f t="shared" ca="1" si="49"/>
        <v>28107</v>
      </c>
      <c r="F243">
        <f ca="1">(60+SUMIF(OFFSET(N243,-$C243+1,0,$C243),"EN",OFFSET(O243,-$C243+1,0,$C243)))*SummonTypeTable!$Q$2</f>
        <v>8950</v>
      </c>
      <c r="G243" t="str">
        <f ca="1">IF(C243=1,60*SummonTypeTable!$Q$2-OFFSET(F243,0,-1),
IF(F243&lt;&gt;OFFSET(F243,-1,0),OFFSET(F243,-1,0)-OFFSET(F243,0,-1),""))</f>
        <v/>
      </c>
      <c r="H243" t="str">
        <f ca="1">IF(C243=1,60*SummonTypeTable!$Q$2/OFFSET(F243,0,-1),
IF(F243&lt;&gt;OFFSET(F243,-1,0),OFFSET(F243,-1,0)/OFFSET(F243,0,-1),""))</f>
        <v/>
      </c>
      <c r="I243">
        <f ca="1">(60+SUMIF(OFFSET(N243,-$C243+1,0,$C243),"EN",OFFSET(O243,-$C243+1,0,$C243))+SUMIF(OFFSET(S243,-$C243+1,0,$C243),"EN",OFFSET(T243,-$C243+1,0,$C243)))*SummonTypeTable!$Q$2</f>
        <v>8950</v>
      </c>
      <c r="J243" t="str">
        <f ca="1">IF(C243=1,60*SummonTypeTable!$Q$2-OFFSET(I243,0,-4),
IF(I243&lt;&gt;OFFSET(I243,-1,0),OFFSET(I243,-1,0)-OFFSET(I243,0,-4),""))</f>
        <v/>
      </c>
      <c r="K243" t="str">
        <f ca="1">IF(C243=1,60*SummonTypeTable!$Q$2/OFFSET(I243,0,-4),
IF(I243&lt;&gt;OFFSET(I243,-1,0),OFFSET(I243,-1,0)/OFFSET(I243,0,-4),""))</f>
        <v/>
      </c>
      <c r="L243" t="str">
        <f t="shared" ca="1" si="50"/>
        <v>cu</v>
      </c>
      <c r="M243" t="s">
        <v>81</v>
      </c>
      <c r="N243" t="s">
        <v>147</v>
      </c>
      <c r="O243">
        <v>12250</v>
      </c>
      <c r="P243" t="str">
        <f t="shared" si="43"/>
        <v/>
      </c>
      <c r="Q243" t="str">
        <f t="shared" ca="1" si="51"/>
        <v>cu</v>
      </c>
      <c r="R243" t="s">
        <v>81</v>
      </c>
      <c r="S243" t="s">
        <v>147</v>
      </c>
      <c r="T243">
        <v>6125</v>
      </c>
      <c r="U243" t="str">
        <f t="shared" ca="1" si="41"/>
        <v>cu</v>
      </c>
      <c r="V243" t="str">
        <f t="shared" si="44"/>
        <v>GO</v>
      </c>
      <c r="W243">
        <f t="shared" si="45"/>
        <v>12250</v>
      </c>
      <c r="X243" t="str">
        <f t="shared" ca="1" si="46"/>
        <v>cu</v>
      </c>
      <c r="Y243" t="str">
        <f t="shared" si="47"/>
        <v>GO</v>
      </c>
      <c r="Z243">
        <f t="shared" si="48"/>
        <v>6125</v>
      </c>
    </row>
    <row r="244" spans="1:26">
      <c r="A244" t="str">
        <f t="shared" si="42"/>
        <v>fr</v>
      </c>
      <c r="B244" t="str">
        <f>VLOOKUP(A244,EventPointTypeTable!$A:$B,MATCH(EventPointTypeTable!$B$1,EventPointTypeTable!$A$1:$B$1,0),0)</f>
        <v>첫시작용</v>
      </c>
      <c r="C244">
        <v>243</v>
      </c>
      <c r="D244">
        <v>129</v>
      </c>
      <c r="E244">
        <f t="shared" ca="1" si="49"/>
        <v>28236</v>
      </c>
      <c r="F244">
        <f ca="1">(60+SUMIF(OFFSET(N244,-$C244+1,0,$C244),"EN",OFFSET(O244,-$C244+1,0,$C244)))*SummonTypeTable!$Q$2</f>
        <v>8950</v>
      </c>
      <c r="G244" t="str">
        <f ca="1">IF(C244=1,60*SummonTypeTable!$Q$2-OFFSET(F244,0,-1),
IF(F244&lt;&gt;OFFSET(F244,-1,0),OFFSET(F244,-1,0)-OFFSET(F244,0,-1),""))</f>
        <v/>
      </c>
      <c r="H244" t="str">
        <f ca="1">IF(C244=1,60*SummonTypeTable!$Q$2/OFFSET(F244,0,-1),
IF(F244&lt;&gt;OFFSET(F244,-1,0),OFFSET(F244,-1,0)/OFFSET(F244,0,-1),""))</f>
        <v/>
      </c>
      <c r="I244">
        <f ca="1">(60+SUMIF(OFFSET(N244,-$C244+1,0,$C244),"EN",OFFSET(O244,-$C244+1,0,$C244))+SUMIF(OFFSET(S244,-$C244+1,0,$C244),"EN",OFFSET(T244,-$C244+1,0,$C244)))*SummonTypeTable!$Q$2</f>
        <v>8950</v>
      </c>
      <c r="J244" t="str">
        <f ca="1">IF(C244=1,60*SummonTypeTable!$Q$2-OFFSET(I244,0,-4),
IF(I244&lt;&gt;OFFSET(I244,-1,0),OFFSET(I244,-1,0)-OFFSET(I244,0,-4),""))</f>
        <v/>
      </c>
      <c r="K244" t="str">
        <f ca="1">IF(C244=1,60*SummonTypeTable!$Q$2/OFFSET(I244,0,-4),
IF(I244&lt;&gt;OFFSET(I244,-1,0),OFFSET(I244,-1,0)/OFFSET(I244,0,-4),""))</f>
        <v/>
      </c>
      <c r="L244" t="str">
        <f t="shared" ca="1" si="50"/>
        <v>it</v>
      </c>
      <c r="M244" t="s">
        <v>139</v>
      </c>
      <c r="N244" t="s">
        <v>138</v>
      </c>
      <c r="O244">
        <v>2</v>
      </c>
      <c r="P244" t="str">
        <f t="shared" si="43"/>
        <v/>
      </c>
      <c r="Q244" t="str">
        <f t="shared" ca="1" si="51"/>
        <v>cu</v>
      </c>
      <c r="R244" t="s">
        <v>81</v>
      </c>
      <c r="S244" t="s">
        <v>147</v>
      </c>
      <c r="T244">
        <v>6150</v>
      </c>
      <c r="U244" t="str">
        <f t="shared" ca="1" si="41"/>
        <v>it</v>
      </c>
      <c r="V244" t="str">
        <f t="shared" si="44"/>
        <v>Cash_sSpellGacha</v>
      </c>
      <c r="W244">
        <f t="shared" si="45"/>
        <v>2</v>
      </c>
      <c r="X244" t="str">
        <f t="shared" ca="1" si="46"/>
        <v>cu</v>
      </c>
      <c r="Y244" t="str">
        <f t="shared" si="47"/>
        <v>GO</v>
      </c>
      <c r="Z244">
        <f t="shared" si="48"/>
        <v>6150</v>
      </c>
    </row>
    <row r="245" spans="1:26">
      <c r="A245" t="str">
        <f t="shared" si="42"/>
        <v>fr</v>
      </c>
      <c r="B245" t="str">
        <f>VLOOKUP(A245,EventPointTypeTable!$A:$B,MATCH(EventPointTypeTable!$B$1,EventPointTypeTable!$A$1:$B$1,0),0)</f>
        <v>첫시작용</v>
      </c>
      <c r="C245">
        <v>244</v>
      </c>
      <c r="D245">
        <v>149</v>
      </c>
      <c r="E245">
        <f t="shared" ca="1" si="49"/>
        <v>28385</v>
      </c>
      <c r="F245">
        <f ca="1">(60+SUMIF(OFFSET(N245,-$C245+1,0,$C245),"EN",OFFSET(O245,-$C245+1,0,$C245)))*SummonTypeTable!$Q$2</f>
        <v>8950</v>
      </c>
      <c r="G245" t="str">
        <f ca="1">IF(C245=1,60*SummonTypeTable!$Q$2-OFFSET(F245,0,-1),
IF(F245&lt;&gt;OFFSET(F245,-1,0),OFFSET(F245,-1,0)-OFFSET(F245,0,-1),""))</f>
        <v/>
      </c>
      <c r="H245" t="str">
        <f ca="1">IF(C245=1,60*SummonTypeTable!$Q$2/OFFSET(F245,0,-1),
IF(F245&lt;&gt;OFFSET(F245,-1,0),OFFSET(F245,-1,0)/OFFSET(F245,0,-1),""))</f>
        <v/>
      </c>
      <c r="I245">
        <f ca="1">(60+SUMIF(OFFSET(N245,-$C245+1,0,$C245),"EN",OFFSET(O245,-$C245+1,0,$C245))+SUMIF(OFFSET(S245,-$C245+1,0,$C245),"EN",OFFSET(T245,-$C245+1,0,$C245)))*SummonTypeTable!$Q$2</f>
        <v>8950</v>
      </c>
      <c r="J245" t="str">
        <f ca="1">IF(C245=1,60*SummonTypeTable!$Q$2-OFFSET(I245,0,-4),
IF(I245&lt;&gt;OFFSET(I245,-1,0),OFFSET(I245,-1,0)-OFFSET(I245,0,-4),""))</f>
        <v/>
      </c>
      <c r="K245" t="str">
        <f ca="1">IF(C245=1,60*SummonTypeTable!$Q$2/OFFSET(I245,0,-4),
IF(I245&lt;&gt;OFFSET(I245,-1,0),OFFSET(I245,-1,0)/OFFSET(I245,0,-4),""))</f>
        <v/>
      </c>
      <c r="L245" t="str">
        <f t="shared" ca="1" si="50"/>
        <v>cu</v>
      </c>
      <c r="M245" t="s">
        <v>81</v>
      </c>
      <c r="N245" t="s">
        <v>147</v>
      </c>
      <c r="O245">
        <v>12350</v>
      </c>
      <c r="P245" t="str">
        <f t="shared" si="43"/>
        <v/>
      </c>
      <c r="Q245" t="str">
        <f t="shared" ca="1" si="51"/>
        <v>cu</v>
      </c>
      <c r="R245" t="s">
        <v>81</v>
      </c>
      <c r="S245" t="s">
        <v>147</v>
      </c>
      <c r="T245">
        <v>6175</v>
      </c>
      <c r="U245" t="str">
        <f t="shared" ca="1" si="41"/>
        <v>cu</v>
      </c>
      <c r="V245" t="str">
        <f t="shared" si="44"/>
        <v>GO</v>
      </c>
      <c r="W245">
        <f t="shared" si="45"/>
        <v>12350</v>
      </c>
      <c r="X245" t="str">
        <f t="shared" ca="1" si="46"/>
        <v>cu</v>
      </c>
      <c r="Y245" t="str">
        <f t="shared" si="47"/>
        <v>GO</v>
      </c>
      <c r="Z245">
        <f t="shared" si="48"/>
        <v>6175</v>
      </c>
    </row>
    <row r="246" spans="1:26">
      <c r="A246" t="str">
        <f t="shared" si="42"/>
        <v>fr</v>
      </c>
      <c r="B246" t="str">
        <f>VLOOKUP(A246,EventPointTypeTable!$A:$B,MATCH(EventPointTypeTable!$B$1,EventPointTypeTable!$A$1:$B$1,0),0)</f>
        <v>첫시작용</v>
      </c>
      <c r="C246">
        <v>245</v>
      </c>
      <c r="D246">
        <v>152</v>
      </c>
      <c r="E246">
        <f t="shared" ca="1" si="49"/>
        <v>28537</v>
      </c>
      <c r="F246">
        <f ca="1">(60+SUMIF(OFFSET(N246,-$C246+1,0,$C246),"EN",OFFSET(O246,-$C246+1,0,$C246)))*SummonTypeTable!$Q$2</f>
        <v>8950</v>
      </c>
      <c r="G246" t="str">
        <f ca="1">IF(C246=1,60*SummonTypeTable!$Q$2-OFFSET(F246,0,-1),
IF(F246&lt;&gt;OFFSET(F246,-1,0),OFFSET(F246,-1,0)-OFFSET(F246,0,-1),""))</f>
        <v/>
      </c>
      <c r="H246" t="str">
        <f ca="1">IF(C246=1,60*SummonTypeTable!$Q$2/OFFSET(F246,0,-1),
IF(F246&lt;&gt;OFFSET(F246,-1,0),OFFSET(F246,-1,0)/OFFSET(F246,0,-1),""))</f>
        <v/>
      </c>
      <c r="I246">
        <f ca="1">(60+SUMIF(OFFSET(N246,-$C246+1,0,$C246),"EN",OFFSET(O246,-$C246+1,0,$C246))+SUMIF(OFFSET(S246,-$C246+1,0,$C246),"EN",OFFSET(T246,-$C246+1,0,$C246)))*SummonTypeTable!$Q$2</f>
        <v>8950</v>
      </c>
      <c r="J246" t="str">
        <f ca="1">IF(C246=1,60*SummonTypeTable!$Q$2-OFFSET(I246,0,-4),
IF(I246&lt;&gt;OFFSET(I246,-1,0),OFFSET(I246,-1,0)-OFFSET(I246,0,-4),""))</f>
        <v/>
      </c>
      <c r="K246" t="str">
        <f ca="1">IF(C246=1,60*SummonTypeTable!$Q$2/OFFSET(I246,0,-4),
IF(I246&lt;&gt;OFFSET(I246,-1,0),OFFSET(I246,-1,0)/OFFSET(I246,0,-4),""))</f>
        <v/>
      </c>
      <c r="L246" t="str">
        <f t="shared" ca="1" si="50"/>
        <v>cu</v>
      </c>
      <c r="M246" t="s">
        <v>81</v>
      </c>
      <c r="N246" t="s">
        <v>147</v>
      </c>
      <c r="O246">
        <v>12400</v>
      </c>
      <c r="P246" t="str">
        <f t="shared" si="43"/>
        <v/>
      </c>
      <c r="Q246" t="str">
        <f t="shared" ca="1" si="51"/>
        <v>cu</v>
      </c>
      <c r="R246" t="s">
        <v>81</v>
      </c>
      <c r="S246" t="s">
        <v>147</v>
      </c>
      <c r="T246">
        <v>6200</v>
      </c>
      <c r="U246" t="str">
        <f t="shared" ca="1" si="41"/>
        <v>cu</v>
      </c>
      <c r="V246" t="str">
        <f t="shared" si="44"/>
        <v>GO</v>
      </c>
      <c r="W246">
        <f t="shared" si="45"/>
        <v>12400</v>
      </c>
      <c r="X246" t="str">
        <f t="shared" ca="1" si="46"/>
        <v>cu</v>
      </c>
      <c r="Y246" t="str">
        <f t="shared" si="47"/>
        <v>GO</v>
      </c>
      <c r="Z246">
        <f t="shared" si="48"/>
        <v>6200</v>
      </c>
    </row>
    <row r="247" spans="1:26">
      <c r="A247" t="str">
        <f t="shared" si="42"/>
        <v>fr</v>
      </c>
      <c r="B247" t="str">
        <f>VLOOKUP(A247,EventPointTypeTable!$A:$B,MATCH(EventPointTypeTable!$B$1,EventPointTypeTable!$A$1:$B$1,0),0)</f>
        <v>첫시작용</v>
      </c>
      <c r="C247">
        <v>246</v>
      </c>
      <c r="D247">
        <v>495</v>
      </c>
      <c r="E247">
        <f t="shared" ca="1" si="49"/>
        <v>29032</v>
      </c>
      <c r="F247">
        <f ca="1">(60+SUMIF(OFFSET(N247,-$C247+1,0,$C247),"EN",OFFSET(O247,-$C247+1,0,$C247)))*SummonTypeTable!$Q$2</f>
        <v>9373.3333333333321</v>
      </c>
      <c r="G247">
        <f ca="1">IF(C247=1,60*SummonTypeTable!$Q$2-OFFSET(F247,0,-1),
IF(F247&lt;&gt;OFFSET(F247,-1,0),OFFSET(F247,-1,0)-OFFSET(F247,0,-1),""))</f>
        <v>-20082</v>
      </c>
      <c r="H247">
        <f ca="1">IF(C247=1,60*SummonTypeTable!$Q$2/OFFSET(F247,0,-1),
IF(F247&lt;&gt;OFFSET(F247,-1,0),OFFSET(F247,-1,0)/OFFSET(F247,0,-1),""))</f>
        <v>0.30828051804904932</v>
      </c>
      <c r="I247">
        <f ca="1">(60+SUMIF(OFFSET(N247,-$C247+1,0,$C247),"EN",OFFSET(O247,-$C247+1,0,$C247))+SUMIF(OFFSET(S247,-$C247+1,0,$C247),"EN",OFFSET(T247,-$C247+1,0,$C247)))*SummonTypeTable!$Q$2</f>
        <v>9373.3333333333321</v>
      </c>
      <c r="J247">
        <f ca="1">IF(C247=1,60*SummonTypeTable!$Q$2-OFFSET(I247,0,-4),
IF(I247&lt;&gt;OFFSET(I247,-1,0),OFFSET(I247,-1,0)-OFFSET(I247,0,-4),""))</f>
        <v>-20082</v>
      </c>
      <c r="K247">
        <f ca="1">IF(C247=1,60*SummonTypeTable!$Q$2/OFFSET(I247,0,-4),
IF(I247&lt;&gt;OFFSET(I247,-1,0),OFFSET(I247,-1,0)/OFFSET(I247,0,-4),""))</f>
        <v>0.30828051804904932</v>
      </c>
      <c r="L247" t="str">
        <f t="shared" ca="1" si="50"/>
        <v>cu</v>
      </c>
      <c r="M247" t="s">
        <v>81</v>
      </c>
      <c r="N247" t="s">
        <v>146</v>
      </c>
      <c r="O247">
        <v>635</v>
      </c>
      <c r="P247" t="str">
        <f t="shared" si="43"/>
        <v>에너지너무많음</v>
      </c>
      <c r="Q247" t="str">
        <f t="shared" ca="1" si="51"/>
        <v>cu</v>
      </c>
      <c r="R247" t="s">
        <v>81</v>
      </c>
      <c r="S247" t="s">
        <v>147</v>
      </c>
      <c r="T247">
        <v>6225</v>
      </c>
      <c r="U247" t="str">
        <f t="shared" ca="1" si="41"/>
        <v>cu</v>
      </c>
      <c r="V247" t="str">
        <f t="shared" si="44"/>
        <v>EN</v>
      </c>
      <c r="W247">
        <f t="shared" si="45"/>
        <v>635</v>
      </c>
      <c r="X247" t="str">
        <f t="shared" ca="1" si="46"/>
        <v>cu</v>
      </c>
      <c r="Y247" t="str">
        <f t="shared" si="47"/>
        <v>GO</v>
      </c>
      <c r="Z247">
        <f t="shared" si="48"/>
        <v>6225</v>
      </c>
    </row>
    <row r="248" spans="1:26">
      <c r="A248" t="str">
        <f t="shared" si="42"/>
        <v>fr</v>
      </c>
      <c r="B248" t="str">
        <f>VLOOKUP(A248,EventPointTypeTable!$A:$B,MATCH(EventPointTypeTable!$B$1,EventPointTypeTable!$A$1:$B$1,0),0)</f>
        <v>첫시작용</v>
      </c>
      <c r="C248">
        <v>247</v>
      </c>
      <c r="D248">
        <v>111</v>
      </c>
      <c r="E248">
        <f t="shared" ca="1" si="49"/>
        <v>29143</v>
      </c>
      <c r="F248">
        <f ca="1">(60+SUMIF(OFFSET(N248,-$C248+1,0,$C248),"EN",OFFSET(O248,-$C248+1,0,$C248)))*SummonTypeTable!$Q$2</f>
        <v>9373.3333333333321</v>
      </c>
      <c r="G248" t="str">
        <f ca="1">IF(C248=1,60*SummonTypeTable!$Q$2-OFFSET(F248,0,-1),
IF(F248&lt;&gt;OFFSET(F248,-1,0),OFFSET(F248,-1,0)-OFFSET(F248,0,-1),""))</f>
        <v/>
      </c>
      <c r="H248" t="str">
        <f ca="1">IF(C248=1,60*SummonTypeTable!$Q$2/OFFSET(F248,0,-1),
IF(F248&lt;&gt;OFFSET(F248,-1,0),OFFSET(F248,-1,0)/OFFSET(F248,0,-1),""))</f>
        <v/>
      </c>
      <c r="I248">
        <f ca="1">(60+SUMIF(OFFSET(N248,-$C248+1,0,$C248),"EN",OFFSET(O248,-$C248+1,0,$C248))+SUMIF(OFFSET(S248,-$C248+1,0,$C248),"EN",OFFSET(T248,-$C248+1,0,$C248)))*SummonTypeTable!$Q$2</f>
        <v>9373.3333333333321</v>
      </c>
      <c r="J248" t="str">
        <f ca="1">IF(C248=1,60*SummonTypeTable!$Q$2-OFFSET(I248,0,-4),
IF(I248&lt;&gt;OFFSET(I248,-1,0),OFFSET(I248,-1,0)-OFFSET(I248,0,-4),""))</f>
        <v/>
      </c>
      <c r="K248" t="str">
        <f ca="1">IF(C248=1,60*SummonTypeTable!$Q$2/OFFSET(I248,0,-4),
IF(I248&lt;&gt;OFFSET(I248,-1,0),OFFSET(I248,-1,0)/OFFSET(I248,0,-4),""))</f>
        <v/>
      </c>
      <c r="L248" t="str">
        <f t="shared" ca="1" si="50"/>
        <v>it</v>
      </c>
      <c r="M248" t="s">
        <v>139</v>
      </c>
      <c r="N248" t="s">
        <v>138</v>
      </c>
      <c r="O248">
        <v>1</v>
      </c>
      <c r="P248" t="str">
        <f t="shared" si="43"/>
        <v/>
      </c>
      <c r="Q248" t="str">
        <f t="shared" ca="1" si="51"/>
        <v>cu</v>
      </c>
      <c r="R248" t="s">
        <v>81</v>
      </c>
      <c r="S248" t="s">
        <v>147</v>
      </c>
      <c r="T248">
        <v>6250</v>
      </c>
      <c r="U248" t="str">
        <f t="shared" ca="1" si="41"/>
        <v>it</v>
      </c>
      <c r="V248" t="str">
        <f t="shared" si="44"/>
        <v>Cash_sSpellGacha</v>
      </c>
      <c r="W248">
        <f t="shared" si="45"/>
        <v>1</v>
      </c>
      <c r="X248" t="str">
        <f t="shared" ca="1" si="46"/>
        <v>cu</v>
      </c>
      <c r="Y248" t="str">
        <f t="shared" si="47"/>
        <v>GO</v>
      </c>
      <c r="Z248">
        <f t="shared" si="48"/>
        <v>6250</v>
      </c>
    </row>
    <row r="249" spans="1:26">
      <c r="A249" t="str">
        <f t="shared" si="42"/>
        <v>fr</v>
      </c>
      <c r="B249" t="str">
        <f>VLOOKUP(A249,EventPointTypeTable!$A:$B,MATCH(EventPointTypeTable!$B$1,EventPointTypeTable!$A$1:$B$1,0),0)</f>
        <v>첫시작용</v>
      </c>
      <c r="C249">
        <v>248</v>
      </c>
      <c r="D249">
        <v>124</v>
      </c>
      <c r="E249">
        <f t="shared" ca="1" si="49"/>
        <v>29267</v>
      </c>
      <c r="F249">
        <f ca="1">(60+SUMIF(OFFSET(N249,-$C249+1,0,$C249),"EN",OFFSET(O249,-$C249+1,0,$C249)))*SummonTypeTable!$Q$2</f>
        <v>9373.3333333333321</v>
      </c>
      <c r="G249" t="str">
        <f ca="1">IF(C249=1,60*SummonTypeTable!$Q$2-OFFSET(F249,0,-1),
IF(F249&lt;&gt;OFFSET(F249,-1,0),OFFSET(F249,-1,0)-OFFSET(F249,0,-1),""))</f>
        <v/>
      </c>
      <c r="H249" t="str">
        <f ca="1">IF(C249=1,60*SummonTypeTable!$Q$2/OFFSET(F249,0,-1),
IF(F249&lt;&gt;OFFSET(F249,-1,0),OFFSET(F249,-1,0)/OFFSET(F249,0,-1),""))</f>
        <v/>
      </c>
      <c r="I249">
        <f ca="1">(60+SUMIF(OFFSET(N249,-$C249+1,0,$C249),"EN",OFFSET(O249,-$C249+1,0,$C249))+SUMIF(OFFSET(S249,-$C249+1,0,$C249),"EN",OFFSET(T249,-$C249+1,0,$C249)))*SummonTypeTable!$Q$2</f>
        <v>9373.3333333333321</v>
      </c>
      <c r="J249" t="str">
        <f ca="1">IF(C249=1,60*SummonTypeTable!$Q$2-OFFSET(I249,0,-4),
IF(I249&lt;&gt;OFFSET(I249,-1,0),OFFSET(I249,-1,0)-OFFSET(I249,0,-4),""))</f>
        <v/>
      </c>
      <c r="K249" t="str">
        <f ca="1">IF(C249=1,60*SummonTypeTable!$Q$2/OFFSET(I249,0,-4),
IF(I249&lt;&gt;OFFSET(I249,-1,0),OFFSET(I249,-1,0)/OFFSET(I249,0,-4),""))</f>
        <v/>
      </c>
      <c r="L249" t="str">
        <f t="shared" ca="1" si="50"/>
        <v>cu</v>
      </c>
      <c r="M249" t="s">
        <v>81</v>
      </c>
      <c r="N249" t="s">
        <v>147</v>
      </c>
      <c r="O249">
        <v>12550</v>
      </c>
      <c r="P249" t="str">
        <f t="shared" si="43"/>
        <v/>
      </c>
      <c r="Q249" t="str">
        <f t="shared" ca="1" si="51"/>
        <v>cu</v>
      </c>
      <c r="R249" t="s">
        <v>81</v>
      </c>
      <c r="S249" t="s">
        <v>147</v>
      </c>
      <c r="T249">
        <v>6275</v>
      </c>
      <c r="U249" t="str">
        <f t="shared" ca="1" si="41"/>
        <v>cu</v>
      </c>
      <c r="V249" t="str">
        <f t="shared" si="44"/>
        <v>GO</v>
      </c>
      <c r="W249">
        <f t="shared" si="45"/>
        <v>12550</v>
      </c>
      <c r="X249" t="str">
        <f t="shared" ca="1" si="46"/>
        <v>cu</v>
      </c>
      <c r="Y249" t="str">
        <f t="shared" si="47"/>
        <v>GO</v>
      </c>
      <c r="Z249">
        <f t="shared" si="48"/>
        <v>6275</v>
      </c>
    </row>
    <row r="250" spans="1:26">
      <c r="A250" t="str">
        <f t="shared" si="42"/>
        <v>fr</v>
      </c>
      <c r="B250" t="str">
        <f>VLOOKUP(A250,EventPointTypeTable!$A:$B,MATCH(EventPointTypeTable!$B$1,EventPointTypeTable!$A$1:$B$1,0),0)</f>
        <v>첫시작용</v>
      </c>
      <c r="C250">
        <v>249</v>
      </c>
      <c r="D250">
        <v>245</v>
      </c>
      <c r="E250">
        <f t="shared" ca="1" si="49"/>
        <v>29512</v>
      </c>
      <c r="F250">
        <f ca="1">(60+SUMIF(OFFSET(N250,-$C250+1,0,$C250),"EN",OFFSET(O250,-$C250+1,0,$C250)))*SummonTypeTable!$Q$2</f>
        <v>9373.3333333333321</v>
      </c>
      <c r="G250" t="str">
        <f ca="1">IF(C250=1,60*SummonTypeTable!$Q$2-OFFSET(F250,0,-1),
IF(F250&lt;&gt;OFFSET(F250,-1,0),OFFSET(F250,-1,0)-OFFSET(F250,0,-1),""))</f>
        <v/>
      </c>
      <c r="H250" t="str">
        <f ca="1">IF(C250=1,60*SummonTypeTable!$Q$2/OFFSET(F250,0,-1),
IF(F250&lt;&gt;OFFSET(F250,-1,0),OFFSET(F250,-1,0)/OFFSET(F250,0,-1),""))</f>
        <v/>
      </c>
      <c r="I250">
        <f ca="1">(60+SUMIF(OFFSET(N250,-$C250+1,0,$C250),"EN",OFFSET(O250,-$C250+1,0,$C250))+SUMIF(OFFSET(S250,-$C250+1,0,$C250),"EN",OFFSET(T250,-$C250+1,0,$C250)))*SummonTypeTable!$Q$2</f>
        <v>9373.3333333333321</v>
      </c>
      <c r="J250" t="str">
        <f ca="1">IF(C250=1,60*SummonTypeTable!$Q$2-OFFSET(I250,0,-4),
IF(I250&lt;&gt;OFFSET(I250,-1,0),OFFSET(I250,-1,0)-OFFSET(I250,0,-4),""))</f>
        <v/>
      </c>
      <c r="K250" t="str">
        <f ca="1">IF(C250=1,60*SummonTypeTable!$Q$2/OFFSET(I250,0,-4),
IF(I250&lt;&gt;OFFSET(I250,-1,0),OFFSET(I250,-1,0)/OFFSET(I250,0,-4),""))</f>
        <v/>
      </c>
      <c r="L250" t="str">
        <f t="shared" ca="1" si="50"/>
        <v>it</v>
      </c>
      <c r="M250" t="s">
        <v>139</v>
      </c>
      <c r="N250" t="s">
        <v>138</v>
      </c>
      <c r="O250">
        <v>3</v>
      </c>
      <c r="P250" t="str">
        <f t="shared" si="43"/>
        <v/>
      </c>
      <c r="Q250" t="str">
        <f t="shared" ca="1" si="51"/>
        <v>cu</v>
      </c>
      <c r="R250" t="s">
        <v>81</v>
      </c>
      <c r="S250" t="s">
        <v>147</v>
      </c>
      <c r="T250">
        <v>6300</v>
      </c>
      <c r="U250" t="str">
        <f t="shared" ca="1" si="41"/>
        <v>it</v>
      </c>
      <c r="V250" t="str">
        <f t="shared" si="44"/>
        <v>Cash_sSpellGacha</v>
      </c>
      <c r="W250">
        <f t="shared" si="45"/>
        <v>3</v>
      </c>
      <c r="X250" t="str">
        <f t="shared" ca="1" si="46"/>
        <v>cu</v>
      </c>
      <c r="Y250" t="str">
        <f t="shared" si="47"/>
        <v>GO</v>
      </c>
      <c r="Z250">
        <f t="shared" si="48"/>
        <v>6300</v>
      </c>
    </row>
    <row r="251" spans="1:26">
      <c r="A251" t="str">
        <f t="shared" si="42"/>
        <v>fr</v>
      </c>
      <c r="B251" t="str">
        <f>VLOOKUP(A251,EventPointTypeTable!$A:$B,MATCH(EventPointTypeTable!$B$1,EventPointTypeTable!$A$1:$B$1,0),0)</f>
        <v>첫시작용</v>
      </c>
      <c r="C251">
        <v>250</v>
      </c>
      <c r="D251">
        <v>676</v>
      </c>
      <c r="E251">
        <f t="shared" ca="1" si="49"/>
        <v>30188</v>
      </c>
      <c r="F251">
        <f ca="1">(60+SUMIF(OFFSET(N251,-$C251+1,0,$C251),"EN",OFFSET(O251,-$C251+1,0,$C251)))*SummonTypeTable!$Q$2</f>
        <v>9373.3333333333321</v>
      </c>
      <c r="G251" t="str">
        <f ca="1">IF(C251=1,60*SummonTypeTable!$Q$2-OFFSET(F251,0,-1),
IF(F251&lt;&gt;OFFSET(F251,-1,0),OFFSET(F251,-1,0)-OFFSET(F251,0,-1),""))</f>
        <v/>
      </c>
      <c r="H251" t="str">
        <f ca="1">IF(C251=1,60*SummonTypeTable!$Q$2/OFFSET(F251,0,-1),
IF(F251&lt;&gt;OFFSET(F251,-1,0),OFFSET(F251,-1,0)/OFFSET(F251,0,-1),""))</f>
        <v/>
      </c>
      <c r="I251">
        <f ca="1">(60+SUMIF(OFFSET(N251,-$C251+1,0,$C251),"EN",OFFSET(O251,-$C251+1,0,$C251))+SUMIF(OFFSET(S251,-$C251+1,0,$C251),"EN",OFFSET(T251,-$C251+1,0,$C251)))*SummonTypeTable!$Q$2</f>
        <v>9373.3333333333321</v>
      </c>
      <c r="J251" t="str">
        <f ca="1">IF(C251=1,60*SummonTypeTable!$Q$2-OFFSET(I251,0,-4),
IF(I251&lt;&gt;OFFSET(I251,-1,0),OFFSET(I251,-1,0)-OFFSET(I251,0,-4),""))</f>
        <v/>
      </c>
      <c r="K251" t="str">
        <f ca="1">IF(C251=1,60*SummonTypeTable!$Q$2/OFFSET(I251,0,-4),
IF(I251&lt;&gt;OFFSET(I251,-1,0),OFFSET(I251,-1,0)/OFFSET(I251,0,-4),""))</f>
        <v/>
      </c>
      <c r="L251" t="str">
        <f t="shared" ca="1" si="50"/>
        <v>cu</v>
      </c>
      <c r="M251" t="s">
        <v>81</v>
      </c>
      <c r="N251" t="s">
        <v>153</v>
      </c>
      <c r="O251">
        <v>42</v>
      </c>
      <c r="P251" t="str">
        <f t="shared" si="43"/>
        <v/>
      </c>
      <c r="Q251" t="str">
        <f t="shared" ca="1" si="51"/>
        <v>cu</v>
      </c>
      <c r="R251" t="s">
        <v>81</v>
      </c>
      <c r="S251" t="s">
        <v>153</v>
      </c>
      <c r="T251">
        <v>14</v>
      </c>
      <c r="U251" t="str">
        <f t="shared" ca="1" si="41"/>
        <v>cu</v>
      </c>
      <c r="V251" t="str">
        <f t="shared" si="44"/>
        <v>DI</v>
      </c>
      <c r="W251">
        <f t="shared" si="45"/>
        <v>42</v>
      </c>
      <c r="X251" t="str">
        <f t="shared" ca="1" si="46"/>
        <v>cu</v>
      </c>
      <c r="Y251" t="str">
        <f t="shared" si="47"/>
        <v>DI</v>
      </c>
      <c r="Z251">
        <f t="shared" si="48"/>
        <v>14</v>
      </c>
    </row>
    <row r="252" spans="1:26">
      <c r="A252" t="str">
        <f t="shared" si="42"/>
        <v>fr</v>
      </c>
      <c r="B252" t="str">
        <f>VLOOKUP(A252,EventPointTypeTable!$A:$B,MATCH(EventPointTypeTable!$B$1,EventPointTypeTable!$A$1:$B$1,0),0)</f>
        <v>첫시작용</v>
      </c>
      <c r="C252">
        <v>251</v>
      </c>
      <c r="D252">
        <v>165</v>
      </c>
      <c r="E252">
        <f t="shared" ca="1" si="49"/>
        <v>30353</v>
      </c>
      <c r="F252">
        <f ca="1">(60+SUMIF(OFFSET(N252,-$C252+1,0,$C252),"EN",OFFSET(O252,-$C252+1,0,$C252)))*SummonTypeTable!$Q$2</f>
        <v>9373.3333333333321</v>
      </c>
      <c r="G252" t="str">
        <f ca="1">IF(C252=1,60*SummonTypeTable!$Q$2-OFFSET(F252,0,-1),
IF(F252&lt;&gt;OFFSET(F252,-1,0),OFFSET(F252,-1,0)-OFFSET(F252,0,-1),""))</f>
        <v/>
      </c>
      <c r="H252" t="str">
        <f ca="1">IF(C252=1,60*SummonTypeTable!$Q$2/OFFSET(F252,0,-1),
IF(F252&lt;&gt;OFFSET(F252,-1,0),OFFSET(F252,-1,0)/OFFSET(F252,0,-1),""))</f>
        <v/>
      </c>
      <c r="I252">
        <f ca="1">(60+SUMIF(OFFSET(N252,-$C252+1,0,$C252),"EN",OFFSET(O252,-$C252+1,0,$C252))+SUMIF(OFFSET(S252,-$C252+1,0,$C252),"EN",OFFSET(T252,-$C252+1,0,$C252)))*SummonTypeTable!$Q$2</f>
        <v>9373.3333333333321</v>
      </c>
      <c r="J252" t="str">
        <f ca="1">IF(C252=1,60*SummonTypeTable!$Q$2-OFFSET(I252,0,-4),
IF(I252&lt;&gt;OFFSET(I252,-1,0),OFFSET(I252,-1,0)-OFFSET(I252,0,-4),""))</f>
        <v/>
      </c>
      <c r="K252" t="str">
        <f ca="1">IF(C252=1,60*SummonTypeTable!$Q$2/OFFSET(I252,0,-4),
IF(I252&lt;&gt;OFFSET(I252,-1,0),OFFSET(I252,-1,0)/OFFSET(I252,0,-4),""))</f>
        <v/>
      </c>
      <c r="L252" t="str">
        <f t="shared" ca="1" si="50"/>
        <v>cu</v>
      </c>
      <c r="M252" t="s">
        <v>81</v>
      </c>
      <c r="N252" t="s">
        <v>147</v>
      </c>
      <c r="O252">
        <v>12700</v>
      </c>
      <c r="P252" t="str">
        <f t="shared" si="43"/>
        <v/>
      </c>
      <c r="Q252" t="str">
        <f t="shared" ca="1" si="51"/>
        <v>cu</v>
      </c>
      <c r="R252" t="s">
        <v>81</v>
      </c>
      <c r="S252" t="s">
        <v>147</v>
      </c>
      <c r="T252">
        <v>6350</v>
      </c>
      <c r="U252" t="str">
        <f t="shared" ca="1" si="41"/>
        <v>cu</v>
      </c>
      <c r="V252" t="str">
        <f t="shared" si="44"/>
        <v>GO</v>
      </c>
      <c r="W252">
        <f t="shared" si="45"/>
        <v>12700</v>
      </c>
      <c r="X252" t="str">
        <f t="shared" ca="1" si="46"/>
        <v>cu</v>
      </c>
      <c r="Y252" t="str">
        <f t="shared" si="47"/>
        <v>GO</v>
      </c>
      <c r="Z252">
        <f t="shared" si="48"/>
        <v>6350</v>
      </c>
    </row>
    <row r="253" spans="1:26">
      <c r="A253" t="str">
        <f t="shared" si="42"/>
        <v>fr</v>
      </c>
      <c r="B253" t="str">
        <f>VLOOKUP(A253,EventPointTypeTable!$A:$B,MATCH(EventPointTypeTable!$B$1,EventPointTypeTable!$A$1:$B$1,0),0)</f>
        <v>첫시작용</v>
      </c>
      <c r="C253">
        <v>252</v>
      </c>
      <c r="D253">
        <v>235</v>
      </c>
      <c r="E253">
        <f t="shared" ca="1" si="49"/>
        <v>30588</v>
      </c>
      <c r="F253">
        <f ca="1">(60+SUMIF(OFFSET(N253,-$C253+1,0,$C253),"EN",OFFSET(O253,-$C253+1,0,$C253)))*SummonTypeTable!$Q$2</f>
        <v>9373.3333333333321</v>
      </c>
      <c r="G253" t="str">
        <f ca="1">IF(C253=1,60*SummonTypeTable!$Q$2-OFFSET(F253,0,-1),
IF(F253&lt;&gt;OFFSET(F253,-1,0),OFFSET(F253,-1,0)-OFFSET(F253,0,-1),""))</f>
        <v/>
      </c>
      <c r="H253" t="str">
        <f ca="1">IF(C253=1,60*SummonTypeTable!$Q$2/OFFSET(F253,0,-1),
IF(F253&lt;&gt;OFFSET(F253,-1,0),OFFSET(F253,-1,0)/OFFSET(F253,0,-1),""))</f>
        <v/>
      </c>
      <c r="I253">
        <f ca="1">(60+SUMIF(OFFSET(N253,-$C253+1,0,$C253),"EN",OFFSET(O253,-$C253+1,0,$C253))+SUMIF(OFFSET(S253,-$C253+1,0,$C253),"EN",OFFSET(T253,-$C253+1,0,$C253)))*SummonTypeTable!$Q$2</f>
        <v>9373.3333333333321</v>
      </c>
      <c r="J253" t="str">
        <f ca="1">IF(C253=1,60*SummonTypeTable!$Q$2-OFFSET(I253,0,-4),
IF(I253&lt;&gt;OFFSET(I253,-1,0),OFFSET(I253,-1,0)-OFFSET(I253,0,-4),""))</f>
        <v/>
      </c>
      <c r="K253" t="str">
        <f ca="1">IF(C253=1,60*SummonTypeTable!$Q$2/OFFSET(I253,0,-4),
IF(I253&lt;&gt;OFFSET(I253,-1,0),OFFSET(I253,-1,0)/OFFSET(I253,0,-4),""))</f>
        <v/>
      </c>
      <c r="L253" t="str">
        <f t="shared" ca="1" si="50"/>
        <v>cu</v>
      </c>
      <c r="M253" t="s">
        <v>81</v>
      </c>
      <c r="N253" t="s">
        <v>147</v>
      </c>
      <c r="O253">
        <v>12750</v>
      </c>
      <c r="P253" t="str">
        <f t="shared" si="43"/>
        <v/>
      </c>
      <c r="Q253" t="str">
        <f t="shared" ca="1" si="51"/>
        <v>cu</v>
      </c>
      <c r="R253" t="s">
        <v>81</v>
      </c>
      <c r="S253" t="s">
        <v>147</v>
      </c>
      <c r="T253">
        <v>6375</v>
      </c>
      <c r="U253" t="str">
        <f t="shared" ca="1" si="41"/>
        <v>cu</v>
      </c>
      <c r="V253" t="str">
        <f t="shared" si="44"/>
        <v>GO</v>
      </c>
      <c r="W253">
        <f t="shared" si="45"/>
        <v>12750</v>
      </c>
      <c r="X253" t="str">
        <f t="shared" ca="1" si="46"/>
        <v>cu</v>
      </c>
      <c r="Y253" t="str">
        <f t="shared" si="47"/>
        <v>GO</v>
      </c>
      <c r="Z253">
        <f t="shared" si="48"/>
        <v>6375</v>
      </c>
    </row>
    <row r="254" spans="1:26">
      <c r="A254" t="str">
        <f t="shared" si="42"/>
        <v>fr</v>
      </c>
      <c r="B254" t="str">
        <f>VLOOKUP(A254,EventPointTypeTable!$A:$B,MATCH(EventPointTypeTable!$B$1,EventPointTypeTable!$A$1:$B$1,0),0)</f>
        <v>첫시작용</v>
      </c>
      <c r="C254">
        <v>253</v>
      </c>
      <c r="D254">
        <v>788</v>
      </c>
      <c r="E254">
        <f t="shared" ca="1" si="49"/>
        <v>31376</v>
      </c>
      <c r="F254">
        <f ca="1">(60+SUMIF(OFFSET(N254,-$C254+1,0,$C254),"EN",OFFSET(O254,-$C254+1,0,$C254)))*SummonTypeTable!$Q$2</f>
        <v>9773.3333333333321</v>
      </c>
      <c r="G254">
        <f ca="1">IF(C254=1,60*SummonTypeTable!$Q$2-OFFSET(F254,0,-1),
IF(F254&lt;&gt;OFFSET(F254,-1,0),OFFSET(F254,-1,0)-OFFSET(F254,0,-1),""))</f>
        <v>-22002.666666666668</v>
      </c>
      <c r="H254">
        <f ca="1">IF(C254=1,60*SummonTypeTable!$Q$2/OFFSET(F254,0,-1),
IF(F254&lt;&gt;OFFSET(F254,-1,0),OFFSET(F254,-1,0)/OFFSET(F254,0,-1),""))</f>
        <v>0.29874213836477981</v>
      </c>
      <c r="I254">
        <f ca="1">(60+SUMIF(OFFSET(N254,-$C254+1,0,$C254),"EN",OFFSET(O254,-$C254+1,0,$C254))+SUMIF(OFFSET(S254,-$C254+1,0,$C254),"EN",OFFSET(T254,-$C254+1,0,$C254)))*SummonTypeTable!$Q$2</f>
        <v>9773.3333333333321</v>
      </c>
      <c r="J254">
        <f ca="1">IF(C254=1,60*SummonTypeTable!$Q$2-OFFSET(I254,0,-4),
IF(I254&lt;&gt;OFFSET(I254,-1,0),OFFSET(I254,-1,0)-OFFSET(I254,0,-4),""))</f>
        <v>-22002.666666666668</v>
      </c>
      <c r="K254">
        <f ca="1">IF(C254=1,60*SummonTypeTable!$Q$2/OFFSET(I254,0,-4),
IF(I254&lt;&gt;OFFSET(I254,-1,0),OFFSET(I254,-1,0)/OFFSET(I254,0,-4),""))</f>
        <v>0.29874213836477981</v>
      </c>
      <c r="L254" t="str">
        <f t="shared" ca="1" si="50"/>
        <v>cu</v>
      </c>
      <c r="M254" t="s">
        <v>81</v>
      </c>
      <c r="N254" t="s">
        <v>146</v>
      </c>
      <c r="O254">
        <v>600</v>
      </c>
      <c r="P254" t="str">
        <f t="shared" si="43"/>
        <v>에너지너무많음</v>
      </c>
      <c r="Q254" t="str">
        <f t="shared" ca="1" si="51"/>
        <v>cu</v>
      </c>
      <c r="R254" t="s">
        <v>81</v>
      </c>
      <c r="S254" t="s">
        <v>147</v>
      </c>
      <c r="T254">
        <v>6400</v>
      </c>
      <c r="U254" t="str">
        <f t="shared" ca="1" si="41"/>
        <v>cu</v>
      </c>
      <c r="V254" t="str">
        <f t="shared" si="44"/>
        <v>EN</v>
      </c>
      <c r="W254">
        <f t="shared" si="45"/>
        <v>600</v>
      </c>
      <c r="X254" t="str">
        <f t="shared" ca="1" si="46"/>
        <v>cu</v>
      </c>
      <c r="Y254" t="str">
        <f t="shared" si="47"/>
        <v>GO</v>
      </c>
      <c r="Z254">
        <f t="shared" si="48"/>
        <v>6400</v>
      </c>
    </row>
    <row r="255" spans="1:26">
      <c r="A255" t="str">
        <f t="shared" si="42"/>
        <v>fr</v>
      </c>
      <c r="B255" t="str">
        <f>VLOOKUP(A255,EventPointTypeTable!$A:$B,MATCH(EventPointTypeTable!$B$1,EventPointTypeTable!$A$1:$B$1,0),0)</f>
        <v>첫시작용</v>
      </c>
      <c r="C255">
        <v>254</v>
      </c>
      <c r="D255">
        <v>112</v>
      </c>
      <c r="E255">
        <f t="shared" ca="1" si="49"/>
        <v>31488</v>
      </c>
      <c r="F255">
        <f ca="1">(60+SUMIF(OFFSET(N255,-$C255+1,0,$C255),"EN",OFFSET(O255,-$C255+1,0,$C255)))*SummonTypeTable!$Q$2</f>
        <v>9773.3333333333321</v>
      </c>
      <c r="G255" t="str">
        <f ca="1">IF(C255=1,60*SummonTypeTable!$Q$2-OFFSET(F255,0,-1),
IF(F255&lt;&gt;OFFSET(F255,-1,0),OFFSET(F255,-1,0)-OFFSET(F255,0,-1),""))</f>
        <v/>
      </c>
      <c r="H255" t="str">
        <f ca="1">IF(C255=1,60*SummonTypeTable!$Q$2/OFFSET(F255,0,-1),
IF(F255&lt;&gt;OFFSET(F255,-1,0),OFFSET(F255,-1,0)/OFFSET(F255,0,-1),""))</f>
        <v/>
      </c>
      <c r="I255">
        <f ca="1">(60+SUMIF(OFFSET(N255,-$C255+1,0,$C255),"EN",OFFSET(O255,-$C255+1,0,$C255))+SUMIF(OFFSET(S255,-$C255+1,0,$C255),"EN",OFFSET(T255,-$C255+1,0,$C255)))*SummonTypeTable!$Q$2</f>
        <v>9773.3333333333321</v>
      </c>
      <c r="J255" t="str">
        <f ca="1">IF(C255=1,60*SummonTypeTable!$Q$2-OFFSET(I255,0,-4),
IF(I255&lt;&gt;OFFSET(I255,-1,0),OFFSET(I255,-1,0)-OFFSET(I255,0,-4),""))</f>
        <v/>
      </c>
      <c r="K255" t="str">
        <f ca="1">IF(C255=1,60*SummonTypeTable!$Q$2/OFFSET(I255,0,-4),
IF(I255&lt;&gt;OFFSET(I255,-1,0),OFFSET(I255,-1,0)/OFFSET(I255,0,-4),""))</f>
        <v/>
      </c>
      <c r="L255" t="str">
        <f t="shared" ca="1" si="50"/>
        <v>it</v>
      </c>
      <c r="M255" t="s">
        <v>139</v>
      </c>
      <c r="N255" t="s">
        <v>138</v>
      </c>
      <c r="O255">
        <v>10</v>
      </c>
      <c r="P255" t="str">
        <f t="shared" si="43"/>
        <v/>
      </c>
      <c r="Q255" t="str">
        <f t="shared" ca="1" si="51"/>
        <v>cu</v>
      </c>
      <c r="R255" t="s">
        <v>81</v>
      </c>
      <c r="S255" t="s">
        <v>147</v>
      </c>
      <c r="T255">
        <v>6425</v>
      </c>
      <c r="U255" t="str">
        <f t="shared" ca="1" si="41"/>
        <v>it</v>
      </c>
      <c r="V255" t="str">
        <f t="shared" si="44"/>
        <v>Cash_sSpellGacha</v>
      </c>
      <c r="W255">
        <f t="shared" si="45"/>
        <v>10</v>
      </c>
      <c r="X255" t="str">
        <f t="shared" ca="1" si="46"/>
        <v>cu</v>
      </c>
      <c r="Y255" t="str">
        <f t="shared" si="47"/>
        <v>GO</v>
      </c>
      <c r="Z255">
        <f t="shared" si="48"/>
        <v>6425</v>
      </c>
    </row>
    <row r="256" spans="1:26">
      <c r="A256" t="str">
        <f t="shared" si="42"/>
        <v>fr</v>
      </c>
      <c r="B256" t="str">
        <f>VLOOKUP(A256,EventPointTypeTable!$A:$B,MATCH(EventPointTypeTable!$B$1,EventPointTypeTable!$A$1:$B$1,0),0)</f>
        <v>첫시작용</v>
      </c>
      <c r="C256">
        <v>255</v>
      </c>
      <c r="D256">
        <v>323</v>
      </c>
      <c r="E256">
        <f t="shared" ca="1" si="49"/>
        <v>31811</v>
      </c>
      <c r="F256">
        <f ca="1">(60+SUMIF(OFFSET(N256,-$C256+1,0,$C256),"EN",OFFSET(O256,-$C256+1,0,$C256)))*SummonTypeTable!$Q$2</f>
        <v>9773.3333333333321</v>
      </c>
      <c r="G256" t="str">
        <f ca="1">IF(C256=1,60*SummonTypeTable!$Q$2-OFFSET(F256,0,-1),
IF(F256&lt;&gt;OFFSET(F256,-1,0),OFFSET(F256,-1,0)-OFFSET(F256,0,-1),""))</f>
        <v/>
      </c>
      <c r="H256" t="str">
        <f ca="1">IF(C256=1,60*SummonTypeTable!$Q$2/OFFSET(F256,0,-1),
IF(F256&lt;&gt;OFFSET(F256,-1,0),OFFSET(F256,-1,0)/OFFSET(F256,0,-1),""))</f>
        <v/>
      </c>
      <c r="I256">
        <f ca="1">(60+SUMIF(OFFSET(N256,-$C256+1,0,$C256),"EN",OFFSET(O256,-$C256+1,0,$C256))+SUMIF(OFFSET(S256,-$C256+1,0,$C256),"EN",OFFSET(T256,-$C256+1,0,$C256)))*SummonTypeTable!$Q$2</f>
        <v>9773.3333333333321</v>
      </c>
      <c r="J256" t="str">
        <f ca="1">IF(C256=1,60*SummonTypeTable!$Q$2-OFFSET(I256,0,-4),
IF(I256&lt;&gt;OFFSET(I256,-1,0),OFFSET(I256,-1,0)-OFFSET(I256,0,-4),""))</f>
        <v/>
      </c>
      <c r="K256" t="str">
        <f ca="1">IF(C256=1,60*SummonTypeTable!$Q$2/OFFSET(I256,0,-4),
IF(I256&lt;&gt;OFFSET(I256,-1,0),OFFSET(I256,-1,0)/OFFSET(I256,0,-4),""))</f>
        <v/>
      </c>
      <c r="L256" t="str">
        <f t="shared" ca="1" si="50"/>
        <v>it</v>
      </c>
      <c r="M256" t="s">
        <v>139</v>
      </c>
      <c r="N256" t="s">
        <v>138</v>
      </c>
      <c r="O256">
        <v>10</v>
      </c>
      <c r="P256" t="str">
        <f t="shared" si="43"/>
        <v/>
      </c>
      <c r="Q256" t="str">
        <f t="shared" ca="1" si="51"/>
        <v>cu</v>
      </c>
      <c r="R256" t="s">
        <v>81</v>
      </c>
      <c r="S256" t="s">
        <v>147</v>
      </c>
      <c r="T256">
        <v>6450</v>
      </c>
      <c r="U256" t="str">
        <f t="shared" ca="1" si="41"/>
        <v>it</v>
      </c>
      <c r="V256" t="str">
        <f t="shared" si="44"/>
        <v>Cash_sSpellGacha</v>
      </c>
      <c r="W256">
        <f t="shared" si="45"/>
        <v>10</v>
      </c>
      <c r="X256" t="str">
        <f t="shared" ca="1" si="46"/>
        <v>cu</v>
      </c>
      <c r="Y256" t="str">
        <f t="shared" si="47"/>
        <v>GO</v>
      </c>
      <c r="Z256">
        <f t="shared" si="48"/>
        <v>6450</v>
      </c>
    </row>
    <row r="257" spans="1:26">
      <c r="A257" t="str">
        <f t="shared" si="42"/>
        <v>fr</v>
      </c>
      <c r="B257" t="str">
        <f>VLOOKUP(A257,EventPointTypeTable!$A:$B,MATCH(EventPointTypeTable!$B$1,EventPointTypeTable!$A$1:$B$1,0),0)</f>
        <v>첫시작용</v>
      </c>
      <c r="C257">
        <v>256</v>
      </c>
      <c r="D257">
        <v>785</v>
      </c>
      <c r="E257">
        <f t="shared" ca="1" si="49"/>
        <v>32596</v>
      </c>
      <c r="F257">
        <f ca="1">(60+SUMIF(OFFSET(N257,-$C257+1,0,$C257),"EN",OFFSET(O257,-$C257+1,0,$C257)))*SummonTypeTable!$Q$2</f>
        <v>10200</v>
      </c>
      <c r="G257">
        <f ca="1">IF(C257=1,60*SummonTypeTable!$Q$2-OFFSET(F257,0,-1),
IF(F257&lt;&gt;OFFSET(F257,-1,0),OFFSET(F257,-1,0)-OFFSET(F257,0,-1),""))</f>
        <v>-22822.666666666668</v>
      </c>
      <c r="H257">
        <f ca="1">IF(C257=1,60*SummonTypeTable!$Q$2/OFFSET(F257,0,-1),
IF(F257&lt;&gt;OFFSET(F257,-1,0),OFFSET(F257,-1,0)/OFFSET(F257,0,-1),""))</f>
        <v>0.29983229026056363</v>
      </c>
      <c r="I257">
        <f ca="1">(60+SUMIF(OFFSET(N257,-$C257+1,0,$C257),"EN",OFFSET(O257,-$C257+1,0,$C257))+SUMIF(OFFSET(S257,-$C257+1,0,$C257),"EN",OFFSET(T257,-$C257+1,0,$C257)))*SummonTypeTable!$Q$2</f>
        <v>10200</v>
      </c>
      <c r="J257">
        <f ca="1">IF(C257=1,60*SummonTypeTable!$Q$2-OFFSET(I257,0,-4),
IF(I257&lt;&gt;OFFSET(I257,-1,0),OFFSET(I257,-1,0)-OFFSET(I257,0,-4),""))</f>
        <v>-22822.666666666668</v>
      </c>
      <c r="K257">
        <f ca="1">IF(C257=1,60*SummonTypeTable!$Q$2/OFFSET(I257,0,-4),
IF(I257&lt;&gt;OFFSET(I257,-1,0),OFFSET(I257,-1,0)/OFFSET(I257,0,-4),""))</f>
        <v>0.29983229026056363</v>
      </c>
      <c r="L257" t="str">
        <f t="shared" ca="1" si="50"/>
        <v>cu</v>
      </c>
      <c r="M257" t="s">
        <v>81</v>
      </c>
      <c r="N257" t="s">
        <v>146</v>
      </c>
      <c r="O257">
        <v>640</v>
      </c>
      <c r="P257" t="str">
        <f t="shared" si="43"/>
        <v>에너지너무많음</v>
      </c>
      <c r="Q257" t="str">
        <f t="shared" ca="1" si="51"/>
        <v>cu</v>
      </c>
      <c r="R257" t="s">
        <v>81</v>
      </c>
      <c r="S257" t="s">
        <v>147</v>
      </c>
      <c r="T257">
        <v>6475</v>
      </c>
      <c r="U257" t="str">
        <f t="shared" ca="1" si="41"/>
        <v>cu</v>
      </c>
      <c r="V257" t="str">
        <f t="shared" si="44"/>
        <v>EN</v>
      </c>
      <c r="W257">
        <f t="shared" si="45"/>
        <v>640</v>
      </c>
      <c r="X257" t="str">
        <f t="shared" ca="1" si="46"/>
        <v>cu</v>
      </c>
      <c r="Y257" t="str">
        <f t="shared" si="47"/>
        <v>GO</v>
      </c>
      <c r="Z257">
        <f t="shared" si="48"/>
        <v>6475</v>
      </c>
    </row>
    <row r="258" spans="1:26">
      <c r="A258" t="str">
        <f t="shared" si="42"/>
        <v>fr</v>
      </c>
      <c r="B258" t="str">
        <f>VLOOKUP(A258,EventPointTypeTable!$A:$B,MATCH(EventPointTypeTable!$B$1,EventPointTypeTable!$A$1:$B$1,0),0)</f>
        <v>첫시작용</v>
      </c>
      <c r="C258">
        <v>257</v>
      </c>
      <c r="D258">
        <v>194</v>
      </c>
      <c r="E258">
        <f t="shared" ca="1" si="49"/>
        <v>32790</v>
      </c>
      <c r="F258">
        <f ca="1">(60+SUMIF(OFFSET(N258,-$C258+1,0,$C258),"EN",OFFSET(O258,-$C258+1,0,$C258)))*SummonTypeTable!$Q$2</f>
        <v>10200</v>
      </c>
      <c r="G258" t="str">
        <f ca="1">IF(C258=1,60*SummonTypeTable!$Q$2-OFFSET(F258,0,-1),
IF(F258&lt;&gt;OFFSET(F258,-1,0),OFFSET(F258,-1,0)-OFFSET(F258,0,-1),""))</f>
        <v/>
      </c>
      <c r="H258" t="str">
        <f ca="1">IF(C258=1,60*SummonTypeTable!$Q$2/OFFSET(F258,0,-1),
IF(F258&lt;&gt;OFFSET(F258,-1,0),OFFSET(F258,-1,0)/OFFSET(F258,0,-1),""))</f>
        <v/>
      </c>
      <c r="I258">
        <f ca="1">(60+SUMIF(OFFSET(N258,-$C258+1,0,$C258),"EN",OFFSET(O258,-$C258+1,0,$C258))+SUMIF(OFFSET(S258,-$C258+1,0,$C258),"EN",OFFSET(T258,-$C258+1,0,$C258)))*SummonTypeTable!$Q$2</f>
        <v>10200</v>
      </c>
      <c r="J258" t="str">
        <f ca="1">IF(C258=1,60*SummonTypeTable!$Q$2-OFFSET(I258,0,-4),
IF(I258&lt;&gt;OFFSET(I258,-1,0),OFFSET(I258,-1,0)-OFFSET(I258,0,-4),""))</f>
        <v/>
      </c>
      <c r="K258" t="str">
        <f ca="1">IF(C258=1,60*SummonTypeTable!$Q$2/OFFSET(I258,0,-4),
IF(I258&lt;&gt;OFFSET(I258,-1,0),OFFSET(I258,-1,0)/OFFSET(I258,0,-4),""))</f>
        <v/>
      </c>
      <c r="L258" t="str">
        <f t="shared" ca="1" si="50"/>
        <v>cu</v>
      </c>
      <c r="M258" t="s">
        <v>81</v>
      </c>
      <c r="N258" t="s">
        <v>147</v>
      </c>
      <c r="O258">
        <v>13000</v>
      </c>
      <c r="P258" t="str">
        <f t="shared" si="43"/>
        <v/>
      </c>
      <c r="Q258" t="str">
        <f t="shared" ca="1" si="51"/>
        <v>cu</v>
      </c>
      <c r="R258" t="s">
        <v>81</v>
      </c>
      <c r="S258" t="s">
        <v>147</v>
      </c>
      <c r="T258">
        <v>6500</v>
      </c>
      <c r="U258" t="str">
        <f t="shared" ref="U258:U321" ca="1" si="52">IF(LEN(L258)=0,"",L258)</f>
        <v>cu</v>
      </c>
      <c r="V258" t="str">
        <f t="shared" si="44"/>
        <v>GO</v>
      </c>
      <c r="W258">
        <f t="shared" si="45"/>
        <v>13000</v>
      </c>
      <c r="X258" t="str">
        <f t="shared" ca="1" si="46"/>
        <v>cu</v>
      </c>
      <c r="Y258" t="str">
        <f t="shared" si="47"/>
        <v>GO</v>
      </c>
      <c r="Z258">
        <f t="shared" si="48"/>
        <v>6500</v>
      </c>
    </row>
    <row r="259" spans="1:26">
      <c r="A259" t="str">
        <f t="shared" ref="A259:A285" si="53">A258</f>
        <v>fr</v>
      </c>
      <c r="B259" t="str">
        <f>VLOOKUP(A259,EventPointTypeTable!$A:$B,MATCH(EventPointTypeTable!$B$1,EventPointTypeTable!$A$1:$B$1,0),0)</f>
        <v>첫시작용</v>
      </c>
      <c r="C259">
        <v>258</v>
      </c>
      <c r="D259">
        <v>256</v>
      </c>
      <c r="E259">
        <f t="shared" ca="1" si="49"/>
        <v>33046</v>
      </c>
      <c r="F259">
        <f ca="1">(60+SUMIF(OFFSET(N259,-$C259+1,0,$C259),"EN",OFFSET(O259,-$C259+1,0,$C259)))*SummonTypeTable!$Q$2</f>
        <v>10200</v>
      </c>
      <c r="G259" t="str">
        <f ca="1">IF(C259=1,60*SummonTypeTable!$Q$2-OFFSET(F259,0,-1),
IF(F259&lt;&gt;OFFSET(F259,-1,0),OFFSET(F259,-1,0)-OFFSET(F259,0,-1),""))</f>
        <v/>
      </c>
      <c r="H259" t="str">
        <f ca="1">IF(C259=1,60*SummonTypeTable!$Q$2/OFFSET(F259,0,-1),
IF(F259&lt;&gt;OFFSET(F259,-1,0),OFFSET(F259,-1,0)/OFFSET(F259,0,-1),""))</f>
        <v/>
      </c>
      <c r="I259">
        <f ca="1">(60+SUMIF(OFFSET(N259,-$C259+1,0,$C259),"EN",OFFSET(O259,-$C259+1,0,$C259))+SUMIF(OFFSET(S259,-$C259+1,0,$C259),"EN",OFFSET(T259,-$C259+1,0,$C259)))*SummonTypeTable!$Q$2</f>
        <v>10200</v>
      </c>
      <c r="J259" t="str">
        <f ca="1">IF(C259=1,60*SummonTypeTable!$Q$2-OFFSET(I259,0,-4),
IF(I259&lt;&gt;OFFSET(I259,-1,0),OFFSET(I259,-1,0)-OFFSET(I259,0,-4),""))</f>
        <v/>
      </c>
      <c r="K259" t="str">
        <f ca="1">IF(C259=1,60*SummonTypeTable!$Q$2/OFFSET(I259,0,-4),
IF(I259&lt;&gt;OFFSET(I259,-1,0),OFFSET(I259,-1,0)/OFFSET(I259,0,-4),""))</f>
        <v/>
      </c>
      <c r="L259" t="str">
        <f t="shared" ca="1" si="50"/>
        <v>it</v>
      </c>
      <c r="M259" t="s">
        <v>139</v>
      </c>
      <c r="N259" t="s">
        <v>138</v>
      </c>
      <c r="O259">
        <v>10</v>
      </c>
      <c r="P259" t="str">
        <f t="shared" si="43"/>
        <v/>
      </c>
      <c r="Q259" t="str">
        <f t="shared" ca="1" si="51"/>
        <v>cu</v>
      </c>
      <c r="R259" t="s">
        <v>81</v>
      </c>
      <c r="S259" t="s">
        <v>147</v>
      </c>
      <c r="T259">
        <v>6525</v>
      </c>
      <c r="U259" t="str">
        <f t="shared" ca="1" si="52"/>
        <v>it</v>
      </c>
      <c r="V259" t="str">
        <f t="shared" si="44"/>
        <v>Cash_sSpellGacha</v>
      </c>
      <c r="W259">
        <f t="shared" si="45"/>
        <v>10</v>
      </c>
      <c r="X259" t="str">
        <f t="shared" ca="1" si="46"/>
        <v>cu</v>
      </c>
      <c r="Y259" t="str">
        <f t="shared" si="47"/>
        <v>GO</v>
      </c>
      <c r="Z259">
        <f t="shared" si="48"/>
        <v>6525</v>
      </c>
    </row>
    <row r="260" spans="1:26">
      <c r="A260" t="str">
        <f t="shared" si="53"/>
        <v>fr</v>
      </c>
      <c r="B260" t="str">
        <f>VLOOKUP(A260,EventPointTypeTable!$A:$B,MATCH(EventPointTypeTable!$B$1,EventPointTypeTable!$A$1:$B$1,0),0)</f>
        <v>첫시작용</v>
      </c>
      <c r="C260">
        <v>259</v>
      </c>
      <c r="D260">
        <v>802</v>
      </c>
      <c r="E260">
        <f t="shared" ca="1" si="49"/>
        <v>33848</v>
      </c>
      <c r="F260">
        <f ca="1">(60+SUMIF(OFFSET(N260,-$C260+1,0,$C260),"EN",OFFSET(O260,-$C260+1,0,$C260)))*SummonTypeTable!$Q$2</f>
        <v>10653.333333333332</v>
      </c>
      <c r="G260">
        <f ca="1">IF(C260=1,60*SummonTypeTable!$Q$2-OFFSET(F260,0,-1),
IF(F260&lt;&gt;OFFSET(F260,-1,0),OFFSET(F260,-1,0)-OFFSET(F260,0,-1),""))</f>
        <v>-23648</v>
      </c>
      <c r="H260">
        <f ca="1">IF(C260=1,60*SummonTypeTable!$Q$2/OFFSET(F260,0,-1),
IF(F260&lt;&gt;OFFSET(F260,-1,0),OFFSET(F260,-1,0)/OFFSET(F260,0,-1),""))</f>
        <v>0.30134719924367764</v>
      </c>
      <c r="I260">
        <f ca="1">(60+SUMIF(OFFSET(N260,-$C260+1,0,$C260),"EN",OFFSET(O260,-$C260+1,0,$C260))+SUMIF(OFFSET(S260,-$C260+1,0,$C260),"EN",OFFSET(T260,-$C260+1,0,$C260)))*SummonTypeTable!$Q$2</f>
        <v>10653.333333333332</v>
      </c>
      <c r="J260">
        <f ca="1">IF(C260=1,60*SummonTypeTable!$Q$2-OFFSET(I260,0,-4),
IF(I260&lt;&gt;OFFSET(I260,-1,0),OFFSET(I260,-1,0)-OFFSET(I260,0,-4),""))</f>
        <v>-23648</v>
      </c>
      <c r="K260">
        <f ca="1">IF(C260=1,60*SummonTypeTable!$Q$2/OFFSET(I260,0,-4),
IF(I260&lt;&gt;OFFSET(I260,-1,0),OFFSET(I260,-1,0)/OFFSET(I260,0,-4),""))</f>
        <v>0.30134719924367764</v>
      </c>
      <c r="L260" t="str">
        <f t="shared" ca="1" si="50"/>
        <v>cu</v>
      </c>
      <c r="M260" t="s">
        <v>81</v>
      </c>
      <c r="N260" t="s">
        <v>146</v>
      </c>
      <c r="O260">
        <v>680</v>
      </c>
      <c r="P260" t="str">
        <f t="shared" si="43"/>
        <v>에너지너무많음</v>
      </c>
      <c r="Q260" t="str">
        <f t="shared" ca="1" si="51"/>
        <v>cu</v>
      </c>
      <c r="R260" t="s">
        <v>81</v>
      </c>
      <c r="S260" t="s">
        <v>147</v>
      </c>
      <c r="T260">
        <v>6550</v>
      </c>
      <c r="U260" t="str">
        <f t="shared" ca="1" si="52"/>
        <v>cu</v>
      </c>
      <c r="V260" t="str">
        <f t="shared" si="44"/>
        <v>EN</v>
      </c>
      <c r="W260">
        <f t="shared" si="45"/>
        <v>680</v>
      </c>
      <c r="X260" t="str">
        <f t="shared" ca="1" si="46"/>
        <v>cu</v>
      </c>
      <c r="Y260" t="str">
        <f t="shared" si="47"/>
        <v>GO</v>
      </c>
      <c r="Z260">
        <f t="shared" si="48"/>
        <v>6550</v>
      </c>
    </row>
    <row r="261" spans="1:26">
      <c r="A261" t="str">
        <f t="shared" si="53"/>
        <v>fr</v>
      </c>
      <c r="B261" t="str">
        <f>VLOOKUP(A261,EventPointTypeTable!$A:$B,MATCH(EventPointTypeTable!$B$1,EventPointTypeTable!$A$1:$B$1,0),0)</f>
        <v>첫시작용</v>
      </c>
      <c r="C261">
        <v>260</v>
      </c>
      <c r="D261">
        <v>88</v>
      </c>
      <c r="E261">
        <f t="shared" ca="1" si="49"/>
        <v>33936</v>
      </c>
      <c r="F261">
        <f ca="1">(60+SUMIF(OFFSET(N261,-$C261+1,0,$C261),"EN",OFFSET(O261,-$C261+1,0,$C261)))*SummonTypeTable!$Q$2</f>
        <v>10653.333333333332</v>
      </c>
      <c r="G261" t="str">
        <f ca="1">IF(C261=1,60*SummonTypeTable!$Q$2-OFFSET(F261,0,-1),
IF(F261&lt;&gt;OFFSET(F261,-1,0),OFFSET(F261,-1,0)-OFFSET(F261,0,-1),""))</f>
        <v/>
      </c>
      <c r="H261" t="str">
        <f ca="1">IF(C261=1,60*SummonTypeTable!$Q$2/OFFSET(F261,0,-1),
IF(F261&lt;&gt;OFFSET(F261,-1,0),OFFSET(F261,-1,0)/OFFSET(F261,0,-1),""))</f>
        <v/>
      </c>
      <c r="I261">
        <f ca="1">(60+SUMIF(OFFSET(N261,-$C261+1,0,$C261),"EN",OFFSET(O261,-$C261+1,0,$C261))+SUMIF(OFFSET(S261,-$C261+1,0,$C261),"EN",OFFSET(T261,-$C261+1,0,$C261)))*SummonTypeTable!$Q$2</f>
        <v>10653.333333333332</v>
      </c>
      <c r="J261" t="str">
        <f ca="1">IF(C261=1,60*SummonTypeTable!$Q$2-OFFSET(I261,0,-4),
IF(I261&lt;&gt;OFFSET(I261,-1,0),OFFSET(I261,-1,0)-OFFSET(I261,0,-4),""))</f>
        <v/>
      </c>
      <c r="K261" t="str">
        <f ca="1">IF(C261=1,60*SummonTypeTable!$Q$2/OFFSET(I261,0,-4),
IF(I261&lt;&gt;OFFSET(I261,-1,0),OFFSET(I261,-1,0)/OFFSET(I261,0,-4),""))</f>
        <v/>
      </c>
      <c r="L261" t="str">
        <f t="shared" ca="1" si="50"/>
        <v>cu</v>
      </c>
      <c r="M261" t="s">
        <v>81</v>
      </c>
      <c r="N261" t="s">
        <v>147</v>
      </c>
      <c r="O261">
        <v>13150</v>
      </c>
      <c r="P261" t="str">
        <f t="shared" si="43"/>
        <v/>
      </c>
      <c r="Q261" t="str">
        <f t="shared" ca="1" si="51"/>
        <v>cu</v>
      </c>
      <c r="R261" t="s">
        <v>81</v>
      </c>
      <c r="S261" t="s">
        <v>147</v>
      </c>
      <c r="T261">
        <v>6575</v>
      </c>
      <c r="U261" t="str">
        <f t="shared" ca="1" si="52"/>
        <v>cu</v>
      </c>
      <c r="V261" t="str">
        <f t="shared" si="44"/>
        <v>GO</v>
      </c>
      <c r="W261">
        <f t="shared" si="45"/>
        <v>13150</v>
      </c>
      <c r="X261" t="str">
        <f t="shared" ca="1" si="46"/>
        <v>cu</v>
      </c>
      <c r="Y261" t="str">
        <f t="shared" si="47"/>
        <v>GO</v>
      </c>
      <c r="Z261">
        <f t="shared" si="48"/>
        <v>6575</v>
      </c>
    </row>
    <row r="262" spans="1:26">
      <c r="A262" t="str">
        <f t="shared" si="53"/>
        <v>fr</v>
      </c>
      <c r="B262" t="str">
        <f>VLOOKUP(A262,EventPointTypeTable!$A:$B,MATCH(EventPointTypeTable!$B$1,EventPointTypeTable!$A$1:$B$1,0),0)</f>
        <v>첫시작용</v>
      </c>
      <c r="C262">
        <v>261</v>
      </c>
      <c r="D262">
        <v>125</v>
      </c>
      <c r="E262">
        <f t="shared" ca="1" si="49"/>
        <v>34061</v>
      </c>
      <c r="F262">
        <f ca="1">(60+SUMIF(OFFSET(N262,-$C262+1,0,$C262),"EN",OFFSET(O262,-$C262+1,0,$C262)))*SummonTypeTable!$Q$2</f>
        <v>10653.333333333332</v>
      </c>
      <c r="G262" t="str">
        <f ca="1">IF(C262=1,60*SummonTypeTable!$Q$2-OFFSET(F262,0,-1),
IF(F262&lt;&gt;OFFSET(F262,-1,0),OFFSET(F262,-1,0)-OFFSET(F262,0,-1),""))</f>
        <v/>
      </c>
      <c r="H262" t="str">
        <f ca="1">IF(C262=1,60*SummonTypeTable!$Q$2/OFFSET(F262,0,-1),
IF(F262&lt;&gt;OFFSET(F262,-1,0),OFFSET(F262,-1,0)/OFFSET(F262,0,-1),""))</f>
        <v/>
      </c>
      <c r="I262">
        <f ca="1">(60+SUMIF(OFFSET(N262,-$C262+1,0,$C262),"EN",OFFSET(O262,-$C262+1,0,$C262))+SUMIF(OFFSET(S262,-$C262+1,0,$C262),"EN",OFFSET(T262,-$C262+1,0,$C262)))*SummonTypeTable!$Q$2</f>
        <v>10653.333333333332</v>
      </c>
      <c r="J262" t="str">
        <f ca="1">IF(C262=1,60*SummonTypeTable!$Q$2-OFFSET(I262,0,-4),
IF(I262&lt;&gt;OFFSET(I262,-1,0),OFFSET(I262,-1,0)-OFFSET(I262,0,-4),""))</f>
        <v/>
      </c>
      <c r="K262" t="str">
        <f ca="1">IF(C262=1,60*SummonTypeTable!$Q$2/OFFSET(I262,0,-4),
IF(I262&lt;&gt;OFFSET(I262,-1,0),OFFSET(I262,-1,0)/OFFSET(I262,0,-4),""))</f>
        <v/>
      </c>
      <c r="L262" t="str">
        <f t="shared" ca="1" si="50"/>
        <v>it</v>
      </c>
      <c r="M262" t="s">
        <v>139</v>
      </c>
      <c r="N262" t="s">
        <v>138</v>
      </c>
      <c r="O262">
        <v>3</v>
      </c>
      <c r="P262" t="str">
        <f t="shared" si="43"/>
        <v/>
      </c>
      <c r="Q262" t="str">
        <f t="shared" ca="1" si="51"/>
        <v>cu</v>
      </c>
      <c r="R262" t="s">
        <v>81</v>
      </c>
      <c r="S262" t="s">
        <v>147</v>
      </c>
      <c r="T262">
        <v>6600</v>
      </c>
      <c r="U262" t="str">
        <f t="shared" ca="1" si="52"/>
        <v>it</v>
      </c>
      <c r="V262" t="str">
        <f t="shared" si="44"/>
        <v>Cash_sSpellGacha</v>
      </c>
      <c r="W262">
        <f t="shared" si="45"/>
        <v>3</v>
      </c>
      <c r="X262" t="str">
        <f t="shared" ca="1" si="46"/>
        <v>cu</v>
      </c>
      <c r="Y262" t="str">
        <f t="shared" si="47"/>
        <v>GO</v>
      </c>
      <c r="Z262">
        <f t="shared" si="48"/>
        <v>6600</v>
      </c>
    </row>
    <row r="263" spans="1:26">
      <c r="A263" t="str">
        <f t="shared" si="53"/>
        <v>fr</v>
      </c>
      <c r="B263" t="str">
        <f>VLOOKUP(A263,EventPointTypeTable!$A:$B,MATCH(EventPointTypeTable!$B$1,EventPointTypeTable!$A$1:$B$1,0),0)</f>
        <v>첫시작용</v>
      </c>
      <c r="C263">
        <v>262</v>
      </c>
      <c r="D263">
        <v>175</v>
      </c>
      <c r="E263">
        <f t="shared" ca="1" si="49"/>
        <v>34236</v>
      </c>
      <c r="F263">
        <f ca="1">(60+SUMIF(OFFSET(N263,-$C263+1,0,$C263),"EN",OFFSET(O263,-$C263+1,0,$C263)))*SummonTypeTable!$Q$2</f>
        <v>10653.333333333332</v>
      </c>
      <c r="G263" t="str">
        <f ca="1">IF(C263=1,60*SummonTypeTable!$Q$2-OFFSET(F263,0,-1),
IF(F263&lt;&gt;OFFSET(F263,-1,0),OFFSET(F263,-1,0)-OFFSET(F263,0,-1),""))</f>
        <v/>
      </c>
      <c r="H263" t="str">
        <f ca="1">IF(C263=1,60*SummonTypeTable!$Q$2/OFFSET(F263,0,-1),
IF(F263&lt;&gt;OFFSET(F263,-1,0),OFFSET(F263,-1,0)/OFFSET(F263,0,-1),""))</f>
        <v/>
      </c>
      <c r="I263">
        <f ca="1">(60+SUMIF(OFFSET(N263,-$C263+1,0,$C263),"EN",OFFSET(O263,-$C263+1,0,$C263))+SUMIF(OFFSET(S263,-$C263+1,0,$C263),"EN",OFFSET(T263,-$C263+1,0,$C263)))*SummonTypeTable!$Q$2</f>
        <v>10653.333333333332</v>
      </c>
      <c r="J263" t="str">
        <f ca="1">IF(C263=1,60*SummonTypeTable!$Q$2-OFFSET(I263,0,-4),
IF(I263&lt;&gt;OFFSET(I263,-1,0),OFFSET(I263,-1,0)-OFFSET(I263,0,-4),""))</f>
        <v/>
      </c>
      <c r="K263" t="str">
        <f ca="1">IF(C263=1,60*SummonTypeTable!$Q$2/OFFSET(I263,0,-4),
IF(I263&lt;&gt;OFFSET(I263,-1,0),OFFSET(I263,-1,0)/OFFSET(I263,0,-4),""))</f>
        <v/>
      </c>
      <c r="L263" t="str">
        <f t="shared" ca="1" si="50"/>
        <v>cu</v>
      </c>
      <c r="M263" t="s">
        <v>81</v>
      </c>
      <c r="N263" t="s">
        <v>147</v>
      </c>
      <c r="O263">
        <v>13250</v>
      </c>
      <c r="P263" t="str">
        <f t="shared" si="43"/>
        <v/>
      </c>
      <c r="Q263" t="str">
        <f t="shared" ca="1" si="51"/>
        <v>cu</v>
      </c>
      <c r="R263" t="s">
        <v>81</v>
      </c>
      <c r="S263" t="s">
        <v>147</v>
      </c>
      <c r="T263">
        <v>6625</v>
      </c>
      <c r="U263" t="str">
        <f t="shared" ca="1" si="52"/>
        <v>cu</v>
      </c>
      <c r="V263" t="str">
        <f t="shared" si="44"/>
        <v>GO</v>
      </c>
      <c r="W263">
        <f t="shared" si="45"/>
        <v>13250</v>
      </c>
      <c r="X263" t="str">
        <f t="shared" ca="1" si="46"/>
        <v>cu</v>
      </c>
      <c r="Y263" t="str">
        <f t="shared" si="47"/>
        <v>GO</v>
      </c>
      <c r="Z263">
        <f t="shared" si="48"/>
        <v>6625</v>
      </c>
    </row>
    <row r="264" spans="1:26">
      <c r="A264" t="str">
        <f t="shared" si="53"/>
        <v>fr</v>
      </c>
      <c r="B264" t="str">
        <f>VLOOKUP(A264,EventPointTypeTable!$A:$B,MATCH(EventPointTypeTable!$B$1,EventPointTypeTable!$A$1:$B$1,0),0)</f>
        <v>첫시작용</v>
      </c>
      <c r="C264">
        <v>263</v>
      </c>
      <c r="D264">
        <v>225</v>
      </c>
      <c r="E264">
        <f t="shared" ca="1" si="49"/>
        <v>34461</v>
      </c>
      <c r="F264">
        <f ca="1">(60+SUMIF(OFFSET(N264,-$C264+1,0,$C264),"EN",OFFSET(O264,-$C264+1,0,$C264)))*SummonTypeTable!$Q$2</f>
        <v>10653.333333333332</v>
      </c>
      <c r="G264" t="str">
        <f ca="1">IF(C264=1,60*SummonTypeTable!$Q$2-OFFSET(F264,0,-1),
IF(F264&lt;&gt;OFFSET(F264,-1,0),OFFSET(F264,-1,0)-OFFSET(F264,0,-1),""))</f>
        <v/>
      </c>
      <c r="H264" t="str">
        <f ca="1">IF(C264=1,60*SummonTypeTable!$Q$2/OFFSET(F264,0,-1),
IF(F264&lt;&gt;OFFSET(F264,-1,0),OFFSET(F264,-1,0)/OFFSET(F264,0,-1),""))</f>
        <v/>
      </c>
      <c r="I264">
        <f ca="1">(60+SUMIF(OFFSET(N264,-$C264+1,0,$C264),"EN",OFFSET(O264,-$C264+1,0,$C264))+SUMIF(OFFSET(S264,-$C264+1,0,$C264),"EN",OFFSET(T264,-$C264+1,0,$C264)))*SummonTypeTable!$Q$2</f>
        <v>10653.333333333332</v>
      </c>
      <c r="J264" t="str">
        <f ca="1">IF(C264=1,60*SummonTypeTable!$Q$2-OFFSET(I264,0,-4),
IF(I264&lt;&gt;OFFSET(I264,-1,0),OFFSET(I264,-1,0)-OFFSET(I264,0,-4),""))</f>
        <v/>
      </c>
      <c r="K264" t="str">
        <f ca="1">IF(C264=1,60*SummonTypeTable!$Q$2/OFFSET(I264,0,-4),
IF(I264&lt;&gt;OFFSET(I264,-1,0),OFFSET(I264,-1,0)/OFFSET(I264,0,-4),""))</f>
        <v/>
      </c>
      <c r="L264" t="str">
        <f t="shared" ca="1" si="50"/>
        <v>cu</v>
      </c>
      <c r="M264" t="s">
        <v>81</v>
      </c>
      <c r="N264" t="s">
        <v>147</v>
      </c>
      <c r="O264">
        <v>13300</v>
      </c>
      <c r="P264" t="str">
        <f t="shared" si="43"/>
        <v/>
      </c>
      <c r="Q264" t="str">
        <f t="shared" ca="1" si="51"/>
        <v>cu</v>
      </c>
      <c r="R264" t="s">
        <v>81</v>
      </c>
      <c r="S264" t="s">
        <v>147</v>
      </c>
      <c r="T264">
        <v>6650</v>
      </c>
      <c r="U264" t="str">
        <f t="shared" ca="1" si="52"/>
        <v>cu</v>
      </c>
      <c r="V264" t="str">
        <f t="shared" si="44"/>
        <v>GO</v>
      </c>
      <c r="W264">
        <f t="shared" si="45"/>
        <v>13300</v>
      </c>
      <c r="X264" t="str">
        <f t="shared" ca="1" si="46"/>
        <v>cu</v>
      </c>
      <c r="Y264" t="str">
        <f t="shared" si="47"/>
        <v>GO</v>
      </c>
      <c r="Z264">
        <f t="shared" si="48"/>
        <v>6650</v>
      </c>
    </row>
    <row r="265" spans="1:26">
      <c r="A265" t="str">
        <f t="shared" si="53"/>
        <v>fr</v>
      </c>
      <c r="B265" t="str">
        <f>VLOOKUP(A265,EventPointTypeTable!$A:$B,MATCH(EventPointTypeTable!$B$1,EventPointTypeTable!$A$1:$B$1,0),0)</f>
        <v>첫시작용</v>
      </c>
      <c r="C265">
        <v>264</v>
      </c>
      <c r="D265">
        <v>671</v>
      </c>
      <c r="E265">
        <f t="shared" ca="1" si="49"/>
        <v>35132</v>
      </c>
      <c r="F265">
        <f ca="1">(60+SUMIF(OFFSET(N265,-$C265+1,0,$C265),"EN",OFFSET(O265,-$C265+1,0,$C265)))*SummonTypeTable!$Q$2</f>
        <v>11133.333333333332</v>
      </c>
      <c r="G265">
        <f ca="1">IF(C265=1,60*SummonTypeTable!$Q$2-OFFSET(F265,0,-1),
IF(F265&lt;&gt;OFFSET(F265,-1,0),OFFSET(F265,-1,0)-OFFSET(F265,0,-1),""))</f>
        <v>-24478.666666666668</v>
      </c>
      <c r="H265">
        <f ca="1">IF(C265=1,60*SummonTypeTable!$Q$2/OFFSET(F265,0,-1),
IF(F265&lt;&gt;OFFSET(F265,-1,0),OFFSET(F265,-1,0)/OFFSET(F265,0,-1),""))</f>
        <v>0.30323731450908947</v>
      </c>
      <c r="I265">
        <f ca="1">(60+SUMIF(OFFSET(N265,-$C265+1,0,$C265),"EN",OFFSET(O265,-$C265+1,0,$C265))+SUMIF(OFFSET(S265,-$C265+1,0,$C265),"EN",OFFSET(T265,-$C265+1,0,$C265)))*SummonTypeTable!$Q$2</f>
        <v>11133.333333333332</v>
      </c>
      <c r="J265">
        <f ca="1">IF(C265=1,60*SummonTypeTable!$Q$2-OFFSET(I265,0,-4),
IF(I265&lt;&gt;OFFSET(I265,-1,0),OFFSET(I265,-1,0)-OFFSET(I265,0,-4),""))</f>
        <v>-24478.666666666668</v>
      </c>
      <c r="K265">
        <f ca="1">IF(C265=1,60*SummonTypeTable!$Q$2/OFFSET(I265,0,-4),
IF(I265&lt;&gt;OFFSET(I265,-1,0),OFFSET(I265,-1,0)/OFFSET(I265,0,-4),""))</f>
        <v>0.30323731450908947</v>
      </c>
      <c r="L265" t="str">
        <f t="shared" ca="1" si="50"/>
        <v>cu</v>
      </c>
      <c r="M265" t="s">
        <v>81</v>
      </c>
      <c r="N265" t="s">
        <v>146</v>
      </c>
      <c r="O265">
        <v>720</v>
      </c>
      <c r="P265" t="str">
        <f t="shared" si="43"/>
        <v>에너지너무많음</v>
      </c>
      <c r="Q265" t="str">
        <f t="shared" ca="1" si="51"/>
        <v>cu</v>
      </c>
      <c r="R265" t="s">
        <v>81</v>
      </c>
      <c r="S265" t="s">
        <v>147</v>
      </c>
      <c r="T265">
        <v>6675</v>
      </c>
      <c r="U265" t="str">
        <f t="shared" ca="1" si="52"/>
        <v>cu</v>
      </c>
      <c r="V265" t="str">
        <f t="shared" si="44"/>
        <v>EN</v>
      </c>
      <c r="W265">
        <f t="shared" si="45"/>
        <v>720</v>
      </c>
      <c r="X265" t="str">
        <f t="shared" ca="1" si="46"/>
        <v>cu</v>
      </c>
      <c r="Y265" t="str">
        <f t="shared" si="47"/>
        <v>GO</v>
      </c>
      <c r="Z265">
        <f t="shared" si="48"/>
        <v>6675</v>
      </c>
    </row>
    <row r="266" spans="1:26">
      <c r="A266" t="str">
        <f t="shared" si="53"/>
        <v>fr</v>
      </c>
      <c r="B266" t="str">
        <f>VLOOKUP(A266,EventPointTypeTable!$A:$B,MATCH(EventPointTypeTable!$B$1,EventPointTypeTable!$A$1:$B$1,0),0)</f>
        <v>첫시작용</v>
      </c>
      <c r="C266">
        <v>265</v>
      </c>
      <c r="D266">
        <v>135</v>
      </c>
      <c r="E266">
        <f t="shared" ca="1" si="49"/>
        <v>35267</v>
      </c>
      <c r="F266">
        <f ca="1">(60+SUMIF(OFFSET(N266,-$C266+1,0,$C266),"EN",OFFSET(O266,-$C266+1,0,$C266)))*SummonTypeTable!$Q$2</f>
        <v>11133.333333333332</v>
      </c>
      <c r="G266" t="str">
        <f ca="1">IF(C266=1,60*SummonTypeTable!$Q$2-OFFSET(F266,0,-1),
IF(F266&lt;&gt;OFFSET(F266,-1,0),OFFSET(F266,-1,0)-OFFSET(F266,0,-1),""))</f>
        <v/>
      </c>
      <c r="H266" t="str">
        <f ca="1">IF(C266=1,60*SummonTypeTable!$Q$2/OFFSET(F266,0,-1),
IF(F266&lt;&gt;OFFSET(F266,-1,0),OFFSET(F266,-1,0)/OFFSET(F266,0,-1),""))</f>
        <v/>
      </c>
      <c r="I266">
        <f ca="1">(60+SUMIF(OFFSET(N266,-$C266+1,0,$C266),"EN",OFFSET(O266,-$C266+1,0,$C266))+SUMIF(OFFSET(S266,-$C266+1,0,$C266),"EN",OFFSET(T266,-$C266+1,0,$C266)))*SummonTypeTable!$Q$2</f>
        <v>11133.333333333332</v>
      </c>
      <c r="J266" t="str">
        <f ca="1">IF(C266=1,60*SummonTypeTable!$Q$2-OFFSET(I266,0,-4),
IF(I266&lt;&gt;OFFSET(I266,-1,0),OFFSET(I266,-1,0)-OFFSET(I266,0,-4),""))</f>
        <v/>
      </c>
      <c r="K266" t="str">
        <f ca="1">IF(C266=1,60*SummonTypeTable!$Q$2/OFFSET(I266,0,-4),
IF(I266&lt;&gt;OFFSET(I266,-1,0),OFFSET(I266,-1,0)/OFFSET(I266,0,-4),""))</f>
        <v/>
      </c>
      <c r="L266" t="str">
        <f t="shared" ca="1" si="50"/>
        <v>it</v>
      </c>
      <c r="M266" t="s">
        <v>139</v>
      </c>
      <c r="N266" t="s">
        <v>138</v>
      </c>
      <c r="O266">
        <v>3</v>
      </c>
      <c r="P266" t="str">
        <f t="shared" si="43"/>
        <v/>
      </c>
      <c r="Q266" t="str">
        <f t="shared" ca="1" si="51"/>
        <v>cu</v>
      </c>
      <c r="R266" t="s">
        <v>81</v>
      </c>
      <c r="S266" t="s">
        <v>147</v>
      </c>
      <c r="T266">
        <v>6700</v>
      </c>
      <c r="U266" t="str">
        <f t="shared" ca="1" si="52"/>
        <v>it</v>
      </c>
      <c r="V266" t="str">
        <f t="shared" si="44"/>
        <v>Cash_sSpellGacha</v>
      </c>
      <c r="W266">
        <f t="shared" si="45"/>
        <v>3</v>
      </c>
      <c r="X266" t="str">
        <f t="shared" ca="1" si="46"/>
        <v>cu</v>
      </c>
      <c r="Y266" t="str">
        <f t="shared" si="47"/>
        <v>GO</v>
      </c>
      <c r="Z266">
        <f t="shared" si="48"/>
        <v>6700</v>
      </c>
    </row>
    <row r="267" spans="1:26">
      <c r="A267" t="str">
        <f t="shared" si="53"/>
        <v>fr</v>
      </c>
      <c r="B267" t="str">
        <f>VLOOKUP(A267,EventPointTypeTable!$A:$B,MATCH(EventPointTypeTable!$B$1,EventPointTypeTable!$A$1:$B$1,0),0)</f>
        <v>첫시작용</v>
      </c>
      <c r="C267">
        <v>266</v>
      </c>
      <c r="D267">
        <v>168</v>
      </c>
      <c r="E267">
        <f t="shared" ca="1" si="49"/>
        <v>35435</v>
      </c>
      <c r="F267">
        <f ca="1">(60+SUMIF(OFFSET(N267,-$C267+1,0,$C267),"EN",OFFSET(O267,-$C267+1,0,$C267)))*SummonTypeTable!$Q$2</f>
        <v>11133.333333333332</v>
      </c>
      <c r="G267" t="str">
        <f ca="1">IF(C267=1,60*SummonTypeTable!$Q$2-OFFSET(F267,0,-1),
IF(F267&lt;&gt;OFFSET(F267,-1,0),OFFSET(F267,-1,0)-OFFSET(F267,0,-1),""))</f>
        <v/>
      </c>
      <c r="H267" t="str">
        <f ca="1">IF(C267=1,60*SummonTypeTable!$Q$2/OFFSET(F267,0,-1),
IF(F267&lt;&gt;OFFSET(F267,-1,0),OFFSET(F267,-1,0)/OFFSET(F267,0,-1),""))</f>
        <v/>
      </c>
      <c r="I267">
        <f ca="1">(60+SUMIF(OFFSET(N267,-$C267+1,0,$C267),"EN",OFFSET(O267,-$C267+1,0,$C267))+SUMIF(OFFSET(S267,-$C267+1,0,$C267),"EN",OFFSET(T267,-$C267+1,0,$C267)))*SummonTypeTable!$Q$2</f>
        <v>11133.333333333332</v>
      </c>
      <c r="J267" t="str">
        <f ca="1">IF(C267=1,60*SummonTypeTable!$Q$2-OFFSET(I267,0,-4),
IF(I267&lt;&gt;OFFSET(I267,-1,0),OFFSET(I267,-1,0)-OFFSET(I267,0,-4),""))</f>
        <v/>
      </c>
      <c r="K267" t="str">
        <f ca="1">IF(C267=1,60*SummonTypeTable!$Q$2/OFFSET(I267,0,-4),
IF(I267&lt;&gt;OFFSET(I267,-1,0),OFFSET(I267,-1,0)/OFFSET(I267,0,-4),""))</f>
        <v/>
      </c>
      <c r="L267" t="str">
        <f t="shared" ca="1" si="50"/>
        <v>cu</v>
      </c>
      <c r="M267" t="s">
        <v>81</v>
      </c>
      <c r="N267" t="s">
        <v>147</v>
      </c>
      <c r="O267">
        <v>13450</v>
      </c>
      <c r="P267" t="str">
        <f t="shared" si="43"/>
        <v/>
      </c>
      <c r="Q267" t="str">
        <f t="shared" ca="1" si="51"/>
        <v>cu</v>
      </c>
      <c r="R267" t="s">
        <v>81</v>
      </c>
      <c r="S267" t="s">
        <v>147</v>
      </c>
      <c r="T267">
        <v>6725</v>
      </c>
      <c r="U267" t="str">
        <f t="shared" ca="1" si="52"/>
        <v>cu</v>
      </c>
      <c r="V267" t="str">
        <f t="shared" si="44"/>
        <v>GO</v>
      </c>
      <c r="W267">
        <f t="shared" si="45"/>
        <v>13450</v>
      </c>
      <c r="X267" t="str">
        <f t="shared" ca="1" si="46"/>
        <v>cu</v>
      </c>
      <c r="Y267" t="str">
        <f t="shared" si="47"/>
        <v>GO</v>
      </c>
      <c r="Z267">
        <f t="shared" si="48"/>
        <v>6725</v>
      </c>
    </row>
    <row r="268" spans="1:26">
      <c r="A268" t="str">
        <f t="shared" si="53"/>
        <v>fr</v>
      </c>
      <c r="B268" t="str">
        <f>VLOOKUP(A268,EventPointTypeTable!$A:$B,MATCH(EventPointTypeTable!$B$1,EventPointTypeTable!$A$1:$B$1,0),0)</f>
        <v>첫시작용</v>
      </c>
      <c r="C268">
        <v>267</v>
      </c>
      <c r="D268">
        <v>217</v>
      </c>
      <c r="E268">
        <f t="shared" ca="1" si="49"/>
        <v>35652</v>
      </c>
      <c r="F268">
        <f ca="1">(60+SUMIF(OFFSET(N268,-$C268+1,0,$C268),"EN",OFFSET(O268,-$C268+1,0,$C268)))*SummonTypeTable!$Q$2</f>
        <v>11133.333333333332</v>
      </c>
      <c r="G268" t="str">
        <f ca="1">IF(C268=1,60*SummonTypeTable!$Q$2-OFFSET(F268,0,-1),
IF(F268&lt;&gt;OFFSET(F268,-1,0),OFFSET(F268,-1,0)-OFFSET(F268,0,-1),""))</f>
        <v/>
      </c>
      <c r="H268" t="str">
        <f ca="1">IF(C268=1,60*SummonTypeTable!$Q$2/OFFSET(F268,0,-1),
IF(F268&lt;&gt;OFFSET(F268,-1,0),OFFSET(F268,-1,0)/OFFSET(F268,0,-1),""))</f>
        <v/>
      </c>
      <c r="I268">
        <f ca="1">(60+SUMIF(OFFSET(N268,-$C268+1,0,$C268),"EN",OFFSET(O268,-$C268+1,0,$C268))+SUMIF(OFFSET(S268,-$C268+1,0,$C268),"EN",OFFSET(T268,-$C268+1,0,$C268)))*SummonTypeTable!$Q$2</f>
        <v>11133.333333333332</v>
      </c>
      <c r="J268" t="str">
        <f ca="1">IF(C268=1,60*SummonTypeTable!$Q$2-OFFSET(I268,0,-4),
IF(I268&lt;&gt;OFFSET(I268,-1,0),OFFSET(I268,-1,0)-OFFSET(I268,0,-4),""))</f>
        <v/>
      </c>
      <c r="K268" t="str">
        <f ca="1">IF(C268=1,60*SummonTypeTable!$Q$2/OFFSET(I268,0,-4),
IF(I268&lt;&gt;OFFSET(I268,-1,0),OFFSET(I268,-1,0)/OFFSET(I268,0,-4),""))</f>
        <v/>
      </c>
      <c r="L268" t="str">
        <f t="shared" ca="1" si="50"/>
        <v>it</v>
      </c>
      <c r="M268" t="s">
        <v>139</v>
      </c>
      <c r="N268" t="s">
        <v>138</v>
      </c>
      <c r="O268">
        <v>30</v>
      </c>
      <c r="P268" t="str">
        <f t="shared" si="43"/>
        <v/>
      </c>
      <c r="Q268" t="str">
        <f t="shared" ca="1" si="51"/>
        <v>cu</v>
      </c>
      <c r="R268" t="s">
        <v>81</v>
      </c>
      <c r="S268" t="s">
        <v>147</v>
      </c>
      <c r="T268">
        <v>6750</v>
      </c>
      <c r="U268" t="str">
        <f t="shared" ca="1" si="52"/>
        <v>it</v>
      </c>
      <c r="V268" t="str">
        <f t="shared" si="44"/>
        <v>Cash_sSpellGacha</v>
      </c>
      <c r="W268">
        <f t="shared" si="45"/>
        <v>30</v>
      </c>
      <c r="X268" t="str">
        <f t="shared" ca="1" si="46"/>
        <v>cu</v>
      </c>
      <c r="Y268" t="str">
        <f t="shared" si="47"/>
        <v>GO</v>
      </c>
      <c r="Z268">
        <f t="shared" si="48"/>
        <v>6750</v>
      </c>
    </row>
    <row r="269" spans="1:26">
      <c r="A269" t="str">
        <f t="shared" si="53"/>
        <v>fr</v>
      </c>
      <c r="B269" t="str">
        <f>VLOOKUP(A269,EventPointTypeTable!$A:$B,MATCH(EventPointTypeTable!$B$1,EventPointTypeTable!$A$1:$B$1,0),0)</f>
        <v>첫시작용</v>
      </c>
      <c r="C269">
        <v>268</v>
      </c>
      <c r="D269">
        <v>796</v>
      </c>
      <c r="E269">
        <f t="shared" ca="1" si="49"/>
        <v>36448</v>
      </c>
      <c r="F269">
        <f ca="1">(60+SUMIF(OFFSET(N269,-$C269+1,0,$C269),"EN",OFFSET(O269,-$C269+1,0,$C269)))*SummonTypeTable!$Q$2</f>
        <v>11133.333333333332</v>
      </c>
      <c r="G269" t="str">
        <f ca="1">IF(C269=1,60*SummonTypeTable!$Q$2-OFFSET(F269,0,-1),
IF(F269&lt;&gt;OFFSET(F269,-1,0),OFFSET(F269,-1,0)-OFFSET(F269,0,-1),""))</f>
        <v/>
      </c>
      <c r="H269" t="str">
        <f ca="1">IF(C269=1,60*SummonTypeTable!$Q$2/OFFSET(F269,0,-1),
IF(F269&lt;&gt;OFFSET(F269,-1,0),OFFSET(F269,-1,0)/OFFSET(F269,0,-1),""))</f>
        <v/>
      </c>
      <c r="I269">
        <f ca="1">(60+SUMIF(OFFSET(N269,-$C269+1,0,$C269),"EN",OFFSET(O269,-$C269+1,0,$C269))+SUMIF(OFFSET(S269,-$C269+1,0,$C269),"EN",OFFSET(T269,-$C269+1,0,$C269)))*SummonTypeTable!$Q$2</f>
        <v>11133.333333333332</v>
      </c>
      <c r="J269" t="str">
        <f ca="1">IF(C269=1,60*SummonTypeTable!$Q$2-OFFSET(I269,0,-4),
IF(I269&lt;&gt;OFFSET(I269,-1,0),OFFSET(I269,-1,0)-OFFSET(I269,0,-4),""))</f>
        <v/>
      </c>
      <c r="K269" t="str">
        <f ca="1">IF(C269=1,60*SummonTypeTable!$Q$2/OFFSET(I269,0,-4),
IF(I269&lt;&gt;OFFSET(I269,-1,0),OFFSET(I269,-1,0)/OFFSET(I269,0,-4),""))</f>
        <v/>
      </c>
      <c r="L269" t="str">
        <f t="shared" ca="1" si="50"/>
        <v>cu</v>
      </c>
      <c r="M269" t="s">
        <v>81</v>
      </c>
      <c r="N269" t="s">
        <v>153</v>
      </c>
      <c r="O269">
        <v>45</v>
      </c>
      <c r="P269" t="str">
        <f t="shared" si="43"/>
        <v/>
      </c>
      <c r="Q269" t="str">
        <f t="shared" ca="1" si="51"/>
        <v>cu</v>
      </c>
      <c r="R269" t="s">
        <v>81</v>
      </c>
      <c r="S269" t="s">
        <v>153</v>
      </c>
      <c r="T269">
        <v>15</v>
      </c>
      <c r="U269" t="str">
        <f t="shared" ca="1" si="52"/>
        <v>cu</v>
      </c>
      <c r="V269" t="str">
        <f t="shared" si="44"/>
        <v>DI</v>
      </c>
      <c r="W269">
        <f t="shared" si="45"/>
        <v>45</v>
      </c>
      <c r="X269" t="str">
        <f t="shared" ca="1" si="46"/>
        <v>cu</v>
      </c>
      <c r="Y269" t="str">
        <f t="shared" si="47"/>
        <v>DI</v>
      </c>
      <c r="Z269">
        <f t="shared" si="48"/>
        <v>15</v>
      </c>
    </row>
    <row r="270" spans="1:26">
      <c r="A270" t="str">
        <f t="shared" si="53"/>
        <v>fr</v>
      </c>
      <c r="B270" t="str">
        <f>VLOOKUP(A270,EventPointTypeTable!$A:$B,MATCH(EventPointTypeTable!$B$1,EventPointTypeTable!$A$1:$B$1,0),0)</f>
        <v>첫시작용</v>
      </c>
      <c r="C270">
        <v>269</v>
      </c>
      <c r="D270">
        <v>183</v>
      </c>
      <c r="E270">
        <f t="shared" ca="1" si="49"/>
        <v>36631</v>
      </c>
      <c r="F270">
        <f ca="1">(60+SUMIF(OFFSET(N270,-$C270+1,0,$C270),"EN",OFFSET(O270,-$C270+1,0,$C270)))*SummonTypeTable!$Q$2</f>
        <v>11133.333333333332</v>
      </c>
      <c r="G270" t="str">
        <f ca="1">IF(C270=1,60*SummonTypeTable!$Q$2-OFFSET(F270,0,-1),
IF(F270&lt;&gt;OFFSET(F270,-1,0),OFFSET(F270,-1,0)-OFFSET(F270,0,-1),""))</f>
        <v/>
      </c>
      <c r="H270" t="str">
        <f ca="1">IF(C270=1,60*SummonTypeTable!$Q$2/OFFSET(F270,0,-1),
IF(F270&lt;&gt;OFFSET(F270,-1,0),OFFSET(F270,-1,0)/OFFSET(F270,0,-1),""))</f>
        <v/>
      </c>
      <c r="I270">
        <f ca="1">(60+SUMIF(OFFSET(N270,-$C270+1,0,$C270),"EN",OFFSET(O270,-$C270+1,0,$C270))+SUMIF(OFFSET(S270,-$C270+1,0,$C270),"EN",OFFSET(T270,-$C270+1,0,$C270)))*SummonTypeTable!$Q$2</f>
        <v>11133.333333333332</v>
      </c>
      <c r="J270" t="str">
        <f ca="1">IF(C270=1,60*SummonTypeTable!$Q$2-OFFSET(I270,0,-4),
IF(I270&lt;&gt;OFFSET(I270,-1,0),OFFSET(I270,-1,0)-OFFSET(I270,0,-4),""))</f>
        <v/>
      </c>
      <c r="K270" t="str">
        <f ca="1">IF(C270=1,60*SummonTypeTable!$Q$2/OFFSET(I270,0,-4),
IF(I270&lt;&gt;OFFSET(I270,-1,0),OFFSET(I270,-1,0)/OFFSET(I270,0,-4),""))</f>
        <v/>
      </c>
      <c r="L270" t="str">
        <f t="shared" ca="1" si="50"/>
        <v>cu</v>
      </c>
      <c r="M270" t="s">
        <v>81</v>
      </c>
      <c r="N270" t="s">
        <v>147</v>
      </c>
      <c r="O270">
        <v>13600</v>
      </c>
      <c r="P270" t="str">
        <f t="shared" si="43"/>
        <v/>
      </c>
      <c r="Q270" t="str">
        <f t="shared" ca="1" si="51"/>
        <v>cu</v>
      </c>
      <c r="R270" t="s">
        <v>81</v>
      </c>
      <c r="S270" t="s">
        <v>147</v>
      </c>
      <c r="T270">
        <v>6800</v>
      </c>
      <c r="U270" t="str">
        <f t="shared" ca="1" si="52"/>
        <v>cu</v>
      </c>
      <c r="V270" t="str">
        <f t="shared" si="44"/>
        <v>GO</v>
      </c>
      <c r="W270">
        <f t="shared" si="45"/>
        <v>13600</v>
      </c>
      <c r="X270" t="str">
        <f t="shared" ca="1" si="46"/>
        <v>cu</v>
      </c>
      <c r="Y270" t="str">
        <f t="shared" si="47"/>
        <v>GO</v>
      </c>
      <c r="Z270">
        <f t="shared" si="48"/>
        <v>6800</v>
      </c>
    </row>
    <row r="271" spans="1:26">
      <c r="A271" t="str">
        <f t="shared" si="53"/>
        <v>fr</v>
      </c>
      <c r="B271" t="str">
        <f>VLOOKUP(A271,EventPointTypeTable!$A:$B,MATCH(EventPointTypeTable!$B$1,EventPointTypeTable!$A$1:$B$1,0),0)</f>
        <v>첫시작용</v>
      </c>
      <c r="C271">
        <v>270</v>
      </c>
      <c r="D271">
        <v>238</v>
      </c>
      <c r="E271">
        <f t="shared" ca="1" si="49"/>
        <v>36869</v>
      </c>
      <c r="F271">
        <f ca="1">(60+SUMIF(OFFSET(N271,-$C271+1,0,$C271),"EN",OFFSET(O271,-$C271+1,0,$C271)))*SummonTypeTable!$Q$2</f>
        <v>11133.333333333332</v>
      </c>
      <c r="G271" t="str">
        <f ca="1">IF(C271=1,60*SummonTypeTable!$Q$2-OFFSET(F271,0,-1),
IF(F271&lt;&gt;OFFSET(F271,-1,0),OFFSET(F271,-1,0)-OFFSET(F271,0,-1),""))</f>
        <v/>
      </c>
      <c r="H271" t="str">
        <f ca="1">IF(C271=1,60*SummonTypeTable!$Q$2/OFFSET(F271,0,-1),
IF(F271&lt;&gt;OFFSET(F271,-1,0),OFFSET(F271,-1,0)/OFFSET(F271,0,-1),""))</f>
        <v/>
      </c>
      <c r="I271">
        <f ca="1">(60+SUMIF(OFFSET(N271,-$C271+1,0,$C271),"EN",OFFSET(O271,-$C271+1,0,$C271))+SUMIF(OFFSET(S271,-$C271+1,0,$C271),"EN",OFFSET(T271,-$C271+1,0,$C271)))*SummonTypeTable!$Q$2</f>
        <v>11133.333333333332</v>
      </c>
      <c r="J271" t="str">
        <f ca="1">IF(C271=1,60*SummonTypeTable!$Q$2-OFFSET(I271,0,-4),
IF(I271&lt;&gt;OFFSET(I271,-1,0),OFFSET(I271,-1,0)-OFFSET(I271,0,-4),""))</f>
        <v/>
      </c>
      <c r="K271" t="str">
        <f ca="1">IF(C271=1,60*SummonTypeTable!$Q$2/OFFSET(I271,0,-4),
IF(I271&lt;&gt;OFFSET(I271,-1,0),OFFSET(I271,-1,0)/OFFSET(I271,0,-4),""))</f>
        <v/>
      </c>
      <c r="L271" t="str">
        <f t="shared" ca="1" si="50"/>
        <v>it</v>
      </c>
      <c r="M271" t="s">
        <v>139</v>
      </c>
      <c r="N271" t="s">
        <v>138</v>
      </c>
      <c r="O271">
        <v>3</v>
      </c>
      <c r="P271" t="str">
        <f t="shared" si="43"/>
        <v/>
      </c>
      <c r="Q271" t="str">
        <f t="shared" ca="1" si="51"/>
        <v>cu</v>
      </c>
      <c r="R271" t="s">
        <v>81</v>
      </c>
      <c r="S271" t="s">
        <v>147</v>
      </c>
      <c r="T271">
        <v>6825</v>
      </c>
      <c r="U271" t="str">
        <f t="shared" ca="1" si="52"/>
        <v>it</v>
      </c>
      <c r="V271" t="str">
        <f t="shared" si="44"/>
        <v>Cash_sSpellGacha</v>
      </c>
      <c r="W271">
        <f t="shared" si="45"/>
        <v>3</v>
      </c>
      <c r="X271" t="str">
        <f t="shared" ca="1" si="46"/>
        <v>cu</v>
      </c>
      <c r="Y271" t="str">
        <f t="shared" si="47"/>
        <v>GO</v>
      </c>
      <c r="Z271">
        <f t="shared" si="48"/>
        <v>6825</v>
      </c>
    </row>
    <row r="272" spans="1:26">
      <c r="A272" t="str">
        <f t="shared" si="53"/>
        <v>fr</v>
      </c>
      <c r="B272" t="str">
        <f>VLOOKUP(A272,EventPointTypeTable!$A:$B,MATCH(EventPointTypeTable!$B$1,EventPointTypeTable!$A$1:$B$1,0),0)</f>
        <v>첫시작용</v>
      </c>
      <c r="C272">
        <v>271</v>
      </c>
      <c r="D272">
        <v>927</v>
      </c>
      <c r="E272">
        <f t="shared" ca="1" si="49"/>
        <v>37796</v>
      </c>
      <c r="F272">
        <f ca="1">(60+SUMIF(OFFSET(N272,-$C272+1,0,$C272),"EN",OFFSET(O272,-$C272+1,0,$C272)))*SummonTypeTable!$Q$2</f>
        <v>11586.666666666666</v>
      </c>
      <c r="G272">
        <f ca="1">IF(C272=1,60*SummonTypeTable!$Q$2-OFFSET(F272,0,-1),
IF(F272&lt;&gt;OFFSET(F272,-1,0),OFFSET(F272,-1,0)-OFFSET(F272,0,-1),""))</f>
        <v>-26662.666666666668</v>
      </c>
      <c r="H272">
        <f ca="1">IF(C272=1,60*SummonTypeTable!$Q$2/OFFSET(F272,0,-1),
IF(F272&lt;&gt;OFFSET(F272,-1,0),OFFSET(F272,-1,0)/OFFSET(F272,0,-1),""))</f>
        <v>0.29456379863830384</v>
      </c>
      <c r="I272">
        <f ca="1">(60+SUMIF(OFFSET(N272,-$C272+1,0,$C272),"EN",OFFSET(O272,-$C272+1,0,$C272))+SUMIF(OFFSET(S272,-$C272+1,0,$C272),"EN",OFFSET(T272,-$C272+1,0,$C272)))*SummonTypeTable!$Q$2</f>
        <v>11586.666666666666</v>
      </c>
      <c r="J272">
        <f ca="1">IF(C272=1,60*SummonTypeTable!$Q$2-OFFSET(I272,0,-4),
IF(I272&lt;&gt;OFFSET(I272,-1,0),OFFSET(I272,-1,0)-OFFSET(I272,0,-4),""))</f>
        <v>-26662.666666666668</v>
      </c>
      <c r="K272">
        <f ca="1">IF(C272=1,60*SummonTypeTable!$Q$2/OFFSET(I272,0,-4),
IF(I272&lt;&gt;OFFSET(I272,-1,0),OFFSET(I272,-1,0)/OFFSET(I272,0,-4),""))</f>
        <v>0.29456379863830384</v>
      </c>
      <c r="L272" t="str">
        <f t="shared" ca="1" si="50"/>
        <v>cu</v>
      </c>
      <c r="M272" t="s">
        <v>81</v>
      </c>
      <c r="N272" t="s">
        <v>146</v>
      </c>
      <c r="O272">
        <v>680</v>
      </c>
      <c r="P272" t="str">
        <f t="shared" si="43"/>
        <v>에너지너무많음</v>
      </c>
      <c r="Q272" t="str">
        <f t="shared" ca="1" si="51"/>
        <v>cu</v>
      </c>
      <c r="R272" t="s">
        <v>81</v>
      </c>
      <c r="S272" t="s">
        <v>147</v>
      </c>
      <c r="T272">
        <v>6850</v>
      </c>
      <c r="U272" t="str">
        <f t="shared" ca="1" si="52"/>
        <v>cu</v>
      </c>
      <c r="V272" t="str">
        <f t="shared" si="44"/>
        <v>EN</v>
      </c>
      <c r="W272">
        <f t="shared" si="45"/>
        <v>680</v>
      </c>
      <c r="X272" t="str">
        <f t="shared" ca="1" si="46"/>
        <v>cu</v>
      </c>
      <c r="Y272" t="str">
        <f t="shared" si="47"/>
        <v>GO</v>
      </c>
      <c r="Z272">
        <f t="shared" si="48"/>
        <v>6850</v>
      </c>
    </row>
    <row r="273" spans="1:26">
      <c r="A273" t="str">
        <f t="shared" si="53"/>
        <v>fr</v>
      </c>
      <c r="B273" t="str">
        <f>VLOOKUP(A273,EventPointTypeTable!$A:$B,MATCH(EventPointTypeTable!$B$1,EventPointTypeTable!$A$1:$B$1,0),0)</f>
        <v>첫시작용</v>
      </c>
      <c r="C273">
        <v>272</v>
      </c>
      <c r="D273">
        <v>153</v>
      </c>
      <c r="E273">
        <f t="shared" ca="1" si="49"/>
        <v>37949</v>
      </c>
      <c r="F273">
        <f ca="1">(60+SUMIF(OFFSET(N273,-$C273+1,0,$C273),"EN",OFFSET(O273,-$C273+1,0,$C273)))*SummonTypeTable!$Q$2</f>
        <v>11586.666666666666</v>
      </c>
      <c r="G273" t="str">
        <f ca="1">IF(C273=1,60*SummonTypeTable!$Q$2-OFFSET(F273,0,-1),
IF(F273&lt;&gt;OFFSET(F273,-1,0),OFFSET(F273,-1,0)-OFFSET(F273,0,-1),""))</f>
        <v/>
      </c>
      <c r="H273" t="str">
        <f ca="1">IF(C273=1,60*SummonTypeTable!$Q$2/OFFSET(F273,0,-1),
IF(F273&lt;&gt;OFFSET(F273,-1,0),OFFSET(F273,-1,0)/OFFSET(F273,0,-1),""))</f>
        <v/>
      </c>
      <c r="I273">
        <f ca="1">(60+SUMIF(OFFSET(N273,-$C273+1,0,$C273),"EN",OFFSET(O273,-$C273+1,0,$C273))+SUMIF(OFFSET(S273,-$C273+1,0,$C273),"EN",OFFSET(T273,-$C273+1,0,$C273)))*SummonTypeTable!$Q$2</f>
        <v>11586.666666666666</v>
      </c>
      <c r="J273" t="str">
        <f ca="1">IF(C273=1,60*SummonTypeTable!$Q$2-OFFSET(I273,0,-4),
IF(I273&lt;&gt;OFFSET(I273,-1,0),OFFSET(I273,-1,0)-OFFSET(I273,0,-4),""))</f>
        <v/>
      </c>
      <c r="K273" t="str">
        <f ca="1">IF(C273=1,60*SummonTypeTable!$Q$2/OFFSET(I273,0,-4),
IF(I273&lt;&gt;OFFSET(I273,-1,0),OFFSET(I273,-1,0)/OFFSET(I273,0,-4),""))</f>
        <v/>
      </c>
      <c r="L273" t="str">
        <f t="shared" ca="1" si="50"/>
        <v>cu</v>
      </c>
      <c r="M273" t="s">
        <v>81</v>
      </c>
      <c r="N273" t="s">
        <v>147</v>
      </c>
      <c r="O273">
        <v>13750</v>
      </c>
      <c r="P273" t="str">
        <f t="shared" si="43"/>
        <v/>
      </c>
      <c r="Q273" t="str">
        <f t="shared" ca="1" si="51"/>
        <v>cu</v>
      </c>
      <c r="R273" t="s">
        <v>81</v>
      </c>
      <c r="S273" t="s">
        <v>147</v>
      </c>
      <c r="T273">
        <v>6875</v>
      </c>
      <c r="U273" t="str">
        <f t="shared" ca="1" si="52"/>
        <v>cu</v>
      </c>
      <c r="V273" t="str">
        <f t="shared" si="44"/>
        <v>GO</v>
      </c>
      <c r="W273">
        <f t="shared" si="45"/>
        <v>13750</v>
      </c>
      <c r="X273" t="str">
        <f t="shared" ca="1" si="46"/>
        <v>cu</v>
      </c>
      <c r="Y273" t="str">
        <f t="shared" si="47"/>
        <v>GO</v>
      </c>
      <c r="Z273">
        <f t="shared" si="48"/>
        <v>6875</v>
      </c>
    </row>
    <row r="274" spans="1:26">
      <c r="A274" t="str">
        <f t="shared" si="53"/>
        <v>fr</v>
      </c>
      <c r="B274" t="str">
        <f>VLOOKUP(A274,EventPointTypeTable!$A:$B,MATCH(EventPointTypeTable!$B$1,EventPointTypeTable!$A$1:$B$1,0),0)</f>
        <v>첫시작용</v>
      </c>
      <c r="C274">
        <v>273</v>
      </c>
      <c r="D274">
        <v>195</v>
      </c>
      <c r="E274">
        <f t="shared" ca="1" si="49"/>
        <v>38144</v>
      </c>
      <c r="F274">
        <f ca="1">(60+SUMIF(OFFSET(N274,-$C274+1,0,$C274),"EN",OFFSET(O274,-$C274+1,0,$C274)))*SummonTypeTable!$Q$2</f>
        <v>11586.666666666666</v>
      </c>
      <c r="G274" t="str">
        <f ca="1">IF(C274=1,60*SummonTypeTable!$Q$2-OFFSET(F274,0,-1),
IF(F274&lt;&gt;OFFSET(F274,-1,0),OFFSET(F274,-1,0)-OFFSET(F274,0,-1),""))</f>
        <v/>
      </c>
      <c r="H274" t="str">
        <f ca="1">IF(C274=1,60*SummonTypeTable!$Q$2/OFFSET(F274,0,-1),
IF(F274&lt;&gt;OFFSET(F274,-1,0),OFFSET(F274,-1,0)/OFFSET(F274,0,-1),""))</f>
        <v/>
      </c>
      <c r="I274">
        <f ca="1">(60+SUMIF(OFFSET(N274,-$C274+1,0,$C274),"EN",OFFSET(O274,-$C274+1,0,$C274))+SUMIF(OFFSET(S274,-$C274+1,0,$C274),"EN",OFFSET(T274,-$C274+1,0,$C274)))*SummonTypeTable!$Q$2</f>
        <v>11586.666666666666</v>
      </c>
      <c r="J274" t="str">
        <f ca="1">IF(C274=1,60*SummonTypeTable!$Q$2-OFFSET(I274,0,-4),
IF(I274&lt;&gt;OFFSET(I274,-1,0),OFFSET(I274,-1,0)-OFFSET(I274,0,-4),""))</f>
        <v/>
      </c>
      <c r="K274" t="str">
        <f ca="1">IF(C274=1,60*SummonTypeTable!$Q$2/OFFSET(I274,0,-4),
IF(I274&lt;&gt;OFFSET(I274,-1,0),OFFSET(I274,-1,0)/OFFSET(I274,0,-4),""))</f>
        <v/>
      </c>
      <c r="L274" t="str">
        <f t="shared" ca="1" si="50"/>
        <v>it</v>
      </c>
      <c r="M274" t="s">
        <v>139</v>
      </c>
      <c r="N274" t="s">
        <v>138</v>
      </c>
      <c r="O274">
        <v>5</v>
      </c>
      <c r="P274" t="str">
        <f t="shared" si="43"/>
        <v/>
      </c>
      <c r="Q274" t="str">
        <f t="shared" ca="1" si="51"/>
        <v>cu</v>
      </c>
      <c r="R274" t="s">
        <v>81</v>
      </c>
      <c r="S274" t="s">
        <v>147</v>
      </c>
      <c r="T274">
        <v>6900</v>
      </c>
      <c r="U274" t="str">
        <f t="shared" ca="1" si="52"/>
        <v>it</v>
      </c>
      <c r="V274" t="str">
        <f t="shared" si="44"/>
        <v>Cash_sSpellGacha</v>
      </c>
      <c r="W274">
        <f t="shared" si="45"/>
        <v>5</v>
      </c>
      <c r="X274" t="str">
        <f t="shared" ca="1" si="46"/>
        <v>cu</v>
      </c>
      <c r="Y274" t="str">
        <f t="shared" si="47"/>
        <v>GO</v>
      </c>
      <c r="Z274">
        <f t="shared" si="48"/>
        <v>6900</v>
      </c>
    </row>
    <row r="275" spans="1:26">
      <c r="A275" t="str">
        <f t="shared" si="53"/>
        <v>fr</v>
      </c>
      <c r="B275" t="str">
        <f>VLOOKUP(A275,EventPointTypeTable!$A:$B,MATCH(EventPointTypeTable!$B$1,EventPointTypeTable!$A$1:$B$1,0),0)</f>
        <v>첫시작용</v>
      </c>
      <c r="C275">
        <v>274</v>
      </c>
      <c r="D275">
        <v>1032</v>
      </c>
      <c r="E275">
        <f t="shared" ca="1" si="49"/>
        <v>39176</v>
      </c>
      <c r="F275">
        <f ca="1">(60+SUMIF(OFFSET(N275,-$C275+1,0,$C275),"EN",OFFSET(O275,-$C275+1,0,$C275)))*SummonTypeTable!$Q$2</f>
        <v>12066.666666666666</v>
      </c>
      <c r="G275">
        <f ca="1">IF(C275=1,60*SummonTypeTable!$Q$2-OFFSET(F275,0,-1),
IF(F275&lt;&gt;OFFSET(F275,-1,0),OFFSET(F275,-1,0)-OFFSET(F275,0,-1),""))</f>
        <v>-27589.333333333336</v>
      </c>
      <c r="H275">
        <f ca="1">IF(C275=1,60*SummonTypeTable!$Q$2/OFFSET(F275,0,-1),
IF(F275&lt;&gt;OFFSET(F275,-1,0),OFFSET(F275,-1,0)/OFFSET(F275,0,-1),""))</f>
        <v>0.29575930842012116</v>
      </c>
      <c r="I275">
        <f ca="1">(60+SUMIF(OFFSET(N275,-$C275+1,0,$C275),"EN",OFFSET(O275,-$C275+1,0,$C275))+SUMIF(OFFSET(S275,-$C275+1,0,$C275),"EN",OFFSET(T275,-$C275+1,0,$C275)))*SummonTypeTable!$Q$2</f>
        <v>12066.666666666666</v>
      </c>
      <c r="J275">
        <f ca="1">IF(C275=1,60*SummonTypeTable!$Q$2-OFFSET(I275,0,-4),
IF(I275&lt;&gt;OFFSET(I275,-1,0),OFFSET(I275,-1,0)-OFFSET(I275,0,-4),""))</f>
        <v>-27589.333333333336</v>
      </c>
      <c r="K275">
        <f ca="1">IF(C275=1,60*SummonTypeTable!$Q$2/OFFSET(I275,0,-4),
IF(I275&lt;&gt;OFFSET(I275,-1,0),OFFSET(I275,-1,0)/OFFSET(I275,0,-4),""))</f>
        <v>0.29575930842012116</v>
      </c>
      <c r="L275" t="str">
        <f t="shared" ca="1" si="50"/>
        <v>cu</v>
      </c>
      <c r="M275" t="s">
        <v>81</v>
      </c>
      <c r="N275" t="s">
        <v>146</v>
      </c>
      <c r="O275">
        <v>720</v>
      </c>
      <c r="P275" t="str">
        <f t="shared" si="43"/>
        <v>에너지너무많음</v>
      </c>
      <c r="Q275" t="str">
        <f t="shared" ca="1" si="51"/>
        <v>cu</v>
      </c>
      <c r="R275" t="s">
        <v>81</v>
      </c>
      <c r="S275" t="s">
        <v>147</v>
      </c>
      <c r="T275">
        <v>6925</v>
      </c>
      <c r="U275" t="str">
        <f t="shared" ca="1" si="52"/>
        <v>cu</v>
      </c>
      <c r="V275" t="str">
        <f t="shared" si="44"/>
        <v>EN</v>
      </c>
      <c r="W275">
        <f t="shared" si="45"/>
        <v>720</v>
      </c>
      <c r="X275" t="str">
        <f t="shared" ca="1" si="46"/>
        <v>cu</v>
      </c>
      <c r="Y275" t="str">
        <f t="shared" si="47"/>
        <v>GO</v>
      </c>
      <c r="Z275">
        <f t="shared" si="48"/>
        <v>6925</v>
      </c>
    </row>
    <row r="276" spans="1:26">
      <c r="A276" t="str">
        <f t="shared" si="53"/>
        <v>fr</v>
      </c>
      <c r="B276" t="str">
        <f>VLOOKUP(A276,EventPointTypeTable!$A:$B,MATCH(EventPointTypeTable!$B$1,EventPointTypeTable!$A$1:$B$1,0),0)</f>
        <v>첫시작용</v>
      </c>
      <c r="C276">
        <v>275</v>
      </c>
      <c r="D276">
        <v>125</v>
      </c>
      <c r="E276">
        <f t="shared" ca="1" si="49"/>
        <v>39301</v>
      </c>
      <c r="F276">
        <f ca="1">(60+SUMIF(OFFSET(N276,-$C276+1,0,$C276),"EN",OFFSET(O276,-$C276+1,0,$C276)))*SummonTypeTable!$Q$2</f>
        <v>12066.666666666666</v>
      </c>
      <c r="G276" t="str">
        <f ca="1">IF(C276=1,60*SummonTypeTable!$Q$2-OFFSET(F276,0,-1),
IF(F276&lt;&gt;OFFSET(F276,-1,0),OFFSET(F276,-1,0)-OFFSET(F276,0,-1),""))</f>
        <v/>
      </c>
      <c r="H276" t="str">
        <f ca="1">IF(C276=1,60*SummonTypeTable!$Q$2/OFFSET(F276,0,-1),
IF(F276&lt;&gt;OFFSET(F276,-1,0),OFFSET(F276,-1,0)/OFFSET(F276,0,-1),""))</f>
        <v/>
      </c>
      <c r="I276">
        <f ca="1">(60+SUMIF(OFFSET(N276,-$C276+1,0,$C276),"EN",OFFSET(O276,-$C276+1,0,$C276))+SUMIF(OFFSET(S276,-$C276+1,0,$C276),"EN",OFFSET(T276,-$C276+1,0,$C276)))*SummonTypeTable!$Q$2</f>
        <v>12066.666666666666</v>
      </c>
      <c r="J276" t="str">
        <f ca="1">IF(C276=1,60*SummonTypeTable!$Q$2-OFFSET(I276,0,-4),
IF(I276&lt;&gt;OFFSET(I276,-1,0),OFFSET(I276,-1,0)-OFFSET(I276,0,-4),""))</f>
        <v/>
      </c>
      <c r="K276" t="str">
        <f ca="1">IF(C276=1,60*SummonTypeTable!$Q$2/OFFSET(I276,0,-4),
IF(I276&lt;&gt;OFFSET(I276,-1,0),OFFSET(I276,-1,0)/OFFSET(I276,0,-4),""))</f>
        <v/>
      </c>
      <c r="L276" t="str">
        <f t="shared" ca="1" si="50"/>
        <v>cu</v>
      </c>
      <c r="M276" t="s">
        <v>81</v>
      </c>
      <c r="N276" t="s">
        <v>147</v>
      </c>
      <c r="O276">
        <v>13900</v>
      </c>
      <c r="P276" t="str">
        <f t="shared" ref="P276:P337" si="54">IF(M276="장비1상자",
  IF(OR(N276&gt;3,O276&gt;5),"장비이상",""),
IF(N276="GO",
  IF(O276&lt;100,"골드이상",""),
IF(N276="EN",
  IF(O276&gt;29,"에너지너무많음",
  IF(O276&gt;9,"에너지다소많음","")),"")))</f>
        <v/>
      </c>
      <c r="Q276" t="str">
        <f t="shared" ca="1" si="51"/>
        <v>cu</v>
      </c>
      <c r="R276" t="s">
        <v>81</v>
      </c>
      <c r="S276" t="s">
        <v>147</v>
      </c>
      <c r="T276">
        <v>6950</v>
      </c>
      <c r="U276" t="str">
        <f t="shared" ca="1" si="52"/>
        <v>cu</v>
      </c>
      <c r="V276" t="str">
        <f t="shared" ref="V276:V337" si="55">IF(LEN(N276)=0,"",N276)</f>
        <v>GO</v>
      </c>
      <c r="W276">
        <f t="shared" ref="W276:W337" si="56">IF(LEN(O276)=0,"",O276)</f>
        <v>13900</v>
      </c>
      <c r="X276" t="str">
        <f t="shared" ref="X276:X337" ca="1" si="57">IF(LEN(Q276)=0,"",Q276)</f>
        <v>cu</v>
      </c>
      <c r="Y276" t="str">
        <f t="shared" ref="Y276:Y337" si="58">IF(LEN(S276)=0,"",S276)</f>
        <v>GO</v>
      </c>
      <c r="Z276">
        <f t="shared" ref="Z276:Z337" si="59">IF(LEN(T276)=0,"",T276)</f>
        <v>6950</v>
      </c>
    </row>
    <row r="277" spans="1:26">
      <c r="A277" t="str">
        <f t="shared" si="53"/>
        <v>fr</v>
      </c>
      <c r="B277" t="str">
        <f>VLOOKUP(A277,EventPointTypeTable!$A:$B,MATCH(EventPointTypeTable!$B$1,EventPointTypeTable!$A$1:$B$1,0),0)</f>
        <v>첫시작용</v>
      </c>
      <c r="C277">
        <v>276</v>
      </c>
      <c r="D277">
        <v>195</v>
      </c>
      <c r="E277">
        <f t="shared" ca="1" si="49"/>
        <v>39496</v>
      </c>
      <c r="F277">
        <f ca="1">(60+SUMIF(OFFSET(N277,-$C277+1,0,$C277),"EN",OFFSET(O277,-$C277+1,0,$C277)))*SummonTypeTable!$Q$2</f>
        <v>12066.666666666666</v>
      </c>
      <c r="G277" t="str">
        <f ca="1">IF(C277=1,60*SummonTypeTable!$Q$2-OFFSET(F277,0,-1),
IF(F277&lt;&gt;OFFSET(F277,-1,0),OFFSET(F277,-1,0)-OFFSET(F277,0,-1),""))</f>
        <v/>
      </c>
      <c r="H277" t="str">
        <f ca="1">IF(C277=1,60*SummonTypeTable!$Q$2/OFFSET(F277,0,-1),
IF(F277&lt;&gt;OFFSET(F277,-1,0),OFFSET(F277,-1,0)/OFFSET(F277,0,-1),""))</f>
        <v/>
      </c>
      <c r="I277">
        <f ca="1">(60+SUMIF(OFFSET(N277,-$C277+1,0,$C277),"EN",OFFSET(O277,-$C277+1,0,$C277))+SUMIF(OFFSET(S277,-$C277+1,0,$C277),"EN",OFFSET(T277,-$C277+1,0,$C277)))*SummonTypeTable!$Q$2</f>
        <v>12066.666666666666</v>
      </c>
      <c r="J277" t="str">
        <f ca="1">IF(C277=1,60*SummonTypeTable!$Q$2-OFFSET(I277,0,-4),
IF(I277&lt;&gt;OFFSET(I277,-1,0),OFFSET(I277,-1,0)-OFFSET(I277,0,-4),""))</f>
        <v/>
      </c>
      <c r="K277" t="str">
        <f ca="1">IF(C277=1,60*SummonTypeTable!$Q$2/OFFSET(I277,0,-4),
IF(I277&lt;&gt;OFFSET(I277,-1,0),OFFSET(I277,-1,0)/OFFSET(I277,0,-4),""))</f>
        <v/>
      </c>
      <c r="L277" t="str">
        <f t="shared" ca="1" si="50"/>
        <v>it</v>
      </c>
      <c r="M277" t="s">
        <v>139</v>
      </c>
      <c r="N277" t="s">
        <v>138</v>
      </c>
      <c r="O277">
        <v>5</v>
      </c>
      <c r="P277" t="str">
        <f t="shared" si="54"/>
        <v/>
      </c>
      <c r="Q277" t="str">
        <f t="shared" ca="1" si="51"/>
        <v>cu</v>
      </c>
      <c r="R277" t="s">
        <v>81</v>
      </c>
      <c r="S277" t="s">
        <v>147</v>
      </c>
      <c r="T277">
        <v>6975</v>
      </c>
      <c r="U277" t="str">
        <f t="shared" ca="1" si="52"/>
        <v>it</v>
      </c>
      <c r="V277" t="str">
        <f t="shared" si="55"/>
        <v>Cash_sSpellGacha</v>
      </c>
      <c r="W277">
        <f t="shared" si="56"/>
        <v>5</v>
      </c>
      <c r="X277" t="str">
        <f t="shared" ca="1" si="57"/>
        <v>cu</v>
      </c>
      <c r="Y277" t="str">
        <f t="shared" si="58"/>
        <v>GO</v>
      </c>
      <c r="Z277">
        <f t="shared" si="59"/>
        <v>6975</v>
      </c>
    </row>
    <row r="278" spans="1:26">
      <c r="A278" t="str">
        <f t="shared" si="53"/>
        <v>fr</v>
      </c>
      <c r="B278" t="str">
        <f>VLOOKUP(A278,EventPointTypeTable!$A:$B,MATCH(EventPointTypeTable!$B$1,EventPointTypeTable!$A$1:$B$1,0),0)</f>
        <v>첫시작용</v>
      </c>
      <c r="C278">
        <v>277</v>
      </c>
      <c r="D278">
        <v>224</v>
      </c>
      <c r="E278">
        <f t="shared" ca="1" si="49"/>
        <v>39720</v>
      </c>
      <c r="F278">
        <f ca="1">(60+SUMIF(OFFSET(N278,-$C278+1,0,$C278),"EN",OFFSET(O278,-$C278+1,0,$C278)))*SummonTypeTable!$Q$2</f>
        <v>12066.666666666666</v>
      </c>
      <c r="G278" t="str">
        <f ca="1">IF(C278=1,60*SummonTypeTable!$Q$2-OFFSET(F278,0,-1),
IF(F278&lt;&gt;OFFSET(F278,-1,0),OFFSET(F278,-1,0)-OFFSET(F278,0,-1),""))</f>
        <v/>
      </c>
      <c r="H278" t="str">
        <f ca="1">IF(C278=1,60*SummonTypeTable!$Q$2/OFFSET(F278,0,-1),
IF(F278&lt;&gt;OFFSET(F278,-1,0),OFFSET(F278,-1,0)/OFFSET(F278,0,-1),""))</f>
        <v/>
      </c>
      <c r="I278">
        <f ca="1">(60+SUMIF(OFFSET(N278,-$C278+1,0,$C278),"EN",OFFSET(O278,-$C278+1,0,$C278))+SUMIF(OFFSET(S278,-$C278+1,0,$C278),"EN",OFFSET(T278,-$C278+1,0,$C278)))*SummonTypeTable!$Q$2</f>
        <v>12066.666666666666</v>
      </c>
      <c r="J278" t="str">
        <f ca="1">IF(C278=1,60*SummonTypeTable!$Q$2-OFFSET(I278,0,-4),
IF(I278&lt;&gt;OFFSET(I278,-1,0),OFFSET(I278,-1,0)-OFFSET(I278,0,-4),""))</f>
        <v/>
      </c>
      <c r="K278" t="str">
        <f ca="1">IF(C278=1,60*SummonTypeTable!$Q$2/OFFSET(I278,0,-4),
IF(I278&lt;&gt;OFFSET(I278,-1,0),OFFSET(I278,-1,0)/OFFSET(I278,0,-4),""))</f>
        <v/>
      </c>
      <c r="L278" t="str">
        <f t="shared" ca="1" si="50"/>
        <v>cu</v>
      </c>
      <c r="M278" t="s">
        <v>81</v>
      </c>
      <c r="N278" t="s">
        <v>147</v>
      </c>
      <c r="O278">
        <v>14000</v>
      </c>
      <c r="P278" t="str">
        <f t="shared" si="54"/>
        <v/>
      </c>
      <c r="Q278" t="str">
        <f t="shared" ca="1" si="51"/>
        <v>cu</v>
      </c>
      <c r="R278" t="s">
        <v>81</v>
      </c>
      <c r="S278" t="s">
        <v>147</v>
      </c>
      <c r="T278">
        <v>7000</v>
      </c>
      <c r="U278" t="str">
        <f t="shared" ca="1" si="52"/>
        <v>cu</v>
      </c>
      <c r="V278" t="str">
        <f t="shared" si="55"/>
        <v>GO</v>
      </c>
      <c r="W278">
        <f t="shared" si="56"/>
        <v>14000</v>
      </c>
      <c r="X278" t="str">
        <f t="shared" ca="1" si="57"/>
        <v>cu</v>
      </c>
      <c r="Y278" t="str">
        <f t="shared" si="58"/>
        <v>GO</v>
      </c>
      <c r="Z278">
        <f t="shared" si="59"/>
        <v>7000</v>
      </c>
    </row>
    <row r="279" spans="1:26">
      <c r="A279" t="str">
        <f t="shared" si="53"/>
        <v>fr</v>
      </c>
      <c r="B279" t="str">
        <f>VLOOKUP(A279,EventPointTypeTable!$A:$B,MATCH(EventPointTypeTable!$B$1,EventPointTypeTable!$A$1:$B$1,0),0)</f>
        <v>첫시작용</v>
      </c>
      <c r="C279">
        <v>278</v>
      </c>
      <c r="D279">
        <v>868</v>
      </c>
      <c r="E279">
        <f t="shared" ca="1" si="49"/>
        <v>40588</v>
      </c>
      <c r="F279">
        <f ca="1">(60+SUMIF(OFFSET(N279,-$C279+1,0,$C279),"EN",OFFSET(O279,-$C279+1,0,$C279)))*SummonTypeTable!$Q$2</f>
        <v>12573.333333333332</v>
      </c>
      <c r="G279">
        <f ca="1">IF(C279=1,60*SummonTypeTable!$Q$2-OFFSET(F279,0,-1),
IF(F279&lt;&gt;OFFSET(F279,-1,0),OFFSET(F279,-1,0)-OFFSET(F279,0,-1),""))</f>
        <v>-28521.333333333336</v>
      </c>
      <c r="H279">
        <f ca="1">IF(C279=1,60*SummonTypeTable!$Q$2/OFFSET(F279,0,-1),
IF(F279&lt;&gt;OFFSET(F279,-1,0),OFFSET(F279,-1,0)/OFFSET(F279,0,-1),""))</f>
        <v>0.29729640944778424</v>
      </c>
      <c r="I279">
        <f ca="1">(60+SUMIF(OFFSET(N279,-$C279+1,0,$C279),"EN",OFFSET(O279,-$C279+1,0,$C279))+SUMIF(OFFSET(S279,-$C279+1,0,$C279),"EN",OFFSET(T279,-$C279+1,0,$C279)))*SummonTypeTable!$Q$2</f>
        <v>12573.333333333332</v>
      </c>
      <c r="J279">
        <f ca="1">IF(C279=1,60*SummonTypeTable!$Q$2-OFFSET(I279,0,-4),
IF(I279&lt;&gt;OFFSET(I279,-1,0),OFFSET(I279,-1,0)-OFFSET(I279,0,-4),""))</f>
        <v>-28521.333333333336</v>
      </c>
      <c r="K279">
        <f ca="1">IF(C279=1,60*SummonTypeTable!$Q$2/OFFSET(I279,0,-4),
IF(I279&lt;&gt;OFFSET(I279,-1,0),OFFSET(I279,-1,0)/OFFSET(I279,0,-4),""))</f>
        <v>0.29729640944778424</v>
      </c>
      <c r="L279" t="str">
        <f t="shared" ca="1" si="50"/>
        <v>cu</v>
      </c>
      <c r="M279" t="s">
        <v>81</v>
      </c>
      <c r="N279" t="s">
        <v>146</v>
      </c>
      <c r="O279">
        <v>760</v>
      </c>
      <c r="P279" t="str">
        <f t="shared" si="54"/>
        <v>에너지너무많음</v>
      </c>
      <c r="Q279" t="str">
        <f t="shared" ca="1" si="51"/>
        <v>cu</v>
      </c>
      <c r="R279" t="s">
        <v>81</v>
      </c>
      <c r="S279" t="s">
        <v>147</v>
      </c>
      <c r="T279">
        <v>7025</v>
      </c>
      <c r="U279" t="str">
        <f t="shared" ca="1" si="52"/>
        <v>cu</v>
      </c>
      <c r="V279" t="str">
        <f t="shared" si="55"/>
        <v>EN</v>
      </c>
      <c r="W279">
        <f t="shared" si="56"/>
        <v>760</v>
      </c>
      <c r="X279" t="str">
        <f t="shared" ca="1" si="57"/>
        <v>cu</v>
      </c>
      <c r="Y279" t="str">
        <f t="shared" si="58"/>
        <v>GO</v>
      </c>
      <c r="Z279">
        <f t="shared" si="59"/>
        <v>7025</v>
      </c>
    </row>
    <row r="280" spans="1:26">
      <c r="A280" t="str">
        <f t="shared" si="53"/>
        <v>fr</v>
      </c>
      <c r="B280" t="str">
        <f>VLOOKUP(A280,EventPointTypeTable!$A:$B,MATCH(EventPointTypeTable!$B$1,EventPointTypeTable!$A$1:$B$1,0),0)</f>
        <v>첫시작용</v>
      </c>
      <c r="C280">
        <v>279</v>
      </c>
      <c r="D280">
        <v>195</v>
      </c>
      <c r="E280">
        <f t="shared" ca="1" si="49"/>
        <v>40783</v>
      </c>
      <c r="F280">
        <f ca="1">(60+SUMIF(OFFSET(N280,-$C280+1,0,$C280),"EN",OFFSET(O280,-$C280+1,0,$C280)))*SummonTypeTable!$Q$2</f>
        <v>12573.333333333332</v>
      </c>
      <c r="G280" t="str">
        <f ca="1">IF(C280=1,60*SummonTypeTable!$Q$2-OFFSET(F280,0,-1),
IF(F280&lt;&gt;OFFSET(F280,-1,0),OFFSET(F280,-1,0)-OFFSET(F280,0,-1),""))</f>
        <v/>
      </c>
      <c r="H280" t="str">
        <f ca="1">IF(C280=1,60*SummonTypeTable!$Q$2/OFFSET(F280,0,-1),
IF(F280&lt;&gt;OFFSET(F280,-1,0),OFFSET(F280,-1,0)/OFFSET(F280,0,-1),""))</f>
        <v/>
      </c>
      <c r="I280">
        <f ca="1">(60+SUMIF(OFFSET(N280,-$C280+1,0,$C280),"EN",OFFSET(O280,-$C280+1,0,$C280))+SUMIF(OFFSET(S280,-$C280+1,0,$C280),"EN",OFFSET(T280,-$C280+1,0,$C280)))*SummonTypeTable!$Q$2</f>
        <v>12573.333333333332</v>
      </c>
      <c r="J280" t="str">
        <f ca="1">IF(C280=1,60*SummonTypeTable!$Q$2-OFFSET(I280,0,-4),
IF(I280&lt;&gt;OFFSET(I280,-1,0),OFFSET(I280,-1,0)-OFFSET(I280,0,-4),""))</f>
        <v/>
      </c>
      <c r="K280" t="str">
        <f ca="1">IF(C280=1,60*SummonTypeTable!$Q$2/OFFSET(I280,0,-4),
IF(I280&lt;&gt;OFFSET(I280,-1,0),OFFSET(I280,-1,0)/OFFSET(I280,0,-4),""))</f>
        <v/>
      </c>
      <c r="L280" t="str">
        <f t="shared" ca="1" si="50"/>
        <v>it</v>
      </c>
      <c r="M280" t="s">
        <v>139</v>
      </c>
      <c r="N280" t="s">
        <v>138</v>
      </c>
      <c r="O280">
        <v>50</v>
      </c>
      <c r="P280" t="str">
        <f t="shared" si="54"/>
        <v/>
      </c>
      <c r="Q280" t="str">
        <f t="shared" ca="1" si="51"/>
        <v>cu</v>
      </c>
      <c r="R280" t="s">
        <v>81</v>
      </c>
      <c r="S280" t="s">
        <v>147</v>
      </c>
      <c r="T280">
        <v>7050</v>
      </c>
      <c r="U280" t="str">
        <f t="shared" ca="1" si="52"/>
        <v>it</v>
      </c>
      <c r="V280" t="str">
        <f t="shared" si="55"/>
        <v>Cash_sSpellGacha</v>
      </c>
      <c r="W280">
        <f t="shared" si="56"/>
        <v>50</v>
      </c>
      <c r="X280" t="str">
        <f t="shared" ca="1" si="57"/>
        <v>cu</v>
      </c>
      <c r="Y280" t="str">
        <f t="shared" si="58"/>
        <v>GO</v>
      </c>
      <c r="Z280">
        <f t="shared" si="59"/>
        <v>7050</v>
      </c>
    </row>
    <row r="281" spans="1:26">
      <c r="A281" t="str">
        <f t="shared" si="53"/>
        <v>fr</v>
      </c>
      <c r="B281" t="str">
        <f>VLOOKUP(A281,EventPointTypeTable!$A:$B,MATCH(EventPointTypeTable!$B$1,EventPointTypeTable!$A$1:$B$1,0),0)</f>
        <v>첫시작용</v>
      </c>
      <c r="C281">
        <v>280</v>
      </c>
      <c r="D281">
        <v>235</v>
      </c>
      <c r="E281">
        <f t="shared" ref="E281:E344" ca="1" si="60">IF(A281&lt;&gt;OFFSET(A281,-1,0),D281,OFFSET(E281,-1,0)+D281)</f>
        <v>41018</v>
      </c>
      <c r="F281">
        <f ca="1">(60+SUMIF(OFFSET(N281,-$C281+1,0,$C281),"EN",OFFSET(O281,-$C281+1,0,$C281)))*SummonTypeTable!$Q$2</f>
        <v>12573.333333333332</v>
      </c>
      <c r="G281" t="str">
        <f ca="1">IF(C281=1,60*SummonTypeTable!$Q$2-OFFSET(F281,0,-1),
IF(F281&lt;&gt;OFFSET(F281,-1,0),OFFSET(F281,-1,0)-OFFSET(F281,0,-1),""))</f>
        <v/>
      </c>
      <c r="H281" t="str">
        <f ca="1">IF(C281=1,60*SummonTypeTable!$Q$2/OFFSET(F281,0,-1),
IF(F281&lt;&gt;OFFSET(F281,-1,0),OFFSET(F281,-1,0)/OFFSET(F281,0,-1),""))</f>
        <v/>
      </c>
      <c r="I281">
        <f ca="1">(60+SUMIF(OFFSET(N281,-$C281+1,0,$C281),"EN",OFFSET(O281,-$C281+1,0,$C281))+SUMIF(OFFSET(S281,-$C281+1,0,$C281),"EN",OFFSET(T281,-$C281+1,0,$C281)))*SummonTypeTable!$Q$2</f>
        <v>12573.333333333332</v>
      </c>
      <c r="J281" t="str">
        <f ca="1">IF(C281=1,60*SummonTypeTable!$Q$2-OFFSET(I281,0,-4),
IF(I281&lt;&gt;OFFSET(I281,-1,0),OFFSET(I281,-1,0)-OFFSET(I281,0,-4),""))</f>
        <v/>
      </c>
      <c r="K281" t="str">
        <f ca="1">IF(C281=1,60*SummonTypeTable!$Q$2/OFFSET(I281,0,-4),
IF(I281&lt;&gt;OFFSET(I281,-1,0),OFFSET(I281,-1,0)/OFFSET(I281,0,-4),""))</f>
        <v/>
      </c>
      <c r="L281" t="str">
        <f t="shared" ca="1" si="50"/>
        <v>cu</v>
      </c>
      <c r="M281" t="s">
        <v>81</v>
      </c>
      <c r="N281" t="s">
        <v>147</v>
      </c>
      <c r="O281">
        <v>14150</v>
      </c>
      <c r="P281" t="str">
        <f t="shared" si="54"/>
        <v/>
      </c>
      <c r="Q281" t="str">
        <f t="shared" ca="1" si="51"/>
        <v>cu</v>
      </c>
      <c r="R281" t="s">
        <v>81</v>
      </c>
      <c r="S281" t="s">
        <v>147</v>
      </c>
      <c r="T281">
        <v>7075</v>
      </c>
      <c r="U281" t="str">
        <f t="shared" ca="1" si="52"/>
        <v>cu</v>
      </c>
      <c r="V281" t="str">
        <f t="shared" si="55"/>
        <v>GO</v>
      </c>
      <c r="W281">
        <f t="shared" si="56"/>
        <v>14150</v>
      </c>
      <c r="X281" t="str">
        <f t="shared" ca="1" si="57"/>
        <v>cu</v>
      </c>
      <c r="Y281" t="str">
        <f t="shared" si="58"/>
        <v>GO</v>
      </c>
      <c r="Z281">
        <f t="shared" si="59"/>
        <v>7075</v>
      </c>
    </row>
    <row r="282" spans="1:26">
      <c r="A282" t="str">
        <f t="shared" si="53"/>
        <v>fr</v>
      </c>
      <c r="B282" t="str">
        <f>VLOOKUP(A282,EventPointTypeTable!$A:$B,MATCH(EventPointTypeTable!$B$1,EventPointTypeTable!$A$1:$B$1,0),0)</f>
        <v>첫시작용</v>
      </c>
      <c r="C282">
        <v>281</v>
      </c>
      <c r="D282">
        <v>1014</v>
      </c>
      <c r="E282">
        <f t="shared" ca="1" si="60"/>
        <v>42032</v>
      </c>
      <c r="F282">
        <f ca="1">(60+SUMIF(OFFSET(N282,-$C282+1,0,$C282),"EN",OFFSET(O282,-$C282+1,0,$C282)))*SummonTypeTable!$Q$2</f>
        <v>13106.666666666666</v>
      </c>
      <c r="G282">
        <f ca="1">IF(C282=1,60*SummonTypeTable!$Q$2-OFFSET(F282,0,-1),
IF(F282&lt;&gt;OFFSET(F282,-1,0),OFFSET(F282,-1,0)-OFFSET(F282,0,-1),""))</f>
        <v>-29458.666666666668</v>
      </c>
      <c r="H282">
        <f ca="1">IF(C282=1,60*SummonTypeTable!$Q$2/OFFSET(F282,0,-1),
IF(F282&lt;&gt;OFFSET(F282,-1,0),OFFSET(F282,-1,0)/OFFSET(F282,0,-1),""))</f>
        <v>0.29913716533434842</v>
      </c>
      <c r="I282">
        <f ca="1">(60+SUMIF(OFFSET(N282,-$C282+1,0,$C282),"EN",OFFSET(O282,-$C282+1,0,$C282))+SUMIF(OFFSET(S282,-$C282+1,0,$C282),"EN",OFFSET(T282,-$C282+1,0,$C282)))*SummonTypeTable!$Q$2</f>
        <v>13106.666666666666</v>
      </c>
      <c r="J282">
        <f ca="1">IF(C282=1,60*SummonTypeTable!$Q$2-OFFSET(I282,0,-4),
IF(I282&lt;&gt;OFFSET(I282,-1,0),OFFSET(I282,-1,0)-OFFSET(I282,0,-4),""))</f>
        <v>-29458.666666666668</v>
      </c>
      <c r="K282">
        <f ca="1">IF(C282=1,60*SummonTypeTable!$Q$2/OFFSET(I282,0,-4),
IF(I282&lt;&gt;OFFSET(I282,-1,0),OFFSET(I282,-1,0)/OFFSET(I282,0,-4),""))</f>
        <v>0.29913716533434842</v>
      </c>
      <c r="L282" t="str">
        <f t="shared" ca="1" si="50"/>
        <v>cu</v>
      </c>
      <c r="M282" t="s">
        <v>81</v>
      </c>
      <c r="N282" t="s">
        <v>146</v>
      </c>
      <c r="O282">
        <v>800</v>
      </c>
      <c r="P282" t="str">
        <f t="shared" si="54"/>
        <v>에너지너무많음</v>
      </c>
      <c r="Q282" t="str">
        <f t="shared" ca="1" si="51"/>
        <v>cu</v>
      </c>
      <c r="R282" t="s">
        <v>81</v>
      </c>
      <c r="S282" t="s">
        <v>147</v>
      </c>
      <c r="T282">
        <v>7100</v>
      </c>
      <c r="U282" t="str">
        <f t="shared" ca="1" si="52"/>
        <v>cu</v>
      </c>
      <c r="V282" t="str">
        <f t="shared" si="55"/>
        <v>EN</v>
      </c>
      <c r="W282">
        <f t="shared" si="56"/>
        <v>800</v>
      </c>
      <c r="X282" t="str">
        <f t="shared" ca="1" si="57"/>
        <v>cu</v>
      </c>
      <c r="Y282" t="str">
        <f t="shared" si="58"/>
        <v>GO</v>
      </c>
      <c r="Z282">
        <f t="shared" si="59"/>
        <v>7100</v>
      </c>
    </row>
    <row r="283" spans="1:26">
      <c r="A283" t="str">
        <f t="shared" si="53"/>
        <v>fr</v>
      </c>
      <c r="B283" t="str">
        <f>VLOOKUP(A283,EventPointTypeTable!$A:$B,MATCH(EventPointTypeTable!$B$1,EventPointTypeTable!$A$1:$B$1,0),0)</f>
        <v>첫시작용</v>
      </c>
      <c r="C283">
        <v>282</v>
      </c>
      <c r="D283">
        <v>127</v>
      </c>
      <c r="E283">
        <f t="shared" ca="1" si="60"/>
        <v>42159</v>
      </c>
      <c r="F283">
        <f ca="1">(60+SUMIF(OFFSET(N283,-$C283+1,0,$C283),"EN",OFFSET(O283,-$C283+1,0,$C283)))*SummonTypeTable!$Q$2</f>
        <v>13106.666666666666</v>
      </c>
      <c r="G283" t="str">
        <f ca="1">IF(C283=1,60*SummonTypeTable!$Q$2-OFFSET(F283,0,-1),
IF(F283&lt;&gt;OFFSET(F283,-1,0),OFFSET(F283,-1,0)-OFFSET(F283,0,-1),""))</f>
        <v/>
      </c>
      <c r="H283" t="str">
        <f ca="1">IF(C283=1,60*SummonTypeTable!$Q$2/OFFSET(F283,0,-1),
IF(F283&lt;&gt;OFFSET(F283,-1,0),OFFSET(F283,-1,0)/OFFSET(F283,0,-1),""))</f>
        <v/>
      </c>
      <c r="I283">
        <f ca="1">(60+SUMIF(OFFSET(N283,-$C283+1,0,$C283),"EN",OFFSET(O283,-$C283+1,0,$C283))+SUMIF(OFFSET(S283,-$C283+1,0,$C283),"EN",OFFSET(T283,-$C283+1,0,$C283)))*SummonTypeTable!$Q$2</f>
        <v>13106.666666666666</v>
      </c>
      <c r="J283" t="str">
        <f ca="1">IF(C283=1,60*SummonTypeTable!$Q$2-OFFSET(I283,0,-4),
IF(I283&lt;&gt;OFFSET(I283,-1,0),OFFSET(I283,-1,0)-OFFSET(I283,0,-4),""))</f>
        <v/>
      </c>
      <c r="K283" t="str">
        <f ca="1">IF(C283=1,60*SummonTypeTable!$Q$2/OFFSET(I283,0,-4),
IF(I283&lt;&gt;OFFSET(I283,-1,0),OFFSET(I283,-1,0)/OFFSET(I283,0,-4),""))</f>
        <v/>
      </c>
      <c r="L283" t="str">
        <f t="shared" ca="1" si="50"/>
        <v>it</v>
      </c>
      <c r="M283" t="s">
        <v>139</v>
      </c>
      <c r="N283" t="s">
        <v>138</v>
      </c>
      <c r="O283">
        <v>20</v>
      </c>
      <c r="P283" t="str">
        <f t="shared" si="54"/>
        <v/>
      </c>
      <c r="Q283" t="str">
        <f t="shared" ca="1" si="51"/>
        <v>cu</v>
      </c>
      <c r="R283" t="s">
        <v>81</v>
      </c>
      <c r="S283" t="s">
        <v>147</v>
      </c>
      <c r="T283">
        <v>7125</v>
      </c>
      <c r="U283" t="str">
        <f t="shared" ca="1" si="52"/>
        <v>it</v>
      </c>
      <c r="V283" t="str">
        <f t="shared" si="55"/>
        <v>Cash_sSpellGacha</v>
      </c>
      <c r="W283">
        <f t="shared" si="56"/>
        <v>20</v>
      </c>
      <c r="X283" t="str">
        <f t="shared" ca="1" si="57"/>
        <v>cu</v>
      </c>
      <c r="Y283" t="str">
        <f t="shared" si="58"/>
        <v>GO</v>
      </c>
      <c r="Z283">
        <f t="shared" si="59"/>
        <v>7125</v>
      </c>
    </row>
    <row r="284" spans="1:26">
      <c r="A284" t="str">
        <f t="shared" si="53"/>
        <v>fr</v>
      </c>
      <c r="B284" t="str">
        <f>VLOOKUP(A284,EventPointTypeTable!$A:$B,MATCH(EventPointTypeTable!$B$1,EventPointTypeTable!$A$1:$B$1,0),0)</f>
        <v>첫시작용</v>
      </c>
      <c r="C284">
        <v>283</v>
      </c>
      <c r="D284">
        <v>234</v>
      </c>
      <c r="E284">
        <f t="shared" ca="1" si="60"/>
        <v>42393</v>
      </c>
      <c r="F284">
        <f ca="1">(60+SUMIF(OFFSET(N284,-$C284+1,0,$C284),"EN",OFFSET(O284,-$C284+1,0,$C284)))*SummonTypeTable!$Q$2</f>
        <v>13106.666666666666</v>
      </c>
      <c r="G284" t="str">
        <f ca="1">IF(C284=1,60*SummonTypeTable!$Q$2-OFFSET(F284,0,-1),
IF(F284&lt;&gt;OFFSET(F284,-1,0),OFFSET(F284,-1,0)-OFFSET(F284,0,-1),""))</f>
        <v/>
      </c>
      <c r="H284" t="str">
        <f ca="1">IF(C284=1,60*SummonTypeTable!$Q$2/OFFSET(F284,0,-1),
IF(F284&lt;&gt;OFFSET(F284,-1,0),OFFSET(F284,-1,0)/OFFSET(F284,0,-1),""))</f>
        <v/>
      </c>
      <c r="I284">
        <f ca="1">(60+SUMIF(OFFSET(N284,-$C284+1,0,$C284),"EN",OFFSET(O284,-$C284+1,0,$C284))+SUMIF(OFFSET(S284,-$C284+1,0,$C284),"EN",OFFSET(T284,-$C284+1,0,$C284)))*SummonTypeTable!$Q$2</f>
        <v>13106.666666666666</v>
      </c>
      <c r="J284" t="str">
        <f ca="1">IF(C284=1,60*SummonTypeTable!$Q$2-OFFSET(I284,0,-4),
IF(I284&lt;&gt;OFFSET(I284,-1,0),OFFSET(I284,-1,0)-OFFSET(I284,0,-4),""))</f>
        <v/>
      </c>
      <c r="K284" t="str">
        <f ca="1">IF(C284=1,60*SummonTypeTable!$Q$2/OFFSET(I284,0,-4),
IF(I284&lt;&gt;OFFSET(I284,-1,0),OFFSET(I284,-1,0)/OFFSET(I284,0,-4),""))</f>
        <v/>
      </c>
      <c r="L284" t="str">
        <f t="shared" ca="1" si="50"/>
        <v>cu</v>
      </c>
      <c r="M284" t="s">
        <v>81</v>
      </c>
      <c r="N284" t="s">
        <v>147</v>
      </c>
      <c r="O284">
        <v>14300</v>
      </c>
      <c r="P284" t="str">
        <f t="shared" si="54"/>
        <v/>
      </c>
      <c r="Q284" t="str">
        <f t="shared" ca="1" si="51"/>
        <v>cu</v>
      </c>
      <c r="R284" t="s">
        <v>81</v>
      </c>
      <c r="S284" t="s">
        <v>147</v>
      </c>
      <c r="T284">
        <v>7150</v>
      </c>
      <c r="U284" t="str">
        <f t="shared" ca="1" si="52"/>
        <v>cu</v>
      </c>
      <c r="V284" t="str">
        <f t="shared" si="55"/>
        <v>GO</v>
      </c>
      <c r="W284">
        <f t="shared" si="56"/>
        <v>14300</v>
      </c>
      <c r="X284" t="str">
        <f t="shared" ca="1" si="57"/>
        <v>cu</v>
      </c>
      <c r="Y284" t="str">
        <f t="shared" si="58"/>
        <v>GO</v>
      </c>
      <c r="Z284">
        <f t="shared" si="59"/>
        <v>7150</v>
      </c>
    </row>
    <row r="285" spans="1:26">
      <c r="A285" t="str">
        <f t="shared" si="53"/>
        <v>fr</v>
      </c>
      <c r="B285" t="str">
        <f>VLOOKUP(A285,EventPointTypeTable!$A:$B,MATCH(EventPointTypeTable!$B$1,EventPointTypeTable!$A$1:$B$1,0),0)</f>
        <v>첫시작용</v>
      </c>
      <c r="C285">
        <v>284</v>
      </c>
      <c r="D285">
        <v>1119</v>
      </c>
      <c r="E285">
        <f t="shared" ca="1" si="60"/>
        <v>43512</v>
      </c>
      <c r="F285">
        <f ca="1">(60+SUMIF(OFFSET(N285,-$C285+1,0,$C285),"EN",OFFSET(O285,-$C285+1,0,$C285)))*SummonTypeTable!$Q$2</f>
        <v>13106.666666666666</v>
      </c>
      <c r="G285" t="str">
        <f ca="1">IF(C285=1,60*SummonTypeTable!$Q$2-OFFSET(F285,0,-1),
IF(F285&lt;&gt;OFFSET(F285,-1,0),OFFSET(F285,-1,0)-OFFSET(F285,0,-1),""))</f>
        <v/>
      </c>
      <c r="H285" t="str">
        <f ca="1">IF(C285=1,60*SummonTypeTable!$Q$2/OFFSET(F285,0,-1),
IF(F285&lt;&gt;OFFSET(F285,-1,0),OFFSET(F285,-1,0)/OFFSET(F285,0,-1),""))</f>
        <v/>
      </c>
      <c r="I285">
        <f ca="1">(60+SUMIF(OFFSET(N285,-$C285+1,0,$C285),"EN",OFFSET(O285,-$C285+1,0,$C285))+SUMIF(OFFSET(S285,-$C285+1,0,$C285),"EN",OFFSET(T285,-$C285+1,0,$C285)))*SummonTypeTable!$Q$2</f>
        <v>13106.666666666666</v>
      </c>
      <c r="J285" t="str">
        <f ca="1">IF(C285=1,60*SummonTypeTable!$Q$2-OFFSET(I285,0,-4),
IF(I285&lt;&gt;OFFSET(I285,-1,0),OFFSET(I285,-1,0)-OFFSET(I285,0,-4),""))</f>
        <v/>
      </c>
      <c r="K285" t="str">
        <f ca="1">IF(C285=1,60*SummonTypeTable!$Q$2/OFFSET(I285,0,-4),
IF(I285&lt;&gt;OFFSET(I285,-1,0),OFFSET(I285,-1,0)/OFFSET(I285,0,-4),""))</f>
        <v/>
      </c>
      <c r="L285" t="str">
        <f t="shared" ca="1" si="50"/>
        <v>it</v>
      </c>
      <c r="M285" t="s">
        <v>139</v>
      </c>
      <c r="N285" t="s">
        <v>138</v>
      </c>
      <c r="O285">
        <v>50</v>
      </c>
      <c r="P285" t="str">
        <f t="shared" si="54"/>
        <v/>
      </c>
      <c r="Q285" t="str">
        <f t="shared" ca="1" si="51"/>
        <v>cu</v>
      </c>
      <c r="R285" t="s">
        <v>81</v>
      </c>
      <c r="S285" t="s">
        <v>153</v>
      </c>
      <c r="T285">
        <v>16</v>
      </c>
      <c r="U285" t="str">
        <f t="shared" ca="1" si="52"/>
        <v>it</v>
      </c>
      <c r="V285" t="str">
        <f t="shared" si="55"/>
        <v>Cash_sSpellGacha</v>
      </c>
      <c r="W285">
        <f t="shared" si="56"/>
        <v>50</v>
      </c>
      <c r="X285" t="str">
        <f t="shared" ca="1" si="57"/>
        <v>cu</v>
      </c>
      <c r="Y285" t="str">
        <f t="shared" si="58"/>
        <v>DI</v>
      </c>
      <c r="Z285">
        <f t="shared" si="59"/>
        <v>16</v>
      </c>
    </row>
    <row r="286" spans="1:26">
      <c r="A286" t="s">
        <v>46</v>
      </c>
      <c r="B286" t="s">
        <v>30</v>
      </c>
      <c r="C286">
        <v>1</v>
      </c>
      <c r="D286">
        <v>12</v>
      </c>
      <c r="E286">
        <f t="shared" ca="1" si="60"/>
        <v>12</v>
      </c>
      <c r="F286">
        <f ca="1">(60+SUMIF(OFFSET(N286,-$C286+1,0,$C286),"EN",OFFSET(O286,-$C286+1,0,$C286)))*SummonTypeTable!$Q$2</f>
        <v>66.666666666666657</v>
      </c>
      <c r="G286">
        <f ca="1">IF(C286=1,60*SummonTypeTable!$Q$2-OFFSET(F286,0,-1),
IF(F286&lt;&gt;OFFSET(F286,-1,0),OFFSET(F286,-1,0)-OFFSET(F286,0,-1),""))</f>
        <v>28</v>
      </c>
      <c r="H286">
        <f ca="1">IF(C286=1,60*SummonTypeTable!$Q$2/OFFSET(F286,0,-1),
IF(F286&lt;&gt;OFFSET(F286,-1,0),OFFSET(F286,-1,0)/OFFSET(F286,0,-1),""))</f>
        <v>3.3333333333333335</v>
      </c>
      <c r="I286">
        <f ca="1">(60+SUMIF(OFFSET(N286,-$C286+1,0,$C286),"EN",OFFSET(O286,-$C286+1,0,$C286))+SUMIF(OFFSET(S286,-$C286+1,0,$C286),"EN",OFFSET(T286,-$C286+1,0,$C286)))*SummonTypeTable!$Q$2</f>
        <v>66.666666666666657</v>
      </c>
      <c r="J286">
        <f ca="1">IF(C286=1,60*SummonTypeTable!$Q$2-OFFSET(I286,0,-4),
IF(I286&lt;&gt;OFFSET(I286,-1,0),OFFSET(I286,-1,0)-OFFSET(I286,0,-4),""))</f>
        <v>28</v>
      </c>
      <c r="K286">
        <f ca="1">IF(C286=1,60*SummonTypeTable!$Q$2/OFFSET(I286,0,-4),
IF(I286&lt;&gt;OFFSET(I286,-1,0),OFFSET(I286,-1,0)/OFFSET(I286,0,-4),""))</f>
        <v>3.3333333333333335</v>
      </c>
      <c r="L286" t="str">
        <f t="shared" ca="1" si="50"/>
        <v>cu</v>
      </c>
      <c r="M286" t="s">
        <v>81</v>
      </c>
      <c r="N286" t="s">
        <v>146</v>
      </c>
      <c r="O286">
        <v>40</v>
      </c>
      <c r="P286" t="str">
        <f t="shared" si="54"/>
        <v>에너지너무많음</v>
      </c>
      <c r="Q286" t="str">
        <f t="shared" ca="1" si="51"/>
        <v>cu</v>
      </c>
      <c r="R286" t="s">
        <v>81</v>
      </c>
      <c r="S286" t="s">
        <v>147</v>
      </c>
      <c r="T286">
        <v>100</v>
      </c>
      <c r="U286" t="str">
        <f t="shared" ca="1" si="52"/>
        <v>cu</v>
      </c>
      <c r="V286" t="str">
        <f t="shared" si="55"/>
        <v>EN</v>
      </c>
      <c r="W286">
        <f t="shared" si="56"/>
        <v>40</v>
      </c>
      <c r="X286" t="str">
        <f t="shared" ca="1" si="57"/>
        <v>cu</v>
      </c>
      <c r="Y286" t="str">
        <f t="shared" si="58"/>
        <v>GO</v>
      </c>
      <c r="Z286">
        <f t="shared" si="59"/>
        <v>100</v>
      </c>
    </row>
    <row r="287" spans="1:26">
      <c r="A287" t="str">
        <f t="shared" ref="A287:A350" si="61">A286</f>
        <v>rt1</v>
      </c>
      <c r="B287" t="str">
        <f>VLOOKUP(A287,EventPointTypeTable!$A:$B,MATCH(EventPointTypeTable!$B$1,EventPointTypeTable!$A$1:$B$1,0),0)</f>
        <v>루틴1</v>
      </c>
      <c r="C287">
        <v>2</v>
      </c>
      <c r="D287">
        <v>5</v>
      </c>
      <c r="E287">
        <f t="shared" ca="1" si="60"/>
        <v>17</v>
      </c>
      <c r="F287">
        <f ca="1">(60+SUMIF(OFFSET(N287,-$C287+1,0,$C287),"EN",OFFSET(O287,-$C287+1,0,$C287)))*SummonTypeTable!$Q$2</f>
        <v>66.666666666666657</v>
      </c>
      <c r="G287" t="str">
        <f ca="1">IF(C287=1,60*SummonTypeTable!$Q$2-OFFSET(F287,0,-1),
IF(F287&lt;&gt;OFFSET(F287,-1,0),OFFSET(F287,-1,0)-OFFSET(F287,0,-1),""))</f>
        <v/>
      </c>
      <c r="H287" t="str">
        <f ca="1">IF(C287=1,60*SummonTypeTable!$Q$2/OFFSET(F287,0,-1),
IF(F287&lt;&gt;OFFSET(F287,-1,0),OFFSET(F287,-1,0)/OFFSET(F287,0,-1),""))</f>
        <v/>
      </c>
      <c r="I287">
        <f ca="1">(60+SUMIF(OFFSET(N287,-$C287+1,0,$C287),"EN",OFFSET(O287,-$C287+1,0,$C287))+SUMIF(OFFSET(S287,-$C287+1,0,$C287),"EN",OFFSET(T287,-$C287+1,0,$C287)))*SummonTypeTable!$Q$2</f>
        <v>66.666666666666657</v>
      </c>
      <c r="J287" t="str">
        <f ca="1">IF(C287=1,60*SummonTypeTable!$Q$2-OFFSET(I287,0,-4),
IF(I287&lt;&gt;OFFSET(I287,-1,0),OFFSET(I287,-1,0)-OFFSET(I287,0,-4),""))</f>
        <v/>
      </c>
      <c r="K287" t="str">
        <f ca="1">IF(C287=1,60*SummonTypeTable!$Q$2/OFFSET(I287,0,-4),
IF(I287&lt;&gt;OFFSET(I287,-1,0),OFFSET(I287,-1,0)/OFFSET(I287,0,-4),""))</f>
        <v/>
      </c>
      <c r="L287" t="str">
        <f t="shared" ca="1" si="50"/>
        <v>cu</v>
      </c>
      <c r="M287" t="s">
        <v>81</v>
      </c>
      <c r="N287" t="s">
        <v>147</v>
      </c>
      <c r="O287">
        <v>250</v>
      </c>
      <c r="P287" t="str">
        <f t="shared" si="54"/>
        <v/>
      </c>
      <c r="Q287" t="str">
        <f t="shared" ca="1" si="51"/>
        <v>cu</v>
      </c>
      <c r="R287" t="s">
        <v>81</v>
      </c>
      <c r="S287" t="s">
        <v>147</v>
      </c>
      <c r="T287">
        <v>125</v>
      </c>
      <c r="U287" t="str">
        <f t="shared" ca="1" si="52"/>
        <v>cu</v>
      </c>
      <c r="V287" t="str">
        <f t="shared" si="55"/>
        <v>GO</v>
      </c>
      <c r="W287">
        <f t="shared" si="56"/>
        <v>250</v>
      </c>
      <c r="X287" t="str">
        <f t="shared" ca="1" si="57"/>
        <v>cu</v>
      </c>
      <c r="Y287" t="str">
        <f t="shared" si="58"/>
        <v>GO</v>
      </c>
      <c r="Z287">
        <f t="shared" si="59"/>
        <v>125</v>
      </c>
    </row>
    <row r="288" spans="1:26">
      <c r="A288" t="str">
        <f t="shared" si="61"/>
        <v>rt1</v>
      </c>
      <c r="B288" t="str">
        <f>VLOOKUP(A288,EventPointTypeTable!$A:$B,MATCH(EventPointTypeTable!$B$1,EventPointTypeTable!$A$1:$B$1,0),0)</f>
        <v>루틴1</v>
      </c>
      <c r="C288">
        <v>3</v>
      </c>
      <c r="D288">
        <v>9</v>
      </c>
      <c r="E288">
        <f t="shared" ca="1" si="60"/>
        <v>26</v>
      </c>
      <c r="F288">
        <f ca="1">(60+SUMIF(OFFSET(N288,-$C288+1,0,$C288),"EN",OFFSET(O288,-$C288+1,0,$C288)))*SummonTypeTable!$Q$2</f>
        <v>66.666666666666657</v>
      </c>
      <c r="G288" t="str">
        <f ca="1">IF(C288=1,60*SummonTypeTable!$Q$2-OFFSET(F288,0,-1),
IF(F288&lt;&gt;OFFSET(F288,-1,0),OFFSET(F288,-1,0)-OFFSET(F288,0,-1),""))</f>
        <v/>
      </c>
      <c r="H288" t="str">
        <f ca="1">IF(C288=1,60*SummonTypeTable!$Q$2/OFFSET(F288,0,-1),
IF(F288&lt;&gt;OFFSET(F288,-1,0),OFFSET(F288,-1,0)/OFFSET(F288,0,-1),""))</f>
        <v/>
      </c>
      <c r="I288">
        <f ca="1">(60+SUMIF(OFFSET(N288,-$C288+1,0,$C288),"EN",OFFSET(O288,-$C288+1,0,$C288))+SUMIF(OFFSET(S288,-$C288+1,0,$C288),"EN",OFFSET(T288,-$C288+1,0,$C288)))*SummonTypeTable!$Q$2</f>
        <v>66.666666666666657</v>
      </c>
      <c r="J288" t="str">
        <f ca="1">IF(C288=1,60*SummonTypeTable!$Q$2-OFFSET(I288,0,-4),
IF(I288&lt;&gt;OFFSET(I288,-1,0),OFFSET(I288,-1,0)-OFFSET(I288,0,-4),""))</f>
        <v/>
      </c>
      <c r="K288" t="str">
        <f ca="1">IF(C288=1,60*SummonTypeTable!$Q$2/OFFSET(I288,0,-4),
IF(I288&lt;&gt;OFFSET(I288,-1,0),OFFSET(I288,-1,0)/OFFSET(I288,0,-4),""))</f>
        <v/>
      </c>
      <c r="L288" t="str">
        <f t="shared" ca="1" si="50"/>
        <v>it</v>
      </c>
      <c r="M288" t="s">
        <v>139</v>
      </c>
      <c r="N288" t="s">
        <v>138</v>
      </c>
      <c r="O288">
        <v>1</v>
      </c>
      <c r="P288" t="str">
        <f t="shared" si="54"/>
        <v/>
      </c>
      <c r="Q288" t="str">
        <f t="shared" ref="Q288:Q350" ca="1" si="62">IF(ISBLANK(R288),"",
VLOOKUP(R288,OFFSET(INDIRECT("$A:$B"),0,MATCH(R$1&amp;"_Verify",INDIRECT("$1:$1"),0)-1),2,0)
)</f>
        <v>cu</v>
      </c>
      <c r="R288" t="s">
        <v>81</v>
      </c>
      <c r="S288" t="s">
        <v>147</v>
      </c>
      <c r="T288">
        <v>150</v>
      </c>
      <c r="U288" t="str">
        <f t="shared" ca="1" si="52"/>
        <v>it</v>
      </c>
      <c r="V288" t="str">
        <f t="shared" si="55"/>
        <v>Cash_sSpellGacha</v>
      </c>
      <c r="W288">
        <f t="shared" si="56"/>
        <v>1</v>
      </c>
      <c r="X288" t="str">
        <f t="shared" ca="1" si="57"/>
        <v>cu</v>
      </c>
      <c r="Y288" t="str">
        <f t="shared" si="58"/>
        <v>GO</v>
      </c>
      <c r="Z288">
        <f t="shared" si="59"/>
        <v>150</v>
      </c>
    </row>
    <row r="289" spans="1:26">
      <c r="A289" t="str">
        <f t="shared" si="61"/>
        <v>rt1</v>
      </c>
      <c r="B289" t="str">
        <f>VLOOKUP(A289,EventPointTypeTable!$A:$B,MATCH(EventPointTypeTable!$B$1,EventPointTypeTable!$A$1:$B$1,0),0)</f>
        <v>루틴1</v>
      </c>
      <c r="C289">
        <v>4</v>
      </c>
      <c r="D289">
        <v>2</v>
      </c>
      <c r="E289">
        <f t="shared" ca="1" si="60"/>
        <v>28</v>
      </c>
      <c r="F289">
        <f ca="1">(60+SUMIF(OFFSET(N289,-$C289+1,0,$C289),"EN",OFFSET(O289,-$C289+1,0,$C289)))*SummonTypeTable!$Q$2</f>
        <v>96.666666666666657</v>
      </c>
      <c r="G289">
        <f ca="1">IF(C289=1,60*SummonTypeTable!$Q$2-OFFSET(F289,0,-1),
IF(F289&lt;&gt;OFFSET(F289,-1,0),OFFSET(F289,-1,0)-OFFSET(F289,0,-1),""))</f>
        <v>38.666666666666657</v>
      </c>
      <c r="H289">
        <f ca="1">IF(C289=1,60*SummonTypeTable!$Q$2/OFFSET(F289,0,-1),
IF(F289&lt;&gt;OFFSET(F289,-1,0),OFFSET(F289,-1,0)/OFFSET(F289,0,-1),""))</f>
        <v>2.3809523809523805</v>
      </c>
      <c r="I289">
        <f ca="1">(60+SUMIF(OFFSET(N289,-$C289+1,0,$C289),"EN",OFFSET(O289,-$C289+1,0,$C289))+SUMIF(OFFSET(S289,-$C289+1,0,$C289),"EN",OFFSET(T289,-$C289+1,0,$C289)))*SummonTypeTable!$Q$2</f>
        <v>96.666666666666657</v>
      </c>
      <c r="J289">
        <f ca="1">IF(C289=1,60*SummonTypeTable!$Q$2-OFFSET(I289,0,-4),
IF(I289&lt;&gt;OFFSET(I289,-1,0),OFFSET(I289,-1,0)-OFFSET(I289,0,-4),""))</f>
        <v>38.666666666666657</v>
      </c>
      <c r="K289">
        <f ca="1">IF(C289=1,60*SummonTypeTable!$Q$2/OFFSET(I289,0,-4),
IF(I289&lt;&gt;OFFSET(I289,-1,0),OFFSET(I289,-1,0)/OFFSET(I289,0,-4),""))</f>
        <v>2.3809523809523805</v>
      </c>
      <c r="L289" t="str">
        <f t="shared" ca="1" si="50"/>
        <v>cu</v>
      </c>
      <c r="M289" t="s">
        <v>81</v>
      </c>
      <c r="N289" t="s">
        <v>146</v>
      </c>
      <c r="O289">
        <v>45</v>
      </c>
      <c r="P289" t="str">
        <f t="shared" si="54"/>
        <v>에너지너무많음</v>
      </c>
      <c r="Q289" t="str">
        <f t="shared" ca="1" si="62"/>
        <v>cu</v>
      </c>
      <c r="R289" t="s">
        <v>81</v>
      </c>
      <c r="S289" t="s">
        <v>147</v>
      </c>
      <c r="T289">
        <v>175</v>
      </c>
      <c r="U289" t="str">
        <f t="shared" ca="1" si="52"/>
        <v>cu</v>
      </c>
      <c r="V289" t="str">
        <f t="shared" si="55"/>
        <v>EN</v>
      </c>
      <c r="W289">
        <f t="shared" si="56"/>
        <v>45</v>
      </c>
      <c r="X289" t="str">
        <f t="shared" ca="1" si="57"/>
        <v>cu</v>
      </c>
      <c r="Y289" t="str">
        <f t="shared" si="58"/>
        <v>GO</v>
      </c>
      <c r="Z289">
        <f t="shared" si="59"/>
        <v>175</v>
      </c>
    </row>
    <row r="290" spans="1:26">
      <c r="A290" t="str">
        <f t="shared" si="61"/>
        <v>rt1</v>
      </c>
      <c r="B290" t="str">
        <f>VLOOKUP(A290,EventPointTypeTable!$A:$B,MATCH(EventPointTypeTable!$B$1,EventPointTypeTable!$A$1:$B$1,0),0)</f>
        <v>루틴1</v>
      </c>
      <c r="C290">
        <v>5</v>
      </c>
      <c r="D290">
        <v>7</v>
      </c>
      <c r="E290">
        <f t="shared" ca="1" si="60"/>
        <v>35</v>
      </c>
      <c r="F290">
        <f ca="1">(60+SUMIF(OFFSET(N290,-$C290+1,0,$C290),"EN",OFFSET(O290,-$C290+1,0,$C290)))*SummonTypeTable!$Q$2</f>
        <v>96.666666666666657</v>
      </c>
      <c r="G290" t="str">
        <f ca="1">IF(C290=1,60*SummonTypeTable!$Q$2-OFFSET(F290,0,-1),
IF(F290&lt;&gt;OFFSET(F290,-1,0),OFFSET(F290,-1,0)-OFFSET(F290,0,-1),""))</f>
        <v/>
      </c>
      <c r="H290" t="str">
        <f ca="1">IF(C290=1,60*SummonTypeTable!$Q$2/OFFSET(F290,0,-1),
IF(F290&lt;&gt;OFFSET(F290,-1,0),OFFSET(F290,-1,0)/OFFSET(F290,0,-1),""))</f>
        <v/>
      </c>
      <c r="I290">
        <f ca="1">(60+SUMIF(OFFSET(N290,-$C290+1,0,$C290),"EN",OFFSET(O290,-$C290+1,0,$C290))+SUMIF(OFFSET(S290,-$C290+1,0,$C290),"EN",OFFSET(T290,-$C290+1,0,$C290)))*SummonTypeTable!$Q$2</f>
        <v>96.666666666666657</v>
      </c>
      <c r="J290" t="str">
        <f ca="1">IF(C290=1,60*SummonTypeTable!$Q$2-OFFSET(I290,0,-4),
IF(I290&lt;&gt;OFFSET(I290,-1,0),OFFSET(I290,-1,0)-OFFSET(I290,0,-4),""))</f>
        <v/>
      </c>
      <c r="K290" t="str">
        <f ca="1">IF(C290=1,60*SummonTypeTable!$Q$2/OFFSET(I290,0,-4),
IF(I290&lt;&gt;OFFSET(I290,-1,0),OFFSET(I290,-1,0)/OFFSET(I290,0,-4),""))</f>
        <v/>
      </c>
      <c r="L290" t="str">
        <f t="shared" ref="L290:L303" ca="1" si="63">IF(ISBLANK(M290),"",
VLOOKUP(M290,OFFSET(INDIRECT("$A:$B"),0,MATCH(M$1&amp;"_Verify",INDIRECT("$1:$1"),0)-1),2,0)
)</f>
        <v>cu</v>
      </c>
      <c r="M290" t="s">
        <v>81</v>
      </c>
      <c r="N290" t="s">
        <v>147</v>
      </c>
      <c r="O290">
        <v>400</v>
      </c>
      <c r="P290" t="str">
        <f t="shared" si="54"/>
        <v/>
      </c>
      <c r="Q290" t="str">
        <f t="shared" ca="1" si="62"/>
        <v>cu</v>
      </c>
      <c r="R290" t="s">
        <v>81</v>
      </c>
      <c r="S290" t="s">
        <v>147</v>
      </c>
      <c r="T290">
        <v>200</v>
      </c>
      <c r="U290" t="str">
        <f t="shared" ca="1" si="52"/>
        <v>cu</v>
      </c>
      <c r="V290" t="str">
        <f t="shared" si="55"/>
        <v>GO</v>
      </c>
      <c r="W290">
        <f t="shared" si="56"/>
        <v>400</v>
      </c>
      <c r="X290" t="str">
        <f t="shared" ca="1" si="57"/>
        <v>cu</v>
      </c>
      <c r="Y290" t="str">
        <f t="shared" si="58"/>
        <v>GO</v>
      </c>
      <c r="Z290">
        <f t="shared" si="59"/>
        <v>200</v>
      </c>
    </row>
    <row r="291" spans="1:26">
      <c r="A291" t="str">
        <f t="shared" si="61"/>
        <v>rt1</v>
      </c>
      <c r="B291" t="str">
        <f>VLOOKUP(A291,EventPointTypeTable!$A:$B,MATCH(EventPointTypeTable!$B$1,EventPointTypeTable!$A$1:$B$1,0),0)</f>
        <v>루틴1</v>
      </c>
      <c r="C291">
        <v>6</v>
      </c>
      <c r="D291">
        <v>11</v>
      </c>
      <c r="E291">
        <f t="shared" ca="1" si="60"/>
        <v>46</v>
      </c>
      <c r="F291">
        <f ca="1">(60+SUMIF(OFFSET(N291,-$C291+1,0,$C291),"EN",OFFSET(O291,-$C291+1,0,$C291)))*SummonTypeTable!$Q$2</f>
        <v>96.666666666666657</v>
      </c>
      <c r="G291" t="str">
        <f ca="1">IF(C291=1,60*SummonTypeTable!$Q$2-OFFSET(F291,0,-1),
IF(F291&lt;&gt;OFFSET(F291,-1,0),OFFSET(F291,-1,0)-OFFSET(F291,0,-1),""))</f>
        <v/>
      </c>
      <c r="H291" t="str">
        <f ca="1">IF(C291=1,60*SummonTypeTable!$Q$2/OFFSET(F291,0,-1),
IF(F291&lt;&gt;OFFSET(F291,-1,0),OFFSET(F291,-1,0)/OFFSET(F291,0,-1),""))</f>
        <v/>
      </c>
      <c r="I291">
        <f ca="1">(60+SUMIF(OFFSET(N291,-$C291+1,0,$C291),"EN",OFFSET(O291,-$C291+1,0,$C291))+SUMIF(OFFSET(S291,-$C291+1,0,$C291),"EN",OFFSET(T291,-$C291+1,0,$C291)))*SummonTypeTable!$Q$2</f>
        <v>96.666666666666657</v>
      </c>
      <c r="J291" t="str">
        <f ca="1">IF(C291=1,60*SummonTypeTable!$Q$2-OFFSET(I291,0,-4),
IF(I291&lt;&gt;OFFSET(I291,-1,0),OFFSET(I291,-1,0)-OFFSET(I291,0,-4),""))</f>
        <v/>
      </c>
      <c r="K291" t="str">
        <f ca="1">IF(C291=1,60*SummonTypeTable!$Q$2/OFFSET(I291,0,-4),
IF(I291&lt;&gt;OFFSET(I291,-1,0),OFFSET(I291,-1,0)/OFFSET(I291,0,-4),""))</f>
        <v/>
      </c>
      <c r="L291" t="str">
        <f t="shared" ca="1" si="63"/>
        <v>cu</v>
      </c>
      <c r="M291" t="s">
        <v>81</v>
      </c>
      <c r="N291" t="s">
        <v>147</v>
      </c>
      <c r="O291">
        <v>450</v>
      </c>
      <c r="P291" t="str">
        <f t="shared" si="54"/>
        <v/>
      </c>
      <c r="Q291" t="str">
        <f t="shared" ca="1" si="62"/>
        <v>cu</v>
      </c>
      <c r="R291" t="s">
        <v>81</v>
      </c>
      <c r="S291" t="s">
        <v>147</v>
      </c>
      <c r="T291">
        <v>225</v>
      </c>
      <c r="U291" t="str">
        <f t="shared" ca="1" si="52"/>
        <v>cu</v>
      </c>
      <c r="V291" t="str">
        <f t="shared" si="55"/>
        <v>GO</v>
      </c>
      <c r="W291">
        <f t="shared" si="56"/>
        <v>450</v>
      </c>
      <c r="X291" t="str">
        <f t="shared" ca="1" si="57"/>
        <v>cu</v>
      </c>
      <c r="Y291" t="str">
        <f t="shared" si="58"/>
        <v>GO</v>
      </c>
      <c r="Z291">
        <f t="shared" si="59"/>
        <v>225</v>
      </c>
    </row>
    <row r="292" spans="1:26">
      <c r="A292" t="str">
        <f t="shared" si="61"/>
        <v>rt1</v>
      </c>
      <c r="B292" t="str">
        <f>VLOOKUP(A292,EventPointTypeTable!$A:$B,MATCH(EventPointTypeTable!$B$1,EventPointTypeTable!$A$1:$B$1,0),0)</f>
        <v>루틴1</v>
      </c>
      <c r="C292">
        <v>7</v>
      </c>
      <c r="D292">
        <v>2</v>
      </c>
      <c r="E292">
        <f t="shared" ca="1" si="60"/>
        <v>48</v>
      </c>
      <c r="F292">
        <f ca="1">(60+SUMIF(OFFSET(N292,-$C292+1,0,$C292),"EN",OFFSET(O292,-$C292+1,0,$C292)))*SummonTypeTable!$Q$2</f>
        <v>130</v>
      </c>
      <c r="G292">
        <f ca="1">IF(C292=1,60*SummonTypeTable!$Q$2-OFFSET(F292,0,-1),
IF(F292&lt;&gt;OFFSET(F292,-1,0),OFFSET(F292,-1,0)-OFFSET(F292,0,-1),""))</f>
        <v>48.666666666666657</v>
      </c>
      <c r="H292">
        <f ca="1">IF(C292=1,60*SummonTypeTable!$Q$2/OFFSET(F292,0,-1),
IF(F292&lt;&gt;OFFSET(F292,-1,0),OFFSET(F292,-1,0)/OFFSET(F292,0,-1),""))</f>
        <v>2.0138888888888888</v>
      </c>
      <c r="I292">
        <f ca="1">(60+SUMIF(OFFSET(N292,-$C292+1,0,$C292),"EN",OFFSET(O292,-$C292+1,0,$C292))+SUMIF(OFFSET(S292,-$C292+1,0,$C292),"EN",OFFSET(T292,-$C292+1,0,$C292)))*SummonTypeTable!$Q$2</f>
        <v>130</v>
      </c>
      <c r="J292">
        <f ca="1">IF(C292=1,60*SummonTypeTable!$Q$2-OFFSET(I292,0,-4),
IF(I292&lt;&gt;OFFSET(I292,-1,0),OFFSET(I292,-1,0)-OFFSET(I292,0,-4),""))</f>
        <v>48.666666666666657</v>
      </c>
      <c r="K292">
        <f ca="1">IF(C292=1,60*SummonTypeTable!$Q$2/OFFSET(I292,0,-4),
IF(I292&lt;&gt;OFFSET(I292,-1,0),OFFSET(I292,-1,0)/OFFSET(I292,0,-4),""))</f>
        <v>2.0138888888888888</v>
      </c>
      <c r="L292" t="str">
        <f t="shared" ca="1" si="63"/>
        <v>cu</v>
      </c>
      <c r="M292" t="s">
        <v>81</v>
      </c>
      <c r="N292" t="s">
        <v>146</v>
      </c>
      <c r="O292">
        <v>50</v>
      </c>
      <c r="P292" t="str">
        <f t="shared" si="54"/>
        <v>에너지너무많음</v>
      </c>
      <c r="Q292" t="str">
        <f t="shared" ca="1" si="62"/>
        <v>cu</v>
      </c>
      <c r="R292" t="s">
        <v>81</v>
      </c>
      <c r="S292" t="s">
        <v>147</v>
      </c>
      <c r="T292">
        <v>250</v>
      </c>
      <c r="U292" t="str">
        <f t="shared" ca="1" si="52"/>
        <v>cu</v>
      </c>
      <c r="V292" t="str">
        <f t="shared" si="55"/>
        <v>EN</v>
      </c>
      <c r="W292">
        <f t="shared" si="56"/>
        <v>50</v>
      </c>
      <c r="X292" t="str">
        <f t="shared" ca="1" si="57"/>
        <v>cu</v>
      </c>
      <c r="Y292" t="str">
        <f t="shared" si="58"/>
        <v>GO</v>
      </c>
      <c r="Z292">
        <f t="shared" si="59"/>
        <v>250</v>
      </c>
    </row>
    <row r="293" spans="1:26">
      <c r="A293" t="str">
        <f t="shared" si="61"/>
        <v>rt1</v>
      </c>
      <c r="B293" t="str">
        <f>VLOOKUP(A293,EventPointTypeTable!$A:$B,MATCH(EventPointTypeTable!$B$1,EventPointTypeTable!$A$1:$B$1,0),0)</f>
        <v>루틴1</v>
      </c>
      <c r="C293">
        <v>8</v>
      </c>
      <c r="D293">
        <v>9</v>
      </c>
      <c r="E293">
        <f t="shared" ca="1" si="60"/>
        <v>57</v>
      </c>
      <c r="F293">
        <f ca="1">(60+SUMIF(OFFSET(N293,-$C293+1,0,$C293),"EN",OFFSET(O293,-$C293+1,0,$C293)))*SummonTypeTable!$Q$2</f>
        <v>130</v>
      </c>
      <c r="G293" t="str">
        <f ca="1">IF(C293=1,60*SummonTypeTable!$Q$2-OFFSET(F293,0,-1),
IF(F293&lt;&gt;OFFSET(F293,-1,0),OFFSET(F293,-1,0)-OFFSET(F293,0,-1),""))</f>
        <v/>
      </c>
      <c r="H293" t="str">
        <f ca="1">IF(C293=1,60*SummonTypeTable!$Q$2/OFFSET(F293,0,-1),
IF(F293&lt;&gt;OFFSET(F293,-1,0),OFFSET(F293,-1,0)/OFFSET(F293,0,-1),""))</f>
        <v/>
      </c>
      <c r="I293">
        <f ca="1">(60+SUMIF(OFFSET(N293,-$C293+1,0,$C293),"EN",OFFSET(O293,-$C293+1,0,$C293))+SUMIF(OFFSET(S293,-$C293+1,0,$C293),"EN",OFFSET(T293,-$C293+1,0,$C293)))*SummonTypeTable!$Q$2</f>
        <v>130</v>
      </c>
      <c r="J293" t="str">
        <f ca="1">IF(C293=1,60*SummonTypeTable!$Q$2-OFFSET(I293,0,-4),
IF(I293&lt;&gt;OFFSET(I293,-1,0),OFFSET(I293,-1,0)-OFFSET(I293,0,-4),""))</f>
        <v/>
      </c>
      <c r="K293" t="str">
        <f ca="1">IF(C293=1,60*SummonTypeTable!$Q$2/OFFSET(I293,0,-4),
IF(I293&lt;&gt;OFFSET(I293,-1,0),OFFSET(I293,-1,0)/OFFSET(I293,0,-4),""))</f>
        <v/>
      </c>
      <c r="L293" t="str">
        <f t="shared" ca="1" si="63"/>
        <v>it</v>
      </c>
      <c r="M293" t="s">
        <v>139</v>
      </c>
      <c r="N293" t="s">
        <v>138</v>
      </c>
      <c r="O293">
        <v>1</v>
      </c>
      <c r="P293" t="str">
        <f t="shared" si="54"/>
        <v/>
      </c>
      <c r="Q293" t="str">
        <f t="shared" ca="1" si="62"/>
        <v>cu</v>
      </c>
      <c r="R293" t="s">
        <v>81</v>
      </c>
      <c r="S293" t="s">
        <v>147</v>
      </c>
      <c r="T293">
        <v>275</v>
      </c>
      <c r="U293" t="str">
        <f t="shared" ca="1" si="52"/>
        <v>it</v>
      </c>
      <c r="V293" t="str">
        <f t="shared" si="55"/>
        <v>Cash_sSpellGacha</v>
      </c>
      <c r="W293">
        <f t="shared" si="56"/>
        <v>1</v>
      </c>
      <c r="X293" t="str">
        <f t="shared" ca="1" si="57"/>
        <v>cu</v>
      </c>
      <c r="Y293" t="str">
        <f t="shared" si="58"/>
        <v>GO</v>
      </c>
      <c r="Z293">
        <f t="shared" si="59"/>
        <v>275</v>
      </c>
    </row>
    <row r="294" spans="1:26">
      <c r="A294" t="str">
        <f t="shared" si="61"/>
        <v>rt1</v>
      </c>
      <c r="B294" t="str">
        <f>VLOOKUP(A294,EventPointTypeTable!$A:$B,MATCH(EventPointTypeTable!$B$1,EventPointTypeTable!$A$1:$B$1,0),0)</f>
        <v>루틴1</v>
      </c>
      <c r="C294">
        <v>9</v>
      </c>
      <c r="D294">
        <v>2</v>
      </c>
      <c r="E294">
        <f t="shared" ca="1" si="60"/>
        <v>59</v>
      </c>
      <c r="F294">
        <f ca="1">(60+SUMIF(OFFSET(N294,-$C294+1,0,$C294),"EN",OFFSET(O294,-$C294+1,0,$C294)))*SummonTypeTable!$Q$2</f>
        <v>130</v>
      </c>
      <c r="G294" t="str">
        <f ca="1">IF(C294=1,60*SummonTypeTable!$Q$2-OFFSET(F294,0,-1),
IF(F294&lt;&gt;OFFSET(F294,-1,0),OFFSET(F294,-1,0)-OFFSET(F294,0,-1),""))</f>
        <v/>
      </c>
      <c r="H294" t="str">
        <f ca="1">IF(C294=1,60*SummonTypeTable!$Q$2/OFFSET(F294,0,-1),
IF(F294&lt;&gt;OFFSET(F294,-1,0),OFFSET(F294,-1,0)/OFFSET(F294,0,-1),""))</f>
        <v/>
      </c>
      <c r="I294">
        <f ca="1">(60+SUMIF(OFFSET(N294,-$C294+1,0,$C294),"EN",OFFSET(O294,-$C294+1,0,$C294))+SUMIF(OFFSET(S294,-$C294+1,0,$C294),"EN",OFFSET(T294,-$C294+1,0,$C294)))*SummonTypeTable!$Q$2</f>
        <v>130</v>
      </c>
      <c r="J294" t="str">
        <f ca="1">IF(C294=1,60*SummonTypeTable!$Q$2-OFFSET(I294,0,-4),
IF(I294&lt;&gt;OFFSET(I294,-1,0),OFFSET(I294,-1,0)-OFFSET(I294,0,-4),""))</f>
        <v/>
      </c>
      <c r="K294" t="str">
        <f ca="1">IF(C294=1,60*SummonTypeTable!$Q$2/OFFSET(I294,0,-4),
IF(I294&lt;&gt;OFFSET(I294,-1,0),OFFSET(I294,-1,0)/OFFSET(I294,0,-4),""))</f>
        <v/>
      </c>
      <c r="L294" t="str">
        <f t="shared" ca="1" si="63"/>
        <v>cu</v>
      </c>
      <c r="M294" t="s">
        <v>81</v>
      </c>
      <c r="N294" t="s">
        <v>147</v>
      </c>
      <c r="O294">
        <v>600</v>
      </c>
      <c r="P294" t="str">
        <f t="shared" si="54"/>
        <v/>
      </c>
      <c r="Q294" t="str">
        <f t="shared" ca="1" si="62"/>
        <v>cu</v>
      </c>
      <c r="R294" t="s">
        <v>81</v>
      </c>
      <c r="S294" t="s">
        <v>147</v>
      </c>
      <c r="T294">
        <v>300</v>
      </c>
      <c r="U294" t="str">
        <f t="shared" ca="1" si="52"/>
        <v>cu</v>
      </c>
      <c r="V294" t="str">
        <f t="shared" si="55"/>
        <v>GO</v>
      </c>
      <c r="W294">
        <f t="shared" si="56"/>
        <v>600</v>
      </c>
      <c r="X294" t="str">
        <f t="shared" ca="1" si="57"/>
        <v>cu</v>
      </c>
      <c r="Y294" t="str">
        <f t="shared" si="58"/>
        <v>GO</v>
      </c>
      <c r="Z294">
        <f t="shared" si="59"/>
        <v>300</v>
      </c>
    </row>
    <row r="295" spans="1:26">
      <c r="A295" t="str">
        <f t="shared" si="61"/>
        <v>rt1</v>
      </c>
      <c r="B295" t="str">
        <f>VLOOKUP(A295,EventPointTypeTable!$A:$B,MATCH(EventPointTypeTable!$B$1,EventPointTypeTable!$A$1:$B$1,0),0)</f>
        <v>루틴1</v>
      </c>
      <c r="C295">
        <v>10</v>
      </c>
      <c r="D295">
        <v>3</v>
      </c>
      <c r="E295">
        <f t="shared" ca="1" si="60"/>
        <v>62</v>
      </c>
      <c r="F295">
        <f ca="1">(60+SUMIF(OFFSET(N295,-$C295+1,0,$C295),"EN",OFFSET(O295,-$C295+1,0,$C295)))*SummonTypeTable!$Q$2</f>
        <v>130</v>
      </c>
      <c r="G295" t="str">
        <f ca="1">IF(C295=1,60*SummonTypeTable!$Q$2-OFFSET(F295,0,-1),
IF(F295&lt;&gt;OFFSET(F295,-1,0),OFFSET(F295,-1,0)-OFFSET(F295,0,-1),""))</f>
        <v/>
      </c>
      <c r="H295" t="str">
        <f ca="1">IF(C295=1,60*SummonTypeTable!$Q$2/OFFSET(F295,0,-1),
IF(F295&lt;&gt;OFFSET(F295,-1,0),OFFSET(F295,-1,0)/OFFSET(F295,0,-1),""))</f>
        <v/>
      </c>
      <c r="I295">
        <f ca="1">(60+SUMIF(OFFSET(N295,-$C295+1,0,$C295),"EN",OFFSET(O295,-$C295+1,0,$C295))+SUMIF(OFFSET(S295,-$C295+1,0,$C295),"EN",OFFSET(T295,-$C295+1,0,$C295)))*SummonTypeTable!$Q$2</f>
        <v>130</v>
      </c>
      <c r="J295" t="str">
        <f ca="1">IF(C295=1,60*SummonTypeTable!$Q$2-OFFSET(I295,0,-4),
IF(I295&lt;&gt;OFFSET(I295,-1,0),OFFSET(I295,-1,0)-OFFSET(I295,0,-4),""))</f>
        <v/>
      </c>
      <c r="K295" t="str">
        <f ca="1">IF(C295=1,60*SummonTypeTable!$Q$2/OFFSET(I295,0,-4),
IF(I295&lt;&gt;OFFSET(I295,-1,0),OFFSET(I295,-1,0)/OFFSET(I295,0,-4),""))</f>
        <v/>
      </c>
      <c r="L295" t="str">
        <f t="shared" ca="1" si="63"/>
        <v>it</v>
      </c>
      <c r="M295" t="s">
        <v>139</v>
      </c>
      <c r="N295" t="s">
        <v>140</v>
      </c>
      <c r="O295">
        <v>1</v>
      </c>
      <c r="P295" t="str">
        <f t="shared" si="54"/>
        <v/>
      </c>
      <c r="Q295" t="str">
        <f t="shared" ca="1" si="62"/>
        <v>cu</v>
      </c>
      <c r="R295" t="s">
        <v>81</v>
      </c>
      <c r="S295" t="s">
        <v>147</v>
      </c>
      <c r="T295">
        <v>325</v>
      </c>
      <c r="U295" t="str">
        <f t="shared" ca="1" si="52"/>
        <v>it</v>
      </c>
      <c r="V295" t="str">
        <f t="shared" si="55"/>
        <v>Cash_sCharacterGacha</v>
      </c>
      <c r="W295">
        <f t="shared" si="56"/>
        <v>1</v>
      </c>
      <c r="X295" t="str">
        <f t="shared" ca="1" si="57"/>
        <v>cu</v>
      </c>
      <c r="Y295" t="str">
        <f t="shared" si="58"/>
        <v>GO</v>
      </c>
      <c r="Z295">
        <f t="shared" si="59"/>
        <v>325</v>
      </c>
    </row>
    <row r="296" spans="1:26">
      <c r="A296" t="str">
        <f t="shared" si="61"/>
        <v>rt1</v>
      </c>
      <c r="B296" t="str">
        <f>VLOOKUP(A296,EventPointTypeTable!$A:$B,MATCH(EventPointTypeTable!$B$1,EventPointTypeTable!$A$1:$B$1,0),0)</f>
        <v>루틴1</v>
      </c>
      <c r="C296">
        <v>11</v>
      </c>
      <c r="D296">
        <v>10</v>
      </c>
      <c r="E296">
        <f t="shared" ca="1" si="60"/>
        <v>72</v>
      </c>
      <c r="F296">
        <f ca="1">(60+SUMIF(OFFSET(N296,-$C296+1,0,$C296),"EN",OFFSET(O296,-$C296+1,0,$C296)))*SummonTypeTable!$Q$2</f>
        <v>166.66666666666666</v>
      </c>
      <c r="G296">
        <f ca="1">IF(C296=1,60*SummonTypeTable!$Q$2-OFFSET(F296,0,-1),
IF(F296&lt;&gt;OFFSET(F296,-1,0),OFFSET(F296,-1,0)-OFFSET(F296,0,-1),""))</f>
        <v>58</v>
      </c>
      <c r="H296">
        <f ca="1">IF(C296=1,60*SummonTypeTable!$Q$2/OFFSET(F296,0,-1),
IF(F296&lt;&gt;OFFSET(F296,-1,0),OFFSET(F296,-1,0)/OFFSET(F296,0,-1),""))</f>
        <v>1.8055555555555556</v>
      </c>
      <c r="I296">
        <f ca="1">(60+SUMIF(OFFSET(N296,-$C296+1,0,$C296),"EN",OFFSET(O296,-$C296+1,0,$C296))+SUMIF(OFFSET(S296,-$C296+1,0,$C296),"EN",OFFSET(T296,-$C296+1,0,$C296)))*SummonTypeTable!$Q$2</f>
        <v>166.66666666666666</v>
      </c>
      <c r="J296">
        <f ca="1">IF(C296=1,60*SummonTypeTable!$Q$2-OFFSET(I296,0,-4),
IF(I296&lt;&gt;OFFSET(I296,-1,0),OFFSET(I296,-1,0)-OFFSET(I296,0,-4),""))</f>
        <v>58</v>
      </c>
      <c r="K296">
        <f ca="1">IF(C296=1,60*SummonTypeTable!$Q$2/OFFSET(I296,0,-4),
IF(I296&lt;&gt;OFFSET(I296,-1,0),OFFSET(I296,-1,0)/OFFSET(I296,0,-4),""))</f>
        <v>1.8055555555555556</v>
      </c>
      <c r="L296" t="str">
        <f t="shared" ca="1" si="63"/>
        <v>cu</v>
      </c>
      <c r="M296" t="s">
        <v>81</v>
      </c>
      <c r="N296" t="s">
        <v>146</v>
      </c>
      <c r="O296">
        <v>55</v>
      </c>
      <c r="P296" t="str">
        <f t="shared" si="54"/>
        <v>에너지너무많음</v>
      </c>
      <c r="Q296" t="str">
        <f t="shared" ca="1" si="62"/>
        <v>cu</v>
      </c>
      <c r="R296" t="s">
        <v>81</v>
      </c>
      <c r="S296" t="s">
        <v>147</v>
      </c>
      <c r="T296">
        <v>350</v>
      </c>
      <c r="U296" t="str">
        <f t="shared" ca="1" si="52"/>
        <v>cu</v>
      </c>
      <c r="V296" t="str">
        <f t="shared" si="55"/>
        <v>EN</v>
      </c>
      <c r="W296">
        <f t="shared" si="56"/>
        <v>55</v>
      </c>
      <c r="X296" t="str">
        <f t="shared" ca="1" si="57"/>
        <v>cu</v>
      </c>
      <c r="Y296" t="str">
        <f t="shared" si="58"/>
        <v>GO</v>
      </c>
      <c r="Z296">
        <f t="shared" si="59"/>
        <v>350</v>
      </c>
    </row>
    <row r="297" spans="1:26">
      <c r="A297" t="str">
        <f t="shared" si="61"/>
        <v>rt1</v>
      </c>
      <c r="B297" t="str">
        <f>VLOOKUP(A297,EventPointTypeTable!$A:$B,MATCH(EventPointTypeTable!$B$1,EventPointTypeTable!$A$1:$B$1,0),0)</f>
        <v>루틴1</v>
      </c>
      <c r="C297">
        <v>12</v>
      </c>
      <c r="D297">
        <v>13</v>
      </c>
      <c r="E297">
        <f t="shared" ca="1" si="60"/>
        <v>85</v>
      </c>
      <c r="F297">
        <f ca="1">(60+SUMIF(OFFSET(N297,-$C297+1,0,$C297),"EN",OFFSET(O297,-$C297+1,0,$C297)))*SummonTypeTable!$Q$2</f>
        <v>166.66666666666666</v>
      </c>
      <c r="G297" t="str">
        <f ca="1">IF(C297=1,60*SummonTypeTable!$Q$2-OFFSET(F297,0,-1),
IF(F297&lt;&gt;OFFSET(F297,-1,0),OFFSET(F297,-1,0)-OFFSET(F297,0,-1),""))</f>
        <v/>
      </c>
      <c r="H297" t="str">
        <f ca="1">IF(C297=1,60*SummonTypeTable!$Q$2/OFFSET(F297,0,-1),
IF(F297&lt;&gt;OFFSET(F297,-1,0),OFFSET(F297,-1,0)/OFFSET(F297,0,-1),""))</f>
        <v/>
      </c>
      <c r="I297">
        <f ca="1">(60+SUMIF(OFFSET(N297,-$C297+1,0,$C297),"EN",OFFSET(O297,-$C297+1,0,$C297))+SUMIF(OFFSET(S297,-$C297+1,0,$C297),"EN",OFFSET(T297,-$C297+1,0,$C297)))*SummonTypeTable!$Q$2</f>
        <v>166.66666666666666</v>
      </c>
      <c r="J297" t="str">
        <f ca="1">IF(C297=1,60*SummonTypeTable!$Q$2-OFFSET(I297,0,-4),
IF(I297&lt;&gt;OFFSET(I297,-1,0),OFFSET(I297,-1,0)-OFFSET(I297,0,-4),""))</f>
        <v/>
      </c>
      <c r="K297" t="str">
        <f ca="1">IF(C297=1,60*SummonTypeTable!$Q$2/OFFSET(I297,0,-4),
IF(I297&lt;&gt;OFFSET(I297,-1,0),OFFSET(I297,-1,0)/OFFSET(I297,0,-4),""))</f>
        <v/>
      </c>
      <c r="L297" t="str">
        <f t="shared" ca="1" si="63"/>
        <v>cu</v>
      </c>
      <c r="M297" t="s">
        <v>81</v>
      </c>
      <c r="N297" t="s">
        <v>147</v>
      </c>
      <c r="O297">
        <v>750</v>
      </c>
      <c r="P297" t="str">
        <f t="shared" si="54"/>
        <v/>
      </c>
      <c r="Q297" t="str">
        <f t="shared" ca="1" si="62"/>
        <v>cu</v>
      </c>
      <c r="R297" t="s">
        <v>81</v>
      </c>
      <c r="S297" t="s">
        <v>147</v>
      </c>
      <c r="T297">
        <v>375</v>
      </c>
      <c r="U297" t="str">
        <f t="shared" ca="1" si="52"/>
        <v>cu</v>
      </c>
      <c r="V297" t="str">
        <f t="shared" si="55"/>
        <v>GO</v>
      </c>
      <c r="W297">
        <f t="shared" si="56"/>
        <v>750</v>
      </c>
      <c r="X297" t="str">
        <f t="shared" ca="1" si="57"/>
        <v>cu</v>
      </c>
      <c r="Y297" t="str">
        <f t="shared" si="58"/>
        <v>GO</v>
      </c>
      <c r="Z297">
        <f t="shared" si="59"/>
        <v>375</v>
      </c>
    </row>
    <row r="298" spans="1:26">
      <c r="A298" t="str">
        <f t="shared" si="61"/>
        <v>rt1</v>
      </c>
      <c r="B298" t="str">
        <f>VLOOKUP(A298,EventPointTypeTable!$A:$B,MATCH(EventPointTypeTable!$B$1,EventPointTypeTable!$A$1:$B$1,0),0)</f>
        <v>루틴1</v>
      </c>
      <c r="C298">
        <v>13</v>
      </c>
      <c r="D298">
        <v>5</v>
      </c>
      <c r="E298">
        <f t="shared" ca="1" si="60"/>
        <v>90</v>
      </c>
      <c r="F298">
        <f ca="1">(60+SUMIF(OFFSET(N298,-$C298+1,0,$C298),"EN",OFFSET(O298,-$C298+1,0,$C298)))*SummonTypeTable!$Q$2</f>
        <v>166.66666666666666</v>
      </c>
      <c r="G298" t="str">
        <f ca="1">IF(C298=1,60*SummonTypeTable!$Q$2-OFFSET(F298,0,-1),
IF(F298&lt;&gt;OFFSET(F298,-1,0),OFFSET(F298,-1,0)-OFFSET(F298,0,-1),""))</f>
        <v/>
      </c>
      <c r="H298" t="str">
        <f ca="1">IF(C298=1,60*SummonTypeTable!$Q$2/OFFSET(F298,0,-1),
IF(F298&lt;&gt;OFFSET(F298,-1,0),OFFSET(F298,-1,0)/OFFSET(F298,0,-1),""))</f>
        <v/>
      </c>
      <c r="I298">
        <f ca="1">(60+SUMIF(OFFSET(N298,-$C298+1,0,$C298),"EN",OFFSET(O298,-$C298+1,0,$C298))+SUMIF(OFFSET(S298,-$C298+1,0,$C298),"EN",OFFSET(T298,-$C298+1,0,$C298)))*SummonTypeTable!$Q$2</f>
        <v>166.66666666666666</v>
      </c>
      <c r="J298" t="str">
        <f ca="1">IF(C298=1,60*SummonTypeTable!$Q$2-OFFSET(I298,0,-4),
IF(I298&lt;&gt;OFFSET(I298,-1,0),OFFSET(I298,-1,0)-OFFSET(I298,0,-4),""))</f>
        <v/>
      </c>
      <c r="K298" t="str">
        <f ca="1">IF(C298=1,60*SummonTypeTable!$Q$2/OFFSET(I298,0,-4),
IF(I298&lt;&gt;OFFSET(I298,-1,0),OFFSET(I298,-1,0)/OFFSET(I298,0,-4),""))</f>
        <v/>
      </c>
      <c r="L298" t="str">
        <f t="shared" ca="1" si="63"/>
        <v>it</v>
      </c>
      <c r="M298" t="s">
        <v>139</v>
      </c>
      <c r="N298" t="s">
        <v>138</v>
      </c>
      <c r="O298">
        <v>1</v>
      </c>
      <c r="P298" t="str">
        <f t="shared" si="54"/>
        <v/>
      </c>
      <c r="Q298" t="str">
        <f t="shared" ca="1" si="62"/>
        <v>cu</v>
      </c>
      <c r="R298" t="s">
        <v>81</v>
      </c>
      <c r="S298" t="s">
        <v>147</v>
      </c>
      <c r="T298">
        <v>400</v>
      </c>
      <c r="U298" t="str">
        <f t="shared" ca="1" si="52"/>
        <v>it</v>
      </c>
      <c r="V298" t="str">
        <f t="shared" si="55"/>
        <v>Cash_sSpellGacha</v>
      </c>
      <c r="W298">
        <f t="shared" si="56"/>
        <v>1</v>
      </c>
      <c r="X298" t="str">
        <f t="shared" ca="1" si="57"/>
        <v>cu</v>
      </c>
      <c r="Y298" t="str">
        <f t="shared" si="58"/>
        <v>GO</v>
      </c>
      <c r="Z298">
        <f t="shared" si="59"/>
        <v>400</v>
      </c>
    </row>
    <row r="299" spans="1:26">
      <c r="A299" t="str">
        <f t="shared" si="61"/>
        <v>rt1</v>
      </c>
      <c r="B299" t="str">
        <f>VLOOKUP(A299,EventPointTypeTable!$A:$B,MATCH(EventPointTypeTable!$B$1,EventPointTypeTable!$A$1:$B$1,0),0)</f>
        <v>루틴1</v>
      </c>
      <c r="C299">
        <v>14</v>
      </c>
      <c r="D299">
        <v>10</v>
      </c>
      <c r="E299">
        <f t="shared" ca="1" si="60"/>
        <v>100</v>
      </c>
      <c r="F299">
        <f ca="1">(60+SUMIF(OFFSET(N299,-$C299+1,0,$C299),"EN",OFFSET(O299,-$C299+1,0,$C299)))*SummonTypeTable!$Q$2</f>
        <v>166.66666666666666</v>
      </c>
      <c r="G299" t="str">
        <f ca="1">IF(C299=1,60*SummonTypeTable!$Q$2-OFFSET(F299,0,-1),
IF(F299&lt;&gt;OFFSET(F299,-1,0),OFFSET(F299,-1,0)-OFFSET(F299,0,-1),""))</f>
        <v/>
      </c>
      <c r="H299" t="str">
        <f ca="1">IF(C299=1,60*SummonTypeTable!$Q$2/OFFSET(F299,0,-1),
IF(F299&lt;&gt;OFFSET(F299,-1,0),OFFSET(F299,-1,0)/OFFSET(F299,0,-1),""))</f>
        <v/>
      </c>
      <c r="I299">
        <f ca="1">(60+SUMIF(OFFSET(N299,-$C299+1,0,$C299),"EN",OFFSET(O299,-$C299+1,0,$C299))+SUMIF(OFFSET(S299,-$C299+1,0,$C299),"EN",OFFSET(T299,-$C299+1,0,$C299)))*SummonTypeTable!$Q$2</f>
        <v>166.66666666666666</v>
      </c>
      <c r="J299" t="str">
        <f ca="1">IF(C299=1,60*SummonTypeTable!$Q$2-OFFSET(I299,0,-4),
IF(I299&lt;&gt;OFFSET(I299,-1,0),OFFSET(I299,-1,0)-OFFSET(I299,0,-4),""))</f>
        <v/>
      </c>
      <c r="K299" t="str">
        <f ca="1">IF(C299=1,60*SummonTypeTable!$Q$2/OFFSET(I299,0,-4),
IF(I299&lt;&gt;OFFSET(I299,-1,0),OFFSET(I299,-1,0)/OFFSET(I299,0,-4),""))</f>
        <v/>
      </c>
      <c r="L299" t="str">
        <f t="shared" ca="1" si="63"/>
        <v>cu</v>
      </c>
      <c r="M299" t="s">
        <v>81</v>
      </c>
      <c r="N299" t="s">
        <v>153</v>
      </c>
      <c r="O299">
        <v>3</v>
      </c>
      <c r="P299" t="str">
        <f t="shared" si="54"/>
        <v/>
      </c>
      <c r="Q299" t="str">
        <f t="shared" ca="1" si="62"/>
        <v>cu</v>
      </c>
      <c r="R299" t="s">
        <v>81</v>
      </c>
      <c r="S299" t="s">
        <v>153</v>
      </c>
      <c r="T299">
        <v>1</v>
      </c>
      <c r="U299" t="str">
        <f t="shared" ca="1" si="52"/>
        <v>cu</v>
      </c>
      <c r="V299" t="str">
        <f t="shared" si="55"/>
        <v>DI</v>
      </c>
      <c r="W299">
        <f t="shared" si="56"/>
        <v>3</v>
      </c>
      <c r="X299" t="str">
        <f t="shared" ca="1" si="57"/>
        <v>cu</v>
      </c>
      <c r="Y299" t="str">
        <f t="shared" si="58"/>
        <v>DI</v>
      </c>
      <c r="Z299">
        <f t="shared" si="59"/>
        <v>1</v>
      </c>
    </row>
    <row r="300" spans="1:26">
      <c r="A300" t="str">
        <f t="shared" si="61"/>
        <v>rt1</v>
      </c>
      <c r="B300" t="str">
        <f>VLOOKUP(A300,EventPointTypeTable!$A:$B,MATCH(EventPointTypeTable!$B$1,EventPointTypeTable!$A$1:$B$1,0),0)</f>
        <v>루틴1</v>
      </c>
      <c r="C300">
        <v>15</v>
      </c>
      <c r="D300">
        <v>16</v>
      </c>
      <c r="E300">
        <f t="shared" ca="1" si="60"/>
        <v>116</v>
      </c>
      <c r="F300">
        <f ca="1">(60+SUMIF(OFFSET(N300,-$C300+1,0,$C300),"EN",OFFSET(O300,-$C300+1,0,$C300)))*SummonTypeTable!$Q$2</f>
        <v>166.66666666666666</v>
      </c>
      <c r="G300" t="str">
        <f ca="1">IF(C300=1,60*SummonTypeTable!$Q$2-OFFSET(F300,0,-1),
IF(F300&lt;&gt;OFFSET(F300,-1,0),OFFSET(F300,-1,0)-OFFSET(F300,0,-1),""))</f>
        <v/>
      </c>
      <c r="H300" t="str">
        <f ca="1">IF(C300=1,60*SummonTypeTable!$Q$2/OFFSET(F300,0,-1),
IF(F300&lt;&gt;OFFSET(F300,-1,0),OFFSET(F300,-1,0)/OFFSET(F300,0,-1),""))</f>
        <v/>
      </c>
      <c r="I300">
        <f ca="1">(60+SUMIF(OFFSET(N300,-$C300+1,0,$C300),"EN",OFFSET(O300,-$C300+1,0,$C300))+SUMIF(OFFSET(S300,-$C300+1,0,$C300),"EN",OFFSET(T300,-$C300+1,0,$C300)))*SummonTypeTable!$Q$2</f>
        <v>166.66666666666666</v>
      </c>
      <c r="J300" t="str">
        <f ca="1">IF(C300=1,60*SummonTypeTable!$Q$2-OFFSET(I300,0,-4),
IF(I300&lt;&gt;OFFSET(I300,-1,0),OFFSET(I300,-1,0)-OFFSET(I300,0,-4),""))</f>
        <v/>
      </c>
      <c r="K300" t="str">
        <f ca="1">IF(C300=1,60*SummonTypeTable!$Q$2/OFFSET(I300,0,-4),
IF(I300&lt;&gt;OFFSET(I300,-1,0),OFFSET(I300,-1,0)/OFFSET(I300,0,-4),""))</f>
        <v/>
      </c>
      <c r="L300" t="str">
        <f t="shared" ca="1" si="63"/>
        <v>cu</v>
      </c>
      <c r="M300" t="s">
        <v>81</v>
      </c>
      <c r="N300" t="s">
        <v>147</v>
      </c>
      <c r="O300">
        <v>900</v>
      </c>
      <c r="P300" t="str">
        <f t="shared" si="54"/>
        <v/>
      </c>
      <c r="Q300" t="str">
        <f t="shared" ca="1" si="62"/>
        <v>cu</v>
      </c>
      <c r="R300" t="s">
        <v>81</v>
      </c>
      <c r="S300" t="s">
        <v>147</v>
      </c>
      <c r="T300">
        <v>450</v>
      </c>
      <c r="U300" t="str">
        <f t="shared" ca="1" si="52"/>
        <v>cu</v>
      </c>
      <c r="V300" t="str">
        <f t="shared" si="55"/>
        <v>GO</v>
      </c>
      <c r="W300">
        <f t="shared" si="56"/>
        <v>900</v>
      </c>
      <c r="X300" t="str">
        <f t="shared" ca="1" si="57"/>
        <v>cu</v>
      </c>
      <c r="Y300" t="str">
        <f t="shared" si="58"/>
        <v>GO</v>
      </c>
      <c r="Z300">
        <f t="shared" si="59"/>
        <v>450</v>
      </c>
    </row>
    <row r="301" spans="1:26">
      <c r="A301" t="str">
        <f t="shared" si="61"/>
        <v>rt1</v>
      </c>
      <c r="B301" t="str">
        <f>VLOOKUP(A301,EventPointTypeTable!$A:$B,MATCH(EventPointTypeTable!$B$1,EventPointTypeTable!$A$1:$B$1,0),0)</f>
        <v>루틴1</v>
      </c>
      <c r="C301">
        <v>16</v>
      </c>
      <c r="D301">
        <v>16</v>
      </c>
      <c r="E301">
        <f t="shared" ca="1" si="60"/>
        <v>132</v>
      </c>
      <c r="F301">
        <f ca="1">(60+SUMIF(OFFSET(N301,-$C301+1,0,$C301),"EN",OFFSET(O301,-$C301+1,0,$C301)))*SummonTypeTable!$Q$2</f>
        <v>200</v>
      </c>
      <c r="G301">
        <f ca="1">IF(C301=1,60*SummonTypeTable!$Q$2-OFFSET(F301,0,-1),
IF(F301&lt;&gt;OFFSET(F301,-1,0),OFFSET(F301,-1,0)-OFFSET(F301,0,-1),""))</f>
        <v>34.666666666666657</v>
      </c>
      <c r="H301">
        <f ca="1">IF(C301=1,60*SummonTypeTable!$Q$2/OFFSET(F301,0,-1),
IF(F301&lt;&gt;OFFSET(F301,-1,0),OFFSET(F301,-1,0)/OFFSET(F301,0,-1),""))</f>
        <v>1.2626262626262625</v>
      </c>
      <c r="I301">
        <f ca="1">(60+SUMIF(OFFSET(N301,-$C301+1,0,$C301),"EN",OFFSET(O301,-$C301+1,0,$C301))+SUMIF(OFFSET(S301,-$C301+1,0,$C301),"EN",OFFSET(T301,-$C301+1,0,$C301)))*SummonTypeTable!$Q$2</f>
        <v>200</v>
      </c>
      <c r="J301">
        <f ca="1">IF(C301=1,60*SummonTypeTable!$Q$2-OFFSET(I301,0,-4),
IF(I301&lt;&gt;OFFSET(I301,-1,0),OFFSET(I301,-1,0)-OFFSET(I301,0,-4),""))</f>
        <v>34.666666666666657</v>
      </c>
      <c r="K301">
        <f ca="1">IF(C301=1,60*SummonTypeTable!$Q$2/OFFSET(I301,0,-4),
IF(I301&lt;&gt;OFFSET(I301,-1,0),OFFSET(I301,-1,0)/OFFSET(I301,0,-4),""))</f>
        <v>1.2626262626262625</v>
      </c>
      <c r="L301" t="str">
        <f t="shared" ca="1" si="63"/>
        <v>cu</v>
      </c>
      <c r="M301" t="s">
        <v>81</v>
      </c>
      <c r="N301" t="s">
        <v>146</v>
      </c>
      <c r="O301">
        <v>50</v>
      </c>
      <c r="P301" t="str">
        <f t="shared" si="54"/>
        <v>에너지너무많음</v>
      </c>
      <c r="Q301" t="str">
        <f t="shared" ca="1" si="62"/>
        <v>cu</v>
      </c>
      <c r="R301" t="s">
        <v>81</v>
      </c>
      <c r="S301" t="s">
        <v>147</v>
      </c>
      <c r="T301">
        <v>475</v>
      </c>
      <c r="U301" t="str">
        <f t="shared" ca="1" si="52"/>
        <v>cu</v>
      </c>
      <c r="V301" t="str">
        <f t="shared" si="55"/>
        <v>EN</v>
      </c>
      <c r="W301">
        <f t="shared" si="56"/>
        <v>50</v>
      </c>
      <c r="X301" t="str">
        <f t="shared" ca="1" si="57"/>
        <v>cu</v>
      </c>
      <c r="Y301" t="str">
        <f t="shared" si="58"/>
        <v>GO</v>
      </c>
      <c r="Z301">
        <f t="shared" si="59"/>
        <v>475</v>
      </c>
    </row>
    <row r="302" spans="1:26">
      <c r="A302" t="str">
        <f t="shared" si="61"/>
        <v>rt1</v>
      </c>
      <c r="B302" t="str">
        <f>VLOOKUP(A302,EventPointTypeTable!$A:$B,MATCH(EventPointTypeTable!$B$1,EventPointTypeTable!$A$1:$B$1,0),0)</f>
        <v>루틴1</v>
      </c>
      <c r="C302">
        <v>17</v>
      </c>
      <c r="D302">
        <v>19</v>
      </c>
      <c r="E302">
        <f t="shared" ca="1" si="60"/>
        <v>151</v>
      </c>
      <c r="F302">
        <f ca="1">(60+SUMIF(OFFSET(N302,-$C302+1,0,$C302),"EN",OFFSET(O302,-$C302+1,0,$C302)))*SummonTypeTable!$Q$2</f>
        <v>200</v>
      </c>
      <c r="G302" t="str">
        <f ca="1">IF(C302=1,60*SummonTypeTable!$Q$2-OFFSET(F302,0,-1),
IF(F302&lt;&gt;OFFSET(F302,-1,0),OFFSET(F302,-1,0)-OFFSET(F302,0,-1),""))</f>
        <v/>
      </c>
      <c r="H302" t="str">
        <f ca="1">IF(C302=1,60*SummonTypeTable!$Q$2/OFFSET(F302,0,-1),
IF(F302&lt;&gt;OFFSET(F302,-1,0),OFFSET(F302,-1,0)/OFFSET(F302,0,-1),""))</f>
        <v/>
      </c>
      <c r="I302">
        <f ca="1">(60+SUMIF(OFFSET(N302,-$C302+1,0,$C302),"EN",OFFSET(O302,-$C302+1,0,$C302))+SUMIF(OFFSET(S302,-$C302+1,0,$C302),"EN",OFFSET(T302,-$C302+1,0,$C302)))*SummonTypeTable!$Q$2</f>
        <v>200</v>
      </c>
      <c r="J302" t="str">
        <f ca="1">IF(C302=1,60*SummonTypeTable!$Q$2-OFFSET(I302,0,-4),
IF(I302&lt;&gt;OFFSET(I302,-1,0),OFFSET(I302,-1,0)-OFFSET(I302,0,-4),""))</f>
        <v/>
      </c>
      <c r="K302" t="str">
        <f ca="1">IF(C302=1,60*SummonTypeTable!$Q$2/OFFSET(I302,0,-4),
IF(I302&lt;&gt;OFFSET(I302,-1,0),OFFSET(I302,-1,0)/OFFSET(I302,0,-4),""))</f>
        <v/>
      </c>
      <c r="L302" t="str">
        <f t="shared" ca="1" si="63"/>
        <v>cu</v>
      </c>
      <c r="M302" t="s">
        <v>81</v>
      </c>
      <c r="N302" t="s">
        <v>147</v>
      </c>
      <c r="O302">
        <v>1000</v>
      </c>
      <c r="P302" t="str">
        <f t="shared" si="54"/>
        <v/>
      </c>
      <c r="Q302" t="str">
        <f t="shared" ca="1" si="62"/>
        <v>cu</v>
      </c>
      <c r="R302" t="s">
        <v>81</v>
      </c>
      <c r="S302" t="s">
        <v>147</v>
      </c>
      <c r="T302">
        <v>500</v>
      </c>
      <c r="U302" t="str">
        <f t="shared" ca="1" si="52"/>
        <v>cu</v>
      </c>
      <c r="V302" t="str">
        <f t="shared" si="55"/>
        <v>GO</v>
      </c>
      <c r="W302">
        <f t="shared" si="56"/>
        <v>1000</v>
      </c>
      <c r="X302" t="str">
        <f t="shared" ca="1" si="57"/>
        <v>cu</v>
      </c>
      <c r="Y302" t="str">
        <f t="shared" si="58"/>
        <v>GO</v>
      </c>
      <c r="Z302">
        <f t="shared" si="59"/>
        <v>500</v>
      </c>
    </row>
    <row r="303" spans="1:26">
      <c r="A303" t="str">
        <f t="shared" si="61"/>
        <v>rt1</v>
      </c>
      <c r="B303" t="str">
        <f>VLOOKUP(A303,EventPointTypeTable!$A:$B,MATCH(EventPointTypeTable!$B$1,EventPointTypeTable!$A$1:$B$1,0),0)</f>
        <v>루틴1</v>
      </c>
      <c r="C303">
        <v>18</v>
      </c>
      <c r="D303">
        <v>12</v>
      </c>
      <c r="E303">
        <f t="shared" ca="1" si="60"/>
        <v>163</v>
      </c>
      <c r="F303">
        <f ca="1">(60+SUMIF(OFFSET(N303,-$C303+1,0,$C303),"EN",OFFSET(O303,-$C303+1,0,$C303)))*SummonTypeTable!$Q$2</f>
        <v>200</v>
      </c>
      <c r="G303" t="str">
        <f ca="1">IF(C303=1,60*SummonTypeTable!$Q$2-OFFSET(F303,0,-1),
IF(F303&lt;&gt;OFFSET(F303,-1,0),OFFSET(F303,-1,0)-OFFSET(F303,0,-1),""))</f>
        <v/>
      </c>
      <c r="H303" t="str">
        <f ca="1">IF(C303=1,60*SummonTypeTable!$Q$2/OFFSET(F303,0,-1),
IF(F303&lt;&gt;OFFSET(F303,-1,0),OFFSET(F303,-1,0)/OFFSET(F303,0,-1),""))</f>
        <v/>
      </c>
      <c r="I303">
        <f ca="1">(60+SUMIF(OFFSET(N303,-$C303+1,0,$C303),"EN",OFFSET(O303,-$C303+1,0,$C303))+SUMIF(OFFSET(S303,-$C303+1,0,$C303),"EN",OFFSET(T303,-$C303+1,0,$C303)))*SummonTypeTable!$Q$2</f>
        <v>200</v>
      </c>
      <c r="J303" t="str">
        <f ca="1">IF(C303=1,60*SummonTypeTable!$Q$2-OFFSET(I303,0,-4),
IF(I303&lt;&gt;OFFSET(I303,-1,0),OFFSET(I303,-1,0)-OFFSET(I303,0,-4),""))</f>
        <v/>
      </c>
      <c r="K303" t="str">
        <f ca="1">IF(C303=1,60*SummonTypeTable!$Q$2/OFFSET(I303,0,-4),
IF(I303&lt;&gt;OFFSET(I303,-1,0),OFFSET(I303,-1,0)/OFFSET(I303,0,-4),""))</f>
        <v/>
      </c>
      <c r="L303" t="str">
        <f t="shared" ca="1" si="63"/>
        <v>it</v>
      </c>
      <c r="M303" t="s">
        <v>139</v>
      </c>
      <c r="N303" t="s">
        <v>138</v>
      </c>
      <c r="O303">
        <v>1</v>
      </c>
      <c r="P303" t="str">
        <f t="shared" si="54"/>
        <v/>
      </c>
      <c r="Q303" t="str">
        <f t="shared" ca="1" si="62"/>
        <v>cu</v>
      </c>
      <c r="R303" t="s">
        <v>81</v>
      </c>
      <c r="S303" t="s">
        <v>147</v>
      </c>
      <c r="T303">
        <v>525</v>
      </c>
      <c r="U303" t="str">
        <f t="shared" ca="1" si="52"/>
        <v>it</v>
      </c>
      <c r="V303" t="str">
        <f t="shared" si="55"/>
        <v>Cash_sSpellGacha</v>
      </c>
      <c r="W303">
        <f t="shared" si="56"/>
        <v>1</v>
      </c>
      <c r="X303" t="str">
        <f t="shared" ca="1" si="57"/>
        <v>cu</v>
      </c>
      <c r="Y303" t="str">
        <f t="shared" si="58"/>
        <v>GO</v>
      </c>
      <c r="Z303">
        <f t="shared" si="59"/>
        <v>525</v>
      </c>
    </row>
    <row r="304" spans="1:26">
      <c r="A304" t="str">
        <f t="shared" si="61"/>
        <v>rt1</v>
      </c>
      <c r="B304" t="str">
        <f>VLOOKUP(A304,EventPointTypeTable!$A:$B,MATCH(EventPointTypeTable!$B$1,EventPointTypeTable!$A$1:$B$1,0),0)</f>
        <v>루틴1</v>
      </c>
      <c r="C304">
        <v>19</v>
      </c>
      <c r="D304">
        <v>5</v>
      </c>
      <c r="E304">
        <f t="shared" ca="1" si="60"/>
        <v>168</v>
      </c>
      <c r="F304">
        <f ca="1">(60+SUMIF(OFFSET(N304,-$C304+1,0,$C304),"EN",OFFSET(O304,-$C304+1,0,$C304)))*SummonTypeTable!$Q$2</f>
        <v>236.66666666666666</v>
      </c>
      <c r="G304">
        <f ca="1">IF(C304=1,60*SummonTypeTable!$Q$2-OFFSET(F304,0,-1),
IF(F304&lt;&gt;OFFSET(F304,-1,0),OFFSET(F304,-1,0)-OFFSET(F304,0,-1),""))</f>
        <v>32</v>
      </c>
      <c r="H304">
        <f ca="1">IF(C304=1,60*SummonTypeTable!$Q$2/OFFSET(F304,0,-1),
IF(F304&lt;&gt;OFFSET(F304,-1,0),OFFSET(F304,-1,0)/OFFSET(F304,0,-1),""))</f>
        <v>1.1904761904761905</v>
      </c>
      <c r="I304">
        <f ca="1">(60+SUMIF(OFFSET(N304,-$C304+1,0,$C304),"EN",OFFSET(O304,-$C304+1,0,$C304))+SUMIF(OFFSET(S304,-$C304+1,0,$C304),"EN",OFFSET(T304,-$C304+1,0,$C304)))*SummonTypeTable!$Q$2</f>
        <v>236.66666666666666</v>
      </c>
      <c r="J304">
        <f ca="1">IF(C304=1,60*SummonTypeTable!$Q$2-OFFSET(I304,0,-4),
IF(I304&lt;&gt;OFFSET(I304,-1,0),OFFSET(I304,-1,0)-OFFSET(I304,0,-4),""))</f>
        <v>32</v>
      </c>
      <c r="K304">
        <f ca="1">IF(C304=1,60*SummonTypeTable!$Q$2/OFFSET(I304,0,-4),
IF(I304&lt;&gt;OFFSET(I304,-1,0),OFFSET(I304,-1,0)/OFFSET(I304,0,-4),""))</f>
        <v>1.1904761904761905</v>
      </c>
      <c r="L304" t="str">
        <f t="shared" ref="L304:L350" ca="1" si="64">IF(ISBLANK(M304),"",
VLOOKUP(M304,OFFSET(INDIRECT("$A:$B"),0,MATCH(M$1&amp;"_Verify",INDIRECT("$1:$1"),0)-1),2,0)
)</f>
        <v>cu</v>
      </c>
      <c r="M304" t="s">
        <v>81</v>
      </c>
      <c r="N304" t="s">
        <v>146</v>
      </c>
      <c r="O304">
        <v>55</v>
      </c>
      <c r="P304" t="str">
        <f t="shared" si="54"/>
        <v>에너지너무많음</v>
      </c>
      <c r="Q304" t="str">
        <f t="shared" ca="1" si="62"/>
        <v>cu</v>
      </c>
      <c r="R304" t="s">
        <v>81</v>
      </c>
      <c r="S304" t="s">
        <v>147</v>
      </c>
      <c r="T304">
        <v>550</v>
      </c>
      <c r="U304" t="str">
        <f t="shared" ca="1" si="52"/>
        <v>cu</v>
      </c>
      <c r="V304" t="str">
        <f t="shared" si="55"/>
        <v>EN</v>
      </c>
      <c r="W304">
        <f t="shared" si="56"/>
        <v>55</v>
      </c>
      <c r="X304" t="str">
        <f t="shared" ca="1" si="57"/>
        <v>cu</v>
      </c>
      <c r="Y304" t="str">
        <f t="shared" si="58"/>
        <v>GO</v>
      </c>
      <c r="Z304">
        <f t="shared" si="59"/>
        <v>550</v>
      </c>
    </row>
    <row r="305" spans="1:26">
      <c r="A305" t="str">
        <f t="shared" si="61"/>
        <v>rt1</v>
      </c>
      <c r="B305" t="str">
        <f>VLOOKUP(A305,EventPointTypeTable!$A:$B,MATCH(EventPointTypeTable!$B$1,EventPointTypeTable!$A$1:$B$1,0),0)</f>
        <v>루틴1</v>
      </c>
      <c r="C305">
        <v>20</v>
      </c>
      <c r="D305">
        <v>15</v>
      </c>
      <c r="E305">
        <f t="shared" ca="1" si="60"/>
        <v>183</v>
      </c>
      <c r="F305">
        <f ca="1">(60+SUMIF(OFFSET(N305,-$C305+1,0,$C305),"EN",OFFSET(O305,-$C305+1,0,$C305)))*SummonTypeTable!$Q$2</f>
        <v>236.66666666666666</v>
      </c>
      <c r="G305" t="str">
        <f ca="1">IF(C305=1,60*SummonTypeTable!$Q$2-OFFSET(F305,0,-1),
IF(F305&lt;&gt;OFFSET(F305,-1,0),OFFSET(F305,-1,0)-OFFSET(F305,0,-1),""))</f>
        <v/>
      </c>
      <c r="H305" t="str">
        <f ca="1">IF(C305=1,60*SummonTypeTable!$Q$2/OFFSET(F305,0,-1),
IF(F305&lt;&gt;OFFSET(F305,-1,0),OFFSET(F305,-1,0)/OFFSET(F305,0,-1),""))</f>
        <v/>
      </c>
      <c r="I305">
        <f ca="1">(60+SUMIF(OFFSET(N305,-$C305+1,0,$C305),"EN",OFFSET(O305,-$C305+1,0,$C305))+SUMIF(OFFSET(S305,-$C305+1,0,$C305),"EN",OFFSET(T305,-$C305+1,0,$C305)))*SummonTypeTable!$Q$2</f>
        <v>236.66666666666666</v>
      </c>
      <c r="J305" t="str">
        <f ca="1">IF(C305=1,60*SummonTypeTable!$Q$2-OFFSET(I305,0,-4),
IF(I305&lt;&gt;OFFSET(I305,-1,0),OFFSET(I305,-1,0)-OFFSET(I305,0,-4),""))</f>
        <v/>
      </c>
      <c r="K305" t="str">
        <f ca="1">IF(C305=1,60*SummonTypeTable!$Q$2/OFFSET(I305,0,-4),
IF(I305&lt;&gt;OFFSET(I305,-1,0),OFFSET(I305,-1,0)/OFFSET(I305,0,-4),""))</f>
        <v/>
      </c>
      <c r="L305" t="str">
        <f t="shared" ca="1" si="64"/>
        <v>cu</v>
      </c>
      <c r="M305" t="s">
        <v>81</v>
      </c>
      <c r="N305" t="s">
        <v>147</v>
      </c>
      <c r="O305">
        <v>1150</v>
      </c>
      <c r="P305" t="str">
        <f t="shared" si="54"/>
        <v/>
      </c>
      <c r="Q305" t="str">
        <f t="shared" ca="1" si="62"/>
        <v>cu</v>
      </c>
      <c r="R305" t="s">
        <v>81</v>
      </c>
      <c r="S305" t="s">
        <v>147</v>
      </c>
      <c r="T305">
        <v>575</v>
      </c>
      <c r="U305" t="str">
        <f t="shared" ca="1" si="52"/>
        <v>cu</v>
      </c>
      <c r="V305" t="str">
        <f t="shared" si="55"/>
        <v>GO</v>
      </c>
      <c r="W305">
        <f t="shared" si="56"/>
        <v>1150</v>
      </c>
      <c r="X305" t="str">
        <f t="shared" ca="1" si="57"/>
        <v>cu</v>
      </c>
      <c r="Y305" t="str">
        <f t="shared" si="58"/>
        <v>GO</v>
      </c>
      <c r="Z305">
        <f t="shared" si="59"/>
        <v>575</v>
      </c>
    </row>
    <row r="306" spans="1:26">
      <c r="A306" t="str">
        <f t="shared" si="61"/>
        <v>rt1</v>
      </c>
      <c r="B306" t="str">
        <f>VLOOKUP(A306,EventPointTypeTable!$A:$B,MATCH(EventPointTypeTable!$B$1,EventPointTypeTable!$A$1:$B$1,0),0)</f>
        <v>루틴1</v>
      </c>
      <c r="C306">
        <v>21</v>
      </c>
      <c r="D306">
        <v>4</v>
      </c>
      <c r="E306">
        <f t="shared" ca="1" si="60"/>
        <v>187</v>
      </c>
      <c r="F306">
        <f ca="1">(60+SUMIF(OFFSET(N306,-$C306+1,0,$C306),"EN",OFFSET(O306,-$C306+1,0,$C306)))*SummonTypeTable!$Q$2</f>
        <v>236.66666666666666</v>
      </c>
      <c r="G306" t="str">
        <f ca="1">IF(C306=1,60*SummonTypeTable!$Q$2-OFFSET(F306,0,-1),
IF(F306&lt;&gt;OFFSET(F306,-1,0),OFFSET(F306,-1,0)-OFFSET(F306,0,-1),""))</f>
        <v/>
      </c>
      <c r="H306" t="str">
        <f ca="1">IF(C306=1,60*SummonTypeTable!$Q$2/OFFSET(F306,0,-1),
IF(F306&lt;&gt;OFFSET(F306,-1,0),OFFSET(F306,-1,0)/OFFSET(F306,0,-1),""))</f>
        <v/>
      </c>
      <c r="I306">
        <f ca="1">(60+SUMIF(OFFSET(N306,-$C306+1,0,$C306),"EN",OFFSET(O306,-$C306+1,0,$C306))+SUMIF(OFFSET(S306,-$C306+1,0,$C306),"EN",OFFSET(T306,-$C306+1,0,$C306)))*SummonTypeTable!$Q$2</f>
        <v>236.66666666666666</v>
      </c>
      <c r="J306" t="str">
        <f ca="1">IF(C306=1,60*SummonTypeTable!$Q$2-OFFSET(I306,0,-4),
IF(I306&lt;&gt;OFFSET(I306,-1,0),OFFSET(I306,-1,0)-OFFSET(I306,0,-4),""))</f>
        <v/>
      </c>
      <c r="K306" t="str">
        <f ca="1">IF(C306=1,60*SummonTypeTable!$Q$2/OFFSET(I306,0,-4),
IF(I306&lt;&gt;OFFSET(I306,-1,0),OFFSET(I306,-1,0)/OFFSET(I306,0,-4),""))</f>
        <v/>
      </c>
      <c r="L306" t="str">
        <f t="shared" ca="1" si="64"/>
        <v>it</v>
      </c>
      <c r="M306" t="s">
        <v>139</v>
      </c>
      <c r="N306" t="s">
        <v>140</v>
      </c>
      <c r="O306">
        <v>1</v>
      </c>
      <c r="P306" t="str">
        <f t="shared" si="54"/>
        <v/>
      </c>
      <c r="Q306" t="str">
        <f t="shared" ca="1" si="62"/>
        <v>cu</v>
      </c>
      <c r="R306" t="s">
        <v>81</v>
      </c>
      <c r="S306" t="s">
        <v>147</v>
      </c>
      <c r="T306">
        <v>600</v>
      </c>
      <c r="U306" t="str">
        <f t="shared" ca="1" si="52"/>
        <v>it</v>
      </c>
      <c r="V306" t="str">
        <f t="shared" si="55"/>
        <v>Cash_sCharacterGacha</v>
      </c>
      <c r="W306">
        <f t="shared" si="56"/>
        <v>1</v>
      </c>
      <c r="X306" t="str">
        <f t="shared" ca="1" si="57"/>
        <v>cu</v>
      </c>
      <c r="Y306" t="str">
        <f t="shared" si="58"/>
        <v>GO</v>
      </c>
      <c r="Z306">
        <f t="shared" si="59"/>
        <v>600</v>
      </c>
    </row>
    <row r="307" spans="1:26">
      <c r="A307" t="str">
        <f t="shared" si="61"/>
        <v>rt1</v>
      </c>
      <c r="B307" t="str">
        <f>VLOOKUP(A307,EventPointTypeTable!$A:$B,MATCH(EventPointTypeTable!$B$1,EventPointTypeTable!$A$1:$B$1,0),0)</f>
        <v>루틴1</v>
      </c>
      <c r="C307">
        <v>22</v>
      </c>
      <c r="D307">
        <v>5</v>
      </c>
      <c r="E307">
        <f t="shared" ca="1" si="60"/>
        <v>192</v>
      </c>
      <c r="F307">
        <f ca="1">(60+SUMIF(OFFSET(N307,-$C307+1,0,$C307),"EN",OFFSET(O307,-$C307+1,0,$C307)))*SummonTypeTable!$Q$2</f>
        <v>236.66666666666666</v>
      </c>
      <c r="G307" t="str">
        <f ca="1">IF(C307=1,60*SummonTypeTable!$Q$2-OFFSET(F307,0,-1),
IF(F307&lt;&gt;OFFSET(F307,-1,0),OFFSET(F307,-1,0)-OFFSET(F307,0,-1),""))</f>
        <v/>
      </c>
      <c r="H307" t="str">
        <f ca="1">IF(C307=1,60*SummonTypeTable!$Q$2/OFFSET(F307,0,-1),
IF(F307&lt;&gt;OFFSET(F307,-1,0),OFFSET(F307,-1,0)/OFFSET(F307,0,-1),""))</f>
        <v/>
      </c>
      <c r="I307">
        <f ca="1">(60+SUMIF(OFFSET(N307,-$C307+1,0,$C307),"EN",OFFSET(O307,-$C307+1,0,$C307))+SUMIF(OFFSET(S307,-$C307+1,0,$C307),"EN",OFFSET(T307,-$C307+1,0,$C307)))*SummonTypeTable!$Q$2</f>
        <v>236.66666666666666</v>
      </c>
      <c r="J307" t="str">
        <f ca="1">IF(C307=1,60*SummonTypeTable!$Q$2-OFFSET(I307,0,-4),
IF(I307&lt;&gt;OFFSET(I307,-1,0),OFFSET(I307,-1,0)-OFFSET(I307,0,-4),""))</f>
        <v/>
      </c>
      <c r="K307" t="str">
        <f ca="1">IF(C307=1,60*SummonTypeTable!$Q$2/OFFSET(I307,0,-4),
IF(I307&lt;&gt;OFFSET(I307,-1,0),OFFSET(I307,-1,0)/OFFSET(I307,0,-4),""))</f>
        <v/>
      </c>
      <c r="L307" t="str">
        <f t="shared" ca="1" si="64"/>
        <v>cu</v>
      </c>
      <c r="M307" t="s">
        <v>81</v>
      </c>
      <c r="N307" t="s">
        <v>147</v>
      </c>
      <c r="O307">
        <v>1250</v>
      </c>
      <c r="P307" t="str">
        <f t="shared" si="54"/>
        <v/>
      </c>
      <c r="Q307" t="str">
        <f t="shared" ca="1" si="62"/>
        <v>cu</v>
      </c>
      <c r="R307" t="s">
        <v>81</v>
      </c>
      <c r="S307" t="s">
        <v>147</v>
      </c>
      <c r="T307">
        <v>625</v>
      </c>
      <c r="U307" t="str">
        <f t="shared" ca="1" si="52"/>
        <v>cu</v>
      </c>
      <c r="V307" t="str">
        <f t="shared" si="55"/>
        <v>GO</v>
      </c>
      <c r="W307">
        <f t="shared" si="56"/>
        <v>1250</v>
      </c>
      <c r="X307" t="str">
        <f t="shared" ca="1" si="57"/>
        <v>cu</v>
      </c>
      <c r="Y307" t="str">
        <f t="shared" si="58"/>
        <v>GO</v>
      </c>
      <c r="Z307">
        <f t="shared" si="59"/>
        <v>625</v>
      </c>
    </row>
    <row r="308" spans="1:26">
      <c r="A308" t="str">
        <f t="shared" si="61"/>
        <v>rt1</v>
      </c>
      <c r="B308" t="str">
        <f>VLOOKUP(A308,EventPointTypeTable!$A:$B,MATCH(EventPointTypeTable!$B$1,EventPointTypeTable!$A$1:$B$1,0),0)</f>
        <v>루틴1</v>
      </c>
      <c r="C308">
        <v>23</v>
      </c>
      <c r="D308">
        <v>16</v>
      </c>
      <c r="E308">
        <f t="shared" ca="1" si="60"/>
        <v>208</v>
      </c>
      <c r="F308">
        <f ca="1">(60+SUMIF(OFFSET(N308,-$C308+1,0,$C308),"EN",OFFSET(O308,-$C308+1,0,$C308)))*SummonTypeTable!$Q$2</f>
        <v>276.66666666666663</v>
      </c>
      <c r="G308">
        <f ca="1">IF(C308=1,60*SummonTypeTable!$Q$2-OFFSET(F308,0,-1),
IF(F308&lt;&gt;OFFSET(F308,-1,0),OFFSET(F308,-1,0)-OFFSET(F308,0,-1),""))</f>
        <v>28.666666666666657</v>
      </c>
      <c r="H308">
        <f ca="1">IF(C308=1,60*SummonTypeTable!$Q$2/OFFSET(F308,0,-1),
IF(F308&lt;&gt;OFFSET(F308,-1,0),OFFSET(F308,-1,0)/OFFSET(F308,0,-1),""))</f>
        <v>1.1378205128205128</v>
      </c>
      <c r="I308">
        <f ca="1">(60+SUMIF(OFFSET(N308,-$C308+1,0,$C308),"EN",OFFSET(O308,-$C308+1,0,$C308))+SUMIF(OFFSET(S308,-$C308+1,0,$C308),"EN",OFFSET(T308,-$C308+1,0,$C308)))*SummonTypeTable!$Q$2</f>
        <v>276.66666666666663</v>
      </c>
      <c r="J308">
        <f ca="1">IF(C308=1,60*SummonTypeTable!$Q$2-OFFSET(I308,0,-4),
IF(I308&lt;&gt;OFFSET(I308,-1,0),OFFSET(I308,-1,0)-OFFSET(I308,0,-4),""))</f>
        <v>28.666666666666657</v>
      </c>
      <c r="K308">
        <f ca="1">IF(C308=1,60*SummonTypeTable!$Q$2/OFFSET(I308,0,-4),
IF(I308&lt;&gt;OFFSET(I308,-1,0),OFFSET(I308,-1,0)/OFFSET(I308,0,-4),""))</f>
        <v>1.1378205128205128</v>
      </c>
      <c r="L308" t="str">
        <f t="shared" ca="1" si="64"/>
        <v>cu</v>
      </c>
      <c r="M308" t="s">
        <v>81</v>
      </c>
      <c r="N308" t="s">
        <v>146</v>
      </c>
      <c r="O308">
        <v>60</v>
      </c>
      <c r="P308" t="str">
        <f t="shared" si="54"/>
        <v>에너지너무많음</v>
      </c>
      <c r="Q308" t="str">
        <f t="shared" ca="1" si="62"/>
        <v>cu</v>
      </c>
      <c r="R308" t="s">
        <v>81</v>
      </c>
      <c r="S308" t="s">
        <v>147</v>
      </c>
      <c r="T308">
        <v>650</v>
      </c>
      <c r="U308" t="str">
        <f t="shared" ca="1" si="52"/>
        <v>cu</v>
      </c>
      <c r="V308" t="str">
        <f t="shared" si="55"/>
        <v>EN</v>
      </c>
      <c r="W308">
        <f t="shared" si="56"/>
        <v>60</v>
      </c>
      <c r="X308" t="str">
        <f t="shared" ca="1" si="57"/>
        <v>cu</v>
      </c>
      <c r="Y308" t="str">
        <f t="shared" si="58"/>
        <v>GO</v>
      </c>
      <c r="Z308">
        <f t="shared" si="59"/>
        <v>650</v>
      </c>
    </row>
    <row r="309" spans="1:26">
      <c r="A309" t="str">
        <f t="shared" si="61"/>
        <v>rt1</v>
      </c>
      <c r="B309" t="str">
        <f>VLOOKUP(A309,EventPointTypeTable!$A:$B,MATCH(EventPointTypeTable!$B$1,EventPointTypeTable!$A$1:$B$1,0),0)</f>
        <v>루틴1</v>
      </c>
      <c r="C309">
        <v>24</v>
      </c>
      <c r="D309">
        <v>12</v>
      </c>
      <c r="E309">
        <f t="shared" ca="1" si="60"/>
        <v>220</v>
      </c>
      <c r="F309">
        <f ca="1">(60+SUMIF(OFFSET(N309,-$C309+1,0,$C309),"EN",OFFSET(O309,-$C309+1,0,$C309)))*SummonTypeTable!$Q$2</f>
        <v>276.66666666666663</v>
      </c>
      <c r="G309" t="str">
        <f ca="1">IF(C309=1,60*SummonTypeTable!$Q$2-OFFSET(F309,0,-1),
IF(F309&lt;&gt;OFFSET(F309,-1,0),OFFSET(F309,-1,0)-OFFSET(F309,0,-1),""))</f>
        <v/>
      </c>
      <c r="H309" t="str">
        <f ca="1">IF(C309=1,60*SummonTypeTable!$Q$2/OFFSET(F309,0,-1),
IF(F309&lt;&gt;OFFSET(F309,-1,0),OFFSET(F309,-1,0)/OFFSET(F309,0,-1),""))</f>
        <v/>
      </c>
      <c r="I309">
        <f ca="1">(60+SUMIF(OFFSET(N309,-$C309+1,0,$C309),"EN",OFFSET(O309,-$C309+1,0,$C309))+SUMIF(OFFSET(S309,-$C309+1,0,$C309),"EN",OFFSET(T309,-$C309+1,0,$C309)))*SummonTypeTable!$Q$2</f>
        <v>276.66666666666663</v>
      </c>
      <c r="J309" t="str">
        <f ca="1">IF(C309=1,60*SummonTypeTable!$Q$2-OFFSET(I309,0,-4),
IF(I309&lt;&gt;OFFSET(I309,-1,0),OFFSET(I309,-1,0)-OFFSET(I309,0,-4),""))</f>
        <v/>
      </c>
      <c r="K309" t="str">
        <f ca="1">IF(C309=1,60*SummonTypeTable!$Q$2/OFFSET(I309,0,-4),
IF(I309&lt;&gt;OFFSET(I309,-1,0),OFFSET(I309,-1,0)/OFFSET(I309,0,-4),""))</f>
        <v/>
      </c>
      <c r="L309" t="str">
        <f t="shared" ca="1" si="64"/>
        <v>cu</v>
      </c>
      <c r="M309" t="s">
        <v>81</v>
      </c>
      <c r="N309" t="s">
        <v>147</v>
      </c>
      <c r="O309">
        <v>1350</v>
      </c>
      <c r="P309" t="str">
        <f t="shared" si="54"/>
        <v/>
      </c>
      <c r="Q309" t="str">
        <f t="shared" ca="1" si="62"/>
        <v>cu</v>
      </c>
      <c r="R309" t="s">
        <v>81</v>
      </c>
      <c r="S309" t="s">
        <v>147</v>
      </c>
      <c r="T309">
        <v>675</v>
      </c>
      <c r="U309" t="str">
        <f t="shared" ca="1" si="52"/>
        <v>cu</v>
      </c>
      <c r="V309" t="str">
        <f t="shared" si="55"/>
        <v>GO</v>
      </c>
      <c r="W309">
        <f t="shared" si="56"/>
        <v>1350</v>
      </c>
      <c r="X309" t="str">
        <f t="shared" ca="1" si="57"/>
        <v>cu</v>
      </c>
      <c r="Y309" t="str">
        <f t="shared" si="58"/>
        <v>GO</v>
      </c>
      <c r="Z309">
        <f t="shared" si="59"/>
        <v>675</v>
      </c>
    </row>
    <row r="310" spans="1:26">
      <c r="A310" t="str">
        <f t="shared" si="61"/>
        <v>rt1</v>
      </c>
      <c r="B310" t="str">
        <f>VLOOKUP(A310,EventPointTypeTable!$A:$B,MATCH(EventPointTypeTable!$B$1,EventPointTypeTable!$A$1:$B$1,0),0)</f>
        <v>루틴1</v>
      </c>
      <c r="C310">
        <v>25</v>
      </c>
      <c r="D310">
        <v>4</v>
      </c>
      <c r="E310">
        <f t="shared" ca="1" si="60"/>
        <v>224</v>
      </c>
      <c r="F310">
        <f ca="1">(60+SUMIF(OFFSET(N310,-$C310+1,0,$C310),"EN",OFFSET(O310,-$C310+1,0,$C310)))*SummonTypeTable!$Q$2</f>
        <v>276.66666666666663</v>
      </c>
      <c r="G310" t="str">
        <f ca="1">IF(C310=1,60*SummonTypeTable!$Q$2-OFFSET(F310,0,-1),
IF(F310&lt;&gt;OFFSET(F310,-1,0),OFFSET(F310,-1,0)-OFFSET(F310,0,-1),""))</f>
        <v/>
      </c>
      <c r="H310" t="str">
        <f ca="1">IF(C310=1,60*SummonTypeTable!$Q$2/OFFSET(F310,0,-1),
IF(F310&lt;&gt;OFFSET(F310,-1,0),OFFSET(F310,-1,0)/OFFSET(F310,0,-1),""))</f>
        <v/>
      </c>
      <c r="I310">
        <f ca="1">(60+SUMIF(OFFSET(N310,-$C310+1,0,$C310),"EN",OFFSET(O310,-$C310+1,0,$C310))+SUMIF(OFFSET(S310,-$C310+1,0,$C310),"EN",OFFSET(T310,-$C310+1,0,$C310)))*SummonTypeTable!$Q$2</f>
        <v>276.66666666666663</v>
      </c>
      <c r="J310" t="str">
        <f ca="1">IF(C310=1,60*SummonTypeTable!$Q$2-OFFSET(I310,0,-4),
IF(I310&lt;&gt;OFFSET(I310,-1,0),OFFSET(I310,-1,0)-OFFSET(I310,0,-4),""))</f>
        <v/>
      </c>
      <c r="K310" t="str">
        <f ca="1">IF(C310=1,60*SummonTypeTable!$Q$2/OFFSET(I310,0,-4),
IF(I310&lt;&gt;OFFSET(I310,-1,0),OFFSET(I310,-1,0)/OFFSET(I310,0,-4),""))</f>
        <v/>
      </c>
      <c r="L310" t="str">
        <f t="shared" ca="1" si="64"/>
        <v>it</v>
      </c>
      <c r="M310" t="s">
        <v>139</v>
      </c>
      <c r="N310" t="s">
        <v>138</v>
      </c>
      <c r="O310">
        <v>1</v>
      </c>
      <c r="P310" t="str">
        <f t="shared" si="54"/>
        <v/>
      </c>
      <c r="Q310" t="str">
        <f t="shared" ca="1" si="62"/>
        <v>cu</v>
      </c>
      <c r="R310" t="s">
        <v>81</v>
      </c>
      <c r="S310" t="s">
        <v>147</v>
      </c>
      <c r="T310">
        <v>700</v>
      </c>
      <c r="U310" t="str">
        <f t="shared" ca="1" si="52"/>
        <v>it</v>
      </c>
      <c r="V310" t="str">
        <f t="shared" si="55"/>
        <v>Cash_sSpellGacha</v>
      </c>
      <c r="W310">
        <f t="shared" si="56"/>
        <v>1</v>
      </c>
      <c r="X310" t="str">
        <f t="shared" ca="1" si="57"/>
        <v>cu</v>
      </c>
      <c r="Y310" t="str">
        <f t="shared" si="58"/>
        <v>GO</v>
      </c>
      <c r="Z310">
        <f t="shared" si="59"/>
        <v>700</v>
      </c>
    </row>
    <row r="311" spans="1:26">
      <c r="A311" t="str">
        <f t="shared" si="61"/>
        <v>rt1</v>
      </c>
      <c r="B311" t="str">
        <f>VLOOKUP(A311,EventPointTypeTable!$A:$B,MATCH(EventPointTypeTable!$B$1,EventPointTypeTable!$A$1:$B$1,0),0)</f>
        <v>루틴1</v>
      </c>
      <c r="C311">
        <v>26</v>
      </c>
      <c r="D311">
        <v>5</v>
      </c>
      <c r="E311">
        <f t="shared" ca="1" si="60"/>
        <v>229</v>
      </c>
      <c r="F311">
        <f ca="1">(60+SUMIF(OFFSET(N311,-$C311+1,0,$C311),"EN",OFFSET(O311,-$C311+1,0,$C311)))*SummonTypeTable!$Q$2</f>
        <v>276.66666666666663</v>
      </c>
      <c r="G311" t="str">
        <f ca="1">IF(C311=1,60*SummonTypeTable!$Q$2-OFFSET(F311,0,-1),
IF(F311&lt;&gt;OFFSET(F311,-1,0),OFFSET(F311,-1,0)-OFFSET(F311,0,-1),""))</f>
        <v/>
      </c>
      <c r="H311" t="str">
        <f ca="1">IF(C311=1,60*SummonTypeTable!$Q$2/OFFSET(F311,0,-1),
IF(F311&lt;&gt;OFFSET(F311,-1,0),OFFSET(F311,-1,0)/OFFSET(F311,0,-1),""))</f>
        <v/>
      </c>
      <c r="I311">
        <f ca="1">(60+SUMIF(OFFSET(N311,-$C311+1,0,$C311),"EN",OFFSET(O311,-$C311+1,0,$C311))+SUMIF(OFFSET(S311,-$C311+1,0,$C311),"EN",OFFSET(T311,-$C311+1,0,$C311)))*SummonTypeTable!$Q$2</f>
        <v>276.66666666666663</v>
      </c>
      <c r="J311" t="str">
        <f ca="1">IF(C311=1,60*SummonTypeTable!$Q$2-OFFSET(I311,0,-4),
IF(I311&lt;&gt;OFFSET(I311,-1,0),OFFSET(I311,-1,0)-OFFSET(I311,0,-4),""))</f>
        <v/>
      </c>
      <c r="K311" t="str">
        <f ca="1">IF(C311=1,60*SummonTypeTable!$Q$2/OFFSET(I311,0,-4),
IF(I311&lt;&gt;OFFSET(I311,-1,0),OFFSET(I311,-1,0)/OFFSET(I311,0,-4),""))</f>
        <v/>
      </c>
      <c r="L311" t="str">
        <f t="shared" ca="1" si="64"/>
        <v>it</v>
      </c>
      <c r="M311" t="s">
        <v>139</v>
      </c>
      <c r="N311" t="s">
        <v>140</v>
      </c>
      <c r="O311">
        <v>1</v>
      </c>
      <c r="P311" t="str">
        <f t="shared" si="54"/>
        <v/>
      </c>
      <c r="Q311" t="str">
        <f t="shared" ca="1" si="62"/>
        <v>cu</v>
      </c>
      <c r="R311" t="s">
        <v>81</v>
      </c>
      <c r="S311" t="s">
        <v>147</v>
      </c>
      <c r="T311">
        <v>725</v>
      </c>
      <c r="U311" t="str">
        <f t="shared" ca="1" si="52"/>
        <v>it</v>
      </c>
      <c r="V311" t="str">
        <f t="shared" si="55"/>
        <v>Cash_sCharacterGacha</v>
      </c>
      <c r="W311">
        <f t="shared" si="56"/>
        <v>1</v>
      </c>
      <c r="X311" t="str">
        <f t="shared" ca="1" si="57"/>
        <v>cu</v>
      </c>
      <c r="Y311" t="str">
        <f t="shared" si="58"/>
        <v>GO</v>
      </c>
      <c r="Z311">
        <f t="shared" si="59"/>
        <v>725</v>
      </c>
    </row>
    <row r="312" spans="1:26">
      <c r="A312" t="str">
        <f t="shared" si="61"/>
        <v>rt1</v>
      </c>
      <c r="B312" t="str">
        <f>VLOOKUP(A312,EventPointTypeTable!$A:$B,MATCH(EventPointTypeTable!$B$1,EventPointTypeTable!$A$1:$B$1,0),0)</f>
        <v>루틴1</v>
      </c>
      <c r="C312">
        <v>27</v>
      </c>
      <c r="D312">
        <v>5</v>
      </c>
      <c r="E312">
        <f t="shared" ca="1" si="60"/>
        <v>234</v>
      </c>
      <c r="F312">
        <f ca="1">(60+SUMIF(OFFSET(N312,-$C312+1,0,$C312),"EN",OFFSET(O312,-$C312+1,0,$C312)))*SummonTypeTable!$Q$2</f>
        <v>276.66666666666663</v>
      </c>
      <c r="G312" t="str">
        <f ca="1">IF(C312=1,60*SummonTypeTable!$Q$2-OFFSET(F312,0,-1),
IF(F312&lt;&gt;OFFSET(F312,-1,0),OFFSET(F312,-1,0)-OFFSET(F312,0,-1),""))</f>
        <v/>
      </c>
      <c r="H312" t="str">
        <f ca="1">IF(C312=1,60*SummonTypeTable!$Q$2/OFFSET(F312,0,-1),
IF(F312&lt;&gt;OFFSET(F312,-1,0),OFFSET(F312,-1,0)/OFFSET(F312,0,-1),""))</f>
        <v/>
      </c>
      <c r="I312">
        <f ca="1">(60+SUMIF(OFFSET(N312,-$C312+1,0,$C312),"EN",OFFSET(O312,-$C312+1,0,$C312))+SUMIF(OFFSET(S312,-$C312+1,0,$C312),"EN",OFFSET(T312,-$C312+1,0,$C312)))*SummonTypeTable!$Q$2</f>
        <v>276.66666666666663</v>
      </c>
      <c r="J312" t="str">
        <f ca="1">IF(C312=1,60*SummonTypeTable!$Q$2-OFFSET(I312,0,-4),
IF(I312&lt;&gt;OFFSET(I312,-1,0),OFFSET(I312,-1,0)-OFFSET(I312,0,-4),""))</f>
        <v/>
      </c>
      <c r="K312" t="str">
        <f ca="1">IF(C312=1,60*SummonTypeTable!$Q$2/OFFSET(I312,0,-4),
IF(I312&lt;&gt;OFFSET(I312,-1,0),OFFSET(I312,-1,0)/OFFSET(I312,0,-4),""))</f>
        <v/>
      </c>
      <c r="L312" t="str">
        <f t="shared" ca="1" si="64"/>
        <v>cu</v>
      </c>
      <c r="M312" t="s">
        <v>81</v>
      </c>
      <c r="N312" t="s">
        <v>147</v>
      </c>
      <c r="O312">
        <v>1500</v>
      </c>
      <c r="P312" t="str">
        <f t="shared" si="54"/>
        <v/>
      </c>
      <c r="Q312" t="str">
        <f t="shared" ca="1" si="62"/>
        <v>cu</v>
      </c>
      <c r="R312" t="s">
        <v>81</v>
      </c>
      <c r="S312" t="s">
        <v>147</v>
      </c>
      <c r="T312">
        <v>750</v>
      </c>
      <c r="U312" t="str">
        <f t="shared" ca="1" si="52"/>
        <v>cu</v>
      </c>
      <c r="V312" t="str">
        <f t="shared" si="55"/>
        <v>GO</v>
      </c>
      <c r="W312">
        <f t="shared" si="56"/>
        <v>1500</v>
      </c>
      <c r="X312" t="str">
        <f t="shared" ca="1" si="57"/>
        <v>cu</v>
      </c>
      <c r="Y312" t="str">
        <f t="shared" si="58"/>
        <v>GO</v>
      </c>
      <c r="Z312">
        <f t="shared" si="59"/>
        <v>750</v>
      </c>
    </row>
    <row r="313" spans="1:26">
      <c r="A313" t="str">
        <f t="shared" si="61"/>
        <v>rt1</v>
      </c>
      <c r="B313" t="str">
        <f>VLOOKUP(A313,EventPointTypeTable!$A:$B,MATCH(EventPointTypeTable!$B$1,EventPointTypeTable!$A$1:$B$1,0),0)</f>
        <v>루틴1</v>
      </c>
      <c r="C313">
        <v>28</v>
      </c>
      <c r="D313">
        <v>10</v>
      </c>
      <c r="E313">
        <f t="shared" ca="1" si="60"/>
        <v>244</v>
      </c>
      <c r="F313">
        <f ca="1">(60+SUMIF(OFFSET(N313,-$C313+1,0,$C313),"EN",OFFSET(O313,-$C313+1,0,$C313)))*SummonTypeTable!$Q$2</f>
        <v>276.66666666666663</v>
      </c>
      <c r="G313" t="str">
        <f ca="1">IF(C313=1,60*SummonTypeTable!$Q$2-OFFSET(F313,0,-1),
IF(F313&lt;&gt;OFFSET(F313,-1,0),OFFSET(F313,-1,0)-OFFSET(F313,0,-1),""))</f>
        <v/>
      </c>
      <c r="H313" t="str">
        <f ca="1">IF(C313=1,60*SummonTypeTable!$Q$2/OFFSET(F313,0,-1),
IF(F313&lt;&gt;OFFSET(F313,-1,0),OFFSET(F313,-1,0)/OFFSET(F313,0,-1),""))</f>
        <v/>
      </c>
      <c r="I313">
        <f ca="1">(60+SUMIF(OFFSET(N313,-$C313+1,0,$C313),"EN",OFFSET(O313,-$C313+1,0,$C313))+SUMIF(OFFSET(S313,-$C313+1,0,$C313),"EN",OFFSET(T313,-$C313+1,0,$C313)))*SummonTypeTable!$Q$2</f>
        <v>276.66666666666663</v>
      </c>
      <c r="J313" t="str">
        <f ca="1">IF(C313=1,60*SummonTypeTable!$Q$2-OFFSET(I313,0,-4),
IF(I313&lt;&gt;OFFSET(I313,-1,0),OFFSET(I313,-1,0)-OFFSET(I313,0,-4),""))</f>
        <v/>
      </c>
      <c r="K313" t="str">
        <f ca="1">IF(C313=1,60*SummonTypeTable!$Q$2/OFFSET(I313,0,-4),
IF(I313&lt;&gt;OFFSET(I313,-1,0),OFFSET(I313,-1,0)/OFFSET(I313,0,-4),""))</f>
        <v/>
      </c>
      <c r="L313" t="str">
        <f t="shared" ca="1" si="64"/>
        <v>it</v>
      </c>
      <c r="M313" t="s">
        <v>139</v>
      </c>
      <c r="N313" t="s">
        <v>138</v>
      </c>
      <c r="O313">
        <v>1</v>
      </c>
      <c r="P313" t="str">
        <f t="shared" si="54"/>
        <v/>
      </c>
      <c r="Q313" t="str">
        <f t="shared" ca="1" si="62"/>
        <v>cu</v>
      </c>
      <c r="R313" t="s">
        <v>81</v>
      </c>
      <c r="S313" t="s">
        <v>147</v>
      </c>
      <c r="T313">
        <v>775</v>
      </c>
      <c r="U313" t="str">
        <f t="shared" ca="1" si="52"/>
        <v>it</v>
      </c>
      <c r="V313" t="str">
        <f t="shared" si="55"/>
        <v>Cash_sSpellGacha</v>
      </c>
      <c r="W313">
        <f t="shared" si="56"/>
        <v>1</v>
      </c>
      <c r="X313" t="str">
        <f t="shared" ca="1" si="57"/>
        <v>cu</v>
      </c>
      <c r="Y313" t="str">
        <f t="shared" si="58"/>
        <v>GO</v>
      </c>
      <c r="Z313">
        <f t="shared" si="59"/>
        <v>775</v>
      </c>
    </row>
    <row r="314" spans="1:26">
      <c r="A314" t="str">
        <f t="shared" si="61"/>
        <v>rt1</v>
      </c>
      <c r="B314" t="str">
        <f>VLOOKUP(A314,EventPointTypeTable!$A:$B,MATCH(EventPointTypeTable!$B$1,EventPointTypeTable!$A$1:$B$1,0),0)</f>
        <v>루틴1</v>
      </c>
      <c r="C314">
        <v>29</v>
      </c>
      <c r="D314">
        <v>8</v>
      </c>
      <c r="E314">
        <f t="shared" ca="1" si="60"/>
        <v>252</v>
      </c>
      <c r="F314">
        <f ca="1">(60+SUMIF(OFFSET(N314,-$C314+1,0,$C314),"EN",OFFSET(O314,-$C314+1,0,$C314)))*SummonTypeTable!$Q$2</f>
        <v>320</v>
      </c>
      <c r="G314">
        <f ca="1">IF(C314=1,60*SummonTypeTable!$Q$2-OFFSET(F314,0,-1),
IF(F314&lt;&gt;OFFSET(F314,-1,0),OFFSET(F314,-1,0)-OFFSET(F314,0,-1),""))</f>
        <v>24.666666666666629</v>
      </c>
      <c r="H314">
        <f ca="1">IF(C314=1,60*SummonTypeTable!$Q$2/OFFSET(F314,0,-1),
IF(F314&lt;&gt;OFFSET(F314,-1,0),OFFSET(F314,-1,0)/OFFSET(F314,0,-1),""))</f>
        <v>1.0978835978835977</v>
      </c>
      <c r="I314">
        <f ca="1">(60+SUMIF(OFFSET(N314,-$C314+1,0,$C314),"EN",OFFSET(O314,-$C314+1,0,$C314))+SUMIF(OFFSET(S314,-$C314+1,0,$C314),"EN",OFFSET(T314,-$C314+1,0,$C314)))*SummonTypeTable!$Q$2</f>
        <v>320</v>
      </c>
      <c r="J314">
        <f ca="1">IF(C314=1,60*SummonTypeTable!$Q$2-OFFSET(I314,0,-4),
IF(I314&lt;&gt;OFFSET(I314,-1,0),OFFSET(I314,-1,0)-OFFSET(I314,0,-4),""))</f>
        <v>24.666666666666629</v>
      </c>
      <c r="K314">
        <f ca="1">IF(C314=1,60*SummonTypeTable!$Q$2/OFFSET(I314,0,-4),
IF(I314&lt;&gt;OFFSET(I314,-1,0),OFFSET(I314,-1,0)/OFFSET(I314,0,-4),""))</f>
        <v>1.0978835978835977</v>
      </c>
      <c r="L314" t="str">
        <f t="shared" ca="1" si="64"/>
        <v>cu</v>
      </c>
      <c r="M314" t="s">
        <v>81</v>
      </c>
      <c r="N314" t="s">
        <v>146</v>
      </c>
      <c r="O314">
        <v>65</v>
      </c>
      <c r="P314" t="str">
        <f t="shared" si="54"/>
        <v>에너지너무많음</v>
      </c>
      <c r="Q314" t="str">
        <f t="shared" ca="1" si="62"/>
        <v>cu</v>
      </c>
      <c r="R314" t="s">
        <v>81</v>
      </c>
      <c r="S314" t="s">
        <v>147</v>
      </c>
      <c r="T314">
        <v>800</v>
      </c>
      <c r="U314" t="str">
        <f t="shared" ca="1" si="52"/>
        <v>cu</v>
      </c>
      <c r="V314" t="str">
        <f t="shared" si="55"/>
        <v>EN</v>
      </c>
      <c r="W314">
        <f t="shared" si="56"/>
        <v>65</v>
      </c>
      <c r="X314" t="str">
        <f t="shared" ca="1" si="57"/>
        <v>cu</v>
      </c>
      <c r="Y314" t="str">
        <f t="shared" si="58"/>
        <v>GO</v>
      </c>
      <c r="Z314">
        <f t="shared" si="59"/>
        <v>800</v>
      </c>
    </row>
    <row r="315" spans="1:26">
      <c r="A315" t="str">
        <f t="shared" si="61"/>
        <v>rt1</v>
      </c>
      <c r="B315" t="str">
        <f>VLOOKUP(A315,EventPointTypeTable!$A:$B,MATCH(EventPointTypeTable!$B$1,EventPointTypeTable!$A$1:$B$1,0),0)</f>
        <v>루틴1</v>
      </c>
      <c r="C315">
        <v>30</v>
      </c>
      <c r="D315">
        <v>48</v>
      </c>
      <c r="E315">
        <f t="shared" ca="1" si="60"/>
        <v>300</v>
      </c>
      <c r="F315">
        <f ca="1">(60+SUMIF(OFFSET(N315,-$C315+1,0,$C315),"EN",OFFSET(O315,-$C315+1,0,$C315)))*SummonTypeTable!$Q$2</f>
        <v>320</v>
      </c>
      <c r="G315" t="str">
        <f ca="1">IF(C315=1,60*SummonTypeTable!$Q$2-OFFSET(F315,0,-1),
IF(F315&lt;&gt;OFFSET(F315,-1,0),OFFSET(F315,-1,0)-OFFSET(F315,0,-1),""))</f>
        <v/>
      </c>
      <c r="H315" t="str">
        <f ca="1">IF(C315=1,60*SummonTypeTable!$Q$2/OFFSET(F315,0,-1),
IF(F315&lt;&gt;OFFSET(F315,-1,0),OFFSET(F315,-1,0)/OFFSET(F315,0,-1),""))</f>
        <v/>
      </c>
      <c r="I315">
        <f ca="1">(60+SUMIF(OFFSET(N315,-$C315+1,0,$C315),"EN",OFFSET(O315,-$C315+1,0,$C315))+SUMIF(OFFSET(S315,-$C315+1,0,$C315),"EN",OFFSET(T315,-$C315+1,0,$C315)))*SummonTypeTable!$Q$2</f>
        <v>320</v>
      </c>
      <c r="J315" t="str">
        <f ca="1">IF(C315=1,60*SummonTypeTable!$Q$2-OFFSET(I315,0,-4),
IF(I315&lt;&gt;OFFSET(I315,-1,0),OFFSET(I315,-1,0)-OFFSET(I315,0,-4),""))</f>
        <v/>
      </c>
      <c r="K315" t="str">
        <f ca="1">IF(C315=1,60*SummonTypeTable!$Q$2/OFFSET(I315,0,-4),
IF(I315&lt;&gt;OFFSET(I315,-1,0),OFFSET(I315,-1,0)/OFFSET(I315,0,-4),""))</f>
        <v/>
      </c>
      <c r="L315" t="str">
        <f t="shared" ca="1" si="64"/>
        <v>cu</v>
      </c>
      <c r="M315" t="s">
        <v>81</v>
      </c>
      <c r="N315" t="s">
        <v>147</v>
      </c>
      <c r="O315">
        <v>1650</v>
      </c>
      <c r="P315" t="str">
        <f t="shared" si="54"/>
        <v/>
      </c>
      <c r="Q315" t="str">
        <f t="shared" ca="1" si="62"/>
        <v>cu</v>
      </c>
      <c r="R315" t="s">
        <v>81</v>
      </c>
      <c r="S315" t="s">
        <v>147</v>
      </c>
      <c r="T315">
        <v>825</v>
      </c>
      <c r="U315" t="str">
        <f t="shared" ca="1" si="52"/>
        <v>cu</v>
      </c>
      <c r="V315" t="str">
        <f t="shared" si="55"/>
        <v>GO</v>
      </c>
      <c r="W315">
        <f t="shared" si="56"/>
        <v>1650</v>
      </c>
      <c r="X315" t="str">
        <f t="shared" ca="1" si="57"/>
        <v>cu</v>
      </c>
      <c r="Y315" t="str">
        <f t="shared" si="58"/>
        <v>GO</v>
      </c>
      <c r="Z315">
        <f t="shared" si="59"/>
        <v>825</v>
      </c>
    </row>
    <row r="316" spans="1:26">
      <c r="A316" t="str">
        <f t="shared" si="61"/>
        <v>rt1</v>
      </c>
      <c r="B316" t="str">
        <f>VLOOKUP(A316,EventPointTypeTable!$A:$B,MATCH(EventPointTypeTable!$B$1,EventPointTypeTable!$A$1:$B$1,0),0)</f>
        <v>루틴1</v>
      </c>
      <c r="C316">
        <v>31</v>
      </c>
      <c r="D316">
        <v>4</v>
      </c>
      <c r="E316">
        <f t="shared" ca="1" si="60"/>
        <v>304</v>
      </c>
      <c r="F316">
        <f ca="1">(60+SUMIF(OFFSET(N316,-$C316+1,0,$C316),"EN",OFFSET(O316,-$C316+1,0,$C316)))*SummonTypeTable!$Q$2</f>
        <v>320</v>
      </c>
      <c r="G316" t="str">
        <f ca="1">IF(C316=1,60*SummonTypeTable!$Q$2-OFFSET(F316,0,-1),
IF(F316&lt;&gt;OFFSET(F316,-1,0),OFFSET(F316,-1,0)-OFFSET(F316,0,-1),""))</f>
        <v/>
      </c>
      <c r="H316" t="str">
        <f ca="1">IF(C316=1,60*SummonTypeTable!$Q$2/OFFSET(F316,0,-1),
IF(F316&lt;&gt;OFFSET(F316,-1,0),OFFSET(F316,-1,0)/OFFSET(F316,0,-1),""))</f>
        <v/>
      </c>
      <c r="I316">
        <f ca="1">(60+SUMIF(OFFSET(N316,-$C316+1,0,$C316),"EN",OFFSET(O316,-$C316+1,0,$C316))+SUMIF(OFFSET(S316,-$C316+1,0,$C316),"EN",OFFSET(T316,-$C316+1,0,$C316)))*SummonTypeTable!$Q$2</f>
        <v>320</v>
      </c>
      <c r="J316" t="str">
        <f ca="1">IF(C316=1,60*SummonTypeTable!$Q$2-OFFSET(I316,0,-4),
IF(I316&lt;&gt;OFFSET(I316,-1,0),OFFSET(I316,-1,0)-OFFSET(I316,0,-4),""))</f>
        <v/>
      </c>
      <c r="K316" t="str">
        <f ca="1">IF(C316=1,60*SummonTypeTable!$Q$2/OFFSET(I316,0,-4),
IF(I316&lt;&gt;OFFSET(I316,-1,0),OFFSET(I316,-1,0)/OFFSET(I316,0,-4),""))</f>
        <v/>
      </c>
      <c r="L316" t="str">
        <f t="shared" ca="1" si="64"/>
        <v>cu</v>
      </c>
      <c r="M316" t="s">
        <v>81</v>
      </c>
      <c r="N316" t="s">
        <v>153</v>
      </c>
      <c r="O316">
        <v>6</v>
      </c>
      <c r="P316" t="str">
        <f t="shared" si="54"/>
        <v/>
      </c>
      <c r="Q316" t="str">
        <f t="shared" ca="1" si="62"/>
        <v>cu</v>
      </c>
      <c r="R316" t="s">
        <v>81</v>
      </c>
      <c r="S316" t="s">
        <v>153</v>
      </c>
      <c r="T316">
        <v>2</v>
      </c>
      <c r="U316" t="str">
        <f t="shared" ca="1" si="52"/>
        <v>cu</v>
      </c>
      <c r="V316" t="str">
        <f t="shared" si="55"/>
        <v>DI</v>
      </c>
      <c r="W316">
        <f t="shared" si="56"/>
        <v>6</v>
      </c>
      <c r="X316" t="str">
        <f t="shared" ca="1" si="57"/>
        <v>cu</v>
      </c>
      <c r="Y316" t="str">
        <f t="shared" si="58"/>
        <v>DI</v>
      </c>
      <c r="Z316">
        <f t="shared" si="59"/>
        <v>2</v>
      </c>
    </row>
    <row r="317" spans="1:26">
      <c r="A317" t="str">
        <f t="shared" si="61"/>
        <v>rt1</v>
      </c>
      <c r="B317" t="str">
        <f>VLOOKUP(A317,EventPointTypeTable!$A:$B,MATCH(EventPointTypeTable!$B$1,EventPointTypeTable!$A$1:$B$1,0),0)</f>
        <v>루틴1</v>
      </c>
      <c r="C317">
        <v>32</v>
      </c>
      <c r="D317">
        <v>30</v>
      </c>
      <c r="E317">
        <f t="shared" ca="1" si="60"/>
        <v>334</v>
      </c>
      <c r="F317">
        <f ca="1">(60+SUMIF(OFFSET(N317,-$C317+1,0,$C317),"EN",OFFSET(O317,-$C317+1,0,$C317)))*SummonTypeTable!$Q$2</f>
        <v>320</v>
      </c>
      <c r="G317" t="str">
        <f ca="1">IF(C317=1,60*SummonTypeTable!$Q$2-OFFSET(F317,0,-1),
IF(F317&lt;&gt;OFFSET(F317,-1,0),OFFSET(F317,-1,0)-OFFSET(F317,0,-1),""))</f>
        <v/>
      </c>
      <c r="H317" t="str">
        <f ca="1">IF(C317=1,60*SummonTypeTable!$Q$2/OFFSET(F317,0,-1),
IF(F317&lt;&gt;OFFSET(F317,-1,0),OFFSET(F317,-1,0)/OFFSET(F317,0,-1),""))</f>
        <v/>
      </c>
      <c r="I317">
        <f ca="1">(60+SUMIF(OFFSET(N317,-$C317+1,0,$C317),"EN",OFFSET(O317,-$C317+1,0,$C317))+SUMIF(OFFSET(S317,-$C317+1,0,$C317),"EN",OFFSET(T317,-$C317+1,0,$C317)))*SummonTypeTable!$Q$2</f>
        <v>320</v>
      </c>
      <c r="J317" t="str">
        <f ca="1">IF(C317=1,60*SummonTypeTable!$Q$2-OFFSET(I317,0,-4),
IF(I317&lt;&gt;OFFSET(I317,-1,0),OFFSET(I317,-1,0)-OFFSET(I317,0,-4),""))</f>
        <v/>
      </c>
      <c r="K317" t="str">
        <f ca="1">IF(C317=1,60*SummonTypeTable!$Q$2/OFFSET(I317,0,-4),
IF(I317&lt;&gt;OFFSET(I317,-1,0),OFFSET(I317,-1,0)/OFFSET(I317,0,-4),""))</f>
        <v/>
      </c>
      <c r="L317" t="str">
        <f t="shared" ca="1" si="64"/>
        <v>cu</v>
      </c>
      <c r="M317" t="s">
        <v>81</v>
      </c>
      <c r="N317" t="s">
        <v>147</v>
      </c>
      <c r="O317">
        <v>1750</v>
      </c>
      <c r="P317" t="str">
        <f t="shared" si="54"/>
        <v/>
      </c>
      <c r="Q317" t="str">
        <f t="shared" ca="1" si="62"/>
        <v>cu</v>
      </c>
      <c r="R317" t="s">
        <v>81</v>
      </c>
      <c r="S317" t="s">
        <v>147</v>
      </c>
      <c r="T317">
        <v>875</v>
      </c>
      <c r="U317" t="str">
        <f t="shared" ca="1" si="52"/>
        <v>cu</v>
      </c>
      <c r="V317" t="str">
        <f t="shared" si="55"/>
        <v>GO</v>
      </c>
      <c r="W317">
        <f t="shared" si="56"/>
        <v>1750</v>
      </c>
      <c r="X317" t="str">
        <f t="shared" ca="1" si="57"/>
        <v>cu</v>
      </c>
      <c r="Y317" t="str">
        <f t="shared" si="58"/>
        <v>GO</v>
      </c>
      <c r="Z317">
        <f t="shared" si="59"/>
        <v>875</v>
      </c>
    </row>
    <row r="318" spans="1:26">
      <c r="A318" t="str">
        <f t="shared" si="61"/>
        <v>rt1</v>
      </c>
      <c r="B318" t="str">
        <f>VLOOKUP(A318,EventPointTypeTable!$A:$B,MATCH(EventPointTypeTable!$B$1,EventPointTypeTable!$A$1:$B$1,0),0)</f>
        <v>루틴1</v>
      </c>
      <c r="C318">
        <v>33</v>
      </c>
      <c r="D318">
        <v>8</v>
      </c>
      <c r="E318">
        <f t="shared" ca="1" si="60"/>
        <v>342</v>
      </c>
      <c r="F318">
        <f ca="1">(60+SUMIF(OFFSET(N318,-$C318+1,0,$C318),"EN",OFFSET(O318,-$C318+1,0,$C318)))*SummonTypeTable!$Q$2</f>
        <v>320</v>
      </c>
      <c r="G318" t="str">
        <f ca="1">IF(C318=1,60*SummonTypeTable!$Q$2-OFFSET(F318,0,-1),
IF(F318&lt;&gt;OFFSET(F318,-1,0),OFFSET(F318,-1,0)-OFFSET(F318,0,-1),""))</f>
        <v/>
      </c>
      <c r="H318" t="str">
        <f ca="1">IF(C318=1,60*SummonTypeTable!$Q$2/OFFSET(F318,0,-1),
IF(F318&lt;&gt;OFFSET(F318,-1,0),OFFSET(F318,-1,0)/OFFSET(F318,0,-1),""))</f>
        <v/>
      </c>
      <c r="I318">
        <f ca="1">(60+SUMIF(OFFSET(N318,-$C318+1,0,$C318),"EN",OFFSET(O318,-$C318+1,0,$C318))+SUMIF(OFFSET(S318,-$C318+1,0,$C318),"EN",OFFSET(T318,-$C318+1,0,$C318)))*SummonTypeTable!$Q$2</f>
        <v>320</v>
      </c>
      <c r="J318" t="str">
        <f ca="1">IF(C318=1,60*SummonTypeTable!$Q$2-OFFSET(I318,0,-4),
IF(I318&lt;&gt;OFFSET(I318,-1,0),OFFSET(I318,-1,0)-OFFSET(I318,0,-4),""))</f>
        <v/>
      </c>
      <c r="K318" t="str">
        <f ca="1">IF(C318=1,60*SummonTypeTable!$Q$2/OFFSET(I318,0,-4),
IF(I318&lt;&gt;OFFSET(I318,-1,0),OFFSET(I318,-1,0)/OFFSET(I318,0,-4),""))</f>
        <v/>
      </c>
      <c r="L318" t="str">
        <f t="shared" ca="1" si="64"/>
        <v>it</v>
      </c>
      <c r="M318" t="s">
        <v>139</v>
      </c>
      <c r="N318" t="s">
        <v>138</v>
      </c>
      <c r="O318">
        <v>1</v>
      </c>
      <c r="P318" t="str">
        <f t="shared" si="54"/>
        <v/>
      </c>
      <c r="Q318" t="str">
        <f t="shared" ca="1" si="62"/>
        <v>cu</v>
      </c>
      <c r="R318" t="s">
        <v>81</v>
      </c>
      <c r="S318" t="s">
        <v>147</v>
      </c>
      <c r="T318">
        <v>900</v>
      </c>
      <c r="U318" t="str">
        <f t="shared" ca="1" si="52"/>
        <v>it</v>
      </c>
      <c r="V318" t="str">
        <f t="shared" si="55"/>
        <v>Cash_sSpellGacha</v>
      </c>
      <c r="W318">
        <f t="shared" si="56"/>
        <v>1</v>
      </c>
      <c r="X318" t="str">
        <f t="shared" ca="1" si="57"/>
        <v>cu</v>
      </c>
      <c r="Y318" t="str">
        <f t="shared" si="58"/>
        <v>GO</v>
      </c>
      <c r="Z318">
        <f t="shared" si="59"/>
        <v>900</v>
      </c>
    </row>
    <row r="319" spans="1:26">
      <c r="A319" t="str">
        <f t="shared" si="61"/>
        <v>rt1</v>
      </c>
      <c r="B319" t="str">
        <f>VLOOKUP(A319,EventPointTypeTable!$A:$B,MATCH(EventPointTypeTable!$B$1,EventPointTypeTable!$A$1:$B$1,0),0)</f>
        <v>루틴1</v>
      </c>
      <c r="C319">
        <v>34</v>
      </c>
      <c r="D319">
        <v>22</v>
      </c>
      <c r="E319">
        <f t="shared" ca="1" si="60"/>
        <v>364</v>
      </c>
      <c r="F319">
        <f ca="1">(60+SUMIF(OFFSET(N319,-$C319+1,0,$C319),"EN",OFFSET(O319,-$C319+1,0,$C319)))*SummonTypeTable!$Q$2</f>
        <v>360</v>
      </c>
      <c r="G319">
        <f ca="1">IF(C319=1,60*SummonTypeTable!$Q$2-OFFSET(F319,0,-1),
IF(F319&lt;&gt;OFFSET(F319,-1,0),OFFSET(F319,-1,0)-OFFSET(F319,0,-1),""))</f>
        <v>-44</v>
      </c>
      <c r="H319">
        <f ca="1">IF(C319=1,60*SummonTypeTable!$Q$2/OFFSET(F319,0,-1),
IF(F319&lt;&gt;OFFSET(F319,-1,0),OFFSET(F319,-1,0)/OFFSET(F319,0,-1),""))</f>
        <v>0.87912087912087911</v>
      </c>
      <c r="I319">
        <f ca="1">(60+SUMIF(OFFSET(N319,-$C319+1,0,$C319),"EN",OFFSET(O319,-$C319+1,0,$C319))+SUMIF(OFFSET(S319,-$C319+1,0,$C319),"EN",OFFSET(T319,-$C319+1,0,$C319)))*SummonTypeTable!$Q$2</f>
        <v>360</v>
      </c>
      <c r="J319">
        <f ca="1">IF(C319=1,60*SummonTypeTable!$Q$2-OFFSET(I319,0,-4),
IF(I319&lt;&gt;OFFSET(I319,-1,0),OFFSET(I319,-1,0)-OFFSET(I319,0,-4),""))</f>
        <v>-44</v>
      </c>
      <c r="K319">
        <f ca="1">IF(C319=1,60*SummonTypeTable!$Q$2/OFFSET(I319,0,-4),
IF(I319&lt;&gt;OFFSET(I319,-1,0),OFFSET(I319,-1,0)/OFFSET(I319,0,-4),""))</f>
        <v>0.87912087912087911</v>
      </c>
      <c r="L319" t="str">
        <f t="shared" ca="1" si="64"/>
        <v>cu</v>
      </c>
      <c r="M319" t="s">
        <v>81</v>
      </c>
      <c r="N319" t="s">
        <v>146</v>
      </c>
      <c r="O319">
        <v>60</v>
      </c>
      <c r="P319" t="str">
        <f t="shared" si="54"/>
        <v>에너지너무많음</v>
      </c>
      <c r="Q319" t="str">
        <f t="shared" ca="1" si="62"/>
        <v>cu</v>
      </c>
      <c r="R319" t="s">
        <v>81</v>
      </c>
      <c r="S319" t="s">
        <v>147</v>
      </c>
      <c r="T319">
        <v>925</v>
      </c>
      <c r="U319" t="str">
        <f t="shared" ca="1" si="52"/>
        <v>cu</v>
      </c>
      <c r="V319" t="str">
        <f t="shared" si="55"/>
        <v>EN</v>
      </c>
      <c r="W319">
        <f t="shared" si="56"/>
        <v>60</v>
      </c>
      <c r="X319" t="str">
        <f t="shared" ca="1" si="57"/>
        <v>cu</v>
      </c>
      <c r="Y319" t="str">
        <f t="shared" si="58"/>
        <v>GO</v>
      </c>
      <c r="Z319">
        <f t="shared" si="59"/>
        <v>925</v>
      </c>
    </row>
    <row r="320" spans="1:26">
      <c r="A320" t="str">
        <f t="shared" si="61"/>
        <v>rt1</v>
      </c>
      <c r="B320" t="str">
        <f>VLOOKUP(A320,EventPointTypeTable!$A:$B,MATCH(EventPointTypeTable!$B$1,EventPointTypeTable!$A$1:$B$1,0),0)</f>
        <v>루틴1</v>
      </c>
      <c r="C320">
        <v>35</v>
      </c>
      <c r="D320">
        <v>39</v>
      </c>
      <c r="E320">
        <f t="shared" ca="1" si="60"/>
        <v>403</v>
      </c>
      <c r="F320">
        <f ca="1">(60+SUMIF(OFFSET(N320,-$C320+1,0,$C320),"EN",OFFSET(O320,-$C320+1,0,$C320)))*SummonTypeTable!$Q$2</f>
        <v>360</v>
      </c>
      <c r="G320" t="str">
        <f ca="1">IF(C320=1,60*SummonTypeTable!$Q$2-OFFSET(F320,0,-1),
IF(F320&lt;&gt;OFFSET(F320,-1,0),OFFSET(F320,-1,0)-OFFSET(F320,0,-1),""))</f>
        <v/>
      </c>
      <c r="H320" t="str">
        <f ca="1">IF(C320=1,60*SummonTypeTable!$Q$2/OFFSET(F320,0,-1),
IF(F320&lt;&gt;OFFSET(F320,-1,0),OFFSET(F320,-1,0)/OFFSET(F320,0,-1),""))</f>
        <v/>
      </c>
      <c r="I320">
        <f ca="1">(60+SUMIF(OFFSET(N320,-$C320+1,0,$C320),"EN",OFFSET(O320,-$C320+1,0,$C320))+SUMIF(OFFSET(S320,-$C320+1,0,$C320),"EN",OFFSET(T320,-$C320+1,0,$C320)))*SummonTypeTable!$Q$2</f>
        <v>360</v>
      </c>
      <c r="J320" t="str">
        <f ca="1">IF(C320=1,60*SummonTypeTable!$Q$2-OFFSET(I320,0,-4),
IF(I320&lt;&gt;OFFSET(I320,-1,0),OFFSET(I320,-1,0)-OFFSET(I320,0,-4),""))</f>
        <v/>
      </c>
      <c r="K320" t="str">
        <f ca="1">IF(C320=1,60*SummonTypeTable!$Q$2/OFFSET(I320,0,-4),
IF(I320&lt;&gt;OFFSET(I320,-1,0),OFFSET(I320,-1,0)/OFFSET(I320,0,-4),""))</f>
        <v/>
      </c>
      <c r="L320" t="str">
        <f t="shared" ca="1" si="64"/>
        <v>cu</v>
      </c>
      <c r="M320" t="s">
        <v>81</v>
      </c>
      <c r="N320" t="s">
        <v>147</v>
      </c>
      <c r="O320">
        <v>1900</v>
      </c>
      <c r="P320" t="str">
        <f t="shared" si="54"/>
        <v/>
      </c>
      <c r="Q320" t="str">
        <f t="shared" ca="1" si="62"/>
        <v>cu</v>
      </c>
      <c r="R320" t="s">
        <v>81</v>
      </c>
      <c r="S320" t="s">
        <v>147</v>
      </c>
      <c r="T320">
        <v>950</v>
      </c>
      <c r="U320" t="str">
        <f t="shared" ca="1" si="52"/>
        <v>cu</v>
      </c>
      <c r="V320" t="str">
        <f t="shared" si="55"/>
        <v>GO</v>
      </c>
      <c r="W320">
        <f t="shared" si="56"/>
        <v>1900</v>
      </c>
      <c r="X320" t="str">
        <f t="shared" ca="1" si="57"/>
        <v>cu</v>
      </c>
      <c r="Y320" t="str">
        <f t="shared" si="58"/>
        <v>GO</v>
      </c>
      <c r="Z320">
        <f t="shared" si="59"/>
        <v>950</v>
      </c>
    </row>
    <row r="321" spans="1:26">
      <c r="A321" t="str">
        <f t="shared" si="61"/>
        <v>rt1</v>
      </c>
      <c r="B321" t="str">
        <f>VLOOKUP(A321,EventPointTypeTable!$A:$B,MATCH(EventPointTypeTable!$B$1,EventPointTypeTable!$A$1:$B$1,0),0)</f>
        <v>루틴1</v>
      </c>
      <c r="C321">
        <v>36</v>
      </c>
      <c r="D321">
        <v>12</v>
      </c>
      <c r="E321">
        <f t="shared" ca="1" si="60"/>
        <v>415</v>
      </c>
      <c r="F321">
        <f ca="1">(60+SUMIF(OFFSET(N321,-$C321+1,0,$C321),"EN",OFFSET(O321,-$C321+1,0,$C321)))*SummonTypeTable!$Q$2</f>
        <v>360</v>
      </c>
      <c r="G321" t="str">
        <f ca="1">IF(C321=1,60*SummonTypeTable!$Q$2-OFFSET(F321,0,-1),
IF(F321&lt;&gt;OFFSET(F321,-1,0),OFFSET(F321,-1,0)-OFFSET(F321,0,-1),""))</f>
        <v/>
      </c>
      <c r="H321" t="str">
        <f ca="1">IF(C321=1,60*SummonTypeTable!$Q$2/OFFSET(F321,0,-1),
IF(F321&lt;&gt;OFFSET(F321,-1,0),OFFSET(F321,-1,0)/OFFSET(F321,0,-1),""))</f>
        <v/>
      </c>
      <c r="I321">
        <f ca="1">(60+SUMIF(OFFSET(N321,-$C321+1,0,$C321),"EN",OFFSET(O321,-$C321+1,0,$C321))+SUMIF(OFFSET(S321,-$C321+1,0,$C321),"EN",OFFSET(T321,-$C321+1,0,$C321)))*SummonTypeTable!$Q$2</f>
        <v>360</v>
      </c>
      <c r="J321" t="str">
        <f ca="1">IF(C321=1,60*SummonTypeTable!$Q$2-OFFSET(I321,0,-4),
IF(I321&lt;&gt;OFFSET(I321,-1,0),OFFSET(I321,-1,0)-OFFSET(I321,0,-4),""))</f>
        <v/>
      </c>
      <c r="K321" t="str">
        <f ca="1">IF(C321=1,60*SummonTypeTable!$Q$2/OFFSET(I321,0,-4),
IF(I321&lt;&gt;OFFSET(I321,-1,0),OFFSET(I321,-1,0)/OFFSET(I321,0,-4),""))</f>
        <v/>
      </c>
      <c r="L321" t="str">
        <f t="shared" ca="1" si="64"/>
        <v>it</v>
      </c>
      <c r="M321" t="s">
        <v>139</v>
      </c>
      <c r="N321" t="s">
        <v>138</v>
      </c>
      <c r="O321">
        <v>2</v>
      </c>
      <c r="P321" t="str">
        <f t="shared" si="54"/>
        <v/>
      </c>
      <c r="Q321" t="str">
        <f t="shared" ca="1" si="62"/>
        <v>cu</v>
      </c>
      <c r="R321" t="s">
        <v>81</v>
      </c>
      <c r="S321" t="s">
        <v>147</v>
      </c>
      <c r="T321">
        <v>975</v>
      </c>
      <c r="U321" t="str">
        <f t="shared" ca="1" si="52"/>
        <v>it</v>
      </c>
      <c r="V321" t="str">
        <f t="shared" si="55"/>
        <v>Cash_sSpellGacha</v>
      </c>
      <c r="W321">
        <f t="shared" si="56"/>
        <v>2</v>
      </c>
      <c r="X321" t="str">
        <f t="shared" ca="1" si="57"/>
        <v>cu</v>
      </c>
      <c r="Y321" t="str">
        <f t="shared" si="58"/>
        <v>GO</v>
      </c>
      <c r="Z321">
        <f t="shared" si="59"/>
        <v>975</v>
      </c>
    </row>
    <row r="322" spans="1:26">
      <c r="A322" t="str">
        <f t="shared" si="61"/>
        <v>rt1</v>
      </c>
      <c r="B322" t="str">
        <f>VLOOKUP(A322,EventPointTypeTable!$A:$B,MATCH(EventPointTypeTable!$B$1,EventPointTypeTable!$A$1:$B$1,0),0)</f>
        <v>루틴1</v>
      </c>
      <c r="C322">
        <v>37</v>
      </c>
      <c r="D322">
        <v>17</v>
      </c>
      <c r="E322">
        <f t="shared" ca="1" si="60"/>
        <v>432</v>
      </c>
      <c r="F322">
        <f ca="1">(60+SUMIF(OFFSET(N322,-$C322+1,0,$C322),"EN",OFFSET(O322,-$C322+1,0,$C322)))*SummonTypeTable!$Q$2</f>
        <v>406.66666666666663</v>
      </c>
      <c r="G322">
        <f ca="1">IF(C322=1,60*SummonTypeTable!$Q$2-OFFSET(F322,0,-1),
IF(F322&lt;&gt;OFFSET(F322,-1,0),OFFSET(F322,-1,0)-OFFSET(F322,0,-1),""))</f>
        <v>-72</v>
      </c>
      <c r="H322">
        <f ca="1">IF(C322=1,60*SummonTypeTable!$Q$2/OFFSET(F322,0,-1),
IF(F322&lt;&gt;OFFSET(F322,-1,0),OFFSET(F322,-1,0)/OFFSET(F322,0,-1),""))</f>
        <v>0.83333333333333337</v>
      </c>
      <c r="I322">
        <f ca="1">(60+SUMIF(OFFSET(N322,-$C322+1,0,$C322),"EN",OFFSET(O322,-$C322+1,0,$C322))+SUMIF(OFFSET(S322,-$C322+1,0,$C322),"EN",OFFSET(T322,-$C322+1,0,$C322)))*SummonTypeTable!$Q$2</f>
        <v>406.66666666666663</v>
      </c>
      <c r="J322">
        <f ca="1">IF(C322=1,60*SummonTypeTable!$Q$2-OFFSET(I322,0,-4),
IF(I322&lt;&gt;OFFSET(I322,-1,0),OFFSET(I322,-1,0)-OFFSET(I322,0,-4),""))</f>
        <v>-72</v>
      </c>
      <c r="K322">
        <f ca="1">IF(C322=1,60*SummonTypeTable!$Q$2/OFFSET(I322,0,-4),
IF(I322&lt;&gt;OFFSET(I322,-1,0),OFFSET(I322,-1,0)/OFFSET(I322,0,-4),""))</f>
        <v>0.83333333333333337</v>
      </c>
      <c r="L322" t="str">
        <f t="shared" ca="1" si="64"/>
        <v>cu</v>
      </c>
      <c r="M322" t="s">
        <v>81</v>
      </c>
      <c r="N322" t="s">
        <v>146</v>
      </c>
      <c r="O322">
        <v>70</v>
      </c>
      <c r="P322" t="str">
        <f t="shared" si="54"/>
        <v>에너지너무많음</v>
      </c>
      <c r="Q322" t="str">
        <f t="shared" ca="1" si="62"/>
        <v>cu</v>
      </c>
      <c r="R322" t="s">
        <v>81</v>
      </c>
      <c r="S322" t="s">
        <v>147</v>
      </c>
      <c r="T322">
        <v>1000</v>
      </c>
      <c r="U322" t="str">
        <f t="shared" ref="U322:U385" ca="1" si="65">IF(LEN(L322)=0,"",L322)</f>
        <v>cu</v>
      </c>
      <c r="V322" t="str">
        <f t="shared" si="55"/>
        <v>EN</v>
      </c>
      <c r="W322">
        <f t="shared" si="56"/>
        <v>70</v>
      </c>
      <c r="X322" t="str">
        <f t="shared" ca="1" si="57"/>
        <v>cu</v>
      </c>
      <c r="Y322" t="str">
        <f t="shared" si="58"/>
        <v>GO</v>
      </c>
      <c r="Z322">
        <f t="shared" si="59"/>
        <v>1000</v>
      </c>
    </row>
    <row r="323" spans="1:26">
      <c r="A323" t="str">
        <f t="shared" si="61"/>
        <v>rt1</v>
      </c>
      <c r="B323" t="str">
        <f>VLOOKUP(A323,EventPointTypeTable!$A:$B,MATCH(EventPointTypeTable!$B$1,EventPointTypeTable!$A$1:$B$1,0),0)</f>
        <v>루틴1</v>
      </c>
      <c r="C323">
        <v>38</v>
      </c>
      <c r="D323">
        <v>22</v>
      </c>
      <c r="E323">
        <f t="shared" ca="1" si="60"/>
        <v>454</v>
      </c>
      <c r="F323">
        <f ca="1">(60+SUMIF(OFFSET(N323,-$C323+1,0,$C323),"EN",OFFSET(O323,-$C323+1,0,$C323)))*SummonTypeTable!$Q$2</f>
        <v>406.66666666666663</v>
      </c>
      <c r="G323" t="str">
        <f ca="1">IF(C323=1,60*SummonTypeTable!$Q$2-OFFSET(F323,0,-1),
IF(F323&lt;&gt;OFFSET(F323,-1,0),OFFSET(F323,-1,0)-OFFSET(F323,0,-1),""))</f>
        <v/>
      </c>
      <c r="H323" t="str">
        <f ca="1">IF(C323=1,60*SummonTypeTable!$Q$2/OFFSET(F323,0,-1),
IF(F323&lt;&gt;OFFSET(F323,-1,0),OFFSET(F323,-1,0)/OFFSET(F323,0,-1),""))</f>
        <v/>
      </c>
      <c r="I323">
        <f ca="1">(60+SUMIF(OFFSET(N323,-$C323+1,0,$C323),"EN",OFFSET(O323,-$C323+1,0,$C323))+SUMIF(OFFSET(S323,-$C323+1,0,$C323),"EN",OFFSET(T323,-$C323+1,0,$C323)))*SummonTypeTable!$Q$2</f>
        <v>406.66666666666663</v>
      </c>
      <c r="J323" t="str">
        <f ca="1">IF(C323=1,60*SummonTypeTable!$Q$2-OFFSET(I323,0,-4),
IF(I323&lt;&gt;OFFSET(I323,-1,0),OFFSET(I323,-1,0)-OFFSET(I323,0,-4),""))</f>
        <v/>
      </c>
      <c r="K323" t="str">
        <f ca="1">IF(C323=1,60*SummonTypeTable!$Q$2/OFFSET(I323,0,-4),
IF(I323&lt;&gt;OFFSET(I323,-1,0),OFFSET(I323,-1,0)/OFFSET(I323,0,-4),""))</f>
        <v/>
      </c>
      <c r="L323" t="str">
        <f t="shared" ca="1" si="64"/>
        <v>cu</v>
      </c>
      <c r="M323" t="s">
        <v>81</v>
      </c>
      <c r="N323" t="s">
        <v>147</v>
      </c>
      <c r="O323">
        <v>2050</v>
      </c>
      <c r="P323" t="str">
        <f t="shared" si="54"/>
        <v/>
      </c>
      <c r="Q323" t="str">
        <f t="shared" ca="1" si="62"/>
        <v>cu</v>
      </c>
      <c r="R323" t="s">
        <v>81</v>
      </c>
      <c r="S323" t="s">
        <v>147</v>
      </c>
      <c r="T323">
        <v>1025</v>
      </c>
      <c r="U323" t="str">
        <f t="shared" ca="1" si="65"/>
        <v>cu</v>
      </c>
      <c r="V323" t="str">
        <f t="shared" si="55"/>
        <v>GO</v>
      </c>
      <c r="W323">
        <f t="shared" si="56"/>
        <v>2050</v>
      </c>
      <c r="X323" t="str">
        <f t="shared" ca="1" si="57"/>
        <v>cu</v>
      </c>
      <c r="Y323" t="str">
        <f t="shared" si="58"/>
        <v>GO</v>
      </c>
      <c r="Z323">
        <f t="shared" si="59"/>
        <v>1025</v>
      </c>
    </row>
    <row r="324" spans="1:26">
      <c r="A324" t="str">
        <f t="shared" si="61"/>
        <v>rt1</v>
      </c>
      <c r="B324" t="str">
        <f>VLOOKUP(A324,EventPointTypeTable!$A:$B,MATCH(EventPointTypeTable!$B$1,EventPointTypeTable!$A$1:$B$1,0),0)</f>
        <v>루틴1</v>
      </c>
      <c r="C324">
        <v>39</v>
      </c>
      <c r="D324">
        <v>5</v>
      </c>
      <c r="E324">
        <f t="shared" ca="1" si="60"/>
        <v>459</v>
      </c>
      <c r="F324">
        <f ca="1">(60+SUMIF(OFFSET(N324,-$C324+1,0,$C324),"EN",OFFSET(O324,-$C324+1,0,$C324)))*SummonTypeTable!$Q$2</f>
        <v>406.66666666666663</v>
      </c>
      <c r="G324" t="str">
        <f ca="1">IF(C324=1,60*SummonTypeTable!$Q$2-OFFSET(F324,0,-1),
IF(F324&lt;&gt;OFFSET(F324,-1,0),OFFSET(F324,-1,0)-OFFSET(F324,0,-1),""))</f>
        <v/>
      </c>
      <c r="H324" t="str">
        <f ca="1">IF(C324=1,60*SummonTypeTable!$Q$2/OFFSET(F324,0,-1),
IF(F324&lt;&gt;OFFSET(F324,-1,0),OFFSET(F324,-1,0)/OFFSET(F324,0,-1),""))</f>
        <v/>
      </c>
      <c r="I324">
        <f ca="1">(60+SUMIF(OFFSET(N324,-$C324+1,0,$C324),"EN",OFFSET(O324,-$C324+1,0,$C324))+SUMIF(OFFSET(S324,-$C324+1,0,$C324),"EN",OFFSET(T324,-$C324+1,0,$C324)))*SummonTypeTable!$Q$2</f>
        <v>406.66666666666663</v>
      </c>
      <c r="J324" t="str">
        <f ca="1">IF(C324=1,60*SummonTypeTable!$Q$2-OFFSET(I324,0,-4),
IF(I324&lt;&gt;OFFSET(I324,-1,0),OFFSET(I324,-1,0)-OFFSET(I324,0,-4),""))</f>
        <v/>
      </c>
      <c r="K324" t="str">
        <f ca="1">IF(C324=1,60*SummonTypeTable!$Q$2/OFFSET(I324,0,-4),
IF(I324&lt;&gt;OFFSET(I324,-1,0),OFFSET(I324,-1,0)/OFFSET(I324,0,-4),""))</f>
        <v/>
      </c>
      <c r="L324" t="str">
        <f t="shared" ca="1" si="64"/>
        <v>it</v>
      </c>
      <c r="M324" t="s">
        <v>139</v>
      </c>
      <c r="N324" t="s">
        <v>138</v>
      </c>
      <c r="O324">
        <v>1</v>
      </c>
      <c r="P324" t="str">
        <f t="shared" si="54"/>
        <v/>
      </c>
      <c r="Q324" t="str">
        <f t="shared" ca="1" si="62"/>
        <v>cu</v>
      </c>
      <c r="R324" t="s">
        <v>81</v>
      </c>
      <c r="S324" t="s">
        <v>147</v>
      </c>
      <c r="T324">
        <v>1050</v>
      </c>
      <c r="U324" t="str">
        <f t="shared" ca="1" si="65"/>
        <v>it</v>
      </c>
      <c r="V324" t="str">
        <f t="shared" si="55"/>
        <v>Cash_sSpellGacha</v>
      </c>
      <c r="W324">
        <f t="shared" si="56"/>
        <v>1</v>
      </c>
      <c r="X324" t="str">
        <f t="shared" ca="1" si="57"/>
        <v>cu</v>
      </c>
      <c r="Y324" t="str">
        <f t="shared" si="58"/>
        <v>GO</v>
      </c>
      <c r="Z324">
        <f t="shared" si="59"/>
        <v>1050</v>
      </c>
    </row>
    <row r="325" spans="1:26">
      <c r="A325" t="str">
        <f t="shared" si="61"/>
        <v>rt1</v>
      </c>
      <c r="B325" t="str">
        <f>VLOOKUP(A325,EventPointTypeTable!$A:$B,MATCH(EventPointTypeTable!$B$1,EventPointTypeTable!$A$1:$B$1,0),0)</f>
        <v>루틴1</v>
      </c>
      <c r="C325">
        <v>40</v>
      </c>
      <c r="D325">
        <v>18</v>
      </c>
      <c r="E325">
        <f t="shared" ca="1" si="60"/>
        <v>477</v>
      </c>
      <c r="F325">
        <f ca="1">(60+SUMIF(OFFSET(N325,-$C325+1,0,$C325),"EN",OFFSET(O325,-$C325+1,0,$C325)))*SummonTypeTable!$Q$2</f>
        <v>406.66666666666663</v>
      </c>
      <c r="G325" t="str">
        <f ca="1">IF(C325=1,60*SummonTypeTable!$Q$2-OFFSET(F325,0,-1),
IF(F325&lt;&gt;OFFSET(F325,-1,0),OFFSET(F325,-1,0)-OFFSET(F325,0,-1),""))</f>
        <v/>
      </c>
      <c r="H325" t="str">
        <f ca="1">IF(C325=1,60*SummonTypeTable!$Q$2/OFFSET(F325,0,-1),
IF(F325&lt;&gt;OFFSET(F325,-1,0),OFFSET(F325,-1,0)/OFFSET(F325,0,-1),""))</f>
        <v/>
      </c>
      <c r="I325">
        <f ca="1">(60+SUMIF(OFFSET(N325,-$C325+1,0,$C325),"EN",OFFSET(O325,-$C325+1,0,$C325))+SUMIF(OFFSET(S325,-$C325+1,0,$C325),"EN",OFFSET(T325,-$C325+1,0,$C325)))*SummonTypeTable!$Q$2</f>
        <v>406.66666666666663</v>
      </c>
      <c r="J325" t="str">
        <f ca="1">IF(C325=1,60*SummonTypeTable!$Q$2-OFFSET(I325,0,-4),
IF(I325&lt;&gt;OFFSET(I325,-1,0),OFFSET(I325,-1,0)-OFFSET(I325,0,-4),""))</f>
        <v/>
      </c>
      <c r="K325" t="str">
        <f ca="1">IF(C325=1,60*SummonTypeTable!$Q$2/OFFSET(I325,0,-4),
IF(I325&lt;&gt;OFFSET(I325,-1,0),OFFSET(I325,-1,0)/OFFSET(I325,0,-4),""))</f>
        <v/>
      </c>
      <c r="L325" t="str">
        <f t="shared" ca="1" si="64"/>
        <v>cu</v>
      </c>
      <c r="M325" t="s">
        <v>81</v>
      </c>
      <c r="N325" t="s">
        <v>147</v>
      </c>
      <c r="O325">
        <v>2150</v>
      </c>
      <c r="P325" t="str">
        <f t="shared" si="54"/>
        <v/>
      </c>
      <c r="Q325" t="str">
        <f t="shared" ca="1" si="62"/>
        <v>cu</v>
      </c>
      <c r="R325" t="s">
        <v>81</v>
      </c>
      <c r="S325" t="s">
        <v>147</v>
      </c>
      <c r="T325">
        <v>1075</v>
      </c>
      <c r="U325" t="str">
        <f t="shared" ca="1" si="65"/>
        <v>cu</v>
      </c>
      <c r="V325" t="str">
        <f t="shared" si="55"/>
        <v>GO</v>
      </c>
      <c r="W325">
        <f t="shared" si="56"/>
        <v>2150</v>
      </c>
      <c r="X325" t="str">
        <f t="shared" ca="1" si="57"/>
        <v>cu</v>
      </c>
      <c r="Y325" t="str">
        <f t="shared" si="58"/>
        <v>GO</v>
      </c>
      <c r="Z325">
        <f t="shared" si="59"/>
        <v>1075</v>
      </c>
    </row>
    <row r="326" spans="1:26">
      <c r="A326" t="str">
        <f t="shared" si="61"/>
        <v>rt1</v>
      </c>
      <c r="B326" t="str">
        <f>VLOOKUP(A326,EventPointTypeTable!$A:$B,MATCH(EventPointTypeTable!$B$1,EventPointTypeTable!$A$1:$B$1,0),0)</f>
        <v>루틴1</v>
      </c>
      <c r="C326">
        <v>41</v>
      </c>
      <c r="D326">
        <v>31</v>
      </c>
      <c r="E326">
        <f t="shared" ca="1" si="60"/>
        <v>508</v>
      </c>
      <c r="F326">
        <f ca="1">(60+SUMIF(OFFSET(N326,-$C326+1,0,$C326),"EN",OFFSET(O326,-$C326+1,0,$C326)))*SummonTypeTable!$Q$2</f>
        <v>460</v>
      </c>
      <c r="G326">
        <f ca="1">IF(C326=1,60*SummonTypeTable!$Q$2-OFFSET(F326,0,-1),
IF(F326&lt;&gt;OFFSET(F326,-1,0),OFFSET(F326,-1,0)-OFFSET(F326,0,-1),""))</f>
        <v>-101.33333333333337</v>
      </c>
      <c r="H326">
        <f ca="1">IF(C326=1,60*SummonTypeTable!$Q$2/OFFSET(F326,0,-1),
IF(F326&lt;&gt;OFFSET(F326,-1,0),OFFSET(F326,-1,0)/OFFSET(F326,0,-1),""))</f>
        <v>0.80052493438320205</v>
      </c>
      <c r="I326">
        <f ca="1">(60+SUMIF(OFFSET(N326,-$C326+1,0,$C326),"EN",OFFSET(O326,-$C326+1,0,$C326))+SUMIF(OFFSET(S326,-$C326+1,0,$C326),"EN",OFFSET(T326,-$C326+1,0,$C326)))*SummonTypeTable!$Q$2</f>
        <v>460</v>
      </c>
      <c r="J326">
        <f ca="1">IF(C326=1,60*SummonTypeTable!$Q$2-OFFSET(I326,0,-4),
IF(I326&lt;&gt;OFFSET(I326,-1,0),OFFSET(I326,-1,0)-OFFSET(I326,0,-4),""))</f>
        <v>-101.33333333333337</v>
      </c>
      <c r="K326">
        <f ca="1">IF(C326=1,60*SummonTypeTable!$Q$2/OFFSET(I326,0,-4),
IF(I326&lt;&gt;OFFSET(I326,-1,0),OFFSET(I326,-1,0)/OFFSET(I326,0,-4),""))</f>
        <v>0.80052493438320205</v>
      </c>
      <c r="L326" t="str">
        <f t="shared" ca="1" si="64"/>
        <v>cu</v>
      </c>
      <c r="M326" t="s">
        <v>81</v>
      </c>
      <c r="N326" t="s">
        <v>146</v>
      </c>
      <c r="O326">
        <v>80</v>
      </c>
      <c r="P326" t="str">
        <f t="shared" si="54"/>
        <v>에너지너무많음</v>
      </c>
      <c r="Q326" t="str">
        <f t="shared" ca="1" si="62"/>
        <v>cu</v>
      </c>
      <c r="R326" t="s">
        <v>81</v>
      </c>
      <c r="S326" t="s">
        <v>147</v>
      </c>
      <c r="T326">
        <v>1100</v>
      </c>
      <c r="U326" t="str">
        <f t="shared" ca="1" si="65"/>
        <v>cu</v>
      </c>
      <c r="V326" t="str">
        <f t="shared" si="55"/>
        <v>EN</v>
      </c>
      <c r="W326">
        <f t="shared" si="56"/>
        <v>80</v>
      </c>
      <c r="X326" t="str">
        <f t="shared" ca="1" si="57"/>
        <v>cu</v>
      </c>
      <c r="Y326" t="str">
        <f t="shared" si="58"/>
        <v>GO</v>
      </c>
      <c r="Z326">
        <f t="shared" si="59"/>
        <v>1100</v>
      </c>
    </row>
    <row r="327" spans="1:26">
      <c r="A327" t="str">
        <f t="shared" si="61"/>
        <v>rt1</v>
      </c>
      <c r="B327" t="str">
        <f>VLOOKUP(A327,EventPointTypeTable!$A:$B,MATCH(EventPointTypeTable!$B$1,EventPointTypeTable!$A$1:$B$1,0),0)</f>
        <v>루틴1</v>
      </c>
      <c r="C327">
        <v>42</v>
      </c>
      <c r="D327">
        <v>38</v>
      </c>
      <c r="E327">
        <f t="shared" ca="1" si="60"/>
        <v>546</v>
      </c>
      <c r="F327">
        <f ca="1">(60+SUMIF(OFFSET(N327,-$C327+1,0,$C327),"EN",OFFSET(O327,-$C327+1,0,$C327)))*SummonTypeTable!$Q$2</f>
        <v>460</v>
      </c>
      <c r="G327" t="str">
        <f ca="1">IF(C327=1,60*SummonTypeTable!$Q$2-OFFSET(F327,0,-1),
IF(F327&lt;&gt;OFFSET(F327,-1,0),OFFSET(F327,-1,0)-OFFSET(F327,0,-1),""))</f>
        <v/>
      </c>
      <c r="H327" t="str">
        <f ca="1">IF(C327=1,60*SummonTypeTable!$Q$2/OFFSET(F327,0,-1),
IF(F327&lt;&gt;OFFSET(F327,-1,0),OFFSET(F327,-1,0)/OFFSET(F327,0,-1),""))</f>
        <v/>
      </c>
      <c r="I327">
        <f ca="1">(60+SUMIF(OFFSET(N327,-$C327+1,0,$C327),"EN",OFFSET(O327,-$C327+1,0,$C327))+SUMIF(OFFSET(S327,-$C327+1,0,$C327),"EN",OFFSET(T327,-$C327+1,0,$C327)))*SummonTypeTable!$Q$2</f>
        <v>460</v>
      </c>
      <c r="J327" t="str">
        <f ca="1">IF(C327=1,60*SummonTypeTable!$Q$2-OFFSET(I327,0,-4),
IF(I327&lt;&gt;OFFSET(I327,-1,0),OFFSET(I327,-1,0)-OFFSET(I327,0,-4),""))</f>
        <v/>
      </c>
      <c r="K327" t="str">
        <f ca="1">IF(C327=1,60*SummonTypeTable!$Q$2/OFFSET(I327,0,-4),
IF(I327&lt;&gt;OFFSET(I327,-1,0),OFFSET(I327,-1,0)/OFFSET(I327,0,-4),""))</f>
        <v/>
      </c>
      <c r="L327" t="str">
        <f t="shared" ca="1" si="64"/>
        <v>cu</v>
      </c>
      <c r="M327" t="s">
        <v>81</v>
      </c>
      <c r="N327" t="s">
        <v>147</v>
      </c>
      <c r="O327">
        <v>2250</v>
      </c>
      <c r="P327" t="str">
        <f t="shared" si="54"/>
        <v/>
      </c>
      <c r="Q327" t="str">
        <f t="shared" ca="1" si="62"/>
        <v>cu</v>
      </c>
      <c r="R327" t="s">
        <v>81</v>
      </c>
      <c r="S327" t="s">
        <v>147</v>
      </c>
      <c r="T327">
        <v>1125</v>
      </c>
      <c r="U327" t="str">
        <f t="shared" ca="1" si="65"/>
        <v>cu</v>
      </c>
      <c r="V327" t="str">
        <f t="shared" si="55"/>
        <v>GO</v>
      </c>
      <c r="W327">
        <f t="shared" si="56"/>
        <v>2250</v>
      </c>
      <c r="X327" t="str">
        <f t="shared" ca="1" si="57"/>
        <v>cu</v>
      </c>
      <c r="Y327" t="str">
        <f t="shared" si="58"/>
        <v>GO</v>
      </c>
      <c r="Z327">
        <f t="shared" si="59"/>
        <v>1125</v>
      </c>
    </row>
    <row r="328" spans="1:26">
      <c r="A328" t="str">
        <f t="shared" si="61"/>
        <v>rt1</v>
      </c>
      <c r="B328" t="str">
        <f>VLOOKUP(A328,EventPointTypeTable!$A:$B,MATCH(EventPointTypeTable!$B$1,EventPointTypeTable!$A$1:$B$1,0),0)</f>
        <v>루틴1</v>
      </c>
      <c r="C328">
        <v>43</v>
      </c>
      <c r="D328">
        <v>4</v>
      </c>
      <c r="E328">
        <f t="shared" ca="1" si="60"/>
        <v>550</v>
      </c>
      <c r="F328">
        <f ca="1">(60+SUMIF(OFFSET(N328,-$C328+1,0,$C328),"EN",OFFSET(O328,-$C328+1,0,$C328)))*SummonTypeTable!$Q$2</f>
        <v>460</v>
      </c>
      <c r="G328" t="str">
        <f ca="1">IF(C328=1,60*SummonTypeTable!$Q$2-OFFSET(F328,0,-1),
IF(F328&lt;&gt;OFFSET(F328,-1,0),OFFSET(F328,-1,0)-OFFSET(F328,0,-1),""))</f>
        <v/>
      </c>
      <c r="H328" t="str">
        <f ca="1">IF(C328=1,60*SummonTypeTable!$Q$2/OFFSET(F328,0,-1),
IF(F328&lt;&gt;OFFSET(F328,-1,0),OFFSET(F328,-1,0)/OFFSET(F328,0,-1),""))</f>
        <v/>
      </c>
      <c r="I328">
        <f ca="1">(60+SUMIF(OFFSET(N328,-$C328+1,0,$C328),"EN",OFFSET(O328,-$C328+1,0,$C328))+SUMIF(OFFSET(S328,-$C328+1,0,$C328),"EN",OFFSET(T328,-$C328+1,0,$C328)))*SummonTypeTable!$Q$2</f>
        <v>460</v>
      </c>
      <c r="J328" t="str">
        <f ca="1">IF(C328=1,60*SummonTypeTable!$Q$2-OFFSET(I328,0,-4),
IF(I328&lt;&gt;OFFSET(I328,-1,0),OFFSET(I328,-1,0)-OFFSET(I328,0,-4),""))</f>
        <v/>
      </c>
      <c r="K328" t="str">
        <f ca="1">IF(C328=1,60*SummonTypeTable!$Q$2/OFFSET(I328,0,-4),
IF(I328&lt;&gt;OFFSET(I328,-1,0),OFFSET(I328,-1,0)/OFFSET(I328,0,-4),""))</f>
        <v/>
      </c>
      <c r="L328" t="str">
        <f t="shared" ca="1" si="64"/>
        <v>it</v>
      </c>
      <c r="M328" t="s">
        <v>139</v>
      </c>
      <c r="N328" t="s">
        <v>138</v>
      </c>
      <c r="O328">
        <v>1</v>
      </c>
      <c r="P328" t="str">
        <f t="shared" si="54"/>
        <v/>
      </c>
      <c r="Q328" t="str">
        <f t="shared" ca="1" si="62"/>
        <v>cu</v>
      </c>
      <c r="R328" t="s">
        <v>81</v>
      </c>
      <c r="S328" t="s">
        <v>147</v>
      </c>
      <c r="T328">
        <v>1150</v>
      </c>
      <c r="U328" t="str">
        <f t="shared" ca="1" si="65"/>
        <v>it</v>
      </c>
      <c r="V328" t="str">
        <f t="shared" si="55"/>
        <v>Cash_sSpellGacha</v>
      </c>
      <c r="W328">
        <f t="shared" si="56"/>
        <v>1</v>
      </c>
      <c r="X328" t="str">
        <f t="shared" ca="1" si="57"/>
        <v>cu</v>
      </c>
      <c r="Y328" t="str">
        <f t="shared" si="58"/>
        <v>GO</v>
      </c>
      <c r="Z328">
        <f t="shared" si="59"/>
        <v>1150</v>
      </c>
    </row>
    <row r="329" spans="1:26">
      <c r="A329" t="str">
        <f t="shared" si="61"/>
        <v>rt1</v>
      </c>
      <c r="B329" t="str">
        <f>VLOOKUP(A329,EventPointTypeTable!$A:$B,MATCH(EventPointTypeTable!$B$1,EventPointTypeTable!$A$1:$B$1,0),0)</f>
        <v>루틴1</v>
      </c>
      <c r="C329">
        <v>44</v>
      </c>
      <c r="D329">
        <v>42</v>
      </c>
      <c r="E329">
        <f t="shared" ca="1" si="60"/>
        <v>592</v>
      </c>
      <c r="F329">
        <f ca="1">(60+SUMIF(OFFSET(N329,-$C329+1,0,$C329),"EN",OFFSET(O329,-$C329+1,0,$C329)))*SummonTypeTable!$Q$2</f>
        <v>520</v>
      </c>
      <c r="G329">
        <f ca="1">IF(C329=1,60*SummonTypeTable!$Q$2-OFFSET(F329,0,-1),
IF(F329&lt;&gt;OFFSET(F329,-1,0),OFFSET(F329,-1,0)-OFFSET(F329,0,-1),""))</f>
        <v>-132</v>
      </c>
      <c r="H329">
        <f ca="1">IF(C329=1,60*SummonTypeTable!$Q$2/OFFSET(F329,0,-1),
IF(F329&lt;&gt;OFFSET(F329,-1,0),OFFSET(F329,-1,0)/OFFSET(F329,0,-1),""))</f>
        <v>0.77702702702702697</v>
      </c>
      <c r="I329">
        <f ca="1">(60+SUMIF(OFFSET(N329,-$C329+1,0,$C329),"EN",OFFSET(O329,-$C329+1,0,$C329))+SUMIF(OFFSET(S329,-$C329+1,0,$C329),"EN",OFFSET(T329,-$C329+1,0,$C329)))*SummonTypeTable!$Q$2</f>
        <v>520</v>
      </c>
      <c r="J329">
        <f ca="1">IF(C329=1,60*SummonTypeTable!$Q$2-OFFSET(I329,0,-4),
IF(I329&lt;&gt;OFFSET(I329,-1,0),OFFSET(I329,-1,0)-OFFSET(I329,0,-4),""))</f>
        <v>-132</v>
      </c>
      <c r="K329">
        <f ca="1">IF(C329=1,60*SummonTypeTable!$Q$2/OFFSET(I329,0,-4),
IF(I329&lt;&gt;OFFSET(I329,-1,0),OFFSET(I329,-1,0)/OFFSET(I329,0,-4),""))</f>
        <v>0.77702702702702697</v>
      </c>
      <c r="L329" t="str">
        <f t="shared" ca="1" si="64"/>
        <v>cu</v>
      </c>
      <c r="M329" t="s">
        <v>81</v>
      </c>
      <c r="N329" t="s">
        <v>146</v>
      </c>
      <c r="O329">
        <v>90</v>
      </c>
      <c r="P329" t="str">
        <f t="shared" si="54"/>
        <v>에너지너무많음</v>
      </c>
      <c r="Q329" t="str">
        <f t="shared" ca="1" si="62"/>
        <v>cu</v>
      </c>
      <c r="R329" t="s">
        <v>81</v>
      </c>
      <c r="S329" t="s">
        <v>147</v>
      </c>
      <c r="T329">
        <v>1175</v>
      </c>
      <c r="U329" t="str">
        <f t="shared" ca="1" si="65"/>
        <v>cu</v>
      </c>
      <c r="V329" t="str">
        <f t="shared" si="55"/>
        <v>EN</v>
      </c>
      <c r="W329">
        <f t="shared" si="56"/>
        <v>90</v>
      </c>
      <c r="X329" t="str">
        <f t="shared" ca="1" si="57"/>
        <v>cu</v>
      </c>
      <c r="Y329" t="str">
        <f t="shared" si="58"/>
        <v>GO</v>
      </c>
      <c r="Z329">
        <f t="shared" si="59"/>
        <v>1175</v>
      </c>
    </row>
    <row r="330" spans="1:26">
      <c r="A330" t="str">
        <f t="shared" si="61"/>
        <v>rt1</v>
      </c>
      <c r="B330" t="str">
        <f>VLOOKUP(A330,EventPointTypeTable!$A:$B,MATCH(EventPointTypeTable!$B$1,EventPointTypeTable!$A$1:$B$1,0),0)</f>
        <v>루틴1</v>
      </c>
      <c r="C330">
        <v>45</v>
      </c>
      <c r="D330">
        <v>42</v>
      </c>
      <c r="E330">
        <f t="shared" ca="1" si="60"/>
        <v>634</v>
      </c>
      <c r="F330">
        <f ca="1">(60+SUMIF(OFFSET(N330,-$C330+1,0,$C330),"EN",OFFSET(O330,-$C330+1,0,$C330)))*SummonTypeTable!$Q$2</f>
        <v>520</v>
      </c>
      <c r="G330" t="str">
        <f ca="1">IF(C330=1,60*SummonTypeTable!$Q$2-OFFSET(F330,0,-1),
IF(F330&lt;&gt;OFFSET(F330,-1,0),OFFSET(F330,-1,0)-OFFSET(F330,0,-1),""))</f>
        <v/>
      </c>
      <c r="H330" t="str">
        <f ca="1">IF(C330=1,60*SummonTypeTable!$Q$2/OFFSET(F330,0,-1),
IF(F330&lt;&gt;OFFSET(F330,-1,0),OFFSET(F330,-1,0)/OFFSET(F330,0,-1),""))</f>
        <v/>
      </c>
      <c r="I330">
        <f ca="1">(60+SUMIF(OFFSET(N330,-$C330+1,0,$C330),"EN",OFFSET(O330,-$C330+1,0,$C330))+SUMIF(OFFSET(S330,-$C330+1,0,$C330),"EN",OFFSET(T330,-$C330+1,0,$C330)))*SummonTypeTable!$Q$2</f>
        <v>520</v>
      </c>
      <c r="J330" t="str">
        <f ca="1">IF(C330=1,60*SummonTypeTable!$Q$2-OFFSET(I330,0,-4),
IF(I330&lt;&gt;OFFSET(I330,-1,0),OFFSET(I330,-1,0)-OFFSET(I330,0,-4),""))</f>
        <v/>
      </c>
      <c r="K330" t="str">
        <f ca="1">IF(C330=1,60*SummonTypeTable!$Q$2/OFFSET(I330,0,-4),
IF(I330&lt;&gt;OFFSET(I330,-1,0),OFFSET(I330,-1,0)/OFFSET(I330,0,-4),""))</f>
        <v/>
      </c>
      <c r="L330" t="str">
        <f t="shared" ca="1" si="64"/>
        <v>cu</v>
      </c>
      <c r="M330" t="s">
        <v>81</v>
      </c>
      <c r="N330" t="s">
        <v>147</v>
      </c>
      <c r="O330">
        <v>2400</v>
      </c>
      <c r="P330" t="str">
        <f t="shared" si="54"/>
        <v/>
      </c>
      <c r="Q330" t="str">
        <f t="shared" ca="1" si="62"/>
        <v>cu</v>
      </c>
      <c r="R330" t="s">
        <v>81</v>
      </c>
      <c r="S330" t="s">
        <v>147</v>
      </c>
      <c r="T330">
        <v>1200</v>
      </c>
      <c r="U330" t="str">
        <f t="shared" ca="1" si="65"/>
        <v>cu</v>
      </c>
      <c r="V330" t="str">
        <f t="shared" si="55"/>
        <v>GO</v>
      </c>
      <c r="W330">
        <f t="shared" si="56"/>
        <v>2400</v>
      </c>
      <c r="X330" t="str">
        <f t="shared" ca="1" si="57"/>
        <v>cu</v>
      </c>
      <c r="Y330" t="str">
        <f t="shared" si="58"/>
        <v>GO</v>
      </c>
      <c r="Z330">
        <f t="shared" si="59"/>
        <v>1200</v>
      </c>
    </row>
    <row r="331" spans="1:26">
      <c r="A331" t="str">
        <f t="shared" si="61"/>
        <v>rt1</v>
      </c>
      <c r="B331" t="str">
        <f>VLOOKUP(A331,EventPointTypeTable!$A:$B,MATCH(EventPointTypeTable!$B$1,EventPointTypeTable!$A$1:$B$1,0),0)</f>
        <v>루틴1</v>
      </c>
      <c r="C331">
        <v>46</v>
      </c>
      <c r="D331">
        <v>12</v>
      </c>
      <c r="E331">
        <f t="shared" ca="1" si="60"/>
        <v>646</v>
      </c>
      <c r="F331">
        <f ca="1">(60+SUMIF(OFFSET(N331,-$C331+1,0,$C331),"EN",OFFSET(O331,-$C331+1,0,$C331)))*SummonTypeTable!$Q$2</f>
        <v>520</v>
      </c>
      <c r="G331" t="str">
        <f ca="1">IF(C331=1,60*SummonTypeTable!$Q$2-OFFSET(F331,0,-1),
IF(F331&lt;&gt;OFFSET(F331,-1,0),OFFSET(F331,-1,0)-OFFSET(F331,0,-1),""))</f>
        <v/>
      </c>
      <c r="H331" t="str">
        <f ca="1">IF(C331=1,60*SummonTypeTable!$Q$2/OFFSET(F331,0,-1),
IF(F331&lt;&gt;OFFSET(F331,-1,0),OFFSET(F331,-1,0)/OFFSET(F331,0,-1),""))</f>
        <v/>
      </c>
      <c r="I331">
        <f ca="1">(60+SUMIF(OFFSET(N331,-$C331+1,0,$C331),"EN",OFFSET(O331,-$C331+1,0,$C331))+SUMIF(OFFSET(S331,-$C331+1,0,$C331),"EN",OFFSET(T331,-$C331+1,0,$C331)))*SummonTypeTable!$Q$2</f>
        <v>520</v>
      </c>
      <c r="J331" t="str">
        <f ca="1">IF(C331=1,60*SummonTypeTable!$Q$2-OFFSET(I331,0,-4),
IF(I331&lt;&gt;OFFSET(I331,-1,0),OFFSET(I331,-1,0)-OFFSET(I331,0,-4),""))</f>
        <v/>
      </c>
      <c r="K331" t="str">
        <f ca="1">IF(C331=1,60*SummonTypeTable!$Q$2/OFFSET(I331,0,-4),
IF(I331&lt;&gt;OFFSET(I331,-1,0),OFFSET(I331,-1,0)/OFFSET(I331,0,-4),""))</f>
        <v/>
      </c>
      <c r="L331" t="str">
        <f t="shared" ca="1" si="64"/>
        <v>it</v>
      </c>
      <c r="M331" t="s">
        <v>139</v>
      </c>
      <c r="N331" t="s">
        <v>140</v>
      </c>
      <c r="O331">
        <v>1</v>
      </c>
      <c r="P331" t="str">
        <f t="shared" si="54"/>
        <v/>
      </c>
      <c r="Q331" t="str">
        <f t="shared" ca="1" si="62"/>
        <v>cu</v>
      </c>
      <c r="R331" t="s">
        <v>81</v>
      </c>
      <c r="S331" t="s">
        <v>147</v>
      </c>
      <c r="T331">
        <v>1225</v>
      </c>
      <c r="U331" t="str">
        <f t="shared" ca="1" si="65"/>
        <v>it</v>
      </c>
      <c r="V331" t="str">
        <f t="shared" si="55"/>
        <v>Cash_sCharacterGacha</v>
      </c>
      <c r="W331">
        <f t="shared" si="56"/>
        <v>1</v>
      </c>
      <c r="X331" t="str">
        <f t="shared" ca="1" si="57"/>
        <v>cu</v>
      </c>
      <c r="Y331" t="str">
        <f t="shared" si="58"/>
        <v>GO</v>
      </c>
      <c r="Z331">
        <f t="shared" si="59"/>
        <v>1225</v>
      </c>
    </row>
    <row r="332" spans="1:26">
      <c r="A332" t="str">
        <f t="shared" si="61"/>
        <v>rt1</v>
      </c>
      <c r="B332" t="str">
        <f>VLOOKUP(A332,EventPointTypeTable!$A:$B,MATCH(EventPointTypeTable!$B$1,EventPointTypeTable!$A$1:$B$1,0),0)</f>
        <v>루틴1</v>
      </c>
      <c r="C332">
        <v>47</v>
      </c>
      <c r="D332">
        <v>38</v>
      </c>
      <c r="E332">
        <f t="shared" ca="1" si="60"/>
        <v>684</v>
      </c>
      <c r="F332">
        <f ca="1">(60+SUMIF(OFFSET(N332,-$C332+1,0,$C332),"EN",OFFSET(O332,-$C332+1,0,$C332)))*SummonTypeTable!$Q$2</f>
        <v>520</v>
      </c>
      <c r="G332" t="str">
        <f ca="1">IF(C332=1,60*SummonTypeTable!$Q$2-OFFSET(F332,0,-1),
IF(F332&lt;&gt;OFFSET(F332,-1,0),OFFSET(F332,-1,0)-OFFSET(F332,0,-1),""))</f>
        <v/>
      </c>
      <c r="H332" t="str">
        <f ca="1">IF(C332=1,60*SummonTypeTable!$Q$2/OFFSET(F332,0,-1),
IF(F332&lt;&gt;OFFSET(F332,-1,0),OFFSET(F332,-1,0)/OFFSET(F332,0,-1),""))</f>
        <v/>
      </c>
      <c r="I332">
        <f ca="1">(60+SUMIF(OFFSET(N332,-$C332+1,0,$C332),"EN",OFFSET(O332,-$C332+1,0,$C332))+SUMIF(OFFSET(S332,-$C332+1,0,$C332),"EN",OFFSET(T332,-$C332+1,0,$C332)))*SummonTypeTable!$Q$2</f>
        <v>520</v>
      </c>
      <c r="J332" t="str">
        <f ca="1">IF(C332=1,60*SummonTypeTable!$Q$2-OFFSET(I332,0,-4),
IF(I332&lt;&gt;OFFSET(I332,-1,0),OFFSET(I332,-1,0)-OFFSET(I332,0,-4),""))</f>
        <v/>
      </c>
      <c r="K332" t="str">
        <f ca="1">IF(C332=1,60*SummonTypeTable!$Q$2/OFFSET(I332,0,-4),
IF(I332&lt;&gt;OFFSET(I332,-1,0),OFFSET(I332,-1,0)/OFFSET(I332,0,-4),""))</f>
        <v/>
      </c>
      <c r="L332" t="str">
        <f t="shared" ca="1" si="64"/>
        <v>cu</v>
      </c>
      <c r="M332" t="s">
        <v>81</v>
      </c>
      <c r="N332" t="s">
        <v>153</v>
      </c>
      <c r="O332">
        <v>9</v>
      </c>
      <c r="P332" t="str">
        <f t="shared" si="54"/>
        <v/>
      </c>
      <c r="Q332" t="str">
        <f t="shared" ca="1" si="62"/>
        <v>cu</v>
      </c>
      <c r="R332" t="s">
        <v>81</v>
      </c>
      <c r="S332" t="s">
        <v>153</v>
      </c>
      <c r="T332">
        <v>3</v>
      </c>
      <c r="U332" t="str">
        <f t="shared" ca="1" si="65"/>
        <v>cu</v>
      </c>
      <c r="V332" t="str">
        <f t="shared" si="55"/>
        <v>DI</v>
      </c>
      <c r="W332">
        <f t="shared" si="56"/>
        <v>9</v>
      </c>
      <c r="X332" t="str">
        <f t="shared" ca="1" si="57"/>
        <v>cu</v>
      </c>
      <c r="Y332" t="str">
        <f t="shared" si="58"/>
        <v>DI</v>
      </c>
      <c r="Z332">
        <f t="shared" si="59"/>
        <v>3</v>
      </c>
    </row>
    <row r="333" spans="1:26">
      <c r="A333" t="str">
        <f t="shared" si="61"/>
        <v>rt1</v>
      </c>
      <c r="B333" t="str">
        <f>VLOOKUP(A333,EventPointTypeTable!$A:$B,MATCH(EventPointTypeTable!$B$1,EventPointTypeTable!$A$1:$B$1,0),0)</f>
        <v>루틴1</v>
      </c>
      <c r="C333">
        <v>48</v>
      </c>
      <c r="D333">
        <v>42</v>
      </c>
      <c r="E333">
        <f t="shared" ca="1" si="60"/>
        <v>726</v>
      </c>
      <c r="F333">
        <f ca="1">(60+SUMIF(OFFSET(N333,-$C333+1,0,$C333),"EN",OFFSET(O333,-$C333+1,0,$C333)))*SummonTypeTable!$Q$2</f>
        <v>520</v>
      </c>
      <c r="G333" t="str">
        <f ca="1">IF(C333=1,60*SummonTypeTable!$Q$2-OFFSET(F333,0,-1),
IF(F333&lt;&gt;OFFSET(F333,-1,0),OFFSET(F333,-1,0)-OFFSET(F333,0,-1),""))</f>
        <v/>
      </c>
      <c r="H333" t="str">
        <f ca="1">IF(C333=1,60*SummonTypeTable!$Q$2/OFFSET(F333,0,-1),
IF(F333&lt;&gt;OFFSET(F333,-1,0),OFFSET(F333,-1,0)/OFFSET(F333,0,-1),""))</f>
        <v/>
      </c>
      <c r="I333">
        <f ca="1">(60+SUMIF(OFFSET(N333,-$C333+1,0,$C333),"EN",OFFSET(O333,-$C333+1,0,$C333))+SUMIF(OFFSET(S333,-$C333+1,0,$C333),"EN",OFFSET(T333,-$C333+1,0,$C333)))*SummonTypeTable!$Q$2</f>
        <v>520</v>
      </c>
      <c r="J333" t="str">
        <f ca="1">IF(C333=1,60*SummonTypeTable!$Q$2-OFFSET(I333,0,-4),
IF(I333&lt;&gt;OFFSET(I333,-1,0),OFFSET(I333,-1,0)-OFFSET(I333,0,-4),""))</f>
        <v/>
      </c>
      <c r="K333" t="str">
        <f ca="1">IF(C333=1,60*SummonTypeTable!$Q$2/OFFSET(I333,0,-4),
IF(I333&lt;&gt;OFFSET(I333,-1,0),OFFSET(I333,-1,0)/OFFSET(I333,0,-4),""))</f>
        <v/>
      </c>
      <c r="L333" t="str">
        <f t="shared" ca="1" si="64"/>
        <v>cu</v>
      </c>
      <c r="M333" t="s">
        <v>81</v>
      </c>
      <c r="N333" t="s">
        <v>147</v>
      </c>
      <c r="O333">
        <v>2550</v>
      </c>
      <c r="P333" t="str">
        <f t="shared" si="54"/>
        <v/>
      </c>
      <c r="Q333" t="str">
        <f t="shared" ca="1" si="62"/>
        <v>cu</v>
      </c>
      <c r="R333" t="s">
        <v>81</v>
      </c>
      <c r="S333" t="s">
        <v>147</v>
      </c>
      <c r="T333">
        <v>1275</v>
      </c>
      <c r="U333" t="str">
        <f t="shared" ca="1" si="65"/>
        <v>cu</v>
      </c>
      <c r="V333" t="str">
        <f t="shared" si="55"/>
        <v>GO</v>
      </c>
      <c r="W333">
        <f t="shared" si="56"/>
        <v>2550</v>
      </c>
      <c r="X333" t="str">
        <f t="shared" ca="1" si="57"/>
        <v>cu</v>
      </c>
      <c r="Y333" t="str">
        <f t="shared" si="58"/>
        <v>GO</v>
      </c>
      <c r="Z333">
        <f t="shared" si="59"/>
        <v>1275</v>
      </c>
    </row>
    <row r="334" spans="1:26">
      <c r="A334" t="str">
        <f t="shared" si="61"/>
        <v>rt1</v>
      </c>
      <c r="B334" t="str">
        <f>VLOOKUP(A334,EventPointTypeTable!$A:$B,MATCH(EventPointTypeTable!$B$1,EventPointTypeTable!$A$1:$B$1,0),0)</f>
        <v>루틴1</v>
      </c>
      <c r="C334">
        <v>49</v>
      </c>
      <c r="D334">
        <v>12</v>
      </c>
      <c r="E334">
        <f t="shared" ca="1" si="60"/>
        <v>738</v>
      </c>
      <c r="F334">
        <f ca="1">(60+SUMIF(OFFSET(N334,-$C334+1,0,$C334),"EN",OFFSET(O334,-$C334+1,0,$C334)))*SummonTypeTable!$Q$2</f>
        <v>520</v>
      </c>
      <c r="G334" t="str">
        <f ca="1">IF(C334=1,60*SummonTypeTable!$Q$2-OFFSET(F334,0,-1),
IF(F334&lt;&gt;OFFSET(F334,-1,0),OFFSET(F334,-1,0)-OFFSET(F334,0,-1),""))</f>
        <v/>
      </c>
      <c r="H334" t="str">
        <f ca="1">IF(C334=1,60*SummonTypeTable!$Q$2/OFFSET(F334,0,-1),
IF(F334&lt;&gt;OFFSET(F334,-1,0),OFFSET(F334,-1,0)/OFFSET(F334,0,-1),""))</f>
        <v/>
      </c>
      <c r="I334">
        <f ca="1">(60+SUMIF(OFFSET(N334,-$C334+1,0,$C334),"EN",OFFSET(O334,-$C334+1,0,$C334))+SUMIF(OFFSET(S334,-$C334+1,0,$C334),"EN",OFFSET(T334,-$C334+1,0,$C334)))*SummonTypeTable!$Q$2</f>
        <v>520</v>
      </c>
      <c r="J334" t="str">
        <f ca="1">IF(C334=1,60*SummonTypeTable!$Q$2-OFFSET(I334,0,-4),
IF(I334&lt;&gt;OFFSET(I334,-1,0),OFFSET(I334,-1,0)-OFFSET(I334,0,-4),""))</f>
        <v/>
      </c>
      <c r="K334" t="str">
        <f ca="1">IF(C334=1,60*SummonTypeTable!$Q$2/OFFSET(I334,0,-4),
IF(I334&lt;&gt;OFFSET(I334,-1,0),OFFSET(I334,-1,0)/OFFSET(I334,0,-4),""))</f>
        <v/>
      </c>
      <c r="L334" t="str">
        <f t="shared" ca="1" si="64"/>
        <v>it</v>
      </c>
      <c r="M334" t="s">
        <v>139</v>
      </c>
      <c r="N334" t="s">
        <v>138</v>
      </c>
      <c r="O334">
        <v>1</v>
      </c>
      <c r="P334" t="str">
        <f t="shared" si="54"/>
        <v/>
      </c>
      <c r="Q334" t="str">
        <f t="shared" ca="1" si="62"/>
        <v>cu</v>
      </c>
      <c r="R334" t="s">
        <v>81</v>
      </c>
      <c r="S334" t="s">
        <v>147</v>
      </c>
      <c r="T334">
        <v>1300</v>
      </c>
      <c r="U334" t="str">
        <f t="shared" ca="1" si="65"/>
        <v>it</v>
      </c>
      <c r="V334" t="str">
        <f t="shared" si="55"/>
        <v>Cash_sSpellGacha</v>
      </c>
      <c r="W334">
        <f t="shared" si="56"/>
        <v>1</v>
      </c>
      <c r="X334" t="str">
        <f t="shared" ca="1" si="57"/>
        <v>cu</v>
      </c>
      <c r="Y334" t="str">
        <f t="shared" si="58"/>
        <v>GO</v>
      </c>
      <c r="Z334">
        <f t="shared" si="59"/>
        <v>1300</v>
      </c>
    </row>
    <row r="335" spans="1:26">
      <c r="A335" t="str">
        <f t="shared" si="61"/>
        <v>rt1</v>
      </c>
      <c r="B335" t="str">
        <f>VLOOKUP(A335,EventPointTypeTable!$A:$B,MATCH(EventPointTypeTable!$B$1,EventPointTypeTable!$A$1:$B$1,0),0)</f>
        <v>루틴1</v>
      </c>
      <c r="C335">
        <v>50</v>
      </c>
      <c r="D335">
        <v>46</v>
      </c>
      <c r="E335">
        <f t="shared" ca="1" si="60"/>
        <v>784</v>
      </c>
      <c r="F335">
        <f ca="1">(60+SUMIF(OFFSET(N335,-$C335+1,0,$C335),"EN",OFFSET(O335,-$C335+1,0,$C335)))*SummonTypeTable!$Q$2</f>
        <v>573.33333333333326</v>
      </c>
      <c r="G335">
        <f ca="1">IF(C335=1,60*SummonTypeTable!$Q$2-OFFSET(F335,0,-1),
IF(F335&lt;&gt;OFFSET(F335,-1,0),OFFSET(F335,-1,0)-OFFSET(F335,0,-1),""))</f>
        <v>-264</v>
      </c>
      <c r="H335">
        <f ca="1">IF(C335=1,60*SummonTypeTable!$Q$2/OFFSET(F335,0,-1),
IF(F335&lt;&gt;OFFSET(F335,-1,0),OFFSET(F335,-1,0)/OFFSET(F335,0,-1),""))</f>
        <v>0.66326530612244894</v>
      </c>
      <c r="I335">
        <f ca="1">(60+SUMIF(OFFSET(N335,-$C335+1,0,$C335),"EN",OFFSET(O335,-$C335+1,0,$C335))+SUMIF(OFFSET(S335,-$C335+1,0,$C335),"EN",OFFSET(T335,-$C335+1,0,$C335)))*SummonTypeTable!$Q$2</f>
        <v>573.33333333333326</v>
      </c>
      <c r="J335">
        <f ca="1">IF(C335=1,60*SummonTypeTable!$Q$2-OFFSET(I335,0,-4),
IF(I335&lt;&gt;OFFSET(I335,-1,0),OFFSET(I335,-1,0)-OFFSET(I335,0,-4),""))</f>
        <v>-264</v>
      </c>
      <c r="K335">
        <f ca="1">IF(C335=1,60*SummonTypeTable!$Q$2/OFFSET(I335,0,-4),
IF(I335&lt;&gt;OFFSET(I335,-1,0),OFFSET(I335,-1,0)/OFFSET(I335,0,-4),""))</f>
        <v>0.66326530612244894</v>
      </c>
      <c r="L335" t="str">
        <f t="shared" ca="1" si="64"/>
        <v>cu</v>
      </c>
      <c r="M335" t="s">
        <v>81</v>
      </c>
      <c r="N335" t="s">
        <v>146</v>
      </c>
      <c r="O335">
        <v>80</v>
      </c>
      <c r="P335" t="str">
        <f t="shared" si="54"/>
        <v>에너지너무많음</v>
      </c>
      <c r="Q335" t="str">
        <f t="shared" ca="1" si="62"/>
        <v>cu</v>
      </c>
      <c r="R335" t="s">
        <v>81</v>
      </c>
      <c r="S335" t="s">
        <v>147</v>
      </c>
      <c r="T335">
        <v>1325</v>
      </c>
      <c r="U335" t="str">
        <f t="shared" ca="1" si="65"/>
        <v>cu</v>
      </c>
      <c r="V335" t="str">
        <f t="shared" si="55"/>
        <v>EN</v>
      </c>
      <c r="W335">
        <f t="shared" si="56"/>
        <v>80</v>
      </c>
      <c r="X335" t="str">
        <f t="shared" ca="1" si="57"/>
        <v>cu</v>
      </c>
      <c r="Y335" t="str">
        <f t="shared" si="58"/>
        <v>GO</v>
      </c>
      <c r="Z335">
        <f t="shared" si="59"/>
        <v>1325</v>
      </c>
    </row>
    <row r="336" spans="1:26">
      <c r="A336" t="str">
        <f t="shared" si="61"/>
        <v>rt1</v>
      </c>
      <c r="B336" t="str">
        <f>VLOOKUP(A336,EventPointTypeTable!$A:$B,MATCH(EventPointTypeTable!$B$1,EventPointTypeTable!$A$1:$B$1,0),0)</f>
        <v>루틴1</v>
      </c>
      <c r="C336">
        <v>51</v>
      </c>
      <c r="D336">
        <v>45</v>
      </c>
      <c r="E336">
        <f t="shared" ca="1" si="60"/>
        <v>829</v>
      </c>
      <c r="F336">
        <f ca="1">(60+SUMIF(OFFSET(N336,-$C336+1,0,$C336),"EN",OFFSET(O336,-$C336+1,0,$C336)))*SummonTypeTable!$Q$2</f>
        <v>573.33333333333326</v>
      </c>
      <c r="G336" t="str">
        <f ca="1">IF(C336=1,60*SummonTypeTable!$Q$2-OFFSET(F336,0,-1),
IF(F336&lt;&gt;OFFSET(F336,-1,0),OFFSET(F336,-1,0)-OFFSET(F336,0,-1),""))</f>
        <v/>
      </c>
      <c r="H336" t="str">
        <f ca="1">IF(C336=1,60*SummonTypeTable!$Q$2/OFFSET(F336,0,-1),
IF(F336&lt;&gt;OFFSET(F336,-1,0),OFFSET(F336,-1,0)/OFFSET(F336,0,-1),""))</f>
        <v/>
      </c>
      <c r="I336">
        <f ca="1">(60+SUMIF(OFFSET(N336,-$C336+1,0,$C336),"EN",OFFSET(O336,-$C336+1,0,$C336))+SUMIF(OFFSET(S336,-$C336+1,0,$C336),"EN",OFFSET(T336,-$C336+1,0,$C336)))*SummonTypeTable!$Q$2</f>
        <v>573.33333333333326</v>
      </c>
      <c r="J336" t="str">
        <f ca="1">IF(C336=1,60*SummonTypeTable!$Q$2-OFFSET(I336,0,-4),
IF(I336&lt;&gt;OFFSET(I336,-1,0),OFFSET(I336,-1,0)-OFFSET(I336,0,-4),""))</f>
        <v/>
      </c>
      <c r="K336" t="str">
        <f ca="1">IF(C336=1,60*SummonTypeTable!$Q$2/OFFSET(I336,0,-4),
IF(I336&lt;&gt;OFFSET(I336,-1,0),OFFSET(I336,-1,0)/OFFSET(I336,0,-4),""))</f>
        <v/>
      </c>
      <c r="L336" t="str">
        <f t="shared" ca="1" si="64"/>
        <v>it</v>
      </c>
      <c r="M336" t="s">
        <v>139</v>
      </c>
      <c r="N336" t="s">
        <v>158</v>
      </c>
      <c r="O336">
        <v>1</v>
      </c>
      <c r="P336" t="str">
        <f t="shared" si="54"/>
        <v/>
      </c>
      <c r="Q336" t="str">
        <f t="shared" ca="1" si="62"/>
        <v>cu</v>
      </c>
      <c r="R336" t="s">
        <v>81</v>
      </c>
      <c r="S336" t="s">
        <v>147</v>
      </c>
      <c r="T336">
        <v>1350</v>
      </c>
      <c r="U336" t="str">
        <f t="shared" ca="1" si="65"/>
        <v>it</v>
      </c>
      <c r="V336" t="str">
        <f t="shared" si="55"/>
        <v>Cash_sEquipGacha</v>
      </c>
      <c r="W336">
        <f t="shared" si="56"/>
        <v>1</v>
      </c>
      <c r="X336" t="str">
        <f t="shared" ca="1" si="57"/>
        <v>cu</v>
      </c>
      <c r="Y336" t="str">
        <f t="shared" si="58"/>
        <v>GO</v>
      </c>
      <c r="Z336">
        <f t="shared" si="59"/>
        <v>1350</v>
      </c>
    </row>
    <row r="337" spans="1:26">
      <c r="A337" t="str">
        <f t="shared" si="61"/>
        <v>rt1</v>
      </c>
      <c r="B337" t="str">
        <f>VLOOKUP(A337,EventPointTypeTable!$A:$B,MATCH(EventPointTypeTable!$B$1,EventPointTypeTable!$A$1:$B$1,0),0)</f>
        <v>루틴1</v>
      </c>
      <c r="C337">
        <v>52</v>
      </c>
      <c r="D337">
        <v>36</v>
      </c>
      <c r="E337">
        <f t="shared" ca="1" si="60"/>
        <v>865</v>
      </c>
      <c r="F337">
        <f ca="1">(60+SUMIF(OFFSET(N337,-$C337+1,0,$C337),"EN",OFFSET(O337,-$C337+1,0,$C337)))*SummonTypeTable!$Q$2</f>
        <v>573.33333333333326</v>
      </c>
      <c r="G337" t="str">
        <f ca="1">IF(C337=1,60*SummonTypeTable!$Q$2-OFFSET(F337,0,-1),
IF(F337&lt;&gt;OFFSET(F337,-1,0),OFFSET(F337,-1,0)-OFFSET(F337,0,-1),""))</f>
        <v/>
      </c>
      <c r="H337" t="str">
        <f ca="1">IF(C337=1,60*SummonTypeTable!$Q$2/OFFSET(F337,0,-1),
IF(F337&lt;&gt;OFFSET(F337,-1,0),OFFSET(F337,-1,0)/OFFSET(F337,0,-1),""))</f>
        <v/>
      </c>
      <c r="I337">
        <f ca="1">(60+SUMIF(OFFSET(N337,-$C337+1,0,$C337),"EN",OFFSET(O337,-$C337+1,0,$C337))+SUMIF(OFFSET(S337,-$C337+1,0,$C337),"EN",OFFSET(T337,-$C337+1,0,$C337)))*SummonTypeTable!$Q$2</f>
        <v>573.33333333333326</v>
      </c>
      <c r="J337" t="str">
        <f ca="1">IF(C337=1,60*SummonTypeTable!$Q$2-OFFSET(I337,0,-4),
IF(I337&lt;&gt;OFFSET(I337,-1,0),OFFSET(I337,-1,0)-OFFSET(I337,0,-4),""))</f>
        <v/>
      </c>
      <c r="K337" t="str">
        <f ca="1">IF(C337=1,60*SummonTypeTable!$Q$2/OFFSET(I337,0,-4),
IF(I337&lt;&gt;OFFSET(I337,-1,0),OFFSET(I337,-1,0)/OFFSET(I337,0,-4),""))</f>
        <v/>
      </c>
      <c r="L337" t="str">
        <f t="shared" ca="1" si="64"/>
        <v>cu</v>
      </c>
      <c r="M337" t="s">
        <v>81</v>
      </c>
      <c r="N337" t="s">
        <v>147</v>
      </c>
      <c r="O337">
        <v>2750</v>
      </c>
      <c r="P337" t="str">
        <f t="shared" si="54"/>
        <v/>
      </c>
      <c r="Q337" t="str">
        <f t="shared" ca="1" si="62"/>
        <v>cu</v>
      </c>
      <c r="R337" t="s">
        <v>81</v>
      </c>
      <c r="S337" t="s">
        <v>147</v>
      </c>
      <c r="T337">
        <v>1375</v>
      </c>
      <c r="U337" t="str">
        <f t="shared" ca="1" si="65"/>
        <v>cu</v>
      </c>
      <c r="V337" t="str">
        <f t="shared" si="55"/>
        <v>GO</v>
      </c>
      <c r="W337">
        <f t="shared" si="56"/>
        <v>2750</v>
      </c>
      <c r="X337" t="str">
        <f t="shared" ca="1" si="57"/>
        <v>cu</v>
      </c>
      <c r="Y337" t="str">
        <f t="shared" si="58"/>
        <v>GO</v>
      </c>
      <c r="Z337">
        <f t="shared" si="59"/>
        <v>1375</v>
      </c>
    </row>
    <row r="338" spans="1:26">
      <c r="A338" t="str">
        <f t="shared" si="61"/>
        <v>rt1</v>
      </c>
      <c r="B338" t="str">
        <f>VLOOKUP(A338,EventPointTypeTable!$A:$B,MATCH(EventPointTypeTable!$B$1,EventPointTypeTable!$A$1:$B$1,0),0)</f>
        <v>루틴1</v>
      </c>
      <c r="C338">
        <v>53</v>
      </c>
      <c r="D338">
        <v>27</v>
      </c>
      <c r="E338">
        <f t="shared" ca="1" si="60"/>
        <v>892</v>
      </c>
      <c r="F338">
        <f ca="1">(60+SUMIF(OFFSET(N338,-$C338+1,0,$C338),"EN",OFFSET(O338,-$C338+1,0,$C338)))*SummonTypeTable!$Q$2</f>
        <v>633.33333333333326</v>
      </c>
      <c r="G338">
        <f ca="1">IF(C338=1,60*SummonTypeTable!$Q$2-OFFSET(F338,0,-1),
IF(F338&lt;&gt;OFFSET(F338,-1,0),OFFSET(F338,-1,0)-OFFSET(F338,0,-1),""))</f>
        <v>-318.66666666666674</v>
      </c>
      <c r="H338">
        <f ca="1">IF(C338=1,60*SummonTypeTable!$Q$2/OFFSET(F338,0,-1),
IF(F338&lt;&gt;OFFSET(F338,-1,0),OFFSET(F338,-1,0)/OFFSET(F338,0,-1),""))</f>
        <v>0.64275037369207766</v>
      </c>
      <c r="I338">
        <f ca="1">(60+SUMIF(OFFSET(N338,-$C338+1,0,$C338),"EN",OFFSET(O338,-$C338+1,0,$C338))+SUMIF(OFFSET(S338,-$C338+1,0,$C338),"EN",OFFSET(T338,-$C338+1,0,$C338)))*SummonTypeTable!$Q$2</f>
        <v>633.33333333333326</v>
      </c>
      <c r="J338">
        <f ca="1">IF(C338=1,60*SummonTypeTable!$Q$2-OFFSET(I338,0,-4),
IF(I338&lt;&gt;OFFSET(I338,-1,0),OFFSET(I338,-1,0)-OFFSET(I338,0,-4),""))</f>
        <v>-318.66666666666674</v>
      </c>
      <c r="K338">
        <f ca="1">IF(C338=1,60*SummonTypeTable!$Q$2/OFFSET(I338,0,-4),
IF(I338&lt;&gt;OFFSET(I338,-1,0),OFFSET(I338,-1,0)/OFFSET(I338,0,-4),""))</f>
        <v>0.64275037369207766</v>
      </c>
      <c r="L338" t="str">
        <f t="shared" ca="1" si="64"/>
        <v>cu</v>
      </c>
      <c r="M338" t="s">
        <v>81</v>
      </c>
      <c r="N338" t="s">
        <v>146</v>
      </c>
      <c r="O338">
        <v>90</v>
      </c>
      <c r="P338" t="str">
        <f t="shared" ref="P338:P399" si="66">IF(M338="장비1상자",
  IF(OR(N338&gt;3,O338&gt;5),"장비이상",""),
IF(N338="GO",
  IF(O338&lt;100,"골드이상",""),
IF(N338="EN",
  IF(O338&gt;29,"에너지너무많음",
  IF(O338&gt;9,"에너지다소많음","")),"")))</f>
        <v>에너지너무많음</v>
      </c>
      <c r="Q338" t="str">
        <f t="shared" ca="1" si="62"/>
        <v>cu</v>
      </c>
      <c r="R338" t="s">
        <v>81</v>
      </c>
      <c r="S338" t="s">
        <v>147</v>
      </c>
      <c r="T338">
        <v>1400</v>
      </c>
      <c r="U338" t="str">
        <f t="shared" ca="1" si="65"/>
        <v>cu</v>
      </c>
      <c r="V338" t="str">
        <f t="shared" ref="V338:V399" si="67">IF(LEN(N338)=0,"",N338)</f>
        <v>EN</v>
      </c>
      <c r="W338">
        <f t="shared" ref="W338:W399" si="68">IF(LEN(O338)=0,"",O338)</f>
        <v>90</v>
      </c>
      <c r="X338" t="str">
        <f t="shared" ref="X338:X399" ca="1" si="69">IF(LEN(Q338)=0,"",Q338)</f>
        <v>cu</v>
      </c>
      <c r="Y338" t="str">
        <f t="shared" ref="Y338:Y399" si="70">IF(LEN(S338)=0,"",S338)</f>
        <v>GO</v>
      </c>
      <c r="Z338">
        <f t="shared" ref="Z338:Z399" si="71">IF(LEN(T338)=0,"",T338)</f>
        <v>1400</v>
      </c>
    </row>
    <row r="339" spans="1:26">
      <c r="A339" t="str">
        <f t="shared" si="61"/>
        <v>rt1</v>
      </c>
      <c r="B339" t="str">
        <f>VLOOKUP(A339,EventPointTypeTable!$A:$B,MATCH(EventPointTypeTable!$B$1,EventPointTypeTable!$A$1:$B$1,0),0)</f>
        <v>루틴1</v>
      </c>
      <c r="C339">
        <v>54</v>
      </c>
      <c r="D339">
        <v>54</v>
      </c>
      <c r="E339">
        <f t="shared" ca="1" si="60"/>
        <v>946</v>
      </c>
      <c r="F339">
        <f ca="1">(60+SUMIF(OFFSET(N339,-$C339+1,0,$C339),"EN",OFFSET(O339,-$C339+1,0,$C339)))*SummonTypeTable!$Q$2</f>
        <v>633.33333333333326</v>
      </c>
      <c r="G339" t="str">
        <f ca="1">IF(C339=1,60*SummonTypeTable!$Q$2-OFFSET(F339,0,-1),
IF(F339&lt;&gt;OFFSET(F339,-1,0),OFFSET(F339,-1,0)-OFFSET(F339,0,-1),""))</f>
        <v/>
      </c>
      <c r="H339" t="str">
        <f ca="1">IF(C339=1,60*SummonTypeTable!$Q$2/OFFSET(F339,0,-1),
IF(F339&lt;&gt;OFFSET(F339,-1,0),OFFSET(F339,-1,0)/OFFSET(F339,0,-1),""))</f>
        <v/>
      </c>
      <c r="I339">
        <f ca="1">(60+SUMIF(OFFSET(N339,-$C339+1,0,$C339),"EN",OFFSET(O339,-$C339+1,0,$C339))+SUMIF(OFFSET(S339,-$C339+1,0,$C339),"EN",OFFSET(T339,-$C339+1,0,$C339)))*SummonTypeTable!$Q$2</f>
        <v>633.33333333333326</v>
      </c>
      <c r="J339" t="str">
        <f ca="1">IF(C339=1,60*SummonTypeTable!$Q$2-OFFSET(I339,0,-4),
IF(I339&lt;&gt;OFFSET(I339,-1,0),OFFSET(I339,-1,0)-OFFSET(I339,0,-4),""))</f>
        <v/>
      </c>
      <c r="K339" t="str">
        <f ca="1">IF(C339=1,60*SummonTypeTable!$Q$2/OFFSET(I339,0,-4),
IF(I339&lt;&gt;OFFSET(I339,-1,0),OFFSET(I339,-1,0)/OFFSET(I339,0,-4),""))</f>
        <v/>
      </c>
      <c r="L339" t="str">
        <f t="shared" ca="1" si="64"/>
        <v>it</v>
      </c>
      <c r="M339" t="s">
        <v>139</v>
      </c>
      <c r="N339" t="s">
        <v>138</v>
      </c>
      <c r="O339">
        <v>1</v>
      </c>
      <c r="P339" t="str">
        <f t="shared" si="66"/>
        <v/>
      </c>
      <c r="Q339" t="str">
        <f t="shared" ca="1" si="62"/>
        <v>cu</v>
      </c>
      <c r="R339" t="s">
        <v>81</v>
      </c>
      <c r="S339" t="s">
        <v>147</v>
      </c>
      <c r="T339">
        <v>1425</v>
      </c>
      <c r="U339" t="str">
        <f t="shared" ca="1" si="65"/>
        <v>it</v>
      </c>
      <c r="V339" t="str">
        <f t="shared" si="67"/>
        <v>Cash_sSpellGacha</v>
      </c>
      <c r="W339">
        <f t="shared" si="68"/>
        <v>1</v>
      </c>
      <c r="X339" t="str">
        <f t="shared" ca="1" si="69"/>
        <v>cu</v>
      </c>
      <c r="Y339" t="str">
        <f t="shared" si="70"/>
        <v>GO</v>
      </c>
      <c r="Z339">
        <f t="shared" si="71"/>
        <v>1425</v>
      </c>
    </row>
    <row r="340" spans="1:26">
      <c r="A340" t="str">
        <f t="shared" si="61"/>
        <v>rt1</v>
      </c>
      <c r="B340" t="str">
        <f>VLOOKUP(A340,EventPointTypeTable!$A:$B,MATCH(EventPointTypeTable!$B$1,EventPointTypeTable!$A$1:$B$1,0),0)</f>
        <v>루틴1</v>
      </c>
      <c r="C340">
        <v>55</v>
      </c>
      <c r="D340">
        <v>10</v>
      </c>
      <c r="E340">
        <f t="shared" ca="1" si="60"/>
        <v>956</v>
      </c>
      <c r="F340">
        <f ca="1">(60+SUMIF(OFFSET(N340,-$C340+1,0,$C340),"EN",OFFSET(O340,-$C340+1,0,$C340)))*SummonTypeTable!$Q$2</f>
        <v>633.33333333333326</v>
      </c>
      <c r="G340" t="str">
        <f ca="1">IF(C340=1,60*SummonTypeTable!$Q$2-OFFSET(F340,0,-1),
IF(F340&lt;&gt;OFFSET(F340,-1,0),OFFSET(F340,-1,0)-OFFSET(F340,0,-1),""))</f>
        <v/>
      </c>
      <c r="H340" t="str">
        <f ca="1">IF(C340=1,60*SummonTypeTable!$Q$2/OFFSET(F340,0,-1),
IF(F340&lt;&gt;OFFSET(F340,-1,0),OFFSET(F340,-1,0)/OFFSET(F340,0,-1),""))</f>
        <v/>
      </c>
      <c r="I340">
        <f ca="1">(60+SUMIF(OFFSET(N340,-$C340+1,0,$C340),"EN",OFFSET(O340,-$C340+1,0,$C340))+SUMIF(OFFSET(S340,-$C340+1,0,$C340),"EN",OFFSET(T340,-$C340+1,0,$C340)))*SummonTypeTable!$Q$2</f>
        <v>633.33333333333326</v>
      </c>
      <c r="J340" t="str">
        <f ca="1">IF(C340=1,60*SummonTypeTable!$Q$2-OFFSET(I340,0,-4),
IF(I340&lt;&gt;OFFSET(I340,-1,0),OFFSET(I340,-1,0)-OFFSET(I340,0,-4),""))</f>
        <v/>
      </c>
      <c r="K340" t="str">
        <f ca="1">IF(C340=1,60*SummonTypeTable!$Q$2/OFFSET(I340,0,-4),
IF(I340&lt;&gt;OFFSET(I340,-1,0),OFFSET(I340,-1,0)/OFFSET(I340,0,-4),""))</f>
        <v/>
      </c>
      <c r="L340" t="str">
        <f t="shared" ca="1" si="64"/>
        <v>cu</v>
      </c>
      <c r="M340" t="s">
        <v>81</v>
      </c>
      <c r="N340" t="s">
        <v>147</v>
      </c>
      <c r="O340">
        <v>2900</v>
      </c>
      <c r="P340" t="str">
        <f t="shared" si="66"/>
        <v/>
      </c>
      <c r="Q340" t="str">
        <f t="shared" ca="1" si="62"/>
        <v>cu</v>
      </c>
      <c r="R340" t="s">
        <v>81</v>
      </c>
      <c r="S340" t="s">
        <v>147</v>
      </c>
      <c r="T340">
        <v>1450</v>
      </c>
      <c r="U340" t="str">
        <f t="shared" ca="1" si="65"/>
        <v>cu</v>
      </c>
      <c r="V340" t="str">
        <f t="shared" si="67"/>
        <v>GO</v>
      </c>
      <c r="W340">
        <f t="shared" si="68"/>
        <v>2900</v>
      </c>
      <c r="X340" t="str">
        <f t="shared" ca="1" si="69"/>
        <v>cu</v>
      </c>
      <c r="Y340" t="str">
        <f t="shared" si="70"/>
        <v>GO</v>
      </c>
      <c r="Z340">
        <f t="shared" si="71"/>
        <v>1450</v>
      </c>
    </row>
    <row r="341" spans="1:26">
      <c r="A341" t="str">
        <f t="shared" si="61"/>
        <v>rt1</v>
      </c>
      <c r="B341" t="str">
        <f>VLOOKUP(A341,EventPointTypeTable!$A:$B,MATCH(EventPointTypeTable!$B$1,EventPointTypeTable!$A$1:$B$1,0),0)</f>
        <v>루틴1</v>
      </c>
      <c r="C341">
        <v>56</v>
      </c>
      <c r="D341">
        <v>52</v>
      </c>
      <c r="E341">
        <f t="shared" ca="1" si="60"/>
        <v>1008</v>
      </c>
      <c r="F341">
        <f ca="1">(60+SUMIF(OFFSET(N341,-$C341+1,0,$C341),"EN",OFFSET(O341,-$C341+1,0,$C341)))*SummonTypeTable!$Q$2</f>
        <v>700</v>
      </c>
      <c r="G341">
        <f ca="1">IF(C341=1,60*SummonTypeTable!$Q$2-OFFSET(F341,0,-1),
IF(F341&lt;&gt;OFFSET(F341,-1,0),OFFSET(F341,-1,0)-OFFSET(F341,0,-1),""))</f>
        <v>-374.66666666666674</v>
      </c>
      <c r="H341">
        <f ca="1">IF(C341=1,60*SummonTypeTable!$Q$2/OFFSET(F341,0,-1),
IF(F341&lt;&gt;OFFSET(F341,-1,0),OFFSET(F341,-1,0)/OFFSET(F341,0,-1),""))</f>
        <v>0.62830687830687826</v>
      </c>
      <c r="I341">
        <f ca="1">(60+SUMIF(OFFSET(N341,-$C341+1,0,$C341),"EN",OFFSET(O341,-$C341+1,0,$C341))+SUMIF(OFFSET(S341,-$C341+1,0,$C341),"EN",OFFSET(T341,-$C341+1,0,$C341)))*SummonTypeTable!$Q$2</f>
        <v>700</v>
      </c>
      <c r="J341">
        <f ca="1">IF(C341=1,60*SummonTypeTable!$Q$2-OFFSET(I341,0,-4),
IF(I341&lt;&gt;OFFSET(I341,-1,0),OFFSET(I341,-1,0)-OFFSET(I341,0,-4),""))</f>
        <v>-374.66666666666674</v>
      </c>
      <c r="K341">
        <f ca="1">IF(C341=1,60*SummonTypeTable!$Q$2/OFFSET(I341,0,-4),
IF(I341&lt;&gt;OFFSET(I341,-1,0),OFFSET(I341,-1,0)/OFFSET(I341,0,-4),""))</f>
        <v>0.62830687830687826</v>
      </c>
      <c r="L341" t="str">
        <f t="shared" ca="1" si="64"/>
        <v>cu</v>
      </c>
      <c r="M341" t="s">
        <v>81</v>
      </c>
      <c r="N341" t="s">
        <v>146</v>
      </c>
      <c r="O341">
        <v>100</v>
      </c>
      <c r="P341" t="str">
        <f t="shared" si="66"/>
        <v>에너지너무많음</v>
      </c>
      <c r="Q341" t="str">
        <f t="shared" ca="1" si="62"/>
        <v>cu</v>
      </c>
      <c r="R341" t="s">
        <v>81</v>
      </c>
      <c r="S341" t="s">
        <v>147</v>
      </c>
      <c r="T341">
        <v>1475</v>
      </c>
      <c r="U341" t="str">
        <f t="shared" ca="1" si="65"/>
        <v>cu</v>
      </c>
      <c r="V341" t="str">
        <f t="shared" si="67"/>
        <v>EN</v>
      </c>
      <c r="W341">
        <f t="shared" si="68"/>
        <v>100</v>
      </c>
      <c r="X341" t="str">
        <f t="shared" ca="1" si="69"/>
        <v>cu</v>
      </c>
      <c r="Y341" t="str">
        <f t="shared" si="70"/>
        <v>GO</v>
      </c>
      <c r="Z341">
        <f t="shared" si="71"/>
        <v>1475</v>
      </c>
    </row>
    <row r="342" spans="1:26">
      <c r="A342" t="str">
        <f t="shared" si="61"/>
        <v>rt1</v>
      </c>
      <c r="B342" t="str">
        <f>VLOOKUP(A342,EventPointTypeTable!$A:$B,MATCH(EventPointTypeTable!$B$1,EventPointTypeTable!$A$1:$B$1,0),0)</f>
        <v>루틴1</v>
      </c>
      <c r="C342">
        <v>57</v>
      </c>
      <c r="D342">
        <v>38</v>
      </c>
      <c r="E342">
        <f t="shared" ca="1" si="60"/>
        <v>1046</v>
      </c>
      <c r="F342">
        <f ca="1">(60+SUMIF(OFFSET(N342,-$C342+1,0,$C342),"EN",OFFSET(O342,-$C342+1,0,$C342)))*SummonTypeTable!$Q$2</f>
        <v>700</v>
      </c>
      <c r="G342" t="str">
        <f ca="1">IF(C342=1,60*SummonTypeTable!$Q$2-OFFSET(F342,0,-1),
IF(F342&lt;&gt;OFFSET(F342,-1,0),OFFSET(F342,-1,0)-OFFSET(F342,0,-1),""))</f>
        <v/>
      </c>
      <c r="H342" t="str">
        <f ca="1">IF(C342=1,60*SummonTypeTable!$Q$2/OFFSET(F342,0,-1),
IF(F342&lt;&gt;OFFSET(F342,-1,0),OFFSET(F342,-1,0)/OFFSET(F342,0,-1),""))</f>
        <v/>
      </c>
      <c r="I342">
        <f ca="1">(60+SUMIF(OFFSET(N342,-$C342+1,0,$C342),"EN",OFFSET(O342,-$C342+1,0,$C342))+SUMIF(OFFSET(S342,-$C342+1,0,$C342),"EN",OFFSET(T342,-$C342+1,0,$C342)))*SummonTypeTable!$Q$2</f>
        <v>700</v>
      </c>
      <c r="J342" t="str">
        <f ca="1">IF(C342=1,60*SummonTypeTable!$Q$2-OFFSET(I342,0,-4),
IF(I342&lt;&gt;OFFSET(I342,-1,0),OFFSET(I342,-1,0)-OFFSET(I342,0,-4),""))</f>
        <v/>
      </c>
      <c r="K342" t="str">
        <f ca="1">IF(C342=1,60*SummonTypeTable!$Q$2/OFFSET(I342,0,-4),
IF(I342&lt;&gt;OFFSET(I342,-1,0),OFFSET(I342,-1,0)/OFFSET(I342,0,-4),""))</f>
        <v/>
      </c>
      <c r="L342" t="str">
        <f t="shared" ca="1" si="64"/>
        <v>cu</v>
      </c>
      <c r="M342" t="s">
        <v>81</v>
      </c>
      <c r="N342" t="s">
        <v>147</v>
      </c>
      <c r="O342">
        <v>3000</v>
      </c>
      <c r="P342" t="str">
        <f t="shared" si="66"/>
        <v/>
      </c>
      <c r="Q342" t="str">
        <f t="shared" ca="1" si="62"/>
        <v>cu</v>
      </c>
      <c r="R342" t="s">
        <v>81</v>
      </c>
      <c r="S342" t="s">
        <v>147</v>
      </c>
      <c r="T342">
        <v>1500</v>
      </c>
      <c r="U342" t="str">
        <f t="shared" ca="1" si="65"/>
        <v>cu</v>
      </c>
      <c r="V342" t="str">
        <f t="shared" si="67"/>
        <v>GO</v>
      </c>
      <c r="W342">
        <f t="shared" si="68"/>
        <v>3000</v>
      </c>
      <c r="X342" t="str">
        <f t="shared" ca="1" si="69"/>
        <v>cu</v>
      </c>
      <c r="Y342" t="str">
        <f t="shared" si="70"/>
        <v>GO</v>
      </c>
      <c r="Z342">
        <f t="shared" si="71"/>
        <v>1500</v>
      </c>
    </row>
    <row r="343" spans="1:26">
      <c r="A343" t="str">
        <f t="shared" si="61"/>
        <v>rt1</v>
      </c>
      <c r="B343" t="str">
        <f>VLOOKUP(A343,EventPointTypeTable!$A:$B,MATCH(EventPointTypeTable!$B$1,EventPointTypeTable!$A$1:$B$1,0),0)</f>
        <v>루틴1</v>
      </c>
      <c r="C343">
        <v>58</v>
      </c>
      <c r="D343">
        <v>47</v>
      </c>
      <c r="E343">
        <f t="shared" ca="1" si="60"/>
        <v>1093</v>
      </c>
      <c r="F343">
        <f ca="1">(60+SUMIF(OFFSET(N343,-$C343+1,0,$C343),"EN",OFFSET(O343,-$C343+1,0,$C343)))*SummonTypeTable!$Q$2</f>
        <v>700</v>
      </c>
      <c r="G343" t="str">
        <f ca="1">IF(C343=1,60*SummonTypeTable!$Q$2-OFFSET(F343,0,-1),
IF(F343&lt;&gt;OFFSET(F343,-1,0),OFFSET(F343,-1,0)-OFFSET(F343,0,-1),""))</f>
        <v/>
      </c>
      <c r="H343" t="str">
        <f ca="1">IF(C343=1,60*SummonTypeTable!$Q$2/OFFSET(F343,0,-1),
IF(F343&lt;&gt;OFFSET(F343,-1,0),OFFSET(F343,-1,0)/OFFSET(F343,0,-1),""))</f>
        <v/>
      </c>
      <c r="I343">
        <f ca="1">(60+SUMIF(OFFSET(N343,-$C343+1,0,$C343),"EN",OFFSET(O343,-$C343+1,0,$C343))+SUMIF(OFFSET(S343,-$C343+1,0,$C343),"EN",OFFSET(T343,-$C343+1,0,$C343)))*SummonTypeTable!$Q$2</f>
        <v>700</v>
      </c>
      <c r="J343" t="str">
        <f ca="1">IF(C343=1,60*SummonTypeTable!$Q$2-OFFSET(I343,0,-4),
IF(I343&lt;&gt;OFFSET(I343,-1,0),OFFSET(I343,-1,0)-OFFSET(I343,0,-4),""))</f>
        <v/>
      </c>
      <c r="K343" t="str">
        <f ca="1">IF(C343=1,60*SummonTypeTable!$Q$2/OFFSET(I343,0,-4),
IF(I343&lt;&gt;OFFSET(I343,-1,0),OFFSET(I343,-1,0)/OFFSET(I343,0,-4),""))</f>
        <v/>
      </c>
      <c r="L343" t="str">
        <f t="shared" ca="1" si="64"/>
        <v>it</v>
      </c>
      <c r="M343" t="s">
        <v>139</v>
      </c>
      <c r="N343" t="s">
        <v>140</v>
      </c>
      <c r="O343">
        <v>2</v>
      </c>
      <c r="P343" t="str">
        <f t="shared" si="66"/>
        <v/>
      </c>
      <c r="Q343" t="str">
        <f t="shared" ca="1" si="62"/>
        <v>cu</v>
      </c>
      <c r="R343" t="s">
        <v>81</v>
      </c>
      <c r="S343" t="s">
        <v>147</v>
      </c>
      <c r="T343">
        <v>1525</v>
      </c>
      <c r="U343" t="str">
        <f t="shared" ca="1" si="65"/>
        <v>it</v>
      </c>
      <c r="V343" t="str">
        <f t="shared" si="67"/>
        <v>Cash_sCharacterGacha</v>
      </c>
      <c r="W343">
        <f t="shared" si="68"/>
        <v>2</v>
      </c>
      <c r="X343" t="str">
        <f t="shared" ca="1" si="69"/>
        <v>cu</v>
      </c>
      <c r="Y343" t="str">
        <f t="shared" si="70"/>
        <v>GO</v>
      </c>
      <c r="Z343">
        <f t="shared" si="71"/>
        <v>1525</v>
      </c>
    </row>
    <row r="344" spans="1:26">
      <c r="A344" t="str">
        <f t="shared" si="61"/>
        <v>rt1</v>
      </c>
      <c r="B344" t="str">
        <f>VLOOKUP(A344,EventPointTypeTable!$A:$B,MATCH(EventPointTypeTable!$B$1,EventPointTypeTable!$A$1:$B$1,0),0)</f>
        <v>루틴1</v>
      </c>
      <c r="C344">
        <v>59</v>
      </c>
      <c r="D344">
        <v>15</v>
      </c>
      <c r="E344">
        <f t="shared" ca="1" si="60"/>
        <v>1108</v>
      </c>
      <c r="F344">
        <f ca="1">(60+SUMIF(OFFSET(N344,-$C344+1,0,$C344),"EN",OFFSET(O344,-$C344+1,0,$C344)))*SummonTypeTable!$Q$2</f>
        <v>700</v>
      </c>
      <c r="G344" t="str">
        <f ca="1">IF(C344=1,60*SummonTypeTable!$Q$2-OFFSET(F344,0,-1),
IF(F344&lt;&gt;OFFSET(F344,-1,0),OFFSET(F344,-1,0)-OFFSET(F344,0,-1),""))</f>
        <v/>
      </c>
      <c r="H344" t="str">
        <f ca="1">IF(C344=1,60*SummonTypeTable!$Q$2/OFFSET(F344,0,-1),
IF(F344&lt;&gt;OFFSET(F344,-1,0),OFFSET(F344,-1,0)/OFFSET(F344,0,-1),""))</f>
        <v/>
      </c>
      <c r="I344">
        <f ca="1">(60+SUMIF(OFFSET(N344,-$C344+1,0,$C344),"EN",OFFSET(O344,-$C344+1,0,$C344))+SUMIF(OFFSET(S344,-$C344+1,0,$C344),"EN",OFFSET(T344,-$C344+1,0,$C344)))*SummonTypeTable!$Q$2</f>
        <v>700</v>
      </c>
      <c r="J344" t="str">
        <f ca="1">IF(C344=1,60*SummonTypeTable!$Q$2-OFFSET(I344,0,-4),
IF(I344&lt;&gt;OFFSET(I344,-1,0),OFFSET(I344,-1,0)-OFFSET(I344,0,-4),""))</f>
        <v/>
      </c>
      <c r="K344" t="str">
        <f ca="1">IF(C344=1,60*SummonTypeTable!$Q$2/OFFSET(I344,0,-4),
IF(I344&lt;&gt;OFFSET(I344,-1,0),OFFSET(I344,-1,0)/OFFSET(I344,0,-4),""))</f>
        <v/>
      </c>
      <c r="L344" t="str">
        <f t="shared" ca="1" si="64"/>
        <v>cu</v>
      </c>
      <c r="M344" t="s">
        <v>81</v>
      </c>
      <c r="N344" t="s">
        <v>147</v>
      </c>
      <c r="O344">
        <v>3100</v>
      </c>
      <c r="P344" t="str">
        <f t="shared" si="66"/>
        <v/>
      </c>
      <c r="Q344" t="str">
        <f t="shared" ca="1" si="62"/>
        <v>cu</v>
      </c>
      <c r="R344" t="s">
        <v>81</v>
      </c>
      <c r="S344" t="s">
        <v>147</v>
      </c>
      <c r="T344">
        <v>1550</v>
      </c>
      <c r="U344" t="str">
        <f t="shared" ca="1" si="65"/>
        <v>cu</v>
      </c>
      <c r="V344" t="str">
        <f t="shared" si="67"/>
        <v>GO</v>
      </c>
      <c r="W344">
        <f t="shared" si="68"/>
        <v>3100</v>
      </c>
      <c r="X344" t="str">
        <f t="shared" ca="1" si="69"/>
        <v>cu</v>
      </c>
      <c r="Y344" t="str">
        <f t="shared" si="70"/>
        <v>GO</v>
      </c>
      <c r="Z344">
        <f t="shared" si="71"/>
        <v>1550</v>
      </c>
    </row>
    <row r="345" spans="1:26">
      <c r="A345" t="str">
        <f t="shared" si="61"/>
        <v>rt1</v>
      </c>
      <c r="B345" t="str">
        <f>VLOOKUP(A345,EventPointTypeTable!$A:$B,MATCH(EventPointTypeTable!$B$1,EventPointTypeTable!$A$1:$B$1,0),0)</f>
        <v>루틴1</v>
      </c>
      <c r="C345">
        <v>60</v>
      </c>
      <c r="D345">
        <v>24</v>
      </c>
      <c r="E345">
        <f t="shared" ref="E345:E408" ca="1" si="72">IF(A345&lt;&gt;OFFSET(A345,-1,0),D345,OFFSET(E345,-1,0)+D345)</f>
        <v>1132</v>
      </c>
      <c r="F345">
        <f ca="1">(60+SUMIF(OFFSET(N345,-$C345+1,0,$C345),"EN",OFFSET(O345,-$C345+1,0,$C345)))*SummonTypeTable!$Q$2</f>
        <v>773.33333333333326</v>
      </c>
      <c r="G345">
        <f ca="1">IF(C345=1,60*SummonTypeTable!$Q$2-OFFSET(F345,0,-1),
IF(F345&lt;&gt;OFFSET(F345,-1,0),OFFSET(F345,-1,0)-OFFSET(F345,0,-1),""))</f>
        <v>-432</v>
      </c>
      <c r="H345">
        <f ca="1">IF(C345=1,60*SummonTypeTable!$Q$2/OFFSET(F345,0,-1),
IF(F345&lt;&gt;OFFSET(F345,-1,0),OFFSET(F345,-1,0)/OFFSET(F345,0,-1),""))</f>
        <v>0.61837455830388688</v>
      </c>
      <c r="I345">
        <f ca="1">(60+SUMIF(OFFSET(N345,-$C345+1,0,$C345),"EN",OFFSET(O345,-$C345+1,0,$C345))+SUMIF(OFFSET(S345,-$C345+1,0,$C345),"EN",OFFSET(T345,-$C345+1,0,$C345)))*SummonTypeTable!$Q$2</f>
        <v>773.33333333333326</v>
      </c>
      <c r="J345">
        <f ca="1">IF(C345=1,60*SummonTypeTable!$Q$2-OFFSET(I345,0,-4),
IF(I345&lt;&gt;OFFSET(I345,-1,0),OFFSET(I345,-1,0)-OFFSET(I345,0,-4),""))</f>
        <v>-432</v>
      </c>
      <c r="K345">
        <f ca="1">IF(C345=1,60*SummonTypeTable!$Q$2/OFFSET(I345,0,-4),
IF(I345&lt;&gt;OFFSET(I345,-1,0),OFFSET(I345,-1,0)/OFFSET(I345,0,-4),""))</f>
        <v>0.61837455830388688</v>
      </c>
      <c r="L345" t="str">
        <f t="shared" ca="1" si="64"/>
        <v>cu</v>
      </c>
      <c r="M345" t="s">
        <v>81</v>
      </c>
      <c r="N345" t="s">
        <v>146</v>
      </c>
      <c r="O345">
        <v>110</v>
      </c>
      <c r="P345" t="str">
        <f t="shared" si="66"/>
        <v>에너지너무많음</v>
      </c>
      <c r="Q345" t="str">
        <f t="shared" ca="1" si="62"/>
        <v>cu</v>
      </c>
      <c r="R345" t="s">
        <v>81</v>
      </c>
      <c r="S345" t="s">
        <v>147</v>
      </c>
      <c r="T345">
        <v>1575</v>
      </c>
      <c r="U345" t="str">
        <f t="shared" ca="1" si="65"/>
        <v>cu</v>
      </c>
      <c r="V345" t="str">
        <f t="shared" si="67"/>
        <v>EN</v>
      </c>
      <c r="W345">
        <f t="shared" si="68"/>
        <v>110</v>
      </c>
      <c r="X345" t="str">
        <f t="shared" ca="1" si="69"/>
        <v>cu</v>
      </c>
      <c r="Y345" t="str">
        <f t="shared" si="70"/>
        <v>GO</v>
      </c>
      <c r="Z345">
        <f t="shared" si="71"/>
        <v>1575</v>
      </c>
    </row>
    <row r="346" spans="1:26">
      <c r="A346" t="str">
        <f t="shared" si="61"/>
        <v>rt1</v>
      </c>
      <c r="B346" t="str">
        <f>VLOOKUP(A346,EventPointTypeTable!$A:$B,MATCH(EventPointTypeTable!$B$1,EventPointTypeTable!$A$1:$B$1,0),0)</f>
        <v>루틴1</v>
      </c>
      <c r="C346">
        <v>61</v>
      </c>
      <c r="D346">
        <v>55</v>
      </c>
      <c r="E346">
        <f t="shared" ca="1" si="72"/>
        <v>1187</v>
      </c>
      <c r="F346">
        <f ca="1">(60+SUMIF(OFFSET(N346,-$C346+1,0,$C346),"EN",OFFSET(O346,-$C346+1,0,$C346)))*SummonTypeTable!$Q$2</f>
        <v>773.33333333333326</v>
      </c>
      <c r="G346" t="str">
        <f ca="1">IF(C346=1,60*SummonTypeTable!$Q$2-OFFSET(F346,0,-1),
IF(F346&lt;&gt;OFFSET(F346,-1,0),OFFSET(F346,-1,0)-OFFSET(F346,0,-1),""))</f>
        <v/>
      </c>
      <c r="H346" t="str">
        <f ca="1">IF(C346=1,60*SummonTypeTable!$Q$2/OFFSET(F346,0,-1),
IF(F346&lt;&gt;OFFSET(F346,-1,0),OFFSET(F346,-1,0)/OFFSET(F346,0,-1),""))</f>
        <v/>
      </c>
      <c r="I346">
        <f ca="1">(60+SUMIF(OFFSET(N346,-$C346+1,0,$C346),"EN",OFFSET(O346,-$C346+1,0,$C346))+SUMIF(OFFSET(S346,-$C346+1,0,$C346),"EN",OFFSET(T346,-$C346+1,0,$C346)))*SummonTypeTable!$Q$2</f>
        <v>773.33333333333326</v>
      </c>
      <c r="J346" t="str">
        <f ca="1">IF(C346=1,60*SummonTypeTable!$Q$2-OFFSET(I346,0,-4),
IF(I346&lt;&gt;OFFSET(I346,-1,0),OFFSET(I346,-1,0)-OFFSET(I346,0,-4),""))</f>
        <v/>
      </c>
      <c r="K346" t="str">
        <f ca="1">IF(C346=1,60*SummonTypeTable!$Q$2/OFFSET(I346,0,-4),
IF(I346&lt;&gt;OFFSET(I346,-1,0),OFFSET(I346,-1,0)/OFFSET(I346,0,-4),""))</f>
        <v/>
      </c>
      <c r="L346" t="str">
        <f t="shared" ca="1" si="64"/>
        <v>cu</v>
      </c>
      <c r="M346" t="s">
        <v>81</v>
      </c>
      <c r="N346" t="s">
        <v>147</v>
      </c>
      <c r="O346">
        <v>3200</v>
      </c>
      <c r="P346" t="str">
        <f t="shared" si="66"/>
        <v/>
      </c>
      <c r="Q346" t="str">
        <f t="shared" ca="1" si="62"/>
        <v>cu</v>
      </c>
      <c r="R346" t="s">
        <v>81</v>
      </c>
      <c r="S346" t="s">
        <v>147</v>
      </c>
      <c r="T346">
        <v>1600</v>
      </c>
      <c r="U346" t="str">
        <f t="shared" ca="1" si="65"/>
        <v>cu</v>
      </c>
      <c r="V346" t="str">
        <f t="shared" si="67"/>
        <v>GO</v>
      </c>
      <c r="W346">
        <f t="shared" si="68"/>
        <v>3200</v>
      </c>
      <c r="X346" t="str">
        <f t="shared" ca="1" si="69"/>
        <v>cu</v>
      </c>
      <c r="Y346" t="str">
        <f t="shared" si="70"/>
        <v>GO</v>
      </c>
      <c r="Z346">
        <f t="shared" si="71"/>
        <v>1600</v>
      </c>
    </row>
    <row r="347" spans="1:26">
      <c r="A347" t="str">
        <f t="shared" si="61"/>
        <v>rt1</v>
      </c>
      <c r="B347" t="str">
        <f>VLOOKUP(A347,EventPointTypeTable!$A:$B,MATCH(EventPointTypeTable!$B$1,EventPointTypeTable!$A$1:$B$1,0),0)</f>
        <v>루틴1</v>
      </c>
      <c r="C347">
        <v>62</v>
      </c>
      <c r="D347">
        <v>24</v>
      </c>
      <c r="E347">
        <f t="shared" ca="1" si="72"/>
        <v>1211</v>
      </c>
      <c r="F347">
        <f ca="1">(60+SUMIF(OFFSET(N347,-$C347+1,0,$C347),"EN",OFFSET(O347,-$C347+1,0,$C347)))*SummonTypeTable!$Q$2</f>
        <v>773.33333333333326</v>
      </c>
      <c r="G347" t="str">
        <f ca="1">IF(C347=1,60*SummonTypeTable!$Q$2-OFFSET(F347,0,-1),
IF(F347&lt;&gt;OFFSET(F347,-1,0),OFFSET(F347,-1,0)-OFFSET(F347,0,-1),""))</f>
        <v/>
      </c>
      <c r="H347" t="str">
        <f ca="1">IF(C347=1,60*SummonTypeTable!$Q$2/OFFSET(F347,0,-1),
IF(F347&lt;&gt;OFFSET(F347,-1,0),OFFSET(F347,-1,0)/OFFSET(F347,0,-1),""))</f>
        <v/>
      </c>
      <c r="I347">
        <f ca="1">(60+SUMIF(OFFSET(N347,-$C347+1,0,$C347),"EN",OFFSET(O347,-$C347+1,0,$C347))+SUMIF(OFFSET(S347,-$C347+1,0,$C347),"EN",OFFSET(T347,-$C347+1,0,$C347)))*SummonTypeTable!$Q$2</f>
        <v>773.33333333333326</v>
      </c>
      <c r="J347" t="str">
        <f ca="1">IF(C347=1,60*SummonTypeTable!$Q$2-OFFSET(I347,0,-4),
IF(I347&lt;&gt;OFFSET(I347,-1,0),OFFSET(I347,-1,0)-OFFSET(I347,0,-4),""))</f>
        <v/>
      </c>
      <c r="K347" t="str">
        <f ca="1">IF(C347=1,60*SummonTypeTable!$Q$2/OFFSET(I347,0,-4),
IF(I347&lt;&gt;OFFSET(I347,-1,0),OFFSET(I347,-1,0)/OFFSET(I347,0,-4),""))</f>
        <v/>
      </c>
      <c r="L347" t="str">
        <f t="shared" ca="1" si="64"/>
        <v>it</v>
      </c>
      <c r="M347" t="s">
        <v>139</v>
      </c>
      <c r="N347" t="s">
        <v>140</v>
      </c>
      <c r="O347">
        <v>1</v>
      </c>
      <c r="P347" t="str">
        <f t="shared" si="66"/>
        <v/>
      </c>
      <c r="Q347" t="str">
        <f t="shared" ca="1" si="62"/>
        <v>cu</v>
      </c>
      <c r="R347" t="s">
        <v>81</v>
      </c>
      <c r="S347" t="s">
        <v>147</v>
      </c>
      <c r="T347">
        <v>1625</v>
      </c>
      <c r="U347" t="str">
        <f t="shared" ca="1" si="65"/>
        <v>it</v>
      </c>
      <c r="V347" t="str">
        <f t="shared" si="67"/>
        <v>Cash_sCharacterGacha</v>
      </c>
      <c r="W347">
        <f t="shared" si="68"/>
        <v>1</v>
      </c>
      <c r="X347" t="str">
        <f t="shared" ca="1" si="69"/>
        <v>cu</v>
      </c>
      <c r="Y347" t="str">
        <f t="shared" si="70"/>
        <v>GO</v>
      </c>
      <c r="Z347">
        <f t="shared" si="71"/>
        <v>1625</v>
      </c>
    </row>
    <row r="348" spans="1:26">
      <c r="A348" t="str">
        <f t="shared" si="61"/>
        <v>rt1</v>
      </c>
      <c r="B348" t="str">
        <f>VLOOKUP(A348,EventPointTypeTable!$A:$B,MATCH(EventPointTypeTable!$B$1,EventPointTypeTable!$A$1:$B$1,0),0)</f>
        <v>루틴1</v>
      </c>
      <c r="C348">
        <v>63</v>
      </c>
      <c r="D348">
        <v>57</v>
      </c>
      <c r="E348">
        <f t="shared" ca="1" si="72"/>
        <v>1268</v>
      </c>
      <c r="F348">
        <f ca="1">(60+SUMIF(OFFSET(N348,-$C348+1,0,$C348),"EN",OFFSET(O348,-$C348+1,0,$C348)))*SummonTypeTable!$Q$2</f>
        <v>773.33333333333326</v>
      </c>
      <c r="G348" t="str">
        <f ca="1">IF(C348=1,60*SummonTypeTable!$Q$2-OFFSET(F348,0,-1),
IF(F348&lt;&gt;OFFSET(F348,-1,0),OFFSET(F348,-1,0)-OFFSET(F348,0,-1),""))</f>
        <v/>
      </c>
      <c r="H348" t="str">
        <f ca="1">IF(C348=1,60*SummonTypeTable!$Q$2/OFFSET(F348,0,-1),
IF(F348&lt;&gt;OFFSET(F348,-1,0),OFFSET(F348,-1,0)/OFFSET(F348,0,-1),""))</f>
        <v/>
      </c>
      <c r="I348">
        <f ca="1">(60+SUMIF(OFFSET(N348,-$C348+1,0,$C348),"EN",OFFSET(O348,-$C348+1,0,$C348))+SUMIF(OFFSET(S348,-$C348+1,0,$C348),"EN",OFFSET(T348,-$C348+1,0,$C348)))*SummonTypeTable!$Q$2</f>
        <v>773.33333333333326</v>
      </c>
      <c r="J348" t="str">
        <f ca="1">IF(C348=1,60*SummonTypeTable!$Q$2-OFFSET(I348,0,-4),
IF(I348&lt;&gt;OFFSET(I348,-1,0),OFFSET(I348,-1,0)-OFFSET(I348,0,-4),""))</f>
        <v/>
      </c>
      <c r="K348" t="str">
        <f ca="1">IF(C348=1,60*SummonTypeTable!$Q$2/OFFSET(I348,0,-4),
IF(I348&lt;&gt;OFFSET(I348,-1,0),OFFSET(I348,-1,0)/OFFSET(I348,0,-4),""))</f>
        <v/>
      </c>
      <c r="L348" t="str">
        <f t="shared" ca="1" si="64"/>
        <v>cu</v>
      </c>
      <c r="M348" t="s">
        <v>81</v>
      </c>
      <c r="N348" t="s">
        <v>153</v>
      </c>
      <c r="O348">
        <v>12</v>
      </c>
      <c r="P348" t="str">
        <f t="shared" si="66"/>
        <v/>
      </c>
      <c r="Q348" t="str">
        <f t="shared" ca="1" si="62"/>
        <v>cu</v>
      </c>
      <c r="R348" t="s">
        <v>81</v>
      </c>
      <c r="S348" t="s">
        <v>153</v>
      </c>
      <c r="T348">
        <v>4</v>
      </c>
      <c r="U348" t="str">
        <f t="shared" ca="1" si="65"/>
        <v>cu</v>
      </c>
      <c r="V348" t="str">
        <f t="shared" si="67"/>
        <v>DI</v>
      </c>
      <c r="W348">
        <f t="shared" si="68"/>
        <v>12</v>
      </c>
      <c r="X348" t="str">
        <f t="shared" ca="1" si="69"/>
        <v>cu</v>
      </c>
      <c r="Y348" t="str">
        <f t="shared" si="70"/>
        <v>DI</v>
      </c>
      <c r="Z348">
        <f t="shared" si="71"/>
        <v>4</v>
      </c>
    </row>
    <row r="349" spans="1:26">
      <c r="A349" t="str">
        <f t="shared" si="61"/>
        <v>rt1</v>
      </c>
      <c r="B349" t="str">
        <f>VLOOKUP(A349,EventPointTypeTable!$A:$B,MATCH(EventPointTypeTable!$B$1,EventPointTypeTable!$A$1:$B$1,0),0)</f>
        <v>루틴1</v>
      </c>
      <c r="C349">
        <v>64</v>
      </c>
      <c r="D349">
        <v>35</v>
      </c>
      <c r="E349">
        <f t="shared" ca="1" si="72"/>
        <v>1303</v>
      </c>
      <c r="F349">
        <f ca="1">(60+SUMIF(OFFSET(N349,-$C349+1,0,$C349),"EN",OFFSET(O349,-$C349+1,0,$C349)))*SummonTypeTable!$Q$2</f>
        <v>773.33333333333326</v>
      </c>
      <c r="G349" t="str">
        <f ca="1">IF(C349=1,60*SummonTypeTable!$Q$2-OFFSET(F349,0,-1),
IF(F349&lt;&gt;OFFSET(F349,-1,0),OFFSET(F349,-1,0)-OFFSET(F349,0,-1),""))</f>
        <v/>
      </c>
      <c r="H349" t="str">
        <f ca="1">IF(C349=1,60*SummonTypeTable!$Q$2/OFFSET(F349,0,-1),
IF(F349&lt;&gt;OFFSET(F349,-1,0),OFFSET(F349,-1,0)/OFFSET(F349,0,-1),""))</f>
        <v/>
      </c>
      <c r="I349">
        <f ca="1">(60+SUMIF(OFFSET(N349,-$C349+1,0,$C349),"EN",OFFSET(O349,-$C349+1,0,$C349))+SUMIF(OFFSET(S349,-$C349+1,0,$C349),"EN",OFFSET(T349,-$C349+1,0,$C349)))*SummonTypeTable!$Q$2</f>
        <v>773.33333333333326</v>
      </c>
      <c r="J349" t="str">
        <f ca="1">IF(C349=1,60*SummonTypeTable!$Q$2-OFFSET(I349,0,-4),
IF(I349&lt;&gt;OFFSET(I349,-1,0),OFFSET(I349,-1,0)-OFFSET(I349,0,-4),""))</f>
        <v/>
      </c>
      <c r="K349" t="str">
        <f ca="1">IF(C349=1,60*SummonTypeTable!$Q$2/OFFSET(I349,0,-4),
IF(I349&lt;&gt;OFFSET(I349,-1,0),OFFSET(I349,-1,0)/OFFSET(I349,0,-4),""))</f>
        <v/>
      </c>
      <c r="L349" t="str">
        <f t="shared" ca="1" si="64"/>
        <v>cu</v>
      </c>
      <c r="M349" t="s">
        <v>81</v>
      </c>
      <c r="N349" t="s">
        <v>147</v>
      </c>
      <c r="O349">
        <v>3350</v>
      </c>
      <c r="P349" t="str">
        <f t="shared" si="66"/>
        <v/>
      </c>
      <c r="Q349" t="str">
        <f t="shared" ca="1" si="62"/>
        <v>cu</v>
      </c>
      <c r="R349" t="s">
        <v>81</v>
      </c>
      <c r="S349" t="s">
        <v>147</v>
      </c>
      <c r="T349">
        <v>1675</v>
      </c>
      <c r="U349" t="str">
        <f t="shared" ca="1" si="65"/>
        <v>cu</v>
      </c>
      <c r="V349" t="str">
        <f t="shared" si="67"/>
        <v>GO</v>
      </c>
      <c r="W349">
        <f t="shared" si="68"/>
        <v>3350</v>
      </c>
      <c r="X349" t="str">
        <f t="shared" ca="1" si="69"/>
        <v>cu</v>
      </c>
      <c r="Y349" t="str">
        <f t="shared" si="70"/>
        <v>GO</v>
      </c>
      <c r="Z349">
        <f t="shared" si="71"/>
        <v>1675</v>
      </c>
    </row>
    <row r="350" spans="1:26">
      <c r="A350" t="str">
        <f t="shared" si="61"/>
        <v>rt1</v>
      </c>
      <c r="B350" t="str">
        <f>VLOOKUP(A350,EventPointTypeTable!$A:$B,MATCH(EventPointTypeTable!$B$1,EventPointTypeTable!$A$1:$B$1,0),0)</f>
        <v>루틴1</v>
      </c>
      <c r="C350">
        <v>65</v>
      </c>
      <c r="D350">
        <v>55</v>
      </c>
      <c r="E350">
        <f t="shared" ca="1" si="72"/>
        <v>1358</v>
      </c>
      <c r="F350">
        <f ca="1">(60+SUMIF(OFFSET(N350,-$C350+1,0,$C350),"EN",OFFSET(O350,-$C350+1,0,$C350)))*SummonTypeTable!$Q$2</f>
        <v>773.33333333333326</v>
      </c>
      <c r="G350" t="str">
        <f ca="1">IF(C350=1,60*SummonTypeTable!$Q$2-OFFSET(F350,0,-1),
IF(F350&lt;&gt;OFFSET(F350,-1,0),OFFSET(F350,-1,0)-OFFSET(F350,0,-1),""))</f>
        <v/>
      </c>
      <c r="H350" t="str">
        <f ca="1">IF(C350=1,60*SummonTypeTable!$Q$2/OFFSET(F350,0,-1),
IF(F350&lt;&gt;OFFSET(F350,-1,0),OFFSET(F350,-1,0)/OFFSET(F350,0,-1),""))</f>
        <v/>
      </c>
      <c r="I350">
        <f ca="1">(60+SUMIF(OFFSET(N350,-$C350+1,0,$C350),"EN",OFFSET(O350,-$C350+1,0,$C350))+SUMIF(OFFSET(S350,-$C350+1,0,$C350),"EN",OFFSET(T350,-$C350+1,0,$C350)))*SummonTypeTable!$Q$2</f>
        <v>773.33333333333326</v>
      </c>
      <c r="J350" t="str">
        <f ca="1">IF(C350=1,60*SummonTypeTable!$Q$2-OFFSET(I350,0,-4),
IF(I350&lt;&gt;OFFSET(I350,-1,0),OFFSET(I350,-1,0)-OFFSET(I350,0,-4),""))</f>
        <v/>
      </c>
      <c r="K350" t="str">
        <f ca="1">IF(C350=1,60*SummonTypeTable!$Q$2/OFFSET(I350,0,-4),
IF(I350&lt;&gt;OFFSET(I350,-1,0),OFFSET(I350,-1,0)/OFFSET(I350,0,-4),""))</f>
        <v/>
      </c>
      <c r="L350" t="str">
        <f t="shared" ca="1" si="64"/>
        <v>it</v>
      </c>
      <c r="M350" t="s">
        <v>139</v>
      </c>
      <c r="N350" t="s">
        <v>138</v>
      </c>
      <c r="O350">
        <v>2</v>
      </c>
      <c r="P350" t="str">
        <f t="shared" si="66"/>
        <v/>
      </c>
      <c r="Q350" t="str">
        <f t="shared" ca="1" si="62"/>
        <v>cu</v>
      </c>
      <c r="R350" t="s">
        <v>81</v>
      </c>
      <c r="S350" t="s">
        <v>147</v>
      </c>
      <c r="T350">
        <v>1700</v>
      </c>
      <c r="U350" t="str">
        <f t="shared" ca="1" si="65"/>
        <v>it</v>
      </c>
      <c r="V350" t="str">
        <f t="shared" si="67"/>
        <v>Cash_sSpellGacha</v>
      </c>
      <c r="W350">
        <f t="shared" si="68"/>
        <v>2</v>
      </c>
      <c r="X350" t="str">
        <f t="shared" ca="1" si="69"/>
        <v>cu</v>
      </c>
      <c r="Y350" t="str">
        <f t="shared" si="70"/>
        <v>GO</v>
      </c>
      <c r="Z350">
        <f t="shared" si="71"/>
        <v>1700</v>
      </c>
    </row>
    <row r="351" spans="1:26">
      <c r="A351" t="str">
        <f t="shared" ref="A351:A414" si="73">A350</f>
        <v>rt1</v>
      </c>
      <c r="B351" t="str">
        <f>VLOOKUP(A351,EventPointTypeTable!$A:$B,MATCH(EventPointTypeTable!$B$1,EventPointTypeTable!$A$1:$B$1,0),0)</f>
        <v>루틴1</v>
      </c>
      <c r="C351">
        <v>66</v>
      </c>
      <c r="D351">
        <v>12</v>
      </c>
      <c r="E351">
        <f t="shared" ca="1" si="72"/>
        <v>1370</v>
      </c>
      <c r="F351">
        <f ca="1">(60+SUMIF(OFFSET(N351,-$C351+1,0,$C351),"EN",OFFSET(O351,-$C351+1,0,$C351)))*SummonTypeTable!$Q$2</f>
        <v>773.33333333333326</v>
      </c>
      <c r="G351" t="str">
        <f ca="1">IF(C351=1,60*SummonTypeTable!$Q$2-OFFSET(F351,0,-1),
IF(F351&lt;&gt;OFFSET(F351,-1,0),OFFSET(F351,-1,0)-OFFSET(F351,0,-1),""))</f>
        <v/>
      </c>
      <c r="H351" t="str">
        <f ca="1">IF(C351=1,60*SummonTypeTable!$Q$2/OFFSET(F351,0,-1),
IF(F351&lt;&gt;OFFSET(F351,-1,0),OFFSET(F351,-1,0)/OFFSET(F351,0,-1),""))</f>
        <v/>
      </c>
      <c r="I351">
        <f ca="1">(60+SUMIF(OFFSET(N351,-$C351+1,0,$C351),"EN",OFFSET(O351,-$C351+1,0,$C351))+SUMIF(OFFSET(S351,-$C351+1,0,$C351),"EN",OFFSET(T351,-$C351+1,0,$C351)))*SummonTypeTable!$Q$2</f>
        <v>773.33333333333326</v>
      </c>
      <c r="J351" t="str">
        <f ca="1">IF(C351=1,60*SummonTypeTable!$Q$2-OFFSET(I351,0,-4),
IF(I351&lt;&gt;OFFSET(I351,-1,0),OFFSET(I351,-1,0)-OFFSET(I351,0,-4),""))</f>
        <v/>
      </c>
      <c r="K351" t="str">
        <f ca="1">IF(C351=1,60*SummonTypeTable!$Q$2/OFFSET(I351,0,-4),
IF(I351&lt;&gt;OFFSET(I351,-1,0),OFFSET(I351,-1,0)/OFFSET(I351,0,-4),""))</f>
        <v/>
      </c>
      <c r="L351" t="str">
        <f t="shared" ref="L351:L414" ca="1" si="74">IF(ISBLANK(M351),"",
VLOOKUP(M351,OFFSET(INDIRECT("$A:$B"),0,MATCH(M$1&amp;"_Verify",INDIRECT("$1:$1"),0)-1),2,0)
)</f>
        <v>cu</v>
      </c>
      <c r="M351" t="s">
        <v>81</v>
      </c>
      <c r="N351" t="s">
        <v>147</v>
      </c>
      <c r="O351">
        <v>3450</v>
      </c>
      <c r="P351" t="str">
        <f t="shared" si="66"/>
        <v/>
      </c>
      <c r="Q351" t="str">
        <f t="shared" ref="Q351:Q412" ca="1" si="75">IF(ISBLANK(R351),"",
VLOOKUP(R351,OFFSET(INDIRECT("$A:$B"),0,MATCH(R$1&amp;"_Verify",INDIRECT("$1:$1"),0)-1),2,0)
)</f>
        <v>cu</v>
      </c>
      <c r="R351" t="s">
        <v>81</v>
      </c>
      <c r="S351" t="s">
        <v>147</v>
      </c>
      <c r="T351">
        <v>1725</v>
      </c>
      <c r="U351" t="str">
        <f t="shared" ca="1" si="65"/>
        <v>cu</v>
      </c>
      <c r="V351" t="str">
        <f t="shared" si="67"/>
        <v>GO</v>
      </c>
      <c r="W351">
        <f t="shared" si="68"/>
        <v>3450</v>
      </c>
      <c r="X351" t="str">
        <f t="shared" ca="1" si="69"/>
        <v>cu</v>
      </c>
      <c r="Y351" t="str">
        <f t="shared" si="70"/>
        <v>GO</v>
      </c>
      <c r="Z351">
        <f t="shared" si="71"/>
        <v>1725</v>
      </c>
    </row>
    <row r="352" spans="1:26">
      <c r="A352" t="str">
        <f t="shared" si="73"/>
        <v>rt1</v>
      </c>
      <c r="B352" t="str">
        <f>VLOOKUP(A352,EventPointTypeTable!$A:$B,MATCH(EventPointTypeTable!$B$1,EventPointTypeTable!$A$1:$B$1,0),0)</f>
        <v>루틴1</v>
      </c>
      <c r="C352">
        <v>67</v>
      </c>
      <c r="D352">
        <v>46</v>
      </c>
      <c r="E352">
        <f t="shared" ca="1" si="72"/>
        <v>1416</v>
      </c>
      <c r="F352">
        <f ca="1">(60+SUMIF(OFFSET(N352,-$C352+1,0,$C352),"EN",OFFSET(O352,-$C352+1,0,$C352)))*SummonTypeTable!$Q$2</f>
        <v>840</v>
      </c>
      <c r="G352">
        <f ca="1">IF(C352=1,60*SummonTypeTable!$Q$2-OFFSET(F352,0,-1),
IF(F352&lt;&gt;OFFSET(F352,-1,0),OFFSET(F352,-1,0)-OFFSET(F352,0,-1),""))</f>
        <v>-642.66666666666674</v>
      </c>
      <c r="H352">
        <f ca="1">IF(C352=1,60*SummonTypeTable!$Q$2/OFFSET(F352,0,-1),
IF(F352&lt;&gt;OFFSET(F352,-1,0),OFFSET(F352,-1,0)/OFFSET(F352,0,-1),""))</f>
        <v>0.54613935969868166</v>
      </c>
      <c r="I352">
        <f ca="1">(60+SUMIF(OFFSET(N352,-$C352+1,0,$C352),"EN",OFFSET(O352,-$C352+1,0,$C352))+SUMIF(OFFSET(S352,-$C352+1,0,$C352),"EN",OFFSET(T352,-$C352+1,0,$C352)))*SummonTypeTable!$Q$2</f>
        <v>840</v>
      </c>
      <c r="J352">
        <f ca="1">IF(C352=1,60*SummonTypeTable!$Q$2-OFFSET(I352,0,-4),
IF(I352&lt;&gt;OFFSET(I352,-1,0),OFFSET(I352,-1,0)-OFFSET(I352,0,-4),""))</f>
        <v>-642.66666666666674</v>
      </c>
      <c r="K352">
        <f ca="1">IF(C352=1,60*SummonTypeTable!$Q$2/OFFSET(I352,0,-4),
IF(I352&lt;&gt;OFFSET(I352,-1,0),OFFSET(I352,-1,0)/OFFSET(I352,0,-4),""))</f>
        <v>0.54613935969868166</v>
      </c>
      <c r="L352" t="str">
        <f t="shared" ca="1" si="74"/>
        <v>cu</v>
      </c>
      <c r="M352" t="s">
        <v>81</v>
      </c>
      <c r="N352" t="s">
        <v>146</v>
      </c>
      <c r="O352">
        <v>100</v>
      </c>
      <c r="P352" t="str">
        <f t="shared" si="66"/>
        <v>에너지너무많음</v>
      </c>
      <c r="Q352" t="str">
        <f t="shared" ca="1" si="75"/>
        <v>cu</v>
      </c>
      <c r="R352" t="s">
        <v>81</v>
      </c>
      <c r="S352" t="s">
        <v>147</v>
      </c>
      <c r="T352">
        <v>1750</v>
      </c>
      <c r="U352" t="str">
        <f t="shared" ca="1" si="65"/>
        <v>cu</v>
      </c>
      <c r="V352" t="str">
        <f t="shared" si="67"/>
        <v>EN</v>
      </c>
      <c r="W352">
        <f t="shared" si="68"/>
        <v>100</v>
      </c>
      <c r="X352" t="str">
        <f t="shared" ca="1" si="69"/>
        <v>cu</v>
      </c>
      <c r="Y352" t="str">
        <f t="shared" si="70"/>
        <v>GO</v>
      </c>
      <c r="Z352">
        <f t="shared" si="71"/>
        <v>1750</v>
      </c>
    </row>
    <row r="353" spans="1:26">
      <c r="A353" t="str">
        <f t="shared" si="73"/>
        <v>rt1</v>
      </c>
      <c r="B353" t="str">
        <f>VLOOKUP(A353,EventPointTypeTable!$A:$B,MATCH(EventPointTypeTable!$B$1,EventPointTypeTable!$A$1:$B$1,0),0)</f>
        <v>루틴1</v>
      </c>
      <c r="C353">
        <v>68</v>
      </c>
      <c r="D353">
        <v>65</v>
      </c>
      <c r="E353">
        <f t="shared" ca="1" si="72"/>
        <v>1481</v>
      </c>
      <c r="F353">
        <f ca="1">(60+SUMIF(OFFSET(N353,-$C353+1,0,$C353),"EN",OFFSET(O353,-$C353+1,0,$C353)))*SummonTypeTable!$Q$2</f>
        <v>840</v>
      </c>
      <c r="G353" t="str">
        <f ca="1">IF(C353=1,60*SummonTypeTable!$Q$2-OFFSET(F353,0,-1),
IF(F353&lt;&gt;OFFSET(F353,-1,0),OFFSET(F353,-1,0)-OFFSET(F353,0,-1),""))</f>
        <v/>
      </c>
      <c r="H353" t="str">
        <f ca="1">IF(C353=1,60*SummonTypeTable!$Q$2/OFFSET(F353,0,-1),
IF(F353&lt;&gt;OFFSET(F353,-1,0),OFFSET(F353,-1,0)/OFFSET(F353,0,-1),""))</f>
        <v/>
      </c>
      <c r="I353">
        <f ca="1">(60+SUMIF(OFFSET(N353,-$C353+1,0,$C353),"EN",OFFSET(O353,-$C353+1,0,$C353))+SUMIF(OFFSET(S353,-$C353+1,0,$C353),"EN",OFFSET(T353,-$C353+1,0,$C353)))*SummonTypeTable!$Q$2</f>
        <v>840</v>
      </c>
      <c r="J353" t="str">
        <f ca="1">IF(C353=1,60*SummonTypeTable!$Q$2-OFFSET(I353,0,-4),
IF(I353&lt;&gt;OFFSET(I353,-1,0),OFFSET(I353,-1,0)-OFFSET(I353,0,-4),""))</f>
        <v/>
      </c>
      <c r="K353" t="str">
        <f ca="1">IF(C353=1,60*SummonTypeTable!$Q$2/OFFSET(I353,0,-4),
IF(I353&lt;&gt;OFFSET(I353,-1,0),OFFSET(I353,-1,0)/OFFSET(I353,0,-4),""))</f>
        <v/>
      </c>
      <c r="L353" t="str">
        <f t="shared" ca="1" si="74"/>
        <v>it</v>
      </c>
      <c r="M353" t="s">
        <v>139</v>
      </c>
      <c r="N353" t="s">
        <v>140</v>
      </c>
      <c r="O353">
        <v>3</v>
      </c>
      <c r="P353" t="str">
        <f t="shared" si="66"/>
        <v/>
      </c>
      <c r="Q353" t="str">
        <f t="shared" ca="1" si="75"/>
        <v>cu</v>
      </c>
      <c r="R353" t="s">
        <v>81</v>
      </c>
      <c r="S353" t="s">
        <v>147</v>
      </c>
      <c r="T353">
        <v>1775</v>
      </c>
      <c r="U353" t="str">
        <f t="shared" ca="1" si="65"/>
        <v>it</v>
      </c>
      <c r="V353" t="str">
        <f t="shared" si="67"/>
        <v>Cash_sCharacterGacha</v>
      </c>
      <c r="W353">
        <f t="shared" si="68"/>
        <v>3</v>
      </c>
      <c r="X353" t="str">
        <f t="shared" ca="1" si="69"/>
        <v>cu</v>
      </c>
      <c r="Y353" t="str">
        <f t="shared" si="70"/>
        <v>GO</v>
      </c>
      <c r="Z353">
        <f t="shared" si="71"/>
        <v>1775</v>
      </c>
    </row>
    <row r="354" spans="1:26">
      <c r="A354" t="str">
        <f t="shared" si="73"/>
        <v>rt1</v>
      </c>
      <c r="B354" t="str">
        <f>VLOOKUP(A354,EventPointTypeTable!$A:$B,MATCH(EventPointTypeTable!$B$1,EventPointTypeTable!$A$1:$B$1,0),0)</f>
        <v>루틴1</v>
      </c>
      <c r="C354">
        <v>69</v>
      </c>
      <c r="D354">
        <v>35</v>
      </c>
      <c r="E354">
        <f t="shared" ca="1" si="72"/>
        <v>1516</v>
      </c>
      <c r="F354">
        <f ca="1">(60+SUMIF(OFFSET(N354,-$C354+1,0,$C354),"EN",OFFSET(O354,-$C354+1,0,$C354)))*SummonTypeTable!$Q$2</f>
        <v>840</v>
      </c>
      <c r="G354" t="str">
        <f ca="1">IF(C354=1,60*SummonTypeTable!$Q$2-OFFSET(F354,0,-1),
IF(F354&lt;&gt;OFFSET(F354,-1,0),OFFSET(F354,-1,0)-OFFSET(F354,0,-1),""))</f>
        <v/>
      </c>
      <c r="H354" t="str">
        <f ca="1">IF(C354=1,60*SummonTypeTable!$Q$2/OFFSET(F354,0,-1),
IF(F354&lt;&gt;OFFSET(F354,-1,0),OFFSET(F354,-1,0)/OFFSET(F354,0,-1),""))</f>
        <v/>
      </c>
      <c r="I354">
        <f ca="1">(60+SUMIF(OFFSET(N354,-$C354+1,0,$C354),"EN",OFFSET(O354,-$C354+1,0,$C354))+SUMIF(OFFSET(S354,-$C354+1,0,$C354),"EN",OFFSET(T354,-$C354+1,0,$C354)))*SummonTypeTable!$Q$2</f>
        <v>840</v>
      </c>
      <c r="J354" t="str">
        <f ca="1">IF(C354=1,60*SummonTypeTable!$Q$2-OFFSET(I354,0,-4),
IF(I354&lt;&gt;OFFSET(I354,-1,0),OFFSET(I354,-1,0)-OFFSET(I354,0,-4),""))</f>
        <v/>
      </c>
      <c r="K354" t="str">
        <f ca="1">IF(C354=1,60*SummonTypeTable!$Q$2/OFFSET(I354,0,-4),
IF(I354&lt;&gt;OFFSET(I354,-1,0),OFFSET(I354,-1,0)/OFFSET(I354,0,-4),""))</f>
        <v/>
      </c>
      <c r="L354" t="str">
        <f t="shared" ca="1" si="74"/>
        <v>cu</v>
      </c>
      <c r="M354" t="s">
        <v>81</v>
      </c>
      <c r="N354" t="s">
        <v>147</v>
      </c>
      <c r="O354">
        <v>3600</v>
      </c>
      <c r="P354" t="str">
        <f t="shared" si="66"/>
        <v/>
      </c>
      <c r="Q354" t="str">
        <f t="shared" ca="1" si="75"/>
        <v>cu</v>
      </c>
      <c r="R354" t="s">
        <v>81</v>
      </c>
      <c r="S354" t="s">
        <v>147</v>
      </c>
      <c r="T354">
        <v>1800</v>
      </c>
      <c r="U354" t="str">
        <f t="shared" ca="1" si="65"/>
        <v>cu</v>
      </c>
      <c r="V354" t="str">
        <f t="shared" si="67"/>
        <v>GO</v>
      </c>
      <c r="W354">
        <f t="shared" si="68"/>
        <v>3600</v>
      </c>
      <c r="X354" t="str">
        <f t="shared" ca="1" si="69"/>
        <v>cu</v>
      </c>
      <c r="Y354" t="str">
        <f t="shared" si="70"/>
        <v>GO</v>
      </c>
      <c r="Z354">
        <f t="shared" si="71"/>
        <v>1800</v>
      </c>
    </row>
    <row r="355" spans="1:26">
      <c r="A355" t="str">
        <f t="shared" si="73"/>
        <v>rt1</v>
      </c>
      <c r="B355" t="str">
        <f>VLOOKUP(A355,EventPointTypeTable!$A:$B,MATCH(EventPointTypeTable!$B$1,EventPointTypeTable!$A$1:$B$1,0),0)</f>
        <v>루틴1</v>
      </c>
      <c r="C355">
        <v>70</v>
      </c>
      <c r="D355">
        <v>60</v>
      </c>
      <c r="E355">
        <f t="shared" ca="1" si="72"/>
        <v>1576</v>
      </c>
      <c r="F355">
        <f ca="1">(60+SUMIF(OFFSET(N355,-$C355+1,0,$C355),"EN",OFFSET(O355,-$C355+1,0,$C355)))*SummonTypeTable!$Q$2</f>
        <v>916.66666666666663</v>
      </c>
      <c r="G355">
        <f ca="1">IF(C355=1,60*SummonTypeTable!$Q$2-OFFSET(F355,0,-1),
IF(F355&lt;&gt;OFFSET(F355,-1,0),OFFSET(F355,-1,0)-OFFSET(F355,0,-1),""))</f>
        <v>-736</v>
      </c>
      <c r="H355">
        <f ca="1">IF(C355=1,60*SummonTypeTable!$Q$2/OFFSET(F355,0,-1),
IF(F355&lt;&gt;OFFSET(F355,-1,0),OFFSET(F355,-1,0)/OFFSET(F355,0,-1),""))</f>
        <v>0.53299492385786806</v>
      </c>
      <c r="I355">
        <f ca="1">(60+SUMIF(OFFSET(N355,-$C355+1,0,$C355),"EN",OFFSET(O355,-$C355+1,0,$C355))+SUMIF(OFFSET(S355,-$C355+1,0,$C355),"EN",OFFSET(T355,-$C355+1,0,$C355)))*SummonTypeTable!$Q$2</f>
        <v>916.66666666666663</v>
      </c>
      <c r="J355">
        <f ca="1">IF(C355=1,60*SummonTypeTable!$Q$2-OFFSET(I355,0,-4),
IF(I355&lt;&gt;OFFSET(I355,-1,0),OFFSET(I355,-1,0)-OFFSET(I355,0,-4),""))</f>
        <v>-736</v>
      </c>
      <c r="K355">
        <f ca="1">IF(C355=1,60*SummonTypeTable!$Q$2/OFFSET(I355,0,-4),
IF(I355&lt;&gt;OFFSET(I355,-1,0),OFFSET(I355,-1,0)/OFFSET(I355,0,-4),""))</f>
        <v>0.53299492385786806</v>
      </c>
      <c r="L355" t="str">
        <f t="shared" ca="1" si="74"/>
        <v>cu</v>
      </c>
      <c r="M355" t="s">
        <v>81</v>
      </c>
      <c r="N355" t="s">
        <v>146</v>
      </c>
      <c r="O355">
        <v>115</v>
      </c>
      <c r="P355" t="str">
        <f t="shared" si="66"/>
        <v>에너지너무많음</v>
      </c>
      <c r="Q355" t="str">
        <f t="shared" ca="1" si="75"/>
        <v>cu</v>
      </c>
      <c r="R355" t="s">
        <v>81</v>
      </c>
      <c r="S355" t="s">
        <v>147</v>
      </c>
      <c r="T355">
        <v>1825</v>
      </c>
      <c r="U355" t="str">
        <f t="shared" ca="1" si="65"/>
        <v>cu</v>
      </c>
      <c r="V355" t="str">
        <f t="shared" si="67"/>
        <v>EN</v>
      </c>
      <c r="W355">
        <f t="shared" si="68"/>
        <v>115</v>
      </c>
      <c r="X355" t="str">
        <f t="shared" ca="1" si="69"/>
        <v>cu</v>
      </c>
      <c r="Y355" t="str">
        <f t="shared" si="70"/>
        <v>GO</v>
      </c>
      <c r="Z355">
        <f t="shared" si="71"/>
        <v>1825</v>
      </c>
    </row>
    <row r="356" spans="1:26">
      <c r="A356" t="str">
        <f t="shared" si="73"/>
        <v>rt1</v>
      </c>
      <c r="B356" t="str">
        <f>VLOOKUP(A356,EventPointTypeTable!$A:$B,MATCH(EventPointTypeTable!$B$1,EventPointTypeTable!$A$1:$B$1,0),0)</f>
        <v>루틴1</v>
      </c>
      <c r="C356">
        <v>71</v>
      </c>
      <c r="D356">
        <v>72</v>
      </c>
      <c r="E356">
        <f t="shared" ca="1" si="72"/>
        <v>1648</v>
      </c>
      <c r="F356">
        <f ca="1">(60+SUMIF(OFFSET(N356,-$C356+1,0,$C356),"EN",OFFSET(O356,-$C356+1,0,$C356)))*SummonTypeTable!$Q$2</f>
        <v>916.66666666666663</v>
      </c>
      <c r="G356" t="str">
        <f ca="1">IF(C356=1,60*SummonTypeTable!$Q$2-OFFSET(F356,0,-1),
IF(F356&lt;&gt;OFFSET(F356,-1,0),OFFSET(F356,-1,0)-OFFSET(F356,0,-1),""))</f>
        <v/>
      </c>
      <c r="H356" t="str">
        <f ca="1">IF(C356=1,60*SummonTypeTable!$Q$2/OFFSET(F356,0,-1),
IF(F356&lt;&gt;OFFSET(F356,-1,0),OFFSET(F356,-1,0)/OFFSET(F356,0,-1),""))</f>
        <v/>
      </c>
      <c r="I356">
        <f ca="1">(60+SUMIF(OFFSET(N356,-$C356+1,0,$C356),"EN",OFFSET(O356,-$C356+1,0,$C356))+SUMIF(OFFSET(S356,-$C356+1,0,$C356),"EN",OFFSET(T356,-$C356+1,0,$C356)))*SummonTypeTable!$Q$2</f>
        <v>916.66666666666663</v>
      </c>
      <c r="J356" t="str">
        <f ca="1">IF(C356=1,60*SummonTypeTable!$Q$2-OFFSET(I356,0,-4),
IF(I356&lt;&gt;OFFSET(I356,-1,0),OFFSET(I356,-1,0)-OFFSET(I356,0,-4),""))</f>
        <v/>
      </c>
      <c r="K356" t="str">
        <f ca="1">IF(C356=1,60*SummonTypeTable!$Q$2/OFFSET(I356,0,-4),
IF(I356&lt;&gt;OFFSET(I356,-1,0),OFFSET(I356,-1,0)/OFFSET(I356,0,-4),""))</f>
        <v/>
      </c>
      <c r="L356" t="str">
        <f t="shared" ca="1" si="74"/>
        <v>it</v>
      </c>
      <c r="M356" t="s">
        <v>139</v>
      </c>
      <c r="N356" t="s">
        <v>158</v>
      </c>
      <c r="O356">
        <v>1</v>
      </c>
      <c r="P356" t="str">
        <f t="shared" si="66"/>
        <v/>
      </c>
      <c r="Q356" t="str">
        <f t="shared" ca="1" si="75"/>
        <v>cu</v>
      </c>
      <c r="R356" t="s">
        <v>81</v>
      </c>
      <c r="S356" t="s">
        <v>147</v>
      </c>
      <c r="T356">
        <v>1850</v>
      </c>
      <c r="U356" t="str">
        <f t="shared" ca="1" si="65"/>
        <v>it</v>
      </c>
      <c r="V356" t="str">
        <f t="shared" si="67"/>
        <v>Cash_sEquipGacha</v>
      </c>
      <c r="W356">
        <f t="shared" si="68"/>
        <v>1</v>
      </c>
      <c r="X356" t="str">
        <f t="shared" ca="1" si="69"/>
        <v>cu</v>
      </c>
      <c r="Y356" t="str">
        <f t="shared" si="70"/>
        <v>GO</v>
      </c>
      <c r="Z356">
        <f t="shared" si="71"/>
        <v>1850</v>
      </c>
    </row>
    <row r="357" spans="1:26">
      <c r="A357" t="str">
        <f t="shared" si="73"/>
        <v>rt1</v>
      </c>
      <c r="B357" t="str">
        <f>VLOOKUP(A357,EventPointTypeTable!$A:$B,MATCH(EventPointTypeTable!$B$1,EventPointTypeTable!$A$1:$B$1,0),0)</f>
        <v>루틴1</v>
      </c>
      <c r="C357">
        <v>72</v>
      </c>
      <c r="D357">
        <v>88</v>
      </c>
      <c r="E357">
        <f t="shared" ca="1" si="72"/>
        <v>1736</v>
      </c>
      <c r="F357">
        <f ca="1">(60+SUMIF(OFFSET(N357,-$C357+1,0,$C357),"EN",OFFSET(O357,-$C357+1,0,$C357)))*SummonTypeTable!$Q$2</f>
        <v>916.66666666666663</v>
      </c>
      <c r="G357" t="str">
        <f ca="1">IF(C357=1,60*SummonTypeTable!$Q$2-OFFSET(F357,0,-1),
IF(F357&lt;&gt;OFFSET(F357,-1,0),OFFSET(F357,-1,0)-OFFSET(F357,0,-1),""))</f>
        <v/>
      </c>
      <c r="H357" t="str">
        <f ca="1">IF(C357=1,60*SummonTypeTable!$Q$2/OFFSET(F357,0,-1),
IF(F357&lt;&gt;OFFSET(F357,-1,0),OFFSET(F357,-1,0)/OFFSET(F357,0,-1),""))</f>
        <v/>
      </c>
      <c r="I357">
        <f ca="1">(60+SUMIF(OFFSET(N357,-$C357+1,0,$C357),"EN",OFFSET(O357,-$C357+1,0,$C357))+SUMIF(OFFSET(S357,-$C357+1,0,$C357),"EN",OFFSET(T357,-$C357+1,0,$C357)))*SummonTypeTable!$Q$2</f>
        <v>916.66666666666663</v>
      </c>
      <c r="J357" t="str">
        <f ca="1">IF(C357=1,60*SummonTypeTable!$Q$2-OFFSET(I357,0,-4),
IF(I357&lt;&gt;OFFSET(I357,-1,0),OFFSET(I357,-1,0)-OFFSET(I357,0,-4),""))</f>
        <v/>
      </c>
      <c r="K357" t="str">
        <f ca="1">IF(C357=1,60*SummonTypeTable!$Q$2/OFFSET(I357,0,-4),
IF(I357&lt;&gt;OFFSET(I357,-1,0),OFFSET(I357,-1,0)/OFFSET(I357,0,-4),""))</f>
        <v/>
      </c>
      <c r="L357" t="str">
        <f t="shared" ca="1" si="74"/>
        <v>cu</v>
      </c>
      <c r="M357" t="s">
        <v>81</v>
      </c>
      <c r="N357" t="s">
        <v>147</v>
      </c>
      <c r="O357">
        <v>3750</v>
      </c>
      <c r="P357" t="str">
        <f t="shared" si="66"/>
        <v/>
      </c>
      <c r="Q357" t="str">
        <f t="shared" ca="1" si="75"/>
        <v>cu</v>
      </c>
      <c r="R357" t="s">
        <v>81</v>
      </c>
      <c r="S357" t="s">
        <v>147</v>
      </c>
      <c r="T357">
        <v>1875</v>
      </c>
      <c r="U357" t="str">
        <f t="shared" ca="1" si="65"/>
        <v>cu</v>
      </c>
      <c r="V357" t="str">
        <f t="shared" si="67"/>
        <v>GO</v>
      </c>
      <c r="W357">
        <f t="shared" si="68"/>
        <v>3750</v>
      </c>
      <c r="X357" t="str">
        <f t="shared" ca="1" si="69"/>
        <v>cu</v>
      </c>
      <c r="Y357" t="str">
        <f t="shared" si="70"/>
        <v>GO</v>
      </c>
      <c r="Z357">
        <f t="shared" si="71"/>
        <v>1875</v>
      </c>
    </row>
    <row r="358" spans="1:26">
      <c r="A358" t="str">
        <f t="shared" si="73"/>
        <v>rt1</v>
      </c>
      <c r="B358" t="str">
        <f>VLOOKUP(A358,EventPointTypeTable!$A:$B,MATCH(EventPointTypeTable!$B$1,EventPointTypeTable!$A$1:$B$1,0),0)</f>
        <v>루틴1</v>
      </c>
      <c r="C358">
        <v>73</v>
      </c>
      <c r="D358">
        <v>12</v>
      </c>
      <c r="E358">
        <f t="shared" ca="1" si="72"/>
        <v>1748</v>
      </c>
      <c r="F358">
        <f ca="1">(60+SUMIF(OFFSET(N358,-$C358+1,0,$C358),"EN",OFFSET(O358,-$C358+1,0,$C358)))*SummonTypeTable!$Q$2</f>
        <v>1003.3333333333333</v>
      </c>
      <c r="G358">
        <f ca="1">IF(C358=1,60*SummonTypeTable!$Q$2-OFFSET(F358,0,-1),
IF(F358&lt;&gt;OFFSET(F358,-1,0),OFFSET(F358,-1,0)-OFFSET(F358,0,-1),""))</f>
        <v>-831.33333333333337</v>
      </c>
      <c r="H358">
        <f ca="1">IF(C358=1,60*SummonTypeTable!$Q$2/OFFSET(F358,0,-1),
IF(F358&lt;&gt;OFFSET(F358,-1,0),OFFSET(F358,-1,0)/OFFSET(F358,0,-1),""))</f>
        <v>0.52440884820747524</v>
      </c>
      <c r="I358">
        <f ca="1">(60+SUMIF(OFFSET(N358,-$C358+1,0,$C358),"EN",OFFSET(O358,-$C358+1,0,$C358))+SUMIF(OFFSET(S358,-$C358+1,0,$C358),"EN",OFFSET(T358,-$C358+1,0,$C358)))*SummonTypeTable!$Q$2</f>
        <v>1003.3333333333333</v>
      </c>
      <c r="J358">
        <f ca="1">IF(C358=1,60*SummonTypeTable!$Q$2-OFFSET(I358,0,-4),
IF(I358&lt;&gt;OFFSET(I358,-1,0),OFFSET(I358,-1,0)-OFFSET(I358,0,-4),""))</f>
        <v>-831.33333333333337</v>
      </c>
      <c r="K358">
        <f ca="1">IF(C358=1,60*SummonTypeTable!$Q$2/OFFSET(I358,0,-4),
IF(I358&lt;&gt;OFFSET(I358,-1,0),OFFSET(I358,-1,0)/OFFSET(I358,0,-4),""))</f>
        <v>0.52440884820747524</v>
      </c>
      <c r="L358" t="str">
        <f t="shared" ca="1" si="74"/>
        <v>cu</v>
      </c>
      <c r="M358" t="s">
        <v>81</v>
      </c>
      <c r="N358" t="s">
        <v>146</v>
      </c>
      <c r="O358">
        <v>130</v>
      </c>
      <c r="P358" t="str">
        <f t="shared" si="66"/>
        <v>에너지너무많음</v>
      </c>
      <c r="Q358" t="str">
        <f t="shared" ca="1" si="75"/>
        <v>cu</v>
      </c>
      <c r="R358" t="s">
        <v>81</v>
      </c>
      <c r="S358" t="s">
        <v>147</v>
      </c>
      <c r="T358">
        <v>1900</v>
      </c>
      <c r="U358" t="str">
        <f t="shared" ca="1" si="65"/>
        <v>cu</v>
      </c>
      <c r="V358" t="str">
        <f t="shared" si="67"/>
        <v>EN</v>
      </c>
      <c r="W358">
        <f t="shared" si="68"/>
        <v>130</v>
      </c>
      <c r="X358" t="str">
        <f t="shared" ca="1" si="69"/>
        <v>cu</v>
      </c>
      <c r="Y358" t="str">
        <f t="shared" si="70"/>
        <v>GO</v>
      </c>
      <c r="Z358">
        <f t="shared" si="71"/>
        <v>1900</v>
      </c>
    </row>
    <row r="359" spans="1:26">
      <c r="A359" t="str">
        <f t="shared" si="73"/>
        <v>rt1</v>
      </c>
      <c r="B359" t="str">
        <f>VLOOKUP(A359,EventPointTypeTable!$A:$B,MATCH(EventPointTypeTable!$B$1,EventPointTypeTable!$A$1:$B$1,0),0)</f>
        <v>루틴1</v>
      </c>
      <c r="C359">
        <v>74</v>
      </c>
      <c r="D359">
        <v>32</v>
      </c>
      <c r="E359">
        <f t="shared" ca="1" si="72"/>
        <v>1780</v>
      </c>
      <c r="F359">
        <f ca="1">(60+SUMIF(OFFSET(N359,-$C359+1,0,$C359),"EN",OFFSET(O359,-$C359+1,0,$C359)))*SummonTypeTable!$Q$2</f>
        <v>1003.3333333333333</v>
      </c>
      <c r="G359" t="str">
        <f ca="1">IF(C359=1,60*SummonTypeTable!$Q$2-OFFSET(F359,0,-1),
IF(F359&lt;&gt;OFFSET(F359,-1,0),OFFSET(F359,-1,0)-OFFSET(F359,0,-1),""))</f>
        <v/>
      </c>
      <c r="H359" t="str">
        <f ca="1">IF(C359=1,60*SummonTypeTable!$Q$2/OFFSET(F359,0,-1),
IF(F359&lt;&gt;OFFSET(F359,-1,0),OFFSET(F359,-1,0)/OFFSET(F359,0,-1),""))</f>
        <v/>
      </c>
      <c r="I359">
        <f ca="1">(60+SUMIF(OFFSET(N359,-$C359+1,0,$C359),"EN",OFFSET(O359,-$C359+1,0,$C359))+SUMIF(OFFSET(S359,-$C359+1,0,$C359),"EN",OFFSET(T359,-$C359+1,0,$C359)))*SummonTypeTable!$Q$2</f>
        <v>1003.3333333333333</v>
      </c>
      <c r="J359" t="str">
        <f ca="1">IF(C359=1,60*SummonTypeTable!$Q$2-OFFSET(I359,0,-4),
IF(I359&lt;&gt;OFFSET(I359,-1,0),OFFSET(I359,-1,0)-OFFSET(I359,0,-4),""))</f>
        <v/>
      </c>
      <c r="K359" t="str">
        <f ca="1">IF(C359=1,60*SummonTypeTable!$Q$2/OFFSET(I359,0,-4),
IF(I359&lt;&gt;OFFSET(I359,-1,0),OFFSET(I359,-1,0)/OFFSET(I359,0,-4),""))</f>
        <v/>
      </c>
      <c r="L359" t="str">
        <f t="shared" ca="1" si="74"/>
        <v>it</v>
      </c>
      <c r="M359" t="s">
        <v>139</v>
      </c>
      <c r="N359" t="s">
        <v>140</v>
      </c>
      <c r="O359">
        <v>1</v>
      </c>
      <c r="P359" t="str">
        <f t="shared" si="66"/>
        <v/>
      </c>
      <c r="Q359" t="str">
        <f t="shared" ca="1" si="75"/>
        <v>cu</v>
      </c>
      <c r="R359" t="s">
        <v>81</v>
      </c>
      <c r="S359" t="s">
        <v>147</v>
      </c>
      <c r="T359">
        <v>1925</v>
      </c>
      <c r="U359" t="str">
        <f t="shared" ca="1" si="65"/>
        <v>it</v>
      </c>
      <c r="V359" t="str">
        <f t="shared" si="67"/>
        <v>Cash_sCharacterGacha</v>
      </c>
      <c r="W359">
        <f t="shared" si="68"/>
        <v>1</v>
      </c>
      <c r="X359" t="str">
        <f t="shared" ca="1" si="69"/>
        <v>cu</v>
      </c>
      <c r="Y359" t="str">
        <f t="shared" si="70"/>
        <v>GO</v>
      </c>
      <c r="Z359">
        <f t="shared" si="71"/>
        <v>1925</v>
      </c>
    </row>
    <row r="360" spans="1:26">
      <c r="A360" t="str">
        <f t="shared" si="73"/>
        <v>rt1</v>
      </c>
      <c r="B360" t="str">
        <f>VLOOKUP(A360,EventPointTypeTable!$A:$B,MATCH(EventPointTypeTable!$B$1,EventPointTypeTable!$A$1:$B$1,0),0)</f>
        <v>루틴1</v>
      </c>
      <c r="C360">
        <v>75</v>
      </c>
      <c r="D360">
        <v>40</v>
      </c>
      <c r="E360">
        <f t="shared" ca="1" si="72"/>
        <v>1820</v>
      </c>
      <c r="F360">
        <f ca="1">(60+SUMIF(OFFSET(N360,-$C360+1,0,$C360),"EN",OFFSET(O360,-$C360+1,0,$C360)))*SummonTypeTable!$Q$2</f>
        <v>1003.3333333333333</v>
      </c>
      <c r="G360" t="str">
        <f ca="1">IF(C360=1,60*SummonTypeTable!$Q$2-OFFSET(F360,0,-1),
IF(F360&lt;&gt;OFFSET(F360,-1,0),OFFSET(F360,-1,0)-OFFSET(F360,0,-1),""))</f>
        <v/>
      </c>
      <c r="H360" t="str">
        <f ca="1">IF(C360=1,60*SummonTypeTable!$Q$2/OFFSET(F360,0,-1),
IF(F360&lt;&gt;OFFSET(F360,-1,0),OFFSET(F360,-1,0)/OFFSET(F360,0,-1),""))</f>
        <v/>
      </c>
      <c r="I360">
        <f ca="1">(60+SUMIF(OFFSET(N360,-$C360+1,0,$C360),"EN",OFFSET(O360,-$C360+1,0,$C360))+SUMIF(OFFSET(S360,-$C360+1,0,$C360),"EN",OFFSET(T360,-$C360+1,0,$C360)))*SummonTypeTable!$Q$2</f>
        <v>1003.3333333333333</v>
      </c>
      <c r="J360" t="str">
        <f ca="1">IF(C360=1,60*SummonTypeTable!$Q$2-OFFSET(I360,0,-4),
IF(I360&lt;&gt;OFFSET(I360,-1,0),OFFSET(I360,-1,0)-OFFSET(I360,0,-4),""))</f>
        <v/>
      </c>
      <c r="K360" t="str">
        <f ca="1">IF(C360=1,60*SummonTypeTable!$Q$2/OFFSET(I360,0,-4),
IF(I360&lt;&gt;OFFSET(I360,-1,0),OFFSET(I360,-1,0)/OFFSET(I360,0,-4),""))</f>
        <v/>
      </c>
      <c r="L360" t="str">
        <f t="shared" ca="1" si="74"/>
        <v>cu</v>
      </c>
      <c r="M360" t="s">
        <v>81</v>
      </c>
      <c r="N360" t="s">
        <v>147</v>
      </c>
      <c r="O360">
        <v>3900</v>
      </c>
      <c r="P360" t="str">
        <f t="shared" si="66"/>
        <v/>
      </c>
      <c r="Q360" t="str">
        <f t="shared" ca="1" si="75"/>
        <v>cu</v>
      </c>
      <c r="R360" t="s">
        <v>81</v>
      </c>
      <c r="S360" t="s">
        <v>147</v>
      </c>
      <c r="T360">
        <v>1950</v>
      </c>
      <c r="U360" t="str">
        <f t="shared" ca="1" si="65"/>
        <v>cu</v>
      </c>
      <c r="V360" t="str">
        <f t="shared" si="67"/>
        <v>GO</v>
      </c>
      <c r="W360">
        <f t="shared" si="68"/>
        <v>3900</v>
      </c>
      <c r="X360" t="str">
        <f t="shared" ca="1" si="69"/>
        <v>cu</v>
      </c>
      <c r="Y360" t="str">
        <f t="shared" si="70"/>
        <v>GO</v>
      </c>
      <c r="Z360">
        <f t="shared" si="71"/>
        <v>1950</v>
      </c>
    </row>
    <row r="361" spans="1:26">
      <c r="A361" t="str">
        <f t="shared" si="73"/>
        <v>rt1</v>
      </c>
      <c r="B361" t="str">
        <f>VLOOKUP(A361,EventPointTypeTable!$A:$B,MATCH(EventPointTypeTable!$B$1,EventPointTypeTable!$A$1:$B$1,0),0)</f>
        <v>루틴1</v>
      </c>
      <c r="C361">
        <v>76</v>
      </c>
      <c r="D361">
        <v>52</v>
      </c>
      <c r="E361">
        <f t="shared" ca="1" si="72"/>
        <v>1872</v>
      </c>
      <c r="F361">
        <f ca="1">(60+SUMIF(OFFSET(N361,-$C361+1,0,$C361),"EN",OFFSET(O361,-$C361+1,0,$C361)))*SummonTypeTable!$Q$2</f>
        <v>1003.3333333333333</v>
      </c>
      <c r="G361" t="str">
        <f ca="1">IF(C361=1,60*SummonTypeTable!$Q$2-OFFSET(F361,0,-1),
IF(F361&lt;&gt;OFFSET(F361,-1,0),OFFSET(F361,-1,0)-OFFSET(F361,0,-1),""))</f>
        <v/>
      </c>
      <c r="H361" t="str">
        <f ca="1">IF(C361=1,60*SummonTypeTable!$Q$2/OFFSET(F361,0,-1),
IF(F361&lt;&gt;OFFSET(F361,-1,0),OFFSET(F361,-1,0)/OFFSET(F361,0,-1),""))</f>
        <v/>
      </c>
      <c r="I361">
        <f ca="1">(60+SUMIF(OFFSET(N361,-$C361+1,0,$C361),"EN",OFFSET(O361,-$C361+1,0,$C361))+SUMIF(OFFSET(S361,-$C361+1,0,$C361),"EN",OFFSET(T361,-$C361+1,0,$C361)))*SummonTypeTable!$Q$2</f>
        <v>1003.3333333333333</v>
      </c>
      <c r="J361" t="str">
        <f ca="1">IF(C361=1,60*SummonTypeTable!$Q$2-OFFSET(I361,0,-4),
IF(I361&lt;&gt;OFFSET(I361,-1,0),OFFSET(I361,-1,0)-OFFSET(I361,0,-4),""))</f>
        <v/>
      </c>
      <c r="K361" t="str">
        <f ca="1">IF(C361=1,60*SummonTypeTable!$Q$2/OFFSET(I361,0,-4),
IF(I361&lt;&gt;OFFSET(I361,-1,0),OFFSET(I361,-1,0)/OFFSET(I361,0,-4),""))</f>
        <v/>
      </c>
      <c r="L361" t="str">
        <f t="shared" ca="1" si="74"/>
        <v>it</v>
      </c>
      <c r="M361" t="s">
        <v>139</v>
      </c>
      <c r="N361" t="s">
        <v>138</v>
      </c>
      <c r="O361">
        <v>1</v>
      </c>
      <c r="P361" t="str">
        <f t="shared" si="66"/>
        <v/>
      </c>
      <c r="Q361" t="str">
        <f t="shared" ca="1" si="75"/>
        <v>cu</v>
      </c>
      <c r="R361" t="s">
        <v>81</v>
      </c>
      <c r="S361" t="s">
        <v>147</v>
      </c>
      <c r="T361">
        <v>1975</v>
      </c>
      <c r="U361" t="str">
        <f t="shared" ca="1" si="65"/>
        <v>it</v>
      </c>
      <c r="V361" t="str">
        <f t="shared" si="67"/>
        <v>Cash_sSpellGacha</v>
      </c>
      <c r="W361">
        <f t="shared" si="68"/>
        <v>1</v>
      </c>
      <c r="X361" t="str">
        <f t="shared" ca="1" si="69"/>
        <v>cu</v>
      </c>
      <c r="Y361" t="str">
        <f t="shared" si="70"/>
        <v>GO</v>
      </c>
      <c r="Z361">
        <f t="shared" si="71"/>
        <v>1975</v>
      </c>
    </row>
    <row r="362" spans="1:26">
      <c r="A362" t="str">
        <f t="shared" si="73"/>
        <v>rt1</v>
      </c>
      <c r="B362" t="str">
        <f>VLOOKUP(A362,EventPointTypeTable!$A:$B,MATCH(EventPointTypeTable!$B$1,EventPointTypeTable!$A$1:$B$1,0),0)</f>
        <v>루틴1</v>
      </c>
      <c r="C362">
        <v>77</v>
      </c>
      <c r="D362">
        <v>12</v>
      </c>
      <c r="E362">
        <f t="shared" ca="1" si="72"/>
        <v>1884</v>
      </c>
      <c r="F362">
        <f ca="1">(60+SUMIF(OFFSET(N362,-$C362+1,0,$C362),"EN",OFFSET(O362,-$C362+1,0,$C362)))*SummonTypeTable!$Q$2</f>
        <v>1003.3333333333333</v>
      </c>
      <c r="G362" t="str">
        <f ca="1">IF(C362=1,60*SummonTypeTable!$Q$2-OFFSET(F362,0,-1),
IF(F362&lt;&gt;OFFSET(F362,-1,0),OFFSET(F362,-1,0)-OFFSET(F362,0,-1),""))</f>
        <v/>
      </c>
      <c r="H362" t="str">
        <f ca="1">IF(C362=1,60*SummonTypeTable!$Q$2/OFFSET(F362,0,-1),
IF(F362&lt;&gt;OFFSET(F362,-1,0),OFFSET(F362,-1,0)/OFFSET(F362,0,-1),""))</f>
        <v/>
      </c>
      <c r="I362">
        <f ca="1">(60+SUMIF(OFFSET(N362,-$C362+1,0,$C362),"EN",OFFSET(O362,-$C362+1,0,$C362))+SUMIF(OFFSET(S362,-$C362+1,0,$C362),"EN",OFFSET(T362,-$C362+1,0,$C362)))*SummonTypeTable!$Q$2</f>
        <v>1003.3333333333333</v>
      </c>
      <c r="J362" t="str">
        <f ca="1">IF(C362=1,60*SummonTypeTable!$Q$2-OFFSET(I362,0,-4),
IF(I362&lt;&gt;OFFSET(I362,-1,0),OFFSET(I362,-1,0)-OFFSET(I362,0,-4),""))</f>
        <v/>
      </c>
      <c r="K362" t="str">
        <f ca="1">IF(C362=1,60*SummonTypeTable!$Q$2/OFFSET(I362,0,-4),
IF(I362&lt;&gt;OFFSET(I362,-1,0),OFFSET(I362,-1,0)/OFFSET(I362,0,-4),""))</f>
        <v/>
      </c>
      <c r="L362" t="str">
        <f t="shared" ca="1" si="74"/>
        <v>cu</v>
      </c>
      <c r="M362" t="s">
        <v>81</v>
      </c>
      <c r="N362" t="s">
        <v>147</v>
      </c>
      <c r="O362">
        <v>4000</v>
      </c>
      <c r="P362" t="str">
        <f t="shared" si="66"/>
        <v/>
      </c>
      <c r="Q362" t="str">
        <f t="shared" ca="1" si="75"/>
        <v>cu</v>
      </c>
      <c r="R362" t="s">
        <v>81</v>
      </c>
      <c r="S362" t="s">
        <v>147</v>
      </c>
      <c r="T362">
        <v>2000</v>
      </c>
      <c r="U362" t="str">
        <f t="shared" ca="1" si="65"/>
        <v>cu</v>
      </c>
      <c r="V362" t="str">
        <f t="shared" si="67"/>
        <v>GO</v>
      </c>
      <c r="W362">
        <f t="shared" si="68"/>
        <v>4000</v>
      </c>
      <c r="X362" t="str">
        <f t="shared" ca="1" si="69"/>
        <v>cu</v>
      </c>
      <c r="Y362" t="str">
        <f t="shared" si="70"/>
        <v>GO</v>
      </c>
      <c r="Z362">
        <f t="shared" si="71"/>
        <v>2000</v>
      </c>
    </row>
    <row r="363" spans="1:26">
      <c r="A363" t="str">
        <f t="shared" si="73"/>
        <v>rt1</v>
      </c>
      <c r="B363" t="str">
        <f>VLOOKUP(A363,EventPointTypeTable!$A:$B,MATCH(EventPointTypeTable!$B$1,EventPointTypeTable!$A$1:$B$1,0),0)</f>
        <v>루틴1</v>
      </c>
      <c r="C363">
        <v>78</v>
      </c>
      <c r="D363">
        <v>48</v>
      </c>
      <c r="E363">
        <f t="shared" ca="1" si="72"/>
        <v>1932</v>
      </c>
      <c r="F363">
        <f ca="1">(60+SUMIF(OFFSET(N363,-$C363+1,0,$C363),"EN",OFFSET(O363,-$C363+1,0,$C363)))*SummonTypeTable!$Q$2</f>
        <v>1100</v>
      </c>
      <c r="G363">
        <f ca="1">IF(C363=1,60*SummonTypeTable!$Q$2-OFFSET(F363,0,-1),
IF(F363&lt;&gt;OFFSET(F363,-1,0),OFFSET(F363,-1,0)-OFFSET(F363,0,-1),""))</f>
        <v>-928.66666666666674</v>
      </c>
      <c r="H363">
        <f ca="1">IF(C363=1,60*SummonTypeTable!$Q$2/OFFSET(F363,0,-1),
IF(F363&lt;&gt;OFFSET(F363,-1,0),OFFSET(F363,-1,0)/OFFSET(F363,0,-1),""))</f>
        <v>0.51932367149758452</v>
      </c>
      <c r="I363">
        <f ca="1">(60+SUMIF(OFFSET(N363,-$C363+1,0,$C363),"EN",OFFSET(O363,-$C363+1,0,$C363))+SUMIF(OFFSET(S363,-$C363+1,0,$C363),"EN",OFFSET(T363,-$C363+1,0,$C363)))*SummonTypeTable!$Q$2</f>
        <v>1100</v>
      </c>
      <c r="J363">
        <f ca="1">IF(C363=1,60*SummonTypeTable!$Q$2-OFFSET(I363,0,-4),
IF(I363&lt;&gt;OFFSET(I363,-1,0),OFFSET(I363,-1,0)-OFFSET(I363,0,-4),""))</f>
        <v>-928.66666666666674</v>
      </c>
      <c r="K363">
        <f ca="1">IF(C363=1,60*SummonTypeTable!$Q$2/OFFSET(I363,0,-4),
IF(I363&lt;&gt;OFFSET(I363,-1,0),OFFSET(I363,-1,0)/OFFSET(I363,0,-4),""))</f>
        <v>0.51932367149758452</v>
      </c>
      <c r="L363" t="str">
        <f t="shared" ca="1" si="74"/>
        <v>cu</v>
      </c>
      <c r="M363" t="s">
        <v>81</v>
      </c>
      <c r="N363" t="s">
        <v>146</v>
      </c>
      <c r="O363">
        <v>145</v>
      </c>
      <c r="P363" t="str">
        <f t="shared" si="66"/>
        <v>에너지너무많음</v>
      </c>
      <c r="Q363" t="str">
        <f t="shared" ca="1" si="75"/>
        <v>cu</v>
      </c>
      <c r="R363" t="s">
        <v>81</v>
      </c>
      <c r="S363" t="s">
        <v>147</v>
      </c>
      <c r="T363">
        <v>2025</v>
      </c>
      <c r="U363" t="str">
        <f t="shared" ca="1" si="65"/>
        <v>cu</v>
      </c>
      <c r="V363" t="str">
        <f t="shared" si="67"/>
        <v>EN</v>
      </c>
      <c r="W363">
        <f t="shared" si="68"/>
        <v>145</v>
      </c>
      <c r="X363" t="str">
        <f t="shared" ca="1" si="69"/>
        <v>cu</v>
      </c>
      <c r="Y363" t="str">
        <f t="shared" si="70"/>
        <v>GO</v>
      </c>
      <c r="Z363">
        <f t="shared" si="71"/>
        <v>2025</v>
      </c>
    </row>
    <row r="364" spans="1:26">
      <c r="A364" t="str">
        <f t="shared" si="73"/>
        <v>rt1</v>
      </c>
      <c r="B364" t="str">
        <f>VLOOKUP(A364,EventPointTypeTable!$A:$B,MATCH(EventPointTypeTable!$B$1,EventPointTypeTable!$A$1:$B$1,0),0)</f>
        <v>루틴1</v>
      </c>
      <c r="C364">
        <v>79</v>
      </c>
      <c r="D364">
        <v>45</v>
      </c>
      <c r="E364">
        <f t="shared" ca="1" si="72"/>
        <v>1977</v>
      </c>
      <c r="F364">
        <f ca="1">(60+SUMIF(OFFSET(N364,-$C364+1,0,$C364),"EN",OFFSET(O364,-$C364+1,0,$C364)))*SummonTypeTable!$Q$2</f>
        <v>1100</v>
      </c>
      <c r="G364" t="str">
        <f ca="1">IF(C364=1,60*SummonTypeTable!$Q$2-OFFSET(F364,0,-1),
IF(F364&lt;&gt;OFFSET(F364,-1,0),OFFSET(F364,-1,0)-OFFSET(F364,0,-1),""))</f>
        <v/>
      </c>
      <c r="H364" t="str">
        <f ca="1">IF(C364=1,60*SummonTypeTable!$Q$2/OFFSET(F364,0,-1),
IF(F364&lt;&gt;OFFSET(F364,-1,0),OFFSET(F364,-1,0)/OFFSET(F364,0,-1),""))</f>
        <v/>
      </c>
      <c r="I364">
        <f ca="1">(60+SUMIF(OFFSET(N364,-$C364+1,0,$C364),"EN",OFFSET(O364,-$C364+1,0,$C364))+SUMIF(OFFSET(S364,-$C364+1,0,$C364),"EN",OFFSET(T364,-$C364+1,0,$C364)))*SummonTypeTable!$Q$2</f>
        <v>1100</v>
      </c>
      <c r="J364" t="str">
        <f ca="1">IF(C364=1,60*SummonTypeTable!$Q$2-OFFSET(I364,0,-4),
IF(I364&lt;&gt;OFFSET(I364,-1,0),OFFSET(I364,-1,0)-OFFSET(I364,0,-4),""))</f>
        <v/>
      </c>
      <c r="K364" t="str">
        <f ca="1">IF(C364=1,60*SummonTypeTable!$Q$2/OFFSET(I364,0,-4),
IF(I364&lt;&gt;OFFSET(I364,-1,0),OFFSET(I364,-1,0)/OFFSET(I364,0,-4),""))</f>
        <v/>
      </c>
      <c r="L364" t="str">
        <f t="shared" ca="1" si="74"/>
        <v>cu</v>
      </c>
      <c r="M364" t="s">
        <v>81</v>
      </c>
      <c r="N364" t="s">
        <v>147</v>
      </c>
      <c r="O364">
        <v>4100</v>
      </c>
      <c r="P364" t="str">
        <f t="shared" si="66"/>
        <v/>
      </c>
      <c r="Q364" t="str">
        <f t="shared" ca="1" si="75"/>
        <v>cu</v>
      </c>
      <c r="R364" t="s">
        <v>81</v>
      </c>
      <c r="S364" t="s">
        <v>147</v>
      </c>
      <c r="T364">
        <v>2050</v>
      </c>
      <c r="U364" t="str">
        <f t="shared" ca="1" si="65"/>
        <v>cu</v>
      </c>
      <c r="V364" t="str">
        <f t="shared" si="67"/>
        <v>GO</v>
      </c>
      <c r="W364">
        <f t="shared" si="68"/>
        <v>4100</v>
      </c>
      <c r="X364" t="str">
        <f t="shared" ca="1" si="69"/>
        <v>cu</v>
      </c>
      <c r="Y364" t="str">
        <f t="shared" si="70"/>
        <v>GO</v>
      </c>
      <c r="Z364">
        <f t="shared" si="71"/>
        <v>2050</v>
      </c>
    </row>
    <row r="365" spans="1:26">
      <c r="A365" t="str">
        <f t="shared" si="73"/>
        <v>rt1</v>
      </c>
      <c r="B365" t="str">
        <f>VLOOKUP(A365,EventPointTypeTable!$A:$B,MATCH(EventPointTypeTable!$B$1,EventPointTypeTable!$A$1:$B$1,0),0)</f>
        <v>루틴1</v>
      </c>
      <c r="C365">
        <v>80</v>
      </c>
      <c r="D365">
        <v>70</v>
      </c>
      <c r="E365">
        <f t="shared" ca="1" si="72"/>
        <v>2047</v>
      </c>
      <c r="F365">
        <f ca="1">(60+SUMIF(OFFSET(N365,-$C365+1,0,$C365),"EN",OFFSET(O365,-$C365+1,0,$C365)))*SummonTypeTable!$Q$2</f>
        <v>1100</v>
      </c>
      <c r="G365" t="str">
        <f ca="1">IF(C365=1,60*SummonTypeTable!$Q$2-OFFSET(F365,0,-1),
IF(F365&lt;&gt;OFFSET(F365,-1,0),OFFSET(F365,-1,0)-OFFSET(F365,0,-1),""))</f>
        <v/>
      </c>
      <c r="H365" t="str">
        <f ca="1">IF(C365=1,60*SummonTypeTable!$Q$2/OFFSET(F365,0,-1),
IF(F365&lt;&gt;OFFSET(F365,-1,0),OFFSET(F365,-1,0)/OFFSET(F365,0,-1),""))</f>
        <v/>
      </c>
      <c r="I365">
        <f ca="1">(60+SUMIF(OFFSET(N365,-$C365+1,0,$C365),"EN",OFFSET(O365,-$C365+1,0,$C365))+SUMIF(OFFSET(S365,-$C365+1,0,$C365),"EN",OFFSET(T365,-$C365+1,0,$C365)))*SummonTypeTable!$Q$2</f>
        <v>1100</v>
      </c>
      <c r="J365" t="str">
        <f ca="1">IF(C365=1,60*SummonTypeTable!$Q$2-OFFSET(I365,0,-4),
IF(I365&lt;&gt;OFFSET(I365,-1,0),OFFSET(I365,-1,0)-OFFSET(I365,0,-4),""))</f>
        <v/>
      </c>
      <c r="K365" t="str">
        <f ca="1">IF(C365=1,60*SummonTypeTable!$Q$2/OFFSET(I365,0,-4),
IF(I365&lt;&gt;OFFSET(I365,-1,0),OFFSET(I365,-1,0)/OFFSET(I365,0,-4),""))</f>
        <v/>
      </c>
      <c r="L365" t="str">
        <f t="shared" ca="1" si="74"/>
        <v>it</v>
      </c>
      <c r="M365" t="s">
        <v>139</v>
      </c>
      <c r="N365" t="s">
        <v>138</v>
      </c>
      <c r="O365">
        <v>1</v>
      </c>
      <c r="P365" t="str">
        <f t="shared" si="66"/>
        <v/>
      </c>
      <c r="Q365" t="str">
        <f t="shared" ca="1" si="75"/>
        <v>cu</v>
      </c>
      <c r="R365" t="s">
        <v>81</v>
      </c>
      <c r="S365" t="s">
        <v>147</v>
      </c>
      <c r="T365">
        <v>2075</v>
      </c>
      <c r="U365" t="str">
        <f t="shared" ca="1" si="65"/>
        <v>it</v>
      </c>
      <c r="V365" t="str">
        <f t="shared" si="67"/>
        <v>Cash_sSpellGacha</v>
      </c>
      <c r="W365">
        <f t="shared" si="68"/>
        <v>1</v>
      </c>
      <c r="X365" t="str">
        <f t="shared" ca="1" si="69"/>
        <v>cu</v>
      </c>
      <c r="Y365" t="str">
        <f t="shared" si="70"/>
        <v>GO</v>
      </c>
      <c r="Z365">
        <f t="shared" si="71"/>
        <v>2075</v>
      </c>
    </row>
    <row r="366" spans="1:26">
      <c r="A366" t="str">
        <f t="shared" si="73"/>
        <v>rt1</v>
      </c>
      <c r="B366" t="str">
        <f>VLOOKUP(A366,EventPointTypeTable!$A:$B,MATCH(EventPointTypeTable!$B$1,EventPointTypeTable!$A$1:$B$1,0),0)</f>
        <v>루틴1</v>
      </c>
      <c r="C366">
        <v>81</v>
      </c>
      <c r="D366">
        <v>12</v>
      </c>
      <c r="E366">
        <f t="shared" ca="1" si="72"/>
        <v>2059</v>
      </c>
      <c r="F366">
        <f ca="1">(60+SUMIF(OFFSET(N366,-$C366+1,0,$C366),"EN",OFFSET(O366,-$C366+1,0,$C366)))*SummonTypeTable!$Q$2</f>
        <v>1100</v>
      </c>
      <c r="G366" t="str">
        <f ca="1">IF(C366=1,60*SummonTypeTable!$Q$2-OFFSET(F366,0,-1),
IF(F366&lt;&gt;OFFSET(F366,-1,0),OFFSET(F366,-1,0)-OFFSET(F366,0,-1),""))</f>
        <v/>
      </c>
      <c r="H366" t="str">
        <f ca="1">IF(C366=1,60*SummonTypeTable!$Q$2/OFFSET(F366,0,-1),
IF(F366&lt;&gt;OFFSET(F366,-1,0),OFFSET(F366,-1,0)/OFFSET(F366,0,-1),""))</f>
        <v/>
      </c>
      <c r="I366">
        <f ca="1">(60+SUMIF(OFFSET(N366,-$C366+1,0,$C366),"EN",OFFSET(O366,-$C366+1,0,$C366))+SUMIF(OFFSET(S366,-$C366+1,0,$C366),"EN",OFFSET(T366,-$C366+1,0,$C366)))*SummonTypeTable!$Q$2</f>
        <v>1100</v>
      </c>
      <c r="J366" t="str">
        <f ca="1">IF(C366=1,60*SummonTypeTable!$Q$2-OFFSET(I366,0,-4),
IF(I366&lt;&gt;OFFSET(I366,-1,0),OFFSET(I366,-1,0)-OFFSET(I366,0,-4),""))</f>
        <v/>
      </c>
      <c r="K366" t="str">
        <f ca="1">IF(C366=1,60*SummonTypeTable!$Q$2/OFFSET(I366,0,-4),
IF(I366&lt;&gt;OFFSET(I366,-1,0),OFFSET(I366,-1,0)/OFFSET(I366,0,-4),""))</f>
        <v/>
      </c>
      <c r="L366" t="str">
        <f t="shared" ca="1" si="74"/>
        <v>cu</v>
      </c>
      <c r="M366" t="s">
        <v>81</v>
      </c>
      <c r="N366" t="s">
        <v>147</v>
      </c>
      <c r="O366">
        <v>4200</v>
      </c>
      <c r="P366" t="str">
        <f t="shared" si="66"/>
        <v/>
      </c>
      <c r="Q366" t="str">
        <f t="shared" ca="1" si="75"/>
        <v>cu</v>
      </c>
      <c r="R366" t="s">
        <v>81</v>
      </c>
      <c r="S366" t="s">
        <v>147</v>
      </c>
      <c r="T366">
        <v>2100</v>
      </c>
      <c r="U366" t="str">
        <f t="shared" ca="1" si="65"/>
        <v>cu</v>
      </c>
      <c r="V366" t="str">
        <f t="shared" si="67"/>
        <v>GO</v>
      </c>
      <c r="W366">
        <f t="shared" si="68"/>
        <v>4200</v>
      </c>
      <c r="X366" t="str">
        <f t="shared" ca="1" si="69"/>
        <v>cu</v>
      </c>
      <c r="Y366" t="str">
        <f t="shared" si="70"/>
        <v>GO</v>
      </c>
      <c r="Z366">
        <f t="shared" si="71"/>
        <v>2100</v>
      </c>
    </row>
    <row r="367" spans="1:26">
      <c r="A367" t="str">
        <f t="shared" si="73"/>
        <v>rt1</v>
      </c>
      <c r="B367" t="str">
        <f>VLOOKUP(A367,EventPointTypeTable!$A:$B,MATCH(EventPointTypeTable!$B$1,EventPointTypeTable!$A$1:$B$1,0),0)</f>
        <v>루틴1</v>
      </c>
      <c r="C367">
        <v>82</v>
      </c>
      <c r="D367">
        <v>69</v>
      </c>
      <c r="E367">
        <f t="shared" ca="1" si="72"/>
        <v>2128</v>
      </c>
      <c r="F367">
        <f ca="1">(60+SUMIF(OFFSET(N367,-$C367+1,0,$C367),"EN",OFFSET(O367,-$C367+1,0,$C367)))*SummonTypeTable!$Q$2</f>
        <v>1100</v>
      </c>
      <c r="G367" t="str">
        <f ca="1">IF(C367=1,60*SummonTypeTable!$Q$2-OFFSET(F367,0,-1),
IF(F367&lt;&gt;OFFSET(F367,-1,0),OFFSET(F367,-1,0)-OFFSET(F367,0,-1),""))</f>
        <v/>
      </c>
      <c r="H367" t="str">
        <f ca="1">IF(C367=1,60*SummonTypeTable!$Q$2/OFFSET(F367,0,-1),
IF(F367&lt;&gt;OFFSET(F367,-1,0),OFFSET(F367,-1,0)/OFFSET(F367,0,-1),""))</f>
        <v/>
      </c>
      <c r="I367">
        <f ca="1">(60+SUMIF(OFFSET(N367,-$C367+1,0,$C367),"EN",OFFSET(O367,-$C367+1,0,$C367))+SUMIF(OFFSET(S367,-$C367+1,0,$C367),"EN",OFFSET(T367,-$C367+1,0,$C367)))*SummonTypeTable!$Q$2</f>
        <v>1100</v>
      </c>
      <c r="J367" t="str">
        <f ca="1">IF(C367=1,60*SummonTypeTable!$Q$2-OFFSET(I367,0,-4),
IF(I367&lt;&gt;OFFSET(I367,-1,0),OFFSET(I367,-1,0)-OFFSET(I367,0,-4),""))</f>
        <v/>
      </c>
      <c r="K367" t="str">
        <f ca="1">IF(C367=1,60*SummonTypeTable!$Q$2/OFFSET(I367,0,-4),
IF(I367&lt;&gt;OFFSET(I367,-1,0),OFFSET(I367,-1,0)/OFFSET(I367,0,-4),""))</f>
        <v/>
      </c>
      <c r="L367" t="str">
        <f t="shared" ca="1" si="74"/>
        <v>cu</v>
      </c>
      <c r="M367" t="s">
        <v>81</v>
      </c>
      <c r="N367" t="s">
        <v>153</v>
      </c>
      <c r="O367">
        <v>15</v>
      </c>
      <c r="P367" t="str">
        <f t="shared" si="66"/>
        <v/>
      </c>
      <c r="Q367" t="str">
        <f t="shared" ca="1" si="75"/>
        <v>cu</v>
      </c>
      <c r="R367" t="s">
        <v>81</v>
      </c>
      <c r="S367" t="s">
        <v>153</v>
      </c>
      <c r="T367">
        <v>5</v>
      </c>
      <c r="U367" t="str">
        <f t="shared" ca="1" si="65"/>
        <v>cu</v>
      </c>
      <c r="V367" t="str">
        <f t="shared" si="67"/>
        <v>DI</v>
      </c>
      <c r="W367">
        <f t="shared" si="68"/>
        <v>15</v>
      </c>
      <c r="X367" t="str">
        <f t="shared" ca="1" si="69"/>
        <v>cu</v>
      </c>
      <c r="Y367" t="str">
        <f t="shared" si="70"/>
        <v>DI</v>
      </c>
      <c r="Z367">
        <f t="shared" si="71"/>
        <v>5</v>
      </c>
    </row>
    <row r="368" spans="1:26">
      <c r="A368" t="str">
        <f t="shared" si="73"/>
        <v>rt1</v>
      </c>
      <c r="B368" t="str">
        <f>VLOOKUP(A368,EventPointTypeTable!$A:$B,MATCH(EventPointTypeTable!$B$1,EventPointTypeTable!$A$1:$B$1,0),0)</f>
        <v>루틴1</v>
      </c>
      <c r="C368">
        <v>83</v>
      </c>
      <c r="D368">
        <v>150</v>
      </c>
      <c r="E368">
        <f t="shared" ca="1" si="72"/>
        <v>2278</v>
      </c>
      <c r="F368">
        <f ca="1">(60+SUMIF(OFFSET(N368,-$C368+1,0,$C368),"EN",OFFSET(O368,-$C368+1,0,$C368)))*SummonTypeTable!$Q$2</f>
        <v>1100</v>
      </c>
      <c r="G368" t="str">
        <f ca="1">IF(C368=1,60*SummonTypeTable!$Q$2-OFFSET(F368,0,-1),
IF(F368&lt;&gt;OFFSET(F368,-1,0),OFFSET(F368,-1,0)-OFFSET(F368,0,-1),""))</f>
        <v/>
      </c>
      <c r="H368" t="str">
        <f ca="1">IF(C368=1,60*SummonTypeTable!$Q$2/OFFSET(F368,0,-1),
IF(F368&lt;&gt;OFFSET(F368,-1,0),OFFSET(F368,-1,0)/OFFSET(F368,0,-1),""))</f>
        <v/>
      </c>
      <c r="I368">
        <f ca="1">(60+SUMIF(OFFSET(N368,-$C368+1,0,$C368),"EN",OFFSET(O368,-$C368+1,0,$C368))+SUMIF(OFFSET(S368,-$C368+1,0,$C368),"EN",OFFSET(T368,-$C368+1,0,$C368)))*SummonTypeTable!$Q$2</f>
        <v>1100</v>
      </c>
      <c r="J368" t="str">
        <f ca="1">IF(C368=1,60*SummonTypeTable!$Q$2-OFFSET(I368,0,-4),
IF(I368&lt;&gt;OFFSET(I368,-1,0),OFFSET(I368,-1,0)-OFFSET(I368,0,-4),""))</f>
        <v/>
      </c>
      <c r="K368" t="str">
        <f ca="1">IF(C368=1,60*SummonTypeTable!$Q$2/OFFSET(I368,0,-4),
IF(I368&lt;&gt;OFFSET(I368,-1,0),OFFSET(I368,-1,0)/OFFSET(I368,0,-4),""))</f>
        <v/>
      </c>
      <c r="L368" t="str">
        <f t="shared" ca="1" si="74"/>
        <v>it</v>
      </c>
      <c r="M368" t="s">
        <v>139</v>
      </c>
      <c r="N368" t="s">
        <v>158</v>
      </c>
      <c r="O368">
        <v>2</v>
      </c>
      <c r="P368" t="str">
        <f t="shared" si="66"/>
        <v/>
      </c>
      <c r="Q368" t="str">
        <f t="shared" ca="1" si="75"/>
        <v>cu</v>
      </c>
      <c r="R368" t="s">
        <v>81</v>
      </c>
      <c r="S368" t="s">
        <v>147</v>
      </c>
      <c r="T368">
        <v>2150</v>
      </c>
      <c r="U368" t="str">
        <f t="shared" ca="1" si="65"/>
        <v>it</v>
      </c>
      <c r="V368" t="str">
        <f t="shared" si="67"/>
        <v>Cash_sEquipGacha</v>
      </c>
      <c r="W368">
        <f t="shared" si="68"/>
        <v>2</v>
      </c>
      <c r="X368" t="str">
        <f t="shared" ca="1" si="69"/>
        <v>cu</v>
      </c>
      <c r="Y368" t="str">
        <f t="shared" si="70"/>
        <v>GO</v>
      </c>
      <c r="Z368">
        <f t="shared" si="71"/>
        <v>2150</v>
      </c>
    </row>
    <row r="369" spans="1:26">
      <c r="A369" t="str">
        <f t="shared" si="73"/>
        <v>rt1</v>
      </c>
      <c r="B369" t="str">
        <f>VLOOKUP(A369,EventPointTypeTable!$A:$B,MATCH(EventPointTypeTable!$B$1,EventPointTypeTable!$A$1:$B$1,0),0)</f>
        <v>루틴1</v>
      </c>
      <c r="C369">
        <v>84</v>
      </c>
      <c r="D369">
        <v>58</v>
      </c>
      <c r="E369">
        <f t="shared" ca="1" si="72"/>
        <v>2336</v>
      </c>
      <c r="F369">
        <f ca="1">(60+SUMIF(OFFSET(N369,-$C369+1,0,$C369),"EN",OFFSET(O369,-$C369+1,0,$C369)))*SummonTypeTable!$Q$2</f>
        <v>1186.6666666666665</v>
      </c>
      <c r="G369">
        <f ca="1">IF(C369=1,60*SummonTypeTable!$Q$2-OFFSET(F369,0,-1),
IF(F369&lt;&gt;OFFSET(F369,-1,0),OFFSET(F369,-1,0)-OFFSET(F369,0,-1),""))</f>
        <v>-1236</v>
      </c>
      <c r="H369">
        <f ca="1">IF(C369=1,60*SummonTypeTable!$Q$2/OFFSET(F369,0,-1),
IF(F369&lt;&gt;OFFSET(F369,-1,0),OFFSET(F369,-1,0)/OFFSET(F369,0,-1),""))</f>
        <v>0.4708904109589041</v>
      </c>
      <c r="I369">
        <f ca="1">(60+SUMIF(OFFSET(N369,-$C369+1,0,$C369),"EN",OFFSET(O369,-$C369+1,0,$C369))+SUMIF(OFFSET(S369,-$C369+1,0,$C369),"EN",OFFSET(T369,-$C369+1,0,$C369)))*SummonTypeTable!$Q$2</f>
        <v>1186.6666666666665</v>
      </c>
      <c r="J369">
        <f ca="1">IF(C369=1,60*SummonTypeTable!$Q$2-OFFSET(I369,0,-4),
IF(I369&lt;&gt;OFFSET(I369,-1,0),OFFSET(I369,-1,0)-OFFSET(I369,0,-4),""))</f>
        <v>-1236</v>
      </c>
      <c r="K369">
        <f ca="1">IF(C369=1,60*SummonTypeTable!$Q$2/OFFSET(I369,0,-4),
IF(I369&lt;&gt;OFFSET(I369,-1,0),OFFSET(I369,-1,0)/OFFSET(I369,0,-4),""))</f>
        <v>0.4708904109589041</v>
      </c>
      <c r="L369" t="str">
        <f t="shared" ca="1" si="74"/>
        <v>cu</v>
      </c>
      <c r="M369" t="s">
        <v>81</v>
      </c>
      <c r="N369" t="s">
        <v>146</v>
      </c>
      <c r="O369">
        <v>130</v>
      </c>
      <c r="P369" t="str">
        <f t="shared" si="66"/>
        <v>에너지너무많음</v>
      </c>
      <c r="Q369" t="str">
        <f t="shared" ca="1" si="75"/>
        <v>cu</v>
      </c>
      <c r="R369" t="s">
        <v>81</v>
      </c>
      <c r="S369" t="s">
        <v>147</v>
      </c>
      <c r="T369">
        <v>2175</v>
      </c>
      <c r="U369" t="str">
        <f t="shared" ca="1" si="65"/>
        <v>cu</v>
      </c>
      <c r="V369" t="str">
        <f t="shared" si="67"/>
        <v>EN</v>
      </c>
      <c r="W369">
        <f t="shared" si="68"/>
        <v>130</v>
      </c>
      <c r="X369" t="str">
        <f t="shared" ca="1" si="69"/>
        <v>cu</v>
      </c>
      <c r="Y369" t="str">
        <f t="shared" si="70"/>
        <v>GO</v>
      </c>
      <c r="Z369">
        <f t="shared" si="71"/>
        <v>2175</v>
      </c>
    </row>
    <row r="370" spans="1:26">
      <c r="A370" t="str">
        <f t="shared" si="73"/>
        <v>rt1</v>
      </c>
      <c r="B370" t="str">
        <f>VLOOKUP(A370,EventPointTypeTable!$A:$B,MATCH(EventPointTypeTable!$B$1,EventPointTypeTable!$A$1:$B$1,0),0)</f>
        <v>루틴1</v>
      </c>
      <c r="C370">
        <v>85</v>
      </c>
      <c r="D370">
        <v>95</v>
      </c>
      <c r="E370">
        <f t="shared" ca="1" si="72"/>
        <v>2431</v>
      </c>
      <c r="F370">
        <f ca="1">(60+SUMIF(OFFSET(N370,-$C370+1,0,$C370),"EN",OFFSET(O370,-$C370+1,0,$C370)))*SummonTypeTable!$Q$2</f>
        <v>1186.6666666666665</v>
      </c>
      <c r="G370" t="str">
        <f ca="1">IF(C370=1,60*SummonTypeTable!$Q$2-OFFSET(F370,0,-1),
IF(F370&lt;&gt;OFFSET(F370,-1,0),OFFSET(F370,-1,0)-OFFSET(F370,0,-1),""))</f>
        <v/>
      </c>
      <c r="H370" t="str">
        <f ca="1">IF(C370=1,60*SummonTypeTable!$Q$2/OFFSET(F370,0,-1),
IF(F370&lt;&gt;OFFSET(F370,-1,0),OFFSET(F370,-1,0)/OFFSET(F370,0,-1),""))</f>
        <v/>
      </c>
      <c r="I370">
        <f ca="1">(60+SUMIF(OFFSET(N370,-$C370+1,0,$C370),"EN",OFFSET(O370,-$C370+1,0,$C370))+SUMIF(OFFSET(S370,-$C370+1,0,$C370),"EN",OFFSET(T370,-$C370+1,0,$C370)))*SummonTypeTable!$Q$2</f>
        <v>1186.6666666666665</v>
      </c>
      <c r="J370" t="str">
        <f ca="1">IF(C370=1,60*SummonTypeTable!$Q$2-OFFSET(I370,0,-4),
IF(I370&lt;&gt;OFFSET(I370,-1,0),OFFSET(I370,-1,0)-OFFSET(I370,0,-4),""))</f>
        <v/>
      </c>
      <c r="K370" t="str">
        <f ca="1">IF(C370=1,60*SummonTypeTable!$Q$2/OFFSET(I370,0,-4),
IF(I370&lt;&gt;OFFSET(I370,-1,0),OFFSET(I370,-1,0)/OFFSET(I370,0,-4),""))</f>
        <v/>
      </c>
      <c r="L370" t="str">
        <f t="shared" ca="1" si="74"/>
        <v>cu</v>
      </c>
      <c r="M370" t="s">
        <v>81</v>
      </c>
      <c r="N370" t="s">
        <v>147</v>
      </c>
      <c r="O370">
        <v>4400</v>
      </c>
      <c r="P370" t="str">
        <f t="shared" si="66"/>
        <v/>
      </c>
      <c r="Q370" t="str">
        <f t="shared" ca="1" si="75"/>
        <v>cu</v>
      </c>
      <c r="R370" t="s">
        <v>81</v>
      </c>
      <c r="S370" t="s">
        <v>147</v>
      </c>
      <c r="T370">
        <v>2200</v>
      </c>
      <c r="U370" t="str">
        <f t="shared" ca="1" si="65"/>
        <v>cu</v>
      </c>
      <c r="V370" t="str">
        <f t="shared" si="67"/>
        <v>GO</v>
      </c>
      <c r="W370">
        <f t="shared" si="68"/>
        <v>4400</v>
      </c>
      <c r="X370" t="str">
        <f t="shared" ca="1" si="69"/>
        <v>cu</v>
      </c>
      <c r="Y370" t="str">
        <f t="shared" si="70"/>
        <v>GO</v>
      </c>
      <c r="Z370">
        <f t="shared" si="71"/>
        <v>2200</v>
      </c>
    </row>
    <row r="371" spans="1:26">
      <c r="A371" t="str">
        <f t="shared" si="73"/>
        <v>rt1</v>
      </c>
      <c r="B371" t="str">
        <f>VLOOKUP(A371,EventPointTypeTable!$A:$B,MATCH(EventPointTypeTable!$B$1,EventPointTypeTable!$A$1:$B$1,0),0)</f>
        <v>루틴1</v>
      </c>
      <c r="C371">
        <v>86</v>
      </c>
      <c r="D371">
        <v>105</v>
      </c>
      <c r="E371">
        <f t="shared" ca="1" si="72"/>
        <v>2536</v>
      </c>
      <c r="F371">
        <f ca="1">(60+SUMIF(OFFSET(N371,-$C371+1,0,$C371),"EN",OFFSET(O371,-$C371+1,0,$C371)))*SummonTypeTable!$Q$2</f>
        <v>1186.6666666666665</v>
      </c>
      <c r="G371" t="str">
        <f ca="1">IF(C371=1,60*SummonTypeTable!$Q$2-OFFSET(F371,0,-1),
IF(F371&lt;&gt;OFFSET(F371,-1,0),OFFSET(F371,-1,0)-OFFSET(F371,0,-1),""))</f>
        <v/>
      </c>
      <c r="H371" t="str">
        <f ca="1">IF(C371=1,60*SummonTypeTable!$Q$2/OFFSET(F371,0,-1),
IF(F371&lt;&gt;OFFSET(F371,-1,0),OFFSET(F371,-1,0)/OFFSET(F371,0,-1),""))</f>
        <v/>
      </c>
      <c r="I371">
        <f ca="1">(60+SUMIF(OFFSET(N371,-$C371+1,0,$C371),"EN",OFFSET(O371,-$C371+1,0,$C371))+SUMIF(OFFSET(S371,-$C371+1,0,$C371),"EN",OFFSET(T371,-$C371+1,0,$C371)))*SummonTypeTable!$Q$2</f>
        <v>1186.6666666666665</v>
      </c>
      <c r="J371" t="str">
        <f ca="1">IF(C371=1,60*SummonTypeTable!$Q$2-OFFSET(I371,0,-4),
IF(I371&lt;&gt;OFFSET(I371,-1,0),OFFSET(I371,-1,0)-OFFSET(I371,0,-4),""))</f>
        <v/>
      </c>
      <c r="K371" t="str">
        <f ca="1">IF(C371=1,60*SummonTypeTable!$Q$2/OFFSET(I371,0,-4),
IF(I371&lt;&gt;OFFSET(I371,-1,0),OFFSET(I371,-1,0)/OFFSET(I371,0,-4),""))</f>
        <v/>
      </c>
      <c r="L371" t="str">
        <f t="shared" ca="1" si="74"/>
        <v>it</v>
      </c>
      <c r="M371" t="s">
        <v>139</v>
      </c>
      <c r="N371" t="s">
        <v>140</v>
      </c>
      <c r="O371">
        <v>5</v>
      </c>
      <c r="P371" t="str">
        <f t="shared" si="66"/>
        <v/>
      </c>
      <c r="Q371" t="str">
        <f t="shared" ca="1" si="75"/>
        <v>cu</v>
      </c>
      <c r="R371" t="s">
        <v>81</v>
      </c>
      <c r="S371" t="s">
        <v>147</v>
      </c>
      <c r="T371">
        <v>2225</v>
      </c>
      <c r="U371" t="str">
        <f t="shared" ca="1" si="65"/>
        <v>it</v>
      </c>
      <c r="V371" t="str">
        <f t="shared" si="67"/>
        <v>Cash_sCharacterGacha</v>
      </c>
      <c r="W371">
        <f t="shared" si="68"/>
        <v>5</v>
      </c>
      <c r="X371" t="str">
        <f t="shared" ca="1" si="69"/>
        <v>cu</v>
      </c>
      <c r="Y371" t="str">
        <f t="shared" si="70"/>
        <v>GO</v>
      </c>
      <c r="Z371">
        <f t="shared" si="71"/>
        <v>2225</v>
      </c>
    </row>
    <row r="372" spans="1:26">
      <c r="A372" t="str">
        <f t="shared" si="73"/>
        <v>rt1</v>
      </c>
      <c r="B372" t="str">
        <f>VLOOKUP(A372,EventPointTypeTable!$A:$B,MATCH(EventPointTypeTable!$B$1,EventPointTypeTable!$A$1:$B$1,0),0)</f>
        <v>루틴1</v>
      </c>
      <c r="C372">
        <v>87</v>
      </c>
      <c r="D372">
        <v>20</v>
      </c>
      <c r="E372">
        <f t="shared" ca="1" si="72"/>
        <v>2556</v>
      </c>
      <c r="F372">
        <f ca="1">(60+SUMIF(OFFSET(N372,-$C372+1,0,$C372),"EN",OFFSET(O372,-$C372+1,0,$C372)))*SummonTypeTable!$Q$2</f>
        <v>1283.3333333333333</v>
      </c>
      <c r="G372">
        <f ca="1">IF(C372=1,60*SummonTypeTable!$Q$2-OFFSET(F372,0,-1),
IF(F372&lt;&gt;OFFSET(F372,-1,0),OFFSET(F372,-1,0)-OFFSET(F372,0,-1),""))</f>
        <v>-1369.3333333333335</v>
      </c>
      <c r="H372">
        <f ca="1">IF(C372=1,60*SummonTypeTable!$Q$2/OFFSET(F372,0,-1),
IF(F372&lt;&gt;OFFSET(F372,-1,0),OFFSET(F372,-1,0)/OFFSET(F372,0,-1),""))</f>
        <v>0.46426708398539379</v>
      </c>
      <c r="I372">
        <f ca="1">(60+SUMIF(OFFSET(N372,-$C372+1,0,$C372),"EN",OFFSET(O372,-$C372+1,0,$C372))+SUMIF(OFFSET(S372,-$C372+1,0,$C372),"EN",OFFSET(T372,-$C372+1,0,$C372)))*SummonTypeTable!$Q$2</f>
        <v>1283.3333333333333</v>
      </c>
      <c r="J372">
        <f ca="1">IF(C372=1,60*SummonTypeTable!$Q$2-OFFSET(I372,0,-4),
IF(I372&lt;&gt;OFFSET(I372,-1,0),OFFSET(I372,-1,0)-OFFSET(I372,0,-4),""))</f>
        <v>-1369.3333333333335</v>
      </c>
      <c r="K372">
        <f ca="1">IF(C372=1,60*SummonTypeTable!$Q$2/OFFSET(I372,0,-4),
IF(I372&lt;&gt;OFFSET(I372,-1,0),OFFSET(I372,-1,0)/OFFSET(I372,0,-4),""))</f>
        <v>0.46426708398539379</v>
      </c>
      <c r="L372" t="str">
        <f t="shared" ca="1" si="74"/>
        <v>cu</v>
      </c>
      <c r="M372" t="s">
        <v>81</v>
      </c>
      <c r="N372" t="s">
        <v>146</v>
      </c>
      <c r="O372">
        <v>145</v>
      </c>
      <c r="P372" t="str">
        <f t="shared" si="66"/>
        <v>에너지너무많음</v>
      </c>
      <c r="Q372" t="str">
        <f t="shared" ca="1" si="75"/>
        <v>cu</v>
      </c>
      <c r="R372" t="s">
        <v>81</v>
      </c>
      <c r="S372" t="s">
        <v>147</v>
      </c>
      <c r="T372">
        <v>2250</v>
      </c>
      <c r="U372" t="str">
        <f t="shared" ca="1" si="65"/>
        <v>cu</v>
      </c>
      <c r="V372" t="str">
        <f t="shared" si="67"/>
        <v>EN</v>
      </c>
      <c r="W372">
        <f t="shared" si="68"/>
        <v>145</v>
      </c>
      <c r="X372" t="str">
        <f t="shared" ca="1" si="69"/>
        <v>cu</v>
      </c>
      <c r="Y372" t="str">
        <f t="shared" si="70"/>
        <v>GO</v>
      </c>
      <c r="Z372">
        <f t="shared" si="71"/>
        <v>2250</v>
      </c>
    </row>
    <row r="373" spans="1:26">
      <c r="A373" t="str">
        <f t="shared" si="73"/>
        <v>rt1</v>
      </c>
      <c r="B373" t="str">
        <f>VLOOKUP(A373,EventPointTypeTable!$A:$B,MATCH(EventPointTypeTable!$B$1,EventPointTypeTable!$A$1:$B$1,0),0)</f>
        <v>루틴1</v>
      </c>
      <c r="C373">
        <v>88</v>
      </c>
      <c r="D373">
        <v>59</v>
      </c>
      <c r="E373">
        <f t="shared" ca="1" si="72"/>
        <v>2615</v>
      </c>
      <c r="F373">
        <f ca="1">(60+SUMIF(OFFSET(N373,-$C373+1,0,$C373),"EN",OFFSET(O373,-$C373+1,0,$C373)))*SummonTypeTable!$Q$2</f>
        <v>1283.3333333333333</v>
      </c>
      <c r="G373" t="str">
        <f ca="1">IF(C373=1,60*SummonTypeTable!$Q$2-OFFSET(F373,0,-1),
IF(F373&lt;&gt;OFFSET(F373,-1,0),OFFSET(F373,-1,0)-OFFSET(F373,0,-1),""))</f>
        <v/>
      </c>
      <c r="H373" t="str">
        <f ca="1">IF(C373=1,60*SummonTypeTable!$Q$2/OFFSET(F373,0,-1),
IF(F373&lt;&gt;OFFSET(F373,-1,0),OFFSET(F373,-1,0)/OFFSET(F373,0,-1),""))</f>
        <v/>
      </c>
      <c r="I373">
        <f ca="1">(60+SUMIF(OFFSET(N373,-$C373+1,0,$C373),"EN",OFFSET(O373,-$C373+1,0,$C373))+SUMIF(OFFSET(S373,-$C373+1,0,$C373),"EN",OFFSET(T373,-$C373+1,0,$C373)))*SummonTypeTable!$Q$2</f>
        <v>1283.3333333333333</v>
      </c>
      <c r="J373" t="str">
        <f ca="1">IF(C373=1,60*SummonTypeTable!$Q$2-OFFSET(I373,0,-4),
IF(I373&lt;&gt;OFFSET(I373,-1,0),OFFSET(I373,-1,0)-OFFSET(I373,0,-4),""))</f>
        <v/>
      </c>
      <c r="K373" t="str">
        <f ca="1">IF(C373=1,60*SummonTypeTable!$Q$2/OFFSET(I373,0,-4),
IF(I373&lt;&gt;OFFSET(I373,-1,0),OFFSET(I373,-1,0)/OFFSET(I373,0,-4),""))</f>
        <v/>
      </c>
      <c r="L373" t="str">
        <f t="shared" ca="1" si="74"/>
        <v>cu</v>
      </c>
      <c r="M373" t="s">
        <v>81</v>
      </c>
      <c r="N373" t="s">
        <v>147</v>
      </c>
      <c r="O373">
        <v>4550</v>
      </c>
      <c r="P373" t="str">
        <f t="shared" si="66"/>
        <v/>
      </c>
      <c r="Q373" t="str">
        <f t="shared" ca="1" si="75"/>
        <v>cu</v>
      </c>
      <c r="R373" t="s">
        <v>81</v>
      </c>
      <c r="S373" t="s">
        <v>147</v>
      </c>
      <c r="T373">
        <v>2275</v>
      </c>
      <c r="U373" t="str">
        <f t="shared" ca="1" si="65"/>
        <v>cu</v>
      </c>
      <c r="V373" t="str">
        <f t="shared" si="67"/>
        <v>GO</v>
      </c>
      <c r="W373">
        <f t="shared" si="68"/>
        <v>4550</v>
      </c>
      <c r="X373" t="str">
        <f t="shared" ca="1" si="69"/>
        <v>cu</v>
      </c>
      <c r="Y373" t="str">
        <f t="shared" si="70"/>
        <v>GO</v>
      </c>
      <c r="Z373">
        <f t="shared" si="71"/>
        <v>2275</v>
      </c>
    </row>
    <row r="374" spans="1:26">
      <c r="A374" t="str">
        <f t="shared" si="73"/>
        <v>rt1</v>
      </c>
      <c r="B374" t="str">
        <f>VLOOKUP(A374,EventPointTypeTable!$A:$B,MATCH(EventPointTypeTable!$B$1,EventPointTypeTable!$A$1:$B$1,0),0)</f>
        <v>루틴1</v>
      </c>
      <c r="C374">
        <v>89</v>
      </c>
      <c r="D374">
        <v>75</v>
      </c>
      <c r="E374">
        <f t="shared" ca="1" si="72"/>
        <v>2690</v>
      </c>
      <c r="F374">
        <f ca="1">(60+SUMIF(OFFSET(N374,-$C374+1,0,$C374),"EN",OFFSET(O374,-$C374+1,0,$C374)))*SummonTypeTable!$Q$2</f>
        <v>1283.3333333333333</v>
      </c>
      <c r="G374" t="str">
        <f ca="1">IF(C374=1,60*SummonTypeTable!$Q$2-OFFSET(F374,0,-1),
IF(F374&lt;&gt;OFFSET(F374,-1,0),OFFSET(F374,-1,0)-OFFSET(F374,0,-1),""))</f>
        <v/>
      </c>
      <c r="H374" t="str">
        <f ca="1">IF(C374=1,60*SummonTypeTable!$Q$2/OFFSET(F374,0,-1),
IF(F374&lt;&gt;OFFSET(F374,-1,0),OFFSET(F374,-1,0)/OFFSET(F374,0,-1),""))</f>
        <v/>
      </c>
      <c r="I374">
        <f ca="1">(60+SUMIF(OFFSET(N374,-$C374+1,0,$C374),"EN",OFFSET(O374,-$C374+1,0,$C374))+SUMIF(OFFSET(S374,-$C374+1,0,$C374),"EN",OFFSET(T374,-$C374+1,0,$C374)))*SummonTypeTable!$Q$2</f>
        <v>1283.3333333333333</v>
      </c>
      <c r="J374" t="str">
        <f ca="1">IF(C374=1,60*SummonTypeTable!$Q$2-OFFSET(I374,0,-4),
IF(I374&lt;&gt;OFFSET(I374,-1,0),OFFSET(I374,-1,0)-OFFSET(I374,0,-4),""))</f>
        <v/>
      </c>
      <c r="K374" t="str">
        <f ca="1">IF(C374=1,60*SummonTypeTable!$Q$2/OFFSET(I374,0,-4),
IF(I374&lt;&gt;OFFSET(I374,-1,0),OFFSET(I374,-1,0)/OFFSET(I374,0,-4),""))</f>
        <v/>
      </c>
      <c r="L374" t="str">
        <f t="shared" ca="1" si="74"/>
        <v>it</v>
      </c>
      <c r="M374" t="s">
        <v>139</v>
      </c>
      <c r="N374" t="s">
        <v>138</v>
      </c>
      <c r="O374">
        <v>2</v>
      </c>
      <c r="P374" t="str">
        <f t="shared" si="66"/>
        <v/>
      </c>
      <c r="Q374" t="str">
        <f t="shared" ca="1" si="75"/>
        <v>cu</v>
      </c>
      <c r="R374" t="s">
        <v>81</v>
      </c>
      <c r="S374" t="s">
        <v>147</v>
      </c>
      <c r="T374">
        <v>2300</v>
      </c>
      <c r="U374" t="str">
        <f t="shared" ca="1" si="65"/>
        <v>it</v>
      </c>
      <c r="V374" t="str">
        <f t="shared" si="67"/>
        <v>Cash_sSpellGacha</v>
      </c>
      <c r="W374">
        <f t="shared" si="68"/>
        <v>2</v>
      </c>
      <c r="X374" t="str">
        <f t="shared" ca="1" si="69"/>
        <v>cu</v>
      </c>
      <c r="Y374" t="str">
        <f t="shared" si="70"/>
        <v>GO</v>
      </c>
      <c r="Z374">
        <f t="shared" si="71"/>
        <v>2300</v>
      </c>
    </row>
    <row r="375" spans="1:26">
      <c r="A375" t="str">
        <f t="shared" si="73"/>
        <v>rt1</v>
      </c>
      <c r="B375" t="str">
        <f>VLOOKUP(A375,EventPointTypeTable!$A:$B,MATCH(EventPointTypeTable!$B$1,EventPointTypeTable!$A$1:$B$1,0),0)</f>
        <v>루틴1</v>
      </c>
      <c r="C375">
        <v>90</v>
      </c>
      <c r="D375">
        <v>94</v>
      </c>
      <c r="E375">
        <f t="shared" ca="1" si="72"/>
        <v>2784</v>
      </c>
      <c r="F375">
        <f ca="1">(60+SUMIF(OFFSET(N375,-$C375+1,0,$C375),"EN",OFFSET(O375,-$C375+1,0,$C375)))*SummonTypeTable!$Q$2</f>
        <v>1283.3333333333333</v>
      </c>
      <c r="G375" t="str">
        <f ca="1">IF(C375=1,60*SummonTypeTable!$Q$2-OFFSET(F375,0,-1),
IF(F375&lt;&gt;OFFSET(F375,-1,0),OFFSET(F375,-1,0)-OFFSET(F375,0,-1),""))</f>
        <v/>
      </c>
      <c r="H375" t="str">
        <f ca="1">IF(C375=1,60*SummonTypeTable!$Q$2/OFFSET(F375,0,-1),
IF(F375&lt;&gt;OFFSET(F375,-1,0),OFFSET(F375,-1,0)/OFFSET(F375,0,-1),""))</f>
        <v/>
      </c>
      <c r="I375">
        <f ca="1">(60+SUMIF(OFFSET(N375,-$C375+1,0,$C375),"EN",OFFSET(O375,-$C375+1,0,$C375))+SUMIF(OFFSET(S375,-$C375+1,0,$C375),"EN",OFFSET(T375,-$C375+1,0,$C375)))*SummonTypeTable!$Q$2</f>
        <v>1283.3333333333333</v>
      </c>
      <c r="J375" t="str">
        <f ca="1">IF(C375=1,60*SummonTypeTable!$Q$2-OFFSET(I375,0,-4),
IF(I375&lt;&gt;OFFSET(I375,-1,0),OFFSET(I375,-1,0)-OFFSET(I375,0,-4),""))</f>
        <v/>
      </c>
      <c r="K375" t="str">
        <f ca="1">IF(C375=1,60*SummonTypeTable!$Q$2/OFFSET(I375,0,-4),
IF(I375&lt;&gt;OFFSET(I375,-1,0),OFFSET(I375,-1,0)/OFFSET(I375,0,-4),""))</f>
        <v/>
      </c>
      <c r="L375" t="str">
        <f t="shared" ca="1" si="74"/>
        <v>cu</v>
      </c>
      <c r="M375" t="s">
        <v>81</v>
      </c>
      <c r="N375" t="s">
        <v>147</v>
      </c>
      <c r="O375">
        <v>4650</v>
      </c>
      <c r="P375" t="str">
        <f t="shared" si="66"/>
        <v/>
      </c>
      <c r="Q375" t="str">
        <f t="shared" ca="1" si="75"/>
        <v>cu</v>
      </c>
      <c r="R375" t="s">
        <v>81</v>
      </c>
      <c r="S375" t="s">
        <v>147</v>
      </c>
      <c r="T375">
        <v>2325</v>
      </c>
      <c r="U375" t="str">
        <f t="shared" ca="1" si="65"/>
        <v>cu</v>
      </c>
      <c r="V375" t="str">
        <f t="shared" si="67"/>
        <v>GO</v>
      </c>
      <c r="W375">
        <f t="shared" si="68"/>
        <v>4650</v>
      </c>
      <c r="X375" t="str">
        <f t="shared" ca="1" si="69"/>
        <v>cu</v>
      </c>
      <c r="Y375" t="str">
        <f t="shared" si="70"/>
        <v>GO</v>
      </c>
      <c r="Z375">
        <f t="shared" si="71"/>
        <v>2325</v>
      </c>
    </row>
    <row r="376" spans="1:26">
      <c r="A376" t="str">
        <f t="shared" si="73"/>
        <v>rt1</v>
      </c>
      <c r="B376" t="str">
        <f>VLOOKUP(A376,EventPointTypeTable!$A:$B,MATCH(EventPointTypeTable!$B$1,EventPointTypeTable!$A$1:$B$1,0),0)</f>
        <v>루틴1</v>
      </c>
      <c r="C376">
        <v>91</v>
      </c>
      <c r="D376">
        <v>4</v>
      </c>
      <c r="E376">
        <f t="shared" ca="1" si="72"/>
        <v>2788</v>
      </c>
      <c r="F376">
        <f ca="1">(60+SUMIF(OFFSET(N376,-$C376+1,0,$C376),"EN",OFFSET(O376,-$C376+1,0,$C376)))*SummonTypeTable!$Q$2</f>
        <v>1390</v>
      </c>
      <c r="G376">
        <f ca="1">IF(C376=1,60*SummonTypeTable!$Q$2-OFFSET(F376,0,-1),
IF(F376&lt;&gt;OFFSET(F376,-1,0),OFFSET(F376,-1,0)-OFFSET(F376,0,-1),""))</f>
        <v>-1504.6666666666667</v>
      </c>
      <c r="H376">
        <f ca="1">IF(C376=1,60*SummonTypeTable!$Q$2/OFFSET(F376,0,-1),
IF(F376&lt;&gt;OFFSET(F376,-1,0),OFFSET(F376,-1,0)/OFFSET(F376,0,-1),""))</f>
        <v>0.46030607364897175</v>
      </c>
      <c r="I376">
        <f ca="1">(60+SUMIF(OFFSET(N376,-$C376+1,0,$C376),"EN",OFFSET(O376,-$C376+1,0,$C376))+SUMIF(OFFSET(S376,-$C376+1,0,$C376),"EN",OFFSET(T376,-$C376+1,0,$C376)))*SummonTypeTable!$Q$2</f>
        <v>1390</v>
      </c>
      <c r="J376">
        <f ca="1">IF(C376=1,60*SummonTypeTable!$Q$2-OFFSET(I376,0,-4),
IF(I376&lt;&gt;OFFSET(I376,-1,0),OFFSET(I376,-1,0)-OFFSET(I376,0,-4),""))</f>
        <v>-1504.6666666666667</v>
      </c>
      <c r="K376">
        <f ca="1">IF(C376=1,60*SummonTypeTable!$Q$2/OFFSET(I376,0,-4),
IF(I376&lt;&gt;OFFSET(I376,-1,0),OFFSET(I376,-1,0)/OFFSET(I376,0,-4),""))</f>
        <v>0.46030607364897175</v>
      </c>
      <c r="L376" t="str">
        <f t="shared" ca="1" si="74"/>
        <v>cu</v>
      </c>
      <c r="M376" t="s">
        <v>81</v>
      </c>
      <c r="N376" t="s">
        <v>146</v>
      </c>
      <c r="O376">
        <v>160</v>
      </c>
      <c r="P376" t="str">
        <f t="shared" si="66"/>
        <v>에너지너무많음</v>
      </c>
      <c r="Q376" t="str">
        <f t="shared" ca="1" si="75"/>
        <v>cu</v>
      </c>
      <c r="R376" t="s">
        <v>81</v>
      </c>
      <c r="S376" t="s">
        <v>147</v>
      </c>
      <c r="T376">
        <v>2350</v>
      </c>
      <c r="U376" t="str">
        <f t="shared" ca="1" si="65"/>
        <v>cu</v>
      </c>
      <c r="V376" t="str">
        <f t="shared" si="67"/>
        <v>EN</v>
      </c>
      <c r="W376">
        <f t="shared" si="68"/>
        <v>160</v>
      </c>
      <c r="X376" t="str">
        <f t="shared" ca="1" si="69"/>
        <v>cu</v>
      </c>
      <c r="Y376" t="str">
        <f t="shared" si="70"/>
        <v>GO</v>
      </c>
      <c r="Z376">
        <f t="shared" si="71"/>
        <v>2350</v>
      </c>
    </row>
    <row r="377" spans="1:26">
      <c r="A377" t="str">
        <f t="shared" si="73"/>
        <v>rt1</v>
      </c>
      <c r="B377" t="str">
        <f>VLOOKUP(A377,EventPointTypeTable!$A:$B,MATCH(EventPointTypeTable!$B$1,EventPointTypeTable!$A$1:$B$1,0),0)</f>
        <v>루틴1</v>
      </c>
      <c r="C377">
        <v>92</v>
      </c>
      <c r="D377">
        <v>35</v>
      </c>
      <c r="E377">
        <f t="shared" ca="1" si="72"/>
        <v>2823</v>
      </c>
      <c r="F377">
        <f ca="1">(60+SUMIF(OFFSET(N377,-$C377+1,0,$C377),"EN",OFFSET(O377,-$C377+1,0,$C377)))*SummonTypeTable!$Q$2</f>
        <v>1390</v>
      </c>
      <c r="G377" t="str">
        <f ca="1">IF(C377=1,60*SummonTypeTable!$Q$2-OFFSET(F377,0,-1),
IF(F377&lt;&gt;OFFSET(F377,-1,0),OFFSET(F377,-1,0)-OFFSET(F377,0,-1),""))</f>
        <v/>
      </c>
      <c r="H377" t="str">
        <f ca="1">IF(C377=1,60*SummonTypeTable!$Q$2/OFFSET(F377,0,-1),
IF(F377&lt;&gt;OFFSET(F377,-1,0),OFFSET(F377,-1,0)/OFFSET(F377,0,-1),""))</f>
        <v/>
      </c>
      <c r="I377">
        <f ca="1">(60+SUMIF(OFFSET(N377,-$C377+1,0,$C377),"EN",OFFSET(O377,-$C377+1,0,$C377))+SUMIF(OFFSET(S377,-$C377+1,0,$C377),"EN",OFFSET(T377,-$C377+1,0,$C377)))*SummonTypeTable!$Q$2</f>
        <v>1390</v>
      </c>
      <c r="J377" t="str">
        <f ca="1">IF(C377=1,60*SummonTypeTable!$Q$2-OFFSET(I377,0,-4),
IF(I377&lt;&gt;OFFSET(I377,-1,0),OFFSET(I377,-1,0)-OFFSET(I377,0,-4),""))</f>
        <v/>
      </c>
      <c r="K377" t="str">
        <f ca="1">IF(C377=1,60*SummonTypeTable!$Q$2/OFFSET(I377,0,-4),
IF(I377&lt;&gt;OFFSET(I377,-1,0),OFFSET(I377,-1,0)/OFFSET(I377,0,-4),""))</f>
        <v/>
      </c>
      <c r="L377" t="str">
        <f t="shared" ca="1" si="74"/>
        <v>cu</v>
      </c>
      <c r="M377" t="s">
        <v>81</v>
      </c>
      <c r="N377" t="s">
        <v>147</v>
      </c>
      <c r="O377">
        <v>4750</v>
      </c>
      <c r="P377" t="str">
        <f t="shared" si="66"/>
        <v/>
      </c>
      <c r="Q377" t="str">
        <f t="shared" ca="1" si="75"/>
        <v>cu</v>
      </c>
      <c r="R377" t="s">
        <v>81</v>
      </c>
      <c r="S377" t="s">
        <v>147</v>
      </c>
      <c r="T377">
        <v>2375</v>
      </c>
      <c r="U377" t="str">
        <f t="shared" ca="1" si="65"/>
        <v>cu</v>
      </c>
      <c r="V377" t="str">
        <f t="shared" si="67"/>
        <v>GO</v>
      </c>
      <c r="W377">
        <f t="shared" si="68"/>
        <v>4750</v>
      </c>
      <c r="X377" t="str">
        <f t="shared" ca="1" si="69"/>
        <v>cu</v>
      </c>
      <c r="Y377" t="str">
        <f t="shared" si="70"/>
        <v>GO</v>
      </c>
      <c r="Z377">
        <f t="shared" si="71"/>
        <v>2375</v>
      </c>
    </row>
    <row r="378" spans="1:26">
      <c r="A378" t="str">
        <f t="shared" si="73"/>
        <v>rt1</v>
      </c>
      <c r="B378" t="str">
        <f>VLOOKUP(A378,EventPointTypeTable!$A:$B,MATCH(EventPointTypeTable!$B$1,EventPointTypeTable!$A$1:$B$1,0),0)</f>
        <v>루틴1</v>
      </c>
      <c r="C378">
        <v>93</v>
      </c>
      <c r="D378">
        <v>41</v>
      </c>
      <c r="E378">
        <f t="shared" ca="1" si="72"/>
        <v>2864</v>
      </c>
      <c r="F378">
        <f ca="1">(60+SUMIF(OFFSET(N378,-$C378+1,0,$C378),"EN",OFFSET(O378,-$C378+1,0,$C378)))*SummonTypeTable!$Q$2</f>
        <v>1390</v>
      </c>
      <c r="G378" t="str">
        <f ca="1">IF(C378=1,60*SummonTypeTable!$Q$2-OFFSET(F378,0,-1),
IF(F378&lt;&gt;OFFSET(F378,-1,0),OFFSET(F378,-1,0)-OFFSET(F378,0,-1),""))</f>
        <v/>
      </c>
      <c r="H378" t="str">
        <f ca="1">IF(C378=1,60*SummonTypeTable!$Q$2/OFFSET(F378,0,-1),
IF(F378&lt;&gt;OFFSET(F378,-1,0),OFFSET(F378,-1,0)/OFFSET(F378,0,-1),""))</f>
        <v/>
      </c>
      <c r="I378">
        <f ca="1">(60+SUMIF(OFFSET(N378,-$C378+1,0,$C378),"EN",OFFSET(O378,-$C378+1,0,$C378))+SUMIF(OFFSET(S378,-$C378+1,0,$C378),"EN",OFFSET(T378,-$C378+1,0,$C378)))*SummonTypeTable!$Q$2</f>
        <v>1390</v>
      </c>
      <c r="J378" t="str">
        <f ca="1">IF(C378=1,60*SummonTypeTable!$Q$2-OFFSET(I378,0,-4),
IF(I378&lt;&gt;OFFSET(I378,-1,0),OFFSET(I378,-1,0)-OFFSET(I378,0,-4),""))</f>
        <v/>
      </c>
      <c r="K378" t="str">
        <f ca="1">IF(C378=1,60*SummonTypeTable!$Q$2/OFFSET(I378,0,-4),
IF(I378&lt;&gt;OFFSET(I378,-1,0),OFFSET(I378,-1,0)/OFFSET(I378,0,-4),""))</f>
        <v/>
      </c>
      <c r="L378" t="str">
        <f t="shared" ca="1" si="74"/>
        <v>it</v>
      </c>
      <c r="M378" t="s">
        <v>139</v>
      </c>
      <c r="N378" t="s">
        <v>158</v>
      </c>
      <c r="O378">
        <v>1</v>
      </c>
      <c r="P378" t="str">
        <f t="shared" si="66"/>
        <v/>
      </c>
      <c r="Q378" t="str">
        <f t="shared" ca="1" si="75"/>
        <v>cu</v>
      </c>
      <c r="R378" t="s">
        <v>81</v>
      </c>
      <c r="S378" t="s">
        <v>147</v>
      </c>
      <c r="T378">
        <v>2400</v>
      </c>
      <c r="U378" t="str">
        <f t="shared" ca="1" si="65"/>
        <v>it</v>
      </c>
      <c r="V378" t="str">
        <f t="shared" si="67"/>
        <v>Cash_sEquipGacha</v>
      </c>
      <c r="W378">
        <f t="shared" si="68"/>
        <v>1</v>
      </c>
      <c r="X378" t="str">
        <f t="shared" ca="1" si="69"/>
        <v>cu</v>
      </c>
      <c r="Y378" t="str">
        <f t="shared" si="70"/>
        <v>GO</v>
      </c>
      <c r="Z378">
        <f t="shared" si="71"/>
        <v>2400</v>
      </c>
    </row>
    <row r="379" spans="1:26">
      <c r="A379" t="str">
        <f t="shared" si="73"/>
        <v>rt1</v>
      </c>
      <c r="B379" t="str">
        <f>VLOOKUP(A379,EventPointTypeTable!$A:$B,MATCH(EventPointTypeTable!$B$1,EventPointTypeTable!$A$1:$B$1,0),0)</f>
        <v>루틴1</v>
      </c>
      <c r="C379">
        <v>94</v>
      </c>
      <c r="D379">
        <v>53</v>
      </c>
      <c r="E379">
        <f t="shared" ca="1" si="72"/>
        <v>2917</v>
      </c>
      <c r="F379">
        <f ca="1">(60+SUMIF(OFFSET(N379,-$C379+1,0,$C379),"EN",OFFSET(O379,-$C379+1,0,$C379)))*SummonTypeTable!$Q$2</f>
        <v>1390</v>
      </c>
      <c r="G379" t="str">
        <f ca="1">IF(C379=1,60*SummonTypeTable!$Q$2-OFFSET(F379,0,-1),
IF(F379&lt;&gt;OFFSET(F379,-1,0),OFFSET(F379,-1,0)-OFFSET(F379,0,-1),""))</f>
        <v/>
      </c>
      <c r="H379" t="str">
        <f ca="1">IF(C379=1,60*SummonTypeTable!$Q$2/OFFSET(F379,0,-1),
IF(F379&lt;&gt;OFFSET(F379,-1,0),OFFSET(F379,-1,0)/OFFSET(F379,0,-1),""))</f>
        <v/>
      </c>
      <c r="I379">
        <f ca="1">(60+SUMIF(OFFSET(N379,-$C379+1,0,$C379),"EN",OFFSET(O379,-$C379+1,0,$C379))+SUMIF(OFFSET(S379,-$C379+1,0,$C379),"EN",OFFSET(T379,-$C379+1,0,$C379)))*SummonTypeTable!$Q$2</f>
        <v>1390</v>
      </c>
      <c r="J379" t="str">
        <f ca="1">IF(C379=1,60*SummonTypeTable!$Q$2-OFFSET(I379,0,-4),
IF(I379&lt;&gt;OFFSET(I379,-1,0),OFFSET(I379,-1,0)-OFFSET(I379,0,-4),""))</f>
        <v/>
      </c>
      <c r="K379" t="str">
        <f ca="1">IF(C379=1,60*SummonTypeTable!$Q$2/OFFSET(I379,0,-4),
IF(I379&lt;&gt;OFFSET(I379,-1,0),OFFSET(I379,-1,0)/OFFSET(I379,0,-4),""))</f>
        <v/>
      </c>
      <c r="L379" t="str">
        <f t="shared" ca="1" si="74"/>
        <v>cu</v>
      </c>
      <c r="M379" t="s">
        <v>81</v>
      </c>
      <c r="N379" t="s">
        <v>147</v>
      </c>
      <c r="O379">
        <v>4850</v>
      </c>
      <c r="P379" t="str">
        <f t="shared" si="66"/>
        <v/>
      </c>
      <c r="Q379" t="str">
        <f t="shared" ca="1" si="75"/>
        <v>cu</v>
      </c>
      <c r="R379" t="s">
        <v>81</v>
      </c>
      <c r="S379" t="s">
        <v>147</v>
      </c>
      <c r="T379">
        <v>2425</v>
      </c>
      <c r="U379" t="str">
        <f t="shared" ca="1" si="65"/>
        <v>cu</v>
      </c>
      <c r="V379" t="str">
        <f t="shared" si="67"/>
        <v>GO</v>
      </c>
      <c r="W379">
        <f t="shared" si="68"/>
        <v>4850</v>
      </c>
      <c r="X379" t="str">
        <f t="shared" ca="1" si="69"/>
        <v>cu</v>
      </c>
      <c r="Y379" t="str">
        <f t="shared" si="70"/>
        <v>GO</v>
      </c>
      <c r="Z379">
        <f t="shared" si="71"/>
        <v>2425</v>
      </c>
    </row>
    <row r="380" spans="1:26">
      <c r="A380" t="str">
        <f t="shared" si="73"/>
        <v>rt1</v>
      </c>
      <c r="B380" t="str">
        <f>VLOOKUP(A380,EventPointTypeTable!$A:$B,MATCH(EventPointTypeTable!$B$1,EventPointTypeTable!$A$1:$B$1,0),0)</f>
        <v>루틴1</v>
      </c>
      <c r="C380">
        <v>95</v>
      </c>
      <c r="D380">
        <v>12</v>
      </c>
      <c r="E380">
        <f t="shared" ca="1" si="72"/>
        <v>2929</v>
      </c>
      <c r="F380">
        <f ca="1">(60+SUMIF(OFFSET(N380,-$C380+1,0,$C380),"EN",OFFSET(O380,-$C380+1,0,$C380)))*SummonTypeTable!$Q$2</f>
        <v>1390</v>
      </c>
      <c r="G380" t="str">
        <f ca="1">IF(C380=1,60*SummonTypeTable!$Q$2-OFFSET(F380,0,-1),
IF(F380&lt;&gt;OFFSET(F380,-1,0),OFFSET(F380,-1,0)-OFFSET(F380,0,-1),""))</f>
        <v/>
      </c>
      <c r="H380" t="str">
        <f ca="1">IF(C380=1,60*SummonTypeTable!$Q$2/OFFSET(F380,0,-1),
IF(F380&lt;&gt;OFFSET(F380,-1,0),OFFSET(F380,-1,0)/OFFSET(F380,0,-1),""))</f>
        <v/>
      </c>
      <c r="I380">
        <f ca="1">(60+SUMIF(OFFSET(N380,-$C380+1,0,$C380),"EN",OFFSET(O380,-$C380+1,0,$C380))+SUMIF(OFFSET(S380,-$C380+1,0,$C380),"EN",OFFSET(T380,-$C380+1,0,$C380)))*SummonTypeTable!$Q$2</f>
        <v>1390</v>
      </c>
      <c r="J380" t="str">
        <f ca="1">IF(C380=1,60*SummonTypeTable!$Q$2-OFFSET(I380,0,-4),
IF(I380&lt;&gt;OFFSET(I380,-1,0),OFFSET(I380,-1,0)-OFFSET(I380,0,-4),""))</f>
        <v/>
      </c>
      <c r="K380" t="str">
        <f ca="1">IF(C380=1,60*SummonTypeTable!$Q$2/OFFSET(I380,0,-4),
IF(I380&lt;&gt;OFFSET(I380,-1,0),OFFSET(I380,-1,0)/OFFSET(I380,0,-4),""))</f>
        <v/>
      </c>
      <c r="L380" t="str">
        <f t="shared" ca="1" si="74"/>
        <v>it</v>
      </c>
      <c r="M380" t="s">
        <v>139</v>
      </c>
      <c r="N380" t="s">
        <v>140</v>
      </c>
      <c r="O380">
        <v>1</v>
      </c>
      <c r="P380" t="str">
        <f t="shared" si="66"/>
        <v/>
      </c>
      <c r="Q380" t="str">
        <f t="shared" ca="1" si="75"/>
        <v>cu</v>
      </c>
      <c r="R380" t="s">
        <v>81</v>
      </c>
      <c r="S380" t="s">
        <v>147</v>
      </c>
      <c r="T380">
        <v>2450</v>
      </c>
      <c r="U380" t="str">
        <f t="shared" ca="1" si="65"/>
        <v>it</v>
      </c>
      <c r="V380" t="str">
        <f t="shared" si="67"/>
        <v>Cash_sCharacterGacha</v>
      </c>
      <c r="W380">
        <f t="shared" si="68"/>
        <v>1</v>
      </c>
      <c r="X380" t="str">
        <f t="shared" ca="1" si="69"/>
        <v>cu</v>
      </c>
      <c r="Y380" t="str">
        <f t="shared" si="70"/>
        <v>GO</v>
      </c>
      <c r="Z380">
        <f t="shared" si="71"/>
        <v>2450</v>
      </c>
    </row>
    <row r="381" spans="1:26">
      <c r="A381" t="str">
        <f t="shared" si="73"/>
        <v>rt1</v>
      </c>
      <c r="B381" t="str">
        <f>VLOOKUP(A381,EventPointTypeTable!$A:$B,MATCH(EventPointTypeTable!$B$1,EventPointTypeTable!$A$1:$B$1,0),0)</f>
        <v>루틴1</v>
      </c>
      <c r="C381">
        <v>96</v>
      </c>
      <c r="D381">
        <v>24</v>
      </c>
      <c r="E381">
        <f t="shared" ca="1" si="72"/>
        <v>2953</v>
      </c>
      <c r="F381">
        <f ca="1">(60+SUMIF(OFFSET(N381,-$C381+1,0,$C381),"EN",OFFSET(O381,-$C381+1,0,$C381)))*SummonTypeTable!$Q$2</f>
        <v>1390</v>
      </c>
      <c r="G381" t="str">
        <f ca="1">IF(C381=1,60*SummonTypeTable!$Q$2-OFFSET(F381,0,-1),
IF(F381&lt;&gt;OFFSET(F381,-1,0),OFFSET(F381,-1,0)-OFFSET(F381,0,-1),""))</f>
        <v/>
      </c>
      <c r="H381" t="str">
        <f ca="1">IF(C381=1,60*SummonTypeTable!$Q$2/OFFSET(F381,0,-1),
IF(F381&lt;&gt;OFFSET(F381,-1,0),OFFSET(F381,-1,0)/OFFSET(F381,0,-1),""))</f>
        <v/>
      </c>
      <c r="I381">
        <f ca="1">(60+SUMIF(OFFSET(N381,-$C381+1,0,$C381),"EN",OFFSET(O381,-$C381+1,0,$C381))+SUMIF(OFFSET(S381,-$C381+1,0,$C381),"EN",OFFSET(T381,-$C381+1,0,$C381)))*SummonTypeTable!$Q$2</f>
        <v>1390</v>
      </c>
      <c r="J381" t="str">
        <f ca="1">IF(C381=1,60*SummonTypeTable!$Q$2-OFFSET(I381,0,-4),
IF(I381&lt;&gt;OFFSET(I381,-1,0),OFFSET(I381,-1,0)-OFFSET(I381,0,-4),""))</f>
        <v/>
      </c>
      <c r="K381" t="str">
        <f ca="1">IF(C381=1,60*SummonTypeTable!$Q$2/OFFSET(I381,0,-4),
IF(I381&lt;&gt;OFFSET(I381,-1,0),OFFSET(I381,-1,0)/OFFSET(I381,0,-4),""))</f>
        <v/>
      </c>
      <c r="L381" t="str">
        <f t="shared" ca="1" si="74"/>
        <v>cu</v>
      </c>
      <c r="M381" t="s">
        <v>81</v>
      </c>
      <c r="N381" t="s">
        <v>147</v>
      </c>
      <c r="O381">
        <v>4950</v>
      </c>
      <c r="P381" t="str">
        <f t="shared" si="66"/>
        <v/>
      </c>
      <c r="Q381" t="str">
        <f t="shared" ca="1" si="75"/>
        <v>cu</v>
      </c>
      <c r="R381" t="s">
        <v>81</v>
      </c>
      <c r="S381" t="s">
        <v>147</v>
      </c>
      <c r="T381">
        <v>2475</v>
      </c>
      <c r="U381" t="str">
        <f t="shared" ca="1" si="65"/>
        <v>cu</v>
      </c>
      <c r="V381" t="str">
        <f t="shared" si="67"/>
        <v>GO</v>
      </c>
      <c r="W381">
        <f t="shared" si="68"/>
        <v>4950</v>
      </c>
      <c r="X381" t="str">
        <f t="shared" ca="1" si="69"/>
        <v>cu</v>
      </c>
      <c r="Y381" t="str">
        <f t="shared" si="70"/>
        <v>GO</v>
      </c>
      <c r="Z381">
        <f t="shared" si="71"/>
        <v>2475</v>
      </c>
    </row>
    <row r="382" spans="1:26">
      <c r="A382" t="str">
        <f t="shared" si="73"/>
        <v>rt1</v>
      </c>
      <c r="B382" t="str">
        <f>VLOOKUP(A382,EventPointTypeTable!$A:$B,MATCH(EventPointTypeTable!$B$1,EventPointTypeTable!$A$1:$B$1,0),0)</f>
        <v>루틴1</v>
      </c>
      <c r="C382">
        <v>97</v>
      </c>
      <c r="D382">
        <v>79</v>
      </c>
      <c r="E382">
        <f t="shared" ca="1" si="72"/>
        <v>3032</v>
      </c>
      <c r="F382">
        <f ca="1">(60+SUMIF(OFFSET(N382,-$C382+1,0,$C382),"EN",OFFSET(O382,-$C382+1,0,$C382)))*SummonTypeTable!$Q$2</f>
        <v>1506.6666666666665</v>
      </c>
      <c r="G382">
        <f ca="1">IF(C382=1,60*SummonTypeTable!$Q$2-OFFSET(F382,0,-1),
IF(F382&lt;&gt;OFFSET(F382,-1,0),OFFSET(F382,-1,0)-OFFSET(F382,0,-1),""))</f>
        <v>-1642</v>
      </c>
      <c r="H382">
        <f ca="1">IF(C382=1,60*SummonTypeTable!$Q$2/OFFSET(F382,0,-1),
IF(F382&lt;&gt;OFFSET(F382,-1,0),OFFSET(F382,-1,0)/OFFSET(F382,0,-1),""))</f>
        <v>0.45844327176781002</v>
      </c>
      <c r="I382">
        <f ca="1">(60+SUMIF(OFFSET(N382,-$C382+1,0,$C382),"EN",OFFSET(O382,-$C382+1,0,$C382))+SUMIF(OFFSET(S382,-$C382+1,0,$C382),"EN",OFFSET(T382,-$C382+1,0,$C382)))*SummonTypeTable!$Q$2</f>
        <v>1506.6666666666665</v>
      </c>
      <c r="J382">
        <f ca="1">IF(C382=1,60*SummonTypeTable!$Q$2-OFFSET(I382,0,-4),
IF(I382&lt;&gt;OFFSET(I382,-1,0),OFFSET(I382,-1,0)-OFFSET(I382,0,-4),""))</f>
        <v>-1642</v>
      </c>
      <c r="K382">
        <f ca="1">IF(C382=1,60*SummonTypeTable!$Q$2/OFFSET(I382,0,-4),
IF(I382&lt;&gt;OFFSET(I382,-1,0),OFFSET(I382,-1,0)/OFFSET(I382,0,-4),""))</f>
        <v>0.45844327176781002</v>
      </c>
      <c r="L382" t="str">
        <f t="shared" ca="1" si="74"/>
        <v>cu</v>
      </c>
      <c r="M382" t="s">
        <v>81</v>
      </c>
      <c r="N382" t="s">
        <v>146</v>
      </c>
      <c r="O382">
        <v>175</v>
      </c>
      <c r="P382" t="str">
        <f t="shared" si="66"/>
        <v>에너지너무많음</v>
      </c>
      <c r="Q382" t="str">
        <f t="shared" ca="1" si="75"/>
        <v>cu</v>
      </c>
      <c r="R382" t="s">
        <v>81</v>
      </c>
      <c r="S382" t="s">
        <v>147</v>
      </c>
      <c r="T382">
        <v>2500</v>
      </c>
      <c r="U382" t="str">
        <f t="shared" ca="1" si="65"/>
        <v>cu</v>
      </c>
      <c r="V382" t="str">
        <f t="shared" si="67"/>
        <v>EN</v>
      </c>
      <c r="W382">
        <f t="shared" si="68"/>
        <v>175</v>
      </c>
      <c r="X382" t="str">
        <f t="shared" ca="1" si="69"/>
        <v>cu</v>
      </c>
      <c r="Y382" t="str">
        <f t="shared" si="70"/>
        <v>GO</v>
      </c>
      <c r="Z382">
        <f t="shared" si="71"/>
        <v>2500</v>
      </c>
    </row>
    <row r="383" spans="1:26">
      <c r="A383" t="str">
        <f t="shared" si="73"/>
        <v>rt1</v>
      </c>
      <c r="B383" t="str">
        <f>VLOOKUP(A383,EventPointTypeTable!$A:$B,MATCH(EventPointTypeTable!$B$1,EventPointTypeTable!$A$1:$B$1,0),0)</f>
        <v>루틴1</v>
      </c>
      <c r="C383">
        <v>98</v>
      </c>
      <c r="D383">
        <v>40</v>
      </c>
      <c r="E383">
        <f t="shared" ca="1" si="72"/>
        <v>3072</v>
      </c>
      <c r="F383">
        <f ca="1">(60+SUMIF(OFFSET(N383,-$C383+1,0,$C383),"EN",OFFSET(O383,-$C383+1,0,$C383)))*SummonTypeTable!$Q$2</f>
        <v>1506.6666666666665</v>
      </c>
      <c r="G383" t="str">
        <f ca="1">IF(C383=1,60*SummonTypeTable!$Q$2-OFFSET(F383,0,-1),
IF(F383&lt;&gt;OFFSET(F383,-1,0),OFFSET(F383,-1,0)-OFFSET(F383,0,-1),""))</f>
        <v/>
      </c>
      <c r="H383" t="str">
        <f ca="1">IF(C383=1,60*SummonTypeTable!$Q$2/OFFSET(F383,0,-1),
IF(F383&lt;&gt;OFFSET(F383,-1,0),OFFSET(F383,-1,0)/OFFSET(F383,0,-1),""))</f>
        <v/>
      </c>
      <c r="I383">
        <f ca="1">(60+SUMIF(OFFSET(N383,-$C383+1,0,$C383),"EN",OFFSET(O383,-$C383+1,0,$C383))+SUMIF(OFFSET(S383,-$C383+1,0,$C383),"EN",OFFSET(T383,-$C383+1,0,$C383)))*SummonTypeTable!$Q$2</f>
        <v>1506.6666666666665</v>
      </c>
      <c r="J383" t="str">
        <f ca="1">IF(C383=1,60*SummonTypeTable!$Q$2-OFFSET(I383,0,-4),
IF(I383&lt;&gt;OFFSET(I383,-1,0),OFFSET(I383,-1,0)-OFFSET(I383,0,-4),""))</f>
        <v/>
      </c>
      <c r="K383" t="str">
        <f ca="1">IF(C383=1,60*SummonTypeTable!$Q$2/OFFSET(I383,0,-4),
IF(I383&lt;&gt;OFFSET(I383,-1,0),OFFSET(I383,-1,0)/OFFSET(I383,0,-4),""))</f>
        <v/>
      </c>
      <c r="L383" t="str">
        <f t="shared" ca="1" si="74"/>
        <v>it</v>
      </c>
      <c r="M383" t="s">
        <v>139</v>
      </c>
      <c r="N383" t="s">
        <v>138</v>
      </c>
      <c r="O383">
        <v>1</v>
      </c>
      <c r="P383" t="str">
        <f t="shared" si="66"/>
        <v/>
      </c>
      <c r="Q383" t="str">
        <f t="shared" ca="1" si="75"/>
        <v>cu</v>
      </c>
      <c r="R383" t="s">
        <v>81</v>
      </c>
      <c r="S383" t="s">
        <v>147</v>
      </c>
      <c r="T383">
        <v>2525</v>
      </c>
      <c r="U383" t="str">
        <f t="shared" ca="1" si="65"/>
        <v>it</v>
      </c>
      <c r="V383" t="str">
        <f t="shared" si="67"/>
        <v>Cash_sSpellGacha</v>
      </c>
      <c r="W383">
        <f t="shared" si="68"/>
        <v>1</v>
      </c>
      <c r="X383" t="str">
        <f t="shared" ca="1" si="69"/>
        <v>cu</v>
      </c>
      <c r="Y383" t="str">
        <f t="shared" si="70"/>
        <v>GO</v>
      </c>
      <c r="Z383">
        <f t="shared" si="71"/>
        <v>2525</v>
      </c>
    </row>
    <row r="384" spans="1:26">
      <c r="A384" t="str">
        <f t="shared" si="73"/>
        <v>rt1</v>
      </c>
      <c r="B384" t="str">
        <f>VLOOKUP(A384,EventPointTypeTable!$A:$B,MATCH(EventPointTypeTable!$B$1,EventPointTypeTable!$A$1:$B$1,0),0)</f>
        <v>루틴1</v>
      </c>
      <c r="C384">
        <v>99</v>
      </c>
      <c r="D384">
        <v>66</v>
      </c>
      <c r="E384">
        <f t="shared" ca="1" si="72"/>
        <v>3138</v>
      </c>
      <c r="F384">
        <f ca="1">(60+SUMIF(OFFSET(N384,-$C384+1,0,$C384),"EN",OFFSET(O384,-$C384+1,0,$C384)))*SummonTypeTable!$Q$2</f>
        <v>1506.6666666666665</v>
      </c>
      <c r="G384" t="str">
        <f ca="1">IF(C384=1,60*SummonTypeTable!$Q$2-OFFSET(F384,0,-1),
IF(F384&lt;&gt;OFFSET(F384,-1,0),OFFSET(F384,-1,0)-OFFSET(F384,0,-1),""))</f>
        <v/>
      </c>
      <c r="H384" t="str">
        <f ca="1">IF(C384=1,60*SummonTypeTable!$Q$2/OFFSET(F384,0,-1),
IF(F384&lt;&gt;OFFSET(F384,-1,0),OFFSET(F384,-1,0)/OFFSET(F384,0,-1),""))</f>
        <v/>
      </c>
      <c r="I384">
        <f ca="1">(60+SUMIF(OFFSET(N384,-$C384+1,0,$C384),"EN",OFFSET(O384,-$C384+1,0,$C384))+SUMIF(OFFSET(S384,-$C384+1,0,$C384),"EN",OFFSET(T384,-$C384+1,0,$C384)))*SummonTypeTable!$Q$2</f>
        <v>1506.6666666666665</v>
      </c>
      <c r="J384" t="str">
        <f ca="1">IF(C384=1,60*SummonTypeTable!$Q$2-OFFSET(I384,0,-4),
IF(I384&lt;&gt;OFFSET(I384,-1,0),OFFSET(I384,-1,0)-OFFSET(I384,0,-4),""))</f>
        <v/>
      </c>
      <c r="K384" t="str">
        <f ca="1">IF(C384=1,60*SummonTypeTable!$Q$2/OFFSET(I384,0,-4),
IF(I384&lt;&gt;OFFSET(I384,-1,0),OFFSET(I384,-1,0)/OFFSET(I384,0,-4),""))</f>
        <v/>
      </c>
      <c r="L384" t="str">
        <f t="shared" ca="1" si="74"/>
        <v>cu</v>
      </c>
      <c r="M384" t="s">
        <v>81</v>
      </c>
      <c r="N384" t="s">
        <v>147</v>
      </c>
      <c r="O384">
        <v>5100</v>
      </c>
      <c r="P384" t="str">
        <f t="shared" si="66"/>
        <v/>
      </c>
      <c r="Q384" t="str">
        <f t="shared" ca="1" si="75"/>
        <v>cu</v>
      </c>
      <c r="R384" t="s">
        <v>81</v>
      </c>
      <c r="S384" t="s">
        <v>147</v>
      </c>
      <c r="T384">
        <v>2550</v>
      </c>
      <c r="U384" t="str">
        <f t="shared" ca="1" si="65"/>
        <v>cu</v>
      </c>
      <c r="V384" t="str">
        <f t="shared" si="67"/>
        <v>GO</v>
      </c>
      <c r="W384">
        <f t="shared" si="68"/>
        <v>5100</v>
      </c>
      <c r="X384" t="str">
        <f t="shared" ca="1" si="69"/>
        <v>cu</v>
      </c>
      <c r="Y384" t="str">
        <f t="shared" si="70"/>
        <v>GO</v>
      </c>
      <c r="Z384">
        <f t="shared" si="71"/>
        <v>2550</v>
      </c>
    </row>
    <row r="385" spans="1:26">
      <c r="A385" t="str">
        <f t="shared" si="73"/>
        <v>rt1</v>
      </c>
      <c r="B385" t="str">
        <f>VLOOKUP(A385,EventPointTypeTable!$A:$B,MATCH(EventPointTypeTable!$B$1,EventPointTypeTable!$A$1:$B$1,0),0)</f>
        <v>루틴1</v>
      </c>
      <c r="C385">
        <v>100</v>
      </c>
      <c r="D385">
        <v>89</v>
      </c>
      <c r="E385">
        <f t="shared" ca="1" si="72"/>
        <v>3227</v>
      </c>
      <c r="F385">
        <f ca="1">(60+SUMIF(OFFSET(N385,-$C385+1,0,$C385),"EN",OFFSET(O385,-$C385+1,0,$C385)))*SummonTypeTable!$Q$2</f>
        <v>1506.6666666666665</v>
      </c>
      <c r="G385" t="str">
        <f ca="1">IF(C385=1,60*SummonTypeTable!$Q$2-OFFSET(F385,0,-1),
IF(F385&lt;&gt;OFFSET(F385,-1,0),OFFSET(F385,-1,0)-OFFSET(F385,0,-1),""))</f>
        <v/>
      </c>
      <c r="H385" t="str">
        <f ca="1">IF(C385=1,60*SummonTypeTable!$Q$2/OFFSET(F385,0,-1),
IF(F385&lt;&gt;OFFSET(F385,-1,0),OFFSET(F385,-1,0)/OFFSET(F385,0,-1),""))</f>
        <v/>
      </c>
      <c r="I385">
        <f ca="1">(60+SUMIF(OFFSET(N385,-$C385+1,0,$C385),"EN",OFFSET(O385,-$C385+1,0,$C385))+SUMIF(OFFSET(S385,-$C385+1,0,$C385),"EN",OFFSET(T385,-$C385+1,0,$C385)))*SummonTypeTable!$Q$2</f>
        <v>1506.6666666666665</v>
      </c>
      <c r="J385" t="str">
        <f ca="1">IF(C385=1,60*SummonTypeTable!$Q$2-OFFSET(I385,0,-4),
IF(I385&lt;&gt;OFFSET(I385,-1,0),OFFSET(I385,-1,0)-OFFSET(I385,0,-4),""))</f>
        <v/>
      </c>
      <c r="K385" t="str">
        <f ca="1">IF(C385=1,60*SummonTypeTable!$Q$2/OFFSET(I385,0,-4),
IF(I385&lt;&gt;OFFSET(I385,-1,0),OFFSET(I385,-1,0)/OFFSET(I385,0,-4),""))</f>
        <v/>
      </c>
      <c r="L385" t="str">
        <f t="shared" ca="1" si="74"/>
        <v>it</v>
      </c>
      <c r="M385" t="s">
        <v>139</v>
      </c>
      <c r="N385" t="s">
        <v>158</v>
      </c>
      <c r="O385">
        <v>1</v>
      </c>
      <c r="P385" t="str">
        <f t="shared" si="66"/>
        <v/>
      </c>
      <c r="Q385" t="str">
        <f t="shared" ca="1" si="75"/>
        <v>cu</v>
      </c>
      <c r="R385" t="s">
        <v>81</v>
      </c>
      <c r="S385" t="s">
        <v>147</v>
      </c>
      <c r="T385">
        <v>2575</v>
      </c>
      <c r="U385" t="str">
        <f t="shared" ca="1" si="65"/>
        <v>it</v>
      </c>
      <c r="V385" t="str">
        <f t="shared" si="67"/>
        <v>Cash_sEquipGacha</v>
      </c>
      <c r="W385">
        <f t="shared" si="68"/>
        <v>1</v>
      </c>
      <c r="X385" t="str">
        <f t="shared" ca="1" si="69"/>
        <v>cu</v>
      </c>
      <c r="Y385" t="str">
        <f t="shared" si="70"/>
        <v>GO</v>
      </c>
      <c r="Z385">
        <f t="shared" si="71"/>
        <v>2575</v>
      </c>
    </row>
    <row r="386" spans="1:26">
      <c r="A386" t="str">
        <f t="shared" si="73"/>
        <v>rt1</v>
      </c>
      <c r="B386" t="str">
        <f>VLOOKUP(A386,EventPointTypeTable!$A:$B,MATCH(EventPointTypeTable!$B$1,EventPointTypeTable!$A$1:$B$1,0),0)</f>
        <v>루틴1</v>
      </c>
      <c r="C386">
        <v>101</v>
      </c>
      <c r="D386">
        <v>65</v>
      </c>
      <c r="E386">
        <f t="shared" ca="1" si="72"/>
        <v>3292</v>
      </c>
      <c r="F386">
        <f ca="1">(60+SUMIF(OFFSET(N386,-$C386+1,0,$C386),"EN",OFFSET(O386,-$C386+1,0,$C386)))*SummonTypeTable!$Q$2</f>
        <v>1506.6666666666665</v>
      </c>
      <c r="G386" t="str">
        <f ca="1">IF(C386=1,60*SummonTypeTable!$Q$2-OFFSET(F386,0,-1),
IF(F386&lt;&gt;OFFSET(F386,-1,0),OFFSET(F386,-1,0)-OFFSET(F386,0,-1),""))</f>
        <v/>
      </c>
      <c r="H386" t="str">
        <f ca="1">IF(C386=1,60*SummonTypeTable!$Q$2/OFFSET(F386,0,-1),
IF(F386&lt;&gt;OFFSET(F386,-1,0),OFFSET(F386,-1,0)/OFFSET(F386,0,-1),""))</f>
        <v/>
      </c>
      <c r="I386">
        <f ca="1">(60+SUMIF(OFFSET(N386,-$C386+1,0,$C386),"EN",OFFSET(O386,-$C386+1,0,$C386))+SUMIF(OFFSET(S386,-$C386+1,0,$C386),"EN",OFFSET(T386,-$C386+1,0,$C386)))*SummonTypeTable!$Q$2</f>
        <v>1506.6666666666665</v>
      </c>
      <c r="J386" t="str">
        <f ca="1">IF(C386=1,60*SummonTypeTable!$Q$2-OFFSET(I386,0,-4),
IF(I386&lt;&gt;OFFSET(I386,-1,0),OFFSET(I386,-1,0)-OFFSET(I386,0,-4),""))</f>
        <v/>
      </c>
      <c r="K386" t="str">
        <f ca="1">IF(C386=1,60*SummonTypeTable!$Q$2/OFFSET(I386,0,-4),
IF(I386&lt;&gt;OFFSET(I386,-1,0),OFFSET(I386,-1,0)/OFFSET(I386,0,-4),""))</f>
        <v/>
      </c>
      <c r="L386" t="str">
        <f t="shared" ca="1" si="74"/>
        <v>cu</v>
      </c>
      <c r="M386" t="s">
        <v>81</v>
      </c>
      <c r="N386" t="s">
        <v>153</v>
      </c>
      <c r="O386">
        <v>18</v>
      </c>
      <c r="P386" t="str">
        <f t="shared" si="66"/>
        <v/>
      </c>
      <c r="Q386" t="str">
        <f t="shared" ca="1" si="75"/>
        <v>cu</v>
      </c>
      <c r="R386" t="s">
        <v>81</v>
      </c>
      <c r="S386" t="s">
        <v>153</v>
      </c>
      <c r="T386">
        <v>6</v>
      </c>
      <c r="U386" t="str">
        <f t="shared" ref="U386:U449" ca="1" si="76">IF(LEN(L386)=0,"",L386)</f>
        <v>cu</v>
      </c>
      <c r="V386" t="str">
        <f t="shared" si="67"/>
        <v>DI</v>
      </c>
      <c r="W386">
        <f t="shared" si="68"/>
        <v>18</v>
      </c>
      <c r="X386" t="str">
        <f t="shared" ca="1" si="69"/>
        <v>cu</v>
      </c>
      <c r="Y386" t="str">
        <f t="shared" si="70"/>
        <v>DI</v>
      </c>
      <c r="Z386">
        <f t="shared" si="71"/>
        <v>6</v>
      </c>
    </row>
    <row r="387" spans="1:26">
      <c r="A387" t="str">
        <f t="shared" si="73"/>
        <v>rt1</v>
      </c>
      <c r="B387" t="str">
        <f>VLOOKUP(A387,EventPointTypeTable!$A:$B,MATCH(EventPointTypeTable!$B$1,EventPointTypeTable!$A$1:$B$1,0),0)</f>
        <v>루틴1</v>
      </c>
      <c r="C387">
        <v>102</v>
      </c>
      <c r="D387">
        <v>55</v>
      </c>
      <c r="E387">
        <f t="shared" ca="1" si="72"/>
        <v>3347</v>
      </c>
      <c r="F387">
        <f ca="1">(60+SUMIF(OFFSET(N387,-$C387+1,0,$C387),"EN",OFFSET(O387,-$C387+1,0,$C387)))*SummonTypeTable!$Q$2</f>
        <v>1506.6666666666665</v>
      </c>
      <c r="G387" t="str">
        <f ca="1">IF(C387=1,60*SummonTypeTable!$Q$2-OFFSET(F387,0,-1),
IF(F387&lt;&gt;OFFSET(F387,-1,0),OFFSET(F387,-1,0)-OFFSET(F387,0,-1),""))</f>
        <v/>
      </c>
      <c r="H387" t="str">
        <f ca="1">IF(C387=1,60*SummonTypeTable!$Q$2/OFFSET(F387,0,-1),
IF(F387&lt;&gt;OFFSET(F387,-1,0),OFFSET(F387,-1,0)/OFFSET(F387,0,-1),""))</f>
        <v/>
      </c>
      <c r="I387">
        <f ca="1">(60+SUMIF(OFFSET(N387,-$C387+1,0,$C387),"EN",OFFSET(O387,-$C387+1,0,$C387))+SUMIF(OFFSET(S387,-$C387+1,0,$C387),"EN",OFFSET(T387,-$C387+1,0,$C387)))*SummonTypeTable!$Q$2</f>
        <v>1506.6666666666665</v>
      </c>
      <c r="J387" t="str">
        <f ca="1">IF(C387=1,60*SummonTypeTable!$Q$2-OFFSET(I387,0,-4),
IF(I387&lt;&gt;OFFSET(I387,-1,0),OFFSET(I387,-1,0)-OFFSET(I387,0,-4),""))</f>
        <v/>
      </c>
      <c r="K387" t="str">
        <f ca="1">IF(C387=1,60*SummonTypeTable!$Q$2/OFFSET(I387,0,-4),
IF(I387&lt;&gt;OFFSET(I387,-1,0),OFFSET(I387,-1,0)/OFFSET(I387,0,-4),""))</f>
        <v/>
      </c>
      <c r="L387" t="str">
        <f t="shared" ca="1" si="74"/>
        <v>it</v>
      </c>
      <c r="M387" t="s">
        <v>139</v>
      </c>
      <c r="N387" t="s">
        <v>140</v>
      </c>
      <c r="O387">
        <v>1</v>
      </c>
      <c r="P387" t="str">
        <f t="shared" si="66"/>
        <v/>
      </c>
      <c r="Q387" t="str">
        <f t="shared" ca="1" si="75"/>
        <v>cu</v>
      </c>
      <c r="R387" t="s">
        <v>81</v>
      </c>
      <c r="S387" t="s">
        <v>147</v>
      </c>
      <c r="T387">
        <v>2625</v>
      </c>
      <c r="U387" t="str">
        <f t="shared" ca="1" si="76"/>
        <v>it</v>
      </c>
      <c r="V387" t="str">
        <f t="shared" si="67"/>
        <v>Cash_sCharacterGacha</v>
      </c>
      <c r="W387">
        <f t="shared" si="68"/>
        <v>1</v>
      </c>
      <c r="X387" t="str">
        <f t="shared" ca="1" si="69"/>
        <v>cu</v>
      </c>
      <c r="Y387" t="str">
        <f t="shared" si="70"/>
        <v>GO</v>
      </c>
      <c r="Z387">
        <f t="shared" si="71"/>
        <v>2625</v>
      </c>
    </row>
    <row r="388" spans="1:26">
      <c r="A388" t="str">
        <f t="shared" si="73"/>
        <v>rt1</v>
      </c>
      <c r="B388" t="str">
        <f>VLOOKUP(A388,EventPointTypeTable!$A:$B,MATCH(EventPointTypeTable!$B$1,EventPointTypeTable!$A$1:$B$1,0),0)</f>
        <v>루틴1</v>
      </c>
      <c r="C388">
        <v>103</v>
      </c>
      <c r="D388">
        <v>125</v>
      </c>
      <c r="E388">
        <f t="shared" ca="1" si="72"/>
        <v>3472</v>
      </c>
      <c r="F388">
        <f ca="1">(60+SUMIF(OFFSET(N388,-$C388+1,0,$C388),"EN",OFFSET(O388,-$C388+1,0,$C388)))*SummonTypeTable!$Q$2</f>
        <v>1506.6666666666665</v>
      </c>
      <c r="G388" t="str">
        <f ca="1">IF(C388=1,60*SummonTypeTable!$Q$2-OFFSET(F388,0,-1),
IF(F388&lt;&gt;OFFSET(F388,-1,0),OFFSET(F388,-1,0)-OFFSET(F388,0,-1),""))</f>
        <v/>
      </c>
      <c r="H388" t="str">
        <f ca="1">IF(C388=1,60*SummonTypeTable!$Q$2/OFFSET(F388,0,-1),
IF(F388&lt;&gt;OFFSET(F388,-1,0),OFFSET(F388,-1,0)/OFFSET(F388,0,-1),""))</f>
        <v/>
      </c>
      <c r="I388">
        <f ca="1">(60+SUMIF(OFFSET(N388,-$C388+1,0,$C388),"EN",OFFSET(O388,-$C388+1,0,$C388))+SUMIF(OFFSET(S388,-$C388+1,0,$C388),"EN",OFFSET(T388,-$C388+1,0,$C388)))*SummonTypeTable!$Q$2</f>
        <v>1506.6666666666665</v>
      </c>
      <c r="J388" t="str">
        <f ca="1">IF(C388=1,60*SummonTypeTable!$Q$2-OFFSET(I388,0,-4),
IF(I388&lt;&gt;OFFSET(I388,-1,0),OFFSET(I388,-1,0)-OFFSET(I388,0,-4),""))</f>
        <v/>
      </c>
      <c r="K388" t="str">
        <f ca="1">IF(C388=1,60*SummonTypeTable!$Q$2/OFFSET(I388,0,-4),
IF(I388&lt;&gt;OFFSET(I388,-1,0),OFFSET(I388,-1,0)/OFFSET(I388,0,-4),""))</f>
        <v/>
      </c>
      <c r="L388" t="str">
        <f t="shared" ca="1" si="74"/>
        <v>cu</v>
      </c>
      <c r="M388" t="s">
        <v>81</v>
      </c>
      <c r="N388" t="s">
        <v>147</v>
      </c>
      <c r="O388">
        <v>5300</v>
      </c>
      <c r="P388" t="str">
        <f t="shared" si="66"/>
        <v/>
      </c>
      <c r="Q388" t="str">
        <f t="shared" ca="1" si="75"/>
        <v>cu</v>
      </c>
      <c r="R388" t="s">
        <v>81</v>
      </c>
      <c r="S388" t="s">
        <v>147</v>
      </c>
      <c r="T388">
        <v>2650</v>
      </c>
      <c r="U388" t="str">
        <f t="shared" ca="1" si="76"/>
        <v>cu</v>
      </c>
      <c r="V388" t="str">
        <f t="shared" si="67"/>
        <v>GO</v>
      </c>
      <c r="W388">
        <f t="shared" si="68"/>
        <v>5300</v>
      </c>
      <c r="X388" t="str">
        <f t="shared" ca="1" si="69"/>
        <v>cu</v>
      </c>
      <c r="Y388" t="str">
        <f t="shared" si="70"/>
        <v>GO</v>
      </c>
      <c r="Z388">
        <f t="shared" si="71"/>
        <v>2650</v>
      </c>
    </row>
    <row r="389" spans="1:26">
      <c r="A389" t="str">
        <f t="shared" si="73"/>
        <v>rt1</v>
      </c>
      <c r="B389" t="str">
        <f>VLOOKUP(A389,EventPointTypeTable!$A:$B,MATCH(EventPointTypeTable!$B$1,EventPointTypeTable!$A$1:$B$1,0),0)</f>
        <v>루틴1</v>
      </c>
      <c r="C389">
        <v>104</v>
      </c>
      <c r="D389">
        <v>96</v>
      </c>
      <c r="E389">
        <f t="shared" ca="1" si="72"/>
        <v>3568</v>
      </c>
      <c r="F389">
        <f ca="1">(60+SUMIF(OFFSET(N389,-$C389+1,0,$C389),"EN",OFFSET(O389,-$C389+1,0,$C389)))*SummonTypeTable!$Q$2</f>
        <v>1613.3333333333333</v>
      </c>
      <c r="G389">
        <f ca="1">IF(C389=1,60*SummonTypeTable!$Q$2-OFFSET(F389,0,-1),
IF(F389&lt;&gt;OFFSET(F389,-1,0),OFFSET(F389,-1,0)-OFFSET(F389,0,-1),""))</f>
        <v>-2061.3333333333335</v>
      </c>
      <c r="H389">
        <f ca="1">IF(C389=1,60*SummonTypeTable!$Q$2/OFFSET(F389,0,-1),
IF(F389&lt;&gt;OFFSET(F389,-1,0),OFFSET(F389,-1,0)/OFFSET(F389,0,-1),""))</f>
        <v>0.42227204783258593</v>
      </c>
      <c r="I389">
        <f ca="1">(60+SUMIF(OFFSET(N389,-$C389+1,0,$C389),"EN",OFFSET(O389,-$C389+1,0,$C389))+SUMIF(OFFSET(S389,-$C389+1,0,$C389),"EN",OFFSET(T389,-$C389+1,0,$C389)))*SummonTypeTable!$Q$2</f>
        <v>1613.3333333333333</v>
      </c>
      <c r="J389">
        <f ca="1">IF(C389=1,60*SummonTypeTable!$Q$2-OFFSET(I389,0,-4),
IF(I389&lt;&gt;OFFSET(I389,-1,0),OFFSET(I389,-1,0)-OFFSET(I389,0,-4),""))</f>
        <v>-2061.3333333333335</v>
      </c>
      <c r="K389">
        <f ca="1">IF(C389=1,60*SummonTypeTable!$Q$2/OFFSET(I389,0,-4),
IF(I389&lt;&gt;OFFSET(I389,-1,0),OFFSET(I389,-1,0)/OFFSET(I389,0,-4),""))</f>
        <v>0.42227204783258593</v>
      </c>
      <c r="L389" t="str">
        <f t="shared" ca="1" si="74"/>
        <v>cu</v>
      </c>
      <c r="M389" t="s">
        <v>81</v>
      </c>
      <c r="N389" t="s">
        <v>146</v>
      </c>
      <c r="O389">
        <v>160</v>
      </c>
      <c r="P389" t="str">
        <f t="shared" si="66"/>
        <v>에너지너무많음</v>
      </c>
      <c r="Q389" t="str">
        <f t="shared" ca="1" si="75"/>
        <v>cu</v>
      </c>
      <c r="R389" t="s">
        <v>81</v>
      </c>
      <c r="S389" t="s">
        <v>147</v>
      </c>
      <c r="T389">
        <v>2675</v>
      </c>
      <c r="U389" t="str">
        <f t="shared" ca="1" si="76"/>
        <v>cu</v>
      </c>
      <c r="V389" t="str">
        <f t="shared" si="67"/>
        <v>EN</v>
      </c>
      <c r="W389">
        <f t="shared" si="68"/>
        <v>160</v>
      </c>
      <c r="X389" t="str">
        <f t="shared" ca="1" si="69"/>
        <v>cu</v>
      </c>
      <c r="Y389" t="str">
        <f t="shared" si="70"/>
        <v>GO</v>
      </c>
      <c r="Z389">
        <f t="shared" si="71"/>
        <v>2675</v>
      </c>
    </row>
    <row r="390" spans="1:26">
      <c r="A390" t="str">
        <f t="shared" si="73"/>
        <v>rt1</v>
      </c>
      <c r="B390" t="str">
        <f>VLOOKUP(A390,EventPointTypeTable!$A:$B,MATCH(EventPointTypeTable!$B$1,EventPointTypeTable!$A$1:$B$1,0),0)</f>
        <v>루틴1</v>
      </c>
      <c r="C390">
        <v>105</v>
      </c>
      <c r="D390">
        <v>66</v>
      </c>
      <c r="E390">
        <f t="shared" ca="1" si="72"/>
        <v>3634</v>
      </c>
      <c r="F390">
        <f ca="1">(60+SUMIF(OFFSET(N390,-$C390+1,0,$C390),"EN",OFFSET(O390,-$C390+1,0,$C390)))*SummonTypeTable!$Q$2</f>
        <v>1613.3333333333333</v>
      </c>
      <c r="G390" t="str">
        <f ca="1">IF(C390=1,60*SummonTypeTable!$Q$2-OFFSET(F390,0,-1),
IF(F390&lt;&gt;OFFSET(F390,-1,0),OFFSET(F390,-1,0)-OFFSET(F390,0,-1),""))</f>
        <v/>
      </c>
      <c r="H390" t="str">
        <f ca="1">IF(C390=1,60*SummonTypeTable!$Q$2/OFFSET(F390,0,-1),
IF(F390&lt;&gt;OFFSET(F390,-1,0),OFFSET(F390,-1,0)/OFFSET(F390,0,-1),""))</f>
        <v/>
      </c>
      <c r="I390">
        <f ca="1">(60+SUMIF(OFFSET(N390,-$C390+1,0,$C390),"EN",OFFSET(O390,-$C390+1,0,$C390))+SUMIF(OFFSET(S390,-$C390+1,0,$C390),"EN",OFFSET(T390,-$C390+1,0,$C390)))*SummonTypeTable!$Q$2</f>
        <v>1613.3333333333333</v>
      </c>
      <c r="J390" t="str">
        <f ca="1">IF(C390=1,60*SummonTypeTable!$Q$2-OFFSET(I390,0,-4),
IF(I390&lt;&gt;OFFSET(I390,-1,0),OFFSET(I390,-1,0)-OFFSET(I390,0,-4),""))</f>
        <v/>
      </c>
      <c r="K390" t="str">
        <f ca="1">IF(C390=1,60*SummonTypeTable!$Q$2/OFFSET(I390,0,-4),
IF(I390&lt;&gt;OFFSET(I390,-1,0),OFFSET(I390,-1,0)/OFFSET(I390,0,-4),""))</f>
        <v/>
      </c>
      <c r="L390" t="str">
        <f t="shared" ca="1" si="74"/>
        <v>it</v>
      </c>
      <c r="M390" t="s">
        <v>139</v>
      </c>
      <c r="N390" t="s">
        <v>138</v>
      </c>
      <c r="O390">
        <v>1</v>
      </c>
      <c r="P390" t="str">
        <f t="shared" si="66"/>
        <v/>
      </c>
      <c r="Q390" t="str">
        <f t="shared" ca="1" si="75"/>
        <v>cu</v>
      </c>
      <c r="R390" t="s">
        <v>81</v>
      </c>
      <c r="S390" t="s">
        <v>147</v>
      </c>
      <c r="T390">
        <v>2700</v>
      </c>
      <c r="U390" t="str">
        <f t="shared" ca="1" si="76"/>
        <v>it</v>
      </c>
      <c r="V390" t="str">
        <f t="shared" si="67"/>
        <v>Cash_sSpellGacha</v>
      </c>
      <c r="W390">
        <f t="shared" si="68"/>
        <v>1</v>
      </c>
      <c r="X390" t="str">
        <f t="shared" ca="1" si="69"/>
        <v>cu</v>
      </c>
      <c r="Y390" t="str">
        <f t="shared" si="70"/>
        <v>GO</v>
      </c>
      <c r="Z390">
        <f t="shared" si="71"/>
        <v>2700</v>
      </c>
    </row>
    <row r="391" spans="1:26">
      <c r="A391" t="str">
        <f t="shared" si="73"/>
        <v>rt1</v>
      </c>
      <c r="B391" t="str">
        <f>VLOOKUP(A391,EventPointTypeTable!$A:$B,MATCH(EventPointTypeTable!$B$1,EventPointTypeTable!$A$1:$B$1,0),0)</f>
        <v>루틴1</v>
      </c>
      <c r="C391">
        <v>106</v>
      </c>
      <c r="D391">
        <v>115</v>
      </c>
      <c r="E391">
        <f t="shared" ca="1" si="72"/>
        <v>3749</v>
      </c>
      <c r="F391">
        <f ca="1">(60+SUMIF(OFFSET(N391,-$C391+1,0,$C391),"EN",OFFSET(O391,-$C391+1,0,$C391)))*SummonTypeTable!$Q$2</f>
        <v>1613.3333333333333</v>
      </c>
      <c r="G391" t="str">
        <f ca="1">IF(C391=1,60*SummonTypeTable!$Q$2-OFFSET(F391,0,-1),
IF(F391&lt;&gt;OFFSET(F391,-1,0),OFFSET(F391,-1,0)-OFFSET(F391,0,-1),""))</f>
        <v/>
      </c>
      <c r="H391" t="str">
        <f ca="1">IF(C391=1,60*SummonTypeTable!$Q$2/OFFSET(F391,0,-1),
IF(F391&lt;&gt;OFFSET(F391,-1,0),OFFSET(F391,-1,0)/OFFSET(F391,0,-1),""))</f>
        <v/>
      </c>
      <c r="I391">
        <f ca="1">(60+SUMIF(OFFSET(N391,-$C391+1,0,$C391),"EN",OFFSET(O391,-$C391+1,0,$C391))+SUMIF(OFFSET(S391,-$C391+1,0,$C391),"EN",OFFSET(T391,-$C391+1,0,$C391)))*SummonTypeTable!$Q$2</f>
        <v>1613.3333333333333</v>
      </c>
      <c r="J391" t="str">
        <f ca="1">IF(C391=1,60*SummonTypeTable!$Q$2-OFFSET(I391,0,-4),
IF(I391&lt;&gt;OFFSET(I391,-1,0),OFFSET(I391,-1,0)-OFFSET(I391,0,-4),""))</f>
        <v/>
      </c>
      <c r="K391" t="str">
        <f ca="1">IF(C391=1,60*SummonTypeTable!$Q$2/OFFSET(I391,0,-4),
IF(I391&lt;&gt;OFFSET(I391,-1,0),OFFSET(I391,-1,0)/OFFSET(I391,0,-4),""))</f>
        <v/>
      </c>
      <c r="L391" t="str">
        <f t="shared" ca="1" si="74"/>
        <v>cu</v>
      </c>
      <c r="M391" t="s">
        <v>81</v>
      </c>
      <c r="N391" t="s">
        <v>147</v>
      </c>
      <c r="O391">
        <v>5450</v>
      </c>
      <c r="P391" t="str">
        <f t="shared" si="66"/>
        <v/>
      </c>
      <c r="Q391" t="str">
        <f t="shared" ca="1" si="75"/>
        <v>cu</v>
      </c>
      <c r="R391" t="s">
        <v>81</v>
      </c>
      <c r="S391" t="s">
        <v>147</v>
      </c>
      <c r="T391">
        <v>2725</v>
      </c>
      <c r="U391" t="str">
        <f t="shared" ca="1" si="76"/>
        <v>cu</v>
      </c>
      <c r="V391" t="str">
        <f t="shared" si="67"/>
        <v>GO</v>
      </c>
      <c r="W391">
        <f t="shared" si="68"/>
        <v>5450</v>
      </c>
      <c r="X391" t="str">
        <f t="shared" ca="1" si="69"/>
        <v>cu</v>
      </c>
      <c r="Y391" t="str">
        <f t="shared" si="70"/>
        <v>GO</v>
      </c>
      <c r="Z391">
        <f t="shared" si="71"/>
        <v>2725</v>
      </c>
    </row>
    <row r="392" spans="1:26">
      <c r="A392" t="str">
        <f t="shared" si="73"/>
        <v>rt1</v>
      </c>
      <c r="B392" t="str">
        <f>VLOOKUP(A392,EventPointTypeTable!$A:$B,MATCH(EventPointTypeTable!$B$1,EventPointTypeTable!$A$1:$B$1,0),0)</f>
        <v>루틴1</v>
      </c>
      <c r="C392">
        <v>107</v>
      </c>
      <c r="D392">
        <v>111</v>
      </c>
      <c r="E392">
        <f t="shared" ca="1" si="72"/>
        <v>3860</v>
      </c>
      <c r="F392">
        <f ca="1">(60+SUMIF(OFFSET(N392,-$C392+1,0,$C392),"EN",OFFSET(O392,-$C392+1,0,$C392)))*SummonTypeTable!$Q$2</f>
        <v>1733.3333333333333</v>
      </c>
      <c r="G392">
        <f ca="1">IF(C392=1,60*SummonTypeTable!$Q$2-OFFSET(F392,0,-1),
IF(F392&lt;&gt;OFFSET(F392,-1,0),OFFSET(F392,-1,0)-OFFSET(F392,0,-1),""))</f>
        <v>-2246.666666666667</v>
      </c>
      <c r="H392">
        <f ca="1">IF(C392=1,60*SummonTypeTable!$Q$2/OFFSET(F392,0,-1),
IF(F392&lt;&gt;OFFSET(F392,-1,0),OFFSET(F392,-1,0)/OFFSET(F392,0,-1),""))</f>
        <v>0.4179620034542314</v>
      </c>
      <c r="I392">
        <f ca="1">(60+SUMIF(OFFSET(N392,-$C392+1,0,$C392),"EN",OFFSET(O392,-$C392+1,0,$C392))+SUMIF(OFFSET(S392,-$C392+1,0,$C392),"EN",OFFSET(T392,-$C392+1,0,$C392)))*SummonTypeTable!$Q$2</f>
        <v>1733.3333333333333</v>
      </c>
      <c r="J392">
        <f ca="1">IF(C392=1,60*SummonTypeTable!$Q$2-OFFSET(I392,0,-4),
IF(I392&lt;&gt;OFFSET(I392,-1,0),OFFSET(I392,-1,0)-OFFSET(I392,0,-4),""))</f>
        <v>-2246.666666666667</v>
      </c>
      <c r="K392">
        <f ca="1">IF(C392=1,60*SummonTypeTable!$Q$2/OFFSET(I392,0,-4),
IF(I392&lt;&gt;OFFSET(I392,-1,0),OFFSET(I392,-1,0)/OFFSET(I392,0,-4),""))</f>
        <v>0.4179620034542314</v>
      </c>
      <c r="L392" t="str">
        <f t="shared" ca="1" si="74"/>
        <v>cu</v>
      </c>
      <c r="M392" t="s">
        <v>81</v>
      </c>
      <c r="N392" t="s">
        <v>146</v>
      </c>
      <c r="O392">
        <v>180</v>
      </c>
      <c r="P392" t="str">
        <f t="shared" si="66"/>
        <v>에너지너무많음</v>
      </c>
      <c r="Q392" t="str">
        <f t="shared" ca="1" si="75"/>
        <v>cu</v>
      </c>
      <c r="R392" t="s">
        <v>81</v>
      </c>
      <c r="S392" t="s">
        <v>147</v>
      </c>
      <c r="T392">
        <v>2750</v>
      </c>
      <c r="U392" t="str">
        <f t="shared" ca="1" si="76"/>
        <v>cu</v>
      </c>
      <c r="V392" t="str">
        <f t="shared" si="67"/>
        <v>EN</v>
      </c>
      <c r="W392">
        <f t="shared" si="68"/>
        <v>180</v>
      </c>
      <c r="X392" t="str">
        <f t="shared" ca="1" si="69"/>
        <v>cu</v>
      </c>
      <c r="Y392" t="str">
        <f t="shared" si="70"/>
        <v>GO</v>
      </c>
      <c r="Z392">
        <f t="shared" si="71"/>
        <v>2750</v>
      </c>
    </row>
    <row r="393" spans="1:26">
      <c r="A393" t="str">
        <f t="shared" si="73"/>
        <v>rt1</v>
      </c>
      <c r="B393" t="str">
        <f>VLOOKUP(A393,EventPointTypeTable!$A:$B,MATCH(EventPointTypeTable!$B$1,EventPointTypeTable!$A$1:$B$1,0),0)</f>
        <v>루틴1</v>
      </c>
      <c r="C393">
        <v>108</v>
      </c>
      <c r="D393">
        <v>95</v>
      </c>
      <c r="E393">
        <f t="shared" ca="1" si="72"/>
        <v>3955</v>
      </c>
      <c r="F393">
        <f ca="1">(60+SUMIF(OFFSET(N393,-$C393+1,0,$C393),"EN",OFFSET(O393,-$C393+1,0,$C393)))*SummonTypeTable!$Q$2</f>
        <v>1733.3333333333333</v>
      </c>
      <c r="G393" t="str">
        <f ca="1">IF(C393=1,60*SummonTypeTable!$Q$2-OFFSET(F393,0,-1),
IF(F393&lt;&gt;OFFSET(F393,-1,0),OFFSET(F393,-1,0)-OFFSET(F393,0,-1),""))</f>
        <v/>
      </c>
      <c r="H393" t="str">
        <f ca="1">IF(C393=1,60*SummonTypeTable!$Q$2/OFFSET(F393,0,-1),
IF(F393&lt;&gt;OFFSET(F393,-1,0),OFFSET(F393,-1,0)/OFFSET(F393,0,-1),""))</f>
        <v/>
      </c>
      <c r="I393">
        <f ca="1">(60+SUMIF(OFFSET(N393,-$C393+1,0,$C393),"EN",OFFSET(O393,-$C393+1,0,$C393))+SUMIF(OFFSET(S393,-$C393+1,0,$C393),"EN",OFFSET(T393,-$C393+1,0,$C393)))*SummonTypeTable!$Q$2</f>
        <v>1733.3333333333333</v>
      </c>
      <c r="J393" t="str">
        <f ca="1">IF(C393=1,60*SummonTypeTable!$Q$2-OFFSET(I393,0,-4),
IF(I393&lt;&gt;OFFSET(I393,-1,0),OFFSET(I393,-1,0)-OFFSET(I393,0,-4),""))</f>
        <v/>
      </c>
      <c r="K393" t="str">
        <f ca="1">IF(C393=1,60*SummonTypeTable!$Q$2/OFFSET(I393,0,-4),
IF(I393&lt;&gt;OFFSET(I393,-1,0),OFFSET(I393,-1,0)/OFFSET(I393,0,-4),""))</f>
        <v/>
      </c>
      <c r="L393" t="str">
        <f t="shared" ca="1" si="74"/>
        <v>it</v>
      </c>
      <c r="M393" t="s">
        <v>139</v>
      </c>
      <c r="N393" t="s">
        <v>138</v>
      </c>
      <c r="O393">
        <v>10</v>
      </c>
      <c r="P393" t="str">
        <f t="shared" si="66"/>
        <v/>
      </c>
      <c r="Q393" t="str">
        <f t="shared" ca="1" si="75"/>
        <v>cu</v>
      </c>
      <c r="R393" t="s">
        <v>81</v>
      </c>
      <c r="S393" t="s">
        <v>147</v>
      </c>
      <c r="T393">
        <v>2775</v>
      </c>
      <c r="U393" t="str">
        <f t="shared" ca="1" si="76"/>
        <v>it</v>
      </c>
      <c r="V393" t="str">
        <f t="shared" si="67"/>
        <v>Cash_sSpellGacha</v>
      </c>
      <c r="W393">
        <f t="shared" si="68"/>
        <v>10</v>
      </c>
      <c r="X393" t="str">
        <f t="shared" ca="1" si="69"/>
        <v>cu</v>
      </c>
      <c r="Y393" t="str">
        <f t="shared" si="70"/>
        <v>GO</v>
      </c>
      <c r="Z393">
        <f t="shared" si="71"/>
        <v>2775</v>
      </c>
    </row>
    <row r="394" spans="1:26">
      <c r="A394" t="str">
        <f t="shared" si="73"/>
        <v>rt1</v>
      </c>
      <c r="B394" t="str">
        <f>VLOOKUP(A394,EventPointTypeTable!$A:$B,MATCH(EventPointTypeTable!$B$1,EventPointTypeTable!$A$1:$B$1,0),0)</f>
        <v>루틴1</v>
      </c>
      <c r="C394">
        <v>109</v>
      </c>
      <c r="D394">
        <v>126</v>
      </c>
      <c r="E394">
        <f t="shared" ca="1" si="72"/>
        <v>4081</v>
      </c>
      <c r="F394">
        <f ca="1">(60+SUMIF(OFFSET(N394,-$C394+1,0,$C394),"EN",OFFSET(O394,-$C394+1,0,$C394)))*SummonTypeTable!$Q$2</f>
        <v>1733.3333333333333</v>
      </c>
      <c r="G394" t="str">
        <f ca="1">IF(C394=1,60*SummonTypeTable!$Q$2-OFFSET(F394,0,-1),
IF(F394&lt;&gt;OFFSET(F394,-1,0),OFFSET(F394,-1,0)-OFFSET(F394,0,-1),""))</f>
        <v/>
      </c>
      <c r="H394" t="str">
        <f ca="1">IF(C394=1,60*SummonTypeTable!$Q$2/OFFSET(F394,0,-1),
IF(F394&lt;&gt;OFFSET(F394,-1,0),OFFSET(F394,-1,0)/OFFSET(F394,0,-1),""))</f>
        <v/>
      </c>
      <c r="I394">
        <f ca="1">(60+SUMIF(OFFSET(N394,-$C394+1,0,$C394),"EN",OFFSET(O394,-$C394+1,0,$C394))+SUMIF(OFFSET(S394,-$C394+1,0,$C394),"EN",OFFSET(T394,-$C394+1,0,$C394)))*SummonTypeTable!$Q$2</f>
        <v>1733.3333333333333</v>
      </c>
      <c r="J394" t="str">
        <f ca="1">IF(C394=1,60*SummonTypeTable!$Q$2-OFFSET(I394,0,-4),
IF(I394&lt;&gt;OFFSET(I394,-1,0),OFFSET(I394,-1,0)-OFFSET(I394,0,-4),""))</f>
        <v/>
      </c>
      <c r="K394" t="str">
        <f ca="1">IF(C394=1,60*SummonTypeTable!$Q$2/OFFSET(I394,0,-4),
IF(I394&lt;&gt;OFFSET(I394,-1,0),OFFSET(I394,-1,0)/OFFSET(I394,0,-4),""))</f>
        <v/>
      </c>
      <c r="L394" t="str">
        <f t="shared" ca="1" si="74"/>
        <v>cu</v>
      </c>
      <c r="M394" t="s">
        <v>81</v>
      </c>
      <c r="N394" t="s">
        <v>147</v>
      </c>
      <c r="O394">
        <v>5600</v>
      </c>
      <c r="P394" t="str">
        <f t="shared" si="66"/>
        <v/>
      </c>
      <c r="Q394" t="str">
        <f t="shared" ca="1" si="75"/>
        <v>cu</v>
      </c>
      <c r="R394" t="s">
        <v>81</v>
      </c>
      <c r="S394" t="s">
        <v>147</v>
      </c>
      <c r="T394">
        <v>2800</v>
      </c>
      <c r="U394" t="str">
        <f t="shared" ca="1" si="76"/>
        <v>cu</v>
      </c>
      <c r="V394" t="str">
        <f t="shared" si="67"/>
        <v>GO</v>
      </c>
      <c r="W394">
        <f t="shared" si="68"/>
        <v>5600</v>
      </c>
      <c r="X394" t="str">
        <f t="shared" ca="1" si="69"/>
        <v>cu</v>
      </c>
      <c r="Y394" t="str">
        <f t="shared" si="70"/>
        <v>GO</v>
      </c>
      <c r="Z394">
        <f t="shared" si="71"/>
        <v>2800</v>
      </c>
    </row>
    <row r="395" spans="1:26">
      <c r="A395" t="str">
        <f t="shared" si="73"/>
        <v>rt1</v>
      </c>
      <c r="B395" t="str">
        <f>VLOOKUP(A395,EventPointTypeTable!$A:$B,MATCH(EventPointTypeTable!$B$1,EventPointTypeTable!$A$1:$B$1,0),0)</f>
        <v>루틴1</v>
      </c>
      <c r="C395">
        <v>110</v>
      </c>
      <c r="D395">
        <v>87</v>
      </c>
      <c r="E395">
        <f t="shared" ca="1" si="72"/>
        <v>4168</v>
      </c>
      <c r="F395">
        <f ca="1">(60+SUMIF(OFFSET(N395,-$C395+1,0,$C395),"EN",OFFSET(O395,-$C395+1,0,$C395)))*SummonTypeTable!$Q$2</f>
        <v>1866.6666666666665</v>
      </c>
      <c r="G395">
        <f ca="1">IF(C395=1,60*SummonTypeTable!$Q$2-OFFSET(F395,0,-1),
IF(F395&lt;&gt;OFFSET(F395,-1,0),OFFSET(F395,-1,0)-OFFSET(F395,0,-1),""))</f>
        <v>-2434.666666666667</v>
      </c>
      <c r="H395">
        <f ca="1">IF(C395=1,60*SummonTypeTable!$Q$2/OFFSET(F395,0,-1),
IF(F395&lt;&gt;OFFSET(F395,-1,0),OFFSET(F395,-1,0)/OFFSET(F395,0,-1),""))</f>
        <v>0.41586692258477287</v>
      </c>
      <c r="I395">
        <f ca="1">(60+SUMIF(OFFSET(N395,-$C395+1,0,$C395),"EN",OFFSET(O395,-$C395+1,0,$C395))+SUMIF(OFFSET(S395,-$C395+1,0,$C395),"EN",OFFSET(T395,-$C395+1,0,$C395)))*SummonTypeTable!$Q$2</f>
        <v>1866.6666666666665</v>
      </c>
      <c r="J395">
        <f ca="1">IF(C395=1,60*SummonTypeTable!$Q$2-OFFSET(I395,0,-4),
IF(I395&lt;&gt;OFFSET(I395,-1,0),OFFSET(I395,-1,0)-OFFSET(I395,0,-4),""))</f>
        <v>-2434.666666666667</v>
      </c>
      <c r="K395">
        <f ca="1">IF(C395=1,60*SummonTypeTable!$Q$2/OFFSET(I395,0,-4),
IF(I395&lt;&gt;OFFSET(I395,-1,0),OFFSET(I395,-1,0)/OFFSET(I395,0,-4),""))</f>
        <v>0.41586692258477287</v>
      </c>
      <c r="L395" t="str">
        <f t="shared" ca="1" si="74"/>
        <v>cu</v>
      </c>
      <c r="M395" t="s">
        <v>81</v>
      </c>
      <c r="N395" t="s">
        <v>146</v>
      </c>
      <c r="O395">
        <v>200</v>
      </c>
      <c r="P395" t="str">
        <f t="shared" si="66"/>
        <v>에너지너무많음</v>
      </c>
      <c r="Q395" t="str">
        <f t="shared" ca="1" si="75"/>
        <v>cu</v>
      </c>
      <c r="R395" t="s">
        <v>81</v>
      </c>
      <c r="S395" t="s">
        <v>147</v>
      </c>
      <c r="T395">
        <v>2825</v>
      </c>
      <c r="U395" t="str">
        <f t="shared" ca="1" si="76"/>
        <v>cu</v>
      </c>
      <c r="V395" t="str">
        <f t="shared" si="67"/>
        <v>EN</v>
      </c>
      <c r="W395">
        <f t="shared" si="68"/>
        <v>200</v>
      </c>
      <c r="X395" t="str">
        <f t="shared" ca="1" si="69"/>
        <v>cu</v>
      </c>
      <c r="Y395" t="str">
        <f t="shared" si="70"/>
        <v>GO</v>
      </c>
      <c r="Z395">
        <f t="shared" si="71"/>
        <v>2825</v>
      </c>
    </row>
    <row r="396" spans="1:26">
      <c r="A396" t="str">
        <f t="shared" si="73"/>
        <v>rt1</v>
      </c>
      <c r="B396" t="str">
        <f>VLOOKUP(A396,EventPointTypeTable!$A:$B,MATCH(EventPointTypeTable!$B$1,EventPointTypeTable!$A$1:$B$1,0),0)</f>
        <v>루틴1</v>
      </c>
      <c r="C396">
        <v>111</v>
      </c>
      <c r="D396">
        <v>45</v>
      </c>
      <c r="E396">
        <f t="shared" ca="1" si="72"/>
        <v>4213</v>
      </c>
      <c r="F396">
        <f ca="1">(60+SUMIF(OFFSET(N396,-$C396+1,0,$C396),"EN",OFFSET(O396,-$C396+1,0,$C396)))*SummonTypeTable!$Q$2</f>
        <v>1866.6666666666665</v>
      </c>
      <c r="G396" t="str">
        <f ca="1">IF(C396=1,60*SummonTypeTable!$Q$2-OFFSET(F396,0,-1),
IF(F396&lt;&gt;OFFSET(F396,-1,0),OFFSET(F396,-1,0)-OFFSET(F396,0,-1),""))</f>
        <v/>
      </c>
      <c r="H396" t="str">
        <f ca="1">IF(C396=1,60*SummonTypeTable!$Q$2/OFFSET(F396,0,-1),
IF(F396&lt;&gt;OFFSET(F396,-1,0),OFFSET(F396,-1,0)/OFFSET(F396,0,-1),""))</f>
        <v/>
      </c>
      <c r="I396">
        <f ca="1">(60+SUMIF(OFFSET(N396,-$C396+1,0,$C396),"EN",OFFSET(O396,-$C396+1,0,$C396))+SUMIF(OFFSET(S396,-$C396+1,0,$C396),"EN",OFFSET(T396,-$C396+1,0,$C396)))*SummonTypeTable!$Q$2</f>
        <v>1866.6666666666665</v>
      </c>
      <c r="J396" t="str">
        <f ca="1">IF(C396=1,60*SummonTypeTable!$Q$2-OFFSET(I396,0,-4),
IF(I396&lt;&gt;OFFSET(I396,-1,0),OFFSET(I396,-1,0)-OFFSET(I396,0,-4),""))</f>
        <v/>
      </c>
      <c r="K396" t="str">
        <f ca="1">IF(C396=1,60*SummonTypeTable!$Q$2/OFFSET(I396,0,-4),
IF(I396&lt;&gt;OFFSET(I396,-1,0),OFFSET(I396,-1,0)/OFFSET(I396,0,-4),""))</f>
        <v/>
      </c>
      <c r="L396" t="str">
        <f t="shared" ca="1" si="74"/>
        <v>it</v>
      </c>
      <c r="M396" t="s">
        <v>139</v>
      </c>
      <c r="N396" t="s">
        <v>158</v>
      </c>
      <c r="O396">
        <v>1</v>
      </c>
      <c r="P396" t="str">
        <f t="shared" si="66"/>
        <v/>
      </c>
      <c r="Q396" t="str">
        <f t="shared" ca="1" si="75"/>
        <v>cu</v>
      </c>
      <c r="R396" t="s">
        <v>81</v>
      </c>
      <c r="S396" t="s">
        <v>147</v>
      </c>
      <c r="T396">
        <v>2850</v>
      </c>
      <c r="U396" t="str">
        <f t="shared" ca="1" si="76"/>
        <v>it</v>
      </c>
      <c r="V396" t="str">
        <f t="shared" si="67"/>
        <v>Cash_sEquipGacha</v>
      </c>
      <c r="W396">
        <f t="shared" si="68"/>
        <v>1</v>
      </c>
      <c r="X396" t="str">
        <f t="shared" ca="1" si="69"/>
        <v>cu</v>
      </c>
      <c r="Y396" t="str">
        <f t="shared" si="70"/>
        <v>GO</v>
      </c>
      <c r="Z396">
        <f t="shared" si="71"/>
        <v>2850</v>
      </c>
    </row>
    <row r="397" spans="1:26">
      <c r="A397" t="str">
        <f t="shared" si="73"/>
        <v>rt1</v>
      </c>
      <c r="B397" t="str">
        <f>VLOOKUP(A397,EventPointTypeTable!$A:$B,MATCH(EventPointTypeTable!$B$1,EventPointTypeTable!$A$1:$B$1,0),0)</f>
        <v>루틴1</v>
      </c>
      <c r="C397">
        <v>112</v>
      </c>
      <c r="D397">
        <v>52</v>
      </c>
      <c r="E397">
        <f t="shared" ca="1" si="72"/>
        <v>4265</v>
      </c>
      <c r="F397">
        <f ca="1">(60+SUMIF(OFFSET(N397,-$C397+1,0,$C397),"EN",OFFSET(O397,-$C397+1,0,$C397)))*SummonTypeTable!$Q$2</f>
        <v>1866.6666666666665</v>
      </c>
      <c r="G397" t="str">
        <f ca="1">IF(C397=1,60*SummonTypeTable!$Q$2-OFFSET(F397,0,-1),
IF(F397&lt;&gt;OFFSET(F397,-1,0),OFFSET(F397,-1,0)-OFFSET(F397,0,-1),""))</f>
        <v/>
      </c>
      <c r="H397" t="str">
        <f ca="1">IF(C397=1,60*SummonTypeTable!$Q$2/OFFSET(F397,0,-1),
IF(F397&lt;&gt;OFFSET(F397,-1,0),OFFSET(F397,-1,0)/OFFSET(F397,0,-1),""))</f>
        <v/>
      </c>
      <c r="I397">
        <f ca="1">(60+SUMIF(OFFSET(N397,-$C397+1,0,$C397),"EN",OFFSET(O397,-$C397+1,0,$C397))+SUMIF(OFFSET(S397,-$C397+1,0,$C397),"EN",OFFSET(T397,-$C397+1,0,$C397)))*SummonTypeTable!$Q$2</f>
        <v>1866.6666666666665</v>
      </c>
      <c r="J397" t="str">
        <f ca="1">IF(C397=1,60*SummonTypeTable!$Q$2-OFFSET(I397,0,-4),
IF(I397&lt;&gt;OFFSET(I397,-1,0),OFFSET(I397,-1,0)-OFFSET(I397,0,-4),""))</f>
        <v/>
      </c>
      <c r="K397" t="str">
        <f ca="1">IF(C397=1,60*SummonTypeTable!$Q$2/OFFSET(I397,0,-4),
IF(I397&lt;&gt;OFFSET(I397,-1,0),OFFSET(I397,-1,0)/OFFSET(I397,0,-4),""))</f>
        <v/>
      </c>
      <c r="L397" t="str">
        <f t="shared" ca="1" si="74"/>
        <v>cu</v>
      </c>
      <c r="M397" t="s">
        <v>81</v>
      </c>
      <c r="N397" t="s">
        <v>147</v>
      </c>
      <c r="O397">
        <v>5750</v>
      </c>
      <c r="P397" t="str">
        <f t="shared" si="66"/>
        <v/>
      </c>
      <c r="Q397" t="str">
        <f t="shared" ca="1" si="75"/>
        <v>cu</v>
      </c>
      <c r="R397" t="s">
        <v>81</v>
      </c>
      <c r="S397" t="s">
        <v>147</v>
      </c>
      <c r="T397">
        <v>2875</v>
      </c>
      <c r="U397" t="str">
        <f t="shared" ca="1" si="76"/>
        <v>cu</v>
      </c>
      <c r="V397" t="str">
        <f t="shared" si="67"/>
        <v>GO</v>
      </c>
      <c r="W397">
        <f t="shared" si="68"/>
        <v>5750</v>
      </c>
      <c r="X397" t="str">
        <f t="shared" ca="1" si="69"/>
        <v>cu</v>
      </c>
      <c r="Y397" t="str">
        <f t="shared" si="70"/>
        <v>GO</v>
      </c>
      <c r="Z397">
        <f t="shared" si="71"/>
        <v>2875</v>
      </c>
    </row>
    <row r="398" spans="1:26">
      <c r="A398" t="str">
        <f t="shared" si="73"/>
        <v>rt1</v>
      </c>
      <c r="B398" t="str">
        <f>VLOOKUP(A398,EventPointTypeTable!$A:$B,MATCH(EventPointTypeTable!$B$1,EventPointTypeTable!$A$1:$B$1,0),0)</f>
        <v>루틴1</v>
      </c>
      <c r="C398">
        <v>113</v>
      </c>
      <c r="D398">
        <v>79</v>
      </c>
      <c r="E398">
        <f t="shared" ca="1" si="72"/>
        <v>4344</v>
      </c>
      <c r="F398">
        <f ca="1">(60+SUMIF(OFFSET(N398,-$C398+1,0,$C398),"EN",OFFSET(O398,-$C398+1,0,$C398)))*SummonTypeTable!$Q$2</f>
        <v>1866.6666666666665</v>
      </c>
      <c r="G398" t="str">
        <f ca="1">IF(C398=1,60*SummonTypeTable!$Q$2-OFFSET(F398,0,-1),
IF(F398&lt;&gt;OFFSET(F398,-1,0),OFFSET(F398,-1,0)-OFFSET(F398,0,-1),""))</f>
        <v/>
      </c>
      <c r="H398" t="str">
        <f ca="1">IF(C398=1,60*SummonTypeTable!$Q$2/OFFSET(F398,0,-1),
IF(F398&lt;&gt;OFFSET(F398,-1,0),OFFSET(F398,-1,0)/OFFSET(F398,0,-1),""))</f>
        <v/>
      </c>
      <c r="I398">
        <f ca="1">(60+SUMIF(OFFSET(N398,-$C398+1,0,$C398),"EN",OFFSET(O398,-$C398+1,0,$C398))+SUMIF(OFFSET(S398,-$C398+1,0,$C398),"EN",OFFSET(T398,-$C398+1,0,$C398)))*SummonTypeTable!$Q$2</f>
        <v>1866.6666666666665</v>
      </c>
      <c r="J398" t="str">
        <f ca="1">IF(C398=1,60*SummonTypeTable!$Q$2-OFFSET(I398,0,-4),
IF(I398&lt;&gt;OFFSET(I398,-1,0),OFFSET(I398,-1,0)-OFFSET(I398,0,-4),""))</f>
        <v/>
      </c>
      <c r="K398" t="str">
        <f ca="1">IF(C398=1,60*SummonTypeTable!$Q$2/OFFSET(I398,0,-4),
IF(I398&lt;&gt;OFFSET(I398,-1,0),OFFSET(I398,-1,0)/OFFSET(I398,0,-4),""))</f>
        <v/>
      </c>
      <c r="L398" t="str">
        <f t="shared" ca="1" si="74"/>
        <v>it</v>
      </c>
      <c r="M398" t="s">
        <v>139</v>
      </c>
      <c r="N398" t="s">
        <v>140</v>
      </c>
      <c r="O398">
        <v>2</v>
      </c>
      <c r="P398" t="str">
        <f t="shared" si="66"/>
        <v/>
      </c>
      <c r="Q398" t="str">
        <f t="shared" ca="1" si="75"/>
        <v>cu</v>
      </c>
      <c r="R398" t="s">
        <v>81</v>
      </c>
      <c r="S398" t="s">
        <v>147</v>
      </c>
      <c r="T398">
        <v>2900</v>
      </c>
      <c r="U398" t="str">
        <f t="shared" ca="1" si="76"/>
        <v>it</v>
      </c>
      <c r="V398" t="str">
        <f t="shared" si="67"/>
        <v>Cash_sCharacterGacha</v>
      </c>
      <c r="W398">
        <f t="shared" si="68"/>
        <v>2</v>
      </c>
      <c r="X398" t="str">
        <f t="shared" ca="1" si="69"/>
        <v>cu</v>
      </c>
      <c r="Y398" t="str">
        <f t="shared" si="70"/>
        <v>GO</v>
      </c>
      <c r="Z398">
        <f t="shared" si="71"/>
        <v>2900</v>
      </c>
    </row>
    <row r="399" spans="1:26">
      <c r="A399" t="str">
        <f t="shared" si="73"/>
        <v>rt1</v>
      </c>
      <c r="B399" t="str">
        <f>VLOOKUP(A399,EventPointTypeTable!$A:$B,MATCH(EventPointTypeTable!$B$1,EventPointTypeTable!$A$1:$B$1,0),0)</f>
        <v>루틴1</v>
      </c>
      <c r="C399">
        <v>114</v>
      </c>
      <c r="D399">
        <v>105</v>
      </c>
      <c r="E399">
        <f t="shared" ca="1" si="72"/>
        <v>4449</v>
      </c>
      <c r="F399">
        <f ca="1">(60+SUMIF(OFFSET(N399,-$C399+1,0,$C399),"EN",OFFSET(O399,-$C399+1,0,$C399)))*SummonTypeTable!$Q$2</f>
        <v>1866.6666666666665</v>
      </c>
      <c r="G399" t="str">
        <f ca="1">IF(C399=1,60*SummonTypeTable!$Q$2-OFFSET(F399,0,-1),
IF(F399&lt;&gt;OFFSET(F399,-1,0),OFFSET(F399,-1,0)-OFFSET(F399,0,-1),""))</f>
        <v/>
      </c>
      <c r="H399" t="str">
        <f ca="1">IF(C399=1,60*SummonTypeTable!$Q$2/OFFSET(F399,0,-1),
IF(F399&lt;&gt;OFFSET(F399,-1,0),OFFSET(F399,-1,0)/OFFSET(F399,0,-1),""))</f>
        <v/>
      </c>
      <c r="I399">
        <f ca="1">(60+SUMIF(OFFSET(N399,-$C399+1,0,$C399),"EN",OFFSET(O399,-$C399+1,0,$C399))+SUMIF(OFFSET(S399,-$C399+1,0,$C399),"EN",OFFSET(T399,-$C399+1,0,$C399)))*SummonTypeTable!$Q$2</f>
        <v>1866.6666666666665</v>
      </c>
      <c r="J399" t="str">
        <f ca="1">IF(C399=1,60*SummonTypeTable!$Q$2-OFFSET(I399,0,-4),
IF(I399&lt;&gt;OFFSET(I399,-1,0),OFFSET(I399,-1,0)-OFFSET(I399,0,-4),""))</f>
        <v/>
      </c>
      <c r="K399" t="str">
        <f ca="1">IF(C399=1,60*SummonTypeTable!$Q$2/OFFSET(I399,0,-4),
IF(I399&lt;&gt;OFFSET(I399,-1,0),OFFSET(I399,-1,0)/OFFSET(I399,0,-4),""))</f>
        <v/>
      </c>
      <c r="L399" t="str">
        <f t="shared" ca="1" si="74"/>
        <v>cu</v>
      </c>
      <c r="M399" t="s">
        <v>81</v>
      </c>
      <c r="N399" t="s">
        <v>147</v>
      </c>
      <c r="O399">
        <v>5850</v>
      </c>
      <c r="P399" t="str">
        <f t="shared" si="66"/>
        <v/>
      </c>
      <c r="Q399" t="str">
        <f t="shared" ca="1" si="75"/>
        <v>cu</v>
      </c>
      <c r="R399" t="s">
        <v>81</v>
      </c>
      <c r="S399" t="s">
        <v>147</v>
      </c>
      <c r="T399">
        <v>2925</v>
      </c>
      <c r="U399" t="str">
        <f t="shared" ca="1" si="76"/>
        <v>cu</v>
      </c>
      <c r="V399" t="str">
        <f t="shared" si="67"/>
        <v>GO</v>
      </c>
      <c r="W399">
        <f t="shared" si="68"/>
        <v>5850</v>
      </c>
      <c r="X399" t="str">
        <f t="shared" ca="1" si="69"/>
        <v>cu</v>
      </c>
      <c r="Y399" t="str">
        <f t="shared" si="70"/>
        <v>GO</v>
      </c>
      <c r="Z399">
        <f t="shared" si="71"/>
        <v>2925</v>
      </c>
    </row>
    <row r="400" spans="1:26">
      <c r="A400" t="str">
        <f t="shared" si="73"/>
        <v>rt1</v>
      </c>
      <c r="B400" t="str">
        <f>VLOOKUP(A400,EventPointTypeTable!$A:$B,MATCH(EventPointTypeTable!$B$1,EventPointTypeTable!$A$1:$B$1,0),0)</f>
        <v>루틴1</v>
      </c>
      <c r="C400">
        <v>115</v>
      </c>
      <c r="D400">
        <v>43</v>
      </c>
      <c r="E400">
        <f t="shared" ca="1" si="72"/>
        <v>4492</v>
      </c>
      <c r="F400">
        <f ca="1">(60+SUMIF(OFFSET(N400,-$C400+1,0,$C400),"EN",OFFSET(O400,-$C400+1,0,$C400)))*SummonTypeTable!$Q$2</f>
        <v>2013.3333333333333</v>
      </c>
      <c r="G400">
        <f ca="1">IF(C400=1,60*SummonTypeTable!$Q$2-OFFSET(F400,0,-1),
IF(F400&lt;&gt;OFFSET(F400,-1,0),OFFSET(F400,-1,0)-OFFSET(F400,0,-1),""))</f>
        <v>-2625.3333333333335</v>
      </c>
      <c r="H400">
        <f ca="1">IF(C400=1,60*SummonTypeTable!$Q$2/OFFSET(F400,0,-1),
IF(F400&lt;&gt;OFFSET(F400,-1,0),OFFSET(F400,-1,0)/OFFSET(F400,0,-1),""))</f>
        <v>0.41555357672899967</v>
      </c>
      <c r="I400">
        <f ca="1">(60+SUMIF(OFFSET(N400,-$C400+1,0,$C400),"EN",OFFSET(O400,-$C400+1,0,$C400))+SUMIF(OFFSET(S400,-$C400+1,0,$C400),"EN",OFFSET(T400,-$C400+1,0,$C400)))*SummonTypeTable!$Q$2</f>
        <v>2013.3333333333333</v>
      </c>
      <c r="J400">
        <f ca="1">IF(C400=1,60*SummonTypeTable!$Q$2-OFFSET(I400,0,-4),
IF(I400&lt;&gt;OFFSET(I400,-1,0),OFFSET(I400,-1,0)-OFFSET(I400,0,-4),""))</f>
        <v>-2625.3333333333335</v>
      </c>
      <c r="K400">
        <f ca="1">IF(C400=1,60*SummonTypeTable!$Q$2/OFFSET(I400,0,-4),
IF(I400&lt;&gt;OFFSET(I400,-1,0),OFFSET(I400,-1,0)/OFFSET(I400,0,-4),""))</f>
        <v>0.41555357672899967</v>
      </c>
      <c r="L400" t="str">
        <f t="shared" ca="1" si="74"/>
        <v>cu</v>
      </c>
      <c r="M400" t="s">
        <v>81</v>
      </c>
      <c r="N400" t="s">
        <v>146</v>
      </c>
      <c r="O400">
        <v>220</v>
      </c>
      <c r="P400" t="str">
        <f t="shared" ref="P400:P462" si="77">IF(M400="장비1상자",
  IF(OR(N400&gt;3,O400&gt;5),"장비이상",""),
IF(N400="GO",
  IF(O400&lt;100,"골드이상",""),
IF(N400="EN",
  IF(O400&gt;29,"에너지너무많음",
  IF(O400&gt;9,"에너지다소많음","")),"")))</f>
        <v>에너지너무많음</v>
      </c>
      <c r="Q400" t="str">
        <f t="shared" ca="1" si="75"/>
        <v>cu</v>
      </c>
      <c r="R400" t="s">
        <v>81</v>
      </c>
      <c r="S400" t="s">
        <v>147</v>
      </c>
      <c r="T400">
        <v>2950</v>
      </c>
      <c r="U400" t="str">
        <f t="shared" ca="1" si="76"/>
        <v>cu</v>
      </c>
      <c r="V400" t="str">
        <f t="shared" ref="V400:V462" si="78">IF(LEN(N400)=0,"",N400)</f>
        <v>EN</v>
      </c>
      <c r="W400">
        <f t="shared" ref="W400:W462" si="79">IF(LEN(O400)=0,"",O400)</f>
        <v>220</v>
      </c>
      <c r="X400" t="str">
        <f t="shared" ref="X400:X462" ca="1" si="80">IF(LEN(Q400)=0,"",Q400)</f>
        <v>cu</v>
      </c>
      <c r="Y400" t="str">
        <f t="shared" ref="Y400:Y462" si="81">IF(LEN(S400)=0,"",S400)</f>
        <v>GO</v>
      </c>
      <c r="Z400">
        <f t="shared" ref="Z400:Z462" si="82">IF(LEN(T400)=0,"",T400)</f>
        <v>2950</v>
      </c>
    </row>
    <row r="401" spans="1:26">
      <c r="A401" t="str">
        <f t="shared" si="73"/>
        <v>rt1</v>
      </c>
      <c r="B401" t="str">
        <f>VLOOKUP(A401,EventPointTypeTable!$A:$B,MATCH(EventPointTypeTable!$B$1,EventPointTypeTable!$A$1:$B$1,0),0)</f>
        <v>루틴1</v>
      </c>
      <c r="C401">
        <v>116</v>
      </c>
      <c r="D401">
        <v>87</v>
      </c>
      <c r="E401">
        <f t="shared" ca="1" si="72"/>
        <v>4579</v>
      </c>
      <c r="F401">
        <f ca="1">(60+SUMIF(OFFSET(N401,-$C401+1,0,$C401),"EN",OFFSET(O401,-$C401+1,0,$C401)))*SummonTypeTable!$Q$2</f>
        <v>2013.3333333333333</v>
      </c>
      <c r="G401" t="str">
        <f ca="1">IF(C401=1,60*SummonTypeTable!$Q$2-OFFSET(F401,0,-1),
IF(F401&lt;&gt;OFFSET(F401,-1,0),OFFSET(F401,-1,0)-OFFSET(F401,0,-1),""))</f>
        <v/>
      </c>
      <c r="H401" t="str">
        <f ca="1">IF(C401=1,60*SummonTypeTable!$Q$2/OFFSET(F401,0,-1),
IF(F401&lt;&gt;OFFSET(F401,-1,0),OFFSET(F401,-1,0)/OFFSET(F401,0,-1),""))</f>
        <v/>
      </c>
      <c r="I401">
        <f ca="1">(60+SUMIF(OFFSET(N401,-$C401+1,0,$C401),"EN",OFFSET(O401,-$C401+1,0,$C401))+SUMIF(OFFSET(S401,-$C401+1,0,$C401),"EN",OFFSET(T401,-$C401+1,0,$C401)))*SummonTypeTable!$Q$2</f>
        <v>2013.3333333333333</v>
      </c>
      <c r="J401" t="str">
        <f ca="1">IF(C401=1,60*SummonTypeTable!$Q$2-OFFSET(I401,0,-4),
IF(I401&lt;&gt;OFFSET(I401,-1,0),OFFSET(I401,-1,0)-OFFSET(I401,0,-4),""))</f>
        <v/>
      </c>
      <c r="K401" t="str">
        <f ca="1">IF(C401=1,60*SummonTypeTable!$Q$2/OFFSET(I401,0,-4),
IF(I401&lt;&gt;OFFSET(I401,-1,0),OFFSET(I401,-1,0)/OFFSET(I401,0,-4),""))</f>
        <v/>
      </c>
      <c r="L401" t="str">
        <f t="shared" ca="1" si="74"/>
        <v>it</v>
      </c>
      <c r="M401" t="s">
        <v>139</v>
      </c>
      <c r="N401" t="s">
        <v>158</v>
      </c>
      <c r="O401">
        <v>1</v>
      </c>
      <c r="P401" t="str">
        <f t="shared" si="77"/>
        <v/>
      </c>
      <c r="Q401" t="str">
        <f t="shared" ca="1" si="75"/>
        <v>cu</v>
      </c>
      <c r="R401" t="s">
        <v>81</v>
      </c>
      <c r="S401" t="s">
        <v>147</v>
      </c>
      <c r="T401">
        <v>2975</v>
      </c>
      <c r="U401" t="str">
        <f t="shared" ca="1" si="76"/>
        <v>it</v>
      </c>
      <c r="V401" t="str">
        <f t="shared" si="78"/>
        <v>Cash_sEquipGacha</v>
      </c>
      <c r="W401">
        <f t="shared" si="79"/>
        <v>1</v>
      </c>
      <c r="X401" t="str">
        <f t="shared" ca="1" si="80"/>
        <v>cu</v>
      </c>
      <c r="Y401" t="str">
        <f t="shared" si="81"/>
        <v>GO</v>
      </c>
      <c r="Z401">
        <f t="shared" si="82"/>
        <v>2975</v>
      </c>
    </row>
    <row r="402" spans="1:26">
      <c r="A402" t="str">
        <f t="shared" si="73"/>
        <v>rt1</v>
      </c>
      <c r="B402" t="str">
        <f>VLOOKUP(A402,EventPointTypeTable!$A:$B,MATCH(EventPointTypeTable!$B$1,EventPointTypeTable!$A$1:$B$1,0),0)</f>
        <v>루틴1</v>
      </c>
      <c r="C402">
        <v>117</v>
      </c>
      <c r="D402">
        <v>146</v>
      </c>
      <c r="E402">
        <f t="shared" ca="1" si="72"/>
        <v>4725</v>
      </c>
      <c r="F402">
        <f ca="1">(60+SUMIF(OFFSET(N402,-$C402+1,0,$C402),"EN",OFFSET(O402,-$C402+1,0,$C402)))*SummonTypeTable!$Q$2</f>
        <v>2013.3333333333333</v>
      </c>
      <c r="G402" t="str">
        <f ca="1">IF(C402=1,60*SummonTypeTable!$Q$2-OFFSET(F402,0,-1),
IF(F402&lt;&gt;OFFSET(F402,-1,0),OFFSET(F402,-1,0)-OFFSET(F402,0,-1),""))</f>
        <v/>
      </c>
      <c r="H402" t="str">
        <f ca="1">IF(C402=1,60*SummonTypeTable!$Q$2/OFFSET(F402,0,-1),
IF(F402&lt;&gt;OFFSET(F402,-1,0),OFFSET(F402,-1,0)/OFFSET(F402,0,-1),""))</f>
        <v/>
      </c>
      <c r="I402">
        <f ca="1">(60+SUMIF(OFFSET(N402,-$C402+1,0,$C402),"EN",OFFSET(O402,-$C402+1,0,$C402))+SUMIF(OFFSET(S402,-$C402+1,0,$C402),"EN",OFFSET(T402,-$C402+1,0,$C402)))*SummonTypeTable!$Q$2</f>
        <v>2013.3333333333333</v>
      </c>
      <c r="J402" t="str">
        <f ca="1">IF(C402=1,60*SummonTypeTable!$Q$2-OFFSET(I402,0,-4),
IF(I402&lt;&gt;OFFSET(I402,-1,0),OFFSET(I402,-1,0)-OFFSET(I402,0,-4),""))</f>
        <v/>
      </c>
      <c r="K402" t="str">
        <f ca="1">IF(C402=1,60*SummonTypeTable!$Q$2/OFFSET(I402,0,-4),
IF(I402&lt;&gt;OFFSET(I402,-1,0),OFFSET(I402,-1,0)/OFFSET(I402,0,-4),""))</f>
        <v/>
      </c>
      <c r="L402" t="str">
        <f t="shared" ca="1" si="74"/>
        <v>cu</v>
      </c>
      <c r="M402" t="s">
        <v>81</v>
      </c>
      <c r="N402" t="s">
        <v>147</v>
      </c>
      <c r="O402">
        <v>6000</v>
      </c>
      <c r="P402" t="str">
        <f t="shared" si="77"/>
        <v/>
      </c>
      <c r="Q402" t="str">
        <f t="shared" ca="1" si="75"/>
        <v>cu</v>
      </c>
      <c r="R402" t="s">
        <v>81</v>
      </c>
      <c r="S402" t="s">
        <v>147</v>
      </c>
      <c r="T402">
        <v>3000</v>
      </c>
      <c r="U402" t="str">
        <f t="shared" ca="1" si="76"/>
        <v>cu</v>
      </c>
      <c r="V402" t="str">
        <f t="shared" si="78"/>
        <v>GO</v>
      </c>
      <c r="W402">
        <f t="shared" si="79"/>
        <v>6000</v>
      </c>
      <c r="X402" t="str">
        <f t="shared" ca="1" si="80"/>
        <v>cu</v>
      </c>
      <c r="Y402" t="str">
        <f t="shared" si="81"/>
        <v>GO</v>
      </c>
      <c r="Z402">
        <f t="shared" si="82"/>
        <v>3000</v>
      </c>
    </row>
    <row r="403" spans="1:26">
      <c r="A403" t="str">
        <f t="shared" si="73"/>
        <v>rt1</v>
      </c>
      <c r="B403" t="str">
        <f>VLOOKUP(A403,EventPointTypeTable!$A:$B,MATCH(EventPointTypeTable!$B$1,EventPointTypeTable!$A$1:$B$1,0),0)</f>
        <v>루틴1</v>
      </c>
      <c r="C403">
        <v>118</v>
      </c>
      <c r="D403">
        <v>107</v>
      </c>
      <c r="E403">
        <f t="shared" ca="1" si="72"/>
        <v>4832</v>
      </c>
      <c r="F403">
        <f ca="1">(60+SUMIF(OFFSET(N403,-$C403+1,0,$C403),"EN",OFFSET(O403,-$C403+1,0,$C403)))*SummonTypeTable!$Q$2</f>
        <v>2013.3333333333333</v>
      </c>
      <c r="G403" t="str">
        <f ca="1">IF(C403=1,60*SummonTypeTable!$Q$2-OFFSET(F403,0,-1),
IF(F403&lt;&gt;OFFSET(F403,-1,0),OFFSET(F403,-1,0)-OFFSET(F403,0,-1),""))</f>
        <v/>
      </c>
      <c r="H403" t="str">
        <f ca="1">IF(C403=1,60*SummonTypeTable!$Q$2/OFFSET(F403,0,-1),
IF(F403&lt;&gt;OFFSET(F403,-1,0),OFFSET(F403,-1,0)/OFFSET(F403,0,-1),""))</f>
        <v/>
      </c>
      <c r="I403">
        <f ca="1">(60+SUMIF(OFFSET(N403,-$C403+1,0,$C403),"EN",OFFSET(O403,-$C403+1,0,$C403))+SUMIF(OFFSET(S403,-$C403+1,0,$C403),"EN",OFFSET(T403,-$C403+1,0,$C403)))*SummonTypeTable!$Q$2</f>
        <v>2013.3333333333333</v>
      </c>
      <c r="J403" t="str">
        <f ca="1">IF(C403=1,60*SummonTypeTable!$Q$2-OFFSET(I403,0,-4),
IF(I403&lt;&gt;OFFSET(I403,-1,0),OFFSET(I403,-1,0)-OFFSET(I403,0,-4),""))</f>
        <v/>
      </c>
      <c r="K403" t="str">
        <f ca="1">IF(C403=1,60*SummonTypeTable!$Q$2/OFFSET(I403,0,-4),
IF(I403&lt;&gt;OFFSET(I403,-1,0),OFFSET(I403,-1,0)/OFFSET(I403,0,-4),""))</f>
        <v/>
      </c>
      <c r="L403" t="str">
        <f t="shared" ca="1" si="74"/>
        <v>cu</v>
      </c>
      <c r="M403" t="s">
        <v>81</v>
      </c>
      <c r="N403" t="s">
        <v>153</v>
      </c>
      <c r="O403">
        <v>21</v>
      </c>
      <c r="P403" t="str">
        <f t="shared" si="77"/>
        <v/>
      </c>
      <c r="Q403" t="str">
        <f t="shared" ca="1" si="75"/>
        <v>cu</v>
      </c>
      <c r="R403" t="s">
        <v>81</v>
      </c>
      <c r="S403" t="s">
        <v>153</v>
      </c>
      <c r="T403">
        <v>7</v>
      </c>
      <c r="U403" t="str">
        <f t="shared" ca="1" si="76"/>
        <v>cu</v>
      </c>
      <c r="V403" t="str">
        <f t="shared" si="78"/>
        <v>DI</v>
      </c>
      <c r="W403">
        <f t="shared" si="79"/>
        <v>21</v>
      </c>
      <c r="X403" t="str">
        <f t="shared" ca="1" si="80"/>
        <v>cu</v>
      </c>
      <c r="Y403" t="str">
        <f t="shared" si="81"/>
        <v>DI</v>
      </c>
      <c r="Z403">
        <f t="shared" si="82"/>
        <v>7</v>
      </c>
    </row>
    <row r="404" spans="1:26">
      <c r="A404" t="str">
        <f t="shared" si="73"/>
        <v>rt1</v>
      </c>
      <c r="B404" t="str">
        <f>VLOOKUP(A404,EventPointTypeTable!$A:$B,MATCH(EventPointTypeTable!$B$1,EventPointTypeTable!$A$1:$B$1,0),0)</f>
        <v>루틴1</v>
      </c>
      <c r="C404">
        <v>119</v>
      </c>
      <c r="D404">
        <v>45</v>
      </c>
      <c r="E404">
        <f t="shared" ca="1" si="72"/>
        <v>4877</v>
      </c>
      <c r="F404">
        <f ca="1">(60+SUMIF(OFFSET(N404,-$C404+1,0,$C404),"EN",OFFSET(O404,-$C404+1,0,$C404)))*SummonTypeTable!$Q$2</f>
        <v>2013.3333333333333</v>
      </c>
      <c r="G404" t="str">
        <f ca="1">IF(C404=1,60*SummonTypeTable!$Q$2-OFFSET(F404,0,-1),
IF(F404&lt;&gt;OFFSET(F404,-1,0),OFFSET(F404,-1,0)-OFFSET(F404,0,-1),""))</f>
        <v/>
      </c>
      <c r="H404" t="str">
        <f ca="1">IF(C404=1,60*SummonTypeTable!$Q$2/OFFSET(F404,0,-1),
IF(F404&lt;&gt;OFFSET(F404,-1,0),OFFSET(F404,-1,0)/OFFSET(F404,0,-1),""))</f>
        <v/>
      </c>
      <c r="I404">
        <f ca="1">(60+SUMIF(OFFSET(N404,-$C404+1,0,$C404),"EN",OFFSET(O404,-$C404+1,0,$C404))+SUMIF(OFFSET(S404,-$C404+1,0,$C404),"EN",OFFSET(T404,-$C404+1,0,$C404)))*SummonTypeTable!$Q$2</f>
        <v>2013.3333333333333</v>
      </c>
      <c r="J404" t="str">
        <f ca="1">IF(C404=1,60*SummonTypeTable!$Q$2-OFFSET(I404,0,-4),
IF(I404&lt;&gt;OFFSET(I404,-1,0),OFFSET(I404,-1,0)-OFFSET(I404,0,-4),""))</f>
        <v/>
      </c>
      <c r="K404" t="str">
        <f ca="1">IF(C404=1,60*SummonTypeTable!$Q$2/OFFSET(I404,0,-4),
IF(I404&lt;&gt;OFFSET(I404,-1,0),OFFSET(I404,-1,0)/OFFSET(I404,0,-4),""))</f>
        <v/>
      </c>
      <c r="L404" t="str">
        <f t="shared" ca="1" si="74"/>
        <v>cu</v>
      </c>
      <c r="M404" t="s">
        <v>81</v>
      </c>
      <c r="N404" t="s">
        <v>147</v>
      </c>
      <c r="O404">
        <v>6100</v>
      </c>
      <c r="P404" t="str">
        <f t="shared" si="77"/>
        <v/>
      </c>
      <c r="Q404" t="str">
        <f t="shared" ca="1" si="75"/>
        <v>cu</v>
      </c>
      <c r="R404" t="s">
        <v>81</v>
      </c>
      <c r="S404" t="s">
        <v>147</v>
      </c>
      <c r="T404">
        <v>3050</v>
      </c>
      <c r="U404" t="str">
        <f t="shared" ca="1" si="76"/>
        <v>cu</v>
      </c>
      <c r="V404" t="str">
        <f t="shared" si="78"/>
        <v>GO</v>
      </c>
      <c r="W404">
        <f t="shared" si="79"/>
        <v>6100</v>
      </c>
      <c r="X404" t="str">
        <f t="shared" ca="1" si="80"/>
        <v>cu</v>
      </c>
      <c r="Y404" t="str">
        <f t="shared" si="81"/>
        <v>GO</v>
      </c>
      <c r="Z404">
        <f t="shared" si="82"/>
        <v>3050</v>
      </c>
    </row>
    <row r="405" spans="1:26">
      <c r="A405" t="str">
        <f t="shared" si="73"/>
        <v>rt1</v>
      </c>
      <c r="B405" t="str">
        <f>VLOOKUP(A405,EventPointTypeTable!$A:$B,MATCH(EventPointTypeTable!$B$1,EventPointTypeTable!$A$1:$B$1,0),0)</f>
        <v>루틴1</v>
      </c>
      <c r="C405">
        <v>120</v>
      </c>
      <c r="D405">
        <v>63</v>
      </c>
      <c r="E405">
        <f t="shared" ca="1" si="72"/>
        <v>4940</v>
      </c>
      <c r="F405">
        <f ca="1">(60+SUMIF(OFFSET(N405,-$C405+1,0,$C405),"EN",OFFSET(O405,-$C405+1,0,$C405)))*SummonTypeTable!$Q$2</f>
        <v>2013.3333333333333</v>
      </c>
      <c r="G405" t="str">
        <f ca="1">IF(C405=1,60*SummonTypeTable!$Q$2-OFFSET(F405,0,-1),
IF(F405&lt;&gt;OFFSET(F405,-1,0),OFFSET(F405,-1,0)-OFFSET(F405,0,-1),""))</f>
        <v/>
      </c>
      <c r="H405" t="str">
        <f ca="1">IF(C405=1,60*SummonTypeTable!$Q$2/OFFSET(F405,0,-1),
IF(F405&lt;&gt;OFFSET(F405,-1,0),OFFSET(F405,-1,0)/OFFSET(F405,0,-1),""))</f>
        <v/>
      </c>
      <c r="I405">
        <f ca="1">(60+SUMIF(OFFSET(N405,-$C405+1,0,$C405),"EN",OFFSET(O405,-$C405+1,0,$C405))+SUMIF(OFFSET(S405,-$C405+1,0,$C405),"EN",OFFSET(T405,-$C405+1,0,$C405)))*SummonTypeTable!$Q$2</f>
        <v>2013.3333333333333</v>
      </c>
      <c r="J405" t="str">
        <f ca="1">IF(C405=1,60*SummonTypeTable!$Q$2-OFFSET(I405,0,-4),
IF(I405&lt;&gt;OFFSET(I405,-1,0),OFFSET(I405,-1,0)-OFFSET(I405,0,-4),""))</f>
        <v/>
      </c>
      <c r="K405" t="str">
        <f ca="1">IF(C405=1,60*SummonTypeTable!$Q$2/OFFSET(I405,0,-4),
IF(I405&lt;&gt;OFFSET(I405,-1,0),OFFSET(I405,-1,0)/OFFSET(I405,0,-4),""))</f>
        <v/>
      </c>
      <c r="L405" t="str">
        <f t="shared" ca="1" si="74"/>
        <v>it</v>
      </c>
      <c r="M405" t="s">
        <v>139</v>
      </c>
      <c r="N405" t="s">
        <v>158</v>
      </c>
      <c r="O405">
        <v>1</v>
      </c>
      <c r="P405" t="str">
        <f t="shared" si="77"/>
        <v/>
      </c>
      <c r="Q405" t="str">
        <f t="shared" ca="1" si="75"/>
        <v>cu</v>
      </c>
      <c r="R405" t="s">
        <v>81</v>
      </c>
      <c r="S405" t="s">
        <v>147</v>
      </c>
      <c r="T405">
        <v>3075</v>
      </c>
      <c r="U405" t="str">
        <f t="shared" ca="1" si="76"/>
        <v>it</v>
      </c>
      <c r="V405" t="str">
        <f t="shared" si="78"/>
        <v>Cash_sEquipGacha</v>
      </c>
      <c r="W405">
        <f t="shared" si="79"/>
        <v>1</v>
      </c>
      <c r="X405" t="str">
        <f t="shared" ca="1" si="80"/>
        <v>cu</v>
      </c>
      <c r="Y405" t="str">
        <f t="shared" si="81"/>
        <v>GO</v>
      </c>
      <c r="Z405">
        <f t="shared" si="82"/>
        <v>3075</v>
      </c>
    </row>
    <row r="406" spans="1:26">
      <c r="A406" t="str">
        <f t="shared" si="73"/>
        <v>rt1</v>
      </c>
      <c r="B406" t="str">
        <f>VLOOKUP(A406,EventPointTypeTable!$A:$B,MATCH(EventPointTypeTable!$B$1,EventPointTypeTable!$A$1:$B$1,0),0)</f>
        <v>루틴1</v>
      </c>
      <c r="C406">
        <v>121</v>
      </c>
      <c r="D406">
        <v>248</v>
      </c>
      <c r="E406">
        <f t="shared" ca="1" si="72"/>
        <v>5188</v>
      </c>
      <c r="F406">
        <f ca="1">(60+SUMIF(OFFSET(N406,-$C406+1,0,$C406),"EN",OFFSET(O406,-$C406+1,0,$C406)))*SummonTypeTable!$Q$2</f>
        <v>2146.6666666666665</v>
      </c>
      <c r="G406">
        <f ca="1">IF(C406=1,60*SummonTypeTable!$Q$2-OFFSET(F406,0,-1),
IF(F406&lt;&gt;OFFSET(F406,-1,0),OFFSET(F406,-1,0)-OFFSET(F406,0,-1),""))</f>
        <v>-3174.666666666667</v>
      </c>
      <c r="H406">
        <f ca="1">IF(C406=1,60*SummonTypeTable!$Q$2/OFFSET(F406,0,-1),
IF(F406&lt;&gt;OFFSET(F406,-1,0),OFFSET(F406,-1,0)/OFFSET(F406,0,-1),""))</f>
        <v>0.38807504497558465</v>
      </c>
      <c r="I406">
        <f ca="1">(60+SUMIF(OFFSET(N406,-$C406+1,0,$C406),"EN",OFFSET(O406,-$C406+1,0,$C406))+SUMIF(OFFSET(S406,-$C406+1,0,$C406),"EN",OFFSET(T406,-$C406+1,0,$C406)))*SummonTypeTable!$Q$2</f>
        <v>2146.6666666666665</v>
      </c>
      <c r="J406">
        <f ca="1">IF(C406=1,60*SummonTypeTable!$Q$2-OFFSET(I406,0,-4),
IF(I406&lt;&gt;OFFSET(I406,-1,0),OFFSET(I406,-1,0)-OFFSET(I406,0,-4),""))</f>
        <v>-3174.666666666667</v>
      </c>
      <c r="K406">
        <f ca="1">IF(C406=1,60*SummonTypeTable!$Q$2/OFFSET(I406,0,-4),
IF(I406&lt;&gt;OFFSET(I406,-1,0),OFFSET(I406,-1,0)/OFFSET(I406,0,-4),""))</f>
        <v>0.38807504497558465</v>
      </c>
      <c r="L406" t="str">
        <f t="shared" ca="1" si="74"/>
        <v>cu</v>
      </c>
      <c r="M406" t="s">
        <v>81</v>
      </c>
      <c r="N406" t="s">
        <v>146</v>
      </c>
      <c r="O406">
        <v>200</v>
      </c>
      <c r="P406" t="str">
        <f t="shared" si="77"/>
        <v>에너지너무많음</v>
      </c>
      <c r="Q406" t="str">
        <f t="shared" ca="1" si="75"/>
        <v>cu</v>
      </c>
      <c r="R406" t="s">
        <v>81</v>
      </c>
      <c r="S406" t="s">
        <v>147</v>
      </c>
      <c r="T406">
        <v>3100</v>
      </c>
      <c r="U406" t="str">
        <f t="shared" ca="1" si="76"/>
        <v>cu</v>
      </c>
      <c r="V406" t="str">
        <f t="shared" si="78"/>
        <v>EN</v>
      </c>
      <c r="W406">
        <f t="shared" si="79"/>
        <v>200</v>
      </c>
      <c r="X406" t="str">
        <f t="shared" ca="1" si="80"/>
        <v>cu</v>
      </c>
      <c r="Y406" t="str">
        <f t="shared" si="81"/>
        <v>GO</v>
      </c>
      <c r="Z406">
        <f t="shared" si="82"/>
        <v>3100</v>
      </c>
    </row>
    <row r="407" spans="1:26">
      <c r="A407" t="str">
        <f t="shared" si="73"/>
        <v>rt1</v>
      </c>
      <c r="B407" t="str">
        <f>VLOOKUP(A407,EventPointTypeTable!$A:$B,MATCH(EventPointTypeTable!$B$1,EventPointTypeTable!$A$1:$B$1,0),0)</f>
        <v>루틴1</v>
      </c>
      <c r="C407">
        <v>122</v>
      </c>
      <c r="D407">
        <v>39</v>
      </c>
      <c r="E407">
        <f t="shared" ca="1" si="72"/>
        <v>5227</v>
      </c>
      <c r="F407">
        <f ca="1">(60+SUMIF(OFFSET(N407,-$C407+1,0,$C407),"EN",OFFSET(O407,-$C407+1,0,$C407)))*SummonTypeTable!$Q$2</f>
        <v>2146.6666666666665</v>
      </c>
      <c r="G407" t="str">
        <f ca="1">IF(C407=1,60*SummonTypeTable!$Q$2-OFFSET(F407,0,-1),
IF(F407&lt;&gt;OFFSET(F407,-1,0),OFFSET(F407,-1,0)-OFFSET(F407,0,-1),""))</f>
        <v/>
      </c>
      <c r="H407" t="str">
        <f ca="1">IF(C407=1,60*SummonTypeTable!$Q$2/OFFSET(F407,0,-1),
IF(F407&lt;&gt;OFFSET(F407,-1,0),OFFSET(F407,-1,0)/OFFSET(F407,0,-1),""))</f>
        <v/>
      </c>
      <c r="I407">
        <f ca="1">(60+SUMIF(OFFSET(N407,-$C407+1,0,$C407),"EN",OFFSET(O407,-$C407+1,0,$C407))+SUMIF(OFFSET(S407,-$C407+1,0,$C407),"EN",OFFSET(T407,-$C407+1,0,$C407)))*SummonTypeTable!$Q$2</f>
        <v>2146.6666666666665</v>
      </c>
      <c r="J407" t="str">
        <f ca="1">IF(C407=1,60*SummonTypeTable!$Q$2-OFFSET(I407,0,-4),
IF(I407&lt;&gt;OFFSET(I407,-1,0),OFFSET(I407,-1,0)-OFFSET(I407,0,-4),""))</f>
        <v/>
      </c>
      <c r="K407" t="str">
        <f ca="1">IF(C407=1,60*SummonTypeTable!$Q$2/OFFSET(I407,0,-4),
IF(I407&lt;&gt;OFFSET(I407,-1,0),OFFSET(I407,-1,0)/OFFSET(I407,0,-4),""))</f>
        <v/>
      </c>
      <c r="L407" t="str">
        <f t="shared" ca="1" si="74"/>
        <v>cu</v>
      </c>
      <c r="M407" t="s">
        <v>81</v>
      </c>
      <c r="N407" t="s">
        <v>147</v>
      </c>
      <c r="O407">
        <v>6250</v>
      </c>
      <c r="P407" t="str">
        <f t="shared" si="77"/>
        <v/>
      </c>
      <c r="Q407" t="str">
        <f t="shared" ca="1" si="75"/>
        <v>cu</v>
      </c>
      <c r="R407" t="s">
        <v>81</v>
      </c>
      <c r="S407" t="s">
        <v>147</v>
      </c>
      <c r="T407">
        <v>3125</v>
      </c>
      <c r="U407" t="str">
        <f t="shared" ca="1" si="76"/>
        <v>cu</v>
      </c>
      <c r="V407" t="str">
        <f t="shared" si="78"/>
        <v>GO</v>
      </c>
      <c r="W407">
        <f t="shared" si="79"/>
        <v>6250</v>
      </c>
      <c r="X407" t="str">
        <f t="shared" ca="1" si="80"/>
        <v>cu</v>
      </c>
      <c r="Y407" t="str">
        <f t="shared" si="81"/>
        <v>GO</v>
      </c>
      <c r="Z407">
        <f t="shared" si="82"/>
        <v>3125</v>
      </c>
    </row>
    <row r="408" spans="1:26">
      <c r="A408" t="str">
        <f t="shared" si="73"/>
        <v>rt1</v>
      </c>
      <c r="B408" t="str">
        <f>VLOOKUP(A408,EventPointTypeTable!$A:$B,MATCH(EventPointTypeTable!$B$1,EventPointTypeTable!$A$1:$B$1,0),0)</f>
        <v>루틴1</v>
      </c>
      <c r="C408">
        <v>123</v>
      </c>
      <c r="D408">
        <v>65</v>
      </c>
      <c r="E408">
        <f t="shared" ca="1" si="72"/>
        <v>5292</v>
      </c>
      <c r="F408">
        <f ca="1">(60+SUMIF(OFFSET(N408,-$C408+1,0,$C408),"EN",OFFSET(O408,-$C408+1,0,$C408)))*SummonTypeTable!$Q$2</f>
        <v>2146.6666666666665</v>
      </c>
      <c r="G408" t="str">
        <f ca="1">IF(C408=1,60*SummonTypeTable!$Q$2-OFFSET(F408,0,-1),
IF(F408&lt;&gt;OFFSET(F408,-1,0),OFFSET(F408,-1,0)-OFFSET(F408,0,-1),""))</f>
        <v/>
      </c>
      <c r="H408" t="str">
        <f ca="1">IF(C408=1,60*SummonTypeTable!$Q$2/OFFSET(F408,0,-1),
IF(F408&lt;&gt;OFFSET(F408,-1,0),OFFSET(F408,-1,0)/OFFSET(F408,0,-1),""))</f>
        <v/>
      </c>
      <c r="I408">
        <f ca="1">(60+SUMIF(OFFSET(N408,-$C408+1,0,$C408),"EN",OFFSET(O408,-$C408+1,0,$C408))+SUMIF(OFFSET(S408,-$C408+1,0,$C408),"EN",OFFSET(T408,-$C408+1,0,$C408)))*SummonTypeTable!$Q$2</f>
        <v>2146.6666666666665</v>
      </c>
      <c r="J408" t="str">
        <f ca="1">IF(C408=1,60*SummonTypeTable!$Q$2-OFFSET(I408,0,-4),
IF(I408&lt;&gt;OFFSET(I408,-1,0),OFFSET(I408,-1,0)-OFFSET(I408,0,-4),""))</f>
        <v/>
      </c>
      <c r="K408" t="str">
        <f ca="1">IF(C408=1,60*SummonTypeTable!$Q$2/OFFSET(I408,0,-4),
IF(I408&lt;&gt;OFFSET(I408,-1,0),OFFSET(I408,-1,0)/OFFSET(I408,0,-4),""))</f>
        <v/>
      </c>
      <c r="L408" t="str">
        <f t="shared" ca="1" si="74"/>
        <v>it</v>
      </c>
      <c r="M408" t="s">
        <v>139</v>
      </c>
      <c r="N408" t="s">
        <v>140</v>
      </c>
      <c r="O408">
        <v>1</v>
      </c>
      <c r="P408" t="str">
        <f t="shared" si="77"/>
        <v/>
      </c>
      <c r="Q408" t="str">
        <f t="shared" ca="1" si="75"/>
        <v>cu</v>
      </c>
      <c r="R408" t="s">
        <v>81</v>
      </c>
      <c r="S408" t="s">
        <v>147</v>
      </c>
      <c r="T408">
        <v>3150</v>
      </c>
      <c r="U408" t="str">
        <f t="shared" ca="1" si="76"/>
        <v>it</v>
      </c>
      <c r="V408" t="str">
        <f t="shared" si="78"/>
        <v>Cash_sCharacterGacha</v>
      </c>
      <c r="W408">
        <f t="shared" si="79"/>
        <v>1</v>
      </c>
      <c r="X408" t="str">
        <f t="shared" ca="1" si="80"/>
        <v>cu</v>
      </c>
      <c r="Y408" t="str">
        <f t="shared" si="81"/>
        <v>GO</v>
      </c>
      <c r="Z408">
        <f t="shared" si="82"/>
        <v>3150</v>
      </c>
    </row>
    <row r="409" spans="1:26">
      <c r="A409" t="str">
        <f t="shared" si="73"/>
        <v>rt1</v>
      </c>
      <c r="B409" t="str">
        <f>VLOOKUP(A409,EventPointTypeTable!$A:$B,MATCH(EventPointTypeTable!$B$1,EventPointTypeTable!$A$1:$B$1,0),0)</f>
        <v>루틴1</v>
      </c>
      <c r="C409">
        <v>124</v>
      </c>
      <c r="D409">
        <v>102</v>
      </c>
      <c r="E409">
        <f t="shared" ref="E409:E472" ca="1" si="83">IF(A409&lt;&gt;OFFSET(A409,-1,0),D409,OFFSET(E409,-1,0)+D409)</f>
        <v>5394</v>
      </c>
      <c r="F409">
        <f ca="1">(60+SUMIF(OFFSET(N409,-$C409+1,0,$C409),"EN",OFFSET(O409,-$C409+1,0,$C409)))*SummonTypeTable!$Q$2</f>
        <v>2146.6666666666665</v>
      </c>
      <c r="G409" t="str">
        <f ca="1">IF(C409=1,60*SummonTypeTable!$Q$2-OFFSET(F409,0,-1),
IF(F409&lt;&gt;OFFSET(F409,-1,0),OFFSET(F409,-1,0)-OFFSET(F409,0,-1),""))</f>
        <v/>
      </c>
      <c r="H409" t="str">
        <f ca="1">IF(C409=1,60*SummonTypeTable!$Q$2/OFFSET(F409,0,-1),
IF(F409&lt;&gt;OFFSET(F409,-1,0),OFFSET(F409,-1,0)/OFFSET(F409,0,-1),""))</f>
        <v/>
      </c>
      <c r="I409">
        <f ca="1">(60+SUMIF(OFFSET(N409,-$C409+1,0,$C409),"EN",OFFSET(O409,-$C409+1,0,$C409))+SUMIF(OFFSET(S409,-$C409+1,0,$C409),"EN",OFFSET(T409,-$C409+1,0,$C409)))*SummonTypeTable!$Q$2</f>
        <v>2146.6666666666665</v>
      </c>
      <c r="J409" t="str">
        <f ca="1">IF(C409=1,60*SummonTypeTable!$Q$2-OFFSET(I409,0,-4),
IF(I409&lt;&gt;OFFSET(I409,-1,0),OFFSET(I409,-1,0)-OFFSET(I409,0,-4),""))</f>
        <v/>
      </c>
      <c r="K409" t="str">
        <f ca="1">IF(C409=1,60*SummonTypeTable!$Q$2/OFFSET(I409,0,-4),
IF(I409&lt;&gt;OFFSET(I409,-1,0),OFFSET(I409,-1,0)/OFFSET(I409,0,-4),""))</f>
        <v/>
      </c>
      <c r="L409" t="str">
        <f t="shared" ca="1" si="74"/>
        <v>cu</v>
      </c>
      <c r="M409" t="s">
        <v>81</v>
      </c>
      <c r="N409" t="s">
        <v>147</v>
      </c>
      <c r="O409">
        <v>6350</v>
      </c>
      <c r="P409" t="str">
        <f t="shared" si="77"/>
        <v/>
      </c>
      <c r="Q409" t="str">
        <f t="shared" ca="1" si="75"/>
        <v>cu</v>
      </c>
      <c r="R409" t="s">
        <v>81</v>
      </c>
      <c r="S409" t="s">
        <v>147</v>
      </c>
      <c r="T409">
        <v>3175</v>
      </c>
      <c r="U409" t="str">
        <f t="shared" ca="1" si="76"/>
        <v>cu</v>
      </c>
      <c r="V409" t="str">
        <f t="shared" si="78"/>
        <v>GO</v>
      </c>
      <c r="W409">
        <f t="shared" si="79"/>
        <v>6350</v>
      </c>
      <c r="X409" t="str">
        <f t="shared" ca="1" si="80"/>
        <v>cu</v>
      </c>
      <c r="Y409" t="str">
        <f t="shared" si="81"/>
        <v>GO</v>
      </c>
      <c r="Z409">
        <f t="shared" si="82"/>
        <v>3175</v>
      </c>
    </row>
    <row r="410" spans="1:26">
      <c r="A410" t="str">
        <f t="shared" si="73"/>
        <v>rt1</v>
      </c>
      <c r="B410" t="str">
        <f>VLOOKUP(A410,EventPointTypeTable!$A:$B,MATCH(EventPointTypeTable!$B$1,EventPointTypeTable!$A$1:$B$1,0),0)</f>
        <v>루틴1</v>
      </c>
      <c r="C410">
        <v>125</v>
      </c>
      <c r="D410">
        <v>166</v>
      </c>
      <c r="E410">
        <f t="shared" ca="1" si="83"/>
        <v>5560</v>
      </c>
      <c r="F410">
        <f ca="1">(60+SUMIF(OFFSET(N410,-$C410+1,0,$C410),"EN",OFFSET(O410,-$C410+1,0,$C410)))*SummonTypeTable!$Q$2</f>
        <v>2293.333333333333</v>
      </c>
      <c r="G410">
        <f ca="1">IF(C410=1,60*SummonTypeTable!$Q$2-OFFSET(F410,0,-1),
IF(F410&lt;&gt;OFFSET(F410,-1,0),OFFSET(F410,-1,0)-OFFSET(F410,0,-1),""))</f>
        <v>-3413.3333333333335</v>
      </c>
      <c r="H410">
        <f ca="1">IF(C410=1,60*SummonTypeTable!$Q$2/OFFSET(F410,0,-1),
IF(F410&lt;&gt;OFFSET(F410,-1,0),OFFSET(F410,-1,0)/OFFSET(F410,0,-1),""))</f>
        <v>0.38609112709832133</v>
      </c>
      <c r="I410">
        <f ca="1">(60+SUMIF(OFFSET(N410,-$C410+1,0,$C410),"EN",OFFSET(O410,-$C410+1,0,$C410))+SUMIF(OFFSET(S410,-$C410+1,0,$C410),"EN",OFFSET(T410,-$C410+1,0,$C410)))*SummonTypeTable!$Q$2</f>
        <v>2293.333333333333</v>
      </c>
      <c r="J410">
        <f ca="1">IF(C410=1,60*SummonTypeTable!$Q$2-OFFSET(I410,0,-4),
IF(I410&lt;&gt;OFFSET(I410,-1,0),OFFSET(I410,-1,0)-OFFSET(I410,0,-4),""))</f>
        <v>-3413.3333333333335</v>
      </c>
      <c r="K410">
        <f ca="1">IF(C410=1,60*SummonTypeTable!$Q$2/OFFSET(I410,0,-4),
IF(I410&lt;&gt;OFFSET(I410,-1,0),OFFSET(I410,-1,0)/OFFSET(I410,0,-4),""))</f>
        <v>0.38609112709832133</v>
      </c>
      <c r="L410" t="str">
        <f t="shared" ca="1" si="74"/>
        <v>cu</v>
      </c>
      <c r="M410" t="s">
        <v>81</v>
      </c>
      <c r="N410" t="s">
        <v>146</v>
      </c>
      <c r="O410">
        <v>220</v>
      </c>
      <c r="P410" t="str">
        <f t="shared" si="77"/>
        <v>에너지너무많음</v>
      </c>
      <c r="Q410" t="str">
        <f t="shared" ca="1" si="75"/>
        <v>cu</v>
      </c>
      <c r="R410" t="s">
        <v>81</v>
      </c>
      <c r="S410" t="s">
        <v>147</v>
      </c>
      <c r="T410">
        <v>3200</v>
      </c>
      <c r="U410" t="str">
        <f t="shared" ca="1" si="76"/>
        <v>cu</v>
      </c>
      <c r="V410" t="str">
        <f t="shared" si="78"/>
        <v>EN</v>
      </c>
      <c r="W410">
        <f t="shared" si="79"/>
        <v>220</v>
      </c>
      <c r="X410" t="str">
        <f t="shared" ca="1" si="80"/>
        <v>cu</v>
      </c>
      <c r="Y410" t="str">
        <f t="shared" si="81"/>
        <v>GO</v>
      </c>
      <c r="Z410">
        <f t="shared" si="82"/>
        <v>3200</v>
      </c>
    </row>
    <row r="411" spans="1:26">
      <c r="A411" t="str">
        <f t="shared" si="73"/>
        <v>rt1</v>
      </c>
      <c r="B411" t="str">
        <f>VLOOKUP(A411,EventPointTypeTable!$A:$B,MATCH(EventPointTypeTable!$B$1,EventPointTypeTable!$A$1:$B$1,0),0)</f>
        <v>루틴1</v>
      </c>
      <c r="C411">
        <v>126</v>
      </c>
      <c r="D411">
        <v>52</v>
      </c>
      <c r="E411">
        <f t="shared" ca="1" si="83"/>
        <v>5612</v>
      </c>
      <c r="F411">
        <f ca="1">(60+SUMIF(OFFSET(N411,-$C411+1,0,$C411),"EN",OFFSET(O411,-$C411+1,0,$C411)))*SummonTypeTable!$Q$2</f>
        <v>2293.333333333333</v>
      </c>
      <c r="G411" t="str">
        <f ca="1">IF(C411=1,60*SummonTypeTable!$Q$2-OFFSET(F411,0,-1),
IF(F411&lt;&gt;OFFSET(F411,-1,0),OFFSET(F411,-1,0)-OFFSET(F411,0,-1),""))</f>
        <v/>
      </c>
      <c r="H411" t="str">
        <f ca="1">IF(C411=1,60*SummonTypeTable!$Q$2/OFFSET(F411,0,-1),
IF(F411&lt;&gt;OFFSET(F411,-1,0),OFFSET(F411,-1,0)/OFFSET(F411,0,-1),""))</f>
        <v/>
      </c>
      <c r="I411">
        <f ca="1">(60+SUMIF(OFFSET(N411,-$C411+1,0,$C411),"EN",OFFSET(O411,-$C411+1,0,$C411))+SUMIF(OFFSET(S411,-$C411+1,0,$C411),"EN",OFFSET(T411,-$C411+1,0,$C411)))*SummonTypeTable!$Q$2</f>
        <v>2293.333333333333</v>
      </c>
      <c r="J411" t="str">
        <f ca="1">IF(C411=1,60*SummonTypeTable!$Q$2-OFFSET(I411,0,-4),
IF(I411&lt;&gt;OFFSET(I411,-1,0),OFFSET(I411,-1,0)-OFFSET(I411,0,-4),""))</f>
        <v/>
      </c>
      <c r="K411" t="str">
        <f ca="1">IF(C411=1,60*SummonTypeTable!$Q$2/OFFSET(I411,0,-4),
IF(I411&lt;&gt;OFFSET(I411,-1,0),OFFSET(I411,-1,0)/OFFSET(I411,0,-4),""))</f>
        <v/>
      </c>
      <c r="L411" t="str">
        <f t="shared" ca="1" si="74"/>
        <v>cu</v>
      </c>
      <c r="M411" t="s">
        <v>81</v>
      </c>
      <c r="N411" t="s">
        <v>147</v>
      </c>
      <c r="O411">
        <v>6450</v>
      </c>
      <c r="P411" t="str">
        <f t="shared" si="77"/>
        <v/>
      </c>
      <c r="Q411" t="str">
        <f t="shared" ca="1" si="75"/>
        <v>cu</v>
      </c>
      <c r="R411" t="s">
        <v>81</v>
      </c>
      <c r="S411" t="s">
        <v>147</v>
      </c>
      <c r="T411">
        <v>3225</v>
      </c>
      <c r="U411" t="str">
        <f t="shared" ca="1" si="76"/>
        <v>cu</v>
      </c>
      <c r="V411" t="str">
        <f t="shared" si="78"/>
        <v>GO</v>
      </c>
      <c r="W411">
        <f t="shared" si="79"/>
        <v>6450</v>
      </c>
      <c r="X411" t="str">
        <f t="shared" ca="1" si="80"/>
        <v>cu</v>
      </c>
      <c r="Y411" t="str">
        <f t="shared" si="81"/>
        <v>GO</v>
      </c>
      <c r="Z411">
        <f t="shared" si="82"/>
        <v>3225</v>
      </c>
    </row>
    <row r="412" spans="1:26">
      <c r="A412" t="str">
        <f t="shared" si="73"/>
        <v>rt1</v>
      </c>
      <c r="B412" t="str">
        <f>VLOOKUP(A412,EventPointTypeTable!$A:$B,MATCH(EventPointTypeTable!$B$1,EventPointTypeTable!$A$1:$B$1,0),0)</f>
        <v>루틴1</v>
      </c>
      <c r="C412">
        <v>127</v>
      </c>
      <c r="D412">
        <v>75</v>
      </c>
      <c r="E412">
        <f t="shared" ca="1" si="83"/>
        <v>5687</v>
      </c>
      <c r="F412">
        <f ca="1">(60+SUMIF(OFFSET(N412,-$C412+1,0,$C412),"EN",OFFSET(O412,-$C412+1,0,$C412)))*SummonTypeTable!$Q$2</f>
        <v>2293.333333333333</v>
      </c>
      <c r="G412" t="str">
        <f ca="1">IF(C412=1,60*SummonTypeTable!$Q$2-OFFSET(F412,0,-1),
IF(F412&lt;&gt;OFFSET(F412,-1,0),OFFSET(F412,-1,0)-OFFSET(F412,0,-1),""))</f>
        <v/>
      </c>
      <c r="H412" t="str">
        <f ca="1">IF(C412=1,60*SummonTypeTable!$Q$2/OFFSET(F412,0,-1),
IF(F412&lt;&gt;OFFSET(F412,-1,0),OFFSET(F412,-1,0)/OFFSET(F412,0,-1),""))</f>
        <v/>
      </c>
      <c r="I412">
        <f ca="1">(60+SUMIF(OFFSET(N412,-$C412+1,0,$C412),"EN",OFFSET(O412,-$C412+1,0,$C412))+SUMIF(OFFSET(S412,-$C412+1,0,$C412),"EN",OFFSET(T412,-$C412+1,0,$C412)))*SummonTypeTable!$Q$2</f>
        <v>2293.333333333333</v>
      </c>
      <c r="J412" t="str">
        <f ca="1">IF(C412=1,60*SummonTypeTable!$Q$2-OFFSET(I412,0,-4),
IF(I412&lt;&gt;OFFSET(I412,-1,0),OFFSET(I412,-1,0)-OFFSET(I412,0,-4),""))</f>
        <v/>
      </c>
      <c r="K412" t="str">
        <f ca="1">IF(C412=1,60*SummonTypeTable!$Q$2/OFFSET(I412,0,-4),
IF(I412&lt;&gt;OFFSET(I412,-1,0),OFFSET(I412,-1,0)/OFFSET(I412,0,-4),""))</f>
        <v/>
      </c>
      <c r="L412" t="str">
        <f t="shared" ca="1" si="74"/>
        <v>it</v>
      </c>
      <c r="M412" t="s">
        <v>139</v>
      </c>
      <c r="N412" t="s">
        <v>138</v>
      </c>
      <c r="O412">
        <v>2</v>
      </c>
      <c r="P412" t="str">
        <f t="shared" si="77"/>
        <v/>
      </c>
      <c r="Q412" t="str">
        <f t="shared" ca="1" si="75"/>
        <v>cu</v>
      </c>
      <c r="R412" t="s">
        <v>81</v>
      </c>
      <c r="S412" t="s">
        <v>147</v>
      </c>
      <c r="T412">
        <v>3250</v>
      </c>
      <c r="U412" t="str">
        <f t="shared" ca="1" si="76"/>
        <v>it</v>
      </c>
      <c r="V412" t="str">
        <f t="shared" si="78"/>
        <v>Cash_sSpellGacha</v>
      </c>
      <c r="W412">
        <f t="shared" si="79"/>
        <v>2</v>
      </c>
      <c r="X412" t="str">
        <f t="shared" ca="1" si="80"/>
        <v>cu</v>
      </c>
      <c r="Y412" t="str">
        <f t="shared" si="81"/>
        <v>GO</v>
      </c>
      <c r="Z412">
        <f t="shared" si="82"/>
        <v>3250</v>
      </c>
    </row>
    <row r="413" spans="1:26">
      <c r="A413" t="str">
        <f t="shared" si="73"/>
        <v>rt1</v>
      </c>
      <c r="B413" t="str">
        <f>VLOOKUP(A413,EventPointTypeTable!$A:$B,MATCH(EventPointTypeTable!$B$1,EventPointTypeTable!$A$1:$B$1,0),0)</f>
        <v>루틴1</v>
      </c>
      <c r="C413">
        <v>128</v>
      </c>
      <c r="D413">
        <v>91</v>
      </c>
      <c r="E413">
        <f t="shared" ca="1" si="83"/>
        <v>5778</v>
      </c>
      <c r="F413">
        <f ca="1">(60+SUMIF(OFFSET(N413,-$C413+1,0,$C413),"EN",OFFSET(O413,-$C413+1,0,$C413)))*SummonTypeTable!$Q$2</f>
        <v>2293.333333333333</v>
      </c>
      <c r="G413" t="str">
        <f ca="1">IF(C413=1,60*SummonTypeTable!$Q$2-OFFSET(F413,0,-1),
IF(F413&lt;&gt;OFFSET(F413,-1,0),OFFSET(F413,-1,0)-OFFSET(F413,0,-1),""))</f>
        <v/>
      </c>
      <c r="H413" t="str">
        <f ca="1">IF(C413=1,60*SummonTypeTable!$Q$2/OFFSET(F413,0,-1),
IF(F413&lt;&gt;OFFSET(F413,-1,0),OFFSET(F413,-1,0)/OFFSET(F413,0,-1),""))</f>
        <v/>
      </c>
      <c r="I413">
        <f ca="1">(60+SUMIF(OFFSET(N413,-$C413+1,0,$C413),"EN",OFFSET(O413,-$C413+1,0,$C413))+SUMIF(OFFSET(S413,-$C413+1,0,$C413),"EN",OFFSET(T413,-$C413+1,0,$C413)))*SummonTypeTable!$Q$2</f>
        <v>2293.333333333333</v>
      </c>
      <c r="J413" t="str">
        <f ca="1">IF(C413=1,60*SummonTypeTable!$Q$2-OFFSET(I413,0,-4),
IF(I413&lt;&gt;OFFSET(I413,-1,0),OFFSET(I413,-1,0)-OFFSET(I413,0,-4),""))</f>
        <v/>
      </c>
      <c r="K413" t="str">
        <f ca="1">IF(C413=1,60*SummonTypeTable!$Q$2/OFFSET(I413,0,-4),
IF(I413&lt;&gt;OFFSET(I413,-1,0),OFFSET(I413,-1,0)/OFFSET(I413,0,-4),""))</f>
        <v/>
      </c>
      <c r="L413" t="str">
        <f t="shared" ca="1" si="74"/>
        <v>cu</v>
      </c>
      <c r="M413" t="s">
        <v>81</v>
      </c>
      <c r="N413" t="s">
        <v>147</v>
      </c>
      <c r="O413">
        <v>6550</v>
      </c>
      <c r="P413" t="str">
        <f t="shared" si="77"/>
        <v/>
      </c>
      <c r="Q413" t="str">
        <f t="shared" ref="Q413:Q475" ca="1" si="84">IF(ISBLANK(R413),"",
VLOOKUP(R413,OFFSET(INDIRECT("$A:$B"),0,MATCH(R$1&amp;"_Verify",INDIRECT("$1:$1"),0)-1),2,0)
)</f>
        <v>cu</v>
      </c>
      <c r="R413" t="s">
        <v>81</v>
      </c>
      <c r="S413" t="s">
        <v>147</v>
      </c>
      <c r="T413">
        <v>3275</v>
      </c>
      <c r="U413" t="str">
        <f t="shared" ca="1" si="76"/>
        <v>cu</v>
      </c>
      <c r="V413" t="str">
        <f t="shared" si="78"/>
        <v>GO</v>
      </c>
      <c r="W413">
        <f t="shared" si="79"/>
        <v>6550</v>
      </c>
      <c r="X413" t="str">
        <f t="shared" ca="1" si="80"/>
        <v>cu</v>
      </c>
      <c r="Y413" t="str">
        <f t="shared" si="81"/>
        <v>GO</v>
      </c>
      <c r="Z413">
        <f t="shared" si="82"/>
        <v>3275</v>
      </c>
    </row>
    <row r="414" spans="1:26">
      <c r="A414" t="str">
        <f t="shared" si="73"/>
        <v>rt1</v>
      </c>
      <c r="B414" t="str">
        <f>VLOOKUP(A414,EventPointTypeTable!$A:$B,MATCH(EventPointTypeTable!$B$1,EventPointTypeTable!$A$1:$B$1,0),0)</f>
        <v>루틴1</v>
      </c>
      <c r="C414">
        <v>129</v>
      </c>
      <c r="D414">
        <v>102</v>
      </c>
      <c r="E414">
        <f t="shared" ca="1" si="83"/>
        <v>5880</v>
      </c>
      <c r="F414">
        <f ca="1">(60+SUMIF(OFFSET(N414,-$C414+1,0,$C414),"EN",OFFSET(O414,-$C414+1,0,$C414)))*SummonTypeTable!$Q$2</f>
        <v>2293.333333333333</v>
      </c>
      <c r="G414" t="str">
        <f ca="1">IF(C414=1,60*SummonTypeTable!$Q$2-OFFSET(F414,0,-1),
IF(F414&lt;&gt;OFFSET(F414,-1,0),OFFSET(F414,-1,0)-OFFSET(F414,0,-1),""))</f>
        <v/>
      </c>
      <c r="H414" t="str">
        <f ca="1">IF(C414=1,60*SummonTypeTable!$Q$2/OFFSET(F414,0,-1),
IF(F414&lt;&gt;OFFSET(F414,-1,0),OFFSET(F414,-1,0)/OFFSET(F414,0,-1),""))</f>
        <v/>
      </c>
      <c r="I414">
        <f ca="1">(60+SUMIF(OFFSET(N414,-$C414+1,0,$C414),"EN",OFFSET(O414,-$C414+1,0,$C414))+SUMIF(OFFSET(S414,-$C414+1,0,$C414),"EN",OFFSET(T414,-$C414+1,0,$C414)))*SummonTypeTable!$Q$2</f>
        <v>2293.333333333333</v>
      </c>
      <c r="J414" t="str">
        <f ca="1">IF(C414=1,60*SummonTypeTable!$Q$2-OFFSET(I414,0,-4),
IF(I414&lt;&gt;OFFSET(I414,-1,0),OFFSET(I414,-1,0)-OFFSET(I414,0,-4),""))</f>
        <v/>
      </c>
      <c r="K414" t="str">
        <f ca="1">IF(C414=1,60*SummonTypeTable!$Q$2/OFFSET(I414,0,-4),
IF(I414&lt;&gt;OFFSET(I414,-1,0),OFFSET(I414,-1,0)/OFFSET(I414,0,-4),""))</f>
        <v/>
      </c>
      <c r="L414" t="str">
        <f t="shared" ca="1" si="74"/>
        <v>it</v>
      </c>
      <c r="M414" t="s">
        <v>139</v>
      </c>
      <c r="N414" t="s">
        <v>158</v>
      </c>
      <c r="O414">
        <v>2</v>
      </c>
      <c r="P414" t="str">
        <f t="shared" si="77"/>
        <v/>
      </c>
      <c r="Q414" t="str">
        <f t="shared" ca="1" si="84"/>
        <v>cu</v>
      </c>
      <c r="R414" t="s">
        <v>81</v>
      </c>
      <c r="S414" t="s">
        <v>147</v>
      </c>
      <c r="T414">
        <v>3300</v>
      </c>
      <c r="U414" t="str">
        <f t="shared" ca="1" si="76"/>
        <v>it</v>
      </c>
      <c r="V414" t="str">
        <f t="shared" si="78"/>
        <v>Cash_sEquipGacha</v>
      </c>
      <c r="W414">
        <f t="shared" si="79"/>
        <v>2</v>
      </c>
      <c r="X414" t="str">
        <f t="shared" ca="1" si="80"/>
        <v>cu</v>
      </c>
      <c r="Y414" t="str">
        <f t="shared" si="81"/>
        <v>GO</v>
      </c>
      <c r="Z414">
        <f t="shared" si="82"/>
        <v>3300</v>
      </c>
    </row>
    <row r="415" spans="1:26">
      <c r="A415" t="str">
        <f t="shared" ref="A415:A478" si="85">A414</f>
        <v>rt1</v>
      </c>
      <c r="B415" t="str">
        <f>VLOOKUP(A415,EventPointTypeTable!$A:$B,MATCH(EventPointTypeTable!$B$1,EventPointTypeTable!$A$1:$B$1,0),0)</f>
        <v>루틴1</v>
      </c>
      <c r="C415">
        <v>130</v>
      </c>
      <c r="D415">
        <v>68</v>
      </c>
      <c r="E415">
        <f t="shared" ca="1" si="83"/>
        <v>5948</v>
      </c>
      <c r="F415">
        <f ca="1">(60+SUMIF(OFFSET(N415,-$C415+1,0,$C415),"EN",OFFSET(O415,-$C415+1,0,$C415)))*SummonTypeTable!$Q$2</f>
        <v>2453.333333333333</v>
      </c>
      <c r="G415">
        <f ca="1">IF(C415=1,60*SummonTypeTable!$Q$2-OFFSET(F415,0,-1),
IF(F415&lt;&gt;OFFSET(F415,-1,0),OFFSET(F415,-1,0)-OFFSET(F415,0,-1),""))</f>
        <v>-3654.666666666667</v>
      </c>
      <c r="H415">
        <f ca="1">IF(C415=1,60*SummonTypeTable!$Q$2/OFFSET(F415,0,-1),
IF(F415&lt;&gt;OFFSET(F415,-1,0),OFFSET(F415,-1,0)/OFFSET(F415,0,-1),""))</f>
        <v>0.38556377493835459</v>
      </c>
      <c r="I415">
        <f ca="1">(60+SUMIF(OFFSET(N415,-$C415+1,0,$C415),"EN",OFFSET(O415,-$C415+1,0,$C415))+SUMIF(OFFSET(S415,-$C415+1,0,$C415),"EN",OFFSET(T415,-$C415+1,0,$C415)))*SummonTypeTable!$Q$2</f>
        <v>2453.333333333333</v>
      </c>
      <c r="J415">
        <f ca="1">IF(C415=1,60*SummonTypeTable!$Q$2-OFFSET(I415,0,-4),
IF(I415&lt;&gt;OFFSET(I415,-1,0),OFFSET(I415,-1,0)-OFFSET(I415,0,-4),""))</f>
        <v>-3654.666666666667</v>
      </c>
      <c r="K415">
        <f ca="1">IF(C415=1,60*SummonTypeTable!$Q$2/OFFSET(I415,0,-4),
IF(I415&lt;&gt;OFFSET(I415,-1,0),OFFSET(I415,-1,0)/OFFSET(I415,0,-4),""))</f>
        <v>0.38556377493835459</v>
      </c>
      <c r="L415" t="str">
        <f t="shared" ref="L415:L423" ca="1" si="86">IF(ISBLANK(M415),"",
VLOOKUP(M415,OFFSET(INDIRECT("$A:$B"),0,MATCH(M$1&amp;"_Verify",INDIRECT("$1:$1"),0)-1),2,0)
)</f>
        <v>cu</v>
      </c>
      <c r="M415" t="s">
        <v>81</v>
      </c>
      <c r="N415" t="s">
        <v>146</v>
      </c>
      <c r="O415">
        <v>240</v>
      </c>
      <c r="P415" t="str">
        <f t="shared" si="77"/>
        <v>에너지너무많음</v>
      </c>
      <c r="Q415" t="str">
        <f t="shared" ca="1" si="84"/>
        <v>cu</v>
      </c>
      <c r="R415" t="s">
        <v>81</v>
      </c>
      <c r="S415" t="s">
        <v>147</v>
      </c>
      <c r="T415">
        <v>3325</v>
      </c>
      <c r="U415" t="str">
        <f t="shared" ca="1" si="76"/>
        <v>cu</v>
      </c>
      <c r="V415" t="str">
        <f t="shared" si="78"/>
        <v>EN</v>
      </c>
      <c r="W415">
        <f t="shared" si="79"/>
        <v>240</v>
      </c>
      <c r="X415" t="str">
        <f t="shared" ca="1" si="80"/>
        <v>cu</v>
      </c>
      <c r="Y415" t="str">
        <f t="shared" si="81"/>
        <v>GO</v>
      </c>
      <c r="Z415">
        <f t="shared" si="82"/>
        <v>3325</v>
      </c>
    </row>
    <row r="416" spans="1:26">
      <c r="A416" t="str">
        <f t="shared" si="85"/>
        <v>rt1</v>
      </c>
      <c r="B416" t="str">
        <f>VLOOKUP(A416,EventPointTypeTable!$A:$B,MATCH(EventPointTypeTable!$B$1,EventPointTypeTable!$A$1:$B$1,0),0)</f>
        <v>루틴1</v>
      </c>
      <c r="C416">
        <v>131</v>
      </c>
      <c r="D416">
        <v>55</v>
      </c>
      <c r="E416">
        <f t="shared" ca="1" si="83"/>
        <v>6003</v>
      </c>
      <c r="F416">
        <f ca="1">(60+SUMIF(OFFSET(N416,-$C416+1,0,$C416),"EN",OFFSET(O416,-$C416+1,0,$C416)))*SummonTypeTable!$Q$2</f>
        <v>2453.333333333333</v>
      </c>
      <c r="G416" t="str">
        <f ca="1">IF(C416=1,60*SummonTypeTable!$Q$2-OFFSET(F416,0,-1),
IF(F416&lt;&gt;OFFSET(F416,-1,0),OFFSET(F416,-1,0)-OFFSET(F416,0,-1),""))</f>
        <v/>
      </c>
      <c r="H416" t="str">
        <f ca="1">IF(C416=1,60*SummonTypeTable!$Q$2/OFFSET(F416,0,-1),
IF(F416&lt;&gt;OFFSET(F416,-1,0),OFFSET(F416,-1,0)/OFFSET(F416,0,-1),""))</f>
        <v/>
      </c>
      <c r="I416">
        <f ca="1">(60+SUMIF(OFFSET(N416,-$C416+1,0,$C416),"EN",OFFSET(O416,-$C416+1,0,$C416))+SUMIF(OFFSET(S416,-$C416+1,0,$C416),"EN",OFFSET(T416,-$C416+1,0,$C416)))*SummonTypeTable!$Q$2</f>
        <v>2453.333333333333</v>
      </c>
      <c r="J416" t="str">
        <f ca="1">IF(C416=1,60*SummonTypeTable!$Q$2-OFFSET(I416,0,-4),
IF(I416&lt;&gt;OFFSET(I416,-1,0),OFFSET(I416,-1,0)-OFFSET(I416,0,-4),""))</f>
        <v/>
      </c>
      <c r="K416" t="str">
        <f ca="1">IF(C416=1,60*SummonTypeTable!$Q$2/OFFSET(I416,0,-4),
IF(I416&lt;&gt;OFFSET(I416,-1,0),OFFSET(I416,-1,0)/OFFSET(I416,0,-4),""))</f>
        <v/>
      </c>
      <c r="L416" t="str">
        <f t="shared" ca="1" si="86"/>
        <v>cu</v>
      </c>
      <c r="M416" t="s">
        <v>81</v>
      </c>
      <c r="N416" t="s">
        <v>147</v>
      </c>
      <c r="O416">
        <v>6700</v>
      </c>
      <c r="P416" t="str">
        <f t="shared" si="77"/>
        <v/>
      </c>
      <c r="Q416" t="str">
        <f t="shared" ca="1" si="84"/>
        <v>cu</v>
      </c>
      <c r="R416" t="s">
        <v>81</v>
      </c>
      <c r="S416" t="s">
        <v>147</v>
      </c>
      <c r="T416">
        <v>3350</v>
      </c>
      <c r="U416" t="str">
        <f t="shared" ca="1" si="76"/>
        <v>cu</v>
      </c>
      <c r="V416" t="str">
        <f t="shared" si="78"/>
        <v>GO</v>
      </c>
      <c r="W416">
        <f t="shared" si="79"/>
        <v>6700</v>
      </c>
      <c r="X416" t="str">
        <f t="shared" ca="1" si="80"/>
        <v>cu</v>
      </c>
      <c r="Y416" t="str">
        <f t="shared" si="81"/>
        <v>GO</v>
      </c>
      <c r="Z416">
        <f t="shared" si="82"/>
        <v>3350</v>
      </c>
    </row>
    <row r="417" spans="1:26">
      <c r="A417" t="str">
        <f t="shared" si="85"/>
        <v>rt1</v>
      </c>
      <c r="B417" t="str">
        <f>VLOOKUP(A417,EventPointTypeTable!$A:$B,MATCH(EventPointTypeTable!$B$1,EventPointTypeTable!$A$1:$B$1,0),0)</f>
        <v>루틴1</v>
      </c>
      <c r="C417">
        <v>132</v>
      </c>
      <c r="D417">
        <v>65</v>
      </c>
      <c r="E417">
        <f t="shared" ca="1" si="83"/>
        <v>6068</v>
      </c>
      <c r="F417">
        <f ca="1">(60+SUMIF(OFFSET(N417,-$C417+1,0,$C417),"EN",OFFSET(O417,-$C417+1,0,$C417)))*SummonTypeTable!$Q$2</f>
        <v>2453.333333333333</v>
      </c>
      <c r="G417" t="str">
        <f ca="1">IF(C417=1,60*SummonTypeTable!$Q$2-OFFSET(F417,0,-1),
IF(F417&lt;&gt;OFFSET(F417,-1,0),OFFSET(F417,-1,0)-OFFSET(F417,0,-1),""))</f>
        <v/>
      </c>
      <c r="H417" t="str">
        <f ca="1">IF(C417=1,60*SummonTypeTable!$Q$2/OFFSET(F417,0,-1),
IF(F417&lt;&gt;OFFSET(F417,-1,0),OFFSET(F417,-1,0)/OFFSET(F417,0,-1),""))</f>
        <v/>
      </c>
      <c r="I417">
        <f ca="1">(60+SUMIF(OFFSET(N417,-$C417+1,0,$C417),"EN",OFFSET(O417,-$C417+1,0,$C417))+SUMIF(OFFSET(S417,-$C417+1,0,$C417),"EN",OFFSET(T417,-$C417+1,0,$C417)))*SummonTypeTable!$Q$2</f>
        <v>2453.333333333333</v>
      </c>
      <c r="J417" t="str">
        <f ca="1">IF(C417=1,60*SummonTypeTable!$Q$2-OFFSET(I417,0,-4),
IF(I417&lt;&gt;OFFSET(I417,-1,0),OFFSET(I417,-1,0)-OFFSET(I417,0,-4),""))</f>
        <v/>
      </c>
      <c r="K417" t="str">
        <f ca="1">IF(C417=1,60*SummonTypeTable!$Q$2/OFFSET(I417,0,-4),
IF(I417&lt;&gt;OFFSET(I417,-1,0),OFFSET(I417,-1,0)/OFFSET(I417,0,-4),""))</f>
        <v/>
      </c>
      <c r="L417" t="str">
        <f t="shared" ca="1" si="86"/>
        <v>cu</v>
      </c>
      <c r="M417" t="s">
        <v>81</v>
      </c>
      <c r="N417" t="s">
        <v>147</v>
      </c>
      <c r="O417">
        <v>6750</v>
      </c>
      <c r="P417" t="str">
        <f t="shared" si="77"/>
        <v/>
      </c>
      <c r="Q417" t="str">
        <f t="shared" ca="1" si="84"/>
        <v>cu</v>
      </c>
      <c r="R417" t="s">
        <v>81</v>
      </c>
      <c r="S417" t="s">
        <v>147</v>
      </c>
      <c r="T417">
        <v>3375</v>
      </c>
      <c r="U417" t="str">
        <f t="shared" ca="1" si="76"/>
        <v>cu</v>
      </c>
      <c r="V417" t="str">
        <f t="shared" si="78"/>
        <v>GO</v>
      </c>
      <c r="W417">
        <f t="shared" si="79"/>
        <v>6750</v>
      </c>
      <c r="X417" t="str">
        <f t="shared" ca="1" si="80"/>
        <v>cu</v>
      </c>
      <c r="Y417" t="str">
        <f t="shared" si="81"/>
        <v>GO</v>
      </c>
      <c r="Z417">
        <f t="shared" si="82"/>
        <v>3375</v>
      </c>
    </row>
    <row r="418" spans="1:26">
      <c r="A418" t="str">
        <f t="shared" si="85"/>
        <v>rt1</v>
      </c>
      <c r="B418" t="str">
        <f>VLOOKUP(A418,EventPointTypeTable!$A:$B,MATCH(EventPointTypeTable!$B$1,EventPointTypeTable!$A$1:$B$1,0),0)</f>
        <v>루틴1</v>
      </c>
      <c r="C418">
        <v>133</v>
      </c>
      <c r="D418">
        <v>73</v>
      </c>
      <c r="E418">
        <f t="shared" ca="1" si="83"/>
        <v>6141</v>
      </c>
      <c r="F418">
        <f ca="1">(60+SUMIF(OFFSET(N418,-$C418+1,0,$C418),"EN",OFFSET(O418,-$C418+1,0,$C418)))*SummonTypeTable!$Q$2</f>
        <v>2453.333333333333</v>
      </c>
      <c r="G418" t="str">
        <f ca="1">IF(C418=1,60*SummonTypeTable!$Q$2-OFFSET(F418,0,-1),
IF(F418&lt;&gt;OFFSET(F418,-1,0),OFFSET(F418,-1,0)-OFFSET(F418,0,-1),""))</f>
        <v/>
      </c>
      <c r="H418" t="str">
        <f ca="1">IF(C418=1,60*SummonTypeTable!$Q$2/OFFSET(F418,0,-1),
IF(F418&lt;&gt;OFFSET(F418,-1,0),OFFSET(F418,-1,0)/OFFSET(F418,0,-1),""))</f>
        <v/>
      </c>
      <c r="I418">
        <f ca="1">(60+SUMIF(OFFSET(N418,-$C418+1,0,$C418),"EN",OFFSET(O418,-$C418+1,0,$C418))+SUMIF(OFFSET(S418,-$C418+1,0,$C418),"EN",OFFSET(T418,-$C418+1,0,$C418)))*SummonTypeTable!$Q$2</f>
        <v>2453.333333333333</v>
      </c>
      <c r="J418" t="str">
        <f ca="1">IF(C418=1,60*SummonTypeTable!$Q$2-OFFSET(I418,0,-4),
IF(I418&lt;&gt;OFFSET(I418,-1,0),OFFSET(I418,-1,0)-OFFSET(I418,0,-4),""))</f>
        <v/>
      </c>
      <c r="K418" t="str">
        <f ca="1">IF(C418=1,60*SummonTypeTable!$Q$2/OFFSET(I418,0,-4),
IF(I418&lt;&gt;OFFSET(I418,-1,0),OFFSET(I418,-1,0)/OFFSET(I418,0,-4),""))</f>
        <v/>
      </c>
      <c r="L418" t="str">
        <f t="shared" ca="1" si="86"/>
        <v>it</v>
      </c>
      <c r="M418" t="s">
        <v>139</v>
      </c>
      <c r="N418" t="s">
        <v>138</v>
      </c>
      <c r="O418">
        <v>2</v>
      </c>
      <c r="P418" t="str">
        <f t="shared" si="77"/>
        <v/>
      </c>
      <c r="Q418" t="str">
        <f t="shared" ca="1" si="84"/>
        <v>cu</v>
      </c>
      <c r="R418" t="s">
        <v>81</v>
      </c>
      <c r="S418" t="s">
        <v>147</v>
      </c>
      <c r="T418">
        <v>3400</v>
      </c>
      <c r="U418" t="str">
        <f t="shared" ca="1" si="76"/>
        <v>it</v>
      </c>
      <c r="V418" t="str">
        <f t="shared" si="78"/>
        <v>Cash_sSpellGacha</v>
      </c>
      <c r="W418">
        <f t="shared" si="79"/>
        <v>2</v>
      </c>
      <c r="X418" t="str">
        <f t="shared" ca="1" si="80"/>
        <v>cu</v>
      </c>
      <c r="Y418" t="str">
        <f t="shared" si="81"/>
        <v>GO</v>
      </c>
      <c r="Z418">
        <f t="shared" si="82"/>
        <v>3400</v>
      </c>
    </row>
    <row r="419" spans="1:26">
      <c r="A419" t="str">
        <f t="shared" si="85"/>
        <v>rt1</v>
      </c>
      <c r="B419" t="str">
        <f>VLOOKUP(A419,EventPointTypeTable!$A:$B,MATCH(EventPointTypeTable!$B$1,EventPointTypeTable!$A$1:$B$1,0),0)</f>
        <v>루틴1</v>
      </c>
      <c r="C419">
        <v>134</v>
      </c>
      <c r="D419">
        <v>85</v>
      </c>
      <c r="E419">
        <f t="shared" ca="1" si="83"/>
        <v>6226</v>
      </c>
      <c r="F419">
        <f ca="1">(60+SUMIF(OFFSET(N419,-$C419+1,0,$C419),"EN",OFFSET(O419,-$C419+1,0,$C419)))*SummonTypeTable!$Q$2</f>
        <v>2453.333333333333</v>
      </c>
      <c r="G419" t="str">
        <f ca="1">IF(C419=1,60*SummonTypeTable!$Q$2-OFFSET(F419,0,-1),
IF(F419&lt;&gt;OFFSET(F419,-1,0),OFFSET(F419,-1,0)-OFFSET(F419,0,-1),""))</f>
        <v/>
      </c>
      <c r="H419" t="str">
        <f ca="1">IF(C419=1,60*SummonTypeTable!$Q$2/OFFSET(F419,0,-1),
IF(F419&lt;&gt;OFFSET(F419,-1,0),OFFSET(F419,-1,0)/OFFSET(F419,0,-1),""))</f>
        <v/>
      </c>
      <c r="I419">
        <f ca="1">(60+SUMIF(OFFSET(N419,-$C419+1,0,$C419),"EN",OFFSET(O419,-$C419+1,0,$C419))+SUMIF(OFFSET(S419,-$C419+1,0,$C419),"EN",OFFSET(T419,-$C419+1,0,$C419)))*SummonTypeTable!$Q$2</f>
        <v>2453.333333333333</v>
      </c>
      <c r="J419" t="str">
        <f ca="1">IF(C419=1,60*SummonTypeTable!$Q$2-OFFSET(I419,0,-4),
IF(I419&lt;&gt;OFFSET(I419,-1,0),OFFSET(I419,-1,0)-OFFSET(I419,0,-4),""))</f>
        <v/>
      </c>
      <c r="K419" t="str">
        <f ca="1">IF(C419=1,60*SummonTypeTable!$Q$2/OFFSET(I419,0,-4),
IF(I419&lt;&gt;OFFSET(I419,-1,0),OFFSET(I419,-1,0)/OFFSET(I419,0,-4),""))</f>
        <v/>
      </c>
      <c r="L419" t="str">
        <f t="shared" ca="1" si="86"/>
        <v>it</v>
      </c>
      <c r="M419" t="s">
        <v>139</v>
      </c>
      <c r="N419" t="s">
        <v>158</v>
      </c>
      <c r="O419">
        <v>1</v>
      </c>
      <c r="P419" t="str">
        <f t="shared" si="77"/>
        <v/>
      </c>
      <c r="Q419" t="str">
        <f t="shared" ca="1" si="84"/>
        <v>cu</v>
      </c>
      <c r="R419" t="s">
        <v>81</v>
      </c>
      <c r="S419" t="s">
        <v>147</v>
      </c>
      <c r="T419">
        <v>3425</v>
      </c>
      <c r="U419" t="str">
        <f t="shared" ca="1" si="76"/>
        <v>it</v>
      </c>
      <c r="V419" t="str">
        <f t="shared" si="78"/>
        <v>Cash_sEquipGacha</v>
      </c>
      <c r="W419">
        <f t="shared" si="79"/>
        <v>1</v>
      </c>
      <c r="X419" t="str">
        <f t="shared" ca="1" si="80"/>
        <v>cu</v>
      </c>
      <c r="Y419" t="str">
        <f t="shared" si="81"/>
        <v>GO</v>
      </c>
      <c r="Z419">
        <f t="shared" si="82"/>
        <v>3425</v>
      </c>
    </row>
    <row r="420" spans="1:26">
      <c r="A420" t="str">
        <f t="shared" si="85"/>
        <v>rt1</v>
      </c>
      <c r="B420" t="str">
        <f>VLOOKUP(A420,EventPointTypeTable!$A:$B,MATCH(EventPointTypeTable!$B$1,EventPointTypeTable!$A$1:$B$1,0),0)</f>
        <v>루틴1</v>
      </c>
      <c r="C420">
        <v>135</v>
      </c>
      <c r="D420">
        <v>87</v>
      </c>
      <c r="E420">
        <f t="shared" ca="1" si="83"/>
        <v>6313</v>
      </c>
      <c r="F420">
        <f ca="1">(60+SUMIF(OFFSET(N420,-$C420+1,0,$C420),"EN",OFFSET(O420,-$C420+1,0,$C420)))*SummonTypeTable!$Q$2</f>
        <v>2453.333333333333</v>
      </c>
      <c r="G420" t="str">
        <f ca="1">IF(C420=1,60*SummonTypeTable!$Q$2-OFFSET(F420,0,-1),
IF(F420&lt;&gt;OFFSET(F420,-1,0),OFFSET(F420,-1,0)-OFFSET(F420,0,-1),""))</f>
        <v/>
      </c>
      <c r="H420" t="str">
        <f ca="1">IF(C420=1,60*SummonTypeTable!$Q$2/OFFSET(F420,0,-1),
IF(F420&lt;&gt;OFFSET(F420,-1,0),OFFSET(F420,-1,0)/OFFSET(F420,0,-1),""))</f>
        <v/>
      </c>
      <c r="I420">
        <f ca="1">(60+SUMIF(OFFSET(N420,-$C420+1,0,$C420),"EN",OFFSET(O420,-$C420+1,0,$C420))+SUMIF(OFFSET(S420,-$C420+1,0,$C420),"EN",OFFSET(T420,-$C420+1,0,$C420)))*SummonTypeTable!$Q$2</f>
        <v>2453.333333333333</v>
      </c>
      <c r="J420" t="str">
        <f ca="1">IF(C420=1,60*SummonTypeTable!$Q$2-OFFSET(I420,0,-4),
IF(I420&lt;&gt;OFFSET(I420,-1,0),OFFSET(I420,-1,0)-OFFSET(I420,0,-4),""))</f>
        <v/>
      </c>
      <c r="K420" t="str">
        <f ca="1">IF(C420=1,60*SummonTypeTable!$Q$2/OFFSET(I420,0,-4),
IF(I420&lt;&gt;OFFSET(I420,-1,0),OFFSET(I420,-1,0)/OFFSET(I420,0,-4),""))</f>
        <v/>
      </c>
      <c r="L420" t="str">
        <f t="shared" ca="1" si="86"/>
        <v>cu</v>
      </c>
      <c r="M420" t="s">
        <v>81</v>
      </c>
      <c r="N420" t="s">
        <v>147</v>
      </c>
      <c r="O420">
        <v>6900</v>
      </c>
      <c r="P420" t="str">
        <f t="shared" si="77"/>
        <v/>
      </c>
      <c r="Q420" t="str">
        <f t="shared" ca="1" si="84"/>
        <v>cu</v>
      </c>
      <c r="R420" t="s">
        <v>81</v>
      </c>
      <c r="S420" t="s">
        <v>147</v>
      </c>
      <c r="T420">
        <v>3450</v>
      </c>
      <c r="U420" t="str">
        <f t="shared" ca="1" si="76"/>
        <v>cu</v>
      </c>
      <c r="V420" t="str">
        <f t="shared" si="78"/>
        <v>GO</v>
      </c>
      <c r="W420">
        <f t="shared" si="79"/>
        <v>6900</v>
      </c>
      <c r="X420" t="str">
        <f t="shared" ca="1" si="80"/>
        <v>cu</v>
      </c>
      <c r="Y420" t="str">
        <f t="shared" si="81"/>
        <v>GO</v>
      </c>
      <c r="Z420">
        <f t="shared" si="82"/>
        <v>3450</v>
      </c>
    </row>
    <row r="421" spans="1:26">
      <c r="A421" t="str">
        <f t="shared" si="85"/>
        <v>rt1</v>
      </c>
      <c r="B421" t="str">
        <f>VLOOKUP(A421,EventPointTypeTable!$A:$B,MATCH(EventPointTypeTable!$B$1,EventPointTypeTable!$A$1:$B$1,0),0)</f>
        <v>루틴1</v>
      </c>
      <c r="C421">
        <v>136</v>
      </c>
      <c r="D421">
        <v>39</v>
      </c>
      <c r="E421">
        <f t="shared" ca="1" si="83"/>
        <v>6352</v>
      </c>
      <c r="F421">
        <f ca="1">(60+SUMIF(OFFSET(N421,-$C421+1,0,$C421),"EN",OFFSET(O421,-$C421+1,0,$C421)))*SummonTypeTable!$Q$2</f>
        <v>2626.6666666666665</v>
      </c>
      <c r="G421">
        <f ca="1">IF(C421=1,60*SummonTypeTable!$Q$2-OFFSET(F421,0,-1),
IF(F421&lt;&gt;OFFSET(F421,-1,0),OFFSET(F421,-1,0)-OFFSET(F421,0,-1),""))</f>
        <v>-3898.666666666667</v>
      </c>
      <c r="H421">
        <f ca="1">IF(C421=1,60*SummonTypeTable!$Q$2/OFFSET(F421,0,-1),
IF(F421&lt;&gt;OFFSET(F421,-1,0),OFFSET(F421,-1,0)/OFFSET(F421,0,-1),""))</f>
        <v>0.38623005877413935</v>
      </c>
      <c r="I421">
        <f ca="1">(60+SUMIF(OFFSET(N421,-$C421+1,0,$C421),"EN",OFFSET(O421,-$C421+1,0,$C421))+SUMIF(OFFSET(S421,-$C421+1,0,$C421),"EN",OFFSET(T421,-$C421+1,0,$C421)))*SummonTypeTable!$Q$2</f>
        <v>2626.6666666666665</v>
      </c>
      <c r="J421">
        <f ca="1">IF(C421=1,60*SummonTypeTable!$Q$2-OFFSET(I421,0,-4),
IF(I421&lt;&gt;OFFSET(I421,-1,0),OFFSET(I421,-1,0)-OFFSET(I421,0,-4),""))</f>
        <v>-3898.666666666667</v>
      </c>
      <c r="K421">
        <f ca="1">IF(C421=1,60*SummonTypeTable!$Q$2/OFFSET(I421,0,-4),
IF(I421&lt;&gt;OFFSET(I421,-1,0),OFFSET(I421,-1,0)/OFFSET(I421,0,-4),""))</f>
        <v>0.38623005877413935</v>
      </c>
      <c r="L421" t="str">
        <f t="shared" ca="1" si="86"/>
        <v>cu</v>
      </c>
      <c r="M421" t="s">
        <v>81</v>
      </c>
      <c r="N421" t="s">
        <v>146</v>
      </c>
      <c r="O421">
        <v>260</v>
      </c>
      <c r="P421" t="str">
        <f t="shared" si="77"/>
        <v>에너지너무많음</v>
      </c>
      <c r="Q421" t="str">
        <f t="shared" ca="1" si="84"/>
        <v>cu</v>
      </c>
      <c r="R421" t="s">
        <v>81</v>
      </c>
      <c r="S421" t="s">
        <v>147</v>
      </c>
      <c r="T421">
        <v>3475</v>
      </c>
      <c r="U421" t="str">
        <f t="shared" ca="1" si="76"/>
        <v>cu</v>
      </c>
      <c r="V421" t="str">
        <f t="shared" si="78"/>
        <v>EN</v>
      </c>
      <c r="W421">
        <f t="shared" si="79"/>
        <v>260</v>
      </c>
      <c r="X421" t="str">
        <f t="shared" ca="1" si="80"/>
        <v>cu</v>
      </c>
      <c r="Y421" t="str">
        <f t="shared" si="81"/>
        <v>GO</v>
      </c>
      <c r="Z421">
        <f t="shared" si="82"/>
        <v>3475</v>
      </c>
    </row>
    <row r="422" spans="1:26">
      <c r="A422" t="str">
        <f t="shared" si="85"/>
        <v>rt1</v>
      </c>
      <c r="B422" t="str">
        <f>VLOOKUP(A422,EventPointTypeTable!$A:$B,MATCH(EventPointTypeTable!$B$1,EventPointTypeTable!$A$1:$B$1,0),0)</f>
        <v>루틴1</v>
      </c>
      <c r="C422">
        <v>137</v>
      </c>
      <c r="D422">
        <v>85</v>
      </c>
      <c r="E422">
        <f t="shared" ca="1" si="83"/>
        <v>6437</v>
      </c>
      <c r="F422">
        <f ca="1">(60+SUMIF(OFFSET(N422,-$C422+1,0,$C422),"EN",OFFSET(O422,-$C422+1,0,$C422)))*SummonTypeTable!$Q$2</f>
        <v>2626.6666666666665</v>
      </c>
      <c r="G422" t="str">
        <f ca="1">IF(C422=1,60*SummonTypeTable!$Q$2-OFFSET(F422,0,-1),
IF(F422&lt;&gt;OFFSET(F422,-1,0),OFFSET(F422,-1,0)-OFFSET(F422,0,-1),""))</f>
        <v/>
      </c>
      <c r="H422" t="str">
        <f ca="1">IF(C422=1,60*SummonTypeTable!$Q$2/OFFSET(F422,0,-1),
IF(F422&lt;&gt;OFFSET(F422,-1,0),OFFSET(F422,-1,0)/OFFSET(F422,0,-1),""))</f>
        <v/>
      </c>
      <c r="I422">
        <f ca="1">(60+SUMIF(OFFSET(N422,-$C422+1,0,$C422),"EN",OFFSET(O422,-$C422+1,0,$C422))+SUMIF(OFFSET(S422,-$C422+1,0,$C422),"EN",OFFSET(T422,-$C422+1,0,$C422)))*SummonTypeTable!$Q$2</f>
        <v>2626.6666666666665</v>
      </c>
      <c r="J422" t="str">
        <f ca="1">IF(C422=1,60*SummonTypeTable!$Q$2-OFFSET(I422,0,-4),
IF(I422&lt;&gt;OFFSET(I422,-1,0),OFFSET(I422,-1,0)-OFFSET(I422,0,-4),""))</f>
        <v/>
      </c>
      <c r="K422" t="str">
        <f ca="1">IF(C422=1,60*SummonTypeTable!$Q$2/OFFSET(I422,0,-4),
IF(I422&lt;&gt;OFFSET(I422,-1,0),OFFSET(I422,-1,0)/OFFSET(I422,0,-4),""))</f>
        <v/>
      </c>
      <c r="L422" t="str">
        <f t="shared" ca="1" si="86"/>
        <v>cu</v>
      </c>
      <c r="M422" t="s">
        <v>81</v>
      </c>
      <c r="N422" t="s">
        <v>147</v>
      </c>
      <c r="O422">
        <v>7000</v>
      </c>
      <c r="P422" t="str">
        <f t="shared" si="77"/>
        <v/>
      </c>
      <c r="Q422" t="str">
        <f t="shared" ca="1" si="84"/>
        <v>cu</v>
      </c>
      <c r="R422" t="s">
        <v>81</v>
      </c>
      <c r="S422" t="s">
        <v>147</v>
      </c>
      <c r="T422">
        <v>3500</v>
      </c>
      <c r="U422" t="str">
        <f t="shared" ca="1" si="76"/>
        <v>cu</v>
      </c>
      <c r="V422" t="str">
        <f t="shared" si="78"/>
        <v>GO</v>
      </c>
      <c r="W422">
        <f t="shared" si="79"/>
        <v>7000</v>
      </c>
      <c r="X422" t="str">
        <f t="shared" ca="1" si="80"/>
        <v>cu</v>
      </c>
      <c r="Y422" t="str">
        <f t="shared" si="81"/>
        <v>GO</v>
      </c>
      <c r="Z422">
        <f t="shared" si="82"/>
        <v>3500</v>
      </c>
    </row>
    <row r="423" spans="1:26">
      <c r="A423" t="str">
        <f t="shared" si="85"/>
        <v>rt1</v>
      </c>
      <c r="B423" t="str">
        <f>VLOOKUP(A423,EventPointTypeTable!$A:$B,MATCH(EventPointTypeTable!$B$1,EventPointTypeTable!$A$1:$B$1,0),0)</f>
        <v>루틴1</v>
      </c>
      <c r="C423">
        <v>138</v>
      </c>
      <c r="D423">
        <v>123</v>
      </c>
      <c r="E423">
        <f t="shared" ca="1" si="83"/>
        <v>6560</v>
      </c>
      <c r="F423">
        <f ca="1">(60+SUMIF(OFFSET(N423,-$C423+1,0,$C423),"EN",OFFSET(O423,-$C423+1,0,$C423)))*SummonTypeTable!$Q$2</f>
        <v>2626.6666666666665</v>
      </c>
      <c r="G423" t="str">
        <f ca="1">IF(C423=1,60*SummonTypeTable!$Q$2-OFFSET(F423,0,-1),
IF(F423&lt;&gt;OFFSET(F423,-1,0),OFFSET(F423,-1,0)-OFFSET(F423,0,-1),""))</f>
        <v/>
      </c>
      <c r="H423" t="str">
        <f ca="1">IF(C423=1,60*SummonTypeTable!$Q$2/OFFSET(F423,0,-1),
IF(F423&lt;&gt;OFFSET(F423,-1,0),OFFSET(F423,-1,0)/OFFSET(F423,0,-1),""))</f>
        <v/>
      </c>
      <c r="I423">
        <f ca="1">(60+SUMIF(OFFSET(N423,-$C423+1,0,$C423),"EN",OFFSET(O423,-$C423+1,0,$C423))+SUMIF(OFFSET(S423,-$C423+1,0,$C423),"EN",OFFSET(T423,-$C423+1,0,$C423)))*SummonTypeTable!$Q$2</f>
        <v>2626.6666666666665</v>
      </c>
      <c r="J423" t="str">
        <f ca="1">IF(C423=1,60*SummonTypeTable!$Q$2-OFFSET(I423,0,-4),
IF(I423&lt;&gt;OFFSET(I423,-1,0),OFFSET(I423,-1,0)-OFFSET(I423,0,-4),""))</f>
        <v/>
      </c>
      <c r="K423" t="str">
        <f ca="1">IF(C423=1,60*SummonTypeTable!$Q$2/OFFSET(I423,0,-4),
IF(I423&lt;&gt;OFFSET(I423,-1,0),OFFSET(I423,-1,0)/OFFSET(I423,0,-4),""))</f>
        <v/>
      </c>
      <c r="L423" t="str">
        <f t="shared" ca="1" si="86"/>
        <v>it</v>
      </c>
      <c r="M423" t="s">
        <v>139</v>
      </c>
      <c r="N423" t="s">
        <v>138</v>
      </c>
      <c r="O423">
        <v>10</v>
      </c>
      <c r="P423" t="str">
        <f t="shared" si="77"/>
        <v/>
      </c>
      <c r="Q423" t="str">
        <f t="shared" ca="1" si="84"/>
        <v>cu</v>
      </c>
      <c r="R423" t="s">
        <v>81</v>
      </c>
      <c r="S423" t="s">
        <v>147</v>
      </c>
      <c r="T423">
        <v>3525</v>
      </c>
      <c r="U423" t="str">
        <f t="shared" ca="1" si="76"/>
        <v>it</v>
      </c>
      <c r="V423" t="str">
        <f t="shared" si="78"/>
        <v>Cash_sSpellGacha</v>
      </c>
      <c r="W423">
        <f t="shared" si="79"/>
        <v>10</v>
      </c>
      <c r="X423" t="str">
        <f t="shared" ca="1" si="80"/>
        <v>cu</v>
      </c>
      <c r="Y423" t="str">
        <f t="shared" si="81"/>
        <v>GO</v>
      </c>
      <c r="Z423">
        <f t="shared" si="82"/>
        <v>3525</v>
      </c>
    </row>
    <row r="424" spans="1:26">
      <c r="A424" t="str">
        <f t="shared" si="85"/>
        <v>rt1</v>
      </c>
      <c r="B424" t="str">
        <f>VLOOKUP(A424,EventPointTypeTable!$A:$B,MATCH(EventPointTypeTable!$B$1,EventPointTypeTable!$A$1:$B$1,0),0)</f>
        <v>루틴1</v>
      </c>
      <c r="C424">
        <v>139</v>
      </c>
      <c r="D424">
        <v>119</v>
      </c>
      <c r="E424">
        <f t="shared" ca="1" si="83"/>
        <v>6679</v>
      </c>
      <c r="F424">
        <f ca="1">(60+SUMIF(OFFSET(N424,-$C424+1,0,$C424),"EN",OFFSET(O424,-$C424+1,0,$C424)))*SummonTypeTable!$Q$2</f>
        <v>2626.6666666666665</v>
      </c>
      <c r="G424" t="str">
        <f ca="1">IF(C424=1,60*SummonTypeTable!$Q$2-OFFSET(F424,0,-1),
IF(F424&lt;&gt;OFFSET(F424,-1,0),OFFSET(F424,-1,0)-OFFSET(F424,0,-1),""))</f>
        <v/>
      </c>
      <c r="H424" t="str">
        <f ca="1">IF(C424=1,60*SummonTypeTable!$Q$2/OFFSET(F424,0,-1),
IF(F424&lt;&gt;OFFSET(F424,-1,0),OFFSET(F424,-1,0)/OFFSET(F424,0,-1),""))</f>
        <v/>
      </c>
      <c r="I424">
        <f ca="1">(60+SUMIF(OFFSET(N424,-$C424+1,0,$C424),"EN",OFFSET(O424,-$C424+1,0,$C424))+SUMIF(OFFSET(S424,-$C424+1,0,$C424),"EN",OFFSET(T424,-$C424+1,0,$C424)))*SummonTypeTable!$Q$2</f>
        <v>2626.6666666666665</v>
      </c>
      <c r="J424" t="str">
        <f ca="1">IF(C424=1,60*SummonTypeTable!$Q$2-OFFSET(I424,0,-4),
IF(I424&lt;&gt;OFFSET(I424,-1,0),OFFSET(I424,-1,0)-OFFSET(I424,0,-4),""))</f>
        <v/>
      </c>
      <c r="K424" t="str">
        <f ca="1">IF(C424=1,60*SummonTypeTable!$Q$2/OFFSET(I424,0,-4),
IF(I424&lt;&gt;OFFSET(I424,-1,0),OFFSET(I424,-1,0)/OFFSET(I424,0,-4),""))</f>
        <v/>
      </c>
      <c r="L424" t="str">
        <f t="shared" ref="L424:L475" ca="1" si="87">IF(ISBLANK(M424),"",
VLOOKUP(M424,OFFSET(INDIRECT("$A:$B"),0,MATCH(M$1&amp;"_Verify",INDIRECT("$1:$1"),0)-1),2,0)
)</f>
        <v>cu</v>
      </c>
      <c r="M424" t="s">
        <v>81</v>
      </c>
      <c r="N424" t="s">
        <v>147</v>
      </c>
      <c r="O424">
        <v>7100</v>
      </c>
      <c r="P424" t="str">
        <f t="shared" si="77"/>
        <v/>
      </c>
      <c r="Q424" t="str">
        <f t="shared" ca="1" si="84"/>
        <v>cu</v>
      </c>
      <c r="R424" t="s">
        <v>81</v>
      </c>
      <c r="S424" t="s">
        <v>147</v>
      </c>
      <c r="T424">
        <v>3550</v>
      </c>
      <c r="U424" t="str">
        <f t="shared" ca="1" si="76"/>
        <v>cu</v>
      </c>
      <c r="V424" t="str">
        <f t="shared" si="78"/>
        <v>GO</v>
      </c>
      <c r="W424">
        <f t="shared" si="79"/>
        <v>7100</v>
      </c>
      <c r="X424" t="str">
        <f t="shared" ca="1" si="80"/>
        <v>cu</v>
      </c>
      <c r="Y424" t="str">
        <f t="shared" si="81"/>
        <v>GO</v>
      </c>
      <c r="Z424">
        <f t="shared" si="82"/>
        <v>3550</v>
      </c>
    </row>
    <row r="425" spans="1:26">
      <c r="A425" t="str">
        <f t="shared" si="85"/>
        <v>rt1</v>
      </c>
      <c r="B425" t="str">
        <f>VLOOKUP(A425,EventPointTypeTable!$A:$B,MATCH(EventPointTypeTable!$B$1,EventPointTypeTable!$A$1:$B$1,0),0)</f>
        <v>루틴1</v>
      </c>
      <c r="C425">
        <v>140</v>
      </c>
      <c r="D425">
        <v>97</v>
      </c>
      <c r="E425">
        <f t="shared" ca="1" si="83"/>
        <v>6776</v>
      </c>
      <c r="F425">
        <f ca="1">(60+SUMIF(OFFSET(N425,-$C425+1,0,$C425),"EN",OFFSET(O425,-$C425+1,0,$C425)))*SummonTypeTable!$Q$2</f>
        <v>2626.6666666666665</v>
      </c>
      <c r="G425" t="str">
        <f ca="1">IF(C425=1,60*SummonTypeTable!$Q$2-OFFSET(F425,0,-1),
IF(F425&lt;&gt;OFFSET(F425,-1,0),OFFSET(F425,-1,0)-OFFSET(F425,0,-1),""))</f>
        <v/>
      </c>
      <c r="H425" t="str">
        <f ca="1">IF(C425=1,60*SummonTypeTable!$Q$2/OFFSET(F425,0,-1),
IF(F425&lt;&gt;OFFSET(F425,-1,0),OFFSET(F425,-1,0)/OFFSET(F425,0,-1),""))</f>
        <v/>
      </c>
      <c r="I425">
        <f ca="1">(60+SUMIF(OFFSET(N425,-$C425+1,0,$C425),"EN",OFFSET(O425,-$C425+1,0,$C425))+SUMIF(OFFSET(S425,-$C425+1,0,$C425),"EN",OFFSET(T425,-$C425+1,0,$C425)))*SummonTypeTable!$Q$2</f>
        <v>2626.6666666666665</v>
      </c>
      <c r="J425" t="str">
        <f ca="1">IF(C425=1,60*SummonTypeTable!$Q$2-OFFSET(I425,0,-4),
IF(I425&lt;&gt;OFFSET(I425,-1,0),OFFSET(I425,-1,0)-OFFSET(I425,0,-4),""))</f>
        <v/>
      </c>
      <c r="K425" t="str">
        <f ca="1">IF(C425=1,60*SummonTypeTable!$Q$2/OFFSET(I425,0,-4),
IF(I425&lt;&gt;OFFSET(I425,-1,0),OFFSET(I425,-1,0)/OFFSET(I425,0,-4),""))</f>
        <v/>
      </c>
      <c r="L425" t="str">
        <f t="shared" ca="1" si="87"/>
        <v>cu</v>
      </c>
      <c r="M425" t="s">
        <v>81</v>
      </c>
      <c r="N425" t="s">
        <v>153</v>
      </c>
      <c r="O425">
        <v>24</v>
      </c>
      <c r="P425" t="str">
        <f t="shared" si="77"/>
        <v/>
      </c>
      <c r="Q425" t="str">
        <f t="shared" ca="1" si="84"/>
        <v>cu</v>
      </c>
      <c r="R425" t="s">
        <v>81</v>
      </c>
      <c r="S425" t="s">
        <v>153</v>
      </c>
      <c r="T425">
        <v>8</v>
      </c>
      <c r="U425" t="str">
        <f t="shared" ca="1" si="76"/>
        <v>cu</v>
      </c>
      <c r="V425" t="str">
        <f t="shared" si="78"/>
        <v>DI</v>
      </c>
      <c r="W425">
        <f t="shared" si="79"/>
        <v>24</v>
      </c>
      <c r="X425" t="str">
        <f t="shared" ca="1" si="80"/>
        <v>cu</v>
      </c>
      <c r="Y425" t="str">
        <f t="shared" si="81"/>
        <v>DI</v>
      </c>
      <c r="Z425">
        <f t="shared" si="82"/>
        <v>8</v>
      </c>
    </row>
    <row r="426" spans="1:26">
      <c r="A426" t="str">
        <f t="shared" si="85"/>
        <v>rt1</v>
      </c>
      <c r="B426" t="str">
        <f>VLOOKUP(A426,EventPointTypeTable!$A:$B,MATCH(EventPointTypeTable!$B$1,EventPointTypeTable!$A$1:$B$1,0),0)</f>
        <v>루틴1</v>
      </c>
      <c r="C426">
        <v>141</v>
      </c>
      <c r="D426">
        <v>42</v>
      </c>
      <c r="E426">
        <f t="shared" ca="1" si="83"/>
        <v>6818</v>
      </c>
      <c r="F426">
        <f ca="1">(60+SUMIF(OFFSET(N426,-$C426+1,0,$C426),"EN",OFFSET(O426,-$C426+1,0,$C426)))*SummonTypeTable!$Q$2</f>
        <v>2626.6666666666665</v>
      </c>
      <c r="G426" t="str">
        <f ca="1">IF(C426=1,60*SummonTypeTable!$Q$2-OFFSET(F426,0,-1),
IF(F426&lt;&gt;OFFSET(F426,-1,0),OFFSET(F426,-1,0)-OFFSET(F426,0,-1),""))</f>
        <v/>
      </c>
      <c r="H426" t="str">
        <f ca="1">IF(C426=1,60*SummonTypeTable!$Q$2/OFFSET(F426,0,-1),
IF(F426&lt;&gt;OFFSET(F426,-1,0),OFFSET(F426,-1,0)/OFFSET(F426,0,-1),""))</f>
        <v/>
      </c>
      <c r="I426">
        <f ca="1">(60+SUMIF(OFFSET(N426,-$C426+1,0,$C426),"EN",OFFSET(O426,-$C426+1,0,$C426))+SUMIF(OFFSET(S426,-$C426+1,0,$C426),"EN",OFFSET(T426,-$C426+1,0,$C426)))*SummonTypeTable!$Q$2</f>
        <v>2626.6666666666665</v>
      </c>
      <c r="J426" t="str">
        <f ca="1">IF(C426=1,60*SummonTypeTable!$Q$2-OFFSET(I426,0,-4),
IF(I426&lt;&gt;OFFSET(I426,-1,0),OFFSET(I426,-1,0)-OFFSET(I426,0,-4),""))</f>
        <v/>
      </c>
      <c r="K426" t="str">
        <f ca="1">IF(C426=1,60*SummonTypeTable!$Q$2/OFFSET(I426,0,-4),
IF(I426&lt;&gt;OFFSET(I426,-1,0),OFFSET(I426,-1,0)/OFFSET(I426,0,-4),""))</f>
        <v/>
      </c>
      <c r="L426" t="str">
        <f t="shared" ca="1" si="87"/>
        <v>it</v>
      </c>
      <c r="M426" t="s">
        <v>139</v>
      </c>
      <c r="N426" t="s">
        <v>140</v>
      </c>
      <c r="O426">
        <v>1</v>
      </c>
      <c r="P426" t="str">
        <f t="shared" si="77"/>
        <v/>
      </c>
      <c r="Q426" t="str">
        <f t="shared" ca="1" si="84"/>
        <v>cu</v>
      </c>
      <c r="R426" t="s">
        <v>81</v>
      </c>
      <c r="S426" t="s">
        <v>147</v>
      </c>
      <c r="T426">
        <v>3600</v>
      </c>
      <c r="U426" t="str">
        <f t="shared" ca="1" si="76"/>
        <v>it</v>
      </c>
      <c r="V426" t="str">
        <f t="shared" si="78"/>
        <v>Cash_sCharacterGacha</v>
      </c>
      <c r="W426">
        <f t="shared" si="79"/>
        <v>1</v>
      </c>
      <c r="X426" t="str">
        <f t="shared" ca="1" si="80"/>
        <v>cu</v>
      </c>
      <c r="Y426" t="str">
        <f t="shared" si="81"/>
        <v>GO</v>
      </c>
      <c r="Z426">
        <f t="shared" si="82"/>
        <v>3600</v>
      </c>
    </row>
    <row r="427" spans="1:26">
      <c r="A427" t="str">
        <f t="shared" si="85"/>
        <v>rt1</v>
      </c>
      <c r="B427" t="str">
        <f>VLOOKUP(A427,EventPointTypeTable!$A:$B,MATCH(EventPointTypeTable!$B$1,EventPointTypeTable!$A$1:$B$1,0),0)</f>
        <v>루틴1</v>
      </c>
      <c r="C427">
        <v>142</v>
      </c>
      <c r="D427">
        <v>104</v>
      </c>
      <c r="E427">
        <f t="shared" ca="1" si="83"/>
        <v>6922</v>
      </c>
      <c r="F427">
        <f ca="1">(60+SUMIF(OFFSET(N427,-$C427+1,0,$C427),"EN",OFFSET(O427,-$C427+1,0,$C427)))*SummonTypeTable!$Q$2</f>
        <v>2626.6666666666665</v>
      </c>
      <c r="G427" t="str">
        <f ca="1">IF(C427=1,60*SummonTypeTable!$Q$2-OFFSET(F427,0,-1),
IF(F427&lt;&gt;OFFSET(F427,-1,0),OFFSET(F427,-1,0)-OFFSET(F427,0,-1),""))</f>
        <v/>
      </c>
      <c r="H427" t="str">
        <f ca="1">IF(C427=1,60*SummonTypeTable!$Q$2/OFFSET(F427,0,-1),
IF(F427&lt;&gt;OFFSET(F427,-1,0),OFFSET(F427,-1,0)/OFFSET(F427,0,-1),""))</f>
        <v/>
      </c>
      <c r="I427">
        <f ca="1">(60+SUMIF(OFFSET(N427,-$C427+1,0,$C427),"EN",OFFSET(O427,-$C427+1,0,$C427))+SUMIF(OFFSET(S427,-$C427+1,0,$C427),"EN",OFFSET(T427,-$C427+1,0,$C427)))*SummonTypeTable!$Q$2</f>
        <v>2626.6666666666665</v>
      </c>
      <c r="J427" t="str">
        <f ca="1">IF(C427=1,60*SummonTypeTable!$Q$2-OFFSET(I427,0,-4),
IF(I427&lt;&gt;OFFSET(I427,-1,0),OFFSET(I427,-1,0)-OFFSET(I427,0,-4),""))</f>
        <v/>
      </c>
      <c r="K427" t="str">
        <f ca="1">IF(C427=1,60*SummonTypeTable!$Q$2/OFFSET(I427,0,-4),
IF(I427&lt;&gt;OFFSET(I427,-1,0),OFFSET(I427,-1,0)/OFFSET(I427,0,-4),""))</f>
        <v/>
      </c>
      <c r="L427" t="str">
        <f t="shared" ca="1" si="87"/>
        <v>cu</v>
      </c>
      <c r="M427" t="s">
        <v>81</v>
      </c>
      <c r="N427" t="s">
        <v>147</v>
      </c>
      <c r="O427">
        <v>7250</v>
      </c>
      <c r="P427" t="str">
        <f t="shared" si="77"/>
        <v/>
      </c>
      <c r="Q427" t="str">
        <f t="shared" ca="1" si="84"/>
        <v>cu</v>
      </c>
      <c r="R427" t="s">
        <v>81</v>
      </c>
      <c r="S427" t="s">
        <v>147</v>
      </c>
      <c r="T427">
        <v>3625</v>
      </c>
      <c r="U427" t="str">
        <f t="shared" ca="1" si="76"/>
        <v>cu</v>
      </c>
      <c r="V427" t="str">
        <f t="shared" si="78"/>
        <v>GO</v>
      </c>
      <c r="W427">
        <f t="shared" si="79"/>
        <v>7250</v>
      </c>
      <c r="X427" t="str">
        <f t="shared" ca="1" si="80"/>
        <v>cu</v>
      </c>
      <c r="Y427" t="str">
        <f t="shared" si="81"/>
        <v>GO</v>
      </c>
      <c r="Z427">
        <f t="shared" si="82"/>
        <v>3625</v>
      </c>
    </row>
    <row r="428" spans="1:26">
      <c r="A428" t="str">
        <f t="shared" si="85"/>
        <v>rt1</v>
      </c>
      <c r="B428" t="str">
        <f>VLOOKUP(A428,EventPointTypeTable!$A:$B,MATCH(EventPointTypeTable!$B$1,EventPointTypeTable!$A$1:$B$1,0),0)</f>
        <v>루틴1</v>
      </c>
      <c r="C428">
        <v>143</v>
      </c>
      <c r="D428">
        <v>298</v>
      </c>
      <c r="E428">
        <f t="shared" ca="1" si="83"/>
        <v>7220</v>
      </c>
      <c r="F428">
        <f ca="1">(60+SUMIF(OFFSET(N428,-$C428+1,0,$C428),"EN",OFFSET(O428,-$C428+1,0,$C428)))*SummonTypeTable!$Q$2</f>
        <v>2786.6666666666665</v>
      </c>
      <c r="G428">
        <f ca="1">IF(C428=1,60*SummonTypeTable!$Q$2-OFFSET(F428,0,-1),
IF(F428&lt;&gt;OFFSET(F428,-1,0),OFFSET(F428,-1,0)-OFFSET(F428,0,-1),""))</f>
        <v>-4593.3333333333339</v>
      </c>
      <c r="H428">
        <f ca="1">IF(C428=1,60*SummonTypeTable!$Q$2/OFFSET(F428,0,-1),
IF(F428&lt;&gt;OFFSET(F428,-1,0),OFFSET(F428,-1,0)/OFFSET(F428,0,-1),""))</f>
        <v>0.36380424746075712</v>
      </c>
      <c r="I428">
        <f ca="1">(60+SUMIF(OFFSET(N428,-$C428+1,0,$C428),"EN",OFFSET(O428,-$C428+1,0,$C428))+SUMIF(OFFSET(S428,-$C428+1,0,$C428),"EN",OFFSET(T428,-$C428+1,0,$C428)))*SummonTypeTable!$Q$2</f>
        <v>2786.6666666666665</v>
      </c>
      <c r="J428">
        <f ca="1">IF(C428=1,60*SummonTypeTable!$Q$2-OFFSET(I428,0,-4),
IF(I428&lt;&gt;OFFSET(I428,-1,0),OFFSET(I428,-1,0)-OFFSET(I428,0,-4),""))</f>
        <v>-4593.3333333333339</v>
      </c>
      <c r="K428">
        <f ca="1">IF(C428=1,60*SummonTypeTable!$Q$2/OFFSET(I428,0,-4),
IF(I428&lt;&gt;OFFSET(I428,-1,0),OFFSET(I428,-1,0)/OFFSET(I428,0,-4),""))</f>
        <v>0.36380424746075712</v>
      </c>
      <c r="L428" t="str">
        <f t="shared" ca="1" si="87"/>
        <v>cu</v>
      </c>
      <c r="M428" t="s">
        <v>81</v>
      </c>
      <c r="N428" t="s">
        <v>146</v>
      </c>
      <c r="O428">
        <v>240</v>
      </c>
      <c r="P428" t="str">
        <f t="shared" si="77"/>
        <v>에너지너무많음</v>
      </c>
      <c r="Q428" t="str">
        <f t="shared" ca="1" si="84"/>
        <v>cu</v>
      </c>
      <c r="R428" t="s">
        <v>81</v>
      </c>
      <c r="S428" t="s">
        <v>147</v>
      </c>
      <c r="T428">
        <v>3650</v>
      </c>
      <c r="U428" t="str">
        <f t="shared" ca="1" si="76"/>
        <v>cu</v>
      </c>
      <c r="V428" t="str">
        <f t="shared" si="78"/>
        <v>EN</v>
      </c>
      <c r="W428">
        <f t="shared" si="79"/>
        <v>240</v>
      </c>
      <c r="X428" t="str">
        <f t="shared" ca="1" si="80"/>
        <v>cu</v>
      </c>
      <c r="Y428" t="str">
        <f t="shared" si="81"/>
        <v>GO</v>
      </c>
      <c r="Z428">
        <f t="shared" si="82"/>
        <v>3650</v>
      </c>
    </row>
    <row r="429" spans="1:26">
      <c r="A429" t="str">
        <f t="shared" si="85"/>
        <v>rt1</v>
      </c>
      <c r="B429" t="str">
        <f>VLOOKUP(A429,EventPointTypeTable!$A:$B,MATCH(EventPointTypeTable!$B$1,EventPointTypeTable!$A$1:$B$1,0),0)</f>
        <v>루틴1</v>
      </c>
      <c r="C429">
        <v>144</v>
      </c>
      <c r="D429">
        <v>92</v>
      </c>
      <c r="E429">
        <f t="shared" ca="1" si="83"/>
        <v>7312</v>
      </c>
      <c r="F429">
        <f ca="1">(60+SUMIF(OFFSET(N429,-$C429+1,0,$C429),"EN",OFFSET(O429,-$C429+1,0,$C429)))*SummonTypeTable!$Q$2</f>
        <v>2786.6666666666665</v>
      </c>
      <c r="G429" t="str">
        <f ca="1">IF(C429=1,60*SummonTypeTable!$Q$2-OFFSET(F429,0,-1),
IF(F429&lt;&gt;OFFSET(F429,-1,0),OFFSET(F429,-1,0)-OFFSET(F429,0,-1),""))</f>
        <v/>
      </c>
      <c r="H429" t="str">
        <f ca="1">IF(C429=1,60*SummonTypeTable!$Q$2/OFFSET(F429,0,-1),
IF(F429&lt;&gt;OFFSET(F429,-1,0),OFFSET(F429,-1,0)/OFFSET(F429,0,-1),""))</f>
        <v/>
      </c>
      <c r="I429">
        <f ca="1">(60+SUMIF(OFFSET(N429,-$C429+1,0,$C429),"EN",OFFSET(O429,-$C429+1,0,$C429))+SUMIF(OFFSET(S429,-$C429+1,0,$C429),"EN",OFFSET(T429,-$C429+1,0,$C429)))*SummonTypeTable!$Q$2</f>
        <v>2786.6666666666665</v>
      </c>
      <c r="J429" t="str">
        <f ca="1">IF(C429=1,60*SummonTypeTable!$Q$2-OFFSET(I429,0,-4),
IF(I429&lt;&gt;OFFSET(I429,-1,0),OFFSET(I429,-1,0)-OFFSET(I429,0,-4),""))</f>
        <v/>
      </c>
      <c r="K429" t="str">
        <f ca="1">IF(C429=1,60*SummonTypeTable!$Q$2/OFFSET(I429,0,-4),
IF(I429&lt;&gt;OFFSET(I429,-1,0),OFFSET(I429,-1,0)/OFFSET(I429,0,-4),""))</f>
        <v/>
      </c>
      <c r="L429" t="str">
        <f t="shared" ca="1" si="87"/>
        <v>it</v>
      </c>
      <c r="M429" t="s">
        <v>139</v>
      </c>
      <c r="N429" t="s">
        <v>158</v>
      </c>
      <c r="O429">
        <v>1</v>
      </c>
      <c r="P429" t="str">
        <f t="shared" si="77"/>
        <v/>
      </c>
      <c r="Q429" t="str">
        <f t="shared" ca="1" si="84"/>
        <v>cu</v>
      </c>
      <c r="R429" t="s">
        <v>81</v>
      </c>
      <c r="S429" t="s">
        <v>147</v>
      </c>
      <c r="T429">
        <v>3675</v>
      </c>
      <c r="U429" t="str">
        <f t="shared" ca="1" si="76"/>
        <v>it</v>
      </c>
      <c r="V429" t="str">
        <f t="shared" si="78"/>
        <v>Cash_sEquipGacha</v>
      </c>
      <c r="W429">
        <f t="shared" si="79"/>
        <v>1</v>
      </c>
      <c r="X429" t="str">
        <f t="shared" ca="1" si="80"/>
        <v>cu</v>
      </c>
      <c r="Y429" t="str">
        <f t="shared" si="81"/>
        <v>GO</v>
      </c>
      <c r="Z429">
        <f t="shared" si="82"/>
        <v>3675</v>
      </c>
    </row>
    <row r="430" spans="1:26">
      <c r="A430" t="str">
        <f t="shared" si="85"/>
        <v>rt1</v>
      </c>
      <c r="B430" t="str">
        <f>VLOOKUP(A430,EventPointTypeTable!$A:$B,MATCH(EventPointTypeTable!$B$1,EventPointTypeTable!$A$1:$B$1,0),0)</f>
        <v>루틴1</v>
      </c>
      <c r="C430">
        <v>145</v>
      </c>
      <c r="D430">
        <v>175</v>
      </c>
      <c r="E430">
        <f t="shared" ca="1" si="83"/>
        <v>7487</v>
      </c>
      <c r="F430">
        <f ca="1">(60+SUMIF(OFFSET(N430,-$C430+1,0,$C430),"EN",OFFSET(O430,-$C430+1,0,$C430)))*SummonTypeTable!$Q$2</f>
        <v>2786.6666666666665</v>
      </c>
      <c r="G430" t="str">
        <f ca="1">IF(C430=1,60*SummonTypeTable!$Q$2-OFFSET(F430,0,-1),
IF(F430&lt;&gt;OFFSET(F430,-1,0),OFFSET(F430,-1,0)-OFFSET(F430,0,-1),""))</f>
        <v/>
      </c>
      <c r="H430" t="str">
        <f ca="1">IF(C430=1,60*SummonTypeTable!$Q$2/OFFSET(F430,0,-1),
IF(F430&lt;&gt;OFFSET(F430,-1,0),OFFSET(F430,-1,0)/OFFSET(F430,0,-1),""))</f>
        <v/>
      </c>
      <c r="I430">
        <f ca="1">(60+SUMIF(OFFSET(N430,-$C430+1,0,$C430),"EN",OFFSET(O430,-$C430+1,0,$C430))+SUMIF(OFFSET(S430,-$C430+1,0,$C430),"EN",OFFSET(T430,-$C430+1,0,$C430)))*SummonTypeTable!$Q$2</f>
        <v>2786.6666666666665</v>
      </c>
      <c r="J430" t="str">
        <f ca="1">IF(C430=1,60*SummonTypeTable!$Q$2-OFFSET(I430,0,-4),
IF(I430&lt;&gt;OFFSET(I430,-1,0),OFFSET(I430,-1,0)-OFFSET(I430,0,-4),""))</f>
        <v/>
      </c>
      <c r="K430" t="str">
        <f ca="1">IF(C430=1,60*SummonTypeTable!$Q$2/OFFSET(I430,0,-4),
IF(I430&lt;&gt;OFFSET(I430,-1,0),OFFSET(I430,-1,0)/OFFSET(I430,0,-4),""))</f>
        <v/>
      </c>
      <c r="L430" t="str">
        <f t="shared" ca="1" si="87"/>
        <v>cu</v>
      </c>
      <c r="M430" t="s">
        <v>81</v>
      </c>
      <c r="N430" t="s">
        <v>147</v>
      </c>
      <c r="O430">
        <v>7400</v>
      </c>
      <c r="P430" t="str">
        <f t="shared" si="77"/>
        <v/>
      </c>
      <c r="Q430" t="str">
        <f t="shared" ca="1" si="84"/>
        <v>cu</v>
      </c>
      <c r="R430" t="s">
        <v>81</v>
      </c>
      <c r="S430" t="s">
        <v>147</v>
      </c>
      <c r="T430">
        <v>3700</v>
      </c>
      <c r="U430" t="str">
        <f t="shared" ca="1" si="76"/>
        <v>cu</v>
      </c>
      <c r="V430" t="str">
        <f t="shared" si="78"/>
        <v>GO</v>
      </c>
      <c r="W430">
        <f t="shared" si="79"/>
        <v>7400</v>
      </c>
      <c r="X430" t="str">
        <f t="shared" ca="1" si="80"/>
        <v>cu</v>
      </c>
      <c r="Y430" t="str">
        <f t="shared" si="81"/>
        <v>GO</v>
      </c>
      <c r="Z430">
        <f t="shared" si="82"/>
        <v>3700</v>
      </c>
    </row>
    <row r="431" spans="1:26">
      <c r="A431" t="str">
        <f t="shared" si="85"/>
        <v>rt1</v>
      </c>
      <c r="B431" t="str">
        <f>VLOOKUP(A431,EventPointTypeTable!$A:$B,MATCH(EventPointTypeTable!$B$1,EventPointTypeTable!$A$1:$B$1,0),0)</f>
        <v>루틴1</v>
      </c>
      <c r="C431">
        <v>146</v>
      </c>
      <c r="D431">
        <v>197</v>
      </c>
      <c r="E431">
        <f t="shared" ca="1" si="83"/>
        <v>7684</v>
      </c>
      <c r="F431">
        <f ca="1">(60+SUMIF(OFFSET(N431,-$C431+1,0,$C431),"EN",OFFSET(O431,-$C431+1,0,$C431)))*SummonTypeTable!$Q$2</f>
        <v>2963.333333333333</v>
      </c>
      <c r="G431">
        <f ca="1">IF(C431=1,60*SummonTypeTable!$Q$2-OFFSET(F431,0,-1),
IF(F431&lt;&gt;OFFSET(F431,-1,0),OFFSET(F431,-1,0)-OFFSET(F431,0,-1),""))</f>
        <v>-4897.3333333333339</v>
      </c>
      <c r="H431">
        <f ca="1">IF(C431=1,60*SummonTypeTable!$Q$2/OFFSET(F431,0,-1),
IF(F431&lt;&gt;OFFSET(F431,-1,0),OFFSET(F431,-1,0)/OFFSET(F431,0,-1),""))</f>
        <v>0.36265833767135169</v>
      </c>
      <c r="I431">
        <f ca="1">(60+SUMIF(OFFSET(N431,-$C431+1,0,$C431),"EN",OFFSET(O431,-$C431+1,0,$C431))+SUMIF(OFFSET(S431,-$C431+1,0,$C431),"EN",OFFSET(T431,-$C431+1,0,$C431)))*SummonTypeTable!$Q$2</f>
        <v>2963.333333333333</v>
      </c>
      <c r="J431">
        <f ca="1">IF(C431=1,60*SummonTypeTable!$Q$2-OFFSET(I431,0,-4),
IF(I431&lt;&gt;OFFSET(I431,-1,0),OFFSET(I431,-1,0)-OFFSET(I431,0,-4),""))</f>
        <v>-4897.3333333333339</v>
      </c>
      <c r="K431">
        <f ca="1">IF(C431=1,60*SummonTypeTable!$Q$2/OFFSET(I431,0,-4),
IF(I431&lt;&gt;OFFSET(I431,-1,0),OFFSET(I431,-1,0)/OFFSET(I431,0,-4),""))</f>
        <v>0.36265833767135169</v>
      </c>
      <c r="L431" t="str">
        <f t="shared" ca="1" si="87"/>
        <v>cu</v>
      </c>
      <c r="M431" t="s">
        <v>81</v>
      </c>
      <c r="N431" t="s">
        <v>146</v>
      </c>
      <c r="O431">
        <v>265</v>
      </c>
      <c r="P431" t="str">
        <f t="shared" si="77"/>
        <v>에너지너무많음</v>
      </c>
      <c r="Q431" t="str">
        <f t="shared" ca="1" si="84"/>
        <v>cu</v>
      </c>
      <c r="R431" t="s">
        <v>81</v>
      </c>
      <c r="S431" t="s">
        <v>147</v>
      </c>
      <c r="T431">
        <v>3725</v>
      </c>
      <c r="U431" t="str">
        <f t="shared" ca="1" si="76"/>
        <v>cu</v>
      </c>
      <c r="V431" t="str">
        <f t="shared" si="78"/>
        <v>EN</v>
      </c>
      <c r="W431">
        <f t="shared" si="79"/>
        <v>265</v>
      </c>
      <c r="X431" t="str">
        <f t="shared" ca="1" si="80"/>
        <v>cu</v>
      </c>
      <c r="Y431" t="str">
        <f t="shared" si="81"/>
        <v>GO</v>
      </c>
      <c r="Z431">
        <f t="shared" si="82"/>
        <v>3725</v>
      </c>
    </row>
    <row r="432" spans="1:26">
      <c r="A432" t="str">
        <f t="shared" si="85"/>
        <v>rt1</v>
      </c>
      <c r="B432" t="str">
        <f>VLOOKUP(A432,EventPointTypeTable!$A:$B,MATCH(EventPointTypeTable!$B$1,EventPointTypeTable!$A$1:$B$1,0),0)</f>
        <v>루틴1</v>
      </c>
      <c r="C432">
        <v>147</v>
      </c>
      <c r="D432">
        <v>69</v>
      </c>
      <c r="E432">
        <f t="shared" ca="1" si="83"/>
        <v>7753</v>
      </c>
      <c r="F432">
        <f ca="1">(60+SUMIF(OFFSET(N432,-$C432+1,0,$C432),"EN",OFFSET(O432,-$C432+1,0,$C432)))*SummonTypeTable!$Q$2</f>
        <v>2963.333333333333</v>
      </c>
      <c r="G432" t="str">
        <f ca="1">IF(C432=1,60*SummonTypeTable!$Q$2-OFFSET(F432,0,-1),
IF(F432&lt;&gt;OFFSET(F432,-1,0),OFFSET(F432,-1,0)-OFFSET(F432,0,-1),""))</f>
        <v/>
      </c>
      <c r="H432" t="str">
        <f ca="1">IF(C432=1,60*SummonTypeTable!$Q$2/OFFSET(F432,0,-1),
IF(F432&lt;&gt;OFFSET(F432,-1,0),OFFSET(F432,-1,0)/OFFSET(F432,0,-1),""))</f>
        <v/>
      </c>
      <c r="I432">
        <f ca="1">(60+SUMIF(OFFSET(N432,-$C432+1,0,$C432),"EN",OFFSET(O432,-$C432+1,0,$C432))+SUMIF(OFFSET(S432,-$C432+1,0,$C432),"EN",OFFSET(T432,-$C432+1,0,$C432)))*SummonTypeTable!$Q$2</f>
        <v>2963.333333333333</v>
      </c>
      <c r="J432" t="str">
        <f ca="1">IF(C432=1,60*SummonTypeTable!$Q$2-OFFSET(I432,0,-4),
IF(I432&lt;&gt;OFFSET(I432,-1,0),OFFSET(I432,-1,0)-OFFSET(I432,0,-4),""))</f>
        <v/>
      </c>
      <c r="K432" t="str">
        <f ca="1">IF(C432=1,60*SummonTypeTable!$Q$2/OFFSET(I432,0,-4),
IF(I432&lt;&gt;OFFSET(I432,-1,0),OFFSET(I432,-1,0)/OFFSET(I432,0,-4),""))</f>
        <v/>
      </c>
      <c r="L432" t="str">
        <f t="shared" ca="1" si="87"/>
        <v>cu</v>
      </c>
      <c r="M432" t="s">
        <v>81</v>
      </c>
      <c r="N432" t="s">
        <v>147</v>
      </c>
      <c r="O432">
        <v>7500</v>
      </c>
      <c r="P432" t="str">
        <f t="shared" si="77"/>
        <v/>
      </c>
      <c r="Q432" t="str">
        <f t="shared" ca="1" si="84"/>
        <v>cu</v>
      </c>
      <c r="R432" t="s">
        <v>81</v>
      </c>
      <c r="S432" t="s">
        <v>147</v>
      </c>
      <c r="T432">
        <v>3750</v>
      </c>
      <c r="U432" t="str">
        <f t="shared" ca="1" si="76"/>
        <v>cu</v>
      </c>
      <c r="V432" t="str">
        <f t="shared" si="78"/>
        <v>GO</v>
      </c>
      <c r="W432">
        <f t="shared" si="79"/>
        <v>7500</v>
      </c>
      <c r="X432" t="str">
        <f t="shared" ca="1" si="80"/>
        <v>cu</v>
      </c>
      <c r="Y432" t="str">
        <f t="shared" si="81"/>
        <v>GO</v>
      </c>
      <c r="Z432">
        <f t="shared" si="82"/>
        <v>3750</v>
      </c>
    </row>
    <row r="433" spans="1:26">
      <c r="A433" t="str">
        <f t="shared" si="85"/>
        <v>rt1</v>
      </c>
      <c r="B433" t="str">
        <f>VLOOKUP(A433,EventPointTypeTable!$A:$B,MATCH(EventPointTypeTable!$B$1,EventPointTypeTable!$A$1:$B$1,0),0)</f>
        <v>루틴1</v>
      </c>
      <c r="C433">
        <v>148</v>
      </c>
      <c r="D433">
        <v>147</v>
      </c>
      <c r="E433">
        <f t="shared" ca="1" si="83"/>
        <v>7900</v>
      </c>
      <c r="F433">
        <f ca="1">(60+SUMIF(OFFSET(N433,-$C433+1,0,$C433),"EN",OFFSET(O433,-$C433+1,0,$C433)))*SummonTypeTable!$Q$2</f>
        <v>2963.333333333333</v>
      </c>
      <c r="G433" t="str">
        <f ca="1">IF(C433=1,60*SummonTypeTable!$Q$2-OFFSET(F433,0,-1),
IF(F433&lt;&gt;OFFSET(F433,-1,0),OFFSET(F433,-1,0)-OFFSET(F433,0,-1),""))</f>
        <v/>
      </c>
      <c r="H433" t="str">
        <f ca="1">IF(C433=1,60*SummonTypeTable!$Q$2/OFFSET(F433,0,-1),
IF(F433&lt;&gt;OFFSET(F433,-1,0),OFFSET(F433,-1,0)/OFFSET(F433,0,-1),""))</f>
        <v/>
      </c>
      <c r="I433">
        <f ca="1">(60+SUMIF(OFFSET(N433,-$C433+1,0,$C433),"EN",OFFSET(O433,-$C433+1,0,$C433))+SUMIF(OFFSET(S433,-$C433+1,0,$C433),"EN",OFFSET(T433,-$C433+1,0,$C433)))*SummonTypeTable!$Q$2</f>
        <v>2963.333333333333</v>
      </c>
      <c r="J433" t="str">
        <f ca="1">IF(C433=1,60*SummonTypeTable!$Q$2-OFFSET(I433,0,-4),
IF(I433&lt;&gt;OFFSET(I433,-1,0),OFFSET(I433,-1,0)-OFFSET(I433,0,-4),""))</f>
        <v/>
      </c>
      <c r="K433" t="str">
        <f ca="1">IF(C433=1,60*SummonTypeTable!$Q$2/OFFSET(I433,0,-4),
IF(I433&lt;&gt;OFFSET(I433,-1,0),OFFSET(I433,-1,0)/OFFSET(I433,0,-4),""))</f>
        <v/>
      </c>
      <c r="L433" t="str">
        <f t="shared" ca="1" si="87"/>
        <v>it</v>
      </c>
      <c r="M433" t="s">
        <v>139</v>
      </c>
      <c r="N433" t="s">
        <v>140</v>
      </c>
      <c r="O433">
        <v>10</v>
      </c>
      <c r="P433" t="str">
        <f t="shared" si="77"/>
        <v/>
      </c>
      <c r="Q433" t="str">
        <f t="shared" ca="1" si="84"/>
        <v>cu</v>
      </c>
      <c r="R433" t="s">
        <v>81</v>
      </c>
      <c r="S433" t="s">
        <v>147</v>
      </c>
      <c r="T433">
        <v>3775</v>
      </c>
      <c r="U433" t="str">
        <f t="shared" ca="1" si="76"/>
        <v>it</v>
      </c>
      <c r="V433" t="str">
        <f t="shared" si="78"/>
        <v>Cash_sCharacterGacha</v>
      </c>
      <c r="W433">
        <f t="shared" si="79"/>
        <v>10</v>
      </c>
      <c r="X433" t="str">
        <f t="shared" ca="1" si="80"/>
        <v>cu</v>
      </c>
      <c r="Y433" t="str">
        <f t="shared" si="81"/>
        <v>GO</v>
      </c>
      <c r="Z433">
        <f t="shared" si="82"/>
        <v>3775</v>
      </c>
    </row>
    <row r="434" spans="1:26">
      <c r="A434" t="str">
        <f t="shared" si="85"/>
        <v>rt1</v>
      </c>
      <c r="B434" t="str">
        <f>VLOOKUP(A434,EventPointTypeTable!$A:$B,MATCH(EventPointTypeTable!$B$1,EventPointTypeTable!$A$1:$B$1,0),0)</f>
        <v>루틴1</v>
      </c>
      <c r="C434">
        <v>149</v>
      </c>
      <c r="D434">
        <v>268</v>
      </c>
      <c r="E434">
        <f t="shared" ca="1" si="83"/>
        <v>8168</v>
      </c>
      <c r="F434">
        <f ca="1">(60+SUMIF(OFFSET(N434,-$C434+1,0,$C434),"EN",OFFSET(O434,-$C434+1,0,$C434)))*SummonTypeTable!$Q$2</f>
        <v>3156.6666666666665</v>
      </c>
      <c r="G434">
        <f ca="1">IF(C434=1,60*SummonTypeTable!$Q$2-OFFSET(F434,0,-1),
IF(F434&lt;&gt;OFFSET(F434,-1,0),OFFSET(F434,-1,0)-OFFSET(F434,0,-1),""))</f>
        <v>-5204.666666666667</v>
      </c>
      <c r="H434">
        <f ca="1">IF(C434=1,60*SummonTypeTable!$Q$2/OFFSET(F434,0,-1),
IF(F434&lt;&gt;OFFSET(F434,-1,0),OFFSET(F434,-1,0)/OFFSET(F434,0,-1),""))</f>
        <v>0.36279791054521709</v>
      </c>
      <c r="I434">
        <f ca="1">(60+SUMIF(OFFSET(N434,-$C434+1,0,$C434),"EN",OFFSET(O434,-$C434+1,0,$C434))+SUMIF(OFFSET(S434,-$C434+1,0,$C434),"EN",OFFSET(T434,-$C434+1,0,$C434)))*SummonTypeTable!$Q$2</f>
        <v>3156.6666666666665</v>
      </c>
      <c r="J434">
        <f ca="1">IF(C434=1,60*SummonTypeTable!$Q$2-OFFSET(I434,0,-4),
IF(I434&lt;&gt;OFFSET(I434,-1,0),OFFSET(I434,-1,0)-OFFSET(I434,0,-4),""))</f>
        <v>-5204.666666666667</v>
      </c>
      <c r="K434">
        <f ca="1">IF(C434=1,60*SummonTypeTable!$Q$2/OFFSET(I434,0,-4),
IF(I434&lt;&gt;OFFSET(I434,-1,0),OFFSET(I434,-1,0)/OFFSET(I434,0,-4),""))</f>
        <v>0.36279791054521709</v>
      </c>
      <c r="L434" t="str">
        <f t="shared" ca="1" si="87"/>
        <v>cu</v>
      </c>
      <c r="M434" t="s">
        <v>81</v>
      </c>
      <c r="N434" t="s">
        <v>146</v>
      </c>
      <c r="O434">
        <v>290</v>
      </c>
      <c r="P434" t="str">
        <f t="shared" si="77"/>
        <v>에너지너무많음</v>
      </c>
      <c r="Q434" t="str">
        <f t="shared" ca="1" si="84"/>
        <v>cu</v>
      </c>
      <c r="R434" t="s">
        <v>81</v>
      </c>
      <c r="S434" t="s">
        <v>147</v>
      </c>
      <c r="T434">
        <v>3800</v>
      </c>
      <c r="U434" t="str">
        <f t="shared" ca="1" si="76"/>
        <v>cu</v>
      </c>
      <c r="V434" t="str">
        <f t="shared" si="78"/>
        <v>EN</v>
      </c>
      <c r="W434">
        <f t="shared" si="79"/>
        <v>290</v>
      </c>
      <c r="X434" t="str">
        <f t="shared" ca="1" si="80"/>
        <v>cu</v>
      </c>
      <c r="Y434" t="str">
        <f t="shared" si="81"/>
        <v>GO</v>
      </c>
      <c r="Z434">
        <f t="shared" si="82"/>
        <v>3800</v>
      </c>
    </row>
    <row r="435" spans="1:26">
      <c r="A435" t="str">
        <f t="shared" si="85"/>
        <v>rt1</v>
      </c>
      <c r="B435" t="str">
        <f>VLOOKUP(A435,EventPointTypeTable!$A:$B,MATCH(EventPointTypeTable!$B$1,EventPointTypeTable!$A$1:$B$1,0),0)</f>
        <v>루틴1</v>
      </c>
      <c r="C435">
        <v>150</v>
      </c>
      <c r="D435">
        <v>80</v>
      </c>
      <c r="E435">
        <f t="shared" ca="1" si="83"/>
        <v>8248</v>
      </c>
      <c r="F435">
        <f ca="1">(60+SUMIF(OFFSET(N435,-$C435+1,0,$C435),"EN",OFFSET(O435,-$C435+1,0,$C435)))*SummonTypeTable!$Q$2</f>
        <v>3156.6666666666665</v>
      </c>
      <c r="G435" t="str">
        <f ca="1">IF(C435=1,60*SummonTypeTable!$Q$2-OFFSET(F435,0,-1),
IF(F435&lt;&gt;OFFSET(F435,-1,0),OFFSET(F435,-1,0)-OFFSET(F435,0,-1),""))</f>
        <v/>
      </c>
      <c r="H435" t="str">
        <f ca="1">IF(C435=1,60*SummonTypeTable!$Q$2/OFFSET(F435,0,-1),
IF(F435&lt;&gt;OFFSET(F435,-1,0),OFFSET(F435,-1,0)/OFFSET(F435,0,-1),""))</f>
        <v/>
      </c>
      <c r="I435">
        <f ca="1">(60+SUMIF(OFFSET(N435,-$C435+1,0,$C435),"EN",OFFSET(O435,-$C435+1,0,$C435))+SUMIF(OFFSET(S435,-$C435+1,0,$C435),"EN",OFFSET(T435,-$C435+1,0,$C435)))*SummonTypeTable!$Q$2</f>
        <v>3156.6666666666665</v>
      </c>
      <c r="J435" t="str">
        <f ca="1">IF(C435=1,60*SummonTypeTable!$Q$2-OFFSET(I435,0,-4),
IF(I435&lt;&gt;OFFSET(I435,-1,0),OFFSET(I435,-1,0)-OFFSET(I435,0,-4),""))</f>
        <v/>
      </c>
      <c r="K435" t="str">
        <f ca="1">IF(C435=1,60*SummonTypeTable!$Q$2/OFFSET(I435,0,-4),
IF(I435&lt;&gt;OFFSET(I435,-1,0),OFFSET(I435,-1,0)/OFFSET(I435,0,-4),""))</f>
        <v/>
      </c>
      <c r="L435" t="str">
        <f t="shared" ca="1" si="87"/>
        <v>cu</v>
      </c>
      <c r="M435" t="s">
        <v>81</v>
      </c>
      <c r="N435" t="s">
        <v>147</v>
      </c>
      <c r="O435">
        <v>7650</v>
      </c>
      <c r="P435" t="str">
        <f t="shared" si="77"/>
        <v/>
      </c>
      <c r="Q435" t="str">
        <f t="shared" ca="1" si="84"/>
        <v>cu</v>
      </c>
      <c r="R435" t="s">
        <v>81</v>
      </c>
      <c r="S435" t="s">
        <v>147</v>
      </c>
      <c r="T435">
        <v>3825</v>
      </c>
      <c r="U435" t="str">
        <f t="shared" ca="1" si="76"/>
        <v>cu</v>
      </c>
      <c r="V435" t="str">
        <f t="shared" si="78"/>
        <v>GO</v>
      </c>
      <c r="W435">
        <f t="shared" si="79"/>
        <v>7650</v>
      </c>
      <c r="X435" t="str">
        <f t="shared" ca="1" si="80"/>
        <v>cu</v>
      </c>
      <c r="Y435" t="str">
        <f t="shared" si="81"/>
        <v>GO</v>
      </c>
      <c r="Z435">
        <f t="shared" si="82"/>
        <v>3825</v>
      </c>
    </row>
    <row r="436" spans="1:26">
      <c r="A436" t="str">
        <f t="shared" si="85"/>
        <v>rt1</v>
      </c>
      <c r="B436" t="str">
        <f>VLOOKUP(A436,EventPointTypeTable!$A:$B,MATCH(EventPointTypeTable!$B$1,EventPointTypeTable!$A$1:$B$1,0),0)</f>
        <v>루틴1</v>
      </c>
      <c r="C436">
        <v>151</v>
      </c>
      <c r="D436">
        <v>120</v>
      </c>
      <c r="E436">
        <f t="shared" ca="1" si="83"/>
        <v>8368</v>
      </c>
      <c r="F436">
        <f ca="1">(60+SUMIF(OFFSET(N436,-$C436+1,0,$C436),"EN",OFFSET(O436,-$C436+1,0,$C436)))*SummonTypeTable!$Q$2</f>
        <v>3156.6666666666665</v>
      </c>
      <c r="G436" t="str">
        <f ca="1">IF(C436=1,60*SummonTypeTable!$Q$2-OFFSET(F436,0,-1),
IF(F436&lt;&gt;OFFSET(F436,-1,0),OFFSET(F436,-1,0)-OFFSET(F436,0,-1),""))</f>
        <v/>
      </c>
      <c r="H436" t="str">
        <f ca="1">IF(C436=1,60*SummonTypeTable!$Q$2/OFFSET(F436,0,-1),
IF(F436&lt;&gt;OFFSET(F436,-1,0),OFFSET(F436,-1,0)/OFFSET(F436,0,-1),""))</f>
        <v/>
      </c>
      <c r="I436">
        <f ca="1">(60+SUMIF(OFFSET(N436,-$C436+1,0,$C436),"EN",OFFSET(O436,-$C436+1,0,$C436))+SUMIF(OFFSET(S436,-$C436+1,0,$C436),"EN",OFFSET(T436,-$C436+1,0,$C436)))*SummonTypeTable!$Q$2</f>
        <v>3156.6666666666665</v>
      </c>
      <c r="J436" t="str">
        <f ca="1">IF(C436=1,60*SummonTypeTable!$Q$2-OFFSET(I436,0,-4),
IF(I436&lt;&gt;OFFSET(I436,-1,0),OFFSET(I436,-1,0)-OFFSET(I436,0,-4),""))</f>
        <v/>
      </c>
      <c r="K436" t="str">
        <f ca="1">IF(C436=1,60*SummonTypeTable!$Q$2/OFFSET(I436,0,-4),
IF(I436&lt;&gt;OFFSET(I436,-1,0),OFFSET(I436,-1,0)/OFFSET(I436,0,-4),""))</f>
        <v/>
      </c>
      <c r="L436" t="str">
        <f t="shared" ca="1" si="87"/>
        <v>it</v>
      </c>
      <c r="M436" t="s">
        <v>139</v>
      </c>
      <c r="N436" t="s">
        <v>158</v>
      </c>
      <c r="O436">
        <v>1</v>
      </c>
      <c r="P436" t="str">
        <f t="shared" si="77"/>
        <v/>
      </c>
      <c r="Q436" t="str">
        <f t="shared" ca="1" si="84"/>
        <v>cu</v>
      </c>
      <c r="R436" t="s">
        <v>81</v>
      </c>
      <c r="S436" t="s">
        <v>147</v>
      </c>
      <c r="T436">
        <v>3850</v>
      </c>
      <c r="U436" t="str">
        <f t="shared" ca="1" si="76"/>
        <v>it</v>
      </c>
      <c r="V436" t="str">
        <f t="shared" si="78"/>
        <v>Cash_sEquipGacha</v>
      </c>
      <c r="W436">
        <f t="shared" si="79"/>
        <v>1</v>
      </c>
      <c r="X436" t="str">
        <f t="shared" ca="1" si="80"/>
        <v>cu</v>
      </c>
      <c r="Y436" t="str">
        <f t="shared" si="81"/>
        <v>GO</v>
      </c>
      <c r="Z436">
        <f t="shared" si="82"/>
        <v>3850</v>
      </c>
    </row>
    <row r="437" spans="1:26">
      <c r="A437" t="str">
        <f t="shared" si="85"/>
        <v>rt1</v>
      </c>
      <c r="B437" t="str">
        <f>VLOOKUP(A437,EventPointTypeTable!$A:$B,MATCH(EventPointTypeTable!$B$1,EventPointTypeTable!$A$1:$B$1,0),0)</f>
        <v>루틴1</v>
      </c>
      <c r="C437">
        <v>152</v>
      </c>
      <c r="D437">
        <v>140</v>
      </c>
      <c r="E437">
        <f t="shared" ca="1" si="83"/>
        <v>8508</v>
      </c>
      <c r="F437">
        <f ca="1">(60+SUMIF(OFFSET(N437,-$C437+1,0,$C437),"EN",OFFSET(O437,-$C437+1,0,$C437)))*SummonTypeTable!$Q$2</f>
        <v>3156.6666666666665</v>
      </c>
      <c r="G437" t="str">
        <f ca="1">IF(C437=1,60*SummonTypeTable!$Q$2-OFFSET(F437,0,-1),
IF(F437&lt;&gt;OFFSET(F437,-1,0),OFFSET(F437,-1,0)-OFFSET(F437,0,-1),""))</f>
        <v/>
      </c>
      <c r="H437" t="str">
        <f ca="1">IF(C437=1,60*SummonTypeTable!$Q$2/OFFSET(F437,0,-1),
IF(F437&lt;&gt;OFFSET(F437,-1,0),OFFSET(F437,-1,0)/OFFSET(F437,0,-1),""))</f>
        <v/>
      </c>
      <c r="I437">
        <f ca="1">(60+SUMIF(OFFSET(N437,-$C437+1,0,$C437),"EN",OFFSET(O437,-$C437+1,0,$C437))+SUMIF(OFFSET(S437,-$C437+1,0,$C437),"EN",OFFSET(T437,-$C437+1,0,$C437)))*SummonTypeTable!$Q$2</f>
        <v>3156.6666666666665</v>
      </c>
      <c r="J437" t="str">
        <f ca="1">IF(C437=1,60*SummonTypeTable!$Q$2-OFFSET(I437,0,-4),
IF(I437&lt;&gt;OFFSET(I437,-1,0),OFFSET(I437,-1,0)-OFFSET(I437,0,-4),""))</f>
        <v/>
      </c>
      <c r="K437" t="str">
        <f ca="1">IF(C437=1,60*SummonTypeTable!$Q$2/OFFSET(I437,0,-4),
IF(I437&lt;&gt;OFFSET(I437,-1,0),OFFSET(I437,-1,0)/OFFSET(I437,0,-4),""))</f>
        <v/>
      </c>
      <c r="L437" t="str">
        <f t="shared" ca="1" si="87"/>
        <v>cu</v>
      </c>
      <c r="M437" t="s">
        <v>81</v>
      </c>
      <c r="N437" t="s">
        <v>147</v>
      </c>
      <c r="O437">
        <v>7750</v>
      </c>
      <c r="P437" t="str">
        <f t="shared" si="77"/>
        <v/>
      </c>
      <c r="Q437" t="str">
        <f t="shared" ca="1" si="84"/>
        <v>cu</v>
      </c>
      <c r="R437" t="s">
        <v>81</v>
      </c>
      <c r="S437" t="s">
        <v>147</v>
      </c>
      <c r="T437">
        <v>3875</v>
      </c>
      <c r="U437" t="str">
        <f t="shared" ca="1" si="76"/>
        <v>cu</v>
      </c>
      <c r="V437" t="str">
        <f t="shared" si="78"/>
        <v>GO</v>
      </c>
      <c r="W437">
        <f t="shared" si="79"/>
        <v>7750</v>
      </c>
      <c r="X437" t="str">
        <f t="shared" ca="1" si="80"/>
        <v>cu</v>
      </c>
      <c r="Y437" t="str">
        <f t="shared" si="81"/>
        <v>GO</v>
      </c>
      <c r="Z437">
        <f t="shared" si="82"/>
        <v>3875</v>
      </c>
    </row>
    <row r="438" spans="1:26">
      <c r="A438" t="str">
        <f t="shared" si="85"/>
        <v>rt1</v>
      </c>
      <c r="B438" t="str">
        <f>VLOOKUP(A438,EventPointTypeTable!$A:$B,MATCH(EventPointTypeTable!$B$1,EventPointTypeTable!$A$1:$B$1,0),0)</f>
        <v>루틴1</v>
      </c>
      <c r="C438">
        <v>153</v>
      </c>
      <c r="D438">
        <v>164</v>
      </c>
      <c r="E438">
        <f t="shared" ca="1" si="83"/>
        <v>8672</v>
      </c>
      <c r="F438">
        <f ca="1">(60+SUMIF(OFFSET(N438,-$C438+1,0,$C438),"EN",OFFSET(O438,-$C438+1,0,$C438)))*SummonTypeTable!$Q$2</f>
        <v>3366.6666666666665</v>
      </c>
      <c r="G438">
        <f ca="1">IF(C438=1,60*SummonTypeTable!$Q$2-OFFSET(F438,0,-1),
IF(F438&lt;&gt;OFFSET(F438,-1,0),OFFSET(F438,-1,0)-OFFSET(F438,0,-1),""))</f>
        <v>-5515.3333333333339</v>
      </c>
      <c r="H438">
        <f ca="1">IF(C438=1,60*SummonTypeTable!$Q$2/OFFSET(F438,0,-1),
IF(F438&lt;&gt;OFFSET(F438,-1,0),OFFSET(F438,-1,0)/OFFSET(F438,0,-1),""))</f>
        <v>0.36400676506765067</v>
      </c>
      <c r="I438">
        <f ca="1">(60+SUMIF(OFFSET(N438,-$C438+1,0,$C438),"EN",OFFSET(O438,-$C438+1,0,$C438))+SUMIF(OFFSET(S438,-$C438+1,0,$C438),"EN",OFFSET(T438,-$C438+1,0,$C438)))*SummonTypeTable!$Q$2</f>
        <v>3366.6666666666665</v>
      </c>
      <c r="J438">
        <f ca="1">IF(C438=1,60*SummonTypeTable!$Q$2-OFFSET(I438,0,-4),
IF(I438&lt;&gt;OFFSET(I438,-1,0),OFFSET(I438,-1,0)-OFFSET(I438,0,-4),""))</f>
        <v>-5515.3333333333339</v>
      </c>
      <c r="K438">
        <f ca="1">IF(C438=1,60*SummonTypeTable!$Q$2/OFFSET(I438,0,-4),
IF(I438&lt;&gt;OFFSET(I438,-1,0),OFFSET(I438,-1,0)/OFFSET(I438,0,-4),""))</f>
        <v>0.36400676506765067</v>
      </c>
      <c r="L438" t="str">
        <f t="shared" ca="1" si="87"/>
        <v>cu</v>
      </c>
      <c r="M438" t="s">
        <v>81</v>
      </c>
      <c r="N438" t="s">
        <v>146</v>
      </c>
      <c r="O438">
        <v>315</v>
      </c>
      <c r="P438" t="str">
        <f t="shared" si="77"/>
        <v>에너지너무많음</v>
      </c>
      <c r="Q438" t="str">
        <f t="shared" ca="1" si="84"/>
        <v>cu</v>
      </c>
      <c r="R438" t="s">
        <v>81</v>
      </c>
      <c r="S438" t="s">
        <v>147</v>
      </c>
      <c r="T438">
        <v>3900</v>
      </c>
      <c r="U438" t="str">
        <f t="shared" ca="1" si="76"/>
        <v>cu</v>
      </c>
      <c r="V438" t="str">
        <f t="shared" si="78"/>
        <v>EN</v>
      </c>
      <c r="W438">
        <f t="shared" si="79"/>
        <v>315</v>
      </c>
      <c r="X438" t="str">
        <f t="shared" ca="1" si="80"/>
        <v>cu</v>
      </c>
      <c r="Y438" t="str">
        <f t="shared" si="81"/>
        <v>GO</v>
      </c>
      <c r="Z438">
        <f t="shared" si="82"/>
        <v>3900</v>
      </c>
    </row>
    <row r="439" spans="1:26">
      <c r="A439" t="str">
        <f t="shared" si="85"/>
        <v>rt1</v>
      </c>
      <c r="B439" t="str">
        <f>VLOOKUP(A439,EventPointTypeTable!$A:$B,MATCH(EventPointTypeTable!$B$1,EventPointTypeTable!$A$1:$B$1,0),0)</f>
        <v>루틴1</v>
      </c>
      <c r="C439">
        <v>154</v>
      </c>
      <c r="D439">
        <v>119</v>
      </c>
      <c r="E439">
        <f t="shared" ca="1" si="83"/>
        <v>8791</v>
      </c>
      <c r="F439">
        <f ca="1">(60+SUMIF(OFFSET(N439,-$C439+1,0,$C439),"EN",OFFSET(O439,-$C439+1,0,$C439)))*SummonTypeTable!$Q$2</f>
        <v>3366.6666666666665</v>
      </c>
      <c r="G439" t="str">
        <f ca="1">IF(C439=1,60*SummonTypeTable!$Q$2-OFFSET(F439,0,-1),
IF(F439&lt;&gt;OFFSET(F439,-1,0),OFFSET(F439,-1,0)-OFFSET(F439,0,-1),""))</f>
        <v/>
      </c>
      <c r="H439" t="str">
        <f ca="1">IF(C439=1,60*SummonTypeTable!$Q$2/OFFSET(F439,0,-1),
IF(F439&lt;&gt;OFFSET(F439,-1,0),OFFSET(F439,-1,0)/OFFSET(F439,0,-1),""))</f>
        <v/>
      </c>
      <c r="I439">
        <f ca="1">(60+SUMIF(OFFSET(N439,-$C439+1,0,$C439),"EN",OFFSET(O439,-$C439+1,0,$C439))+SUMIF(OFFSET(S439,-$C439+1,0,$C439),"EN",OFFSET(T439,-$C439+1,0,$C439)))*SummonTypeTable!$Q$2</f>
        <v>3366.6666666666665</v>
      </c>
      <c r="J439" t="str">
        <f ca="1">IF(C439=1,60*SummonTypeTable!$Q$2-OFFSET(I439,0,-4),
IF(I439&lt;&gt;OFFSET(I439,-1,0),OFFSET(I439,-1,0)-OFFSET(I439,0,-4),""))</f>
        <v/>
      </c>
      <c r="K439" t="str">
        <f ca="1">IF(C439=1,60*SummonTypeTable!$Q$2/OFFSET(I439,0,-4),
IF(I439&lt;&gt;OFFSET(I439,-1,0),OFFSET(I439,-1,0)/OFFSET(I439,0,-4),""))</f>
        <v/>
      </c>
      <c r="L439" t="str">
        <f t="shared" ca="1" si="87"/>
        <v>cu</v>
      </c>
      <c r="M439" t="s">
        <v>81</v>
      </c>
      <c r="N439" t="s">
        <v>147</v>
      </c>
      <c r="O439">
        <v>7850</v>
      </c>
      <c r="P439" t="str">
        <f t="shared" si="77"/>
        <v/>
      </c>
      <c r="Q439" t="str">
        <f t="shared" ca="1" si="84"/>
        <v>cu</v>
      </c>
      <c r="R439" t="s">
        <v>81</v>
      </c>
      <c r="S439" t="s">
        <v>147</v>
      </c>
      <c r="T439">
        <v>3925</v>
      </c>
      <c r="U439" t="str">
        <f t="shared" ca="1" si="76"/>
        <v>cu</v>
      </c>
      <c r="V439" t="str">
        <f t="shared" si="78"/>
        <v>GO</v>
      </c>
      <c r="W439">
        <f t="shared" si="79"/>
        <v>7850</v>
      </c>
      <c r="X439" t="str">
        <f t="shared" ca="1" si="80"/>
        <v>cu</v>
      </c>
      <c r="Y439" t="str">
        <f t="shared" si="81"/>
        <v>GO</v>
      </c>
      <c r="Z439">
        <f t="shared" si="82"/>
        <v>3925</v>
      </c>
    </row>
    <row r="440" spans="1:26">
      <c r="A440" t="str">
        <f t="shared" si="85"/>
        <v>rt1</v>
      </c>
      <c r="B440" t="str">
        <f>VLOOKUP(A440,EventPointTypeTable!$A:$B,MATCH(EventPointTypeTable!$B$1,EventPointTypeTable!$A$1:$B$1,0),0)</f>
        <v>루틴1</v>
      </c>
      <c r="C440">
        <v>155</v>
      </c>
      <c r="D440">
        <v>146</v>
      </c>
      <c r="E440">
        <f t="shared" ca="1" si="83"/>
        <v>8937</v>
      </c>
      <c r="F440">
        <f ca="1">(60+SUMIF(OFFSET(N440,-$C440+1,0,$C440),"EN",OFFSET(O440,-$C440+1,0,$C440)))*SummonTypeTable!$Q$2</f>
        <v>3366.6666666666665</v>
      </c>
      <c r="G440" t="str">
        <f ca="1">IF(C440=1,60*SummonTypeTable!$Q$2-OFFSET(F440,0,-1),
IF(F440&lt;&gt;OFFSET(F440,-1,0),OFFSET(F440,-1,0)-OFFSET(F440,0,-1),""))</f>
        <v/>
      </c>
      <c r="H440" t="str">
        <f ca="1">IF(C440=1,60*SummonTypeTable!$Q$2/OFFSET(F440,0,-1),
IF(F440&lt;&gt;OFFSET(F440,-1,0),OFFSET(F440,-1,0)/OFFSET(F440,0,-1),""))</f>
        <v/>
      </c>
      <c r="I440">
        <f ca="1">(60+SUMIF(OFFSET(N440,-$C440+1,0,$C440),"EN",OFFSET(O440,-$C440+1,0,$C440))+SUMIF(OFFSET(S440,-$C440+1,0,$C440),"EN",OFFSET(T440,-$C440+1,0,$C440)))*SummonTypeTable!$Q$2</f>
        <v>3366.6666666666665</v>
      </c>
      <c r="J440" t="str">
        <f ca="1">IF(C440=1,60*SummonTypeTable!$Q$2-OFFSET(I440,0,-4),
IF(I440&lt;&gt;OFFSET(I440,-1,0),OFFSET(I440,-1,0)-OFFSET(I440,0,-4),""))</f>
        <v/>
      </c>
      <c r="K440" t="str">
        <f ca="1">IF(C440=1,60*SummonTypeTable!$Q$2/OFFSET(I440,0,-4),
IF(I440&lt;&gt;OFFSET(I440,-1,0),OFFSET(I440,-1,0)/OFFSET(I440,0,-4),""))</f>
        <v/>
      </c>
      <c r="L440" t="str">
        <f t="shared" ca="1" si="87"/>
        <v>it</v>
      </c>
      <c r="M440" t="s">
        <v>139</v>
      </c>
      <c r="N440" t="s">
        <v>158</v>
      </c>
      <c r="O440">
        <v>2</v>
      </c>
      <c r="P440" t="str">
        <f t="shared" si="77"/>
        <v/>
      </c>
      <c r="Q440" t="str">
        <f t="shared" ca="1" si="84"/>
        <v>cu</v>
      </c>
      <c r="R440" t="s">
        <v>81</v>
      </c>
      <c r="S440" t="s">
        <v>147</v>
      </c>
      <c r="T440">
        <v>3950</v>
      </c>
      <c r="U440" t="str">
        <f t="shared" ca="1" si="76"/>
        <v>it</v>
      </c>
      <c r="V440" t="str">
        <f t="shared" si="78"/>
        <v>Cash_sEquipGacha</v>
      </c>
      <c r="W440">
        <f t="shared" si="79"/>
        <v>2</v>
      </c>
      <c r="X440" t="str">
        <f t="shared" ca="1" si="80"/>
        <v>cu</v>
      </c>
      <c r="Y440" t="str">
        <f t="shared" si="81"/>
        <v>GO</v>
      </c>
      <c r="Z440">
        <f t="shared" si="82"/>
        <v>3950</v>
      </c>
    </row>
    <row r="441" spans="1:26">
      <c r="A441" t="str">
        <f t="shared" si="85"/>
        <v>rt1</v>
      </c>
      <c r="B441" t="str">
        <f>VLOOKUP(A441,EventPointTypeTable!$A:$B,MATCH(EventPointTypeTable!$B$1,EventPointTypeTable!$A$1:$B$1,0),0)</f>
        <v>루틴1</v>
      </c>
      <c r="C441">
        <v>156</v>
      </c>
      <c r="D441">
        <v>259</v>
      </c>
      <c r="E441">
        <f t="shared" ca="1" si="83"/>
        <v>9196</v>
      </c>
      <c r="F441">
        <f ca="1">(60+SUMIF(OFFSET(N441,-$C441+1,0,$C441),"EN",OFFSET(O441,-$C441+1,0,$C441)))*SummonTypeTable!$Q$2</f>
        <v>3366.6666666666665</v>
      </c>
      <c r="G441" t="str">
        <f ca="1">IF(C441=1,60*SummonTypeTable!$Q$2-OFFSET(F441,0,-1),
IF(F441&lt;&gt;OFFSET(F441,-1,0),OFFSET(F441,-1,0)-OFFSET(F441,0,-1),""))</f>
        <v/>
      </c>
      <c r="H441" t="str">
        <f ca="1">IF(C441=1,60*SummonTypeTable!$Q$2/OFFSET(F441,0,-1),
IF(F441&lt;&gt;OFFSET(F441,-1,0),OFFSET(F441,-1,0)/OFFSET(F441,0,-1),""))</f>
        <v/>
      </c>
      <c r="I441">
        <f ca="1">(60+SUMIF(OFFSET(N441,-$C441+1,0,$C441),"EN",OFFSET(O441,-$C441+1,0,$C441))+SUMIF(OFFSET(S441,-$C441+1,0,$C441),"EN",OFFSET(T441,-$C441+1,0,$C441)))*SummonTypeTable!$Q$2</f>
        <v>3366.6666666666665</v>
      </c>
      <c r="J441" t="str">
        <f ca="1">IF(C441=1,60*SummonTypeTable!$Q$2-OFFSET(I441,0,-4),
IF(I441&lt;&gt;OFFSET(I441,-1,0),OFFSET(I441,-1,0)-OFFSET(I441,0,-4),""))</f>
        <v/>
      </c>
      <c r="K441" t="str">
        <f ca="1">IF(C441=1,60*SummonTypeTable!$Q$2/OFFSET(I441,0,-4),
IF(I441&lt;&gt;OFFSET(I441,-1,0),OFFSET(I441,-1,0)/OFFSET(I441,0,-4),""))</f>
        <v/>
      </c>
      <c r="L441" t="str">
        <f t="shared" ca="1" si="87"/>
        <v>cu</v>
      </c>
      <c r="M441" t="s">
        <v>81</v>
      </c>
      <c r="N441" t="s">
        <v>153</v>
      </c>
      <c r="O441">
        <v>27</v>
      </c>
      <c r="P441" t="str">
        <f t="shared" si="77"/>
        <v/>
      </c>
      <c r="Q441" t="str">
        <f t="shared" ca="1" si="84"/>
        <v>cu</v>
      </c>
      <c r="R441" t="s">
        <v>81</v>
      </c>
      <c r="S441" t="s">
        <v>153</v>
      </c>
      <c r="T441">
        <v>9</v>
      </c>
      <c r="U441" t="str">
        <f t="shared" ca="1" si="76"/>
        <v>cu</v>
      </c>
      <c r="V441" t="str">
        <f t="shared" si="78"/>
        <v>DI</v>
      </c>
      <c r="W441">
        <f t="shared" si="79"/>
        <v>27</v>
      </c>
      <c r="X441" t="str">
        <f t="shared" ca="1" si="80"/>
        <v>cu</v>
      </c>
      <c r="Y441" t="str">
        <f t="shared" si="81"/>
        <v>DI</v>
      </c>
      <c r="Z441">
        <f t="shared" si="82"/>
        <v>9</v>
      </c>
    </row>
    <row r="442" spans="1:26">
      <c r="A442" t="str">
        <f t="shared" si="85"/>
        <v>rt1</v>
      </c>
      <c r="B442" t="str">
        <f>VLOOKUP(A442,EventPointTypeTable!$A:$B,MATCH(EventPointTypeTable!$B$1,EventPointTypeTable!$A$1:$B$1,0),0)</f>
        <v>루틴1</v>
      </c>
      <c r="C442">
        <v>157</v>
      </c>
      <c r="D442">
        <v>76</v>
      </c>
      <c r="E442">
        <f t="shared" ca="1" si="83"/>
        <v>9272</v>
      </c>
      <c r="F442">
        <f ca="1">(60+SUMIF(OFFSET(N442,-$C442+1,0,$C442),"EN",OFFSET(O442,-$C442+1,0,$C442)))*SummonTypeTable!$Q$2</f>
        <v>3366.6666666666665</v>
      </c>
      <c r="G442" t="str">
        <f ca="1">IF(C442=1,60*SummonTypeTable!$Q$2-OFFSET(F442,0,-1),
IF(F442&lt;&gt;OFFSET(F442,-1,0),OFFSET(F442,-1,0)-OFFSET(F442,0,-1),""))</f>
        <v/>
      </c>
      <c r="H442" t="str">
        <f ca="1">IF(C442=1,60*SummonTypeTable!$Q$2/OFFSET(F442,0,-1),
IF(F442&lt;&gt;OFFSET(F442,-1,0),OFFSET(F442,-1,0)/OFFSET(F442,0,-1),""))</f>
        <v/>
      </c>
      <c r="I442">
        <f ca="1">(60+SUMIF(OFFSET(N442,-$C442+1,0,$C442),"EN",OFFSET(O442,-$C442+1,0,$C442))+SUMIF(OFFSET(S442,-$C442+1,0,$C442),"EN",OFFSET(T442,-$C442+1,0,$C442)))*SummonTypeTable!$Q$2</f>
        <v>3366.6666666666665</v>
      </c>
      <c r="J442" t="str">
        <f ca="1">IF(C442=1,60*SummonTypeTable!$Q$2-OFFSET(I442,0,-4),
IF(I442&lt;&gt;OFFSET(I442,-1,0),OFFSET(I442,-1,0)-OFFSET(I442,0,-4),""))</f>
        <v/>
      </c>
      <c r="K442" t="str">
        <f ca="1">IF(C442=1,60*SummonTypeTable!$Q$2/OFFSET(I442,0,-4),
IF(I442&lt;&gt;OFFSET(I442,-1,0),OFFSET(I442,-1,0)/OFFSET(I442,0,-4),""))</f>
        <v/>
      </c>
      <c r="L442" t="str">
        <f t="shared" ca="1" si="87"/>
        <v>cu</v>
      </c>
      <c r="M442" t="s">
        <v>81</v>
      </c>
      <c r="N442" t="s">
        <v>147</v>
      </c>
      <c r="O442">
        <v>8000</v>
      </c>
      <c r="P442" t="str">
        <f t="shared" si="77"/>
        <v/>
      </c>
      <c r="Q442" t="str">
        <f t="shared" ca="1" si="84"/>
        <v>cu</v>
      </c>
      <c r="R442" t="s">
        <v>81</v>
      </c>
      <c r="S442" t="s">
        <v>147</v>
      </c>
      <c r="T442">
        <v>4000</v>
      </c>
      <c r="U442" t="str">
        <f t="shared" ca="1" si="76"/>
        <v>cu</v>
      </c>
      <c r="V442" t="str">
        <f t="shared" si="78"/>
        <v>GO</v>
      </c>
      <c r="W442">
        <f t="shared" si="79"/>
        <v>8000</v>
      </c>
      <c r="X442" t="str">
        <f t="shared" ca="1" si="80"/>
        <v>cu</v>
      </c>
      <c r="Y442" t="str">
        <f t="shared" si="81"/>
        <v>GO</v>
      </c>
      <c r="Z442">
        <f t="shared" si="82"/>
        <v>4000</v>
      </c>
    </row>
    <row r="443" spans="1:26">
      <c r="A443" t="str">
        <f t="shared" si="85"/>
        <v>rt1</v>
      </c>
      <c r="B443" t="str">
        <f>VLOOKUP(A443,EventPointTypeTable!$A:$B,MATCH(EventPointTypeTable!$B$1,EventPointTypeTable!$A$1:$B$1,0),0)</f>
        <v>루틴1</v>
      </c>
      <c r="C443">
        <v>158</v>
      </c>
      <c r="D443">
        <v>145</v>
      </c>
      <c r="E443">
        <f t="shared" ca="1" si="83"/>
        <v>9417</v>
      </c>
      <c r="F443">
        <f ca="1">(60+SUMIF(OFFSET(N443,-$C443+1,0,$C443),"EN",OFFSET(O443,-$C443+1,0,$C443)))*SummonTypeTable!$Q$2</f>
        <v>3366.6666666666665</v>
      </c>
      <c r="G443" t="str">
        <f ca="1">IF(C443=1,60*SummonTypeTable!$Q$2-OFFSET(F443,0,-1),
IF(F443&lt;&gt;OFFSET(F443,-1,0),OFFSET(F443,-1,0)-OFFSET(F443,0,-1),""))</f>
        <v/>
      </c>
      <c r="H443" t="str">
        <f ca="1">IF(C443=1,60*SummonTypeTable!$Q$2/OFFSET(F443,0,-1),
IF(F443&lt;&gt;OFFSET(F443,-1,0),OFFSET(F443,-1,0)/OFFSET(F443,0,-1),""))</f>
        <v/>
      </c>
      <c r="I443">
        <f ca="1">(60+SUMIF(OFFSET(N443,-$C443+1,0,$C443),"EN",OFFSET(O443,-$C443+1,0,$C443))+SUMIF(OFFSET(S443,-$C443+1,0,$C443),"EN",OFFSET(T443,-$C443+1,0,$C443)))*SummonTypeTable!$Q$2</f>
        <v>3366.6666666666665</v>
      </c>
      <c r="J443" t="str">
        <f ca="1">IF(C443=1,60*SummonTypeTable!$Q$2-OFFSET(I443,0,-4),
IF(I443&lt;&gt;OFFSET(I443,-1,0),OFFSET(I443,-1,0)-OFFSET(I443,0,-4),""))</f>
        <v/>
      </c>
      <c r="K443" t="str">
        <f ca="1">IF(C443=1,60*SummonTypeTable!$Q$2/OFFSET(I443,0,-4),
IF(I443&lt;&gt;OFFSET(I443,-1,0),OFFSET(I443,-1,0)/OFFSET(I443,0,-4),""))</f>
        <v/>
      </c>
      <c r="L443" t="str">
        <f t="shared" ca="1" si="87"/>
        <v>it</v>
      </c>
      <c r="M443" t="s">
        <v>139</v>
      </c>
      <c r="N443" t="s">
        <v>140</v>
      </c>
      <c r="O443">
        <v>2</v>
      </c>
      <c r="P443" t="str">
        <f t="shared" si="77"/>
        <v/>
      </c>
      <c r="Q443" t="str">
        <f t="shared" ca="1" si="84"/>
        <v>cu</v>
      </c>
      <c r="R443" t="s">
        <v>81</v>
      </c>
      <c r="S443" t="s">
        <v>147</v>
      </c>
      <c r="T443">
        <v>4025</v>
      </c>
      <c r="U443" t="str">
        <f t="shared" ca="1" si="76"/>
        <v>it</v>
      </c>
      <c r="V443" t="str">
        <f t="shared" si="78"/>
        <v>Cash_sCharacterGacha</v>
      </c>
      <c r="W443">
        <f t="shared" si="79"/>
        <v>2</v>
      </c>
      <c r="X443" t="str">
        <f t="shared" ca="1" si="80"/>
        <v>cu</v>
      </c>
      <c r="Y443" t="str">
        <f t="shared" si="81"/>
        <v>GO</v>
      </c>
      <c r="Z443">
        <f t="shared" si="82"/>
        <v>4025</v>
      </c>
    </row>
    <row r="444" spans="1:26">
      <c r="A444" t="str">
        <f t="shared" si="85"/>
        <v>rt1</v>
      </c>
      <c r="B444" t="str">
        <f>VLOOKUP(A444,EventPointTypeTable!$A:$B,MATCH(EventPointTypeTable!$B$1,EventPointTypeTable!$A$1:$B$1,0),0)</f>
        <v>루틴1</v>
      </c>
      <c r="C444">
        <v>159</v>
      </c>
      <c r="D444">
        <v>323</v>
      </c>
      <c r="E444">
        <f t="shared" ca="1" si="83"/>
        <v>9740</v>
      </c>
      <c r="F444">
        <f ca="1">(60+SUMIF(OFFSET(N444,-$C444+1,0,$C444),"EN",OFFSET(O444,-$C444+1,0,$C444)))*SummonTypeTable!$Q$2</f>
        <v>3560</v>
      </c>
      <c r="G444">
        <f ca="1">IF(C444=1,60*SummonTypeTable!$Q$2-OFFSET(F444,0,-1),
IF(F444&lt;&gt;OFFSET(F444,-1,0),OFFSET(F444,-1,0)-OFFSET(F444,0,-1),""))</f>
        <v>-6373.3333333333339</v>
      </c>
      <c r="H444">
        <f ca="1">IF(C444=1,60*SummonTypeTable!$Q$2/OFFSET(F444,0,-1),
IF(F444&lt;&gt;OFFSET(F444,-1,0),OFFSET(F444,-1,0)/OFFSET(F444,0,-1),""))</f>
        <v>0.34565366187542779</v>
      </c>
      <c r="I444">
        <f ca="1">(60+SUMIF(OFFSET(N444,-$C444+1,0,$C444),"EN",OFFSET(O444,-$C444+1,0,$C444))+SUMIF(OFFSET(S444,-$C444+1,0,$C444),"EN",OFFSET(T444,-$C444+1,0,$C444)))*SummonTypeTable!$Q$2</f>
        <v>3560</v>
      </c>
      <c r="J444">
        <f ca="1">IF(C444=1,60*SummonTypeTable!$Q$2-OFFSET(I444,0,-4),
IF(I444&lt;&gt;OFFSET(I444,-1,0),OFFSET(I444,-1,0)-OFFSET(I444,0,-4),""))</f>
        <v>-6373.3333333333339</v>
      </c>
      <c r="K444">
        <f ca="1">IF(C444=1,60*SummonTypeTable!$Q$2/OFFSET(I444,0,-4),
IF(I444&lt;&gt;OFFSET(I444,-1,0),OFFSET(I444,-1,0)/OFFSET(I444,0,-4),""))</f>
        <v>0.34565366187542779</v>
      </c>
      <c r="L444" t="str">
        <f t="shared" ca="1" si="87"/>
        <v>cu</v>
      </c>
      <c r="M444" t="s">
        <v>81</v>
      </c>
      <c r="N444" t="s">
        <v>146</v>
      </c>
      <c r="O444">
        <v>290</v>
      </c>
      <c r="P444" t="str">
        <f t="shared" si="77"/>
        <v>에너지너무많음</v>
      </c>
      <c r="Q444" t="str">
        <f t="shared" ca="1" si="84"/>
        <v>cu</v>
      </c>
      <c r="R444" t="s">
        <v>81</v>
      </c>
      <c r="S444" t="s">
        <v>147</v>
      </c>
      <c r="T444">
        <v>4050</v>
      </c>
      <c r="U444" t="str">
        <f t="shared" ca="1" si="76"/>
        <v>cu</v>
      </c>
      <c r="V444" t="str">
        <f t="shared" si="78"/>
        <v>EN</v>
      </c>
      <c r="W444">
        <f t="shared" si="79"/>
        <v>290</v>
      </c>
      <c r="X444" t="str">
        <f t="shared" ca="1" si="80"/>
        <v>cu</v>
      </c>
      <c r="Y444" t="str">
        <f t="shared" si="81"/>
        <v>GO</v>
      </c>
      <c r="Z444">
        <f t="shared" si="82"/>
        <v>4050</v>
      </c>
    </row>
    <row r="445" spans="1:26">
      <c r="A445" t="str">
        <f t="shared" si="85"/>
        <v>rt1</v>
      </c>
      <c r="B445" t="str">
        <f>VLOOKUP(A445,EventPointTypeTable!$A:$B,MATCH(EventPointTypeTable!$B$1,EventPointTypeTable!$A$1:$B$1,0),0)</f>
        <v>루틴1</v>
      </c>
      <c r="C445">
        <v>160</v>
      </c>
      <c r="D445">
        <v>108</v>
      </c>
      <c r="E445">
        <f t="shared" ca="1" si="83"/>
        <v>9848</v>
      </c>
      <c r="F445">
        <f ca="1">(60+SUMIF(OFFSET(N445,-$C445+1,0,$C445),"EN",OFFSET(O445,-$C445+1,0,$C445)))*SummonTypeTable!$Q$2</f>
        <v>3560</v>
      </c>
      <c r="G445" t="str">
        <f ca="1">IF(C445=1,60*SummonTypeTable!$Q$2-OFFSET(F445,0,-1),
IF(F445&lt;&gt;OFFSET(F445,-1,0),OFFSET(F445,-1,0)-OFFSET(F445,0,-1),""))</f>
        <v/>
      </c>
      <c r="H445" t="str">
        <f ca="1">IF(C445=1,60*SummonTypeTable!$Q$2/OFFSET(F445,0,-1),
IF(F445&lt;&gt;OFFSET(F445,-1,0),OFFSET(F445,-1,0)/OFFSET(F445,0,-1),""))</f>
        <v/>
      </c>
      <c r="I445">
        <f ca="1">(60+SUMIF(OFFSET(N445,-$C445+1,0,$C445),"EN",OFFSET(O445,-$C445+1,0,$C445))+SUMIF(OFFSET(S445,-$C445+1,0,$C445),"EN",OFFSET(T445,-$C445+1,0,$C445)))*SummonTypeTable!$Q$2</f>
        <v>3560</v>
      </c>
      <c r="J445" t="str">
        <f ca="1">IF(C445=1,60*SummonTypeTable!$Q$2-OFFSET(I445,0,-4),
IF(I445&lt;&gt;OFFSET(I445,-1,0),OFFSET(I445,-1,0)-OFFSET(I445,0,-4),""))</f>
        <v/>
      </c>
      <c r="K445" t="str">
        <f ca="1">IF(C445=1,60*SummonTypeTable!$Q$2/OFFSET(I445,0,-4),
IF(I445&lt;&gt;OFFSET(I445,-1,0),OFFSET(I445,-1,0)/OFFSET(I445,0,-4),""))</f>
        <v/>
      </c>
      <c r="L445" t="str">
        <f t="shared" ca="1" si="87"/>
        <v>cu</v>
      </c>
      <c r="M445" t="s">
        <v>81</v>
      </c>
      <c r="N445" t="s">
        <v>147</v>
      </c>
      <c r="O445">
        <v>8150</v>
      </c>
      <c r="P445" t="str">
        <f t="shared" si="77"/>
        <v/>
      </c>
      <c r="Q445" t="str">
        <f t="shared" ca="1" si="84"/>
        <v>cu</v>
      </c>
      <c r="R445" t="s">
        <v>81</v>
      </c>
      <c r="S445" t="s">
        <v>147</v>
      </c>
      <c r="T445">
        <v>4075</v>
      </c>
      <c r="U445" t="str">
        <f t="shared" ca="1" si="76"/>
        <v>cu</v>
      </c>
      <c r="V445" t="str">
        <f t="shared" si="78"/>
        <v>GO</v>
      </c>
      <c r="W445">
        <f t="shared" si="79"/>
        <v>8150</v>
      </c>
      <c r="X445" t="str">
        <f t="shared" ca="1" si="80"/>
        <v>cu</v>
      </c>
      <c r="Y445" t="str">
        <f t="shared" si="81"/>
        <v>GO</v>
      </c>
      <c r="Z445">
        <f t="shared" si="82"/>
        <v>4075</v>
      </c>
    </row>
    <row r="446" spans="1:26">
      <c r="A446" t="str">
        <f t="shared" si="85"/>
        <v>rt1</v>
      </c>
      <c r="B446" t="str">
        <f>VLOOKUP(A446,EventPointTypeTable!$A:$B,MATCH(EventPointTypeTable!$B$1,EventPointTypeTable!$A$1:$B$1,0),0)</f>
        <v>루틴1</v>
      </c>
      <c r="C446">
        <v>161</v>
      </c>
      <c r="D446">
        <v>116</v>
      </c>
      <c r="E446">
        <f t="shared" ca="1" si="83"/>
        <v>9964</v>
      </c>
      <c r="F446">
        <f ca="1">(60+SUMIF(OFFSET(N446,-$C446+1,0,$C446),"EN",OFFSET(O446,-$C446+1,0,$C446)))*SummonTypeTable!$Q$2</f>
        <v>3560</v>
      </c>
      <c r="G446" t="str">
        <f ca="1">IF(C446=1,60*SummonTypeTable!$Q$2-OFFSET(F446,0,-1),
IF(F446&lt;&gt;OFFSET(F446,-1,0),OFFSET(F446,-1,0)-OFFSET(F446,0,-1),""))</f>
        <v/>
      </c>
      <c r="H446" t="str">
        <f ca="1">IF(C446=1,60*SummonTypeTable!$Q$2/OFFSET(F446,0,-1),
IF(F446&lt;&gt;OFFSET(F446,-1,0),OFFSET(F446,-1,0)/OFFSET(F446,0,-1),""))</f>
        <v/>
      </c>
      <c r="I446">
        <f ca="1">(60+SUMIF(OFFSET(N446,-$C446+1,0,$C446),"EN",OFFSET(O446,-$C446+1,0,$C446))+SUMIF(OFFSET(S446,-$C446+1,0,$C446),"EN",OFFSET(T446,-$C446+1,0,$C446)))*SummonTypeTable!$Q$2</f>
        <v>3560</v>
      </c>
      <c r="J446" t="str">
        <f ca="1">IF(C446=1,60*SummonTypeTable!$Q$2-OFFSET(I446,0,-4),
IF(I446&lt;&gt;OFFSET(I446,-1,0),OFFSET(I446,-1,0)-OFFSET(I446,0,-4),""))</f>
        <v/>
      </c>
      <c r="K446" t="str">
        <f ca="1">IF(C446=1,60*SummonTypeTable!$Q$2/OFFSET(I446,0,-4),
IF(I446&lt;&gt;OFFSET(I446,-1,0),OFFSET(I446,-1,0)/OFFSET(I446,0,-4),""))</f>
        <v/>
      </c>
      <c r="L446" t="str">
        <f t="shared" ca="1" si="87"/>
        <v>it</v>
      </c>
      <c r="M446" t="s">
        <v>139</v>
      </c>
      <c r="N446" t="s">
        <v>158</v>
      </c>
      <c r="O446">
        <v>1</v>
      </c>
      <c r="P446" t="str">
        <f t="shared" si="77"/>
        <v/>
      </c>
      <c r="Q446" t="str">
        <f t="shared" ca="1" si="84"/>
        <v>cu</v>
      </c>
      <c r="R446" t="s">
        <v>81</v>
      </c>
      <c r="S446" t="s">
        <v>147</v>
      </c>
      <c r="T446">
        <v>4100</v>
      </c>
      <c r="U446" t="str">
        <f t="shared" ca="1" si="76"/>
        <v>it</v>
      </c>
      <c r="V446" t="str">
        <f t="shared" si="78"/>
        <v>Cash_sEquipGacha</v>
      </c>
      <c r="W446">
        <f t="shared" si="79"/>
        <v>1</v>
      </c>
      <c r="X446" t="str">
        <f t="shared" ca="1" si="80"/>
        <v>cu</v>
      </c>
      <c r="Y446" t="str">
        <f t="shared" si="81"/>
        <v>GO</v>
      </c>
      <c r="Z446">
        <f t="shared" si="82"/>
        <v>4100</v>
      </c>
    </row>
    <row r="447" spans="1:26">
      <c r="A447" t="str">
        <f t="shared" si="85"/>
        <v>rt1</v>
      </c>
      <c r="B447" t="str">
        <f>VLOOKUP(A447,EventPointTypeTable!$A:$B,MATCH(EventPointTypeTable!$B$1,EventPointTypeTable!$A$1:$B$1,0),0)</f>
        <v>루틴1</v>
      </c>
      <c r="C447">
        <v>162</v>
      </c>
      <c r="D447">
        <v>158</v>
      </c>
      <c r="E447">
        <f t="shared" ca="1" si="83"/>
        <v>10122</v>
      </c>
      <c r="F447">
        <f ca="1">(60+SUMIF(OFFSET(N447,-$C447+1,0,$C447),"EN",OFFSET(O447,-$C447+1,0,$C447)))*SummonTypeTable!$Q$2</f>
        <v>3560</v>
      </c>
      <c r="G447" t="str">
        <f ca="1">IF(C447=1,60*SummonTypeTable!$Q$2-OFFSET(F447,0,-1),
IF(F447&lt;&gt;OFFSET(F447,-1,0),OFFSET(F447,-1,0)-OFFSET(F447,0,-1),""))</f>
        <v/>
      </c>
      <c r="H447" t="str">
        <f ca="1">IF(C447=1,60*SummonTypeTable!$Q$2/OFFSET(F447,0,-1),
IF(F447&lt;&gt;OFFSET(F447,-1,0),OFFSET(F447,-1,0)/OFFSET(F447,0,-1),""))</f>
        <v/>
      </c>
      <c r="I447">
        <f ca="1">(60+SUMIF(OFFSET(N447,-$C447+1,0,$C447),"EN",OFFSET(O447,-$C447+1,0,$C447))+SUMIF(OFFSET(S447,-$C447+1,0,$C447),"EN",OFFSET(T447,-$C447+1,0,$C447)))*SummonTypeTable!$Q$2</f>
        <v>3560</v>
      </c>
      <c r="J447" t="str">
        <f ca="1">IF(C447=1,60*SummonTypeTable!$Q$2-OFFSET(I447,0,-4),
IF(I447&lt;&gt;OFFSET(I447,-1,0),OFFSET(I447,-1,0)-OFFSET(I447,0,-4),""))</f>
        <v/>
      </c>
      <c r="K447" t="str">
        <f ca="1">IF(C447=1,60*SummonTypeTable!$Q$2/OFFSET(I447,0,-4),
IF(I447&lt;&gt;OFFSET(I447,-1,0),OFFSET(I447,-1,0)/OFFSET(I447,0,-4),""))</f>
        <v/>
      </c>
      <c r="L447" t="str">
        <f t="shared" ca="1" si="87"/>
        <v>cu</v>
      </c>
      <c r="M447" t="s">
        <v>81</v>
      </c>
      <c r="N447" t="s">
        <v>147</v>
      </c>
      <c r="O447">
        <v>8250</v>
      </c>
      <c r="P447" t="str">
        <f t="shared" si="77"/>
        <v/>
      </c>
      <c r="Q447" t="str">
        <f t="shared" ca="1" si="84"/>
        <v>cu</v>
      </c>
      <c r="R447" t="s">
        <v>81</v>
      </c>
      <c r="S447" t="s">
        <v>147</v>
      </c>
      <c r="T447">
        <v>4125</v>
      </c>
      <c r="U447" t="str">
        <f t="shared" ca="1" si="76"/>
        <v>cu</v>
      </c>
      <c r="V447" t="str">
        <f t="shared" si="78"/>
        <v>GO</v>
      </c>
      <c r="W447">
        <f t="shared" si="79"/>
        <v>8250</v>
      </c>
      <c r="X447" t="str">
        <f t="shared" ca="1" si="80"/>
        <v>cu</v>
      </c>
      <c r="Y447" t="str">
        <f t="shared" si="81"/>
        <v>GO</v>
      </c>
      <c r="Z447">
        <f t="shared" si="82"/>
        <v>4125</v>
      </c>
    </row>
    <row r="448" spans="1:26">
      <c r="A448" t="str">
        <f t="shared" si="85"/>
        <v>rt1</v>
      </c>
      <c r="B448" t="str">
        <f>VLOOKUP(A448,EventPointTypeTable!$A:$B,MATCH(EventPointTypeTable!$B$1,EventPointTypeTable!$A$1:$B$1,0),0)</f>
        <v>루틴1</v>
      </c>
      <c r="C448">
        <v>163</v>
      </c>
      <c r="D448">
        <v>182</v>
      </c>
      <c r="E448">
        <f t="shared" ca="1" si="83"/>
        <v>10304</v>
      </c>
      <c r="F448">
        <f ca="1">(60+SUMIF(OFFSET(N448,-$C448+1,0,$C448),"EN",OFFSET(O448,-$C448+1,0,$C448)))*SummonTypeTable!$Q$2</f>
        <v>3770</v>
      </c>
      <c r="G448">
        <f ca="1">IF(C448=1,60*SummonTypeTable!$Q$2-OFFSET(F448,0,-1),
IF(F448&lt;&gt;OFFSET(F448,-1,0),OFFSET(F448,-1,0)-OFFSET(F448,0,-1),""))</f>
        <v>-6744</v>
      </c>
      <c r="H448">
        <f ca="1">IF(C448=1,60*SummonTypeTable!$Q$2/OFFSET(F448,0,-1),
IF(F448&lt;&gt;OFFSET(F448,-1,0),OFFSET(F448,-1,0)/OFFSET(F448,0,-1),""))</f>
        <v>0.34549689440993792</v>
      </c>
      <c r="I448">
        <f ca="1">(60+SUMIF(OFFSET(N448,-$C448+1,0,$C448),"EN",OFFSET(O448,-$C448+1,0,$C448))+SUMIF(OFFSET(S448,-$C448+1,0,$C448),"EN",OFFSET(T448,-$C448+1,0,$C448)))*SummonTypeTable!$Q$2</f>
        <v>3770</v>
      </c>
      <c r="J448">
        <f ca="1">IF(C448=1,60*SummonTypeTable!$Q$2-OFFSET(I448,0,-4),
IF(I448&lt;&gt;OFFSET(I448,-1,0),OFFSET(I448,-1,0)-OFFSET(I448,0,-4),""))</f>
        <v>-6744</v>
      </c>
      <c r="K448">
        <f ca="1">IF(C448=1,60*SummonTypeTable!$Q$2/OFFSET(I448,0,-4),
IF(I448&lt;&gt;OFFSET(I448,-1,0),OFFSET(I448,-1,0)/OFFSET(I448,0,-4),""))</f>
        <v>0.34549689440993792</v>
      </c>
      <c r="L448" t="str">
        <f t="shared" ca="1" si="87"/>
        <v>cu</v>
      </c>
      <c r="M448" t="s">
        <v>81</v>
      </c>
      <c r="N448" t="s">
        <v>146</v>
      </c>
      <c r="O448">
        <v>315</v>
      </c>
      <c r="P448" t="str">
        <f t="shared" si="77"/>
        <v>에너지너무많음</v>
      </c>
      <c r="Q448" t="str">
        <f t="shared" ca="1" si="84"/>
        <v>cu</v>
      </c>
      <c r="R448" t="s">
        <v>81</v>
      </c>
      <c r="S448" t="s">
        <v>147</v>
      </c>
      <c r="T448">
        <v>4150</v>
      </c>
      <c r="U448" t="str">
        <f t="shared" ca="1" si="76"/>
        <v>cu</v>
      </c>
      <c r="V448" t="str">
        <f t="shared" si="78"/>
        <v>EN</v>
      </c>
      <c r="W448">
        <f t="shared" si="79"/>
        <v>315</v>
      </c>
      <c r="X448" t="str">
        <f t="shared" ca="1" si="80"/>
        <v>cu</v>
      </c>
      <c r="Y448" t="str">
        <f t="shared" si="81"/>
        <v>GO</v>
      </c>
      <c r="Z448">
        <f t="shared" si="82"/>
        <v>4150</v>
      </c>
    </row>
    <row r="449" spans="1:26">
      <c r="A449" t="str">
        <f t="shared" si="85"/>
        <v>rt1</v>
      </c>
      <c r="B449" t="str">
        <f>VLOOKUP(A449,EventPointTypeTable!$A:$B,MATCH(EventPointTypeTable!$B$1,EventPointTypeTable!$A$1:$B$1,0),0)</f>
        <v>루틴1</v>
      </c>
      <c r="C449">
        <v>164</v>
      </c>
      <c r="D449">
        <v>95</v>
      </c>
      <c r="E449">
        <f t="shared" ca="1" si="83"/>
        <v>10399</v>
      </c>
      <c r="F449">
        <f ca="1">(60+SUMIF(OFFSET(N449,-$C449+1,0,$C449),"EN",OFFSET(O449,-$C449+1,0,$C449)))*SummonTypeTable!$Q$2</f>
        <v>3770</v>
      </c>
      <c r="G449" t="str">
        <f ca="1">IF(C449=1,60*SummonTypeTable!$Q$2-OFFSET(F449,0,-1),
IF(F449&lt;&gt;OFFSET(F449,-1,0),OFFSET(F449,-1,0)-OFFSET(F449,0,-1),""))</f>
        <v/>
      </c>
      <c r="H449" t="str">
        <f ca="1">IF(C449=1,60*SummonTypeTable!$Q$2/OFFSET(F449,0,-1),
IF(F449&lt;&gt;OFFSET(F449,-1,0),OFFSET(F449,-1,0)/OFFSET(F449,0,-1),""))</f>
        <v/>
      </c>
      <c r="I449">
        <f ca="1">(60+SUMIF(OFFSET(N449,-$C449+1,0,$C449),"EN",OFFSET(O449,-$C449+1,0,$C449))+SUMIF(OFFSET(S449,-$C449+1,0,$C449),"EN",OFFSET(T449,-$C449+1,0,$C449)))*SummonTypeTable!$Q$2</f>
        <v>3770</v>
      </c>
      <c r="J449" t="str">
        <f ca="1">IF(C449=1,60*SummonTypeTable!$Q$2-OFFSET(I449,0,-4),
IF(I449&lt;&gt;OFFSET(I449,-1,0),OFFSET(I449,-1,0)-OFFSET(I449,0,-4),""))</f>
        <v/>
      </c>
      <c r="K449" t="str">
        <f ca="1">IF(C449=1,60*SummonTypeTable!$Q$2/OFFSET(I449,0,-4),
IF(I449&lt;&gt;OFFSET(I449,-1,0),OFFSET(I449,-1,0)/OFFSET(I449,0,-4),""))</f>
        <v/>
      </c>
      <c r="L449" t="str">
        <f t="shared" ca="1" si="87"/>
        <v>cu</v>
      </c>
      <c r="M449" t="s">
        <v>81</v>
      </c>
      <c r="N449" t="s">
        <v>147</v>
      </c>
      <c r="O449">
        <v>8350</v>
      </c>
      <c r="P449" t="str">
        <f t="shared" si="77"/>
        <v/>
      </c>
      <c r="Q449" t="str">
        <f t="shared" ca="1" si="84"/>
        <v>cu</v>
      </c>
      <c r="R449" t="s">
        <v>81</v>
      </c>
      <c r="S449" t="s">
        <v>147</v>
      </c>
      <c r="T449">
        <v>4175</v>
      </c>
      <c r="U449" t="str">
        <f t="shared" ca="1" si="76"/>
        <v>cu</v>
      </c>
      <c r="V449" t="str">
        <f t="shared" si="78"/>
        <v>GO</v>
      </c>
      <c r="W449">
        <f t="shared" si="79"/>
        <v>8350</v>
      </c>
      <c r="X449" t="str">
        <f t="shared" ca="1" si="80"/>
        <v>cu</v>
      </c>
      <c r="Y449" t="str">
        <f t="shared" si="81"/>
        <v>GO</v>
      </c>
      <c r="Z449">
        <f t="shared" si="82"/>
        <v>4175</v>
      </c>
    </row>
    <row r="450" spans="1:26">
      <c r="A450" t="str">
        <f t="shared" si="85"/>
        <v>rt1</v>
      </c>
      <c r="B450" t="str">
        <f>VLOOKUP(A450,EventPointTypeTable!$A:$B,MATCH(EventPointTypeTable!$B$1,EventPointTypeTable!$A$1:$B$1,0),0)</f>
        <v>루틴1</v>
      </c>
      <c r="C450">
        <v>165</v>
      </c>
      <c r="D450">
        <v>195</v>
      </c>
      <c r="E450">
        <f t="shared" ca="1" si="83"/>
        <v>10594</v>
      </c>
      <c r="F450">
        <f ca="1">(60+SUMIF(OFFSET(N450,-$C450+1,0,$C450),"EN",OFFSET(O450,-$C450+1,0,$C450)))*SummonTypeTable!$Q$2</f>
        <v>3770</v>
      </c>
      <c r="G450" t="str">
        <f ca="1">IF(C450=1,60*SummonTypeTable!$Q$2-OFFSET(F450,0,-1),
IF(F450&lt;&gt;OFFSET(F450,-1,0),OFFSET(F450,-1,0)-OFFSET(F450,0,-1),""))</f>
        <v/>
      </c>
      <c r="H450" t="str">
        <f ca="1">IF(C450=1,60*SummonTypeTable!$Q$2/OFFSET(F450,0,-1),
IF(F450&lt;&gt;OFFSET(F450,-1,0),OFFSET(F450,-1,0)/OFFSET(F450,0,-1),""))</f>
        <v/>
      </c>
      <c r="I450">
        <f ca="1">(60+SUMIF(OFFSET(N450,-$C450+1,0,$C450),"EN",OFFSET(O450,-$C450+1,0,$C450))+SUMIF(OFFSET(S450,-$C450+1,0,$C450),"EN",OFFSET(T450,-$C450+1,0,$C450)))*SummonTypeTable!$Q$2</f>
        <v>3770</v>
      </c>
      <c r="J450" t="str">
        <f ca="1">IF(C450=1,60*SummonTypeTable!$Q$2-OFFSET(I450,0,-4),
IF(I450&lt;&gt;OFFSET(I450,-1,0),OFFSET(I450,-1,0)-OFFSET(I450,0,-4),""))</f>
        <v/>
      </c>
      <c r="K450" t="str">
        <f ca="1">IF(C450=1,60*SummonTypeTable!$Q$2/OFFSET(I450,0,-4),
IF(I450&lt;&gt;OFFSET(I450,-1,0),OFFSET(I450,-1,0)/OFFSET(I450,0,-4),""))</f>
        <v/>
      </c>
      <c r="L450" t="str">
        <f t="shared" ca="1" si="87"/>
        <v>it</v>
      </c>
      <c r="M450" t="s">
        <v>139</v>
      </c>
      <c r="N450" t="s">
        <v>140</v>
      </c>
      <c r="O450">
        <v>5</v>
      </c>
      <c r="P450" t="str">
        <f t="shared" si="77"/>
        <v/>
      </c>
      <c r="Q450" t="str">
        <f t="shared" ca="1" si="84"/>
        <v>cu</v>
      </c>
      <c r="R450" t="s">
        <v>81</v>
      </c>
      <c r="S450" t="s">
        <v>147</v>
      </c>
      <c r="T450">
        <v>4200</v>
      </c>
      <c r="U450" t="str">
        <f t="shared" ref="U450:U513" ca="1" si="88">IF(LEN(L450)=0,"",L450)</f>
        <v>it</v>
      </c>
      <c r="V450" t="str">
        <f t="shared" si="78"/>
        <v>Cash_sCharacterGacha</v>
      </c>
      <c r="W450">
        <f t="shared" si="79"/>
        <v>5</v>
      </c>
      <c r="X450" t="str">
        <f t="shared" ca="1" si="80"/>
        <v>cu</v>
      </c>
      <c r="Y450" t="str">
        <f t="shared" si="81"/>
        <v>GO</v>
      </c>
      <c r="Z450">
        <f t="shared" si="82"/>
        <v>4200</v>
      </c>
    </row>
    <row r="451" spans="1:26">
      <c r="A451" t="str">
        <f t="shared" si="85"/>
        <v>rt1</v>
      </c>
      <c r="B451" t="str">
        <f>VLOOKUP(A451,EventPointTypeTable!$A:$B,MATCH(EventPointTypeTable!$B$1,EventPointTypeTable!$A$1:$B$1,0),0)</f>
        <v>루틴1</v>
      </c>
      <c r="C451">
        <v>166</v>
      </c>
      <c r="D451">
        <v>294</v>
      </c>
      <c r="E451">
        <f t="shared" ca="1" si="83"/>
        <v>10888</v>
      </c>
      <c r="F451">
        <f ca="1">(60+SUMIF(OFFSET(N451,-$C451+1,0,$C451),"EN",OFFSET(O451,-$C451+1,0,$C451)))*SummonTypeTable!$Q$2</f>
        <v>3996.6666666666665</v>
      </c>
      <c r="G451">
        <f ca="1">IF(C451=1,60*SummonTypeTable!$Q$2-OFFSET(F451,0,-1),
IF(F451&lt;&gt;OFFSET(F451,-1,0),OFFSET(F451,-1,0)-OFFSET(F451,0,-1),""))</f>
        <v>-7118</v>
      </c>
      <c r="H451">
        <f ca="1">IF(C451=1,60*SummonTypeTable!$Q$2/OFFSET(F451,0,-1),
IF(F451&lt;&gt;OFFSET(F451,-1,0),OFFSET(F451,-1,0)/OFFSET(F451,0,-1),""))</f>
        <v>0.34625275532696548</v>
      </c>
      <c r="I451">
        <f ca="1">(60+SUMIF(OFFSET(N451,-$C451+1,0,$C451),"EN",OFFSET(O451,-$C451+1,0,$C451))+SUMIF(OFFSET(S451,-$C451+1,0,$C451),"EN",OFFSET(T451,-$C451+1,0,$C451)))*SummonTypeTable!$Q$2</f>
        <v>3996.6666666666665</v>
      </c>
      <c r="J451">
        <f ca="1">IF(C451=1,60*SummonTypeTable!$Q$2-OFFSET(I451,0,-4),
IF(I451&lt;&gt;OFFSET(I451,-1,0),OFFSET(I451,-1,0)-OFFSET(I451,0,-4),""))</f>
        <v>-7118</v>
      </c>
      <c r="K451">
        <f ca="1">IF(C451=1,60*SummonTypeTable!$Q$2/OFFSET(I451,0,-4),
IF(I451&lt;&gt;OFFSET(I451,-1,0),OFFSET(I451,-1,0)/OFFSET(I451,0,-4),""))</f>
        <v>0.34625275532696548</v>
      </c>
      <c r="L451" t="str">
        <f t="shared" ca="1" si="87"/>
        <v>cu</v>
      </c>
      <c r="M451" t="s">
        <v>81</v>
      </c>
      <c r="N451" t="s">
        <v>146</v>
      </c>
      <c r="O451">
        <v>340</v>
      </c>
      <c r="P451" t="str">
        <f t="shared" si="77"/>
        <v>에너지너무많음</v>
      </c>
      <c r="Q451" t="str">
        <f t="shared" ca="1" si="84"/>
        <v>cu</v>
      </c>
      <c r="R451" t="s">
        <v>81</v>
      </c>
      <c r="S451" t="s">
        <v>147</v>
      </c>
      <c r="T451">
        <v>4225</v>
      </c>
      <c r="U451" t="str">
        <f t="shared" ca="1" si="88"/>
        <v>cu</v>
      </c>
      <c r="V451" t="str">
        <f t="shared" si="78"/>
        <v>EN</v>
      </c>
      <c r="W451">
        <f t="shared" si="79"/>
        <v>340</v>
      </c>
      <c r="X451" t="str">
        <f t="shared" ca="1" si="80"/>
        <v>cu</v>
      </c>
      <c r="Y451" t="str">
        <f t="shared" si="81"/>
        <v>GO</v>
      </c>
      <c r="Z451">
        <f t="shared" si="82"/>
        <v>4225</v>
      </c>
    </row>
    <row r="452" spans="1:26">
      <c r="A452" t="str">
        <f t="shared" si="85"/>
        <v>rt1</v>
      </c>
      <c r="B452" t="str">
        <f>VLOOKUP(A452,EventPointTypeTable!$A:$B,MATCH(EventPointTypeTable!$B$1,EventPointTypeTable!$A$1:$B$1,0),0)</f>
        <v>루틴1</v>
      </c>
      <c r="C452">
        <v>167</v>
      </c>
      <c r="D452">
        <v>54</v>
      </c>
      <c r="E452">
        <f t="shared" ca="1" si="83"/>
        <v>10942</v>
      </c>
      <c r="F452">
        <f ca="1">(60+SUMIF(OFFSET(N452,-$C452+1,0,$C452),"EN",OFFSET(O452,-$C452+1,0,$C452)))*SummonTypeTable!$Q$2</f>
        <v>3996.6666666666665</v>
      </c>
      <c r="G452" t="str">
        <f ca="1">IF(C452=1,60*SummonTypeTable!$Q$2-OFFSET(F452,0,-1),
IF(F452&lt;&gt;OFFSET(F452,-1,0),OFFSET(F452,-1,0)-OFFSET(F452,0,-1),""))</f>
        <v/>
      </c>
      <c r="H452" t="str">
        <f ca="1">IF(C452=1,60*SummonTypeTable!$Q$2/OFFSET(F452,0,-1),
IF(F452&lt;&gt;OFFSET(F452,-1,0),OFFSET(F452,-1,0)/OFFSET(F452,0,-1),""))</f>
        <v/>
      </c>
      <c r="I452">
        <f ca="1">(60+SUMIF(OFFSET(N452,-$C452+1,0,$C452),"EN",OFFSET(O452,-$C452+1,0,$C452))+SUMIF(OFFSET(S452,-$C452+1,0,$C452),"EN",OFFSET(T452,-$C452+1,0,$C452)))*SummonTypeTable!$Q$2</f>
        <v>3996.6666666666665</v>
      </c>
      <c r="J452" t="str">
        <f ca="1">IF(C452=1,60*SummonTypeTable!$Q$2-OFFSET(I452,0,-4),
IF(I452&lt;&gt;OFFSET(I452,-1,0),OFFSET(I452,-1,0)-OFFSET(I452,0,-4),""))</f>
        <v/>
      </c>
      <c r="K452" t="str">
        <f ca="1">IF(C452=1,60*SummonTypeTable!$Q$2/OFFSET(I452,0,-4),
IF(I452&lt;&gt;OFFSET(I452,-1,0),OFFSET(I452,-1,0)/OFFSET(I452,0,-4),""))</f>
        <v/>
      </c>
      <c r="L452" t="str">
        <f t="shared" ca="1" si="87"/>
        <v>cu</v>
      </c>
      <c r="M452" t="s">
        <v>81</v>
      </c>
      <c r="N452" t="s">
        <v>147</v>
      </c>
      <c r="O452">
        <v>8500</v>
      </c>
      <c r="P452" t="str">
        <f t="shared" si="77"/>
        <v/>
      </c>
      <c r="Q452" t="str">
        <f t="shared" ca="1" si="84"/>
        <v>cu</v>
      </c>
      <c r="R452" t="s">
        <v>81</v>
      </c>
      <c r="S452" t="s">
        <v>147</v>
      </c>
      <c r="T452">
        <v>4250</v>
      </c>
      <c r="U452" t="str">
        <f t="shared" ca="1" si="88"/>
        <v>cu</v>
      </c>
      <c r="V452" t="str">
        <f t="shared" si="78"/>
        <v>GO</v>
      </c>
      <c r="W452">
        <f t="shared" si="79"/>
        <v>8500</v>
      </c>
      <c r="X452" t="str">
        <f t="shared" ca="1" si="80"/>
        <v>cu</v>
      </c>
      <c r="Y452" t="str">
        <f t="shared" si="81"/>
        <v>GO</v>
      </c>
      <c r="Z452">
        <f t="shared" si="82"/>
        <v>4250</v>
      </c>
    </row>
    <row r="453" spans="1:26">
      <c r="A453" t="str">
        <f t="shared" si="85"/>
        <v>rt1</v>
      </c>
      <c r="B453" t="str">
        <f>VLOOKUP(A453,EventPointTypeTable!$A:$B,MATCH(EventPointTypeTable!$B$1,EventPointTypeTable!$A$1:$B$1,0),0)</f>
        <v>루틴1</v>
      </c>
      <c r="C453">
        <v>168</v>
      </c>
      <c r="D453">
        <v>125</v>
      </c>
      <c r="E453">
        <f t="shared" ca="1" si="83"/>
        <v>11067</v>
      </c>
      <c r="F453">
        <f ca="1">(60+SUMIF(OFFSET(N453,-$C453+1,0,$C453),"EN",OFFSET(O453,-$C453+1,0,$C453)))*SummonTypeTable!$Q$2</f>
        <v>3996.6666666666665</v>
      </c>
      <c r="G453" t="str">
        <f ca="1">IF(C453=1,60*SummonTypeTable!$Q$2-OFFSET(F453,0,-1),
IF(F453&lt;&gt;OFFSET(F453,-1,0),OFFSET(F453,-1,0)-OFFSET(F453,0,-1),""))</f>
        <v/>
      </c>
      <c r="H453" t="str">
        <f ca="1">IF(C453=1,60*SummonTypeTable!$Q$2/OFFSET(F453,0,-1),
IF(F453&lt;&gt;OFFSET(F453,-1,0),OFFSET(F453,-1,0)/OFFSET(F453,0,-1),""))</f>
        <v/>
      </c>
      <c r="I453">
        <f ca="1">(60+SUMIF(OFFSET(N453,-$C453+1,0,$C453),"EN",OFFSET(O453,-$C453+1,0,$C453))+SUMIF(OFFSET(S453,-$C453+1,0,$C453),"EN",OFFSET(T453,-$C453+1,0,$C453)))*SummonTypeTable!$Q$2</f>
        <v>3996.6666666666665</v>
      </c>
      <c r="J453" t="str">
        <f ca="1">IF(C453=1,60*SummonTypeTable!$Q$2-OFFSET(I453,0,-4),
IF(I453&lt;&gt;OFFSET(I453,-1,0),OFFSET(I453,-1,0)-OFFSET(I453,0,-4),""))</f>
        <v/>
      </c>
      <c r="K453" t="str">
        <f ca="1">IF(C453=1,60*SummonTypeTable!$Q$2/OFFSET(I453,0,-4),
IF(I453&lt;&gt;OFFSET(I453,-1,0),OFFSET(I453,-1,0)/OFFSET(I453,0,-4),""))</f>
        <v/>
      </c>
      <c r="L453" t="str">
        <f t="shared" ca="1" si="87"/>
        <v>it</v>
      </c>
      <c r="M453" t="s">
        <v>139</v>
      </c>
      <c r="N453" t="s">
        <v>138</v>
      </c>
      <c r="O453">
        <v>10</v>
      </c>
      <c r="P453" t="str">
        <f t="shared" si="77"/>
        <v/>
      </c>
      <c r="Q453" t="str">
        <f t="shared" ca="1" si="84"/>
        <v>cu</v>
      </c>
      <c r="R453" t="s">
        <v>81</v>
      </c>
      <c r="S453" t="s">
        <v>147</v>
      </c>
      <c r="T453">
        <v>4275</v>
      </c>
      <c r="U453" t="str">
        <f t="shared" ca="1" si="88"/>
        <v>it</v>
      </c>
      <c r="V453" t="str">
        <f t="shared" si="78"/>
        <v>Cash_sSpellGacha</v>
      </c>
      <c r="W453">
        <f t="shared" si="79"/>
        <v>10</v>
      </c>
      <c r="X453" t="str">
        <f t="shared" ca="1" si="80"/>
        <v>cu</v>
      </c>
      <c r="Y453" t="str">
        <f t="shared" si="81"/>
        <v>GO</v>
      </c>
      <c r="Z453">
        <f t="shared" si="82"/>
        <v>4275</v>
      </c>
    </row>
    <row r="454" spans="1:26">
      <c r="A454" t="str">
        <f t="shared" si="85"/>
        <v>rt1</v>
      </c>
      <c r="B454" t="str">
        <f>VLOOKUP(A454,EventPointTypeTable!$A:$B,MATCH(EventPointTypeTable!$B$1,EventPointTypeTable!$A$1:$B$1,0),0)</f>
        <v>루틴1</v>
      </c>
      <c r="C454">
        <v>169</v>
      </c>
      <c r="D454">
        <v>157</v>
      </c>
      <c r="E454">
        <f t="shared" ca="1" si="83"/>
        <v>11224</v>
      </c>
      <c r="F454">
        <f ca="1">(60+SUMIF(OFFSET(N454,-$C454+1,0,$C454),"EN",OFFSET(O454,-$C454+1,0,$C454)))*SummonTypeTable!$Q$2</f>
        <v>3996.6666666666665</v>
      </c>
      <c r="G454" t="str">
        <f ca="1">IF(C454=1,60*SummonTypeTable!$Q$2-OFFSET(F454,0,-1),
IF(F454&lt;&gt;OFFSET(F454,-1,0),OFFSET(F454,-1,0)-OFFSET(F454,0,-1),""))</f>
        <v/>
      </c>
      <c r="H454" t="str">
        <f ca="1">IF(C454=1,60*SummonTypeTable!$Q$2/OFFSET(F454,0,-1),
IF(F454&lt;&gt;OFFSET(F454,-1,0),OFFSET(F454,-1,0)/OFFSET(F454,0,-1),""))</f>
        <v/>
      </c>
      <c r="I454">
        <f ca="1">(60+SUMIF(OFFSET(N454,-$C454+1,0,$C454),"EN",OFFSET(O454,-$C454+1,0,$C454))+SUMIF(OFFSET(S454,-$C454+1,0,$C454),"EN",OFFSET(T454,-$C454+1,0,$C454)))*SummonTypeTable!$Q$2</f>
        <v>3996.6666666666665</v>
      </c>
      <c r="J454" t="str">
        <f ca="1">IF(C454=1,60*SummonTypeTable!$Q$2-OFFSET(I454,0,-4),
IF(I454&lt;&gt;OFFSET(I454,-1,0),OFFSET(I454,-1,0)-OFFSET(I454,0,-4),""))</f>
        <v/>
      </c>
      <c r="K454" t="str">
        <f ca="1">IF(C454=1,60*SummonTypeTable!$Q$2/OFFSET(I454,0,-4),
IF(I454&lt;&gt;OFFSET(I454,-1,0),OFFSET(I454,-1,0)/OFFSET(I454,0,-4),""))</f>
        <v/>
      </c>
      <c r="L454" t="str">
        <f t="shared" ca="1" si="87"/>
        <v>cu</v>
      </c>
      <c r="M454" t="s">
        <v>81</v>
      </c>
      <c r="N454" t="s">
        <v>147</v>
      </c>
      <c r="O454">
        <v>8600</v>
      </c>
      <c r="P454" t="str">
        <f t="shared" si="77"/>
        <v/>
      </c>
      <c r="Q454" t="str">
        <f t="shared" ca="1" si="84"/>
        <v>cu</v>
      </c>
      <c r="R454" t="s">
        <v>81</v>
      </c>
      <c r="S454" t="s">
        <v>147</v>
      </c>
      <c r="T454">
        <v>4300</v>
      </c>
      <c r="U454" t="str">
        <f t="shared" ca="1" si="88"/>
        <v>cu</v>
      </c>
      <c r="V454" t="str">
        <f t="shared" si="78"/>
        <v>GO</v>
      </c>
      <c r="W454">
        <f t="shared" si="79"/>
        <v>8600</v>
      </c>
      <c r="X454" t="str">
        <f t="shared" ca="1" si="80"/>
        <v>cu</v>
      </c>
      <c r="Y454" t="str">
        <f t="shared" si="81"/>
        <v>GO</v>
      </c>
      <c r="Z454">
        <f t="shared" si="82"/>
        <v>4300</v>
      </c>
    </row>
    <row r="455" spans="1:26">
      <c r="A455" t="str">
        <f t="shared" si="85"/>
        <v>rt1</v>
      </c>
      <c r="B455" t="str">
        <f>VLOOKUP(A455,EventPointTypeTable!$A:$B,MATCH(EventPointTypeTable!$B$1,EventPointTypeTable!$A$1:$B$1,0),0)</f>
        <v>루틴1</v>
      </c>
      <c r="C455">
        <v>170</v>
      </c>
      <c r="D455">
        <v>268</v>
      </c>
      <c r="E455">
        <f t="shared" ca="1" si="83"/>
        <v>11492</v>
      </c>
      <c r="F455">
        <f ca="1">(60+SUMIF(OFFSET(N455,-$C455+1,0,$C455),"EN",OFFSET(O455,-$C455+1,0,$C455)))*SummonTypeTable!$Q$2</f>
        <v>4240</v>
      </c>
      <c r="G455">
        <f ca="1">IF(C455=1,60*SummonTypeTable!$Q$2-OFFSET(F455,0,-1),
IF(F455&lt;&gt;OFFSET(F455,-1,0),OFFSET(F455,-1,0)-OFFSET(F455,0,-1),""))</f>
        <v>-7495.3333333333339</v>
      </c>
      <c r="H455">
        <f ca="1">IF(C455=1,60*SummonTypeTable!$Q$2/OFFSET(F455,0,-1),
IF(F455&lt;&gt;OFFSET(F455,-1,0),OFFSET(F455,-1,0)/OFFSET(F455,0,-1),""))</f>
        <v>0.34777816452024596</v>
      </c>
      <c r="I455">
        <f ca="1">(60+SUMIF(OFFSET(N455,-$C455+1,0,$C455),"EN",OFFSET(O455,-$C455+1,0,$C455))+SUMIF(OFFSET(S455,-$C455+1,0,$C455),"EN",OFFSET(T455,-$C455+1,0,$C455)))*SummonTypeTable!$Q$2</f>
        <v>4240</v>
      </c>
      <c r="J455">
        <f ca="1">IF(C455=1,60*SummonTypeTable!$Q$2-OFFSET(I455,0,-4),
IF(I455&lt;&gt;OFFSET(I455,-1,0),OFFSET(I455,-1,0)-OFFSET(I455,0,-4),""))</f>
        <v>-7495.3333333333339</v>
      </c>
      <c r="K455">
        <f ca="1">IF(C455=1,60*SummonTypeTable!$Q$2/OFFSET(I455,0,-4),
IF(I455&lt;&gt;OFFSET(I455,-1,0),OFFSET(I455,-1,0)/OFFSET(I455,0,-4),""))</f>
        <v>0.34777816452024596</v>
      </c>
      <c r="L455" t="str">
        <f t="shared" ca="1" si="87"/>
        <v>cu</v>
      </c>
      <c r="M455" t="s">
        <v>81</v>
      </c>
      <c r="N455" t="s">
        <v>146</v>
      </c>
      <c r="O455">
        <v>365</v>
      </c>
      <c r="P455" t="str">
        <f t="shared" si="77"/>
        <v>에너지너무많음</v>
      </c>
      <c r="Q455" t="str">
        <f t="shared" ca="1" si="84"/>
        <v>cu</v>
      </c>
      <c r="R455" t="s">
        <v>81</v>
      </c>
      <c r="S455" t="s">
        <v>147</v>
      </c>
      <c r="T455">
        <v>4325</v>
      </c>
      <c r="U455" t="str">
        <f t="shared" ca="1" si="88"/>
        <v>cu</v>
      </c>
      <c r="V455" t="str">
        <f t="shared" si="78"/>
        <v>EN</v>
      </c>
      <c r="W455">
        <f t="shared" si="79"/>
        <v>365</v>
      </c>
      <c r="X455" t="str">
        <f t="shared" ca="1" si="80"/>
        <v>cu</v>
      </c>
      <c r="Y455" t="str">
        <f t="shared" si="81"/>
        <v>GO</v>
      </c>
      <c r="Z455">
        <f t="shared" si="82"/>
        <v>4325</v>
      </c>
    </row>
    <row r="456" spans="1:26">
      <c r="A456" t="str">
        <f t="shared" si="85"/>
        <v>rt1</v>
      </c>
      <c r="B456" t="str">
        <f>VLOOKUP(A456,EventPointTypeTable!$A:$B,MATCH(EventPointTypeTable!$B$1,EventPointTypeTable!$A$1:$B$1,0),0)</f>
        <v>루틴1</v>
      </c>
      <c r="C456">
        <v>171</v>
      </c>
      <c r="D456">
        <v>72</v>
      </c>
      <c r="E456">
        <f t="shared" ca="1" si="83"/>
        <v>11564</v>
      </c>
      <c r="F456">
        <f ca="1">(60+SUMIF(OFFSET(N456,-$C456+1,0,$C456),"EN",OFFSET(O456,-$C456+1,0,$C456)))*SummonTypeTable!$Q$2</f>
        <v>4240</v>
      </c>
      <c r="G456" t="str">
        <f ca="1">IF(C456=1,60*SummonTypeTable!$Q$2-OFFSET(F456,0,-1),
IF(F456&lt;&gt;OFFSET(F456,-1,0),OFFSET(F456,-1,0)-OFFSET(F456,0,-1),""))</f>
        <v/>
      </c>
      <c r="H456" t="str">
        <f ca="1">IF(C456=1,60*SummonTypeTable!$Q$2/OFFSET(F456,0,-1),
IF(F456&lt;&gt;OFFSET(F456,-1,0),OFFSET(F456,-1,0)/OFFSET(F456,0,-1),""))</f>
        <v/>
      </c>
      <c r="I456">
        <f ca="1">(60+SUMIF(OFFSET(N456,-$C456+1,0,$C456),"EN",OFFSET(O456,-$C456+1,0,$C456))+SUMIF(OFFSET(S456,-$C456+1,0,$C456),"EN",OFFSET(T456,-$C456+1,0,$C456)))*SummonTypeTable!$Q$2</f>
        <v>4240</v>
      </c>
      <c r="J456" t="str">
        <f ca="1">IF(C456=1,60*SummonTypeTable!$Q$2-OFFSET(I456,0,-4),
IF(I456&lt;&gt;OFFSET(I456,-1,0),OFFSET(I456,-1,0)-OFFSET(I456,0,-4),""))</f>
        <v/>
      </c>
      <c r="K456" t="str">
        <f ca="1">IF(C456=1,60*SummonTypeTable!$Q$2/OFFSET(I456,0,-4),
IF(I456&lt;&gt;OFFSET(I456,-1,0),OFFSET(I456,-1,0)/OFFSET(I456,0,-4),""))</f>
        <v/>
      </c>
      <c r="L456" t="str">
        <f t="shared" ca="1" si="87"/>
        <v>cu</v>
      </c>
      <c r="M456" t="s">
        <v>81</v>
      </c>
      <c r="N456" t="s">
        <v>147</v>
      </c>
      <c r="O456">
        <v>8700</v>
      </c>
      <c r="P456" t="str">
        <f t="shared" si="77"/>
        <v/>
      </c>
      <c r="Q456" t="str">
        <f t="shared" ca="1" si="84"/>
        <v>cu</v>
      </c>
      <c r="R456" t="s">
        <v>81</v>
      </c>
      <c r="S456" t="s">
        <v>147</v>
      </c>
      <c r="T456">
        <v>4350</v>
      </c>
      <c r="U456" t="str">
        <f t="shared" ca="1" si="88"/>
        <v>cu</v>
      </c>
      <c r="V456" t="str">
        <f t="shared" si="78"/>
        <v>GO</v>
      </c>
      <c r="W456">
        <f t="shared" si="79"/>
        <v>8700</v>
      </c>
      <c r="X456" t="str">
        <f t="shared" ca="1" si="80"/>
        <v>cu</v>
      </c>
      <c r="Y456" t="str">
        <f t="shared" si="81"/>
        <v>GO</v>
      </c>
      <c r="Z456">
        <f t="shared" si="82"/>
        <v>4350</v>
      </c>
    </row>
    <row r="457" spans="1:26">
      <c r="A457" t="str">
        <f t="shared" si="85"/>
        <v>rt1</v>
      </c>
      <c r="B457" t="str">
        <f>VLOOKUP(A457,EventPointTypeTable!$A:$B,MATCH(EventPointTypeTable!$B$1,EventPointTypeTable!$A$1:$B$1,0),0)</f>
        <v>루틴1</v>
      </c>
      <c r="C457">
        <v>172</v>
      </c>
      <c r="D457">
        <v>144</v>
      </c>
      <c r="E457">
        <f t="shared" ca="1" si="83"/>
        <v>11708</v>
      </c>
      <c r="F457">
        <f ca="1">(60+SUMIF(OFFSET(N457,-$C457+1,0,$C457),"EN",OFFSET(O457,-$C457+1,0,$C457)))*SummonTypeTable!$Q$2</f>
        <v>4240</v>
      </c>
      <c r="G457" t="str">
        <f ca="1">IF(C457=1,60*SummonTypeTable!$Q$2-OFFSET(F457,0,-1),
IF(F457&lt;&gt;OFFSET(F457,-1,0),OFFSET(F457,-1,0)-OFFSET(F457,0,-1),""))</f>
        <v/>
      </c>
      <c r="H457" t="str">
        <f ca="1">IF(C457=1,60*SummonTypeTable!$Q$2/OFFSET(F457,0,-1),
IF(F457&lt;&gt;OFFSET(F457,-1,0),OFFSET(F457,-1,0)/OFFSET(F457,0,-1),""))</f>
        <v/>
      </c>
      <c r="I457">
        <f ca="1">(60+SUMIF(OFFSET(N457,-$C457+1,0,$C457),"EN",OFFSET(O457,-$C457+1,0,$C457))+SUMIF(OFFSET(S457,-$C457+1,0,$C457),"EN",OFFSET(T457,-$C457+1,0,$C457)))*SummonTypeTable!$Q$2</f>
        <v>4240</v>
      </c>
      <c r="J457" t="str">
        <f ca="1">IF(C457=1,60*SummonTypeTable!$Q$2-OFFSET(I457,0,-4),
IF(I457&lt;&gt;OFFSET(I457,-1,0),OFFSET(I457,-1,0)-OFFSET(I457,0,-4),""))</f>
        <v/>
      </c>
      <c r="K457" t="str">
        <f ca="1">IF(C457=1,60*SummonTypeTable!$Q$2/OFFSET(I457,0,-4),
IF(I457&lt;&gt;OFFSET(I457,-1,0),OFFSET(I457,-1,0)/OFFSET(I457,0,-4),""))</f>
        <v/>
      </c>
      <c r="L457" t="str">
        <f t="shared" ca="1" si="87"/>
        <v>it</v>
      </c>
      <c r="M457" t="s">
        <v>139</v>
      </c>
      <c r="N457" t="s">
        <v>158</v>
      </c>
      <c r="O457">
        <v>2</v>
      </c>
      <c r="P457" t="str">
        <f t="shared" si="77"/>
        <v/>
      </c>
      <c r="Q457" t="str">
        <f t="shared" ca="1" si="84"/>
        <v>cu</v>
      </c>
      <c r="R457" t="s">
        <v>81</v>
      </c>
      <c r="S457" t="s">
        <v>147</v>
      </c>
      <c r="T457">
        <v>4375</v>
      </c>
      <c r="U457" t="str">
        <f t="shared" ca="1" si="88"/>
        <v>it</v>
      </c>
      <c r="V457" t="str">
        <f t="shared" si="78"/>
        <v>Cash_sEquipGacha</v>
      </c>
      <c r="W457">
        <f t="shared" si="79"/>
        <v>2</v>
      </c>
      <c r="X457" t="str">
        <f t="shared" ca="1" si="80"/>
        <v>cu</v>
      </c>
      <c r="Y457" t="str">
        <f t="shared" si="81"/>
        <v>GO</v>
      </c>
      <c r="Z457">
        <f t="shared" si="82"/>
        <v>4375</v>
      </c>
    </row>
    <row r="458" spans="1:26">
      <c r="A458" t="str">
        <f t="shared" si="85"/>
        <v>rt1</v>
      </c>
      <c r="B458" t="str">
        <f>VLOOKUP(A458,EventPointTypeTable!$A:$B,MATCH(EventPointTypeTable!$B$1,EventPointTypeTable!$A$1:$B$1,0),0)</f>
        <v>루틴1</v>
      </c>
      <c r="C458">
        <v>173</v>
      </c>
      <c r="D458">
        <v>412</v>
      </c>
      <c r="E458">
        <f t="shared" ca="1" si="83"/>
        <v>12120</v>
      </c>
      <c r="F458">
        <f ca="1">(60+SUMIF(OFFSET(N458,-$C458+1,0,$C458),"EN",OFFSET(O458,-$C458+1,0,$C458)))*SummonTypeTable!$Q$2</f>
        <v>4240</v>
      </c>
      <c r="G458" t="str">
        <f ca="1">IF(C458=1,60*SummonTypeTable!$Q$2-OFFSET(F458,0,-1),
IF(F458&lt;&gt;OFFSET(F458,-1,0),OFFSET(F458,-1,0)-OFFSET(F458,0,-1),""))</f>
        <v/>
      </c>
      <c r="H458" t="str">
        <f ca="1">IF(C458=1,60*SummonTypeTable!$Q$2/OFFSET(F458,0,-1),
IF(F458&lt;&gt;OFFSET(F458,-1,0),OFFSET(F458,-1,0)/OFFSET(F458,0,-1),""))</f>
        <v/>
      </c>
      <c r="I458">
        <f ca="1">(60+SUMIF(OFFSET(N458,-$C458+1,0,$C458),"EN",OFFSET(O458,-$C458+1,0,$C458))+SUMIF(OFFSET(S458,-$C458+1,0,$C458),"EN",OFFSET(T458,-$C458+1,0,$C458)))*SummonTypeTable!$Q$2</f>
        <v>4240</v>
      </c>
      <c r="J458" t="str">
        <f ca="1">IF(C458=1,60*SummonTypeTable!$Q$2-OFFSET(I458,0,-4),
IF(I458&lt;&gt;OFFSET(I458,-1,0),OFFSET(I458,-1,0)-OFFSET(I458,0,-4),""))</f>
        <v/>
      </c>
      <c r="K458" t="str">
        <f ca="1">IF(C458=1,60*SummonTypeTable!$Q$2/OFFSET(I458,0,-4),
IF(I458&lt;&gt;OFFSET(I458,-1,0),OFFSET(I458,-1,0)/OFFSET(I458,0,-4),""))</f>
        <v/>
      </c>
      <c r="L458" t="str">
        <f t="shared" ca="1" si="87"/>
        <v>cu</v>
      </c>
      <c r="M458" t="s">
        <v>81</v>
      </c>
      <c r="N458" t="s">
        <v>153</v>
      </c>
      <c r="O458">
        <v>30</v>
      </c>
      <c r="P458" t="str">
        <f t="shared" si="77"/>
        <v/>
      </c>
      <c r="Q458" t="str">
        <f t="shared" ca="1" si="84"/>
        <v>cu</v>
      </c>
      <c r="R458" t="s">
        <v>81</v>
      </c>
      <c r="S458" t="s">
        <v>153</v>
      </c>
      <c r="T458">
        <v>10</v>
      </c>
      <c r="U458" t="str">
        <f t="shared" ca="1" si="88"/>
        <v>cu</v>
      </c>
      <c r="V458" t="str">
        <f t="shared" si="78"/>
        <v>DI</v>
      </c>
      <c r="W458">
        <f t="shared" si="79"/>
        <v>30</v>
      </c>
      <c r="X458" t="str">
        <f t="shared" ca="1" si="80"/>
        <v>cu</v>
      </c>
      <c r="Y458" t="str">
        <f t="shared" si="81"/>
        <v>DI</v>
      </c>
      <c r="Z458">
        <f t="shared" si="82"/>
        <v>10</v>
      </c>
    </row>
    <row r="459" spans="1:26">
      <c r="A459" t="str">
        <f t="shared" si="85"/>
        <v>rt1</v>
      </c>
      <c r="B459" t="str">
        <f>VLOOKUP(A459,EventPointTypeTable!$A:$B,MATCH(EventPointTypeTable!$B$1,EventPointTypeTable!$A$1:$B$1,0),0)</f>
        <v>루틴1</v>
      </c>
      <c r="C459">
        <v>174</v>
      </c>
      <c r="D459">
        <v>111</v>
      </c>
      <c r="E459">
        <f t="shared" ca="1" si="83"/>
        <v>12231</v>
      </c>
      <c r="F459">
        <f ca="1">(60+SUMIF(OFFSET(N459,-$C459+1,0,$C459),"EN",OFFSET(O459,-$C459+1,0,$C459)))*SummonTypeTable!$Q$2</f>
        <v>4240</v>
      </c>
      <c r="G459" t="str">
        <f ca="1">IF(C459=1,60*SummonTypeTable!$Q$2-OFFSET(F459,0,-1),
IF(F459&lt;&gt;OFFSET(F459,-1,0),OFFSET(F459,-1,0)-OFFSET(F459,0,-1),""))</f>
        <v/>
      </c>
      <c r="H459" t="str">
        <f ca="1">IF(C459=1,60*SummonTypeTable!$Q$2/OFFSET(F459,0,-1),
IF(F459&lt;&gt;OFFSET(F459,-1,0),OFFSET(F459,-1,0)/OFFSET(F459,0,-1),""))</f>
        <v/>
      </c>
      <c r="I459">
        <f ca="1">(60+SUMIF(OFFSET(N459,-$C459+1,0,$C459),"EN",OFFSET(O459,-$C459+1,0,$C459))+SUMIF(OFFSET(S459,-$C459+1,0,$C459),"EN",OFFSET(T459,-$C459+1,0,$C459)))*SummonTypeTable!$Q$2</f>
        <v>4240</v>
      </c>
      <c r="J459" t="str">
        <f ca="1">IF(C459=1,60*SummonTypeTable!$Q$2-OFFSET(I459,0,-4),
IF(I459&lt;&gt;OFFSET(I459,-1,0),OFFSET(I459,-1,0)-OFFSET(I459,0,-4),""))</f>
        <v/>
      </c>
      <c r="K459" t="str">
        <f ca="1">IF(C459=1,60*SummonTypeTable!$Q$2/OFFSET(I459,0,-4),
IF(I459&lt;&gt;OFFSET(I459,-1,0),OFFSET(I459,-1,0)/OFFSET(I459,0,-4),""))</f>
        <v/>
      </c>
      <c r="L459" t="str">
        <f t="shared" ca="1" si="87"/>
        <v>cu</v>
      </c>
      <c r="M459" t="s">
        <v>81</v>
      </c>
      <c r="N459" t="s">
        <v>147</v>
      </c>
      <c r="O459">
        <v>8850</v>
      </c>
      <c r="P459" t="str">
        <f t="shared" si="77"/>
        <v/>
      </c>
      <c r="Q459" t="str">
        <f t="shared" ca="1" si="84"/>
        <v>cu</v>
      </c>
      <c r="R459" t="s">
        <v>81</v>
      </c>
      <c r="S459" t="s">
        <v>147</v>
      </c>
      <c r="T459">
        <v>4425</v>
      </c>
      <c r="U459" t="str">
        <f t="shared" ca="1" si="88"/>
        <v>cu</v>
      </c>
      <c r="V459" t="str">
        <f t="shared" si="78"/>
        <v>GO</v>
      </c>
      <c r="W459">
        <f t="shared" si="79"/>
        <v>8850</v>
      </c>
      <c r="X459" t="str">
        <f t="shared" ca="1" si="80"/>
        <v>cu</v>
      </c>
      <c r="Y459" t="str">
        <f t="shared" si="81"/>
        <v>GO</v>
      </c>
      <c r="Z459">
        <f t="shared" si="82"/>
        <v>4425</v>
      </c>
    </row>
    <row r="460" spans="1:26">
      <c r="A460" t="str">
        <f t="shared" si="85"/>
        <v>rt1</v>
      </c>
      <c r="B460" t="str">
        <f>VLOOKUP(A460,EventPointTypeTable!$A:$B,MATCH(EventPointTypeTable!$B$1,EventPointTypeTable!$A$1:$B$1,0),0)</f>
        <v>루틴1</v>
      </c>
      <c r="C460">
        <v>175</v>
      </c>
      <c r="D460">
        <v>145</v>
      </c>
      <c r="E460">
        <f t="shared" ca="1" si="83"/>
        <v>12376</v>
      </c>
      <c r="F460">
        <f ca="1">(60+SUMIF(OFFSET(N460,-$C460+1,0,$C460),"EN",OFFSET(O460,-$C460+1,0,$C460)))*SummonTypeTable!$Q$2</f>
        <v>4240</v>
      </c>
      <c r="G460" t="str">
        <f ca="1">IF(C460=1,60*SummonTypeTable!$Q$2-OFFSET(F460,0,-1),
IF(F460&lt;&gt;OFFSET(F460,-1,0),OFFSET(F460,-1,0)-OFFSET(F460,0,-1),""))</f>
        <v/>
      </c>
      <c r="H460" t="str">
        <f ca="1">IF(C460=1,60*SummonTypeTable!$Q$2/OFFSET(F460,0,-1),
IF(F460&lt;&gt;OFFSET(F460,-1,0),OFFSET(F460,-1,0)/OFFSET(F460,0,-1),""))</f>
        <v/>
      </c>
      <c r="I460">
        <f ca="1">(60+SUMIF(OFFSET(N460,-$C460+1,0,$C460),"EN",OFFSET(O460,-$C460+1,0,$C460))+SUMIF(OFFSET(S460,-$C460+1,0,$C460),"EN",OFFSET(T460,-$C460+1,0,$C460)))*SummonTypeTable!$Q$2</f>
        <v>4240</v>
      </c>
      <c r="J460" t="str">
        <f ca="1">IF(C460=1,60*SummonTypeTable!$Q$2-OFFSET(I460,0,-4),
IF(I460&lt;&gt;OFFSET(I460,-1,0),OFFSET(I460,-1,0)-OFFSET(I460,0,-4),""))</f>
        <v/>
      </c>
      <c r="K460" t="str">
        <f ca="1">IF(C460=1,60*SummonTypeTable!$Q$2/OFFSET(I460,0,-4),
IF(I460&lt;&gt;OFFSET(I460,-1,0),OFFSET(I460,-1,0)/OFFSET(I460,0,-4),""))</f>
        <v/>
      </c>
      <c r="L460" t="str">
        <f t="shared" ca="1" si="87"/>
        <v>it</v>
      </c>
      <c r="M460" t="s">
        <v>139</v>
      </c>
      <c r="N460" t="s">
        <v>138</v>
      </c>
      <c r="O460">
        <v>10</v>
      </c>
      <c r="P460" t="str">
        <f t="shared" si="77"/>
        <v/>
      </c>
      <c r="Q460" t="str">
        <f t="shared" ca="1" si="84"/>
        <v>cu</v>
      </c>
      <c r="R460" t="s">
        <v>81</v>
      </c>
      <c r="S460" t="s">
        <v>147</v>
      </c>
      <c r="T460">
        <v>4450</v>
      </c>
      <c r="U460" t="str">
        <f t="shared" ca="1" si="88"/>
        <v>it</v>
      </c>
      <c r="V460" t="str">
        <f t="shared" si="78"/>
        <v>Cash_sSpellGacha</v>
      </c>
      <c r="W460">
        <f t="shared" si="79"/>
        <v>10</v>
      </c>
      <c r="X460" t="str">
        <f t="shared" ca="1" si="80"/>
        <v>cu</v>
      </c>
      <c r="Y460" t="str">
        <f t="shared" si="81"/>
        <v>GO</v>
      </c>
      <c r="Z460">
        <f t="shared" si="82"/>
        <v>4450</v>
      </c>
    </row>
    <row r="461" spans="1:26">
      <c r="A461" t="str">
        <f t="shared" si="85"/>
        <v>rt1</v>
      </c>
      <c r="B461" t="str">
        <f>VLOOKUP(A461,EventPointTypeTable!$A:$B,MATCH(EventPointTypeTable!$B$1,EventPointTypeTable!$A$1:$B$1,0),0)</f>
        <v>루틴1</v>
      </c>
      <c r="C461">
        <v>176</v>
      </c>
      <c r="D461">
        <v>396</v>
      </c>
      <c r="E461">
        <f t="shared" ca="1" si="83"/>
        <v>12772</v>
      </c>
      <c r="F461">
        <f ca="1">(60+SUMIF(OFFSET(N461,-$C461+1,0,$C461),"EN",OFFSET(O461,-$C461+1,0,$C461)))*SummonTypeTable!$Q$2</f>
        <v>4466.6666666666661</v>
      </c>
      <c r="G461">
        <f ca="1">IF(C461=1,60*SummonTypeTable!$Q$2-OFFSET(F461,0,-1),
IF(F461&lt;&gt;OFFSET(F461,-1,0),OFFSET(F461,-1,0)-OFFSET(F461,0,-1),""))</f>
        <v>-8532</v>
      </c>
      <c r="H461">
        <f ca="1">IF(C461=1,60*SummonTypeTable!$Q$2/OFFSET(F461,0,-1),
IF(F461&lt;&gt;OFFSET(F461,-1,0),OFFSET(F461,-1,0)/OFFSET(F461,0,-1),""))</f>
        <v>0.33197619793297839</v>
      </c>
      <c r="I461">
        <f ca="1">(60+SUMIF(OFFSET(N461,-$C461+1,0,$C461),"EN",OFFSET(O461,-$C461+1,0,$C461))+SUMIF(OFFSET(S461,-$C461+1,0,$C461),"EN",OFFSET(T461,-$C461+1,0,$C461)))*SummonTypeTable!$Q$2</f>
        <v>4466.6666666666661</v>
      </c>
      <c r="J461">
        <f ca="1">IF(C461=1,60*SummonTypeTable!$Q$2-OFFSET(I461,0,-4),
IF(I461&lt;&gt;OFFSET(I461,-1,0),OFFSET(I461,-1,0)-OFFSET(I461,0,-4),""))</f>
        <v>-8532</v>
      </c>
      <c r="K461">
        <f ca="1">IF(C461=1,60*SummonTypeTable!$Q$2/OFFSET(I461,0,-4),
IF(I461&lt;&gt;OFFSET(I461,-1,0),OFFSET(I461,-1,0)/OFFSET(I461,0,-4),""))</f>
        <v>0.33197619793297839</v>
      </c>
      <c r="L461" t="str">
        <f t="shared" ca="1" si="87"/>
        <v>cu</v>
      </c>
      <c r="M461" t="s">
        <v>81</v>
      </c>
      <c r="N461" t="s">
        <v>146</v>
      </c>
      <c r="O461">
        <v>340</v>
      </c>
      <c r="P461" t="str">
        <f t="shared" si="77"/>
        <v>에너지너무많음</v>
      </c>
      <c r="Q461" t="str">
        <f t="shared" ca="1" si="84"/>
        <v>cu</v>
      </c>
      <c r="R461" t="s">
        <v>81</v>
      </c>
      <c r="S461" t="s">
        <v>147</v>
      </c>
      <c r="T461">
        <v>4475</v>
      </c>
      <c r="U461" t="str">
        <f t="shared" ca="1" si="88"/>
        <v>cu</v>
      </c>
      <c r="V461" t="str">
        <f t="shared" si="78"/>
        <v>EN</v>
      </c>
      <c r="W461">
        <f t="shared" si="79"/>
        <v>340</v>
      </c>
      <c r="X461" t="str">
        <f t="shared" ca="1" si="80"/>
        <v>cu</v>
      </c>
      <c r="Y461" t="str">
        <f t="shared" si="81"/>
        <v>GO</v>
      </c>
      <c r="Z461">
        <f t="shared" si="82"/>
        <v>4475</v>
      </c>
    </row>
    <row r="462" spans="1:26">
      <c r="A462" t="str">
        <f t="shared" si="85"/>
        <v>rt1</v>
      </c>
      <c r="B462" t="str">
        <f>VLOOKUP(A462,EventPointTypeTable!$A:$B,MATCH(EventPointTypeTable!$B$1,EventPointTypeTable!$A$1:$B$1,0),0)</f>
        <v>루틴1</v>
      </c>
      <c r="C462">
        <v>177</v>
      </c>
      <c r="D462">
        <v>132</v>
      </c>
      <c r="E462">
        <f t="shared" ca="1" si="83"/>
        <v>12904</v>
      </c>
      <c r="F462">
        <f ca="1">(60+SUMIF(OFFSET(N462,-$C462+1,0,$C462),"EN",OFFSET(O462,-$C462+1,0,$C462)))*SummonTypeTable!$Q$2</f>
        <v>4466.6666666666661</v>
      </c>
      <c r="G462" t="str">
        <f ca="1">IF(C462=1,60*SummonTypeTable!$Q$2-OFFSET(F462,0,-1),
IF(F462&lt;&gt;OFFSET(F462,-1,0),OFFSET(F462,-1,0)-OFFSET(F462,0,-1),""))</f>
        <v/>
      </c>
      <c r="H462" t="str">
        <f ca="1">IF(C462=1,60*SummonTypeTable!$Q$2/OFFSET(F462,0,-1),
IF(F462&lt;&gt;OFFSET(F462,-1,0),OFFSET(F462,-1,0)/OFFSET(F462,0,-1),""))</f>
        <v/>
      </c>
      <c r="I462">
        <f ca="1">(60+SUMIF(OFFSET(N462,-$C462+1,0,$C462),"EN",OFFSET(O462,-$C462+1,0,$C462))+SUMIF(OFFSET(S462,-$C462+1,0,$C462),"EN",OFFSET(T462,-$C462+1,0,$C462)))*SummonTypeTable!$Q$2</f>
        <v>4466.6666666666661</v>
      </c>
      <c r="J462" t="str">
        <f ca="1">IF(C462=1,60*SummonTypeTable!$Q$2-OFFSET(I462,0,-4),
IF(I462&lt;&gt;OFFSET(I462,-1,0),OFFSET(I462,-1,0)-OFFSET(I462,0,-4),""))</f>
        <v/>
      </c>
      <c r="K462" t="str">
        <f ca="1">IF(C462=1,60*SummonTypeTable!$Q$2/OFFSET(I462,0,-4),
IF(I462&lt;&gt;OFFSET(I462,-1,0),OFFSET(I462,-1,0)/OFFSET(I462,0,-4),""))</f>
        <v/>
      </c>
      <c r="L462" t="str">
        <f t="shared" ca="1" si="87"/>
        <v>it</v>
      </c>
      <c r="M462" t="s">
        <v>139</v>
      </c>
      <c r="N462" t="s">
        <v>140</v>
      </c>
      <c r="O462">
        <v>2</v>
      </c>
      <c r="P462" t="str">
        <f t="shared" si="77"/>
        <v/>
      </c>
      <c r="Q462" t="str">
        <f t="shared" ca="1" si="84"/>
        <v>cu</v>
      </c>
      <c r="R462" t="s">
        <v>81</v>
      </c>
      <c r="S462" t="s">
        <v>147</v>
      </c>
      <c r="T462">
        <v>4500</v>
      </c>
      <c r="U462" t="str">
        <f t="shared" ca="1" si="88"/>
        <v>it</v>
      </c>
      <c r="V462" t="str">
        <f t="shared" si="78"/>
        <v>Cash_sCharacterGacha</v>
      </c>
      <c r="W462">
        <f t="shared" si="79"/>
        <v>2</v>
      </c>
      <c r="X462" t="str">
        <f t="shared" ca="1" si="80"/>
        <v>cu</v>
      </c>
      <c r="Y462" t="str">
        <f t="shared" si="81"/>
        <v>GO</v>
      </c>
      <c r="Z462">
        <f t="shared" si="82"/>
        <v>4500</v>
      </c>
    </row>
    <row r="463" spans="1:26">
      <c r="A463" t="str">
        <f t="shared" si="85"/>
        <v>rt1</v>
      </c>
      <c r="B463" t="str">
        <f>VLOOKUP(A463,EventPointTypeTable!$A:$B,MATCH(EventPointTypeTable!$B$1,EventPointTypeTable!$A$1:$B$1,0),0)</f>
        <v>루틴1</v>
      </c>
      <c r="C463">
        <v>178</v>
      </c>
      <c r="D463">
        <v>185</v>
      </c>
      <c r="E463">
        <f t="shared" ca="1" si="83"/>
        <v>13089</v>
      </c>
      <c r="F463">
        <f ca="1">(60+SUMIF(OFFSET(N463,-$C463+1,0,$C463),"EN",OFFSET(O463,-$C463+1,0,$C463)))*SummonTypeTable!$Q$2</f>
        <v>4466.6666666666661</v>
      </c>
      <c r="G463" t="str">
        <f ca="1">IF(C463=1,60*SummonTypeTable!$Q$2-OFFSET(F463,0,-1),
IF(F463&lt;&gt;OFFSET(F463,-1,0),OFFSET(F463,-1,0)-OFFSET(F463,0,-1),""))</f>
        <v/>
      </c>
      <c r="H463" t="str">
        <f ca="1">IF(C463=1,60*SummonTypeTable!$Q$2/OFFSET(F463,0,-1),
IF(F463&lt;&gt;OFFSET(F463,-1,0),OFFSET(F463,-1,0)/OFFSET(F463,0,-1),""))</f>
        <v/>
      </c>
      <c r="I463">
        <f ca="1">(60+SUMIF(OFFSET(N463,-$C463+1,0,$C463),"EN",OFFSET(O463,-$C463+1,0,$C463))+SUMIF(OFFSET(S463,-$C463+1,0,$C463),"EN",OFFSET(T463,-$C463+1,0,$C463)))*SummonTypeTable!$Q$2</f>
        <v>4466.6666666666661</v>
      </c>
      <c r="J463" t="str">
        <f ca="1">IF(C463=1,60*SummonTypeTable!$Q$2-OFFSET(I463,0,-4),
IF(I463&lt;&gt;OFFSET(I463,-1,0),OFFSET(I463,-1,0)-OFFSET(I463,0,-4),""))</f>
        <v/>
      </c>
      <c r="K463" t="str">
        <f ca="1">IF(C463=1,60*SummonTypeTable!$Q$2/OFFSET(I463,0,-4),
IF(I463&lt;&gt;OFFSET(I463,-1,0),OFFSET(I463,-1,0)/OFFSET(I463,0,-4),""))</f>
        <v/>
      </c>
      <c r="L463" t="str">
        <f t="shared" ca="1" si="87"/>
        <v>cu</v>
      </c>
      <c r="M463" t="s">
        <v>81</v>
      </c>
      <c r="N463" t="s">
        <v>147</v>
      </c>
      <c r="O463">
        <v>9050</v>
      </c>
      <c r="P463" t="str">
        <f t="shared" ref="P463:P524" si="89">IF(M463="장비1상자",
  IF(OR(N463&gt;3,O463&gt;5),"장비이상",""),
IF(N463="GO",
  IF(O463&lt;100,"골드이상",""),
IF(N463="EN",
  IF(O463&gt;29,"에너지너무많음",
  IF(O463&gt;9,"에너지다소많음","")),"")))</f>
        <v/>
      </c>
      <c r="Q463" t="str">
        <f t="shared" ca="1" si="84"/>
        <v>cu</v>
      </c>
      <c r="R463" t="s">
        <v>81</v>
      </c>
      <c r="S463" t="s">
        <v>147</v>
      </c>
      <c r="T463">
        <v>4525</v>
      </c>
      <c r="U463" t="str">
        <f t="shared" ca="1" si="88"/>
        <v>cu</v>
      </c>
      <c r="V463" t="str">
        <f t="shared" ref="V463:V524" si="90">IF(LEN(N463)=0,"",N463)</f>
        <v>GO</v>
      </c>
      <c r="W463">
        <f t="shared" ref="W463:W524" si="91">IF(LEN(O463)=0,"",O463)</f>
        <v>9050</v>
      </c>
      <c r="X463" t="str">
        <f t="shared" ref="X463:X524" ca="1" si="92">IF(LEN(Q463)=0,"",Q463)</f>
        <v>cu</v>
      </c>
      <c r="Y463" t="str">
        <f t="shared" ref="Y463:Y524" si="93">IF(LEN(S463)=0,"",S463)</f>
        <v>GO</v>
      </c>
      <c r="Z463">
        <f t="shared" ref="Z463:Z524" si="94">IF(LEN(T463)=0,"",T463)</f>
        <v>4525</v>
      </c>
    </row>
    <row r="464" spans="1:26">
      <c r="A464" t="str">
        <f t="shared" si="85"/>
        <v>rt1</v>
      </c>
      <c r="B464" t="str">
        <f>VLOOKUP(A464,EventPointTypeTable!$A:$B,MATCH(EventPointTypeTable!$B$1,EventPointTypeTable!$A$1:$B$1,0),0)</f>
        <v>루틴1</v>
      </c>
      <c r="C464">
        <v>179</v>
      </c>
      <c r="D464">
        <v>359</v>
      </c>
      <c r="E464">
        <f t="shared" ca="1" si="83"/>
        <v>13448</v>
      </c>
      <c r="F464">
        <f ca="1">(60+SUMIF(OFFSET(N464,-$C464+1,0,$C464),"EN",OFFSET(O464,-$C464+1,0,$C464)))*SummonTypeTable!$Q$2</f>
        <v>4713.333333333333</v>
      </c>
      <c r="G464">
        <f ca="1">IF(C464=1,60*SummonTypeTable!$Q$2-OFFSET(F464,0,-1),
IF(F464&lt;&gt;OFFSET(F464,-1,0),OFFSET(F464,-1,0)-OFFSET(F464,0,-1),""))</f>
        <v>-8981.3333333333339</v>
      </c>
      <c r="H464">
        <f ca="1">IF(C464=1,60*SummonTypeTable!$Q$2/OFFSET(F464,0,-1),
IF(F464&lt;&gt;OFFSET(F464,-1,0),OFFSET(F464,-1,0)/OFFSET(F464,0,-1),""))</f>
        <v>0.33214356533809236</v>
      </c>
      <c r="I464">
        <f ca="1">(60+SUMIF(OFFSET(N464,-$C464+1,0,$C464),"EN",OFFSET(O464,-$C464+1,0,$C464))+SUMIF(OFFSET(S464,-$C464+1,0,$C464),"EN",OFFSET(T464,-$C464+1,0,$C464)))*SummonTypeTable!$Q$2</f>
        <v>4713.333333333333</v>
      </c>
      <c r="J464">
        <f ca="1">IF(C464=1,60*SummonTypeTable!$Q$2-OFFSET(I464,0,-4),
IF(I464&lt;&gt;OFFSET(I464,-1,0),OFFSET(I464,-1,0)-OFFSET(I464,0,-4),""))</f>
        <v>-8981.3333333333339</v>
      </c>
      <c r="K464">
        <f ca="1">IF(C464=1,60*SummonTypeTable!$Q$2/OFFSET(I464,0,-4),
IF(I464&lt;&gt;OFFSET(I464,-1,0),OFFSET(I464,-1,0)/OFFSET(I464,0,-4),""))</f>
        <v>0.33214356533809236</v>
      </c>
      <c r="L464" t="str">
        <f t="shared" ca="1" si="87"/>
        <v>cu</v>
      </c>
      <c r="M464" t="s">
        <v>81</v>
      </c>
      <c r="N464" t="s">
        <v>146</v>
      </c>
      <c r="O464">
        <v>370</v>
      </c>
      <c r="P464" t="str">
        <f t="shared" si="89"/>
        <v>에너지너무많음</v>
      </c>
      <c r="Q464" t="str">
        <f t="shared" ca="1" si="84"/>
        <v>cu</v>
      </c>
      <c r="R464" t="s">
        <v>81</v>
      </c>
      <c r="S464" t="s">
        <v>147</v>
      </c>
      <c r="T464">
        <v>4550</v>
      </c>
      <c r="U464" t="str">
        <f t="shared" ca="1" si="88"/>
        <v>cu</v>
      </c>
      <c r="V464" t="str">
        <f t="shared" si="90"/>
        <v>EN</v>
      </c>
      <c r="W464">
        <f t="shared" si="91"/>
        <v>370</v>
      </c>
      <c r="X464" t="str">
        <f t="shared" ca="1" si="92"/>
        <v>cu</v>
      </c>
      <c r="Y464" t="str">
        <f t="shared" si="93"/>
        <v>GO</v>
      </c>
      <c r="Z464">
        <f t="shared" si="94"/>
        <v>4550</v>
      </c>
    </row>
    <row r="465" spans="1:26">
      <c r="A465" t="str">
        <f t="shared" si="85"/>
        <v>rt1</v>
      </c>
      <c r="B465" t="str">
        <f>VLOOKUP(A465,EventPointTypeTable!$A:$B,MATCH(EventPointTypeTable!$B$1,EventPointTypeTable!$A$1:$B$1,0),0)</f>
        <v>루틴1</v>
      </c>
      <c r="C465">
        <v>180</v>
      </c>
      <c r="D465">
        <v>86</v>
      </c>
      <c r="E465">
        <f t="shared" ca="1" si="83"/>
        <v>13534</v>
      </c>
      <c r="F465">
        <f ca="1">(60+SUMIF(OFFSET(N465,-$C465+1,0,$C465),"EN",OFFSET(O465,-$C465+1,0,$C465)))*SummonTypeTable!$Q$2</f>
        <v>4713.333333333333</v>
      </c>
      <c r="G465" t="str">
        <f ca="1">IF(C465=1,60*SummonTypeTable!$Q$2-OFFSET(F465,0,-1),
IF(F465&lt;&gt;OFFSET(F465,-1,0),OFFSET(F465,-1,0)-OFFSET(F465,0,-1),""))</f>
        <v/>
      </c>
      <c r="H465" t="str">
        <f ca="1">IF(C465=1,60*SummonTypeTable!$Q$2/OFFSET(F465,0,-1),
IF(F465&lt;&gt;OFFSET(F465,-1,0),OFFSET(F465,-1,0)/OFFSET(F465,0,-1),""))</f>
        <v/>
      </c>
      <c r="I465">
        <f ca="1">(60+SUMIF(OFFSET(N465,-$C465+1,0,$C465),"EN",OFFSET(O465,-$C465+1,0,$C465))+SUMIF(OFFSET(S465,-$C465+1,0,$C465),"EN",OFFSET(T465,-$C465+1,0,$C465)))*SummonTypeTable!$Q$2</f>
        <v>4713.333333333333</v>
      </c>
      <c r="J465" t="str">
        <f ca="1">IF(C465=1,60*SummonTypeTable!$Q$2-OFFSET(I465,0,-4),
IF(I465&lt;&gt;OFFSET(I465,-1,0),OFFSET(I465,-1,0)-OFFSET(I465,0,-4),""))</f>
        <v/>
      </c>
      <c r="K465" t="str">
        <f ca="1">IF(C465=1,60*SummonTypeTable!$Q$2/OFFSET(I465,0,-4),
IF(I465&lt;&gt;OFFSET(I465,-1,0),OFFSET(I465,-1,0)/OFFSET(I465,0,-4),""))</f>
        <v/>
      </c>
      <c r="L465" t="str">
        <f t="shared" ca="1" si="87"/>
        <v>it</v>
      </c>
      <c r="M465" t="s">
        <v>139</v>
      </c>
      <c r="N465" t="s">
        <v>138</v>
      </c>
      <c r="O465">
        <v>2</v>
      </c>
      <c r="P465" t="str">
        <f t="shared" si="89"/>
        <v/>
      </c>
      <c r="Q465" t="str">
        <f t="shared" ca="1" si="84"/>
        <v>cu</v>
      </c>
      <c r="R465" t="s">
        <v>81</v>
      </c>
      <c r="S465" t="s">
        <v>147</v>
      </c>
      <c r="T465">
        <v>4575</v>
      </c>
      <c r="U465" t="str">
        <f t="shared" ca="1" si="88"/>
        <v>it</v>
      </c>
      <c r="V465" t="str">
        <f t="shared" si="90"/>
        <v>Cash_sSpellGacha</v>
      </c>
      <c r="W465">
        <f t="shared" si="91"/>
        <v>2</v>
      </c>
      <c r="X465" t="str">
        <f t="shared" ca="1" si="92"/>
        <v>cu</v>
      </c>
      <c r="Y465" t="str">
        <f t="shared" si="93"/>
        <v>GO</v>
      </c>
      <c r="Z465">
        <f t="shared" si="94"/>
        <v>4575</v>
      </c>
    </row>
    <row r="466" spans="1:26">
      <c r="A466" t="str">
        <f t="shared" si="85"/>
        <v>rt1</v>
      </c>
      <c r="B466" t="str">
        <f>VLOOKUP(A466,EventPointTypeTable!$A:$B,MATCH(EventPointTypeTable!$B$1,EventPointTypeTable!$A$1:$B$1,0),0)</f>
        <v>루틴1</v>
      </c>
      <c r="C466">
        <v>181</v>
      </c>
      <c r="D466">
        <v>92</v>
      </c>
      <c r="E466">
        <f t="shared" ca="1" si="83"/>
        <v>13626</v>
      </c>
      <c r="F466">
        <f ca="1">(60+SUMIF(OFFSET(N466,-$C466+1,0,$C466),"EN",OFFSET(O466,-$C466+1,0,$C466)))*SummonTypeTable!$Q$2</f>
        <v>4713.333333333333</v>
      </c>
      <c r="G466" t="str">
        <f ca="1">IF(C466=1,60*SummonTypeTable!$Q$2-OFFSET(F466,0,-1),
IF(F466&lt;&gt;OFFSET(F466,-1,0),OFFSET(F466,-1,0)-OFFSET(F466,0,-1),""))</f>
        <v/>
      </c>
      <c r="H466" t="str">
        <f ca="1">IF(C466=1,60*SummonTypeTable!$Q$2/OFFSET(F466,0,-1),
IF(F466&lt;&gt;OFFSET(F466,-1,0),OFFSET(F466,-1,0)/OFFSET(F466,0,-1),""))</f>
        <v/>
      </c>
      <c r="I466">
        <f ca="1">(60+SUMIF(OFFSET(N466,-$C466+1,0,$C466),"EN",OFFSET(O466,-$C466+1,0,$C466))+SUMIF(OFFSET(S466,-$C466+1,0,$C466),"EN",OFFSET(T466,-$C466+1,0,$C466)))*SummonTypeTable!$Q$2</f>
        <v>4713.333333333333</v>
      </c>
      <c r="J466" t="str">
        <f ca="1">IF(C466=1,60*SummonTypeTable!$Q$2-OFFSET(I466,0,-4),
IF(I466&lt;&gt;OFFSET(I466,-1,0),OFFSET(I466,-1,0)-OFFSET(I466,0,-4),""))</f>
        <v/>
      </c>
      <c r="K466" t="str">
        <f ca="1">IF(C466=1,60*SummonTypeTable!$Q$2/OFFSET(I466,0,-4),
IF(I466&lt;&gt;OFFSET(I466,-1,0),OFFSET(I466,-1,0)/OFFSET(I466,0,-4),""))</f>
        <v/>
      </c>
      <c r="L466" t="str">
        <f t="shared" ca="1" si="87"/>
        <v>cu</v>
      </c>
      <c r="M466" t="s">
        <v>81</v>
      </c>
      <c r="N466" t="s">
        <v>147</v>
      </c>
      <c r="O466">
        <v>9200</v>
      </c>
      <c r="P466" t="str">
        <f t="shared" si="89"/>
        <v/>
      </c>
      <c r="Q466" t="str">
        <f t="shared" ca="1" si="84"/>
        <v>cu</v>
      </c>
      <c r="R466" t="s">
        <v>81</v>
      </c>
      <c r="S466" t="s">
        <v>147</v>
      </c>
      <c r="T466">
        <v>4600</v>
      </c>
      <c r="U466" t="str">
        <f t="shared" ca="1" si="88"/>
        <v>cu</v>
      </c>
      <c r="V466" t="str">
        <f t="shared" si="90"/>
        <v>GO</v>
      </c>
      <c r="W466">
        <f t="shared" si="91"/>
        <v>9200</v>
      </c>
      <c r="X466" t="str">
        <f t="shared" ca="1" si="92"/>
        <v>cu</v>
      </c>
      <c r="Y466" t="str">
        <f t="shared" si="93"/>
        <v>GO</v>
      </c>
      <c r="Z466">
        <f t="shared" si="94"/>
        <v>4600</v>
      </c>
    </row>
    <row r="467" spans="1:26">
      <c r="A467" t="str">
        <f t="shared" si="85"/>
        <v>rt1</v>
      </c>
      <c r="B467" t="str">
        <f>VLOOKUP(A467,EventPointTypeTable!$A:$B,MATCH(EventPointTypeTable!$B$1,EventPointTypeTable!$A$1:$B$1,0),0)</f>
        <v>루틴1</v>
      </c>
      <c r="C467">
        <v>182</v>
      </c>
      <c r="D467">
        <v>115</v>
      </c>
      <c r="E467">
        <f t="shared" ca="1" si="83"/>
        <v>13741</v>
      </c>
      <c r="F467">
        <f ca="1">(60+SUMIF(OFFSET(N467,-$C467+1,0,$C467),"EN",OFFSET(O467,-$C467+1,0,$C467)))*SummonTypeTable!$Q$2</f>
        <v>4713.333333333333</v>
      </c>
      <c r="G467" t="str">
        <f ca="1">IF(C467=1,60*SummonTypeTable!$Q$2-OFFSET(F467,0,-1),
IF(F467&lt;&gt;OFFSET(F467,-1,0),OFFSET(F467,-1,0)-OFFSET(F467,0,-1),""))</f>
        <v/>
      </c>
      <c r="H467" t="str">
        <f ca="1">IF(C467=1,60*SummonTypeTable!$Q$2/OFFSET(F467,0,-1),
IF(F467&lt;&gt;OFFSET(F467,-1,0),OFFSET(F467,-1,0)/OFFSET(F467,0,-1),""))</f>
        <v/>
      </c>
      <c r="I467">
        <f ca="1">(60+SUMIF(OFFSET(N467,-$C467+1,0,$C467),"EN",OFFSET(O467,-$C467+1,0,$C467))+SUMIF(OFFSET(S467,-$C467+1,0,$C467),"EN",OFFSET(T467,-$C467+1,0,$C467)))*SummonTypeTable!$Q$2</f>
        <v>4713.333333333333</v>
      </c>
      <c r="J467" t="str">
        <f ca="1">IF(C467=1,60*SummonTypeTable!$Q$2-OFFSET(I467,0,-4),
IF(I467&lt;&gt;OFFSET(I467,-1,0),OFFSET(I467,-1,0)-OFFSET(I467,0,-4),""))</f>
        <v/>
      </c>
      <c r="K467" t="str">
        <f ca="1">IF(C467=1,60*SummonTypeTable!$Q$2/OFFSET(I467,0,-4),
IF(I467&lt;&gt;OFFSET(I467,-1,0),OFFSET(I467,-1,0)/OFFSET(I467,0,-4),""))</f>
        <v/>
      </c>
      <c r="L467" t="str">
        <f t="shared" ca="1" si="87"/>
        <v>it</v>
      </c>
      <c r="M467" t="s">
        <v>139</v>
      </c>
      <c r="N467" t="s">
        <v>140</v>
      </c>
      <c r="O467">
        <v>1</v>
      </c>
      <c r="P467" t="str">
        <f t="shared" si="89"/>
        <v/>
      </c>
      <c r="Q467" t="str">
        <f t="shared" ca="1" si="84"/>
        <v>cu</v>
      </c>
      <c r="R467" t="s">
        <v>81</v>
      </c>
      <c r="S467" t="s">
        <v>147</v>
      </c>
      <c r="T467">
        <v>4625</v>
      </c>
      <c r="U467" t="str">
        <f t="shared" ca="1" si="88"/>
        <v>it</v>
      </c>
      <c r="V467" t="str">
        <f t="shared" si="90"/>
        <v>Cash_sCharacterGacha</v>
      </c>
      <c r="W467">
        <f t="shared" si="91"/>
        <v>1</v>
      </c>
      <c r="X467" t="str">
        <f t="shared" ca="1" si="92"/>
        <v>cu</v>
      </c>
      <c r="Y467" t="str">
        <f t="shared" si="93"/>
        <v>GO</v>
      </c>
      <c r="Z467">
        <f t="shared" si="94"/>
        <v>4625</v>
      </c>
    </row>
    <row r="468" spans="1:26">
      <c r="A468" t="str">
        <f t="shared" si="85"/>
        <v>rt1</v>
      </c>
      <c r="B468" t="str">
        <f>VLOOKUP(A468,EventPointTypeTable!$A:$B,MATCH(EventPointTypeTable!$B$1,EventPointTypeTable!$A$1:$B$1,0),0)</f>
        <v>루틴1</v>
      </c>
      <c r="C468">
        <v>183</v>
      </c>
      <c r="D468">
        <v>155</v>
      </c>
      <c r="E468">
        <f t="shared" ca="1" si="83"/>
        <v>13896</v>
      </c>
      <c r="F468">
        <f ca="1">(60+SUMIF(OFFSET(N468,-$C468+1,0,$C468),"EN",OFFSET(O468,-$C468+1,0,$C468)))*SummonTypeTable!$Q$2</f>
        <v>4713.333333333333</v>
      </c>
      <c r="G468" t="str">
        <f ca="1">IF(C468=1,60*SummonTypeTable!$Q$2-OFFSET(F468,0,-1),
IF(F468&lt;&gt;OFFSET(F468,-1,0),OFFSET(F468,-1,0)-OFFSET(F468,0,-1),""))</f>
        <v/>
      </c>
      <c r="H468" t="str">
        <f ca="1">IF(C468=1,60*SummonTypeTable!$Q$2/OFFSET(F468,0,-1),
IF(F468&lt;&gt;OFFSET(F468,-1,0),OFFSET(F468,-1,0)/OFFSET(F468,0,-1),""))</f>
        <v/>
      </c>
      <c r="I468">
        <f ca="1">(60+SUMIF(OFFSET(N468,-$C468+1,0,$C468),"EN",OFFSET(O468,-$C468+1,0,$C468))+SUMIF(OFFSET(S468,-$C468+1,0,$C468),"EN",OFFSET(T468,-$C468+1,0,$C468)))*SummonTypeTable!$Q$2</f>
        <v>4713.333333333333</v>
      </c>
      <c r="J468" t="str">
        <f ca="1">IF(C468=1,60*SummonTypeTable!$Q$2-OFFSET(I468,0,-4),
IF(I468&lt;&gt;OFFSET(I468,-1,0),OFFSET(I468,-1,0)-OFFSET(I468,0,-4),""))</f>
        <v/>
      </c>
      <c r="K468" t="str">
        <f ca="1">IF(C468=1,60*SummonTypeTable!$Q$2/OFFSET(I468,0,-4),
IF(I468&lt;&gt;OFFSET(I468,-1,0),OFFSET(I468,-1,0)/OFFSET(I468,0,-4),""))</f>
        <v/>
      </c>
      <c r="L468" t="str">
        <f t="shared" ca="1" si="87"/>
        <v>cu</v>
      </c>
      <c r="M468" t="s">
        <v>81</v>
      </c>
      <c r="N468" t="s">
        <v>147</v>
      </c>
      <c r="O468">
        <v>9300</v>
      </c>
      <c r="P468" t="str">
        <f t="shared" si="89"/>
        <v/>
      </c>
      <c r="Q468" t="str">
        <f t="shared" ca="1" si="84"/>
        <v>cu</v>
      </c>
      <c r="R468" t="s">
        <v>81</v>
      </c>
      <c r="S468" t="s">
        <v>147</v>
      </c>
      <c r="T468">
        <v>4650</v>
      </c>
      <c r="U468" t="str">
        <f t="shared" ca="1" si="88"/>
        <v>cu</v>
      </c>
      <c r="V468" t="str">
        <f t="shared" si="90"/>
        <v>GO</v>
      </c>
      <c r="W468">
        <f t="shared" si="91"/>
        <v>9300</v>
      </c>
      <c r="X468" t="str">
        <f t="shared" ca="1" si="92"/>
        <v>cu</v>
      </c>
      <c r="Y468" t="str">
        <f t="shared" si="93"/>
        <v>GO</v>
      </c>
      <c r="Z468">
        <f t="shared" si="94"/>
        <v>4650</v>
      </c>
    </row>
    <row r="469" spans="1:26">
      <c r="A469" t="str">
        <f t="shared" si="85"/>
        <v>rt1</v>
      </c>
      <c r="B469" t="str">
        <f>VLOOKUP(A469,EventPointTypeTable!$A:$B,MATCH(EventPointTypeTable!$B$1,EventPointTypeTable!$A$1:$B$1,0),0)</f>
        <v>루틴1</v>
      </c>
      <c r="C469">
        <v>184</v>
      </c>
      <c r="D469">
        <v>252</v>
      </c>
      <c r="E469">
        <f t="shared" ca="1" si="83"/>
        <v>14148</v>
      </c>
      <c r="F469">
        <f ca="1">(60+SUMIF(OFFSET(N469,-$C469+1,0,$C469),"EN",OFFSET(O469,-$C469+1,0,$C469)))*SummonTypeTable!$Q$2</f>
        <v>4980</v>
      </c>
      <c r="G469">
        <f ca="1">IF(C469=1,60*SummonTypeTable!$Q$2-OFFSET(F469,0,-1),
IF(F469&lt;&gt;OFFSET(F469,-1,0),OFFSET(F469,-1,0)-OFFSET(F469,0,-1),""))</f>
        <v>-9434.6666666666679</v>
      </c>
      <c r="H469">
        <f ca="1">IF(C469=1,60*SummonTypeTable!$Q$2/OFFSET(F469,0,-1),
IF(F469&lt;&gt;OFFSET(F469,-1,0),OFFSET(F469,-1,0)/OFFSET(F469,0,-1),""))</f>
        <v>0.33314484968428987</v>
      </c>
      <c r="I469">
        <f ca="1">(60+SUMIF(OFFSET(N469,-$C469+1,0,$C469),"EN",OFFSET(O469,-$C469+1,0,$C469))+SUMIF(OFFSET(S469,-$C469+1,0,$C469),"EN",OFFSET(T469,-$C469+1,0,$C469)))*SummonTypeTable!$Q$2</f>
        <v>4980</v>
      </c>
      <c r="J469">
        <f ca="1">IF(C469=1,60*SummonTypeTable!$Q$2-OFFSET(I469,0,-4),
IF(I469&lt;&gt;OFFSET(I469,-1,0),OFFSET(I469,-1,0)-OFFSET(I469,0,-4),""))</f>
        <v>-9434.6666666666679</v>
      </c>
      <c r="K469">
        <f ca="1">IF(C469=1,60*SummonTypeTable!$Q$2/OFFSET(I469,0,-4),
IF(I469&lt;&gt;OFFSET(I469,-1,0),OFFSET(I469,-1,0)/OFFSET(I469,0,-4),""))</f>
        <v>0.33314484968428987</v>
      </c>
      <c r="L469" t="str">
        <f t="shared" ca="1" si="87"/>
        <v>cu</v>
      </c>
      <c r="M469" t="s">
        <v>81</v>
      </c>
      <c r="N469" t="s">
        <v>146</v>
      </c>
      <c r="O469">
        <v>400</v>
      </c>
      <c r="P469" t="str">
        <f t="shared" si="89"/>
        <v>에너지너무많음</v>
      </c>
      <c r="Q469" t="str">
        <f t="shared" ca="1" si="84"/>
        <v>cu</v>
      </c>
      <c r="R469" t="s">
        <v>81</v>
      </c>
      <c r="S469" t="s">
        <v>147</v>
      </c>
      <c r="T469">
        <v>4675</v>
      </c>
      <c r="U469" t="str">
        <f t="shared" ca="1" si="88"/>
        <v>cu</v>
      </c>
      <c r="V469" t="str">
        <f t="shared" si="90"/>
        <v>EN</v>
      </c>
      <c r="W469">
        <f t="shared" si="91"/>
        <v>400</v>
      </c>
      <c r="X469" t="str">
        <f t="shared" ca="1" si="92"/>
        <v>cu</v>
      </c>
      <c r="Y469" t="str">
        <f t="shared" si="93"/>
        <v>GO</v>
      </c>
      <c r="Z469">
        <f t="shared" si="94"/>
        <v>4675</v>
      </c>
    </row>
    <row r="470" spans="1:26">
      <c r="A470" t="str">
        <f t="shared" si="85"/>
        <v>rt1</v>
      </c>
      <c r="B470" t="str">
        <f>VLOOKUP(A470,EventPointTypeTable!$A:$B,MATCH(EventPointTypeTable!$B$1,EventPointTypeTable!$A$1:$B$1,0),0)</f>
        <v>루틴1</v>
      </c>
      <c r="C470">
        <v>185</v>
      </c>
      <c r="D470">
        <v>77</v>
      </c>
      <c r="E470">
        <f t="shared" ca="1" si="83"/>
        <v>14225</v>
      </c>
      <c r="F470">
        <f ca="1">(60+SUMIF(OFFSET(N470,-$C470+1,0,$C470),"EN",OFFSET(O470,-$C470+1,0,$C470)))*SummonTypeTable!$Q$2</f>
        <v>4980</v>
      </c>
      <c r="G470" t="str">
        <f ca="1">IF(C470=1,60*SummonTypeTable!$Q$2-OFFSET(F470,0,-1),
IF(F470&lt;&gt;OFFSET(F470,-1,0),OFFSET(F470,-1,0)-OFFSET(F470,0,-1),""))</f>
        <v/>
      </c>
      <c r="H470" t="str">
        <f ca="1">IF(C470=1,60*SummonTypeTable!$Q$2/OFFSET(F470,0,-1),
IF(F470&lt;&gt;OFFSET(F470,-1,0),OFFSET(F470,-1,0)/OFFSET(F470,0,-1),""))</f>
        <v/>
      </c>
      <c r="I470">
        <f ca="1">(60+SUMIF(OFFSET(N470,-$C470+1,0,$C470),"EN",OFFSET(O470,-$C470+1,0,$C470))+SUMIF(OFFSET(S470,-$C470+1,0,$C470),"EN",OFFSET(T470,-$C470+1,0,$C470)))*SummonTypeTable!$Q$2</f>
        <v>4980</v>
      </c>
      <c r="J470" t="str">
        <f ca="1">IF(C470=1,60*SummonTypeTable!$Q$2-OFFSET(I470,0,-4),
IF(I470&lt;&gt;OFFSET(I470,-1,0),OFFSET(I470,-1,0)-OFFSET(I470,0,-4),""))</f>
        <v/>
      </c>
      <c r="K470" t="str">
        <f ca="1">IF(C470=1,60*SummonTypeTable!$Q$2/OFFSET(I470,0,-4),
IF(I470&lt;&gt;OFFSET(I470,-1,0),OFFSET(I470,-1,0)/OFFSET(I470,0,-4),""))</f>
        <v/>
      </c>
      <c r="L470" t="str">
        <f t="shared" ca="1" si="87"/>
        <v>cu</v>
      </c>
      <c r="M470" t="s">
        <v>81</v>
      </c>
      <c r="N470" t="s">
        <v>147</v>
      </c>
      <c r="O470">
        <v>9400</v>
      </c>
      <c r="P470" t="str">
        <f t="shared" si="89"/>
        <v/>
      </c>
      <c r="Q470" t="str">
        <f t="shared" ca="1" si="84"/>
        <v>cu</v>
      </c>
      <c r="R470" t="s">
        <v>81</v>
      </c>
      <c r="S470" t="s">
        <v>147</v>
      </c>
      <c r="T470">
        <v>4700</v>
      </c>
      <c r="U470" t="str">
        <f t="shared" ca="1" si="88"/>
        <v>cu</v>
      </c>
      <c r="V470" t="str">
        <f t="shared" si="90"/>
        <v>GO</v>
      </c>
      <c r="W470">
        <f t="shared" si="91"/>
        <v>9400</v>
      </c>
      <c r="X470" t="str">
        <f t="shared" ca="1" si="92"/>
        <v>cu</v>
      </c>
      <c r="Y470" t="str">
        <f t="shared" si="93"/>
        <v>GO</v>
      </c>
      <c r="Z470">
        <f t="shared" si="94"/>
        <v>4700</v>
      </c>
    </row>
    <row r="471" spans="1:26">
      <c r="A471" t="str">
        <f t="shared" si="85"/>
        <v>rt1</v>
      </c>
      <c r="B471" t="str">
        <f>VLOOKUP(A471,EventPointTypeTable!$A:$B,MATCH(EventPointTypeTable!$B$1,EventPointTypeTable!$A$1:$B$1,0),0)</f>
        <v>루틴1</v>
      </c>
      <c r="C471">
        <v>186</v>
      </c>
      <c r="D471">
        <v>85</v>
      </c>
      <c r="E471">
        <f t="shared" ca="1" si="83"/>
        <v>14310</v>
      </c>
      <c r="F471">
        <f ca="1">(60+SUMIF(OFFSET(N471,-$C471+1,0,$C471),"EN",OFFSET(O471,-$C471+1,0,$C471)))*SummonTypeTable!$Q$2</f>
        <v>4980</v>
      </c>
      <c r="G471" t="str">
        <f ca="1">IF(C471=1,60*SummonTypeTable!$Q$2-OFFSET(F471,0,-1),
IF(F471&lt;&gt;OFFSET(F471,-1,0),OFFSET(F471,-1,0)-OFFSET(F471,0,-1),""))</f>
        <v/>
      </c>
      <c r="H471" t="str">
        <f ca="1">IF(C471=1,60*SummonTypeTable!$Q$2/OFFSET(F471,0,-1),
IF(F471&lt;&gt;OFFSET(F471,-1,0),OFFSET(F471,-1,0)/OFFSET(F471,0,-1),""))</f>
        <v/>
      </c>
      <c r="I471">
        <f ca="1">(60+SUMIF(OFFSET(N471,-$C471+1,0,$C471),"EN",OFFSET(O471,-$C471+1,0,$C471))+SUMIF(OFFSET(S471,-$C471+1,0,$C471),"EN",OFFSET(T471,-$C471+1,0,$C471)))*SummonTypeTable!$Q$2</f>
        <v>4980</v>
      </c>
      <c r="J471" t="str">
        <f ca="1">IF(C471=1,60*SummonTypeTable!$Q$2-OFFSET(I471,0,-4),
IF(I471&lt;&gt;OFFSET(I471,-1,0),OFFSET(I471,-1,0)-OFFSET(I471,0,-4),""))</f>
        <v/>
      </c>
      <c r="K471" t="str">
        <f ca="1">IF(C471=1,60*SummonTypeTable!$Q$2/OFFSET(I471,0,-4),
IF(I471&lt;&gt;OFFSET(I471,-1,0),OFFSET(I471,-1,0)/OFFSET(I471,0,-4),""))</f>
        <v/>
      </c>
      <c r="L471" t="str">
        <f t="shared" ca="1" si="87"/>
        <v>it</v>
      </c>
      <c r="M471" t="s">
        <v>139</v>
      </c>
      <c r="N471" t="s">
        <v>138</v>
      </c>
      <c r="O471">
        <v>2</v>
      </c>
      <c r="P471" t="str">
        <f t="shared" si="89"/>
        <v/>
      </c>
      <c r="Q471" t="str">
        <f t="shared" ca="1" si="84"/>
        <v>cu</v>
      </c>
      <c r="R471" t="s">
        <v>81</v>
      </c>
      <c r="S471" t="s">
        <v>147</v>
      </c>
      <c r="T471">
        <v>4725</v>
      </c>
      <c r="U471" t="str">
        <f t="shared" ca="1" si="88"/>
        <v>it</v>
      </c>
      <c r="V471" t="str">
        <f t="shared" si="90"/>
        <v>Cash_sSpellGacha</v>
      </c>
      <c r="W471">
        <f t="shared" si="91"/>
        <v>2</v>
      </c>
      <c r="X471" t="str">
        <f t="shared" ca="1" si="92"/>
        <v>cu</v>
      </c>
      <c r="Y471" t="str">
        <f t="shared" si="93"/>
        <v>GO</v>
      </c>
      <c r="Z471">
        <f t="shared" si="94"/>
        <v>4725</v>
      </c>
    </row>
    <row r="472" spans="1:26">
      <c r="A472" t="str">
        <f t="shared" si="85"/>
        <v>rt1</v>
      </c>
      <c r="B472" t="str">
        <f>VLOOKUP(A472,EventPointTypeTable!$A:$B,MATCH(EventPointTypeTable!$B$1,EventPointTypeTable!$A$1:$B$1,0),0)</f>
        <v>루틴1</v>
      </c>
      <c r="C472">
        <v>187</v>
      </c>
      <c r="D472">
        <v>92</v>
      </c>
      <c r="E472">
        <f t="shared" ca="1" si="83"/>
        <v>14402</v>
      </c>
      <c r="F472">
        <f ca="1">(60+SUMIF(OFFSET(N472,-$C472+1,0,$C472),"EN",OFFSET(O472,-$C472+1,0,$C472)))*SummonTypeTable!$Q$2</f>
        <v>4980</v>
      </c>
      <c r="G472" t="str">
        <f ca="1">IF(C472=1,60*SummonTypeTable!$Q$2-OFFSET(F472,0,-1),
IF(F472&lt;&gt;OFFSET(F472,-1,0),OFFSET(F472,-1,0)-OFFSET(F472,0,-1),""))</f>
        <v/>
      </c>
      <c r="H472" t="str">
        <f ca="1">IF(C472=1,60*SummonTypeTable!$Q$2/OFFSET(F472,0,-1),
IF(F472&lt;&gt;OFFSET(F472,-1,0),OFFSET(F472,-1,0)/OFFSET(F472,0,-1),""))</f>
        <v/>
      </c>
      <c r="I472">
        <f ca="1">(60+SUMIF(OFFSET(N472,-$C472+1,0,$C472),"EN",OFFSET(O472,-$C472+1,0,$C472))+SUMIF(OFFSET(S472,-$C472+1,0,$C472),"EN",OFFSET(T472,-$C472+1,0,$C472)))*SummonTypeTable!$Q$2</f>
        <v>4980</v>
      </c>
      <c r="J472" t="str">
        <f ca="1">IF(C472=1,60*SummonTypeTable!$Q$2-OFFSET(I472,0,-4),
IF(I472&lt;&gt;OFFSET(I472,-1,0),OFFSET(I472,-1,0)-OFFSET(I472,0,-4),""))</f>
        <v/>
      </c>
      <c r="K472" t="str">
        <f ca="1">IF(C472=1,60*SummonTypeTable!$Q$2/OFFSET(I472,0,-4),
IF(I472&lt;&gt;OFFSET(I472,-1,0),OFFSET(I472,-1,0)/OFFSET(I472,0,-4),""))</f>
        <v/>
      </c>
      <c r="L472" t="str">
        <f t="shared" ca="1" si="87"/>
        <v>cu</v>
      </c>
      <c r="M472" t="s">
        <v>81</v>
      </c>
      <c r="N472" t="s">
        <v>147</v>
      </c>
      <c r="O472">
        <v>9500</v>
      </c>
      <c r="P472" t="str">
        <f t="shared" si="89"/>
        <v/>
      </c>
      <c r="Q472" t="str">
        <f t="shared" ca="1" si="84"/>
        <v>cu</v>
      </c>
      <c r="R472" t="s">
        <v>81</v>
      </c>
      <c r="S472" t="s">
        <v>147</v>
      </c>
      <c r="T472">
        <v>4750</v>
      </c>
      <c r="U472" t="str">
        <f t="shared" ca="1" si="88"/>
        <v>cu</v>
      </c>
      <c r="V472" t="str">
        <f t="shared" si="90"/>
        <v>GO</v>
      </c>
      <c r="W472">
        <f t="shared" si="91"/>
        <v>9500</v>
      </c>
      <c r="X472" t="str">
        <f t="shared" ca="1" si="92"/>
        <v>cu</v>
      </c>
      <c r="Y472" t="str">
        <f t="shared" si="93"/>
        <v>GO</v>
      </c>
      <c r="Z472">
        <f t="shared" si="94"/>
        <v>4750</v>
      </c>
    </row>
    <row r="473" spans="1:26">
      <c r="A473" t="str">
        <f t="shared" si="85"/>
        <v>rt1</v>
      </c>
      <c r="B473" t="str">
        <f>VLOOKUP(A473,EventPointTypeTable!$A:$B,MATCH(EventPointTypeTable!$B$1,EventPointTypeTable!$A$1:$B$1,0),0)</f>
        <v>루틴1</v>
      </c>
      <c r="C473">
        <v>188</v>
      </c>
      <c r="D473">
        <v>104</v>
      </c>
      <c r="E473">
        <f t="shared" ref="E473:E536" ca="1" si="95">IF(A473&lt;&gt;OFFSET(A473,-1,0),D473,OFFSET(E473,-1,0)+D473)</f>
        <v>14506</v>
      </c>
      <c r="F473">
        <f ca="1">(60+SUMIF(OFFSET(N473,-$C473+1,0,$C473),"EN",OFFSET(O473,-$C473+1,0,$C473)))*SummonTypeTable!$Q$2</f>
        <v>4980</v>
      </c>
      <c r="G473" t="str">
        <f ca="1">IF(C473=1,60*SummonTypeTable!$Q$2-OFFSET(F473,0,-1),
IF(F473&lt;&gt;OFFSET(F473,-1,0),OFFSET(F473,-1,0)-OFFSET(F473,0,-1),""))</f>
        <v/>
      </c>
      <c r="H473" t="str">
        <f ca="1">IF(C473=1,60*SummonTypeTable!$Q$2/OFFSET(F473,0,-1),
IF(F473&lt;&gt;OFFSET(F473,-1,0),OFFSET(F473,-1,0)/OFFSET(F473,0,-1),""))</f>
        <v/>
      </c>
      <c r="I473">
        <f ca="1">(60+SUMIF(OFFSET(N473,-$C473+1,0,$C473),"EN",OFFSET(O473,-$C473+1,0,$C473))+SUMIF(OFFSET(S473,-$C473+1,0,$C473),"EN",OFFSET(T473,-$C473+1,0,$C473)))*SummonTypeTable!$Q$2</f>
        <v>4980</v>
      </c>
      <c r="J473" t="str">
        <f ca="1">IF(C473=1,60*SummonTypeTable!$Q$2-OFFSET(I473,0,-4),
IF(I473&lt;&gt;OFFSET(I473,-1,0),OFFSET(I473,-1,0)-OFFSET(I473,0,-4),""))</f>
        <v/>
      </c>
      <c r="K473" t="str">
        <f ca="1">IF(C473=1,60*SummonTypeTable!$Q$2/OFFSET(I473,0,-4),
IF(I473&lt;&gt;OFFSET(I473,-1,0),OFFSET(I473,-1,0)/OFFSET(I473,0,-4),""))</f>
        <v/>
      </c>
      <c r="L473" t="str">
        <f t="shared" ca="1" si="87"/>
        <v>it</v>
      </c>
      <c r="M473" t="s">
        <v>139</v>
      </c>
      <c r="N473" t="s">
        <v>140</v>
      </c>
      <c r="O473">
        <v>1</v>
      </c>
      <c r="P473" t="str">
        <f t="shared" si="89"/>
        <v/>
      </c>
      <c r="Q473" t="str">
        <f t="shared" ca="1" si="84"/>
        <v>cu</v>
      </c>
      <c r="R473" t="s">
        <v>81</v>
      </c>
      <c r="S473" t="s">
        <v>147</v>
      </c>
      <c r="T473">
        <v>4775</v>
      </c>
      <c r="U473" t="str">
        <f t="shared" ca="1" si="88"/>
        <v>it</v>
      </c>
      <c r="V473" t="str">
        <f t="shared" si="90"/>
        <v>Cash_sCharacterGacha</v>
      </c>
      <c r="W473">
        <f t="shared" si="91"/>
        <v>1</v>
      </c>
      <c r="X473" t="str">
        <f t="shared" ca="1" si="92"/>
        <v>cu</v>
      </c>
      <c r="Y473" t="str">
        <f t="shared" si="93"/>
        <v>GO</v>
      </c>
      <c r="Z473">
        <f t="shared" si="94"/>
        <v>4775</v>
      </c>
    </row>
    <row r="474" spans="1:26">
      <c r="A474" t="str">
        <f t="shared" si="85"/>
        <v>rt1</v>
      </c>
      <c r="B474" t="str">
        <f>VLOOKUP(A474,EventPointTypeTable!$A:$B,MATCH(EventPointTypeTable!$B$1,EventPointTypeTable!$A$1:$B$1,0),0)</f>
        <v>루틴1</v>
      </c>
      <c r="C474">
        <v>189</v>
      </c>
      <c r="D474">
        <v>126</v>
      </c>
      <c r="E474">
        <f t="shared" ca="1" si="95"/>
        <v>14632</v>
      </c>
      <c r="F474">
        <f ca="1">(60+SUMIF(OFFSET(N474,-$C474+1,0,$C474),"EN",OFFSET(O474,-$C474+1,0,$C474)))*SummonTypeTable!$Q$2</f>
        <v>4980</v>
      </c>
      <c r="G474" t="str">
        <f ca="1">IF(C474=1,60*SummonTypeTable!$Q$2-OFFSET(F474,0,-1),
IF(F474&lt;&gt;OFFSET(F474,-1,0),OFFSET(F474,-1,0)-OFFSET(F474,0,-1),""))</f>
        <v/>
      </c>
      <c r="H474" t="str">
        <f ca="1">IF(C474=1,60*SummonTypeTable!$Q$2/OFFSET(F474,0,-1),
IF(F474&lt;&gt;OFFSET(F474,-1,0),OFFSET(F474,-1,0)/OFFSET(F474,0,-1),""))</f>
        <v/>
      </c>
      <c r="I474">
        <f ca="1">(60+SUMIF(OFFSET(N474,-$C474+1,0,$C474),"EN",OFFSET(O474,-$C474+1,0,$C474))+SUMIF(OFFSET(S474,-$C474+1,0,$C474),"EN",OFFSET(T474,-$C474+1,0,$C474)))*SummonTypeTable!$Q$2</f>
        <v>4980</v>
      </c>
      <c r="J474" t="str">
        <f ca="1">IF(C474=1,60*SummonTypeTable!$Q$2-OFFSET(I474,0,-4),
IF(I474&lt;&gt;OFFSET(I474,-1,0),OFFSET(I474,-1,0)-OFFSET(I474,0,-4),""))</f>
        <v/>
      </c>
      <c r="K474" t="str">
        <f ca="1">IF(C474=1,60*SummonTypeTable!$Q$2/OFFSET(I474,0,-4),
IF(I474&lt;&gt;OFFSET(I474,-1,0),OFFSET(I474,-1,0)/OFFSET(I474,0,-4),""))</f>
        <v/>
      </c>
      <c r="L474" t="str">
        <f t="shared" ca="1" si="87"/>
        <v>cu</v>
      </c>
      <c r="M474" t="s">
        <v>81</v>
      </c>
      <c r="N474" t="s">
        <v>147</v>
      </c>
      <c r="O474">
        <v>9600</v>
      </c>
      <c r="P474" t="str">
        <f t="shared" si="89"/>
        <v/>
      </c>
      <c r="Q474" t="str">
        <f t="shared" ca="1" si="84"/>
        <v>cu</v>
      </c>
      <c r="R474" t="s">
        <v>81</v>
      </c>
      <c r="S474" t="s">
        <v>147</v>
      </c>
      <c r="T474">
        <v>4800</v>
      </c>
      <c r="U474" t="str">
        <f t="shared" ca="1" si="88"/>
        <v>cu</v>
      </c>
      <c r="V474" t="str">
        <f t="shared" si="90"/>
        <v>GO</v>
      </c>
      <c r="W474">
        <f t="shared" si="91"/>
        <v>9600</v>
      </c>
      <c r="X474" t="str">
        <f t="shared" ca="1" si="92"/>
        <v>cu</v>
      </c>
      <c r="Y474" t="str">
        <f t="shared" si="93"/>
        <v>GO</v>
      </c>
      <c r="Z474">
        <f t="shared" si="94"/>
        <v>4800</v>
      </c>
    </row>
    <row r="475" spans="1:26">
      <c r="A475" t="str">
        <f t="shared" si="85"/>
        <v>rt1</v>
      </c>
      <c r="B475" t="str">
        <f>VLOOKUP(A475,EventPointTypeTable!$A:$B,MATCH(EventPointTypeTable!$B$1,EventPointTypeTable!$A$1:$B$1,0),0)</f>
        <v>루틴1</v>
      </c>
      <c r="C475">
        <v>190</v>
      </c>
      <c r="D475">
        <v>240</v>
      </c>
      <c r="E475">
        <f t="shared" ca="1" si="95"/>
        <v>14872</v>
      </c>
      <c r="F475">
        <f ca="1">(60+SUMIF(OFFSET(N475,-$C475+1,0,$C475),"EN",OFFSET(O475,-$C475+1,0,$C475)))*SummonTypeTable!$Q$2</f>
        <v>5266.6666666666661</v>
      </c>
      <c r="G475">
        <f ca="1">IF(C475=1,60*SummonTypeTable!$Q$2-OFFSET(F475,0,-1),
IF(F475&lt;&gt;OFFSET(F475,-1,0),OFFSET(F475,-1,0)-OFFSET(F475,0,-1),""))</f>
        <v>-9892</v>
      </c>
      <c r="H475">
        <f ca="1">IF(C475=1,60*SummonTypeTable!$Q$2/OFFSET(F475,0,-1),
IF(F475&lt;&gt;OFFSET(F475,-1,0),OFFSET(F475,-1,0)/OFFSET(F475,0,-1),""))</f>
        <v>0.33485745024206565</v>
      </c>
      <c r="I475">
        <f ca="1">(60+SUMIF(OFFSET(N475,-$C475+1,0,$C475),"EN",OFFSET(O475,-$C475+1,0,$C475))+SUMIF(OFFSET(S475,-$C475+1,0,$C475),"EN",OFFSET(T475,-$C475+1,0,$C475)))*SummonTypeTable!$Q$2</f>
        <v>5266.6666666666661</v>
      </c>
      <c r="J475">
        <f ca="1">IF(C475=1,60*SummonTypeTable!$Q$2-OFFSET(I475,0,-4),
IF(I475&lt;&gt;OFFSET(I475,-1,0),OFFSET(I475,-1,0)-OFFSET(I475,0,-4),""))</f>
        <v>-9892</v>
      </c>
      <c r="K475">
        <f ca="1">IF(C475=1,60*SummonTypeTable!$Q$2/OFFSET(I475,0,-4),
IF(I475&lt;&gt;OFFSET(I475,-1,0),OFFSET(I475,-1,0)/OFFSET(I475,0,-4),""))</f>
        <v>0.33485745024206565</v>
      </c>
      <c r="L475" t="str">
        <f t="shared" ca="1" si="87"/>
        <v>cu</v>
      </c>
      <c r="M475" t="s">
        <v>81</v>
      </c>
      <c r="N475" t="s">
        <v>146</v>
      </c>
      <c r="O475">
        <v>430</v>
      </c>
      <c r="P475" t="str">
        <f t="shared" si="89"/>
        <v>에너지너무많음</v>
      </c>
      <c r="Q475" t="str">
        <f t="shared" ca="1" si="84"/>
        <v>cu</v>
      </c>
      <c r="R475" t="s">
        <v>81</v>
      </c>
      <c r="S475" t="s">
        <v>147</v>
      </c>
      <c r="T475">
        <v>4825</v>
      </c>
      <c r="U475" t="str">
        <f t="shared" ca="1" si="88"/>
        <v>cu</v>
      </c>
      <c r="V475" t="str">
        <f t="shared" si="90"/>
        <v>EN</v>
      </c>
      <c r="W475">
        <f t="shared" si="91"/>
        <v>430</v>
      </c>
      <c r="X475" t="str">
        <f t="shared" ca="1" si="92"/>
        <v>cu</v>
      </c>
      <c r="Y475" t="str">
        <f t="shared" si="93"/>
        <v>GO</v>
      </c>
      <c r="Z475">
        <f t="shared" si="94"/>
        <v>4825</v>
      </c>
    </row>
    <row r="476" spans="1:26">
      <c r="A476" t="str">
        <f t="shared" si="85"/>
        <v>rt1</v>
      </c>
      <c r="B476" t="str">
        <f>VLOOKUP(A476,EventPointTypeTable!$A:$B,MATCH(EventPointTypeTable!$B$1,EventPointTypeTable!$A$1:$B$1,0),0)</f>
        <v>루틴1</v>
      </c>
      <c r="C476">
        <v>191</v>
      </c>
      <c r="D476">
        <v>111</v>
      </c>
      <c r="E476">
        <f t="shared" ca="1" si="95"/>
        <v>14983</v>
      </c>
      <c r="F476">
        <f ca="1">(60+SUMIF(OFFSET(N476,-$C476+1,0,$C476),"EN",OFFSET(O476,-$C476+1,0,$C476)))*SummonTypeTable!$Q$2</f>
        <v>5266.6666666666661</v>
      </c>
      <c r="G476" t="str">
        <f ca="1">IF(C476=1,60*SummonTypeTable!$Q$2-OFFSET(F476,0,-1),
IF(F476&lt;&gt;OFFSET(F476,-1,0),OFFSET(F476,-1,0)-OFFSET(F476,0,-1),""))</f>
        <v/>
      </c>
      <c r="H476" t="str">
        <f ca="1">IF(C476=1,60*SummonTypeTable!$Q$2/OFFSET(F476,0,-1),
IF(F476&lt;&gt;OFFSET(F476,-1,0),OFFSET(F476,-1,0)/OFFSET(F476,0,-1),""))</f>
        <v/>
      </c>
      <c r="I476">
        <f ca="1">(60+SUMIF(OFFSET(N476,-$C476+1,0,$C476),"EN",OFFSET(O476,-$C476+1,0,$C476))+SUMIF(OFFSET(S476,-$C476+1,0,$C476),"EN",OFFSET(T476,-$C476+1,0,$C476)))*SummonTypeTable!$Q$2</f>
        <v>5266.6666666666661</v>
      </c>
      <c r="J476" t="str">
        <f ca="1">IF(C476=1,60*SummonTypeTable!$Q$2-OFFSET(I476,0,-4),
IF(I476&lt;&gt;OFFSET(I476,-1,0),OFFSET(I476,-1,0)-OFFSET(I476,0,-4),""))</f>
        <v/>
      </c>
      <c r="K476" t="str">
        <f ca="1">IF(C476=1,60*SummonTypeTable!$Q$2/OFFSET(I476,0,-4),
IF(I476&lt;&gt;OFFSET(I476,-1,0),OFFSET(I476,-1,0)/OFFSET(I476,0,-4),""))</f>
        <v/>
      </c>
      <c r="L476" t="str">
        <f t="shared" ref="L476:L539" ca="1" si="96">IF(ISBLANK(M476),"",
VLOOKUP(M476,OFFSET(INDIRECT("$A:$B"),0,MATCH(M$1&amp;"_Verify",INDIRECT("$1:$1"),0)-1),2,0)
)</f>
        <v>cu</v>
      </c>
      <c r="M476" t="s">
        <v>81</v>
      </c>
      <c r="N476" t="s">
        <v>147</v>
      </c>
      <c r="O476">
        <v>9700</v>
      </c>
      <c r="P476" t="str">
        <f t="shared" si="89"/>
        <v/>
      </c>
      <c r="Q476" t="str">
        <f t="shared" ref="Q476:Q537" ca="1" si="97">IF(ISBLANK(R476),"",
VLOOKUP(R476,OFFSET(INDIRECT("$A:$B"),0,MATCH(R$1&amp;"_Verify",INDIRECT("$1:$1"),0)-1),2,0)
)</f>
        <v>cu</v>
      </c>
      <c r="R476" t="s">
        <v>81</v>
      </c>
      <c r="S476" t="s">
        <v>147</v>
      </c>
      <c r="T476">
        <v>4850</v>
      </c>
      <c r="U476" t="str">
        <f t="shared" ca="1" si="88"/>
        <v>cu</v>
      </c>
      <c r="V476" t="str">
        <f t="shared" si="90"/>
        <v>GO</v>
      </c>
      <c r="W476">
        <f t="shared" si="91"/>
        <v>9700</v>
      </c>
      <c r="X476" t="str">
        <f t="shared" ca="1" si="92"/>
        <v>cu</v>
      </c>
      <c r="Y476" t="str">
        <f t="shared" si="93"/>
        <v>GO</v>
      </c>
      <c r="Z476">
        <f t="shared" si="94"/>
        <v>4850</v>
      </c>
    </row>
    <row r="477" spans="1:26">
      <c r="A477" t="str">
        <f t="shared" si="85"/>
        <v>rt1</v>
      </c>
      <c r="B477" t="str">
        <f>VLOOKUP(A477,EventPointTypeTable!$A:$B,MATCH(EventPointTypeTable!$B$1,EventPointTypeTable!$A$1:$B$1,0),0)</f>
        <v>루틴1</v>
      </c>
      <c r="C477">
        <v>192</v>
      </c>
      <c r="D477">
        <v>145</v>
      </c>
      <c r="E477">
        <f t="shared" ca="1" si="95"/>
        <v>15128</v>
      </c>
      <c r="F477">
        <f ca="1">(60+SUMIF(OFFSET(N477,-$C477+1,0,$C477),"EN",OFFSET(O477,-$C477+1,0,$C477)))*SummonTypeTable!$Q$2</f>
        <v>5266.6666666666661</v>
      </c>
      <c r="G477" t="str">
        <f ca="1">IF(C477=1,60*SummonTypeTable!$Q$2-OFFSET(F477,0,-1),
IF(F477&lt;&gt;OFFSET(F477,-1,0),OFFSET(F477,-1,0)-OFFSET(F477,0,-1),""))</f>
        <v/>
      </c>
      <c r="H477" t="str">
        <f ca="1">IF(C477=1,60*SummonTypeTable!$Q$2/OFFSET(F477,0,-1),
IF(F477&lt;&gt;OFFSET(F477,-1,0),OFFSET(F477,-1,0)/OFFSET(F477,0,-1),""))</f>
        <v/>
      </c>
      <c r="I477">
        <f ca="1">(60+SUMIF(OFFSET(N477,-$C477+1,0,$C477),"EN",OFFSET(O477,-$C477+1,0,$C477))+SUMIF(OFFSET(S477,-$C477+1,0,$C477),"EN",OFFSET(T477,-$C477+1,0,$C477)))*SummonTypeTable!$Q$2</f>
        <v>5266.6666666666661</v>
      </c>
      <c r="J477" t="str">
        <f ca="1">IF(C477=1,60*SummonTypeTable!$Q$2-OFFSET(I477,0,-4),
IF(I477&lt;&gt;OFFSET(I477,-1,0),OFFSET(I477,-1,0)-OFFSET(I477,0,-4),""))</f>
        <v/>
      </c>
      <c r="K477" t="str">
        <f ca="1">IF(C477=1,60*SummonTypeTable!$Q$2/OFFSET(I477,0,-4),
IF(I477&lt;&gt;OFFSET(I477,-1,0),OFFSET(I477,-1,0)/OFFSET(I477,0,-4),""))</f>
        <v/>
      </c>
      <c r="L477" t="str">
        <f t="shared" ca="1" si="96"/>
        <v>it</v>
      </c>
      <c r="M477" t="s">
        <v>139</v>
      </c>
      <c r="N477" t="s">
        <v>140</v>
      </c>
      <c r="O477">
        <v>5</v>
      </c>
      <c r="P477" t="str">
        <f t="shared" si="89"/>
        <v/>
      </c>
      <c r="Q477" t="str">
        <f t="shared" ca="1" si="97"/>
        <v>cu</v>
      </c>
      <c r="R477" t="s">
        <v>81</v>
      </c>
      <c r="S477" t="s">
        <v>147</v>
      </c>
      <c r="T477">
        <v>4875</v>
      </c>
      <c r="U477" t="str">
        <f t="shared" ca="1" si="88"/>
        <v>it</v>
      </c>
      <c r="V477" t="str">
        <f t="shared" si="90"/>
        <v>Cash_sCharacterGacha</v>
      </c>
      <c r="W477">
        <f t="shared" si="91"/>
        <v>5</v>
      </c>
      <c r="X477" t="str">
        <f t="shared" ca="1" si="92"/>
        <v>cu</v>
      </c>
      <c r="Y477" t="str">
        <f t="shared" si="93"/>
        <v>GO</v>
      </c>
      <c r="Z477">
        <f t="shared" si="94"/>
        <v>4875</v>
      </c>
    </row>
    <row r="478" spans="1:26">
      <c r="A478" t="str">
        <f t="shared" si="85"/>
        <v>rt1</v>
      </c>
      <c r="B478" t="str">
        <f>VLOOKUP(A478,EventPointTypeTable!$A:$B,MATCH(EventPointTypeTable!$B$1,EventPointTypeTable!$A$1:$B$1,0),0)</f>
        <v>루틴1</v>
      </c>
      <c r="C478">
        <v>193</v>
      </c>
      <c r="D478">
        <v>195</v>
      </c>
      <c r="E478">
        <f t="shared" ca="1" si="95"/>
        <v>15323</v>
      </c>
      <c r="F478">
        <f ca="1">(60+SUMIF(OFFSET(N478,-$C478+1,0,$C478),"EN",OFFSET(O478,-$C478+1,0,$C478)))*SummonTypeTable!$Q$2</f>
        <v>5266.6666666666661</v>
      </c>
      <c r="G478" t="str">
        <f ca="1">IF(C478=1,60*SummonTypeTable!$Q$2-OFFSET(F478,0,-1),
IF(F478&lt;&gt;OFFSET(F478,-1,0),OFFSET(F478,-1,0)-OFFSET(F478,0,-1),""))</f>
        <v/>
      </c>
      <c r="H478" t="str">
        <f ca="1">IF(C478=1,60*SummonTypeTable!$Q$2/OFFSET(F478,0,-1),
IF(F478&lt;&gt;OFFSET(F478,-1,0),OFFSET(F478,-1,0)/OFFSET(F478,0,-1),""))</f>
        <v/>
      </c>
      <c r="I478">
        <f ca="1">(60+SUMIF(OFFSET(N478,-$C478+1,0,$C478),"EN",OFFSET(O478,-$C478+1,0,$C478))+SUMIF(OFFSET(S478,-$C478+1,0,$C478),"EN",OFFSET(T478,-$C478+1,0,$C478)))*SummonTypeTable!$Q$2</f>
        <v>5266.6666666666661</v>
      </c>
      <c r="J478" t="str">
        <f ca="1">IF(C478=1,60*SummonTypeTable!$Q$2-OFFSET(I478,0,-4),
IF(I478&lt;&gt;OFFSET(I478,-1,0),OFFSET(I478,-1,0)-OFFSET(I478,0,-4),""))</f>
        <v/>
      </c>
      <c r="K478" t="str">
        <f ca="1">IF(C478=1,60*SummonTypeTable!$Q$2/OFFSET(I478,0,-4),
IF(I478&lt;&gt;OFFSET(I478,-1,0),OFFSET(I478,-1,0)/OFFSET(I478,0,-4),""))</f>
        <v/>
      </c>
      <c r="L478" t="str">
        <f t="shared" ca="1" si="96"/>
        <v>cu</v>
      </c>
      <c r="M478" t="s">
        <v>81</v>
      </c>
      <c r="N478" t="s">
        <v>147</v>
      </c>
      <c r="O478">
        <v>9800</v>
      </c>
      <c r="P478" t="str">
        <f t="shared" si="89"/>
        <v/>
      </c>
      <c r="Q478" t="str">
        <f t="shared" ca="1" si="97"/>
        <v>cu</v>
      </c>
      <c r="R478" t="s">
        <v>81</v>
      </c>
      <c r="S478" t="s">
        <v>147</v>
      </c>
      <c r="T478">
        <v>4900</v>
      </c>
      <c r="U478" t="str">
        <f t="shared" ca="1" si="88"/>
        <v>cu</v>
      </c>
      <c r="V478" t="str">
        <f t="shared" si="90"/>
        <v>GO</v>
      </c>
      <c r="W478">
        <f t="shared" si="91"/>
        <v>9800</v>
      </c>
      <c r="X478" t="str">
        <f t="shared" ca="1" si="92"/>
        <v>cu</v>
      </c>
      <c r="Y478" t="str">
        <f t="shared" si="93"/>
        <v>GO</v>
      </c>
      <c r="Z478">
        <f t="shared" si="94"/>
        <v>4900</v>
      </c>
    </row>
    <row r="479" spans="1:26">
      <c r="A479" t="str">
        <f t="shared" ref="A479:A542" si="98">A478</f>
        <v>rt1</v>
      </c>
      <c r="B479" t="str">
        <f>VLOOKUP(A479,EventPointTypeTable!$A:$B,MATCH(EventPointTypeTable!$B$1,EventPointTypeTable!$A$1:$B$1,0),0)</f>
        <v>루틴1</v>
      </c>
      <c r="C479">
        <v>194</v>
      </c>
      <c r="D479">
        <v>297</v>
      </c>
      <c r="E479">
        <f t="shared" ca="1" si="95"/>
        <v>15620</v>
      </c>
      <c r="F479">
        <f ca="1">(60+SUMIF(OFFSET(N479,-$C479+1,0,$C479),"EN",OFFSET(O479,-$C479+1,0,$C479)))*SummonTypeTable!$Q$2</f>
        <v>5266.6666666666661</v>
      </c>
      <c r="G479" t="str">
        <f ca="1">IF(C479=1,60*SummonTypeTable!$Q$2-OFFSET(F479,0,-1),
IF(F479&lt;&gt;OFFSET(F479,-1,0),OFFSET(F479,-1,0)-OFFSET(F479,0,-1),""))</f>
        <v/>
      </c>
      <c r="H479" t="str">
        <f ca="1">IF(C479=1,60*SummonTypeTable!$Q$2/OFFSET(F479,0,-1),
IF(F479&lt;&gt;OFFSET(F479,-1,0),OFFSET(F479,-1,0)/OFFSET(F479,0,-1),""))</f>
        <v/>
      </c>
      <c r="I479">
        <f ca="1">(60+SUMIF(OFFSET(N479,-$C479+1,0,$C479),"EN",OFFSET(O479,-$C479+1,0,$C479))+SUMIF(OFFSET(S479,-$C479+1,0,$C479),"EN",OFFSET(T479,-$C479+1,0,$C479)))*SummonTypeTable!$Q$2</f>
        <v>5266.6666666666661</v>
      </c>
      <c r="J479" t="str">
        <f ca="1">IF(C479=1,60*SummonTypeTable!$Q$2-OFFSET(I479,0,-4),
IF(I479&lt;&gt;OFFSET(I479,-1,0),OFFSET(I479,-1,0)-OFFSET(I479,0,-4),""))</f>
        <v/>
      </c>
      <c r="K479" t="str">
        <f ca="1">IF(C479=1,60*SummonTypeTable!$Q$2/OFFSET(I479,0,-4),
IF(I479&lt;&gt;OFFSET(I479,-1,0),OFFSET(I479,-1,0)/OFFSET(I479,0,-4),""))</f>
        <v/>
      </c>
      <c r="L479" t="str">
        <f t="shared" ca="1" si="96"/>
        <v>cu</v>
      </c>
      <c r="M479" t="s">
        <v>81</v>
      </c>
      <c r="N479" t="s">
        <v>153</v>
      </c>
      <c r="O479">
        <v>33</v>
      </c>
      <c r="P479" t="str">
        <f t="shared" si="89"/>
        <v/>
      </c>
      <c r="Q479" t="str">
        <f t="shared" ca="1" si="97"/>
        <v>cu</v>
      </c>
      <c r="R479" t="s">
        <v>81</v>
      </c>
      <c r="S479" t="s">
        <v>153</v>
      </c>
      <c r="T479">
        <v>11</v>
      </c>
      <c r="U479" t="str">
        <f t="shared" ca="1" si="88"/>
        <v>cu</v>
      </c>
      <c r="V479" t="str">
        <f t="shared" si="90"/>
        <v>DI</v>
      </c>
      <c r="W479">
        <f t="shared" si="91"/>
        <v>33</v>
      </c>
      <c r="X479" t="str">
        <f t="shared" ca="1" si="92"/>
        <v>cu</v>
      </c>
      <c r="Y479" t="str">
        <f t="shared" si="93"/>
        <v>DI</v>
      </c>
      <c r="Z479">
        <f t="shared" si="94"/>
        <v>11</v>
      </c>
    </row>
    <row r="480" spans="1:26">
      <c r="A480" t="str">
        <f t="shared" si="98"/>
        <v>rt1</v>
      </c>
      <c r="B480" t="str">
        <f>VLOOKUP(A480,EventPointTypeTable!$A:$B,MATCH(EventPointTypeTable!$B$1,EventPointTypeTable!$A$1:$B$1,0),0)</f>
        <v>루틴1</v>
      </c>
      <c r="C480">
        <v>195</v>
      </c>
      <c r="D480">
        <v>256</v>
      </c>
      <c r="E480">
        <f t="shared" ca="1" si="95"/>
        <v>15876</v>
      </c>
      <c r="F480">
        <f ca="1">(60+SUMIF(OFFSET(N480,-$C480+1,0,$C480),"EN",OFFSET(O480,-$C480+1,0,$C480)))*SummonTypeTable!$Q$2</f>
        <v>5266.6666666666661</v>
      </c>
      <c r="G480" t="str">
        <f ca="1">IF(C480=1,60*SummonTypeTable!$Q$2-OFFSET(F480,0,-1),
IF(F480&lt;&gt;OFFSET(F480,-1,0),OFFSET(F480,-1,0)-OFFSET(F480,0,-1),""))</f>
        <v/>
      </c>
      <c r="H480" t="str">
        <f ca="1">IF(C480=1,60*SummonTypeTable!$Q$2/OFFSET(F480,0,-1),
IF(F480&lt;&gt;OFFSET(F480,-1,0),OFFSET(F480,-1,0)/OFFSET(F480,0,-1),""))</f>
        <v/>
      </c>
      <c r="I480">
        <f ca="1">(60+SUMIF(OFFSET(N480,-$C480+1,0,$C480),"EN",OFFSET(O480,-$C480+1,0,$C480))+SUMIF(OFFSET(S480,-$C480+1,0,$C480),"EN",OFFSET(T480,-$C480+1,0,$C480)))*SummonTypeTable!$Q$2</f>
        <v>5266.6666666666661</v>
      </c>
      <c r="J480" t="str">
        <f ca="1">IF(C480=1,60*SummonTypeTable!$Q$2-OFFSET(I480,0,-4),
IF(I480&lt;&gt;OFFSET(I480,-1,0),OFFSET(I480,-1,0)-OFFSET(I480,0,-4),""))</f>
        <v/>
      </c>
      <c r="K480" t="str">
        <f ca="1">IF(C480=1,60*SummonTypeTable!$Q$2/OFFSET(I480,0,-4),
IF(I480&lt;&gt;OFFSET(I480,-1,0),OFFSET(I480,-1,0)/OFFSET(I480,0,-4),""))</f>
        <v/>
      </c>
      <c r="L480" t="str">
        <f t="shared" ca="1" si="96"/>
        <v>cu</v>
      </c>
      <c r="M480" t="s">
        <v>81</v>
      </c>
      <c r="N480" t="s">
        <v>147</v>
      </c>
      <c r="O480">
        <v>9900</v>
      </c>
      <c r="P480" t="str">
        <f t="shared" si="89"/>
        <v/>
      </c>
      <c r="Q480" t="str">
        <f t="shared" ca="1" si="97"/>
        <v>cu</v>
      </c>
      <c r="R480" t="s">
        <v>81</v>
      </c>
      <c r="S480" t="s">
        <v>147</v>
      </c>
      <c r="T480">
        <v>4950</v>
      </c>
      <c r="U480" t="str">
        <f t="shared" ca="1" si="88"/>
        <v>cu</v>
      </c>
      <c r="V480" t="str">
        <f t="shared" si="90"/>
        <v>GO</v>
      </c>
      <c r="W480">
        <f t="shared" si="91"/>
        <v>9900</v>
      </c>
      <c r="X480" t="str">
        <f t="shared" ca="1" si="92"/>
        <v>cu</v>
      </c>
      <c r="Y480" t="str">
        <f t="shared" si="93"/>
        <v>GO</v>
      </c>
      <c r="Z480">
        <f t="shared" si="94"/>
        <v>4950</v>
      </c>
    </row>
    <row r="481" spans="1:26">
      <c r="A481" t="str">
        <f t="shared" si="98"/>
        <v>rt1</v>
      </c>
      <c r="B481" t="str">
        <f>VLOOKUP(A481,EventPointTypeTable!$A:$B,MATCH(EventPointTypeTable!$B$1,EventPointTypeTable!$A$1:$B$1,0),0)</f>
        <v>루틴1</v>
      </c>
      <c r="C481">
        <v>196</v>
      </c>
      <c r="D481">
        <v>516</v>
      </c>
      <c r="E481">
        <f t="shared" ca="1" si="95"/>
        <v>16392</v>
      </c>
      <c r="F481">
        <f ca="1">(60+SUMIF(OFFSET(N481,-$C481+1,0,$C481),"EN",OFFSET(O481,-$C481+1,0,$C481)))*SummonTypeTable!$Q$2</f>
        <v>5533.333333333333</v>
      </c>
      <c r="G481">
        <f ca="1">IF(C481=1,60*SummonTypeTable!$Q$2-OFFSET(F481,0,-1),
IF(F481&lt;&gt;OFFSET(F481,-1,0),OFFSET(F481,-1,0)-OFFSET(F481,0,-1),""))</f>
        <v>-11125.333333333334</v>
      </c>
      <c r="H481">
        <f ca="1">IF(C481=1,60*SummonTypeTable!$Q$2/OFFSET(F481,0,-1),
IF(F481&lt;&gt;OFFSET(F481,-1,0),OFFSET(F481,-1,0)/OFFSET(F481,0,-1),""))</f>
        <v>0.32129494062144132</v>
      </c>
      <c r="I481">
        <f ca="1">(60+SUMIF(OFFSET(N481,-$C481+1,0,$C481),"EN",OFFSET(O481,-$C481+1,0,$C481))+SUMIF(OFFSET(S481,-$C481+1,0,$C481),"EN",OFFSET(T481,-$C481+1,0,$C481)))*SummonTypeTable!$Q$2</f>
        <v>5533.333333333333</v>
      </c>
      <c r="J481">
        <f ca="1">IF(C481=1,60*SummonTypeTable!$Q$2-OFFSET(I481,0,-4),
IF(I481&lt;&gt;OFFSET(I481,-1,0),OFFSET(I481,-1,0)-OFFSET(I481,0,-4),""))</f>
        <v>-11125.333333333334</v>
      </c>
      <c r="K481">
        <f ca="1">IF(C481=1,60*SummonTypeTable!$Q$2/OFFSET(I481,0,-4),
IF(I481&lt;&gt;OFFSET(I481,-1,0),OFFSET(I481,-1,0)/OFFSET(I481,0,-4),""))</f>
        <v>0.32129494062144132</v>
      </c>
      <c r="L481" t="str">
        <f t="shared" ca="1" si="96"/>
        <v>cu</v>
      </c>
      <c r="M481" t="s">
        <v>81</v>
      </c>
      <c r="N481" t="s">
        <v>146</v>
      </c>
      <c r="O481">
        <v>400</v>
      </c>
      <c r="P481" t="str">
        <f t="shared" si="89"/>
        <v>에너지너무많음</v>
      </c>
      <c r="Q481" t="str">
        <f t="shared" ca="1" si="97"/>
        <v>cu</v>
      </c>
      <c r="R481" t="s">
        <v>81</v>
      </c>
      <c r="S481" t="s">
        <v>147</v>
      </c>
      <c r="T481">
        <v>4975</v>
      </c>
      <c r="U481" t="str">
        <f t="shared" ca="1" si="88"/>
        <v>cu</v>
      </c>
      <c r="V481" t="str">
        <f t="shared" si="90"/>
        <v>EN</v>
      </c>
      <c r="W481">
        <f t="shared" si="91"/>
        <v>400</v>
      </c>
      <c r="X481" t="str">
        <f t="shared" ca="1" si="92"/>
        <v>cu</v>
      </c>
      <c r="Y481" t="str">
        <f t="shared" si="93"/>
        <v>GO</v>
      </c>
      <c r="Z481">
        <f t="shared" si="94"/>
        <v>4975</v>
      </c>
    </row>
    <row r="482" spans="1:26">
      <c r="A482" t="str">
        <f t="shared" si="98"/>
        <v>rt1</v>
      </c>
      <c r="B482" t="str">
        <f>VLOOKUP(A482,EventPointTypeTable!$A:$B,MATCH(EventPointTypeTable!$B$1,EventPointTypeTable!$A$1:$B$1,0),0)</f>
        <v>루틴1</v>
      </c>
      <c r="C482">
        <v>197</v>
      </c>
      <c r="D482">
        <v>92</v>
      </c>
      <c r="E482">
        <f t="shared" ca="1" si="95"/>
        <v>16484</v>
      </c>
      <c r="F482">
        <f ca="1">(60+SUMIF(OFFSET(N482,-$C482+1,0,$C482),"EN",OFFSET(O482,-$C482+1,0,$C482)))*SummonTypeTable!$Q$2</f>
        <v>5533.333333333333</v>
      </c>
      <c r="G482" t="str">
        <f ca="1">IF(C482=1,60*SummonTypeTable!$Q$2-OFFSET(F482,0,-1),
IF(F482&lt;&gt;OFFSET(F482,-1,0),OFFSET(F482,-1,0)-OFFSET(F482,0,-1),""))</f>
        <v/>
      </c>
      <c r="H482" t="str">
        <f ca="1">IF(C482=1,60*SummonTypeTable!$Q$2/OFFSET(F482,0,-1),
IF(F482&lt;&gt;OFFSET(F482,-1,0),OFFSET(F482,-1,0)/OFFSET(F482,0,-1),""))</f>
        <v/>
      </c>
      <c r="I482">
        <f ca="1">(60+SUMIF(OFFSET(N482,-$C482+1,0,$C482),"EN",OFFSET(O482,-$C482+1,0,$C482))+SUMIF(OFFSET(S482,-$C482+1,0,$C482),"EN",OFFSET(T482,-$C482+1,0,$C482)))*SummonTypeTable!$Q$2</f>
        <v>5533.333333333333</v>
      </c>
      <c r="J482" t="str">
        <f ca="1">IF(C482=1,60*SummonTypeTable!$Q$2-OFFSET(I482,0,-4),
IF(I482&lt;&gt;OFFSET(I482,-1,0),OFFSET(I482,-1,0)-OFFSET(I482,0,-4),""))</f>
        <v/>
      </c>
      <c r="K482" t="str">
        <f ca="1">IF(C482=1,60*SummonTypeTable!$Q$2/OFFSET(I482,0,-4),
IF(I482&lt;&gt;OFFSET(I482,-1,0),OFFSET(I482,-1,0)/OFFSET(I482,0,-4),""))</f>
        <v/>
      </c>
      <c r="L482" t="str">
        <f t="shared" ca="1" si="96"/>
        <v>it</v>
      </c>
      <c r="M482" t="s">
        <v>139</v>
      </c>
      <c r="N482" t="s">
        <v>158</v>
      </c>
      <c r="O482">
        <v>1</v>
      </c>
      <c r="P482" t="str">
        <f t="shared" si="89"/>
        <v/>
      </c>
      <c r="Q482" t="str">
        <f t="shared" ca="1" si="97"/>
        <v>cu</v>
      </c>
      <c r="R482" t="s">
        <v>81</v>
      </c>
      <c r="S482" t="s">
        <v>147</v>
      </c>
      <c r="T482">
        <v>5000</v>
      </c>
      <c r="U482" t="str">
        <f t="shared" ca="1" si="88"/>
        <v>it</v>
      </c>
      <c r="V482" t="str">
        <f t="shared" si="90"/>
        <v>Cash_sEquipGacha</v>
      </c>
      <c r="W482">
        <f t="shared" si="91"/>
        <v>1</v>
      </c>
      <c r="X482" t="str">
        <f t="shared" ca="1" si="92"/>
        <v>cu</v>
      </c>
      <c r="Y482" t="str">
        <f t="shared" si="93"/>
        <v>GO</v>
      </c>
      <c r="Z482">
        <f t="shared" si="94"/>
        <v>5000</v>
      </c>
    </row>
    <row r="483" spans="1:26">
      <c r="A483" t="str">
        <f t="shared" si="98"/>
        <v>rt1</v>
      </c>
      <c r="B483" t="str">
        <f>VLOOKUP(A483,EventPointTypeTable!$A:$B,MATCH(EventPointTypeTable!$B$1,EventPointTypeTable!$A$1:$B$1,0),0)</f>
        <v>루틴1</v>
      </c>
      <c r="C483">
        <v>198</v>
      </c>
      <c r="D483">
        <v>115</v>
      </c>
      <c r="E483">
        <f t="shared" ca="1" si="95"/>
        <v>16599</v>
      </c>
      <c r="F483">
        <f ca="1">(60+SUMIF(OFFSET(N483,-$C483+1,0,$C483),"EN",OFFSET(O483,-$C483+1,0,$C483)))*SummonTypeTable!$Q$2</f>
        <v>5533.333333333333</v>
      </c>
      <c r="G483" t="str">
        <f ca="1">IF(C483=1,60*SummonTypeTable!$Q$2-OFFSET(F483,0,-1),
IF(F483&lt;&gt;OFFSET(F483,-1,0),OFFSET(F483,-1,0)-OFFSET(F483,0,-1),""))</f>
        <v/>
      </c>
      <c r="H483" t="str">
        <f ca="1">IF(C483=1,60*SummonTypeTable!$Q$2/OFFSET(F483,0,-1),
IF(F483&lt;&gt;OFFSET(F483,-1,0),OFFSET(F483,-1,0)/OFFSET(F483,0,-1),""))</f>
        <v/>
      </c>
      <c r="I483">
        <f ca="1">(60+SUMIF(OFFSET(N483,-$C483+1,0,$C483),"EN",OFFSET(O483,-$C483+1,0,$C483))+SUMIF(OFFSET(S483,-$C483+1,0,$C483),"EN",OFFSET(T483,-$C483+1,0,$C483)))*SummonTypeTable!$Q$2</f>
        <v>5533.333333333333</v>
      </c>
      <c r="J483" t="str">
        <f ca="1">IF(C483=1,60*SummonTypeTable!$Q$2-OFFSET(I483,0,-4),
IF(I483&lt;&gt;OFFSET(I483,-1,0),OFFSET(I483,-1,0)-OFFSET(I483,0,-4),""))</f>
        <v/>
      </c>
      <c r="K483" t="str">
        <f ca="1">IF(C483=1,60*SummonTypeTable!$Q$2/OFFSET(I483,0,-4),
IF(I483&lt;&gt;OFFSET(I483,-1,0),OFFSET(I483,-1,0)/OFFSET(I483,0,-4),""))</f>
        <v/>
      </c>
      <c r="L483" t="str">
        <f t="shared" ca="1" si="96"/>
        <v>cu</v>
      </c>
      <c r="M483" t="s">
        <v>81</v>
      </c>
      <c r="N483" t="s">
        <v>147</v>
      </c>
      <c r="O483">
        <v>10050</v>
      </c>
      <c r="P483" t="str">
        <f t="shared" si="89"/>
        <v/>
      </c>
      <c r="Q483" t="str">
        <f t="shared" ca="1" si="97"/>
        <v>cu</v>
      </c>
      <c r="R483" t="s">
        <v>81</v>
      </c>
      <c r="S483" t="s">
        <v>147</v>
      </c>
      <c r="T483">
        <v>5025</v>
      </c>
      <c r="U483" t="str">
        <f t="shared" ca="1" si="88"/>
        <v>cu</v>
      </c>
      <c r="V483" t="str">
        <f t="shared" si="90"/>
        <v>GO</v>
      </c>
      <c r="W483">
        <f t="shared" si="91"/>
        <v>10050</v>
      </c>
      <c r="X483" t="str">
        <f t="shared" ca="1" si="92"/>
        <v>cu</v>
      </c>
      <c r="Y483" t="str">
        <f t="shared" si="93"/>
        <v>GO</v>
      </c>
      <c r="Z483">
        <f t="shared" si="94"/>
        <v>5025</v>
      </c>
    </row>
    <row r="484" spans="1:26">
      <c r="A484" t="str">
        <f t="shared" si="98"/>
        <v>rt1</v>
      </c>
      <c r="B484" t="str">
        <f>VLOOKUP(A484,EventPointTypeTable!$A:$B,MATCH(EventPointTypeTable!$B$1,EventPointTypeTable!$A$1:$B$1,0),0)</f>
        <v>루틴1</v>
      </c>
      <c r="C484">
        <v>199</v>
      </c>
      <c r="D484">
        <v>189</v>
      </c>
      <c r="E484">
        <f t="shared" ca="1" si="95"/>
        <v>16788</v>
      </c>
      <c r="F484">
        <f ca="1">(60+SUMIF(OFFSET(N484,-$C484+1,0,$C484),"EN",OFFSET(O484,-$C484+1,0,$C484)))*SummonTypeTable!$Q$2</f>
        <v>5533.333333333333</v>
      </c>
      <c r="G484" t="str">
        <f ca="1">IF(C484=1,60*SummonTypeTable!$Q$2-OFFSET(F484,0,-1),
IF(F484&lt;&gt;OFFSET(F484,-1,0),OFFSET(F484,-1,0)-OFFSET(F484,0,-1),""))</f>
        <v/>
      </c>
      <c r="H484" t="str">
        <f ca="1">IF(C484=1,60*SummonTypeTable!$Q$2/OFFSET(F484,0,-1),
IF(F484&lt;&gt;OFFSET(F484,-1,0),OFFSET(F484,-1,0)/OFFSET(F484,0,-1),""))</f>
        <v/>
      </c>
      <c r="I484">
        <f ca="1">(60+SUMIF(OFFSET(N484,-$C484+1,0,$C484),"EN",OFFSET(O484,-$C484+1,0,$C484))+SUMIF(OFFSET(S484,-$C484+1,0,$C484),"EN",OFFSET(T484,-$C484+1,0,$C484)))*SummonTypeTable!$Q$2</f>
        <v>5533.333333333333</v>
      </c>
      <c r="J484" t="str">
        <f ca="1">IF(C484=1,60*SummonTypeTable!$Q$2-OFFSET(I484,0,-4),
IF(I484&lt;&gt;OFFSET(I484,-1,0),OFFSET(I484,-1,0)-OFFSET(I484,0,-4),""))</f>
        <v/>
      </c>
      <c r="K484" t="str">
        <f ca="1">IF(C484=1,60*SummonTypeTable!$Q$2/OFFSET(I484,0,-4),
IF(I484&lt;&gt;OFFSET(I484,-1,0),OFFSET(I484,-1,0)/OFFSET(I484,0,-4),""))</f>
        <v/>
      </c>
      <c r="L484" t="str">
        <f t="shared" ca="1" si="96"/>
        <v>it</v>
      </c>
      <c r="M484" t="s">
        <v>139</v>
      </c>
      <c r="N484" t="s">
        <v>138</v>
      </c>
      <c r="O484">
        <v>10</v>
      </c>
      <c r="P484" t="str">
        <f t="shared" si="89"/>
        <v/>
      </c>
      <c r="Q484" t="str">
        <f t="shared" ca="1" si="97"/>
        <v>cu</v>
      </c>
      <c r="R484" t="s">
        <v>81</v>
      </c>
      <c r="S484" t="s">
        <v>147</v>
      </c>
      <c r="T484">
        <v>5050</v>
      </c>
      <c r="U484" t="str">
        <f t="shared" ca="1" si="88"/>
        <v>it</v>
      </c>
      <c r="V484" t="str">
        <f t="shared" si="90"/>
        <v>Cash_sSpellGacha</v>
      </c>
      <c r="W484">
        <f t="shared" si="91"/>
        <v>10</v>
      </c>
      <c r="X484" t="str">
        <f t="shared" ca="1" si="92"/>
        <v>cu</v>
      </c>
      <c r="Y484" t="str">
        <f t="shared" si="93"/>
        <v>GO</v>
      </c>
      <c r="Z484">
        <f t="shared" si="94"/>
        <v>5050</v>
      </c>
    </row>
    <row r="485" spans="1:26">
      <c r="A485" t="str">
        <f t="shared" si="98"/>
        <v>rt1</v>
      </c>
      <c r="B485" t="str">
        <f>VLOOKUP(A485,EventPointTypeTable!$A:$B,MATCH(EventPointTypeTable!$B$1,EventPointTypeTable!$A$1:$B$1,0),0)</f>
        <v>루틴1</v>
      </c>
      <c r="C485">
        <v>200</v>
      </c>
      <c r="D485">
        <v>400</v>
      </c>
      <c r="E485">
        <f t="shared" ca="1" si="95"/>
        <v>17188</v>
      </c>
      <c r="F485">
        <f ca="1">(60+SUMIF(OFFSET(N485,-$C485+1,0,$C485),"EN",OFFSET(O485,-$C485+1,0,$C485)))*SummonTypeTable!$Q$2</f>
        <v>5820</v>
      </c>
      <c r="G485">
        <f ca="1">IF(C485=1,60*SummonTypeTable!$Q$2-OFFSET(F485,0,-1),
IF(F485&lt;&gt;OFFSET(F485,-1,0),OFFSET(F485,-1,0)-OFFSET(F485,0,-1),""))</f>
        <v>-11654.666666666668</v>
      </c>
      <c r="H485">
        <f ca="1">IF(C485=1,60*SummonTypeTable!$Q$2/OFFSET(F485,0,-1),
IF(F485&lt;&gt;OFFSET(F485,-1,0),OFFSET(F485,-1,0)/OFFSET(F485,0,-1),""))</f>
        <v>0.32193002870219534</v>
      </c>
      <c r="I485">
        <f ca="1">(60+SUMIF(OFFSET(N485,-$C485+1,0,$C485),"EN",OFFSET(O485,-$C485+1,0,$C485))+SUMIF(OFFSET(S485,-$C485+1,0,$C485),"EN",OFFSET(T485,-$C485+1,0,$C485)))*SummonTypeTable!$Q$2</f>
        <v>5820</v>
      </c>
      <c r="J485">
        <f ca="1">IF(C485=1,60*SummonTypeTable!$Q$2-OFFSET(I485,0,-4),
IF(I485&lt;&gt;OFFSET(I485,-1,0),OFFSET(I485,-1,0)-OFFSET(I485,0,-4),""))</f>
        <v>-11654.666666666668</v>
      </c>
      <c r="K485">
        <f ca="1">IF(C485=1,60*SummonTypeTable!$Q$2/OFFSET(I485,0,-4),
IF(I485&lt;&gt;OFFSET(I485,-1,0),OFFSET(I485,-1,0)/OFFSET(I485,0,-4),""))</f>
        <v>0.32193002870219534</v>
      </c>
      <c r="L485" t="str">
        <f t="shared" ca="1" si="96"/>
        <v>cu</v>
      </c>
      <c r="M485" t="s">
        <v>81</v>
      </c>
      <c r="N485" t="s">
        <v>146</v>
      </c>
      <c r="O485">
        <v>430</v>
      </c>
      <c r="P485" t="str">
        <f t="shared" si="89"/>
        <v>에너지너무많음</v>
      </c>
      <c r="Q485" t="str">
        <f t="shared" ca="1" si="97"/>
        <v>cu</v>
      </c>
      <c r="R485" t="s">
        <v>81</v>
      </c>
      <c r="S485" t="s">
        <v>147</v>
      </c>
      <c r="T485">
        <v>5075</v>
      </c>
      <c r="U485" t="str">
        <f t="shared" ca="1" si="88"/>
        <v>cu</v>
      </c>
      <c r="V485" t="str">
        <f t="shared" si="90"/>
        <v>EN</v>
      </c>
      <c r="W485">
        <f t="shared" si="91"/>
        <v>430</v>
      </c>
      <c r="X485" t="str">
        <f t="shared" ca="1" si="92"/>
        <v>cu</v>
      </c>
      <c r="Y485" t="str">
        <f t="shared" si="93"/>
        <v>GO</v>
      </c>
      <c r="Z485">
        <f t="shared" si="94"/>
        <v>5075</v>
      </c>
    </row>
    <row r="486" spans="1:26">
      <c r="A486" t="str">
        <f t="shared" si="98"/>
        <v>rt1</v>
      </c>
      <c r="B486" t="str">
        <f>VLOOKUP(A486,EventPointTypeTable!$A:$B,MATCH(EventPointTypeTable!$B$1,EventPointTypeTable!$A$1:$B$1,0),0)</f>
        <v>루틴1</v>
      </c>
      <c r="C486">
        <v>201</v>
      </c>
      <c r="D486">
        <v>95</v>
      </c>
      <c r="E486">
        <f t="shared" ca="1" si="95"/>
        <v>17283</v>
      </c>
      <c r="F486">
        <f ca="1">(60+SUMIF(OFFSET(N486,-$C486+1,0,$C486),"EN",OFFSET(O486,-$C486+1,0,$C486)))*SummonTypeTable!$Q$2</f>
        <v>5820</v>
      </c>
      <c r="G486" t="str">
        <f ca="1">IF(C486=1,60*SummonTypeTable!$Q$2-OFFSET(F486,0,-1),
IF(F486&lt;&gt;OFFSET(F486,-1,0),OFFSET(F486,-1,0)-OFFSET(F486,0,-1),""))</f>
        <v/>
      </c>
      <c r="H486" t="str">
        <f ca="1">IF(C486=1,60*SummonTypeTable!$Q$2/OFFSET(F486,0,-1),
IF(F486&lt;&gt;OFFSET(F486,-1,0),OFFSET(F486,-1,0)/OFFSET(F486,0,-1),""))</f>
        <v/>
      </c>
      <c r="I486">
        <f ca="1">(60+SUMIF(OFFSET(N486,-$C486+1,0,$C486),"EN",OFFSET(O486,-$C486+1,0,$C486))+SUMIF(OFFSET(S486,-$C486+1,0,$C486),"EN",OFFSET(T486,-$C486+1,0,$C486)))*SummonTypeTable!$Q$2</f>
        <v>5820</v>
      </c>
      <c r="J486" t="str">
        <f ca="1">IF(C486=1,60*SummonTypeTable!$Q$2-OFFSET(I486,0,-4),
IF(I486&lt;&gt;OFFSET(I486,-1,0),OFFSET(I486,-1,0)-OFFSET(I486,0,-4),""))</f>
        <v/>
      </c>
      <c r="K486" t="str">
        <f ca="1">IF(C486=1,60*SummonTypeTable!$Q$2/OFFSET(I486,0,-4),
IF(I486&lt;&gt;OFFSET(I486,-1,0),OFFSET(I486,-1,0)/OFFSET(I486,0,-4),""))</f>
        <v/>
      </c>
      <c r="L486" t="str">
        <f t="shared" ca="1" si="96"/>
        <v>it</v>
      </c>
      <c r="M486" t="s">
        <v>139</v>
      </c>
      <c r="N486" t="s">
        <v>138</v>
      </c>
      <c r="O486">
        <v>2</v>
      </c>
      <c r="P486" t="str">
        <f t="shared" si="89"/>
        <v/>
      </c>
      <c r="Q486" t="str">
        <f t="shared" ca="1" si="97"/>
        <v>cu</v>
      </c>
      <c r="R486" t="s">
        <v>81</v>
      </c>
      <c r="S486" t="s">
        <v>147</v>
      </c>
      <c r="T486">
        <v>5100</v>
      </c>
      <c r="U486" t="str">
        <f t="shared" ca="1" si="88"/>
        <v>it</v>
      </c>
      <c r="V486" t="str">
        <f t="shared" si="90"/>
        <v>Cash_sSpellGacha</v>
      </c>
      <c r="W486">
        <f t="shared" si="91"/>
        <v>2</v>
      </c>
      <c r="X486" t="str">
        <f t="shared" ca="1" si="92"/>
        <v>cu</v>
      </c>
      <c r="Y486" t="str">
        <f t="shared" si="93"/>
        <v>GO</v>
      </c>
      <c r="Z486">
        <f t="shared" si="94"/>
        <v>5100</v>
      </c>
    </row>
    <row r="487" spans="1:26">
      <c r="A487" t="str">
        <f t="shared" si="98"/>
        <v>rt1</v>
      </c>
      <c r="B487" t="str">
        <f>VLOOKUP(A487,EventPointTypeTable!$A:$B,MATCH(EventPointTypeTable!$B$1,EventPointTypeTable!$A$1:$B$1,0),0)</f>
        <v>루틴1</v>
      </c>
      <c r="C487">
        <v>202</v>
      </c>
      <c r="D487">
        <v>117</v>
      </c>
      <c r="E487">
        <f t="shared" ca="1" si="95"/>
        <v>17400</v>
      </c>
      <c r="F487">
        <f ca="1">(60+SUMIF(OFFSET(N487,-$C487+1,0,$C487),"EN",OFFSET(O487,-$C487+1,0,$C487)))*SummonTypeTable!$Q$2</f>
        <v>5820</v>
      </c>
      <c r="G487" t="str">
        <f ca="1">IF(C487=1,60*SummonTypeTable!$Q$2-OFFSET(F487,0,-1),
IF(F487&lt;&gt;OFFSET(F487,-1,0),OFFSET(F487,-1,0)-OFFSET(F487,0,-1),""))</f>
        <v/>
      </c>
      <c r="H487" t="str">
        <f ca="1">IF(C487=1,60*SummonTypeTable!$Q$2/OFFSET(F487,0,-1),
IF(F487&lt;&gt;OFFSET(F487,-1,0),OFFSET(F487,-1,0)/OFFSET(F487,0,-1),""))</f>
        <v/>
      </c>
      <c r="I487">
        <f ca="1">(60+SUMIF(OFFSET(N487,-$C487+1,0,$C487),"EN",OFFSET(O487,-$C487+1,0,$C487))+SUMIF(OFFSET(S487,-$C487+1,0,$C487),"EN",OFFSET(T487,-$C487+1,0,$C487)))*SummonTypeTable!$Q$2</f>
        <v>5820</v>
      </c>
      <c r="J487" t="str">
        <f ca="1">IF(C487=1,60*SummonTypeTable!$Q$2-OFFSET(I487,0,-4),
IF(I487&lt;&gt;OFFSET(I487,-1,0),OFFSET(I487,-1,0)-OFFSET(I487,0,-4),""))</f>
        <v/>
      </c>
      <c r="K487" t="str">
        <f ca="1">IF(C487=1,60*SummonTypeTable!$Q$2/OFFSET(I487,0,-4),
IF(I487&lt;&gt;OFFSET(I487,-1,0),OFFSET(I487,-1,0)/OFFSET(I487,0,-4),""))</f>
        <v/>
      </c>
      <c r="L487" t="str">
        <f t="shared" ca="1" si="96"/>
        <v>cu</v>
      </c>
      <c r="M487" t="s">
        <v>81</v>
      </c>
      <c r="N487" t="s">
        <v>147</v>
      </c>
      <c r="O487">
        <v>10250</v>
      </c>
      <c r="P487" t="str">
        <f t="shared" si="89"/>
        <v/>
      </c>
      <c r="Q487" t="str">
        <f t="shared" ca="1" si="97"/>
        <v>cu</v>
      </c>
      <c r="R487" t="s">
        <v>81</v>
      </c>
      <c r="S487" t="s">
        <v>147</v>
      </c>
      <c r="T487">
        <v>5125</v>
      </c>
      <c r="U487" t="str">
        <f t="shared" ca="1" si="88"/>
        <v>cu</v>
      </c>
      <c r="V487" t="str">
        <f t="shared" si="90"/>
        <v>GO</v>
      </c>
      <c r="W487">
        <f t="shared" si="91"/>
        <v>10250</v>
      </c>
      <c r="X487" t="str">
        <f t="shared" ca="1" si="92"/>
        <v>cu</v>
      </c>
      <c r="Y487" t="str">
        <f t="shared" si="93"/>
        <v>GO</v>
      </c>
      <c r="Z487">
        <f t="shared" si="94"/>
        <v>5125</v>
      </c>
    </row>
    <row r="488" spans="1:26">
      <c r="A488" t="str">
        <f t="shared" si="98"/>
        <v>rt1</v>
      </c>
      <c r="B488" t="str">
        <f>VLOOKUP(A488,EventPointTypeTable!$A:$B,MATCH(EventPointTypeTable!$B$1,EventPointTypeTable!$A$1:$B$1,0),0)</f>
        <v>루틴1</v>
      </c>
      <c r="C488">
        <v>203</v>
      </c>
      <c r="D488">
        <v>125</v>
      </c>
      <c r="E488">
        <f t="shared" ca="1" si="95"/>
        <v>17525</v>
      </c>
      <c r="F488">
        <f ca="1">(60+SUMIF(OFFSET(N488,-$C488+1,0,$C488),"EN",OFFSET(O488,-$C488+1,0,$C488)))*SummonTypeTable!$Q$2</f>
        <v>5820</v>
      </c>
      <c r="G488" t="str">
        <f ca="1">IF(C488=1,60*SummonTypeTable!$Q$2-OFFSET(F488,0,-1),
IF(F488&lt;&gt;OFFSET(F488,-1,0),OFFSET(F488,-1,0)-OFFSET(F488,0,-1),""))</f>
        <v/>
      </c>
      <c r="H488" t="str">
        <f ca="1">IF(C488=1,60*SummonTypeTable!$Q$2/OFFSET(F488,0,-1),
IF(F488&lt;&gt;OFFSET(F488,-1,0),OFFSET(F488,-1,0)/OFFSET(F488,0,-1),""))</f>
        <v/>
      </c>
      <c r="I488">
        <f ca="1">(60+SUMIF(OFFSET(N488,-$C488+1,0,$C488),"EN",OFFSET(O488,-$C488+1,0,$C488))+SUMIF(OFFSET(S488,-$C488+1,0,$C488),"EN",OFFSET(T488,-$C488+1,0,$C488)))*SummonTypeTable!$Q$2</f>
        <v>5820</v>
      </c>
      <c r="J488" t="str">
        <f ca="1">IF(C488=1,60*SummonTypeTable!$Q$2-OFFSET(I488,0,-4),
IF(I488&lt;&gt;OFFSET(I488,-1,0),OFFSET(I488,-1,0)-OFFSET(I488,0,-4),""))</f>
        <v/>
      </c>
      <c r="K488" t="str">
        <f ca="1">IF(C488=1,60*SummonTypeTable!$Q$2/OFFSET(I488,0,-4),
IF(I488&lt;&gt;OFFSET(I488,-1,0),OFFSET(I488,-1,0)/OFFSET(I488,0,-4),""))</f>
        <v/>
      </c>
      <c r="L488" t="str">
        <f t="shared" ca="1" si="96"/>
        <v>it</v>
      </c>
      <c r="M488" t="s">
        <v>139</v>
      </c>
      <c r="N488" t="s">
        <v>140</v>
      </c>
      <c r="O488">
        <v>2</v>
      </c>
      <c r="P488" t="str">
        <f t="shared" si="89"/>
        <v/>
      </c>
      <c r="Q488" t="str">
        <f t="shared" ca="1" si="97"/>
        <v>cu</v>
      </c>
      <c r="R488" t="s">
        <v>81</v>
      </c>
      <c r="S488" t="s">
        <v>147</v>
      </c>
      <c r="T488">
        <v>5150</v>
      </c>
      <c r="U488" t="str">
        <f t="shared" ca="1" si="88"/>
        <v>it</v>
      </c>
      <c r="V488" t="str">
        <f t="shared" si="90"/>
        <v>Cash_sCharacterGacha</v>
      </c>
      <c r="W488">
        <f t="shared" si="91"/>
        <v>2</v>
      </c>
      <c r="X488" t="str">
        <f t="shared" ca="1" si="92"/>
        <v>cu</v>
      </c>
      <c r="Y488" t="str">
        <f t="shared" si="93"/>
        <v>GO</v>
      </c>
      <c r="Z488">
        <f t="shared" si="94"/>
        <v>5150</v>
      </c>
    </row>
    <row r="489" spans="1:26">
      <c r="A489" t="str">
        <f t="shared" si="98"/>
        <v>rt1</v>
      </c>
      <c r="B489" t="str">
        <f>VLOOKUP(A489,EventPointTypeTable!$A:$B,MATCH(EventPointTypeTable!$B$1,EventPointTypeTable!$A$1:$B$1,0),0)</f>
        <v>루틴1</v>
      </c>
      <c r="C489">
        <v>204</v>
      </c>
      <c r="D489">
        <v>165</v>
      </c>
      <c r="E489">
        <f t="shared" ca="1" si="95"/>
        <v>17690</v>
      </c>
      <c r="F489">
        <f ca="1">(60+SUMIF(OFFSET(N489,-$C489+1,0,$C489),"EN",OFFSET(O489,-$C489+1,0,$C489)))*SummonTypeTable!$Q$2</f>
        <v>5820</v>
      </c>
      <c r="G489" t="str">
        <f ca="1">IF(C489=1,60*SummonTypeTable!$Q$2-OFFSET(F489,0,-1),
IF(F489&lt;&gt;OFFSET(F489,-1,0),OFFSET(F489,-1,0)-OFFSET(F489,0,-1),""))</f>
        <v/>
      </c>
      <c r="H489" t="str">
        <f ca="1">IF(C489=1,60*SummonTypeTable!$Q$2/OFFSET(F489,0,-1),
IF(F489&lt;&gt;OFFSET(F489,-1,0),OFFSET(F489,-1,0)/OFFSET(F489,0,-1),""))</f>
        <v/>
      </c>
      <c r="I489">
        <f ca="1">(60+SUMIF(OFFSET(N489,-$C489+1,0,$C489),"EN",OFFSET(O489,-$C489+1,0,$C489))+SUMIF(OFFSET(S489,-$C489+1,0,$C489),"EN",OFFSET(T489,-$C489+1,0,$C489)))*SummonTypeTable!$Q$2</f>
        <v>5820</v>
      </c>
      <c r="J489" t="str">
        <f ca="1">IF(C489=1,60*SummonTypeTable!$Q$2-OFFSET(I489,0,-4),
IF(I489&lt;&gt;OFFSET(I489,-1,0),OFFSET(I489,-1,0)-OFFSET(I489,0,-4),""))</f>
        <v/>
      </c>
      <c r="K489" t="str">
        <f ca="1">IF(C489=1,60*SummonTypeTable!$Q$2/OFFSET(I489,0,-4),
IF(I489&lt;&gt;OFFSET(I489,-1,0),OFFSET(I489,-1,0)/OFFSET(I489,0,-4),""))</f>
        <v/>
      </c>
      <c r="L489" t="str">
        <f t="shared" ca="1" si="96"/>
        <v>cu</v>
      </c>
      <c r="M489" t="s">
        <v>81</v>
      </c>
      <c r="N489" t="s">
        <v>147</v>
      </c>
      <c r="O489">
        <v>10350</v>
      </c>
      <c r="P489" t="str">
        <f t="shared" si="89"/>
        <v/>
      </c>
      <c r="Q489" t="str">
        <f t="shared" ca="1" si="97"/>
        <v>cu</v>
      </c>
      <c r="R489" t="s">
        <v>81</v>
      </c>
      <c r="S489" t="s">
        <v>147</v>
      </c>
      <c r="T489">
        <v>5175</v>
      </c>
      <c r="U489" t="str">
        <f t="shared" ca="1" si="88"/>
        <v>cu</v>
      </c>
      <c r="V489" t="str">
        <f t="shared" si="90"/>
        <v>GO</v>
      </c>
      <c r="W489">
        <f t="shared" si="91"/>
        <v>10350</v>
      </c>
      <c r="X489" t="str">
        <f t="shared" ca="1" si="92"/>
        <v>cu</v>
      </c>
      <c r="Y489" t="str">
        <f t="shared" si="93"/>
        <v>GO</v>
      </c>
      <c r="Z489">
        <f t="shared" si="94"/>
        <v>5175</v>
      </c>
    </row>
    <row r="490" spans="1:26">
      <c r="A490" t="str">
        <f t="shared" si="98"/>
        <v>rt1</v>
      </c>
      <c r="B490" t="str">
        <f>VLOOKUP(A490,EventPointTypeTable!$A:$B,MATCH(EventPointTypeTable!$B$1,EventPointTypeTable!$A$1:$B$1,0),0)</f>
        <v>루틴1</v>
      </c>
      <c r="C490">
        <v>205</v>
      </c>
      <c r="D490">
        <v>318</v>
      </c>
      <c r="E490">
        <f t="shared" ca="1" si="95"/>
        <v>18008</v>
      </c>
      <c r="F490">
        <f ca="1">(60+SUMIF(OFFSET(N490,-$C490+1,0,$C490),"EN",OFFSET(O490,-$C490+1,0,$C490)))*SummonTypeTable!$Q$2</f>
        <v>6126.6666666666661</v>
      </c>
      <c r="G490">
        <f ca="1">IF(C490=1,60*SummonTypeTable!$Q$2-OFFSET(F490,0,-1),
IF(F490&lt;&gt;OFFSET(F490,-1,0),OFFSET(F490,-1,0)-OFFSET(F490,0,-1),""))</f>
        <v>-12188</v>
      </c>
      <c r="H490">
        <f ca="1">IF(C490=1,60*SummonTypeTable!$Q$2/OFFSET(F490,0,-1),
IF(F490&lt;&gt;OFFSET(F490,-1,0),OFFSET(F490,-1,0)/OFFSET(F490,0,-1),""))</f>
        <v>0.32318969346956911</v>
      </c>
      <c r="I490">
        <f ca="1">(60+SUMIF(OFFSET(N490,-$C490+1,0,$C490),"EN",OFFSET(O490,-$C490+1,0,$C490))+SUMIF(OFFSET(S490,-$C490+1,0,$C490),"EN",OFFSET(T490,-$C490+1,0,$C490)))*SummonTypeTable!$Q$2</f>
        <v>6126.6666666666661</v>
      </c>
      <c r="J490">
        <f ca="1">IF(C490=1,60*SummonTypeTable!$Q$2-OFFSET(I490,0,-4),
IF(I490&lt;&gt;OFFSET(I490,-1,0),OFFSET(I490,-1,0)-OFFSET(I490,0,-4),""))</f>
        <v>-12188</v>
      </c>
      <c r="K490">
        <f ca="1">IF(C490=1,60*SummonTypeTable!$Q$2/OFFSET(I490,0,-4),
IF(I490&lt;&gt;OFFSET(I490,-1,0),OFFSET(I490,-1,0)/OFFSET(I490,0,-4),""))</f>
        <v>0.32318969346956911</v>
      </c>
      <c r="L490" t="str">
        <f t="shared" ca="1" si="96"/>
        <v>cu</v>
      </c>
      <c r="M490" t="s">
        <v>81</v>
      </c>
      <c r="N490" t="s">
        <v>146</v>
      </c>
      <c r="O490">
        <v>460</v>
      </c>
      <c r="P490" t="str">
        <f t="shared" si="89"/>
        <v>에너지너무많음</v>
      </c>
      <c r="Q490" t="str">
        <f t="shared" ca="1" si="97"/>
        <v>cu</v>
      </c>
      <c r="R490" t="s">
        <v>81</v>
      </c>
      <c r="S490" t="s">
        <v>147</v>
      </c>
      <c r="T490">
        <v>5200</v>
      </c>
      <c r="U490" t="str">
        <f t="shared" ca="1" si="88"/>
        <v>cu</v>
      </c>
      <c r="V490" t="str">
        <f t="shared" si="90"/>
        <v>EN</v>
      </c>
      <c r="W490">
        <f t="shared" si="91"/>
        <v>460</v>
      </c>
      <c r="X490" t="str">
        <f t="shared" ca="1" si="92"/>
        <v>cu</v>
      </c>
      <c r="Y490" t="str">
        <f t="shared" si="93"/>
        <v>GO</v>
      </c>
      <c r="Z490">
        <f t="shared" si="94"/>
        <v>5200</v>
      </c>
    </row>
    <row r="491" spans="1:26">
      <c r="A491" t="str">
        <f t="shared" si="98"/>
        <v>rt1</v>
      </c>
      <c r="B491" t="str">
        <f>VLOOKUP(A491,EventPointTypeTable!$A:$B,MATCH(EventPointTypeTable!$B$1,EventPointTypeTable!$A$1:$B$1,0),0)</f>
        <v>루틴1</v>
      </c>
      <c r="C491">
        <v>206</v>
      </c>
      <c r="D491">
        <v>85</v>
      </c>
      <c r="E491">
        <f t="shared" ca="1" si="95"/>
        <v>18093</v>
      </c>
      <c r="F491">
        <f ca="1">(60+SUMIF(OFFSET(N491,-$C491+1,0,$C491),"EN",OFFSET(O491,-$C491+1,0,$C491)))*SummonTypeTable!$Q$2</f>
        <v>6126.6666666666661</v>
      </c>
      <c r="G491" t="str">
        <f ca="1">IF(C491=1,60*SummonTypeTable!$Q$2-OFFSET(F491,0,-1),
IF(F491&lt;&gt;OFFSET(F491,-1,0),OFFSET(F491,-1,0)-OFFSET(F491,0,-1),""))</f>
        <v/>
      </c>
      <c r="H491" t="str">
        <f ca="1">IF(C491=1,60*SummonTypeTable!$Q$2/OFFSET(F491,0,-1),
IF(F491&lt;&gt;OFFSET(F491,-1,0),OFFSET(F491,-1,0)/OFFSET(F491,0,-1),""))</f>
        <v/>
      </c>
      <c r="I491">
        <f ca="1">(60+SUMIF(OFFSET(N491,-$C491+1,0,$C491),"EN",OFFSET(O491,-$C491+1,0,$C491))+SUMIF(OFFSET(S491,-$C491+1,0,$C491),"EN",OFFSET(T491,-$C491+1,0,$C491)))*SummonTypeTable!$Q$2</f>
        <v>6126.6666666666661</v>
      </c>
      <c r="J491" t="str">
        <f ca="1">IF(C491=1,60*SummonTypeTable!$Q$2-OFFSET(I491,0,-4),
IF(I491&lt;&gt;OFFSET(I491,-1,0),OFFSET(I491,-1,0)-OFFSET(I491,0,-4),""))</f>
        <v/>
      </c>
      <c r="K491" t="str">
        <f ca="1">IF(C491=1,60*SummonTypeTable!$Q$2/OFFSET(I491,0,-4),
IF(I491&lt;&gt;OFFSET(I491,-1,0),OFFSET(I491,-1,0)/OFFSET(I491,0,-4),""))</f>
        <v/>
      </c>
      <c r="L491" t="str">
        <f t="shared" ca="1" si="96"/>
        <v>it</v>
      </c>
      <c r="M491" t="s">
        <v>139</v>
      </c>
      <c r="N491" t="s">
        <v>138</v>
      </c>
      <c r="O491">
        <v>2</v>
      </c>
      <c r="P491" t="str">
        <f t="shared" si="89"/>
        <v/>
      </c>
      <c r="Q491" t="str">
        <f t="shared" ca="1" si="97"/>
        <v>cu</v>
      </c>
      <c r="R491" t="s">
        <v>81</v>
      </c>
      <c r="S491" t="s">
        <v>147</v>
      </c>
      <c r="T491">
        <v>5225</v>
      </c>
      <c r="U491" t="str">
        <f t="shared" ca="1" si="88"/>
        <v>it</v>
      </c>
      <c r="V491" t="str">
        <f t="shared" si="90"/>
        <v>Cash_sSpellGacha</v>
      </c>
      <c r="W491">
        <f t="shared" si="91"/>
        <v>2</v>
      </c>
      <c r="X491" t="str">
        <f t="shared" ca="1" si="92"/>
        <v>cu</v>
      </c>
      <c r="Y491" t="str">
        <f t="shared" si="93"/>
        <v>GO</v>
      </c>
      <c r="Z491">
        <f t="shared" si="94"/>
        <v>5225</v>
      </c>
    </row>
    <row r="492" spans="1:26">
      <c r="A492" t="str">
        <f t="shared" si="98"/>
        <v>rt1</v>
      </c>
      <c r="B492" t="str">
        <f>VLOOKUP(A492,EventPointTypeTable!$A:$B,MATCH(EventPointTypeTable!$B$1,EventPointTypeTable!$A$1:$B$1,0),0)</f>
        <v>루틴1</v>
      </c>
      <c r="C492">
        <v>207</v>
      </c>
      <c r="D492">
        <v>99</v>
      </c>
      <c r="E492">
        <f t="shared" ca="1" si="95"/>
        <v>18192</v>
      </c>
      <c r="F492">
        <f ca="1">(60+SUMIF(OFFSET(N492,-$C492+1,0,$C492),"EN",OFFSET(O492,-$C492+1,0,$C492)))*SummonTypeTable!$Q$2</f>
        <v>6126.6666666666661</v>
      </c>
      <c r="G492" t="str">
        <f ca="1">IF(C492=1,60*SummonTypeTable!$Q$2-OFFSET(F492,0,-1),
IF(F492&lt;&gt;OFFSET(F492,-1,0),OFFSET(F492,-1,0)-OFFSET(F492,0,-1),""))</f>
        <v/>
      </c>
      <c r="H492" t="str">
        <f ca="1">IF(C492=1,60*SummonTypeTable!$Q$2/OFFSET(F492,0,-1),
IF(F492&lt;&gt;OFFSET(F492,-1,0),OFFSET(F492,-1,0)/OFFSET(F492,0,-1),""))</f>
        <v/>
      </c>
      <c r="I492">
        <f ca="1">(60+SUMIF(OFFSET(N492,-$C492+1,0,$C492),"EN",OFFSET(O492,-$C492+1,0,$C492))+SUMIF(OFFSET(S492,-$C492+1,0,$C492),"EN",OFFSET(T492,-$C492+1,0,$C492)))*SummonTypeTable!$Q$2</f>
        <v>6126.6666666666661</v>
      </c>
      <c r="J492" t="str">
        <f ca="1">IF(C492=1,60*SummonTypeTable!$Q$2-OFFSET(I492,0,-4),
IF(I492&lt;&gt;OFFSET(I492,-1,0),OFFSET(I492,-1,0)-OFFSET(I492,0,-4),""))</f>
        <v/>
      </c>
      <c r="K492" t="str">
        <f ca="1">IF(C492=1,60*SummonTypeTable!$Q$2/OFFSET(I492,0,-4),
IF(I492&lt;&gt;OFFSET(I492,-1,0),OFFSET(I492,-1,0)/OFFSET(I492,0,-4),""))</f>
        <v/>
      </c>
      <c r="L492" t="str">
        <f t="shared" ca="1" si="96"/>
        <v>cu</v>
      </c>
      <c r="M492" t="s">
        <v>81</v>
      </c>
      <c r="N492" t="s">
        <v>147</v>
      </c>
      <c r="O492">
        <v>10500</v>
      </c>
      <c r="P492" t="str">
        <f t="shared" si="89"/>
        <v/>
      </c>
      <c r="Q492" t="str">
        <f t="shared" ca="1" si="97"/>
        <v>cu</v>
      </c>
      <c r="R492" t="s">
        <v>81</v>
      </c>
      <c r="S492" t="s">
        <v>147</v>
      </c>
      <c r="T492">
        <v>5250</v>
      </c>
      <c r="U492" t="str">
        <f t="shared" ca="1" si="88"/>
        <v>cu</v>
      </c>
      <c r="V492" t="str">
        <f t="shared" si="90"/>
        <v>GO</v>
      </c>
      <c r="W492">
        <f t="shared" si="91"/>
        <v>10500</v>
      </c>
      <c r="X492" t="str">
        <f t="shared" ca="1" si="92"/>
        <v>cu</v>
      </c>
      <c r="Y492" t="str">
        <f t="shared" si="93"/>
        <v>GO</v>
      </c>
      <c r="Z492">
        <f t="shared" si="94"/>
        <v>5250</v>
      </c>
    </row>
    <row r="493" spans="1:26">
      <c r="A493" t="str">
        <f t="shared" si="98"/>
        <v>rt1</v>
      </c>
      <c r="B493" t="str">
        <f>VLOOKUP(A493,EventPointTypeTable!$A:$B,MATCH(EventPointTypeTable!$B$1,EventPointTypeTable!$A$1:$B$1,0),0)</f>
        <v>루틴1</v>
      </c>
      <c r="C493">
        <v>208</v>
      </c>
      <c r="D493">
        <v>111</v>
      </c>
      <c r="E493">
        <f t="shared" ca="1" si="95"/>
        <v>18303</v>
      </c>
      <c r="F493">
        <f ca="1">(60+SUMIF(OFFSET(N493,-$C493+1,0,$C493),"EN",OFFSET(O493,-$C493+1,0,$C493)))*SummonTypeTable!$Q$2</f>
        <v>6126.6666666666661</v>
      </c>
      <c r="G493" t="str">
        <f ca="1">IF(C493=1,60*SummonTypeTable!$Q$2-OFFSET(F493,0,-1),
IF(F493&lt;&gt;OFFSET(F493,-1,0),OFFSET(F493,-1,0)-OFFSET(F493,0,-1),""))</f>
        <v/>
      </c>
      <c r="H493" t="str">
        <f ca="1">IF(C493=1,60*SummonTypeTable!$Q$2/OFFSET(F493,0,-1),
IF(F493&lt;&gt;OFFSET(F493,-1,0),OFFSET(F493,-1,0)/OFFSET(F493,0,-1),""))</f>
        <v/>
      </c>
      <c r="I493">
        <f ca="1">(60+SUMIF(OFFSET(N493,-$C493+1,0,$C493),"EN",OFFSET(O493,-$C493+1,0,$C493))+SUMIF(OFFSET(S493,-$C493+1,0,$C493),"EN",OFFSET(T493,-$C493+1,0,$C493)))*SummonTypeTable!$Q$2</f>
        <v>6126.6666666666661</v>
      </c>
      <c r="J493" t="str">
        <f ca="1">IF(C493=1,60*SummonTypeTable!$Q$2-OFFSET(I493,0,-4),
IF(I493&lt;&gt;OFFSET(I493,-1,0),OFFSET(I493,-1,0)-OFFSET(I493,0,-4),""))</f>
        <v/>
      </c>
      <c r="K493" t="str">
        <f ca="1">IF(C493=1,60*SummonTypeTable!$Q$2/OFFSET(I493,0,-4),
IF(I493&lt;&gt;OFFSET(I493,-1,0),OFFSET(I493,-1,0)/OFFSET(I493,0,-4),""))</f>
        <v/>
      </c>
      <c r="L493" t="str">
        <f t="shared" ca="1" si="96"/>
        <v>it</v>
      </c>
      <c r="M493" t="s">
        <v>139</v>
      </c>
      <c r="N493" t="s">
        <v>140</v>
      </c>
      <c r="O493">
        <v>2</v>
      </c>
      <c r="P493" t="str">
        <f t="shared" si="89"/>
        <v/>
      </c>
      <c r="Q493" t="str">
        <f t="shared" ca="1" si="97"/>
        <v>cu</v>
      </c>
      <c r="R493" t="s">
        <v>81</v>
      </c>
      <c r="S493" t="s">
        <v>147</v>
      </c>
      <c r="T493">
        <v>5275</v>
      </c>
      <c r="U493" t="str">
        <f t="shared" ca="1" si="88"/>
        <v>it</v>
      </c>
      <c r="V493" t="str">
        <f t="shared" si="90"/>
        <v>Cash_sCharacterGacha</v>
      </c>
      <c r="W493">
        <f t="shared" si="91"/>
        <v>2</v>
      </c>
      <c r="X493" t="str">
        <f t="shared" ca="1" si="92"/>
        <v>cu</v>
      </c>
      <c r="Y493" t="str">
        <f t="shared" si="93"/>
        <v>GO</v>
      </c>
      <c r="Z493">
        <f t="shared" si="94"/>
        <v>5275</v>
      </c>
    </row>
    <row r="494" spans="1:26">
      <c r="A494" t="str">
        <f t="shared" si="98"/>
        <v>rt1</v>
      </c>
      <c r="B494" t="str">
        <f>VLOOKUP(A494,EventPointTypeTable!$A:$B,MATCH(EventPointTypeTable!$B$1,EventPointTypeTable!$A$1:$B$1,0),0)</f>
        <v>루틴1</v>
      </c>
      <c r="C494">
        <v>209</v>
      </c>
      <c r="D494">
        <v>125</v>
      </c>
      <c r="E494">
        <f t="shared" ca="1" si="95"/>
        <v>18428</v>
      </c>
      <c r="F494">
        <f ca="1">(60+SUMIF(OFFSET(N494,-$C494+1,0,$C494),"EN",OFFSET(O494,-$C494+1,0,$C494)))*SummonTypeTable!$Q$2</f>
        <v>6126.6666666666661</v>
      </c>
      <c r="G494" t="str">
        <f ca="1">IF(C494=1,60*SummonTypeTable!$Q$2-OFFSET(F494,0,-1),
IF(F494&lt;&gt;OFFSET(F494,-1,0),OFFSET(F494,-1,0)-OFFSET(F494,0,-1),""))</f>
        <v/>
      </c>
      <c r="H494" t="str">
        <f ca="1">IF(C494=1,60*SummonTypeTable!$Q$2/OFFSET(F494,0,-1),
IF(F494&lt;&gt;OFFSET(F494,-1,0),OFFSET(F494,-1,0)/OFFSET(F494,0,-1),""))</f>
        <v/>
      </c>
      <c r="I494">
        <f ca="1">(60+SUMIF(OFFSET(N494,-$C494+1,0,$C494),"EN",OFFSET(O494,-$C494+1,0,$C494))+SUMIF(OFFSET(S494,-$C494+1,0,$C494),"EN",OFFSET(T494,-$C494+1,0,$C494)))*SummonTypeTable!$Q$2</f>
        <v>6126.6666666666661</v>
      </c>
      <c r="J494" t="str">
        <f ca="1">IF(C494=1,60*SummonTypeTable!$Q$2-OFFSET(I494,0,-4),
IF(I494&lt;&gt;OFFSET(I494,-1,0),OFFSET(I494,-1,0)-OFFSET(I494,0,-4),""))</f>
        <v/>
      </c>
      <c r="K494" t="str">
        <f ca="1">IF(C494=1,60*SummonTypeTable!$Q$2/OFFSET(I494,0,-4),
IF(I494&lt;&gt;OFFSET(I494,-1,0),OFFSET(I494,-1,0)/OFFSET(I494,0,-4),""))</f>
        <v/>
      </c>
      <c r="L494" t="str">
        <f t="shared" ca="1" si="96"/>
        <v>cu</v>
      </c>
      <c r="M494" t="s">
        <v>81</v>
      </c>
      <c r="N494" t="s">
        <v>147</v>
      </c>
      <c r="O494">
        <v>10600</v>
      </c>
      <c r="P494" t="str">
        <f t="shared" si="89"/>
        <v/>
      </c>
      <c r="Q494" t="str">
        <f t="shared" ca="1" si="97"/>
        <v>cu</v>
      </c>
      <c r="R494" t="s">
        <v>81</v>
      </c>
      <c r="S494" t="s">
        <v>147</v>
      </c>
      <c r="T494">
        <v>5300</v>
      </c>
      <c r="U494" t="str">
        <f t="shared" ca="1" si="88"/>
        <v>cu</v>
      </c>
      <c r="V494" t="str">
        <f t="shared" si="90"/>
        <v>GO</v>
      </c>
      <c r="W494">
        <f t="shared" si="91"/>
        <v>10600</v>
      </c>
      <c r="X494" t="str">
        <f t="shared" ca="1" si="92"/>
        <v>cu</v>
      </c>
      <c r="Y494" t="str">
        <f t="shared" si="93"/>
        <v>GO</v>
      </c>
      <c r="Z494">
        <f t="shared" si="94"/>
        <v>5300</v>
      </c>
    </row>
    <row r="495" spans="1:26">
      <c r="A495" t="str">
        <f t="shared" si="98"/>
        <v>rt1</v>
      </c>
      <c r="B495" t="str">
        <f>VLOOKUP(A495,EventPointTypeTable!$A:$B,MATCH(EventPointTypeTable!$B$1,EventPointTypeTable!$A$1:$B$1,0),0)</f>
        <v>루틴1</v>
      </c>
      <c r="C495">
        <v>210</v>
      </c>
      <c r="D495">
        <v>135</v>
      </c>
      <c r="E495">
        <f t="shared" ca="1" si="95"/>
        <v>18563</v>
      </c>
      <c r="F495">
        <f ca="1">(60+SUMIF(OFFSET(N495,-$C495+1,0,$C495),"EN",OFFSET(O495,-$C495+1,0,$C495)))*SummonTypeTable!$Q$2</f>
        <v>6126.6666666666661</v>
      </c>
      <c r="G495" t="str">
        <f ca="1">IF(C495=1,60*SummonTypeTable!$Q$2-OFFSET(F495,0,-1),
IF(F495&lt;&gt;OFFSET(F495,-1,0),OFFSET(F495,-1,0)-OFFSET(F495,0,-1),""))</f>
        <v/>
      </c>
      <c r="H495" t="str">
        <f ca="1">IF(C495=1,60*SummonTypeTable!$Q$2/OFFSET(F495,0,-1),
IF(F495&lt;&gt;OFFSET(F495,-1,0),OFFSET(F495,-1,0)/OFFSET(F495,0,-1),""))</f>
        <v/>
      </c>
      <c r="I495">
        <f ca="1">(60+SUMIF(OFFSET(N495,-$C495+1,0,$C495),"EN",OFFSET(O495,-$C495+1,0,$C495))+SUMIF(OFFSET(S495,-$C495+1,0,$C495),"EN",OFFSET(T495,-$C495+1,0,$C495)))*SummonTypeTable!$Q$2</f>
        <v>6126.6666666666661</v>
      </c>
      <c r="J495" t="str">
        <f ca="1">IF(C495=1,60*SummonTypeTable!$Q$2-OFFSET(I495,0,-4),
IF(I495&lt;&gt;OFFSET(I495,-1,0),OFFSET(I495,-1,0)-OFFSET(I495,0,-4),""))</f>
        <v/>
      </c>
      <c r="K495" t="str">
        <f ca="1">IF(C495=1,60*SummonTypeTable!$Q$2/OFFSET(I495,0,-4),
IF(I495&lt;&gt;OFFSET(I495,-1,0),OFFSET(I495,-1,0)/OFFSET(I495,0,-4),""))</f>
        <v/>
      </c>
      <c r="L495" t="str">
        <f t="shared" ca="1" si="96"/>
        <v>cu</v>
      </c>
      <c r="M495" t="s">
        <v>81</v>
      </c>
      <c r="N495" t="s">
        <v>147</v>
      </c>
      <c r="O495">
        <v>10650</v>
      </c>
      <c r="P495" t="str">
        <f t="shared" si="89"/>
        <v/>
      </c>
      <c r="Q495" t="str">
        <f t="shared" ca="1" si="97"/>
        <v>cu</v>
      </c>
      <c r="R495" t="s">
        <v>81</v>
      </c>
      <c r="S495" t="s">
        <v>147</v>
      </c>
      <c r="T495">
        <v>5325</v>
      </c>
      <c r="U495" t="str">
        <f t="shared" ca="1" si="88"/>
        <v>cu</v>
      </c>
      <c r="V495" t="str">
        <f t="shared" si="90"/>
        <v>GO</v>
      </c>
      <c r="W495">
        <f t="shared" si="91"/>
        <v>10650</v>
      </c>
      <c r="X495" t="str">
        <f t="shared" ca="1" si="92"/>
        <v>cu</v>
      </c>
      <c r="Y495" t="str">
        <f t="shared" si="93"/>
        <v>GO</v>
      </c>
      <c r="Z495">
        <f t="shared" si="94"/>
        <v>5325</v>
      </c>
    </row>
    <row r="496" spans="1:26">
      <c r="A496" t="str">
        <f t="shared" si="98"/>
        <v>rt1</v>
      </c>
      <c r="B496" t="str">
        <f>VLOOKUP(A496,EventPointTypeTable!$A:$B,MATCH(EventPointTypeTable!$B$1,EventPointTypeTable!$A$1:$B$1,0),0)</f>
        <v>루틴1</v>
      </c>
      <c r="C496">
        <v>211</v>
      </c>
      <c r="D496">
        <v>289</v>
      </c>
      <c r="E496">
        <f t="shared" ca="1" si="95"/>
        <v>18852</v>
      </c>
      <c r="F496">
        <f ca="1">(60+SUMIF(OFFSET(N496,-$C496+1,0,$C496),"EN",OFFSET(O496,-$C496+1,0,$C496)))*SummonTypeTable!$Q$2</f>
        <v>6453.333333333333</v>
      </c>
      <c r="G496">
        <f ca="1">IF(C496=1,60*SummonTypeTable!$Q$2-OFFSET(F496,0,-1),
IF(F496&lt;&gt;OFFSET(F496,-1,0),OFFSET(F496,-1,0)-OFFSET(F496,0,-1),""))</f>
        <v>-12725.333333333334</v>
      </c>
      <c r="H496">
        <f ca="1">IF(C496=1,60*SummonTypeTable!$Q$2/OFFSET(F496,0,-1),
IF(F496&lt;&gt;OFFSET(F496,-1,0),OFFSET(F496,-1,0)/OFFSET(F496,0,-1),""))</f>
        <v>0.32498762288704997</v>
      </c>
      <c r="I496">
        <f ca="1">(60+SUMIF(OFFSET(N496,-$C496+1,0,$C496),"EN",OFFSET(O496,-$C496+1,0,$C496))+SUMIF(OFFSET(S496,-$C496+1,0,$C496),"EN",OFFSET(T496,-$C496+1,0,$C496)))*SummonTypeTable!$Q$2</f>
        <v>6453.333333333333</v>
      </c>
      <c r="J496">
        <f ca="1">IF(C496=1,60*SummonTypeTable!$Q$2-OFFSET(I496,0,-4),
IF(I496&lt;&gt;OFFSET(I496,-1,0),OFFSET(I496,-1,0)-OFFSET(I496,0,-4),""))</f>
        <v>-12725.333333333334</v>
      </c>
      <c r="K496">
        <f ca="1">IF(C496=1,60*SummonTypeTable!$Q$2/OFFSET(I496,0,-4),
IF(I496&lt;&gt;OFFSET(I496,-1,0),OFFSET(I496,-1,0)/OFFSET(I496,0,-4),""))</f>
        <v>0.32498762288704997</v>
      </c>
      <c r="L496" t="str">
        <f t="shared" ca="1" si="96"/>
        <v>cu</v>
      </c>
      <c r="M496" t="s">
        <v>81</v>
      </c>
      <c r="N496" t="s">
        <v>146</v>
      </c>
      <c r="O496">
        <v>490</v>
      </c>
      <c r="P496" t="str">
        <f t="shared" si="89"/>
        <v>에너지너무많음</v>
      </c>
      <c r="Q496" t="str">
        <f t="shared" ca="1" si="97"/>
        <v>cu</v>
      </c>
      <c r="R496" t="s">
        <v>81</v>
      </c>
      <c r="S496" t="s">
        <v>147</v>
      </c>
      <c r="T496">
        <v>5350</v>
      </c>
      <c r="U496" t="str">
        <f t="shared" ca="1" si="88"/>
        <v>cu</v>
      </c>
      <c r="V496" t="str">
        <f t="shared" si="90"/>
        <v>EN</v>
      </c>
      <c r="W496">
        <f t="shared" si="91"/>
        <v>490</v>
      </c>
      <c r="X496" t="str">
        <f t="shared" ca="1" si="92"/>
        <v>cu</v>
      </c>
      <c r="Y496" t="str">
        <f t="shared" si="93"/>
        <v>GO</v>
      </c>
      <c r="Z496">
        <f t="shared" si="94"/>
        <v>5350</v>
      </c>
    </row>
    <row r="497" spans="1:26">
      <c r="A497" t="str">
        <f t="shared" si="98"/>
        <v>rt1</v>
      </c>
      <c r="B497" t="str">
        <f>VLOOKUP(A497,EventPointTypeTable!$A:$B,MATCH(EventPointTypeTable!$B$1,EventPointTypeTable!$A$1:$B$1,0),0)</f>
        <v>루틴1</v>
      </c>
      <c r="C497">
        <v>212</v>
      </c>
      <c r="D497">
        <v>101</v>
      </c>
      <c r="E497">
        <f t="shared" ca="1" si="95"/>
        <v>18953</v>
      </c>
      <c r="F497">
        <f ca="1">(60+SUMIF(OFFSET(N497,-$C497+1,0,$C497),"EN",OFFSET(O497,-$C497+1,0,$C497)))*SummonTypeTable!$Q$2</f>
        <v>6453.333333333333</v>
      </c>
      <c r="G497" t="str">
        <f ca="1">IF(C497=1,60*SummonTypeTable!$Q$2-OFFSET(F497,0,-1),
IF(F497&lt;&gt;OFFSET(F497,-1,0),OFFSET(F497,-1,0)-OFFSET(F497,0,-1),""))</f>
        <v/>
      </c>
      <c r="H497" t="str">
        <f ca="1">IF(C497=1,60*SummonTypeTable!$Q$2/OFFSET(F497,0,-1),
IF(F497&lt;&gt;OFFSET(F497,-1,0),OFFSET(F497,-1,0)/OFFSET(F497,0,-1),""))</f>
        <v/>
      </c>
      <c r="I497">
        <f ca="1">(60+SUMIF(OFFSET(N497,-$C497+1,0,$C497),"EN",OFFSET(O497,-$C497+1,0,$C497))+SUMIF(OFFSET(S497,-$C497+1,0,$C497),"EN",OFFSET(T497,-$C497+1,0,$C497)))*SummonTypeTable!$Q$2</f>
        <v>6453.333333333333</v>
      </c>
      <c r="J497" t="str">
        <f ca="1">IF(C497=1,60*SummonTypeTable!$Q$2-OFFSET(I497,0,-4),
IF(I497&lt;&gt;OFFSET(I497,-1,0),OFFSET(I497,-1,0)-OFFSET(I497,0,-4),""))</f>
        <v/>
      </c>
      <c r="K497" t="str">
        <f ca="1">IF(C497=1,60*SummonTypeTable!$Q$2/OFFSET(I497,0,-4),
IF(I497&lt;&gt;OFFSET(I497,-1,0),OFFSET(I497,-1,0)/OFFSET(I497,0,-4),""))</f>
        <v/>
      </c>
      <c r="L497" t="str">
        <f t="shared" ca="1" si="96"/>
        <v>cu</v>
      </c>
      <c r="M497" t="s">
        <v>81</v>
      </c>
      <c r="N497" t="s">
        <v>147</v>
      </c>
      <c r="O497">
        <v>10750</v>
      </c>
      <c r="P497" t="str">
        <f t="shared" si="89"/>
        <v/>
      </c>
      <c r="Q497" t="str">
        <f t="shared" ca="1" si="97"/>
        <v>cu</v>
      </c>
      <c r="R497" t="s">
        <v>81</v>
      </c>
      <c r="S497" t="s">
        <v>147</v>
      </c>
      <c r="T497">
        <v>5375</v>
      </c>
      <c r="U497" t="str">
        <f t="shared" ca="1" si="88"/>
        <v>cu</v>
      </c>
      <c r="V497" t="str">
        <f t="shared" si="90"/>
        <v>GO</v>
      </c>
      <c r="W497">
        <f t="shared" si="91"/>
        <v>10750</v>
      </c>
      <c r="X497" t="str">
        <f t="shared" ca="1" si="92"/>
        <v>cu</v>
      </c>
      <c r="Y497" t="str">
        <f t="shared" si="93"/>
        <v>GO</v>
      </c>
      <c r="Z497">
        <f t="shared" si="94"/>
        <v>5375</v>
      </c>
    </row>
    <row r="498" spans="1:26">
      <c r="A498" t="str">
        <f t="shared" si="98"/>
        <v>rt1</v>
      </c>
      <c r="B498" t="str">
        <f>VLOOKUP(A498,EventPointTypeTable!$A:$B,MATCH(EventPointTypeTable!$B$1,EventPointTypeTable!$A$1:$B$1,0),0)</f>
        <v>루틴1</v>
      </c>
      <c r="C498">
        <v>213</v>
      </c>
      <c r="D498">
        <v>258</v>
      </c>
      <c r="E498">
        <f t="shared" ca="1" si="95"/>
        <v>19211</v>
      </c>
      <c r="F498">
        <f ca="1">(60+SUMIF(OFFSET(N498,-$C498+1,0,$C498),"EN",OFFSET(O498,-$C498+1,0,$C498)))*SummonTypeTable!$Q$2</f>
        <v>6453.333333333333</v>
      </c>
      <c r="G498" t="str">
        <f ca="1">IF(C498=1,60*SummonTypeTable!$Q$2-OFFSET(F498,0,-1),
IF(F498&lt;&gt;OFFSET(F498,-1,0),OFFSET(F498,-1,0)-OFFSET(F498,0,-1),""))</f>
        <v/>
      </c>
      <c r="H498" t="str">
        <f ca="1">IF(C498=1,60*SummonTypeTable!$Q$2/OFFSET(F498,0,-1),
IF(F498&lt;&gt;OFFSET(F498,-1,0),OFFSET(F498,-1,0)/OFFSET(F498,0,-1),""))</f>
        <v/>
      </c>
      <c r="I498">
        <f ca="1">(60+SUMIF(OFFSET(N498,-$C498+1,0,$C498),"EN",OFFSET(O498,-$C498+1,0,$C498))+SUMIF(OFFSET(S498,-$C498+1,0,$C498),"EN",OFFSET(T498,-$C498+1,0,$C498)))*SummonTypeTable!$Q$2</f>
        <v>6453.333333333333</v>
      </c>
      <c r="J498" t="str">
        <f ca="1">IF(C498=1,60*SummonTypeTable!$Q$2-OFFSET(I498,0,-4),
IF(I498&lt;&gt;OFFSET(I498,-1,0),OFFSET(I498,-1,0)-OFFSET(I498,0,-4),""))</f>
        <v/>
      </c>
      <c r="K498" t="str">
        <f ca="1">IF(C498=1,60*SummonTypeTable!$Q$2/OFFSET(I498,0,-4),
IF(I498&lt;&gt;OFFSET(I498,-1,0),OFFSET(I498,-1,0)/OFFSET(I498,0,-4),""))</f>
        <v/>
      </c>
      <c r="L498" t="str">
        <f t="shared" ca="1" si="96"/>
        <v>it</v>
      </c>
      <c r="M498" t="s">
        <v>139</v>
      </c>
      <c r="N498" t="s">
        <v>158</v>
      </c>
      <c r="O498">
        <v>3</v>
      </c>
      <c r="P498" t="str">
        <f t="shared" si="89"/>
        <v/>
      </c>
      <c r="Q498" t="str">
        <f t="shared" ca="1" si="97"/>
        <v>cu</v>
      </c>
      <c r="R498" t="s">
        <v>81</v>
      </c>
      <c r="S498" t="s">
        <v>147</v>
      </c>
      <c r="T498">
        <v>5400</v>
      </c>
      <c r="U498" t="str">
        <f t="shared" ca="1" si="88"/>
        <v>it</v>
      </c>
      <c r="V498" t="str">
        <f t="shared" si="90"/>
        <v>Cash_sEquipGacha</v>
      </c>
      <c r="W498">
        <f t="shared" si="91"/>
        <v>3</v>
      </c>
      <c r="X498" t="str">
        <f t="shared" ca="1" si="92"/>
        <v>cu</v>
      </c>
      <c r="Y498" t="str">
        <f t="shared" si="93"/>
        <v>GO</v>
      </c>
      <c r="Z498">
        <f t="shared" si="94"/>
        <v>5400</v>
      </c>
    </row>
    <row r="499" spans="1:26">
      <c r="A499" t="str">
        <f t="shared" si="98"/>
        <v>rt1</v>
      </c>
      <c r="B499" t="str">
        <f>VLOOKUP(A499,EventPointTypeTable!$A:$B,MATCH(EventPointTypeTable!$B$1,EventPointTypeTable!$A$1:$B$1,0),0)</f>
        <v>루틴1</v>
      </c>
      <c r="C499">
        <v>214</v>
      </c>
      <c r="D499">
        <v>513</v>
      </c>
      <c r="E499">
        <f t="shared" ca="1" si="95"/>
        <v>19724</v>
      </c>
      <c r="F499">
        <f ca="1">(60+SUMIF(OFFSET(N499,-$C499+1,0,$C499),"EN",OFFSET(O499,-$C499+1,0,$C499)))*SummonTypeTable!$Q$2</f>
        <v>6453.333333333333</v>
      </c>
      <c r="G499" t="str">
        <f ca="1">IF(C499=1,60*SummonTypeTable!$Q$2-OFFSET(F499,0,-1),
IF(F499&lt;&gt;OFFSET(F499,-1,0),OFFSET(F499,-1,0)-OFFSET(F499,0,-1),""))</f>
        <v/>
      </c>
      <c r="H499" t="str">
        <f ca="1">IF(C499=1,60*SummonTypeTable!$Q$2/OFFSET(F499,0,-1),
IF(F499&lt;&gt;OFFSET(F499,-1,0),OFFSET(F499,-1,0)/OFFSET(F499,0,-1),""))</f>
        <v/>
      </c>
      <c r="I499">
        <f ca="1">(60+SUMIF(OFFSET(N499,-$C499+1,0,$C499),"EN",OFFSET(O499,-$C499+1,0,$C499))+SUMIF(OFFSET(S499,-$C499+1,0,$C499),"EN",OFFSET(T499,-$C499+1,0,$C499)))*SummonTypeTable!$Q$2</f>
        <v>6453.333333333333</v>
      </c>
      <c r="J499" t="str">
        <f ca="1">IF(C499=1,60*SummonTypeTable!$Q$2-OFFSET(I499,0,-4),
IF(I499&lt;&gt;OFFSET(I499,-1,0),OFFSET(I499,-1,0)-OFFSET(I499,0,-4),""))</f>
        <v/>
      </c>
      <c r="K499" t="str">
        <f ca="1">IF(C499=1,60*SummonTypeTable!$Q$2/OFFSET(I499,0,-4),
IF(I499&lt;&gt;OFFSET(I499,-1,0),OFFSET(I499,-1,0)/OFFSET(I499,0,-4),""))</f>
        <v/>
      </c>
      <c r="L499" t="str">
        <f t="shared" ca="1" si="96"/>
        <v>cu</v>
      </c>
      <c r="M499" t="s">
        <v>81</v>
      </c>
      <c r="N499" t="s">
        <v>153</v>
      </c>
      <c r="O499">
        <v>36</v>
      </c>
      <c r="P499" t="str">
        <f t="shared" si="89"/>
        <v/>
      </c>
      <c r="Q499" t="str">
        <f t="shared" ca="1" si="97"/>
        <v>cu</v>
      </c>
      <c r="R499" t="s">
        <v>81</v>
      </c>
      <c r="S499" t="s">
        <v>153</v>
      </c>
      <c r="T499">
        <v>12</v>
      </c>
      <c r="U499" t="str">
        <f t="shared" ca="1" si="88"/>
        <v>cu</v>
      </c>
      <c r="V499" t="str">
        <f t="shared" si="90"/>
        <v>DI</v>
      </c>
      <c r="W499">
        <f t="shared" si="91"/>
        <v>36</v>
      </c>
      <c r="X499" t="str">
        <f t="shared" ca="1" si="92"/>
        <v>cu</v>
      </c>
      <c r="Y499" t="str">
        <f t="shared" si="93"/>
        <v>DI</v>
      </c>
      <c r="Z499">
        <f t="shared" si="94"/>
        <v>12</v>
      </c>
    </row>
    <row r="500" spans="1:26">
      <c r="A500" t="str">
        <f t="shared" si="98"/>
        <v>rt1</v>
      </c>
      <c r="B500" t="str">
        <f>VLOOKUP(A500,EventPointTypeTable!$A:$B,MATCH(EventPointTypeTable!$B$1,EventPointTypeTable!$A$1:$B$1,0),0)</f>
        <v>루틴1</v>
      </c>
      <c r="C500">
        <v>215</v>
      </c>
      <c r="D500">
        <v>135</v>
      </c>
      <c r="E500">
        <f t="shared" ca="1" si="95"/>
        <v>19859</v>
      </c>
      <c r="F500">
        <f ca="1">(60+SUMIF(OFFSET(N500,-$C500+1,0,$C500),"EN",OFFSET(O500,-$C500+1,0,$C500)))*SummonTypeTable!$Q$2</f>
        <v>6453.333333333333</v>
      </c>
      <c r="G500" t="str">
        <f ca="1">IF(C500=1,60*SummonTypeTable!$Q$2-OFFSET(F500,0,-1),
IF(F500&lt;&gt;OFFSET(F500,-1,0),OFFSET(F500,-1,0)-OFFSET(F500,0,-1),""))</f>
        <v/>
      </c>
      <c r="H500" t="str">
        <f ca="1">IF(C500=1,60*SummonTypeTable!$Q$2/OFFSET(F500,0,-1),
IF(F500&lt;&gt;OFFSET(F500,-1,0),OFFSET(F500,-1,0)/OFFSET(F500,0,-1),""))</f>
        <v/>
      </c>
      <c r="I500">
        <f ca="1">(60+SUMIF(OFFSET(N500,-$C500+1,0,$C500),"EN",OFFSET(O500,-$C500+1,0,$C500))+SUMIF(OFFSET(S500,-$C500+1,0,$C500),"EN",OFFSET(T500,-$C500+1,0,$C500)))*SummonTypeTable!$Q$2</f>
        <v>6453.333333333333</v>
      </c>
      <c r="J500" t="str">
        <f ca="1">IF(C500=1,60*SummonTypeTable!$Q$2-OFFSET(I500,0,-4),
IF(I500&lt;&gt;OFFSET(I500,-1,0),OFFSET(I500,-1,0)-OFFSET(I500,0,-4),""))</f>
        <v/>
      </c>
      <c r="K500" t="str">
        <f ca="1">IF(C500=1,60*SummonTypeTable!$Q$2/OFFSET(I500,0,-4),
IF(I500&lt;&gt;OFFSET(I500,-1,0),OFFSET(I500,-1,0)/OFFSET(I500,0,-4),""))</f>
        <v/>
      </c>
      <c r="L500" t="str">
        <f t="shared" ca="1" si="96"/>
        <v>cu</v>
      </c>
      <c r="M500" t="s">
        <v>81</v>
      </c>
      <c r="N500" t="s">
        <v>147</v>
      </c>
      <c r="O500">
        <v>10900</v>
      </c>
      <c r="P500" t="str">
        <f t="shared" si="89"/>
        <v/>
      </c>
      <c r="Q500" t="str">
        <f t="shared" ca="1" si="97"/>
        <v>cu</v>
      </c>
      <c r="R500" t="s">
        <v>81</v>
      </c>
      <c r="S500" t="s">
        <v>147</v>
      </c>
      <c r="T500">
        <v>5450</v>
      </c>
      <c r="U500" t="str">
        <f t="shared" ca="1" si="88"/>
        <v>cu</v>
      </c>
      <c r="V500" t="str">
        <f t="shared" si="90"/>
        <v>GO</v>
      </c>
      <c r="W500">
        <f t="shared" si="91"/>
        <v>10900</v>
      </c>
      <c r="X500" t="str">
        <f t="shared" ca="1" si="92"/>
        <v>cu</v>
      </c>
      <c r="Y500" t="str">
        <f t="shared" si="93"/>
        <v>GO</v>
      </c>
      <c r="Z500">
        <f t="shared" si="94"/>
        <v>5450</v>
      </c>
    </row>
    <row r="501" spans="1:26">
      <c r="A501" t="str">
        <f t="shared" si="98"/>
        <v>rt1</v>
      </c>
      <c r="B501" t="str">
        <f>VLOOKUP(A501,EventPointTypeTable!$A:$B,MATCH(EventPointTypeTable!$B$1,EventPointTypeTable!$A$1:$B$1,0),0)</f>
        <v>루틴1</v>
      </c>
      <c r="C501">
        <v>216</v>
      </c>
      <c r="D501">
        <v>284</v>
      </c>
      <c r="E501">
        <f t="shared" ca="1" si="95"/>
        <v>20143</v>
      </c>
      <c r="F501">
        <f ca="1">(60+SUMIF(OFFSET(N501,-$C501+1,0,$C501),"EN",OFFSET(O501,-$C501+1,0,$C501)))*SummonTypeTable!$Q$2</f>
        <v>6453.333333333333</v>
      </c>
      <c r="G501" t="str">
        <f ca="1">IF(C501=1,60*SummonTypeTable!$Q$2-OFFSET(F501,0,-1),
IF(F501&lt;&gt;OFFSET(F501,-1,0),OFFSET(F501,-1,0)-OFFSET(F501,0,-1),""))</f>
        <v/>
      </c>
      <c r="H501" t="str">
        <f ca="1">IF(C501=1,60*SummonTypeTable!$Q$2/OFFSET(F501,0,-1),
IF(F501&lt;&gt;OFFSET(F501,-1,0),OFFSET(F501,-1,0)/OFFSET(F501,0,-1),""))</f>
        <v/>
      </c>
      <c r="I501">
        <f ca="1">(60+SUMIF(OFFSET(N501,-$C501+1,0,$C501),"EN",OFFSET(O501,-$C501+1,0,$C501))+SUMIF(OFFSET(S501,-$C501+1,0,$C501),"EN",OFFSET(T501,-$C501+1,0,$C501)))*SummonTypeTable!$Q$2</f>
        <v>6453.333333333333</v>
      </c>
      <c r="J501" t="str">
        <f ca="1">IF(C501=1,60*SummonTypeTable!$Q$2-OFFSET(I501,0,-4),
IF(I501&lt;&gt;OFFSET(I501,-1,0),OFFSET(I501,-1,0)-OFFSET(I501,0,-4),""))</f>
        <v/>
      </c>
      <c r="K501" t="str">
        <f ca="1">IF(C501=1,60*SummonTypeTable!$Q$2/OFFSET(I501,0,-4),
IF(I501&lt;&gt;OFFSET(I501,-1,0),OFFSET(I501,-1,0)/OFFSET(I501,0,-4),""))</f>
        <v/>
      </c>
      <c r="L501" t="str">
        <f t="shared" ca="1" si="96"/>
        <v>it</v>
      </c>
      <c r="M501" t="s">
        <v>139</v>
      </c>
      <c r="N501" t="s">
        <v>138</v>
      </c>
      <c r="O501">
        <v>20</v>
      </c>
      <c r="P501" t="str">
        <f t="shared" si="89"/>
        <v/>
      </c>
      <c r="Q501" t="str">
        <f t="shared" ca="1" si="97"/>
        <v>cu</v>
      </c>
      <c r="R501" t="s">
        <v>81</v>
      </c>
      <c r="S501" t="s">
        <v>147</v>
      </c>
      <c r="T501">
        <v>5475</v>
      </c>
      <c r="U501" t="str">
        <f t="shared" ca="1" si="88"/>
        <v>it</v>
      </c>
      <c r="V501" t="str">
        <f t="shared" si="90"/>
        <v>Cash_sSpellGacha</v>
      </c>
      <c r="W501">
        <f t="shared" si="91"/>
        <v>20</v>
      </c>
      <c r="X501" t="str">
        <f t="shared" ca="1" si="92"/>
        <v>cu</v>
      </c>
      <c r="Y501" t="str">
        <f t="shared" si="93"/>
        <v>GO</v>
      </c>
      <c r="Z501">
        <f t="shared" si="94"/>
        <v>5475</v>
      </c>
    </row>
    <row r="502" spans="1:26">
      <c r="A502" t="str">
        <f t="shared" si="98"/>
        <v>rt1</v>
      </c>
      <c r="B502" t="str">
        <f>VLOOKUP(A502,EventPointTypeTable!$A:$B,MATCH(EventPointTypeTable!$B$1,EventPointTypeTable!$A$1:$B$1,0),0)</f>
        <v>루틴1</v>
      </c>
      <c r="C502">
        <v>217</v>
      </c>
      <c r="D502">
        <v>481</v>
      </c>
      <c r="E502">
        <f t="shared" ca="1" si="95"/>
        <v>20624</v>
      </c>
      <c r="F502">
        <f ca="1">(60+SUMIF(OFFSET(N502,-$C502+1,0,$C502),"EN",OFFSET(O502,-$C502+1,0,$C502)))*SummonTypeTable!$Q$2</f>
        <v>6760</v>
      </c>
      <c r="G502">
        <f ca="1">IF(C502=1,60*SummonTypeTable!$Q$2-OFFSET(F502,0,-1),
IF(F502&lt;&gt;OFFSET(F502,-1,0),OFFSET(F502,-1,0)-OFFSET(F502,0,-1),""))</f>
        <v>-14170.666666666668</v>
      </c>
      <c r="H502">
        <f ca="1">IF(C502=1,60*SummonTypeTable!$Q$2/OFFSET(F502,0,-1),
IF(F502&lt;&gt;OFFSET(F502,-1,0),OFFSET(F502,-1,0)/OFFSET(F502,0,-1),""))</f>
        <v>0.31290405999482801</v>
      </c>
      <c r="I502">
        <f ca="1">(60+SUMIF(OFFSET(N502,-$C502+1,0,$C502),"EN",OFFSET(O502,-$C502+1,0,$C502))+SUMIF(OFFSET(S502,-$C502+1,0,$C502),"EN",OFFSET(T502,-$C502+1,0,$C502)))*SummonTypeTable!$Q$2</f>
        <v>6760</v>
      </c>
      <c r="J502">
        <f ca="1">IF(C502=1,60*SummonTypeTable!$Q$2-OFFSET(I502,0,-4),
IF(I502&lt;&gt;OFFSET(I502,-1,0),OFFSET(I502,-1,0)-OFFSET(I502,0,-4),""))</f>
        <v>-14170.666666666668</v>
      </c>
      <c r="K502">
        <f ca="1">IF(C502=1,60*SummonTypeTable!$Q$2/OFFSET(I502,0,-4),
IF(I502&lt;&gt;OFFSET(I502,-1,0),OFFSET(I502,-1,0)/OFFSET(I502,0,-4),""))</f>
        <v>0.31290405999482801</v>
      </c>
      <c r="L502" t="str">
        <f t="shared" ca="1" si="96"/>
        <v>cu</v>
      </c>
      <c r="M502" t="s">
        <v>81</v>
      </c>
      <c r="N502" t="s">
        <v>146</v>
      </c>
      <c r="O502">
        <v>460</v>
      </c>
      <c r="P502" t="str">
        <f t="shared" si="89"/>
        <v>에너지너무많음</v>
      </c>
      <c r="Q502" t="str">
        <f t="shared" ca="1" si="97"/>
        <v>cu</v>
      </c>
      <c r="R502" t="s">
        <v>81</v>
      </c>
      <c r="S502" t="s">
        <v>147</v>
      </c>
      <c r="T502">
        <v>5500</v>
      </c>
      <c r="U502" t="str">
        <f t="shared" ca="1" si="88"/>
        <v>cu</v>
      </c>
      <c r="V502" t="str">
        <f t="shared" si="90"/>
        <v>EN</v>
      </c>
      <c r="W502">
        <f t="shared" si="91"/>
        <v>460</v>
      </c>
      <c r="X502" t="str">
        <f t="shared" ca="1" si="92"/>
        <v>cu</v>
      </c>
      <c r="Y502" t="str">
        <f t="shared" si="93"/>
        <v>GO</v>
      </c>
      <c r="Z502">
        <f t="shared" si="94"/>
        <v>5500</v>
      </c>
    </row>
    <row r="503" spans="1:26">
      <c r="A503" t="str">
        <f t="shared" si="98"/>
        <v>rt1</v>
      </c>
      <c r="B503" t="str">
        <f>VLOOKUP(A503,EventPointTypeTable!$A:$B,MATCH(EventPointTypeTable!$B$1,EventPointTypeTable!$A$1:$B$1,0),0)</f>
        <v>루틴1</v>
      </c>
      <c r="C503">
        <v>218</v>
      </c>
      <c r="D503">
        <v>87</v>
      </c>
      <c r="E503">
        <f t="shared" ca="1" si="95"/>
        <v>20711</v>
      </c>
      <c r="F503">
        <f ca="1">(60+SUMIF(OFFSET(N503,-$C503+1,0,$C503),"EN",OFFSET(O503,-$C503+1,0,$C503)))*SummonTypeTable!$Q$2</f>
        <v>6760</v>
      </c>
      <c r="G503" t="str">
        <f ca="1">IF(C503=1,60*SummonTypeTable!$Q$2-OFFSET(F503,0,-1),
IF(F503&lt;&gt;OFFSET(F503,-1,0),OFFSET(F503,-1,0)-OFFSET(F503,0,-1),""))</f>
        <v/>
      </c>
      <c r="H503" t="str">
        <f ca="1">IF(C503=1,60*SummonTypeTable!$Q$2/OFFSET(F503,0,-1),
IF(F503&lt;&gt;OFFSET(F503,-1,0),OFFSET(F503,-1,0)/OFFSET(F503,0,-1),""))</f>
        <v/>
      </c>
      <c r="I503">
        <f ca="1">(60+SUMIF(OFFSET(N503,-$C503+1,0,$C503),"EN",OFFSET(O503,-$C503+1,0,$C503))+SUMIF(OFFSET(S503,-$C503+1,0,$C503),"EN",OFFSET(T503,-$C503+1,0,$C503)))*SummonTypeTable!$Q$2</f>
        <v>6760</v>
      </c>
      <c r="J503" t="str">
        <f ca="1">IF(C503=1,60*SummonTypeTable!$Q$2-OFFSET(I503,0,-4),
IF(I503&lt;&gt;OFFSET(I503,-1,0),OFFSET(I503,-1,0)-OFFSET(I503,0,-4),""))</f>
        <v/>
      </c>
      <c r="K503" t="str">
        <f ca="1">IF(C503=1,60*SummonTypeTable!$Q$2/OFFSET(I503,0,-4),
IF(I503&lt;&gt;OFFSET(I503,-1,0),OFFSET(I503,-1,0)/OFFSET(I503,0,-4),""))</f>
        <v/>
      </c>
      <c r="L503" t="str">
        <f t="shared" ca="1" si="96"/>
        <v>it</v>
      </c>
      <c r="M503" t="s">
        <v>139</v>
      </c>
      <c r="N503" t="s">
        <v>140</v>
      </c>
      <c r="O503">
        <v>1</v>
      </c>
      <c r="P503" t="str">
        <f t="shared" si="89"/>
        <v/>
      </c>
      <c r="Q503" t="str">
        <f t="shared" ca="1" si="97"/>
        <v>cu</v>
      </c>
      <c r="R503" t="s">
        <v>81</v>
      </c>
      <c r="S503" t="s">
        <v>147</v>
      </c>
      <c r="T503">
        <v>5525</v>
      </c>
      <c r="U503" t="str">
        <f t="shared" ca="1" si="88"/>
        <v>it</v>
      </c>
      <c r="V503" t="str">
        <f t="shared" si="90"/>
        <v>Cash_sCharacterGacha</v>
      </c>
      <c r="W503">
        <f t="shared" si="91"/>
        <v>1</v>
      </c>
      <c r="X503" t="str">
        <f t="shared" ca="1" si="92"/>
        <v>cu</v>
      </c>
      <c r="Y503" t="str">
        <f t="shared" si="93"/>
        <v>GO</v>
      </c>
      <c r="Z503">
        <f t="shared" si="94"/>
        <v>5525</v>
      </c>
    </row>
    <row r="504" spans="1:26">
      <c r="A504" t="str">
        <f t="shared" si="98"/>
        <v>rt1</v>
      </c>
      <c r="B504" t="str">
        <f>VLOOKUP(A504,EventPointTypeTable!$A:$B,MATCH(EventPointTypeTable!$B$1,EventPointTypeTable!$A$1:$B$1,0),0)</f>
        <v>루틴1</v>
      </c>
      <c r="C504">
        <v>219</v>
      </c>
      <c r="D504">
        <v>247</v>
      </c>
      <c r="E504">
        <f t="shared" ca="1" si="95"/>
        <v>20958</v>
      </c>
      <c r="F504">
        <f ca="1">(60+SUMIF(OFFSET(N504,-$C504+1,0,$C504),"EN",OFFSET(O504,-$C504+1,0,$C504)))*SummonTypeTable!$Q$2</f>
        <v>6760</v>
      </c>
      <c r="G504" t="str">
        <f ca="1">IF(C504=1,60*SummonTypeTable!$Q$2-OFFSET(F504,0,-1),
IF(F504&lt;&gt;OFFSET(F504,-1,0),OFFSET(F504,-1,0)-OFFSET(F504,0,-1),""))</f>
        <v/>
      </c>
      <c r="H504" t="str">
        <f ca="1">IF(C504=1,60*SummonTypeTable!$Q$2/OFFSET(F504,0,-1),
IF(F504&lt;&gt;OFFSET(F504,-1,0),OFFSET(F504,-1,0)/OFFSET(F504,0,-1),""))</f>
        <v/>
      </c>
      <c r="I504">
        <f ca="1">(60+SUMIF(OFFSET(N504,-$C504+1,0,$C504),"EN",OFFSET(O504,-$C504+1,0,$C504))+SUMIF(OFFSET(S504,-$C504+1,0,$C504),"EN",OFFSET(T504,-$C504+1,0,$C504)))*SummonTypeTable!$Q$2</f>
        <v>6760</v>
      </c>
      <c r="J504" t="str">
        <f ca="1">IF(C504=1,60*SummonTypeTable!$Q$2-OFFSET(I504,0,-4),
IF(I504&lt;&gt;OFFSET(I504,-1,0),OFFSET(I504,-1,0)-OFFSET(I504,0,-4),""))</f>
        <v/>
      </c>
      <c r="K504" t="str">
        <f ca="1">IF(C504=1,60*SummonTypeTable!$Q$2/OFFSET(I504,0,-4),
IF(I504&lt;&gt;OFFSET(I504,-1,0),OFFSET(I504,-1,0)/OFFSET(I504,0,-4),""))</f>
        <v/>
      </c>
      <c r="L504" t="str">
        <f t="shared" ca="1" si="96"/>
        <v>cu</v>
      </c>
      <c r="M504" t="s">
        <v>81</v>
      </c>
      <c r="N504" t="s">
        <v>147</v>
      </c>
      <c r="O504">
        <v>11100</v>
      </c>
      <c r="P504" t="str">
        <f t="shared" si="89"/>
        <v/>
      </c>
      <c r="Q504" t="str">
        <f t="shared" ca="1" si="97"/>
        <v>cu</v>
      </c>
      <c r="R504" t="s">
        <v>81</v>
      </c>
      <c r="S504" t="s">
        <v>147</v>
      </c>
      <c r="T504">
        <v>5550</v>
      </c>
      <c r="U504" t="str">
        <f t="shared" ca="1" si="88"/>
        <v>cu</v>
      </c>
      <c r="V504" t="str">
        <f t="shared" si="90"/>
        <v>GO</v>
      </c>
      <c r="W504">
        <f t="shared" si="91"/>
        <v>11100</v>
      </c>
      <c r="X504" t="str">
        <f t="shared" ca="1" si="92"/>
        <v>cu</v>
      </c>
      <c r="Y504" t="str">
        <f t="shared" si="93"/>
        <v>GO</v>
      </c>
      <c r="Z504">
        <f t="shared" si="94"/>
        <v>5550</v>
      </c>
    </row>
    <row r="505" spans="1:26">
      <c r="A505" t="str">
        <f t="shared" si="98"/>
        <v>rt1</v>
      </c>
      <c r="B505" t="str">
        <f>VLOOKUP(A505,EventPointTypeTable!$A:$B,MATCH(EventPointTypeTable!$B$1,EventPointTypeTable!$A$1:$B$1,0),0)</f>
        <v>루틴1</v>
      </c>
      <c r="C505">
        <v>220</v>
      </c>
      <c r="D505">
        <v>594</v>
      </c>
      <c r="E505">
        <f t="shared" ca="1" si="95"/>
        <v>21552</v>
      </c>
      <c r="F505">
        <f ca="1">(60+SUMIF(OFFSET(N505,-$C505+1,0,$C505),"EN",OFFSET(O505,-$C505+1,0,$C505)))*SummonTypeTable!$Q$2</f>
        <v>7090</v>
      </c>
      <c r="G505">
        <f ca="1">IF(C505=1,60*SummonTypeTable!$Q$2-OFFSET(F505,0,-1),
IF(F505&lt;&gt;OFFSET(F505,-1,0),OFFSET(F505,-1,0)-OFFSET(F505,0,-1),""))</f>
        <v>-14792</v>
      </c>
      <c r="H505">
        <f ca="1">IF(C505=1,60*SummonTypeTable!$Q$2/OFFSET(F505,0,-1),
IF(F505&lt;&gt;OFFSET(F505,-1,0),OFFSET(F505,-1,0)/OFFSET(F505,0,-1),""))</f>
        <v>0.31365998515219007</v>
      </c>
      <c r="I505">
        <f ca="1">(60+SUMIF(OFFSET(N505,-$C505+1,0,$C505),"EN",OFFSET(O505,-$C505+1,0,$C505))+SUMIF(OFFSET(S505,-$C505+1,0,$C505),"EN",OFFSET(T505,-$C505+1,0,$C505)))*SummonTypeTable!$Q$2</f>
        <v>7090</v>
      </c>
      <c r="J505">
        <f ca="1">IF(C505=1,60*SummonTypeTable!$Q$2-OFFSET(I505,0,-4),
IF(I505&lt;&gt;OFFSET(I505,-1,0),OFFSET(I505,-1,0)-OFFSET(I505,0,-4),""))</f>
        <v>-14792</v>
      </c>
      <c r="K505">
        <f ca="1">IF(C505=1,60*SummonTypeTable!$Q$2/OFFSET(I505,0,-4),
IF(I505&lt;&gt;OFFSET(I505,-1,0),OFFSET(I505,-1,0)/OFFSET(I505,0,-4),""))</f>
        <v>0.31365998515219007</v>
      </c>
      <c r="L505" t="str">
        <f t="shared" ca="1" si="96"/>
        <v>cu</v>
      </c>
      <c r="M505" t="s">
        <v>81</v>
      </c>
      <c r="N505" t="s">
        <v>146</v>
      </c>
      <c r="O505">
        <v>495</v>
      </c>
      <c r="P505" t="str">
        <f t="shared" si="89"/>
        <v>에너지너무많음</v>
      </c>
      <c r="Q505" t="str">
        <f t="shared" ca="1" si="97"/>
        <v>cu</v>
      </c>
      <c r="R505" t="s">
        <v>81</v>
      </c>
      <c r="S505" t="s">
        <v>147</v>
      </c>
      <c r="T505">
        <v>5575</v>
      </c>
      <c r="U505" t="str">
        <f t="shared" ca="1" si="88"/>
        <v>cu</v>
      </c>
      <c r="V505" t="str">
        <f t="shared" si="90"/>
        <v>EN</v>
      </c>
      <c r="W505">
        <f t="shared" si="91"/>
        <v>495</v>
      </c>
      <c r="X505" t="str">
        <f t="shared" ca="1" si="92"/>
        <v>cu</v>
      </c>
      <c r="Y505" t="str">
        <f t="shared" si="93"/>
        <v>GO</v>
      </c>
      <c r="Z505">
        <f t="shared" si="94"/>
        <v>5575</v>
      </c>
    </row>
    <row r="506" spans="1:26">
      <c r="A506" t="str">
        <f t="shared" si="98"/>
        <v>rt1</v>
      </c>
      <c r="B506" t="str">
        <f>VLOOKUP(A506,EventPointTypeTable!$A:$B,MATCH(EventPointTypeTable!$B$1,EventPointTypeTable!$A$1:$B$1,0),0)</f>
        <v>루틴1</v>
      </c>
      <c r="C506">
        <v>221</v>
      </c>
      <c r="D506">
        <v>120</v>
      </c>
      <c r="E506">
        <f t="shared" ca="1" si="95"/>
        <v>21672</v>
      </c>
      <c r="F506">
        <f ca="1">(60+SUMIF(OFFSET(N506,-$C506+1,0,$C506),"EN",OFFSET(O506,-$C506+1,0,$C506)))*SummonTypeTable!$Q$2</f>
        <v>7090</v>
      </c>
      <c r="G506" t="str">
        <f ca="1">IF(C506=1,60*SummonTypeTable!$Q$2-OFFSET(F506,0,-1),
IF(F506&lt;&gt;OFFSET(F506,-1,0),OFFSET(F506,-1,0)-OFFSET(F506,0,-1),""))</f>
        <v/>
      </c>
      <c r="H506" t="str">
        <f ca="1">IF(C506=1,60*SummonTypeTable!$Q$2/OFFSET(F506,0,-1),
IF(F506&lt;&gt;OFFSET(F506,-1,0),OFFSET(F506,-1,0)/OFFSET(F506,0,-1),""))</f>
        <v/>
      </c>
      <c r="I506">
        <f ca="1">(60+SUMIF(OFFSET(N506,-$C506+1,0,$C506),"EN",OFFSET(O506,-$C506+1,0,$C506))+SUMIF(OFFSET(S506,-$C506+1,0,$C506),"EN",OFFSET(T506,-$C506+1,0,$C506)))*SummonTypeTable!$Q$2</f>
        <v>7090</v>
      </c>
      <c r="J506" t="str">
        <f ca="1">IF(C506=1,60*SummonTypeTable!$Q$2-OFFSET(I506,0,-4),
IF(I506&lt;&gt;OFFSET(I506,-1,0),OFFSET(I506,-1,0)-OFFSET(I506,0,-4),""))</f>
        <v/>
      </c>
      <c r="K506" t="str">
        <f ca="1">IF(C506=1,60*SummonTypeTable!$Q$2/OFFSET(I506,0,-4),
IF(I506&lt;&gt;OFFSET(I506,-1,0),OFFSET(I506,-1,0)/OFFSET(I506,0,-4),""))</f>
        <v/>
      </c>
      <c r="L506" t="str">
        <f t="shared" ca="1" si="96"/>
        <v>it</v>
      </c>
      <c r="M506" t="s">
        <v>139</v>
      </c>
      <c r="N506" t="s">
        <v>158</v>
      </c>
      <c r="O506">
        <v>2</v>
      </c>
      <c r="P506" t="str">
        <f t="shared" si="89"/>
        <v/>
      </c>
      <c r="Q506" t="str">
        <f t="shared" ca="1" si="97"/>
        <v>cu</v>
      </c>
      <c r="R506" t="s">
        <v>81</v>
      </c>
      <c r="S506" t="s">
        <v>147</v>
      </c>
      <c r="T506">
        <v>5600</v>
      </c>
      <c r="U506" t="str">
        <f t="shared" ca="1" si="88"/>
        <v>it</v>
      </c>
      <c r="V506" t="str">
        <f t="shared" si="90"/>
        <v>Cash_sEquipGacha</v>
      </c>
      <c r="W506">
        <f t="shared" si="91"/>
        <v>2</v>
      </c>
      <c r="X506" t="str">
        <f t="shared" ca="1" si="92"/>
        <v>cu</v>
      </c>
      <c r="Y506" t="str">
        <f t="shared" si="93"/>
        <v>GO</v>
      </c>
      <c r="Z506">
        <f t="shared" si="94"/>
        <v>5600</v>
      </c>
    </row>
    <row r="507" spans="1:26">
      <c r="A507" t="str">
        <f t="shared" si="98"/>
        <v>rt1</v>
      </c>
      <c r="B507" t="str">
        <f>VLOOKUP(A507,EventPointTypeTable!$A:$B,MATCH(EventPointTypeTable!$B$1,EventPointTypeTable!$A$1:$B$1,0),0)</f>
        <v>루틴1</v>
      </c>
      <c r="C507">
        <v>222</v>
      </c>
      <c r="D507">
        <v>250</v>
      </c>
      <c r="E507">
        <f t="shared" ca="1" si="95"/>
        <v>21922</v>
      </c>
      <c r="F507">
        <f ca="1">(60+SUMIF(OFFSET(N507,-$C507+1,0,$C507),"EN",OFFSET(O507,-$C507+1,0,$C507)))*SummonTypeTable!$Q$2</f>
        <v>7090</v>
      </c>
      <c r="G507" t="str">
        <f ca="1">IF(C507=1,60*SummonTypeTable!$Q$2-OFFSET(F507,0,-1),
IF(F507&lt;&gt;OFFSET(F507,-1,0),OFFSET(F507,-1,0)-OFFSET(F507,0,-1),""))</f>
        <v/>
      </c>
      <c r="H507" t="str">
        <f ca="1">IF(C507=1,60*SummonTypeTable!$Q$2/OFFSET(F507,0,-1),
IF(F507&lt;&gt;OFFSET(F507,-1,0),OFFSET(F507,-1,0)/OFFSET(F507,0,-1),""))</f>
        <v/>
      </c>
      <c r="I507">
        <f ca="1">(60+SUMIF(OFFSET(N507,-$C507+1,0,$C507),"EN",OFFSET(O507,-$C507+1,0,$C507))+SUMIF(OFFSET(S507,-$C507+1,0,$C507),"EN",OFFSET(T507,-$C507+1,0,$C507)))*SummonTypeTable!$Q$2</f>
        <v>7090</v>
      </c>
      <c r="J507" t="str">
        <f ca="1">IF(C507=1,60*SummonTypeTable!$Q$2-OFFSET(I507,0,-4),
IF(I507&lt;&gt;OFFSET(I507,-1,0),OFFSET(I507,-1,0)-OFFSET(I507,0,-4),""))</f>
        <v/>
      </c>
      <c r="K507" t="str">
        <f ca="1">IF(C507=1,60*SummonTypeTable!$Q$2/OFFSET(I507,0,-4),
IF(I507&lt;&gt;OFFSET(I507,-1,0),OFFSET(I507,-1,0)/OFFSET(I507,0,-4),""))</f>
        <v/>
      </c>
      <c r="L507" t="str">
        <f t="shared" ca="1" si="96"/>
        <v>cu</v>
      </c>
      <c r="M507" t="s">
        <v>81</v>
      </c>
      <c r="N507" t="s">
        <v>147</v>
      </c>
      <c r="O507">
        <v>11250</v>
      </c>
      <c r="P507" t="str">
        <f t="shared" si="89"/>
        <v/>
      </c>
      <c r="Q507" t="str">
        <f t="shared" ca="1" si="97"/>
        <v>cu</v>
      </c>
      <c r="R507" t="s">
        <v>81</v>
      </c>
      <c r="S507" t="s">
        <v>147</v>
      </c>
      <c r="T507">
        <v>5625</v>
      </c>
      <c r="U507" t="str">
        <f t="shared" ca="1" si="88"/>
        <v>cu</v>
      </c>
      <c r="V507" t="str">
        <f t="shared" si="90"/>
        <v>GO</v>
      </c>
      <c r="W507">
        <f t="shared" si="91"/>
        <v>11250</v>
      </c>
      <c r="X507" t="str">
        <f t="shared" ca="1" si="92"/>
        <v>cu</v>
      </c>
      <c r="Y507" t="str">
        <f t="shared" si="93"/>
        <v>GO</v>
      </c>
      <c r="Z507">
        <f t="shared" si="94"/>
        <v>5625</v>
      </c>
    </row>
    <row r="508" spans="1:26">
      <c r="A508" t="str">
        <f t="shared" si="98"/>
        <v>rt1</v>
      </c>
      <c r="B508" t="str">
        <f>VLOOKUP(A508,EventPointTypeTable!$A:$B,MATCH(EventPointTypeTable!$B$1,EventPointTypeTable!$A$1:$B$1,0),0)</f>
        <v>루틴1</v>
      </c>
      <c r="C508">
        <v>223</v>
      </c>
      <c r="D508">
        <v>586</v>
      </c>
      <c r="E508">
        <f t="shared" ca="1" si="95"/>
        <v>22508</v>
      </c>
      <c r="F508">
        <f ca="1">(60+SUMIF(OFFSET(N508,-$C508+1,0,$C508),"EN",OFFSET(O508,-$C508+1,0,$C508)))*SummonTypeTable!$Q$2</f>
        <v>7443.333333333333</v>
      </c>
      <c r="G508">
        <f ca="1">IF(C508=1,60*SummonTypeTable!$Q$2-OFFSET(F508,0,-1),
IF(F508&lt;&gt;OFFSET(F508,-1,0),OFFSET(F508,-1,0)-OFFSET(F508,0,-1),""))</f>
        <v>-15418</v>
      </c>
      <c r="H508">
        <f ca="1">IF(C508=1,60*SummonTypeTable!$Q$2/OFFSET(F508,0,-1),
IF(F508&lt;&gt;OFFSET(F508,-1,0),OFFSET(F508,-1,0)/OFFSET(F508,0,-1),""))</f>
        <v>0.31499911142704817</v>
      </c>
      <c r="I508">
        <f ca="1">(60+SUMIF(OFFSET(N508,-$C508+1,0,$C508),"EN",OFFSET(O508,-$C508+1,0,$C508))+SUMIF(OFFSET(S508,-$C508+1,0,$C508),"EN",OFFSET(T508,-$C508+1,0,$C508)))*SummonTypeTable!$Q$2</f>
        <v>7443.333333333333</v>
      </c>
      <c r="J508">
        <f ca="1">IF(C508=1,60*SummonTypeTable!$Q$2-OFFSET(I508,0,-4),
IF(I508&lt;&gt;OFFSET(I508,-1,0),OFFSET(I508,-1,0)-OFFSET(I508,0,-4),""))</f>
        <v>-15418</v>
      </c>
      <c r="K508">
        <f ca="1">IF(C508=1,60*SummonTypeTable!$Q$2/OFFSET(I508,0,-4),
IF(I508&lt;&gt;OFFSET(I508,-1,0),OFFSET(I508,-1,0)/OFFSET(I508,0,-4),""))</f>
        <v>0.31499911142704817</v>
      </c>
      <c r="L508" t="str">
        <f t="shared" ca="1" si="96"/>
        <v>cu</v>
      </c>
      <c r="M508" t="s">
        <v>81</v>
      </c>
      <c r="N508" t="s">
        <v>146</v>
      </c>
      <c r="O508">
        <v>530</v>
      </c>
      <c r="P508" t="str">
        <f t="shared" si="89"/>
        <v>에너지너무많음</v>
      </c>
      <c r="Q508" t="str">
        <f t="shared" ca="1" si="97"/>
        <v>cu</v>
      </c>
      <c r="R508" t="s">
        <v>81</v>
      </c>
      <c r="S508" t="s">
        <v>147</v>
      </c>
      <c r="T508">
        <v>5650</v>
      </c>
      <c r="U508" t="str">
        <f t="shared" ca="1" si="88"/>
        <v>cu</v>
      </c>
      <c r="V508" t="str">
        <f t="shared" si="90"/>
        <v>EN</v>
      </c>
      <c r="W508">
        <f t="shared" si="91"/>
        <v>530</v>
      </c>
      <c r="X508" t="str">
        <f t="shared" ca="1" si="92"/>
        <v>cu</v>
      </c>
      <c r="Y508" t="str">
        <f t="shared" si="93"/>
        <v>GO</v>
      </c>
      <c r="Z508">
        <f t="shared" si="94"/>
        <v>5650</v>
      </c>
    </row>
    <row r="509" spans="1:26">
      <c r="A509" t="str">
        <f t="shared" si="98"/>
        <v>rt1</v>
      </c>
      <c r="B509" t="str">
        <f>VLOOKUP(A509,EventPointTypeTable!$A:$B,MATCH(EventPointTypeTable!$B$1,EventPointTypeTable!$A$1:$B$1,0),0)</f>
        <v>루틴1</v>
      </c>
      <c r="C509">
        <v>224</v>
      </c>
      <c r="D509">
        <v>136</v>
      </c>
      <c r="E509">
        <f t="shared" ca="1" si="95"/>
        <v>22644</v>
      </c>
      <c r="F509">
        <f ca="1">(60+SUMIF(OFFSET(N509,-$C509+1,0,$C509),"EN",OFFSET(O509,-$C509+1,0,$C509)))*SummonTypeTable!$Q$2</f>
        <v>7443.333333333333</v>
      </c>
      <c r="G509" t="str">
        <f ca="1">IF(C509=1,60*SummonTypeTable!$Q$2-OFFSET(F509,0,-1),
IF(F509&lt;&gt;OFFSET(F509,-1,0),OFFSET(F509,-1,0)-OFFSET(F509,0,-1),""))</f>
        <v/>
      </c>
      <c r="H509" t="str">
        <f ca="1">IF(C509=1,60*SummonTypeTable!$Q$2/OFFSET(F509,0,-1),
IF(F509&lt;&gt;OFFSET(F509,-1,0),OFFSET(F509,-1,0)/OFFSET(F509,0,-1),""))</f>
        <v/>
      </c>
      <c r="I509">
        <f ca="1">(60+SUMIF(OFFSET(N509,-$C509+1,0,$C509),"EN",OFFSET(O509,-$C509+1,0,$C509))+SUMIF(OFFSET(S509,-$C509+1,0,$C509),"EN",OFFSET(T509,-$C509+1,0,$C509)))*SummonTypeTable!$Q$2</f>
        <v>7443.333333333333</v>
      </c>
      <c r="J509" t="str">
        <f ca="1">IF(C509=1,60*SummonTypeTable!$Q$2-OFFSET(I509,0,-4),
IF(I509&lt;&gt;OFFSET(I509,-1,0),OFFSET(I509,-1,0)-OFFSET(I509,0,-4),""))</f>
        <v/>
      </c>
      <c r="K509" t="str">
        <f ca="1">IF(C509=1,60*SummonTypeTable!$Q$2/OFFSET(I509,0,-4),
IF(I509&lt;&gt;OFFSET(I509,-1,0),OFFSET(I509,-1,0)/OFFSET(I509,0,-4),""))</f>
        <v/>
      </c>
      <c r="L509" t="str">
        <f t="shared" ca="1" si="96"/>
        <v>it</v>
      </c>
      <c r="M509" t="s">
        <v>139</v>
      </c>
      <c r="N509" t="s">
        <v>140</v>
      </c>
      <c r="O509">
        <v>2</v>
      </c>
      <c r="P509" t="str">
        <f t="shared" si="89"/>
        <v/>
      </c>
      <c r="Q509" t="str">
        <f t="shared" ca="1" si="97"/>
        <v>cu</v>
      </c>
      <c r="R509" t="s">
        <v>81</v>
      </c>
      <c r="S509" t="s">
        <v>147</v>
      </c>
      <c r="T509">
        <v>5675</v>
      </c>
      <c r="U509" t="str">
        <f t="shared" ca="1" si="88"/>
        <v>it</v>
      </c>
      <c r="V509" t="str">
        <f t="shared" si="90"/>
        <v>Cash_sCharacterGacha</v>
      </c>
      <c r="W509">
        <f t="shared" si="91"/>
        <v>2</v>
      </c>
      <c r="X509" t="str">
        <f t="shared" ca="1" si="92"/>
        <v>cu</v>
      </c>
      <c r="Y509" t="str">
        <f t="shared" si="93"/>
        <v>GO</v>
      </c>
      <c r="Z509">
        <f t="shared" si="94"/>
        <v>5675</v>
      </c>
    </row>
    <row r="510" spans="1:26">
      <c r="A510" t="str">
        <f t="shared" si="98"/>
        <v>rt1</v>
      </c>
      <c r="B510" t="str">
        <f>VLOOKUP(A510,EventPointTypeTable!$A:$B,MATCH(EventPointTypeTable!$B$1,EventPointTypeTable!$A$1:$B$1,0),0)</f>
        <v>루틴1</v>
      </c>
      <c r="C510">
        <v>225</v>
      </c>
      <c r="D510">
        <v>158</v>
      </c>
      <c r="E510">
        <f t="shared" ca="1" si="95"/>
        <v>22802</v>
      </c>
      <c r="F510">
        <f ca="1">(60+SUMIF(OFFSET(N510,-$C510+1,0,$C510),"EN",OFFSET(O510,-$C510+1,0,$C510)))*SummonTypeTable!$Q$2</f>
        <v>7443.333333333333</v>
      </c>
      <c r="G510" t="str">
        <f ca="1">IF(C510=1,60*SummonTypeTable!$Q$2-OFFSET(F510,0,-1),
IF(F510&lt;&gt;OFFSET(F510,-1,0),OFFSET(F510,-1,0)-OFFSET(F510,0,-1),""))</f>
        <v/>
      </c>
      <c r="H510" t="str">
        <f ca="1">IF(C510=1,60*SummonTypeTable!$Q$2/OFFSET(F510,0,-1),
IF(F510&lt;&gt;OFFSET(F510,-1,0),OFFSET(F510,-1,0)/OFFSET(F510,0,-1),""))</f>
        <v/>
      </c>
      <c r="I510">
        <f ca="1">(60+SUMIF(OFFSET(N510,-$C510+1,0,$C510),"EN",OFFSET(O510,-$C510+1,0,$C510))+SUMIF(OFFSET(S510,-$C510+1,0,$C510),"EN",OFFSET(T510,-$C510+1,0,$C510)))*SummonTypeTable!$Q$2</f>
        <v>7443.333333333333</v>
      </c>
      <c r="J510" t="str">
        <f ca="1">IF(C510=1,60*SummonTypeTable!$Q$2-OFFSET(I510,0,-4),
IF(I510&lt;&gt;OFFSET(I510,-1,0),OFFSET(I510,-1,0)-OFFSET(I510,0,-4),""))</f>
        <v/>
      </c>
      <c r="K510" t="str">
        <f ca="1">IF(C510=1,60*SummonTypeTable!$Q$2/OFFSET(I510,0,-4),
IF(I510&lt;&gt;OFFSET(I510,-1,0),OFFSET(I510,-1,0)/OFFSET(I510,0,-4),""))</f>
        <v/>
      </c>
      <c r="L510" t="str">
        <f t="shared" ca="1" si="96"/>
        <v>cu</v>
      </c>
      <c r="M510" t="s">
        <v>81</v>
      </c>
      <c r="N510" t="s">
        <v>147</v>
      </c>
      <c r="O510">
        <v>11400</v>
      </c>
      <c r="P510" t="str">
        <f t="shared" si="89"/>
        <v/>
      </c>
      <c r="Q510" t="str">
        <f t="shared" ca="1" si="97"/>
        <v>cu</v>
      </c>
      <c r="R510" t="s">
        <v>81</v>
      </c>
      <c r="S510" t="s">
        <v>147</v>
      </c>
      <c r="T510">
        <v>5700</v>
      </c>
      <c r="U510" t="str">
        <f t="shared" ca="1" si="88"/>
        <v>cu</v>
      </c>
      <c r="V510" t="str">
        <f t="shared" si="90"/>
        <v>GO</v>
      </c>
      <c r="W510">
        <f t="shared" si="91"/>
        <v>11400</v>
      </c>
      <c r="X510" t="str">
        <f t="shared" ca="1" si="92"/>
        <v>cu</v>
      </c>
      <c r="Y510" t="str">
        <f t="shared" si="93"/>
        <v>GO</v>
      </c>
      <c r="Z510">
        <f t="shared" si="94"/>
        <v>5700</v>
      </c>
    </row>
    <row r="511" spans="1:26">
      <c r="A511" t="str">
        <f t="shared" si="98"/>
        <v>rt1</v>
      </c>
      <c r="B511" t="str">
        <f>VLOOKUP(A511,EventPointTypeTable!$A:$B,MATCH(EventPointTypeTable!$B$1,EventPointTypeTable!$A$1:$B$1,0),0)</f>
        <v>루틴1</v>
      </c>
      <c r="C511">
        <v>226</v>
      </c>
      <c r="D511">
        <v>174</v>
      </c>
      <c r="E511">
        <f t="shared" ca="1" si="95"/>
        <v>22976</v>
      </c>
      <c r="F511">
        <f ca="1">(60+SUMIF(OFFSET(N511,-$C511+1,0,$C511),"EN",OFFSET(O511,-$C511+1,0,$C511)))*SummonTypeTable!$Q$2</f>
        <v>7443.333333333333</v>
      </c>
      <c r="G511" t="str">
        <f ca="1">IF(C511=1,60*SummonTypeTable!$Q$2-OFFSET(F511,0,-1),
IF(F511&lt;&gt;OFFSET(F511,-1,0),OFFSET(F511,-1,0)-OFFSET(F511,0,-1),""))</f>
        <v/>
      </c>
      <c r="H511" t="str">
        <f ca="1">IF(C511=1,60*SummonTypeTable!$Q$2/OFFSET(F511,0,-1),
IF(F511&lt;&gt;OFFSET(F511,-1,0),OFFSET(F511,-1,0)/OFFSET(F511,0,-1),""))</f>
        <v/>
      </c>
      <c r="I511">
        <f ca="1">(60+SUMIF(OFFSET(N511,-$C511+1,0,$C511),"EN",OFFSET(O511,-$C511+1,0,$C511))+SUMIF(OFFSET(S511,-$C511+1,0,$C511),"EN",OFFSET(T511,-$C511+1,0,$C511)))*SummonTypeTable!$Q$2</f>
        <v>7443.333333333333</v>
      </c>
      <c r="J511" t="str">
        <f ca="1">IF(C511=1,60*SummonTypeTable!$Q$2-OFFSET(I511,0,-4),
IF(I511&lt;&gt;OFFSET(I511,-1,0),OFFSET(I511,-1,0)-OFFSET(I511,0,-4),""))</f>
        <v/>
      </c>
      <c r="K511" t="str">
        <f ca="1">IF(C511=1,60*SummonTypeTable!$Q$2/OFFSET(I511,0,-4),
IF(I511&lt;&gt;OFFSET(I511,-1,0),OFFSET(I511,-1,0)/OFFSET(I511,0,-4),""))</f>
        <v/>
      </c>
      <c r="L511" t="str">
        <f t="shared" ca="1" si="96"/>
        <v>it</v>
      </c>
      <c r="M511" t="s">
        <v>139</v>
      </c>
      <c r="N511" t="s">
        <v>138</v>
      </c>
      <c r="O511">
        <v>10</v>
      </c>
      <c r="P511" t="str">
        <f t="shared" si="89"/>
        <v/>
      </c>
      <c r="Q511" t="str">
        <f t="shared" ca="1" si="97"/>
        <v>cu</v>
      </c>
      <c r="R511" t="s">
        <v>81</v>
      </c>
      <c r="S511" t="s">
        <v>147</v>
      </c>
      <c r="T511">
        <v>5725</v>
      </c>
      <c r="U511" t="str">
        <f t="shared" ca="1" si="88"/>
        <v>it</v>
      </c>
      <c r="V511" t="str">
        <f t="shared" si="90"/>
        <v>Cash_sSpellGacha</v>
      </c>
      <c r="W511">
        <f t="shared" si="91"/>
        <v>10</v>
      </c>
      <c r="X511" t="str">
        <f t="shared" ca="1" si="92"/>
        <v>cu</v>
      </c>
      <c r="Y511" t="str">
        <f t="shared" si="93"/>
        <v>GO</v>
      </c>
      <c r="Z511">
        <f t="shared" si="94"/>
        <v>5725</v>
      </c>
    </row>
    <row r="512" spans="1:26">
      <c r="A512" t="str">
        <f t="shared" si="98"/>
        <v>rt1</v>
      </c>
      <c r="B512" t="str">
        <f>VLOOKUP(A512,EventPointTypeTable!$A:$B,MATCH(EventPointTypeTable!$B$1,EventPointTypeTable!$A$1:$B$1,0),0)</f>
        <v>루틴1</v>
      </c>
      <c r="C512">
        <v>227</v>
      </c>
      <c r="D512">
        <v>516</v>
      </c>
      <c r="E512">
        <f t="shared" ca="1" si="95"/>
        <v>23492</v>
      </c>
      <c r="F512">
        <f ca="1">(60+SUMIF(OFFSET(N512,-$C512+1,0,$C512),"EN",OFFSET(O512,-$C512+1,0,$C512)))*SummonTypeTable!$Q$2</f>
        <v>7820</v>
      </c>
      <c r="G512">
        <f ca="1">IF(C512=1,60*SummonTypeTable!$Q$2-OFFSET(F512,0,-1),
IF(F512&lt;&gt;OFFSET(F512,-1,0),OFFSET(F512,-1,0)-OFFSET(F512,0,-1),""))</f>
        <v>-16048.666666666668</v>
      </c>
      <c r="H512">
        <f ca="1">IF(C512=1,60*SummonTypeTable!$Q$2/OFFSET(F512,0,-1),
IF(F512&lt;&gt;OFFSET(F512,-1,0),OFFSET(F512,-1,0)/OFFSET(F512,0,-1),""))</f>
        <v>0.31684545093365118</v>
      </c>
      <c r="I512">
        <f ca="1">(60+SUMIF(OFFSET(N512,-$C512+1,0,$C512),"EN",OFFSET(O512,-$C512+1,0,$C512))+SUMIF(OFFSET(S512,-$C512+1,0,$C512),"EN",OFFSET(T512,-$C512+1,0,$C512)))*SummonTypeTable!$Q$2</f>
        <v>7820</v>
      </c>
      <c r="J512">
        <f ca="1">IF(C512=1,60*SummonTypeTable!$Q$2-OFFSET(I512,0,-4),
IF(I512&lt;&gt;OFFSET(I512,-1,0),OFFSET(I512,-1,0)-OFFSET(I512,0,-4),""))</f>
        <v>-16048.666666666668</v>
      </c>
      <c r="K512">
        <f ca="1">IF(C512=1,60*SummonTypeTable!$Q$2/OFFSET(I512,0,-4),
IF(I512&lt;&gt;OFFSET(I512,-1,0),OFFSET(I512,-1,0)/OFFSET(I512,0,-4),""))</f>
        <v>0.31684545093365118</v>
      </c>
      <c r="L512" t="str">
        <f t="shared" ca="1" si="96"/>
        <v>cu</v>
      </c>
      <c r="M512" t="s">
        <v>81</v>
      </c>
      <c r="N512" t="s">
        <v>146</v>
      </c>
      <c r="O512">
        <v>565</v>
      </c>
      <c r="P512" t="str">
        <f t="shared" si="89"/>
        <v>에너지너무많음</v>
      </c>
      <c r="Q512" t="str">
        <f t="shared" ca="1" si="97"/>
        <v>cu</v>
      </c>
      <c r="R512" t="s">
        <v>81</v>
      </c>
      <c r="S512" t="s">
        <v>147</v>
      </c>
      <c r="T512">
        <v>5750</v>
      </c>
      <c r="U512" t="str">
        <f t="shared" ca="1" si="88"/>
        <v>cu</v>
      </c>
      <c r="V512" t="str">
        <f t="shared" si="90"/>
        <v>EN</v>
      </c>
      <c r="W512">
        <f t="shared" si="91"/>
        <v>565</v>
      </c>
      <c r="X512" t="str">
        <f t="shared" ca="1" si="92"/>
        <v>cu</v>
      </c>
      <c r="Y512" t="str">
        <f t="shared" si="93"/>
        <v>GO</v>
      </c>
      <c r="Z512">
        <f t="shared" si="94"/>
        <v>5750</v>
      </c>
    </row>
    <row r="513" spans="1:26">
      <c r="A513" t="str">
        <f t="shared" si="98"/>
        <v>rt1</v>
      </c>
      <c r="B513" t="str">
        <f>VLOOKUP(A513,EventPointTypeTable!$A:$B,MATCH(EventPointTypeTable!$B$1,EventPointTypeTable!$A$1:$B$1,0),0)</f>
        <v>루틴1</v>
      </c>
      <c r="C513">
        <v>228</v>
      </c>
      <c r="D513">
        <v>150</v>
      </c>
      <c r="E513">
        <f t="shared" ca="1" si="95"/>
        <v>23642</v>
      </c>
      <c r="F513">
        <f ca="1">(60+SUMIF(OFFSET(N513,-$C513+1,0,$C513),"EN",OFFSET(O513,-$C513+1,0,$C513)))*SummonTypeTable!$Q$2</f>
        <v>7820</v>
      </c>
      <c r="G513" t="str">
        <f ca="1">IF(C513=1,60*SummonTypeTable!$Q$2-OFFSET(F513,0,-1),
IF(F513&lt;&gt;OFFSET(F513,-1,0),OFFSET(F513,-1,0)-OFFSET(F513,0,-1),""))</f>
        <v/>
      </c>
      <c r="H513" t="str">
        <f ca="1">IF(C513=1,60*SummonTypeTable!$Q$2/OFFSET(F513,0,-1),
IF(F513&lt;&gt;OFFSET(F513,-1,0),OFFSET(F513,-1,0)/OFFSET(F513,0,-1),""))</f>
        <v/>
      </c>
      <c r="I513">
        <f ca="1">(60+SUMIF(OFFSET(N513,-$C513+1,0,$C513),"EN",OFFSET(O513,-$C513+1,0,$C513))+SUMIF(OFFSET(S513,-$C513+1,0,$C513),"EN",OFFSET(T513,-$C513+1,0,$C513)))*SummonTypeTable!$Q$2</f>
        <v>7820</v>
      </c>
      <c r="J513" t="str">
        <f ca="1">IF(C513=1,60*SummonTypeTable!$Q$2-OFFSET(I513,0,-4),
IF(I513&lt;&gt;OFFSET(I513,-1,0),OFFSET(I513,-1,0)-OFFSET(I513,0,-4),""))</f>
        <v/>
      </c>
      <c r="K513" t="str">
        <f ca="1">IF(C513=1,60*SummonTypeTable!$Q$2/OFFSET(I513,0,-4),
IF(I513&lt;&gt;OFFSET(I513,-1,0),OFFSET(I513,-1,0)/OFFSET(I513,0,-4),""))</f>
        <v/>
      </c>
      <c r="L513" t="str">
        <f t="shared" ca="1" si="96"/>
        <v>cu</v>
      </c>
      <c r="M513" t="s">
        <v>81</v>
      </c>
      <c r="N513" t="s">
        <v>147</v>
      </c>
      <c r="O513">
        <v>11550</v>
      </c>
      <c r="P513" t="str">
        <f t="shared" si="89"/>
        <v/>
      </c>
      <c r="Q513" t="str">
        <f t="shared" ca="1" si="97"/>
        <v>cu</v>
      </c>
      <c r="R513" t="s">
        <v>81</v>
      </c>
      <c r="S513" t="s">
        <v>147</v>
      </c>
      <c r="T513">
        <v>5775</v>
      </c>
      <c r="U513" t="str">
        <f t="shared" ca="1" si="88"/>
        <v>cu</v>
      </c>
      <c r="V513" t="str">
        <f t="shared" si="90"/>
        <v>GO</v>
      </c>
      <c r="W513">
        <f t="shared" si="91"/>
        <v>11550</v>
      </c>
      <c r="X513" t="str">
        <f t="shared" ca="1" si="92"/>
        <v>cu</v>
      </c>
      <c r="Y513" t="str">
        <f t="shared" si="93"/>
        <v>GO</v>
      </c>
      <c r="Z513">
        <f t="shared" si="94"/>
        <v>5775</v>
      </c>
    </row>
    <row r="514" spans="1:26">
      <c r="A514" t="str">
        <f t="shared" si="98"/>
        <v>rt1</v>
      </c>
      <c r="B514" t="str">
        <f>VLOOKUP(A514,EventPointTypeTable!$A:$B,MATCH(EventPointTypeTable!$B$1,EventPointTypeTable!$A$1:$B$1,0),0)</f>
        <v>루틴1</v>
      </c>
      <c r="C514">
        <v>229</v>
      </c>
      <c r="D514">
        <v>200</v>
      </c>
      <c r="E514">
        <f t="shared" ca="1" si="95"/>
        <v>23842</v>
      </c>
      <c r="F514">
        <f ca="1">(60+SUMIF(OFFSET(N514,-$C514+1,0,$C514),"EN",OFFSET(O514,-$C514+1,0,$C514)))*SummonTypeTable!$Q$2</f>
        <v>7820</v>
      </c>
      <c r="G514" t="str">
        <f ca="1">IF(C514=1,60*SummonTypeTable!$Q$2-OFFSET(F514,0,-1),
IF(F514&lt;&gt;OFFSET(F514,-1,0),OFFSET(F514,-1,0)-OFFSET(F514,0,-1),""))</f>
        <v/>
      </c>
      <c r="H514" t="str">
        <f ca="1">IF(C514=1,60*SummonTypeTable!$Q$2/OFFSET(F514,0,-1),
IF(F514&lt;&gt;OFFSET(F514,-1,0),OFFSET(F514,-1,0)/OFFSET(F514,0,-1),""))</f>
        <v/>
      </c>
      <c r="I514">
        <f ca="1">(60+SUMIF(OFFSET(N514,-$C514+1,0,$C514),"EN",OFFSET(O514,-$C514+1,0,$C514))+SUMIF(OFFSET(S514,-$C514+1,0,$C514),"EN",OFFSET(T514,-$C514+1,0,$C514)))*SummonTypeTable!$Q$2</f>
        <v>7820</v>
      </c>
      <c r="J514" t="str">
        <f ca="1">IF(C514=1,60*SummonTypeTable!$Q$2-OFFSET(I514,0,-4),
IF(I514&lt;&gt;OFFSET(I514,-1,0),OFFSET(I514,-1,0)-OFFSET(I514,0,-4),""))</f>
        <v/>
      </c>
      <c r="K514" t="str">
        <f ca="1">IF(C514=1,60*SummonTypeTable!$Q$2/OFFSET(I514,0,-4),
IF(I514&lt;&gt;OFFSET(I514,-1,0),OFFSET(I514,-1,0)/OFFSET(I514,0,-4),""))</f>
        <v/>
      </c>
      <c r="L514" t="str">
        <f t="shared" ca="1" si="96"/>
        <v>it</v>
      </c>
      <c r="M514" t="s">
        <v>139</v>
      </c>
      <c r="N514" t="s">
        <v>138</v>
      </c>
      <c r="O514">
        <v>30</v>
      </c>
      <c r="P514" t="str">
        <f t="shared" si="89"/>
        <v/>
      </c>
      <c r="Q514" t="str">
        <f t="shared" ca="1" si="97"/>
        <v>cu</v>
      </c>
      <c r="R514" t="s">
        <v>81</v>
      </c>
      <c r="S514" t="s">
        <v>147</v>
      </c>
      <c r="T514">
        <v>5800</v>
      </c>
      <c r="U514" t="str">
        <f t="shared" ref="U514:U577" ca="1" si="99">IF(LEN(L514)=0,"",L514)</f>
        <v>it</v>
      </c>
      <c r="V514" t="str">
        <f t="shared" si="90"/>
        <v>Cash_sSpellGacha</v>
      </c>
      <c r="W514">
        <f t="shared" si="91"/>
        <v>30</v>
      </c>
      <c r="X514" t="str">
        <f t="shared" ca="1" si="92"/>
        <v>cu</v>
      </c>
      <c r="Y514" t="str">
        <f t="shared" si="93"/>
        <v>GO</v>
      </c>
      <c r="Z514">
        <f t="shared" si="94"/>
        <v>5800</v>
      </c>
    </row>
    <row r="515" spans="1:26">
      <c r="A515" t="str">
        <f t="shared" si="98"/>
        <v>rt1</v>
      </c>
      <c r="B515" t="str">
        <f>VLOOKUP(A515,EventPointTypeTable!$A:$B,MATCH(EventPointTypeTable!$B$1,EventPointTypeTable!$A$1:$B$1,0),0)</f>
        <v>루틴1</v>
      </c>
      <c r="C515">
        <v>230</v>
      </c>
      <c r="D515">
        <v>662</v>
      </c>
      <c r="E515">
        <f t="shared" ca="1" si="95"/>
        <v>24504</v>
      </c>
      <c r="F515">
        <f ca="1">(60+SUMIF(OFFSET(N515,-$C515+1,0,$C515),"EN",OFFSET(O515,-$C515+1,0,$C515)))*SummonTypeTable!$Q$2</f>
        <v>7820</v>
      </c>
      <c r="G515" t="str">
        <f ca="1">IF(C515=1,60*SummonTypeTable!$Q$2-OFFSET(F515,0,-1),
IF(F515&lt;&gt;OFFSET(F515,-1,0),OFFSET(F515,-1,0)-OFFSET(F515,0,-1),""))</f>
        <v/>
      </c>
      <c r="H515" t="str">
        <f ca="1">IF(C515=1,60*SummonTypeTable!$Q$2/OFFSET(F515,0,-1),
IF(F515&lt;&gt;OFFSET(F515,-1,0),OFFSET(F515,-1,0)/OFFSET(F515,0,-1),""))</f>
        <v/>
      </c>
      <c r="I515">
        <f ca="1">(60+SUMIF(OFFSET(N515,-$C515+1,0,$C515),"EN",OFFSET(O515,-$C515+1,0,$C515))+SUMIF(OFFSET(S515,-$C515+1,0,$C515),"EN",OFFSET(T515,-$C515+1,0,$C515)))*SummonTypeTable!$Q$2</f>
        <v>7820</v>
      </c>
      <c r="J515" t="str">
        <f ca="1">IF(C515=1,60*SummonTypeTable!$Q$2-OFFSET(I515,0,-4),
IF(I515&lt;&gt;OFFSET(I515,-1,0),OFFSET(I515,-1,0)-OFFSET(I515,0,-4),""))</f>
        <v/>
      </c>
      <c r="K515" t="str">
        <f ca="1">IF(C515=1,60*SummonTypeTable!$Q$2/OFFSET(I515,0,-4),
IF(I515&lt;&gt;OFFSET(I515,-1,0),OFFSET(I515,-1,0)/OFFSET(I515,0,-4),""))</f>
        <v/>
      </c>
      <c r="L515" t="str">
        <f t="shared" ca="1" si="96"/>
        <v>cu</v>
      </c>
      <c r="M515" t="s">
        <v>81</v>
      </c>
      <c r="N515" t="s">
        <v>153</v>
      </c>
      <c r="O515">
        <v>39</v>
      </c>
      <c r="P515" t="str">
        <f t="shared" si="89"/>
        <v/>
      </c>
      <c r="Q515" t="str">
        <f t="shared" ca="1" si="97"/>
        <v>cu</v>
      </c>
      <c r="R515" t="s">
        <v>81</v>
      </c>
      <c r="S515" t="s">
        <v>153</v>
      </c>
      <c r="T515">
        <v>13</v>
      </c>
      <c r="U515" t="str">
        <f t="shared" ca="1" si="99"/>
        <v>cu</v>
      </c>
      <c r="V515" t="str">
        <f t="shared" si="90"/>
        <v>DI</v>
      </c>
      <c r="W515">
        <f t="shared" si="91"/>
        <v>39</v>
      </c>
      <c r="X515" t="str">
        <f t="shared" ca="1" si="92"/>
        <v>cu</v>
      </c>
      <c r="Y515" t="str">
        <f t="shared" si="93"/>
        <v>DI</v>
      </c>
      <c r="Z515">
        <f t="shared" si="94"/>
        <v>13</v>
      </c>
    </row>
    <row r="516" spans="1:26">
      <c r="A516" t="str">
        <f t="shared" si="98"/>
        <v>rt1</v>
      </c>
      <c r="B516" t="str">
        <f>VLOOKUP(A516,EventPointTypeTable!$A:$B,MATCH(EventPointTypeTable!$B$1,EventPointTypeTable!$A$1:$B$1,0),0)</f>
        <v>루틴1</v>
      </c>
      <c r="C516">
        <v>231</v>
      </c>
      <c r="D516">
        <v>139</v>
      </c>
      <c r="E516">
        <f t="shared" ca="1" si="95"/>
        <v>24643</v>
      </c>
      <c r="F516">
        <f ca="1">(60+SUMIF(OFFSET(N516,-$C516+1,0,$C516),"EN",OFFSET(O516,-$C516+1,0,$C516)))*SummonTypeTable!$Q$2</f>
        <v>7820</v>
      </c>
      <c r="G516" t="str">
        <f ca="1">IF(C516=1,60*SummonTypeTable!$Q$2-OFFSET(F516,0,-1),
IF(F516&lt;&gt;OFFSET(F516,-1,0),OFFSET(F516,-1,0)-OFFSET(F516,0,-1),""))</f>
        <v/>
      </c>
      <c r="H516" t="str">
        <f ca="1">IF(C516=1,60*SummonTypeTable!$Q$2/OFFSET(F516,0,-1),
IF(F516&lt;&gt;OFFSET(F516,-1,0),OFFSET(F516,-1,0)/OFFSET(F516,0,-1),""))</f>
        <v/>
      </c>
      <c r="I516">
        <f ca="1">(60+SUMIF(OFFSET(N516,-$C516+1,0,$C516),"EN",OFFSET(O516,-$C516+1,0,$C516))+SUMIF(OFFSET(S516,-$C516+1,0,$C516),"EN",OFFSET(T516,-$C516+1,0,$C516)))*SummonTypeTable!$Q$2</f>
        <v>7820</v>
      </c>
      <c r="J516" t="str">
        <f ca="1">IF(C516=1,60*SummonTypeTable!$Q$2-OFFSET(I516,0,-4),
IF(I516&lt;&gt;OFFSET(I516,-1,0),OFFSET(I516,-1,0)-OFFSET(I516,0,-4),""))</f>
        <v/>
      </c>
      <c r="K516" t="str">
        <f ca="1">IF(C516=1,60*SummonTypeTable!$Q$2/OFFSET(I516,0,-4),
IF(I516&lt;&gt;OFFSET(I516,-1,0),OFFSET(I516,-1,0)/OFFSET(I516,0,-4),""))</f>
        <v/>
      </c>
      <c r="L516" t="str">
        <f t="shared" ca="1" si="96"/>
        <v>cu</v>
      </c>
      <c r="M516" t="s">
        <v>81</v>
      </c>
      <c r="N516" t="s">
        <v>147</v>
      </c>
      <c r="O516">
        <v>11700</v>
      </c>
      <c r="P516" t="str">
        <f t="shared" si="89"/>
        <v/>
      </c>
      <c r="Q516" t="str">
        <f t="shared" ca="1" si="97"/>
        <v>cu</v>
      </c>
      <c r="R516" t="s">
        <v>81</v>
      </c>
      <c r="S516" t="s">
        <v>147</v>
      </c>
      <c r="T516">
        <v>5850</v>
      </c>
      <c r="U516" t="str">
        <f t="shared" ca="1" si="99"/>
        <v>cu</v>
      </c>
      <c r="V516" t="str">
        <f t="shared" si="90"/>
        <v>GO</v>
      </c>
      <c r="W516">
        <f t="shared" si="91"/>
        <v>11700</v>
      </c>
      <c r="X516" t="str">
        <f t="shared" ca="1" si="92"/>
        <v>cu</v>
      </c>
      <c r="Y516" t="str">
        <f t="shared" si="93"/>
        <v>GO</v>
      </c>
      <c r="Z516">
        <f t="shared" si="94"/>
        <v>5850</v>
      </c>
    </row>
    <row r="517" spans="1:26">
      <c r="A517" t="str">
        <f t="shared" si="98"/>
        <v>rt1</v>
      </c>
      <c r="B517" t="str">
        <f>VLOOKUP(A517,EventPointTypeTable!$A:$B,MATCH(EventPointTypeTable!$B$1,EventPointTypeTable!$A$1:$B$1,0),0)</f>
        <v>루틴1</v>
      </c>
      <c r="C517">
        <v>232</v>
      </c>
      <c r="D517">
        <v>258</v>
      </c>
      <c r="E517">
        <f t="shared" ca="1" si="95"/>
        <v>24901</v>
      </c>
      <c r="F517">
        <f ca="1">(60+SUMIF(OFFSET(N517,-$C517+1,0,$C517),"EN",OFFSET(O517,-$C517+1,0,$C517)))*SummonTypeTable!$Q$2</f>
        <v>7820</v>
      </c>
      <c r="G517" t="str">
        <f ca="1">IF(C517=1,60*SummonTypeTable!$Q$2-OFFSET(F517,0,-1),
IF(F517&lt;&gt;OFFSET(F517,-1,0),OFFSET(F517,-1,0)-OFFSET(F517,0,-1),""))</f>
        <v/>
      </c>
      <c r="H517" t="str">
        <f ca="1">IF(C517=1,60*SummonTypeTable!$Q$2/OFFSET(F517,0,-1),
IF(F517&lt;&gt;OFFSET(F517,-1,0),OFFSET(F517,-1,0)/OFFSET(F517,0,-1),""))</f>
        <v/>
      </c>
      <c r="I517">
        <f ca="1">(60+SUMIF(OFFSET(N517,-$C517+1,0,$C517),"EN",OFFSET(O517,-$C517+1,0,$C517))+SUMIF(OFFSET(S517,-$C517+1,0,$C517),"EN",OFFSET(T517,-$C517+1,0,$C517)))*SummonTypeTable!$Q$2</f>
        <v>7820</v>
      </c>
      <c r="J517" t="str">
        <f ca="1">IF(C517=1,60*SummonTypeTable!$Q$2-OFFSET(I517,0,-4),
IF(I517&lt;&gt;OFFSET(I517,-1,0),OFFSET(I517,-1,0)-OFFSET(I517,0,-4),""))</f>
        <v/>
      </c>
      <c r="K517" t="str">
        <f ca="1">IF(C517=1,60*SummonTypeTable!$Q$2/OFFSET(I517,0,-4),
IF(I517&lt;&gt;OFFSET(I517,-1,0),OFFSET(I517,-1,0)/OFFSET(I517,0,-4),""))</f>
        <v/>
      </c>
      <c r="L517" t="str">
        <f t="shared" ca="1" si="96"/>
        <v>it</v>
      </c>
      <c r="M517" t="s">
        <v>139</v>
      </c>
      <c r="N517" t="s">
        <v>140</v>
      </c>
      <c r="O517">
        <v>3</v>
      </c>
      <c r="P517" t="str">
        <f t="shared" si="89"/>
        <v/>
      </c>
      <c r="Q517" t="str">
        <f t="shared" ca="1" si="97"/>
        <v>cu</v>
      </c>
      <c r="R517" t="s">
        <v>81</v>
      </c>
      <c r="S517" t="s">
        <v>147</v>
      </c>
      <c r="T517">
        <v>5875</v>
      </c>
      <c r="U517" t="str">
        <f t="shared" ca="1" si="99"/>
        <v>it</v>
      </c>
      <c r="V517" t="str">
        <f t="shared" si="90"/>
        <v>Cash_sCharacterGacha</v>
      </c>
      <c r="W517">
        <f t="shared" si="91"/>
        <v>3</v>
      </c>
      <c r="X517" t="str">
        <f t="shared" ca="1" si="92"/>
        <v>cu</v>
      </c>
      <c r="Y517" t="str">
        <f t="shared" si="93"/>
        <v>GO</v>
      </c>
      <c r="Z517">
        <f t="shared" si="94"/>
        <v>5875</v>
      </c>
    </row>
    <row r="518" spans="1:26">
      <c r="A518" t="str">
        <f t="shared" si="98"/>
        <v>rt1</v>
      </c>
      <c r="B518" t="str">
        <f>VLOOKUP(A518,EventPointTypeTable!$A:$B,MATCH(EventPointTypeTable!$B$1,EventPointTypeTable!$A$1:$B$1,0),0)</f>
        <v>루틴1</v>
      </c>
      <c r="C518">
        <v>233</v>
      </c>
      <c r="D518">
        <v>643</v>
      </c>
      <c r="E518">
        <f t="shared" ca="1" si="95"/>
        <v>25544</v>
      </c>
      <c r="F518">
        <f ca="1">(60+SUMIF(OFFSET(N518,-$C518+1,0,$C518),"EN",OFFSET(O518,-$C518+1,0,$C518)))*SummonTypeTable!$Q$2</f>
        <v>8173.333333333333</v>
      </c>
      <c r="G518">
        <f ca="1">IF(C518=1,60*SummonTypeTable!$Q$2-OFFSET(F518,0,-1),
IF(F518&lt;&gt;OFFSET(F518,-1,0),OFFSET(F518,-1,0)-OFFSET(F518,0,-1),""))</f>
        <v>-17724</v>
      </c>
      <c r="H518">
        <f ca="1">IF(C518=1,60*SummonTypeTable!$Q$2/OFFSET(F518,0,-1),
IF(F518&lt;&gt;OFFSET(F518,-1,0),OFFSET(F518,-1,0)/OFFSET(F518,0,-1),""))</f>
        <v>0.30613842781083622</v>
      </c>
      <c r="I518">
        <f ca="1">(60+SUMIF(OFFSET(N518,-$C518+1,0,$C518),"EN",OFFSET(O518,-$C518+1,0,$C518))+SUMIF(OFFSET(S518,-$C518+1,0,$C518),"EN",OFFSET(T518,-$C518+1,0,$C518)))*SummonTypeTable!$Q$2</f>
        <v>8173.333333333333</v>
      </c>
      <c r="J518">
        <f ca="1">IF(C518=1,60*SummonTypeTable!$Q$2-OFFSET(I518,0,-4),
IF(I518&lt;&gt;OFFSET(I518,-1,0),OFFSET(I518,-1,0)-OFFSET(I518,0,-4),""))</f>
        <v>-17724</v>
      </c>
      <c r="K518">
        <f ca="1">IF(C518=1,60*SummonTypeTable!$Q$2/OFFSET(I518,0,-4),
IF(I518&lt;&gt;OFFSET(I518,-1,0),OFFSET(I518,-1,0)/OFFSET(I518,0,-4),""))</f>
        <v>0.30613842781083622</v>
      </c>
      <c r="L518" t="str">
        <f t="shared" ca="1" si="96"/>
        <v>cu</v>
      </c>
      <c r="M518" t="s">
        <v>81</v>
      </c>
      <c r="N518" t="s">
        <v>146</v>
      </c>
      <c r="O518">
        <v>530</v>
      </c>
      <c r="P518" t="str">
        <f t="shared" si="89"/>
        <v>에너지너무많음</v>
      </c>
      <c r="Q518" t="str">
        <f t="shared" ca="1" si="97"/>
        <v>cu</v>
      </c>
      <c r="R518" t="s">
        <v>81</v>
      </c>
      <c r="S518" t="s">
        <v>147</v>
      </c>
      <c r="T518">
        <v>5900</v>
      </c>
      <c r="U518" t="str">
        <f t="shared" ca="1" si="99"/>
        <v>cu</v>
      </c>
      <c r="V518" t="str">
        <f t="shared" si="90"/>
        <v>EN</v>
      </c>
      <c r="W518">
        <f t="shared" si="91"/>
        <v>530</v>
      </c>
      <c r="X518" t="str">
        <f t="shared" ca="1" si="92"/>
        <v>cu</v>
      </c>
      <c r="Y518" t="str">
        <f t="shared" si="93"/>
        <v>GO</v>
      </c>
      <c r="Z518">
        <f t="shared" si="94"/>
        <v>5900</v>
      </c>
    </row>
    <row r="519" spans="1:26">
      <c r="A519" t="str">
        <f t="shared" si="98"/>
        <v>rt1</v>
      </c>
      <c r="B519" t="str">
        <f>VLOOKUP(A519,EventPointTypeTable!$A:$B,MATCH(EventPointTypeTable!$B$1,EventPointTypeTable!$A$1:$B$1,0),0)</f>
        <v>루틴1</v>
      </c>
      <c r="C519">
        <v>234</v>
      </c>
      <c r="D519">
        <v>150</v>
      </c>
      <c r="E519">
        <f t="shared" ca="1" si="95"/>
        <v>25694</v>
      </c>
      <c r="F519">
        <f ca="1">(60+SUMIF(OFFSET(N519,-$C519+1,0,$C519),"EN",OFFSET(O519,-$C519+1,0,$C519)))*SummonTypeTable!$Q$2</f>
        <v>8173.333333333333</v>
      </c>
      <c r="G519" t="str">
        <f ca="1">IF(C519=1,60*SummonTypeTable!$Q$2-OFFSET(F519,0,-1),
IF(F519&lt;&gt;OFFSET(F519,-1,0),OFFSET(F519,-1,0)-OFFSET(F519,0,-1),""))</f>
        <v/>
      </c>
      <c r="H519" t="str">
        <f ca="1">IF(C519=1,60*SummonTypeTable!$Q$2/OFFSET(F519,0,-1),
IF(F519&lt;&gt;OFFSET(F519,-1,0),OFFSET(F519,-1,0)/OFFSET(F519,0,-1),""))</f>
        <v/>
      </c>
      <c r="I519">
        <f ca="1">(60+SUMIF(OFFSET(N519,-$C519+1,0,$C519),"EN",OFFSET(O519,-$C519+1,0,$C519))+SUMIF(OFFSET(S519,-$C519+1,0,$C519),"EN",OFFSET(T519,-$C519+1,0,$C519)))*SummonTypeTable!$Q$2</f>
        <v>8173.333333333333</v>
      </c>
      <c r="J519" t="str">
        <f ca="1">IF(C519=1,60*SummonTypeTable!$Q$2-OFFSET(I519,0,-4),
IF(I519&lt;&gt;OFFSET(I519,-1,0),OFFSET(I519,-1,0)-OFFSET(I519,0,-4),""))</f>
        <v/>
      </c>
      <c r="K519" t="str">
        <f ca="1">IF(C519=1,60*SummonTypeTable!$Q$2/OFFSET(I519,0,-4),
IF(I519&lt;&gt;OFFSET(I519,-1,0),OFFSET(I519,-1,0)/OFFSET(I519,0,-4),""))</f>
        <v/>
      </c>
      <c r="L519" t="str">
        <f t="shared" ca="1" si="96"/>
        <v>cu</v>
      </c>
      <c r="M519" t="s">
        <v>81</v>
      </c>
      <c r="N519" t="s">
        <v>147</v>
      </c>
      <c r="O519">
        <v>11850</v>
      </c>
      <c r="P519" t="str">
        <f t="shared" si="89"/>
        <v/>
      </c>
      <c r="Q519" t="str">
        <f t="shared" ca="1" si="97"/>
        <v>cu</v>
      </c>
      <c r="R519" t="s">
        <v>81</v>
      </c>
      <c r="S519" t="s">
        <v>147</v>
      </c>
      <c r="T519">
        <v>5925</v>
      </c>
      <c r="U519" t="str">
        <f t="shared" ca="1" si="99"/>
        <v>cu</v>
      </c>
      <c r="V519" t="str">
        <f t="shared" si="90"/>
        <v>GO</v>
      </c>
      <c r="W519">
        <f t="shared" si="91"/>
        <v>11850</v>
      </c>
      <c r="X519" t="str">
        <f t="shared" ca="1" si="92"/>
        <v>cu</v>
      </c>
      <c r="Y519" t="str">
        <f t="shared" si="93"/>
        <v>GO</v>
      </c>
      <c r="Z519">
        <f t="shared" si="94"/>
        <v>5925</v>
      </c>
    </row>
    <row r="520" spans="1:26">
      <c r="A520" t="str">
        <f t="shared" si="98"/>
        <v>rt1</v>
      </c>
      <c r="B520" t="str">
        <f>VLOOKUP(A520,EventPointTypeTable!$A:$B,MATCH(EventPointTypeTable!$B$1,EventPointTypeTable!$A$1:$B$1,0),0)</f>
        <v>루틴1</v>
      </c>
      <c r="C520">
        <v>235</v>
      </c>
      <c r="D520">
        <v>200</v>
      </c>
      <c r="E520">
        <f t="shared" ca="1" si="95"/>
        <v>25894</v>
      </c>
      <c r="F520">
        <f ca="1">(60+SUMIF(OFFSET(N520,-$C520+1,0,$C520),"EN",OFFSET(O520,-$C520+1,0,$C520)))*SummonTypeTable!$Q$2</f>
        <v>8173.333333333333</v>
      </c>
      <c r="G520" t="str">
        <f ca="1">IF(C520=1,60*SummonTypeTable!$Q$2-OFFSET(F520,0,-1),
IF(F520&lt;&gt;OFFSET(F520,-1,0),OFFSET(F520,-1,0)-OFFSET(F520,0,-1),""))</f>
        <v/>
      </c>
      <c r="H520" t="str">
        <f ca="1">IF(C520=1,60*SummonTypeTable!$Q$2/OFFSET(F520,0,-1),
IF(F520&lt;&gt;OFFSET(F520,-1,0),OFFSET(F520,-1,0)/OFFSET(F520,0,-1),""))</f>
        <v/>
      </c>
      <c r="I520">
        <f ca="1">(60+SUMIF(OFFSET(N520,-$C520+1,0,$C520),"EN",OFFSET(O520,-$C520+1,0,$C520))+SUMIF(OFFSET(S520,-$C520+1,0,$C520),"EN",OFFSET(T520,-$C520+1,0,$C520)))*SummonTypeTable!$Q$2</f>
        <v>8173.333333333333</v>
      </c>
      <c r="J520" t="str">
        <f ca="1">IF(C520=1,60*SummonTypeTable!$Q$2-OFFSET(I520,0,-4),
IF(I520&lt;&gt;OFFSET(I520,-1,0),OFFSET(I520,-1,0)-OFFSET(I520,0,-4),""))</f>
        <v/>
      </c>
      <c r="K520" t="str">
        <f ca="1">IF(C520=1,60*SummonTypeTable!$Q$2/OFFSET(I520,0,-4),
IF(I520&lt;&gt;OFFSET(I520,-1,0),OFFSET(I520,-1,0)/OFFSET(I520,0,-4),""))</f>
        <v/>
      </c>
      <c r="L520" t="str">
        <f t="shared" ca="1" si="96"/>
        <v>it</v>
      </c>
      <c r="M520" t="s">
        <v>139</v>
      </c>
      <c r="N520" t="s">
        <v>158</v>
      </c>
      <c r="O520">
        <v>3</v>
      </c>
      <c r="P520" t="str">
        <f t="shared" si="89"/>
        <v/>
      </c>
      <c r="Q520" t="str">
        <f t="shared" ca="1" si="97"/>
        <v>cu</v>
      </c>
      <c r="R520" t="s">
        <v>81</v>
      </c>
      <c r="S520" t="s">
        <v>147</v>
      </c>
      <c r="T520">
        <v>5950</v>
      </c>
      <c r="U520" t="str">
        <f t="shared" ca="1" si="99"/>
        <v>it</v>
      </c>
      <c r="V520" t="str">
        <f t="shared" si="90"/>
        <v>Cash_sEquipGacha</v>
      </c>
      <c r="W520">
        <f t="shared" si="91"/>
        <v>3</v>
      </c>
      <c r="X520" t="str">
        <f t="shared" ca="1" si="92"/>
        <v>cu</v>
      </c>
      <c r="Y520" t="str">
        <f t="shared" si="93"/>
        <v>GO</v>
      </c>
      <c r="Z520">
        <f t="shared" si="94"/>
        <v>5950</v>
      </c>
    </row>
    <row r="521" spans="1:26">
      <c r="A521" t="str">
        <f t="shared" si="98"/>
        <v>rt1</v>
      </c>
      <c r="B521" t="str">
        <f>VLOOKUP(A521,EventPointTypeTable!$A:$B,MATCH(EventPointTypeTable!$B$1,EventPointTypeTable!$A$1:$B$1,0),0)</f>
        <v>루틴1</v>
      </c>
      <c r="C521">
        <v>236</v>
      </c>
      <c r="D521">
        <v>718</v>
      </c>
      <c r="E521">
        <f t="shared" ca="1" si="95"/>
        <v>26612</v>
      </c>
      <c r="F521">
        <f ca="1">(60+SUMIF(OFFSET(N521,-$C521+1,0,$C521),"EN",OFFSET(O521,-$C521+1,0,$C521)))*SummonTypeTable!$Q$2</f>
        <v>8550</v>
      </c>
      <c r="G521">
        <f ca="1">IF(C521=1,60*SummonTypeTable!$Q$2-OFFSET(F521,0,-1),
IF(F521&lt;&gt;OFFSET(F521,-1,0),OFFSET(F521,-1,0)-OFFSET(F521,0,-1),""))</f>
        <v>-18438.666666666668</v>
      </c>
      <c r="H521">
        <f ca="1">IF(C521=1,60*SummonTypeTable!$Q$2/OFFSET(F521,0,-1),
IF(F521&lt;&gt;OFFSET(F521,-1,0),OFFSET(F521,-1,0)/OFFSET(F521,0,-1),""))</f>
        <v>0.30712961571221004</v>
      </c>
      <c r="I521">
        <f ca="1">(60+SUMIF(OFFSET(N521,-$C521+1,0,$C521),"EN",OFFSET(O521,-$C521+1,0,$C521))+SUMIF(OFFSET(S521,-$C521+1,0,$C521),"EN",OFFSET(T521,-$C521+1,0,$C521)))*SummonTypeTable!$Q$2</f>
        <v>8550</v>
      </c>
      <c r="J521">
        <f ca="1">IF(C521=1,60*SummonTypeTable!$Q$2-OFFSET(I521,0,-4),
IF(I521&lt;&gt;OFFSET(I521,-1,0),OFFSET(I521,-1,0)-OFFSET(I521,0,-4),""))</f>
        <v>-18438.666666666668</v>
      </c>
      <c r="K521">
        <f ca="1">IF(C521=1,60*SummonTypeTable!$Q$2/OFFSET(I521,0,-4),
IF(I521&lt;&gt;OFFSET(I521,-1,0),OFFSET(I521,-1,0)/OFFSET(I521,0,-4),""))</f>
        <v>0.30712961571221004</v>
      </c>
      <c r="L521" t="str">
        <f t="shared" ca="1" si="96"/>
        <v>cu</v>
      </c>
      <c r="M521" t="s">
        <v>81</v>
      </c>
      <c r="N521" t="s">
        <v>146</v>
      </c>
      <c r="O521">
        <v>565</v>
      </c>
      <c r="P521" t="str">
        <f t="shared" si="89"/>
        <v>에너지너무많음</v>
      </c>
      <c r="Q521" t="str">
        <f t="shared" ca="1" si="97"/>
        <v>cu</v>
      </c>
      <c r="R521" t="s">
        <v>81</v>
      </c>
      <c r="S521" t="s">
        <v>147</v>
      </c>
      <c r="T521">
        <v>5975</v>
      </c>
      <c r="U521" t="str">
        <f t="shared" ca="1" si="99"/>
        <v>cu</v>
      </c>
      <c r="V521" t="str">
        <f t="shared" si="90"/>
        <v>EN</v>
      </c>
      <c r="W521">
        <f t="shared" si="91"/>
        <v>565</v>
      </c>
      <c r="X521" t="str">
        <f t="shared" ca="1" si="92"/>
        <v>cu</v>
      </c>
      <c r="Y521" t="str">
        <f t="shared" si="93"/>
        <v>GO</v>
      </c>
      <c r="Z521">
        <f t="shared" si="94"/>
        <v>5975</v>
      </c>
    </row>
    <row r="522" spans="1:26">
      <c r="A522" t="str">
        <f t="shared" si="98"/>
        <v>rt1</v>
      </c>
      <c r="B522" t="str">
        <f>VLOOKUP(A522,EventPointTypeTable!$A:$B,MATCH(EventPointTypeTable!$B$1,EventPointTypeTable!$A$1:$B$1,0),0)</f>
        <v>루틴1</v>
      </c>
      <c r="C522">
        <v>237</v>
      </c>
      <c r="D522">
        <v>138</v>
      </c>
      <c r="E522">
        <f t="shared" ca="1" si="95"/>
        <v>26750</v>
      </c>
      <c r="F522">
        <f ca="1">(60+SUMIF(OFFSET(N522,-$C522+1,0,$C522),"EN",OFFSET(O522,-$C522+1,0,$C522)))*SummonTypeTable!$Q$2</f>
        <v>8550</v>
      </c>
      <c r="G522" t="str">
        <f ca="1">IF(C522=1,60*SummonTypeTable!$Q$2-OFFSET(F522,0,-1),
IF(F522&lt;&gt;OFFSET(F522,-1,0),OFFSET(F522,-1,0)-OFFSET(F522,0,-1),""))</f>
        <v/>
      </c>
      <c r="H522" t="str">
        <f ca="1">IF(C522=1,60*SummonTypeTable!$Q$2/OFFSET(F522,0,-1),
IF(F522&lt;&gt;OFFSET(F522,-1,0),OFFSET(F522,-1,0)/OFFSET(F522,0,-1),""))</f>
        <v/>
      </c>
      <c r="I522">
        <f ca="1">(60+SUMIF(OFFSET(N522,-$C522+1,0,$C522),"EN",OFFSET(O522,-$C522+1,0,$C522))+SUMIF(OFFSET(S522,-$C522+1,0,$C522),"EN",OFFSET(T522,-$C522+1,0,$C522)))*SummonTypeTable!$Q$2</f>
        <v>8550</v>
      </c>
      <c r="J522" t="str">
        <f ca="1">IF(C522=1,60*SummonTypeTable!$Q$2-OFFSET(I522,0,-4),
IF(I522&lt;&gt;OFFSET(I522,-1,0),OFFSET(I522,-1,0)-OFFSET(I522,0,-4),""))</f>
        <v/>
      </c>
      <c r="K522" t="str">
        <f ca="1">IF(C522=1,60*SummonTypeTable!$Q$2/OFFSET(I522,0,-4),
IF(I522&lt;&gt;OFFSET(I522,-1,0),OFFSET(I522,-1,0)/OFFSET(I522,0,-4),""))</f>
        <v/>
      </c>
      <c r="L522" t="str">
        <f t="shared" ca="1" si="96"/>
        <v>cu</v>
      </c>
      <c r="M522" t="s">
        <v>81</v>
      </c>
      <c r="N522" t="s">
        <v>147</v>
      </c>
      <c r="O522">
        <v>12000</v>
      </c>
      <c r="P522" t="str">
        <f t="shared" si="89"/>
        <v/>
      </c>
      <c r="Q522" t="str">
        <f t="shared" ca="1" si="97"/>
        <v>cu</v>
      </c>
      <c r="R522" t="s">
        <v>81</v>
      </c>
      <c r="S522" t="s">
        <v>147</v>
      </c>
      <c r="T522">
        <v>6000</v>
      </c>
      <c r="U522" t="str">
        <f t="shared" ca="1" si="99"/>
        <v>cu</v>
      </c>
      <c r="V522" t="str">
        <f t="shared" si="90"/>
        <v>GO</v>
      </c>
      <c r="W522">
        <f t="shared" si="91"/>
        <v>12000</v>
      </c>
      <c r="X522" t="str">
        <f t="shared" ca="1" si="92"/>
        <v>cu</v>
      </c>
      <c r="Y522" t="str">
        <f t="shared" si="93"/>
        <v>GO</v>
      </c>
      <c r="Z522">
        <f t="shared" si="94"/>
        <v>6000</v>
      </c>
    </row>
    <row r="523" spans="1:26">
      <c r="A523" t="str">
        <f t="shared" si="98"/>
        <v>rt1</v>
      </c>
      <c r="B523" t="str">
        <f>VLOOKUP(A523,EventPointTypeTable!$A:$B,MATCH(EventPointTypeTable!$B$1,EventPointTypeTable!$A$1:$B$1,0),0)</f>
        <v>루틴1</v>
      </c>
      <c r="C523">
        <v>238</v>
      </c>
      <c r="D523">
        <v>195</v>
      </c>
      <c r="E523">
        <f t="shared" ca="1" si="95"/>
        <v>26945</v>
      </c>
      <c r="F523">
        <f ca="1">(60+SUMIF(OFFSET(N523,-$C523+1,0,$C523),"EN",OFFSET(O523,-$C523+1,0,$C523)))*SummonTypeTable!$Q$2</f>
        <v>8550</v>
      </c>
      <c r="G523" t="str">
        <f ca="1">IF(C523=1,60*SummonTypeTable!$Q$2-OFFSET(F523,0,-1),
IF(F523&lt;&gt;OFFSET(F523,-1,0),OFFSET(F523,-1,0)-OFFSET(F523,0,-1),""))</f>
        <v/>
      </c>
      <c r="H523" t="str">
        <f ca="1">IF(C523=1,60*SummonTypeTable!$Q$2/OFFSET(F523,0,-1),
IF(F523&lt;&gt;OFFSET(F523,-1,0),OFFSET(F523,-1,0)/OFFSET(F523,0,-1),""))</f>
        <v/>
      </c>
      <c r="I523">
        <f ca="1">(60+SUMIF(OFFSET(N523,-$C523+1,0,$C523),"EN",OFFSET(O523,-$C523+1,0,$C523))+SUMIF(OFFSET(S523,-$C523+1,0,$C523),"EN",OFFSET(T523,-$C523+1,0,$C523)))*SummonTypeTable!$Q$2</f>
        <v>8550</v>
      </c>
      <c r="J523" t="str">
        <f ca="1">IF(C523=1,60*SummonTypeTable!$Q$2-OFFSET(I523,0,-4),
IF(I523&lt;&gt;OFFSET(I523,-1,0),OFFSET(I523,-1,0)-OFFSET(I523,0,-4),""))</f>
        <v/>
      </c>
      <c r="K523" t="str">
        <f ca="1">IF(C523=1,60*SummonTypeTable!$Q$2/OFFSET(I523,0,-4),
IF(I523&lt;&gt;OFFSET(I523,-1,0),OFFSET(I523,-1,0)/OFFSET(I523,0,-4),""))</f>
        <v/>
      </c>
      <c r="L523" t="str">
        <f t="shared" ca="1" si="96"/>
        <v>it</v>
      </c>
      <c r="M523" t="s">
        <v>139</v>
      </c>
      <c r="N523" t="s">
        <v>140</v>
      </c>
      <c r="O523">
        <v>10</v>
      </c>
      <c r="P523" t="str">
        <f t="shared" si="89"/>
        <v/>
      </c>
      <c r="Q523" t="str">
        <f t="shared" ca="1" si="97"/>
        <v>cu</v>
      </c>
      <c r="R523" t="s">
        <v>81</v>
      </c>
      <c r="S523" t="s">
        <v>147</v>
      </c>
      <c r="T523">
        <v>6025</v>
      </c>
      <c r="U523" t="str">
        <f t="shared" ca="1" si="99"/>
        <v>it</v>
      </c>
      <c r="V523" t="str">
        <f t="shared" si="90"/>
        <v>Cash_sCharacterGacha</v>
      </c>
      <c r="W523">
        <f t="shared" si="91"/>
        <v>10</v>
      </c>
      <c r="X523" t="str">
        <f t="shared" ca="1" si="92"/>
        <v>cu</v>
      </c>
      <c r="Y523" t="str">
        <f t="shared" si="93"/>
        <v>GO</v>
      </c>
      <c r="Z523">
        <f t="shared" si="94"/>
        <v>6025</v>
      </c>
    </row>
    <row r="524" spans="1:26">
      <c r="A524" t="str">
        <f t="shared" si="98"/>
        <v>rt1</v>
      </c>
      <c r="B524" t="str">
        <f>VLOOKUP(A524,EventPointTypeTable!$A:$B,MATCH(EventPointTypeTable!$B$1,EventPointTypeTable!$A$1:$B$1,0),0)</f>
        <v>루틴1</v>
      </c>
      <c r="C524">
        <v>239</v>
      </c>
      <c r="D524">
        <v>225</v>
      </c>
      <c r="E524">
        <f t="shared" ca="1" si="95"/>
        <v>27170</v>
      </c>
      <c r="F524">
        <f ca="1">(60+SUMIF(OFFSET(N524,-$C524+1,0,$C524),"EN",OFFSET(O524,-$C524+1,0,$C524)))*SummonTypeTable!$Q$2</f>
        <v>8550</v>
      </c>
      <c r="G524" t="str">
        <f ca="1">IF(C524=1,60*SummonTypeTable!$Q$2-OFFSET(F524,0,-1),
IF(F524&lt;&gt;OFFSET(F524,-1,0),OFFSET(F524,-1,0)-OFFSET(F524,0,-1),""))</f>
        <v/>
      </c>
      <c r="H524" t="str">
        <f ca="1">IF(C524=1,60*SummonTypeTable!$Q$2/OFFSET(F524,0,-1),
IF(F524&lt;&gt;OFFSET(F524,-1,0),OFFSET(F524,-1,0)/OFFSET(F524,0,-1),""))</f>
        <v/>
      </c>
      <c r="I524">
        <f ca="1">(60+SUMIF(OFFSET(N524,-$C524+1,0,$C524),"EN",OFFSET(O524,-$C524+1,0,$C524))+SUMIF(OFFSET(S524,-$C524+1,0,$C524),"EN",OFFSET(T524,-$C524+1,0,$C524)))*SummonTypeTable!$Q$2</f>
        <v>8550</v>
      </c>
      <c r="J524" t="str">
        <f ca="1">IF(C524=1,60*SummonTypeTable!$Q$2-OFFSET(I524,0,-4),
IF(I524&lt;&gt;OFFSET(I524,-1,0),OFFSET(I524,-1,0)-OFFSET(I524,0,-4),""))</f>
        <v/>
      </c>
      <c r="K524" t="str">
        <f ca="1">IF(C524=1,60*SummonTypeTable!$Q$2/OFFSET(I524,0,-4),
IF(I524&lt;&gt;OFFSET(I524,-1,0),OFFSET(I524,-1,0)/OFFSET(I524,0,-4),""))</f>
        <v/>
      </c>
      <c r="L524" t="str">
        <f t="shared" ca="1" si="96"/>
        <v>cu</v>
      </c>
      <c r="M524" t="s">
        <v>81</v>
      </c>
      <c r="N524" t="s">
        <v>147</v>
      </c>
      <c r="O524">
        <v>12100</v>
      </c>
      <c r="P524" t="str">
        <f t="shared" si="89"/>
        <v/>
      </c>
      <c r="Q524" t="str">
        <f t="shared" ca="1" si="97"/>
        <v>cu</v>
      </c>
      <c r="R524" t="s">
        <v>81</v>
      </c>
      <c r="S524" t="s">
        <v>147</v>
      </c>
      <c r="T524">
        <v>6050</v>
      </c>
      <c r="U524" t="str">
        <f t="shared" ca="1" si="99"/>
        <v>cu</v>
      </c>
      <c r="V524" t="str">
        <f t="shared" si="90"/>
        <v>GO</v>
      </c>
      <c r="W524">
        <f t="shared" si="91"/>
        <v>12100</v>
      </c>
      <c r="X524" t="str">
        <f t="shared" ca="1" si="92"/>
        <v>cu</v>
      </c>
      <c r="Y524" t="str">
        <f t="shared" si="93"/>
        <v>GO</v>
      </c>
      <c r="Z524">
        <f t="shared" si="94"/>
        <v>6050</v>
      </c>
    </row>
    <row r="525" spans="1:26">
      <c r="A525" t="str">
        <f t="shared" si="98"/>
        <v>rt1</v>
      </c>
      <c r="B525" t="str">
        <f>VLOOKUP(A525,EventPointTypeTable!$A:$B,MATCH(EventPointTypeTable!$B$1,EventPointTypeTable!$A$1:$B$1,0),0)</f>
        <v>루틴1</v>
      </c>
      <c r="C525">
        <v>240</v>
      </c>
      <c r="D525">
        <v>538</v>
      </c>
      <c r="E525">
        <f t="shared" ca="1" si="95"/>
        <v>27708</v>
      </c>
      <c r="F525">
        <f ca="1">(60+SUMIF(OFFSET(N525,-$C525+1,0,$C525),"EN",OFFSET(O525,-$C525+1,0,$C525)))*SummonTypeTable!$Q$2</f>
        <v>8950</v>
      </c>
      <c r="G525">
        <f ca="1">IF(C525=1,60*SummonTypeTable!$Q$2-OFFSET(F525,0,-1),
IF(F525&lt;&gt;OFFSET(F525,-1,0),OFFSET(F525,-1,0)-OFFSET(F525,0,-1),""))</f>
        <v>-19158</v>
      </c>
      <c r="H525">
        <f ca="1">IF(C525=1,60*SummonTypeTable!$Q$2/OFFSET(F525,0,-1),
IF(F525&lt;&gt;OFFSET(F525,-1,0),OFFSET(F525,-1,0)/OFFSET(F525,0,-1),""))</f>
        <v>0.30857514075357295</v>
      </c>
      <c r="I525">
        <f ca="1">(60+SUMIF(OFFSET(N525,-$C525+1,0,$C525),"EN",OFFSET(O525,-$C525+1,0,$C525))+SUMIF(OFFSET(S525,-$C525+1,0,$C525),"EN",OFFSET(T525,-$C525+1,0,$C525)))*SummonTypeTable!$Q$2</f>
        <v>8950</v>
      </c>
      <c r="J525">
        <f ca="1">IF(C525=1,60*SummonTypeTable!$Q$2-OFFSET(I525,0,-4),
IF(I525&lt;&gt;OFFSET(I525,-1,0),OFFSET(I525,-1,0)-OFFSET(I525,0,-4),""))</f>
        <v>-19158</v>
      </c>
      <c r="K525">
        <f ca="1">IF(C525=1,60*SummonTypeTable!$Q$2/OFFSET(I525,0,-4),
IF(I525&lt;&gt;OFFSET(I525,-1,0),OFFSET(I525,-1,0)/OFFSET(I525,0,-4),""))</f>
        <v>0.30857514075357295</v>
      </c>
      <c r="L525" t="str">
        <f t="shared" ca="1" si="96"/>
        <v>cu</v>
      </c>
      <c r="M525" t="s">
        <v>81</v>
      </c>
      <c r="N525" t="s">
        <v>146</v>
      </c>
      <c r="O525">
        <v>600</v>
      </c>
      <c r="P525" t="str">
        <f t="shared" ref="P525:P588" si="100">IF(M525="장비1상자",
  IF(OR(N525&gt;3,O525&gt;5),"장비이상",""),
IF(N525="GO",
  IF(O525&lt;100,"골드이상",""),
IF(N525="EN",
  IF(O525&gt;29,"에너지너무많음",
  IF(O525&gt;9,"에너지다소많음","")),"")))</f>
        <v>에너지너무많음</v>
      </c>
      <c r="Q525" t="str">
        <f t="shared" ca="1" si="97"/>
        <v>cu</v>
      </c>
      <c r="R525" t="s">
        <v>81</v>
      </c>
      <c r="S525" t="s">
        <v>147</v>
      </c>
      <c r="T525">
        <v>6075</v>
      </c>
      <c r="U525" t="str">
        <f t="shared" ca="1" si="99"/>
        <v>cu</v>
      </c>
      <c r="V525" t="str">
        <f t="shared" ref="V525:V588" si="101">IF(LEN(N525)=0,"",N525)</f>
        <v>EN</v>
      </c>
      <c r="W525">
        <f t="shared" ref="W525:W588" si="102">IF(LEN(O525)=0,"",O525)</f>
        <v>600</v>
      </c>
      <c r="X525" t="str">
        <f t="shared" ref="X525:X588" ca="1" si="103">IF(LEN(Q525)=0,"",Q525)</f>
        <v>cu</v>
      </c>
      <c r="Y525" t="str">
        <f t="shared" ref="Y525:Y588" si="104">IF(LEN(S525)=0,"",S525)</f>
        <v>GO</v>
      </c>
      <c r="Z525">
        <f t="shared" ref="Z525:Z588" si="105">IF(LEN(T525)=0,"",T525)</f>
        <v>6075</v>
      </c>
    </row>
    <row r="526" spans="1:26">
      <c r="A526" t="str">
        <f t="shared" si="98"/>
        <v>rt1</v>
      </c>
      <c r="B526" t="str">
        <f>VLOOKUP(A526,EventPointTypeTable!$A:$B,MATCH(EventPointTypeTable!$B$1,EventPointTypeTable!$A$1:$B$1,0),0)</f>
        <v>루틴1</v>
      </c>
      <c r="C526">
        <v>241</v>
      </c>
      <c r="D526">
        <v>92</v>
      </c>
      <c r="E526">
        <f t="shared" ca="1" si="95"/>
        <v>27800</v>
      </c>
      <c r="F526">
        <f ca="1">(60+SUMIF(OFFSET(N526,-$C526+1,0,$C526),"EN",OFFSET(O526,-$C526+1,0,$C526)))*SummonTypeTable!$Q$2</f>
        <v>8950</v>
      </c>
      <c r="G526" t="str">
        <f ca="1">IF(C526=1,60*SummonTypeTable!$Q$2-OFFSET(F526,0,-1),
IF(F526&lt;&gt;OFFSET(F526,-1,0),OFFSET(F526,-1,0)-OFFSET(F526,0,-1),""))</f>
        <v/>
      </c>
      <c r="H526" t="str">
        <f ca="1">IF(C526=1,60*SummonTypeTable!$Q$2/OFFSET(F526,0,-1),
IF(F526&lt;&gt;OFFSET(F526,-1,0),OFFSET(F526,-1,0)/OFFSET(F526,0,-1),""))</f>
        <v/>
      </c>
      <c r="I526">
        <f ca="1">(60+SUMIF(OFFSET(N526,-$C526+1,0,$C526),"EN",OFFSET(O526,-$C526+1,0,$C526))+SUMIF(OFFSET(S526,-$C526+1,0,$C526),"EN",OFFSET(T526,-$C526+1,0,$C526)))*SummonTypeTable!$Q$2</f>
        <v>8950</v>
      </c>
      <c r="J526" t="str">
        <f ca="1">IF(C526=1,60*SummonTypeTable!$Q$2-OFFSET(I526,0,-4),
IF(I526&lt;&gt;OFFSET(I526,-1,0),OFFSET(I526,-1,0)-OFFSET(I526,0,-4),""))</f>
        <v/>
      </c>
      <c r="K526" t="str">
        <f ca="1">IF(C526=1,60*SummonTypeTable!$Q$2/OFFSET(I526,0,-4),
IF(I526&lt;&gt;OFFSET(I526,-1,0),OFFSET(I526,-1,0)/OFFSET(I526,0,-4),""))</f>
        <v/>
      </c>
      <c r="L526" t="str">
        <f t="shared" ca="1" si="96"/>
        <v>cu</v>
      </c>
      <c r="M526" t="s">
        <v>81</v>
      </c>
      <c r="N526" t="s">
        <v>147</v>
      </c>
      <c r="O526">
        <v>12200</v>
      </c>
      <c r="P526" t="str">
        <f t="shared" si="100"/>
        <v/>
      </c>
      <c r="Q526" t="str">
        <f t="shared" ca="1" si="97"/>
        <v>cu</v>
      </c>
      <c r="R526" t="s">
        <v>81</v>
      </c>
      <c r="S526" t="s">
        <v>147</v>
      </c>
      <c r="T526">
        <v>6100</v>
      </c>
      <c r="U526" t="str">
        <f t="shared" ca="1" si="99"/>
        <v>cu</v>
      </c>
      <c r="V526" t="str">
        <f t="shared" si="101"/>
        <v>GO</v>
      </c>
      <c r="W526">
        <f t="shared" si="102"/>
        <v>12200</v>
      </c>
      <c r="X526" t="str">
        <f t="shared" ca="1" si="103"/>
        <v>cu</v>
      </c>
      <c r="Y526" t="str">
        <f t="shared" si="104"/>
        <v>GO</v>
      </c>
      <c r="Z526">
        <f t="shared" si="105"/>
        <v>6100</v>
      </c>
    </row>
    <row r="527" spans="1:26">
      <c r="A527" t="str">
        <f t="shared" si="98"/>
        <v>rt1</v>
      </c>
      <c r="B527" t="str">
        <f>VLOOKUP(A527,EventPointTypeTable!$A:$B,MATCH(EventPointTypeTable!$B$1,EventPointTypeTable!$A$1:$B$1,0),0)</f>
        <v>루틴1</v>
      </c>
      <c r="C527">
        <v>242</v>
      </c>
      <c r="D527">
        <v>107</v>
      </c>
      <c r="E527">
        <f t="shared" ca="1" si="95"/>
        <v>27907</v>
      </c>
      <c r="F527">
        <f ca="1">(60+SUMIF(OFFSET(N527,-$C527+1,0,$C527),"EN",OFFSET(O527,-$C527+1,0,$C527)))*SummonTypeTable!$Q$2</f>
        <v>8950</v>
      </c>
      <c r="G527" t="str">
        <f ca="1">IF(C527=1,60*SummonTypeTable!$Q$2-OFFSET(F527,0,-1),
IF(F527&lt;&gt;OFFSET(F527,-1,0),OFFSET(F527,-1,0)-OFFSET(F527,0,-1),""))</f>
        <v/>
      </c>
      <c r="H527" t="str">
        <f ca="1">IF(C527=1,60*SummonTypeTable!$Q$2/OFFSET(F527,0,-1),
IF(F527&lt;&gt;OFFSET(F527,-1,0),OFFSET(F527,-1,0)/OFFSET(F527,0,-1),""))</f>
        <v/>
      </c>
      <c r="I527">
        <f ca="1">(60+SUMIF(OFFSET(N527,-$C527+1,0,$C527),"EN",OFFSET(O527,-$C527+1,0,$C527))+SUMIF(OFFSET(S527,-$C527+1,0,$C527),"EN",OFFSET(T527,-$C527+1,0,$C527)))*SummonTypeTable!$Q$2</f>
        <v>8950</v>
      </c>
      <c r="J527" t="str">
        <f ca="1">IF(C527=1,60*SummonTypeTable!$Q$2-OFFSET(I527,0,-4),
IF(I527&lt;&gt;OFFSET(I527,-1,0),OFFSET(I527,-1,0)-OFFSET(I527,0,-4),""))</f>
        <v/>
      </c>
      <c r="K527" t="str">
        <f ca="1">IF(C527=1,60*SummonTypeTable!$Q$2/OFFSET(I527,0,-4),
IF(I527&lt;&gt;OFFSET(I527,-1,0),OFFSET(I527,-1,0)/OFFSET(I527,0,-4),""))</f>
        <v/>
      </c>
      <c r="L527" t="str">
        <f t="shared" ca="1" si="96"/>
        <v>cu</v>
      </c>
      <c r="M527" t="s">
        <v>81</v>
      </c>
      <c r="N527" t="s">
        <v>147</v>
      </c>
      <c r="O527">
        <v>12250</v>
      </c>
      <c r="P527" t="str">
        <f t="shared" si="100"/>
        <v/>
      </c>
      <c r="Q527" t="str">
        <f t="shared" ca="1" si="97"/>
        <v>cu</v>
      </c>
      <c r="R527" t="s">
        <v>81</v>
      </c>
      <c r="S527" t="s">
        <v>147</v>
      </c>
      <c r="T527">
        <v>6125</v>
      </c>
      <c r="U527" t="str">
        <f t="shared" ca="1" si="99"/>
        <v>cu</v>
      </c>
      <c r="V527" t="str">
        <f t="shared" si="101"/>
        <v>GO</v>
      </c>
      <c r="W527">
        <f t="shared" si="102"/>
        <v>12250</v>
      </c>
      <c r="X527" t="str">
        <f t="shared" ca="1" si="103"/>
        <v>cu</v>
      </c>
      <c r="Y527" t="str">
        <f t="shared" si="104"/>
        <v>GO</v>
      </c>
      <c r="Z527">
        <f t="shared" si="105"/>
        <v>6125</v>
      </c>
    </row>
    <row r="528" spans="1:26">
      <c r="A528" t="str">
        <f t="shared" si="98"/>
        <v>rt1</v>
      </c>
      <c r="B528" t="str">
        <f>VLOOKUP(A528,EventPointTypeTable!$A:$B,MATCH(EventPointTypeTable!$B$1,EventPointTypeTable!$A$1:$B$1,0),0)</f>
        <v>루틴1</v>
      </c>
      <c r="C528">
        <v>243</v>
      </c>
      <c r="D528">
        <v>129</v>
      </c>
      <c r="E528">
        <f t="shared" ca="1" si="95"/>
        <v>28036</v>
      </c>
      <c r="F528">
        <f ca="1">(60+SUMIF(OFFSET(N528,-$C528+1,0,$C528),"EN",OFFSET(O528,-$C528+1,0,$C528)))*SummonTypeTable!$Q$2</f>
        <v>8950</v>
      </c>
      <c r="G528" t="str">
        <f ca="1">IF(C528=1,60*SummonTypeTable!$Q$2-OFFSET(F528,0,-1),
IF(F528&lt;&gt;OFFSET(F528,-1,0),OFFSET(F528,-1,0)-OFFSET(F528,0,-1),""))</f>
        <v/>
      </c>
      <c r="H528" t="str">
        <f ca="1">IF(C528=1,60*SummonTypeTable!$Q$2/OFFSET(F528,0,-1),
IF(F528&lt;&gt;OFFSET(F528,-1,0),OFFSET(F528,-1,0)/OFFSET(F528,0,-1),""))</f>
        <v/>
      </c>
      <c r="I528">
        <f ca="1">(60+SUMIF(OFFSET(N528,-$C528+1,0,$C528),"EN",OFFSET(O528,-$C528+1,0,$C528))+SUMIF(OFFSET(S528,-$C528+1,0,$C528),"EN",OFFSET(T528,-$C528+1,0,$C528)))*SummonTypeTable!$Q$2</f>
        <v>8950</v>
      </c>
      <c r="J528" t="str">
        <f ca="1">IF(C528=1,60*SummonTypeTable!$Q$2-OFFSET(I528,0,-4),
IF(I528&lt;&gt;OFFSET(I528,-1,0),OFFSET(I528,-1,0)-OFFSET(I528,0,-4),""))</f>
        <v/>
      </c>
      <c r="K528" t="str">
        <f ca="1">IF(C528=1,60*SummonTypeTable!$Q$2/OFFSET(I528,0,-4),
IF(I528&lt;&gt;OFFSET(I528,-1,0),OFFSET(I528,-1,0)/OFFSET(I528,0,-4),""))</f>
        <v/>
      </c>
      <c r="L528" t="str">
        <f t="shared" ca="1" si="96"/>
        <v>it</v>
      </c>
      <c r="M528" t="s">
        <v>139</v>
      </c>
      <c r="N528" t="s">
        <v>158</v>
      </c>
      <c r="O528">
        <v>2</v>
      </c>
      <c r="P528" t="str">
        <f t="shared" si="100"/>
        <v/>
      </c>
      <c r="Q528" t="str">
        <f t="shared" ca="1" si="97"/>
        <v>cu</v>
      </c>
      <c r="R528" t="s">
        <v>81</v>
      </c>
      <c r="S528" t="s">
        <v>147</v>
      </c>
      <c r="T528">
        <v>6150</v>
      </c>
      <c r="U528" t="str">
        <f t="shared" ca="1" si="99"/>
        <v>it</v>
      </c>
      <c r="V528" t="str">
        <f t="shared" si="101"/>
        <v>Cash_sEquipGacha</v>
      </c>
      <c r="W528">
        <f t="shared" si="102"/>
        <v>2</v>
      </c>
      <c r="X528" t="str">
        <f t="shared" ca="1" si="103"/>
        <v>cu</v>
      </c>
      <c r="Y528" t="str">
        <f t="shared" si="104"/>
        <v>GO</v>
      </c>
      <c r="Z528">
        <f t="shared" si="105"/>
        <v>6150</v>
      </c>
    </row>
    <row r="529" spans="1:26">
      <c r="A529" t="str">
        <f t="shared" si="98"/>
        <v>rt1</v>
      </c>
      <c r="B529" t="str">
        <f>VLOOKUP(A529,EventPointTypeTable!$A:$B,MATCH(EventPointTypeTable!$B$1,EventPointTypeTable!$A$1:$B$1,0),0)</f>
        <v>루틴1</v>
      </c>
      <c r="C529">
        <v>244</v>
      </c>
      <c r="D529">
        <v>149</v>
      </c>
      <c r="E529">
        <f t="shared" ca="1" si="95"/>
        <v>28185</v>
      </c>
      <c r="F529">
        <f ca="1">(60+SUMIF(OFFSET(N529,-$C529+1,0,$C529),"EN",OFFSET(O529,-$C529+1,0,$C529)))*SummonTypeTable!$Q$2</f>
        <v>8950</v>
      </c>
      <c r="G529" t="str">
        <f ca="1">IF(C529=1,60*SummonTypeTable!$Q$2-OFFSET(F529,0,-1),
IF(F529&lt;&gt;OFFSET(F529,-1,0),OFFSET(F529,-1,0)-OFFSET(F529,0,-1),""))</f>
        <v/>
      </c>
      <c r="H529" t="str">
        <f ca="1">IF(C529=1,60*SummonTypeTable!$Q$2/OFFSET(F529,0,-1),
IF(F529&lt;&gt;OFFSET(F529,-1,0),OFFSET(F529,-1,0)/OFFSET(F529,0,-1),""))</f>
        <v/>
      </c>
      <c r="I529">
        <f ca="1">(60+SUMIF(OFFSET(N529,-$C529+1,0,$C529),"EN",OFFSET(O529,-$C529+1,0,$C529))+SUMIF(OFFSET(S529,-$C529+1,0,$C529),"EN",OFFSET(T529,-$C529+1,0,$C529)))*SummonTypeTable!$Q$2</f>
        <v>8950</v>
      </c>
      <c r="J529" t="str">
        <f ca="1">IF(C529=1,60*SummonTypeTable!$Q$2-OFFSET(I529,0,-4),
IF(I529&lt;&gt;OFFSET(I529,-1,0),OFFSET(I529,-1,0)-OFFSET(I529,0,-4),""))</f>
        <v/>
      </c>
      <c r="K529" t="str">
        <f ca="1">IF(C529=1,60*SummonTypeTable!$Q$2/OFFSET(I529,0,-4),
IF(I529&lt;&gt;OFFSET(I529,-1,0),OFFSET(I529,-1,0)/OFFSET(I529,0,-4),""))</f>
        <v/>
      </c>
      <c r="L529" t="str">
        <f t="shared" ca="1" si="96"/>
        <v>cu</v>
      </c>
      <c r="M529" t="s">
        <v>81</v>
      </c>
      <c r="N529" t="s">
        <v>147</v>
      </c>
      <c r="O529">
        <v>12350</v>
      </c>
      <c r="P529" t="str">
        <f t="shared" si="100"/>
        <v/>
      </c>
      <c r="Q529" t="str">
        <f t="shared" ca="1" si="97"/>
        <v>cu</v>
      </c>
      <c r="R529" t="s">
        <v>81</v>
      </c>
      <c r="S529" t="s">
        <v>147</v>
      </c>
      <c r="T529">
        <v>6175</v>
      </c>
      <c r="U529" t="str">
        <f t="shared" ca="1" si="99"/>
        <v>cu</v>
      </c>
      <c r="V529" t="str">
        <f t="shared" si="101"/>
        <v>GO</v>
      </c>
      <c r="W529">
        <f t="shared" si="102"/>
        <v>12350</v>
      </c>
      <c r="X529" t="str">
        <f t="shared" ca="1" si="103"/>
        <v>cu</v>
      </c>
      <c r="Y529" t="str">
        <f t="shared" si="104"/>
        <v>GO</v>
      </c>
      <c r="Z529">
        <f t="shared" si="105"/>
        <v>6175</v>
      </c>
    </row>
    <row r="530" spans="1:26">
      <c r="A530" t="str">
        <f t="shared" si="98"/>
        <v>rt1</v>
      </c>
      <c r="B530" t="str">
        <f>VLOOKUP(A530,EventPointTypeTable!$A:$B,MATCH(EventPointTypeTable!$B$1,EventPointTypeTable!$A$1:$B$1,0),0)</f>
        <v>루틴1</v>
      </c>
      <c r="C530">
        <v>245</v>
      </c>
      <c r="D530">
        <v>152</v>
      </c>
      <c r="E530">
        <f t="shared" ca="1" si="95"/>
        <v>28337</v>
      </c>
      <c r="F530">
        <f ca="1">(60+SUMIF(OFFSET(N530,-$C530+1,0,$C530),"EN",OFFSET(O530,-$C530+1,0,$C530)))*SummonTypeTable!$Q$2</f>
        <v>8950</v>
      </c>
      <c r="G530" t="str">
        <f ca="1">IF(C530=1,60*SummonTypeTable!$Q$2-OFFSET(F530,0,-1),
IF(F530&lt;&gt;OFFSET(F530,-1,0),OFFSET(F530,-1,0)-OFFSET(F530,0,-1),""))</f>
        <v/>
      </c>
      <c r="H530" t="str">
        <f ca="1">IF(C530=1,60*SummonTypeTable!$Q$2/OFFSET(F530,0,-1),
IF(F530&lt;&gt;OFFSET(F530,-1,0),OFFSET(F530,-1,0)/OFFSET(F530,0,-1),""))</f>
        <v/>
      </c>
      <c r="I530">
        <f ca="1">(60+SUMIF(OFFSET(N530,-$C530+1,0,$C530),"EN",OFFSET(O530,-$C530+1,0,$C530))+SUMIF(OFFSET(S530,-$C530+1,0,$C530),"EN",OFFSET(T530,-$C530+1,0,$C530)))*SummonTypeTable!$Q$2</f>
        <v>8950</v>
      </c>
      <c r="J530" t="str">
        <f ca="1">IF(C530=1,60*SummonTypeTable!$Q$2-OFFSET(I530,0,-4),
IF(I530&lt;&gt;OFFSET(I530,-1,0),OFFSET(I530,-1,0)-OFFSET(I530,0,-4),""))</f>
        <v/>
      </c>
      <c r="K530" t="str">
        <f ca="1">IF(C530=1,60*SummonTypeTable!$Q$2/OFFSET(I530,0,-4),
IF(I530&lt;&gt;OFFSET(I530,-1,0),OFFSET(I530,-1,0)/OFFSET(I530,0,-4),""))</f>
        <v/>
      </c>
      <c r="L530" t="str">
        <f t="shared" ca="1" si="96"/>
        <v>cu</v>
      </c>
      <c r="M530" t="s">
        <v>81</v>
      </c>
      <c r="N530" t="s">
        <v>147</v>
      </c>
      <c r="O530">
        <v>12400</v>
      </c>
      <c r="P530" t="str">
        <f t="shared" si="100"/>
        <v/>
      </c>
      <c r="Q530" t="str">
        <f t="shared" ca="1" si="97"/>
        <v>cu</v>
      </c>
      <c r="R530" t="s">
        <v>81</v>
      </c>
      <c r="S530" t="s">
        <v>147</v>
      </c>
      <c r="T530">
        <v>6200</v>
      </c>
      <c r="U530" t="str">
        <f t="shared" ca="1" si="99"/>
        <v>cu</v>
      </c>
      <c r="V530" t="str">
        <f t="shared" si="101"/>
        <v>GO</v>
      </c>
      <c r="W530">
        <f t="shared" si="102"/>
        <v>12400</v>
      </c>
      <c r="X530" t="str">
        <f t="shared" ca="1" si="103"/>
        <v>cu</v>
      </c>
      <c r="Y530" t="str">
        <f t="shared" si="104"/>
        <v>GO</v>
      </c>
      <c r="Z530">
        <f t="shared" si="105"/>
        <v>6200</v>
      </c>
    </row>
    <row r="531" spans="1:26">
      <c r="A531" t="str">
        <f t="shared" si="98"/>
        <v>rt1</v>
      </c>
      <c r="B531" t="str">
        <f>VLOOKUP(A531,EventPointTypeTable!$A:$B,MATCH(EventPointTypeTable!$B$1,EventPointTypeTable!$A$1:$B$1,0),0)</f>
        <v>루틴1</v>
      </c>
      <c r="C531">
        <v>246</v>
      </c>
      <c r="D531">
        <v>495</v>
      </c>
      <c r="E531">
        <f t="shared" ca="1" si="95"/>
        <v>28832</v>
      </c>
      <c r="F531">
        <f ca="1">(60+SUMIF(OFFSET(N531,-$C531+1,0,$C531),"EN",OFFSET(O531,-$C531+1,0,$C531)))*SummonTypeTable!$Q$2</f>
        <v>9373.3333333333321</v>
      </c>
      <c r="G531">
        <f ca="1">IF(C531=1,60*SummonTypeTable!$Q$2-OFFSET(F531,0,-1),
IF(F531&lt;&gt;OFFSET(F531,-1,0),OFFSET(F531,-1,0)-OFFSET(F531,0,-1),""))</f>
        <v>-19882</v>
      </c>
      <c r="H531">
        <f ca="1">IF(C531=1,60*SummonTypeTable!$Q$2/OFFSET(F531,0,-1),
IF(F531&lt;&gt;OFFSET(F531,-1,0),OFFSET(F531,-1,0)/OFFSET(F531,0,-1),""))</f>
        <v>0.31041897891231962</v>
      </c>
      <c r="I531">
        <f ca="1">(60+SUMIF(OFFSET(N531,-$C531+1,0,$C531),"EN",OFFSET(O531,-$C531+1,0,$C531))+SUMIF(OFFSET(S531,-$C531+1,0,$C531),"EN",OFFSET(T531,-$C531+1,0,$C531)))*SummonTypeTable!$Q$2</f>
        <v>9373.3333333333321</v>
      </c>
      <c r="J531">
        <f ca="1">IF(C531=1,60*SummonTypeTable!$Q$2-OFFSET(I531,0,-4),
IF(I531&lt;&gt;OFFSET(I531,-1,0),OFFSET(I531,-1,0)-OFFSET(I531,0,-4),""))</f>
        <v>-19882</v>
      </c>
      <c r="K531">
        <f ca="1">IF(C531=1,60*SummonTypeTable!$Q$2/OFFSET(I531,0,-4),
IF(I531&lt;&gt;OFFSET(I531,-1,0),OFFSET(I531,-1,0)/OFFSET(I531,0,-4),""))</f>
        <v>0.31041897891231962</v>
      </c>
      <c r="L531" t="str">
        <f t="shared" ca="1" si="96"/>
        <v>cu</v>
      </c>
      <c r="M531" t="s">
        <v>81</v>
      </c>
      <c r="N531" t="s">
        <v>146</v>
      </c>
      <c r="O531">
        <v>635</v>
      </c>
      <c r="P531" t="str">
        <f t="shared" si="100"/>
        <v>에너지너무많음</v>
      </c>
      <c r="Q531" t="str">
        <f t="shared" ca="1" si="97"/>
        <v>cu</v>
      </c>
      <c r="R531" t="s">
        <v>81</v>
      </c>
      <c r="S531" t="s">
        <v>147</v>
      </c>
      <c r="T531">
        <v>6225</v>
      </c>
      <c r="U531" t="str">
        <f t="shared" ca="1" si="99"/>
        <v>cu</v>
      </c>
      <c r="V531" t="str">
        <f t="shared" si="101"/>
        <v>EN</v>
      </c>
      <c r="W531">
        <f t="shared" si="102"/>
        <v>635</v>
      </c>
      <c r="X531" t="str">
        <f t="shared" ca="1" si="103"/>
        <v>cu</v>
      </c>
      <c r="Y531" t="str">
        <f t="shared" si="104"/>
        <v>GO</v>
      </c>
      <c r="Z531">
        <f t="shared" si="105"/>
        <v>6225</v>
      </c>
    </row>
    <row r="532" spans="1:26">
      <c r="A532" t="str">
        <f t="shared" si="98"/>
        <v>rt1</v>
      </c>
      <c r="B532" t="str">
        <f>VLOOKUP(A532,EventPointTypeTable!$A:$B,MATCH(EventPointTypeTable!$B$1,EventPointTypeTable!$A$1:$B$1,0),0)</f>
        <v>루틴1</v>
      </c>
      <c r="C532">
        <v>247</v>
      </c>
      <c r="D532">
        <v>111</v>
      </c>
      <c r="E532">
        <f t="shared" ca="1" si="95"/>
        <v>28943</v>
      </c>
      <c r="F532">
        <f ca="1">(60+SUMIF(OFFSET(N532,-$C532+1,0,$C532),"EN",OFFSET(O532,-$C532+1,0,$C532)))*SummonTypeTable!$Q$2</f>
        <v>9373.3333333333321</v>
      </c>
      <c r="G532" t="str">
        <f ca="1">IF(C532=1,60*SummonTypeTable!$Q$2-OFFSET(F532,0,-1),
IF(F532&lt;&gt;OFFSET(F532,-1,0),OFFSET(F532,-1,0)-OFFSET(F532,0,-1),""))</f>
        <v/>
      </c>
      <c r="H532" t="str">
        <f ca="1">IF(C532=1,60*SummonTypeTable!$Q$2/OFFSET(F532,0,-1),
IF(F532&lt;&gt;OFFSET(F532,-1,0),OFFSET(F532,-1,0)/OFFSET(F532,0,-1),""))</f>
        <v/>
      </c>
      <c r="I532">
        <f ca="1">(60+SUMIF(OFFSET(N532,-$C532+1,0,$C532),"EN",OFFSET(O532,-$C532+1,0,$C532))+SUMIF(OFFSET(S532,-$C532+1,0,$C532),"EN",OFFSET(T532,-$C532+1,0,$C532)))*SummonTypeTable!$Q$2</f>
        <v>9373.3333333333321</v>
      </c>
      <c r="J532" t="str">
        <f ca="1">IF(C532=1,60*SummonTypeTable!$Q$2-OFFSET(I532,0,-4),
IF(I532&lt;&gt;OFFSET(I532,-1,0),OFFSET(I532,-1,0)-OFFSET(I532,0,-4),""))</f>
        <v/>
      </c>
      <c r="K532" t="str">
        <f ca="1">IF(C532=1,60*SummonTypeTable!$Q$2/OFFSET(I532,0,-4),
IF(I532&lt;&gt;OFFSET(I532,-1,0),OFFSET(I532,-1,0)/OFFSET(I532,0,-4),""))</f>
        <v/>
      </c>
      <c r="L532" t="str">
        <f t="shared" ca="1" si="96"/>
        <v>it</v>
      </c>
      <c r="M532" t="s">
        <v>139</v>
      </c>
      <c r="N532" t="s">
        <v>158</v>
      </c>
      <c r="O532">
        <v>1</v>
      </c>
      <c r="P532" t="str">
        <f t="shared" si="100"/>
        <v/>
      </c>
      <c r="Q532" t="str">
        <f t="shared" ca="1" si="97"/>
        <v>cu</v>
      </c>
      <c r="R532" t="s">
        <v>81</v>
      </c>
      <c r="S532" t="s">
        <v>147</v>
      </c>
      <c r="T532">
        <v>6250</v>
      </c>
      <c r="U532" t="str">
        <f t="shared" ca="1" si="99"/>
        <v>it</v>
      </c>
      <c r="V532" t="str">
        <f t="shared" si="101"/>
        <v>Cash_sEquipGacha</v>
      </c>
      <c r="W532">
        <f t="shared" si="102"/>
        <v>1</v>
      </c>
      <c r="X532" t="str">
        <f t="shared" ca="1" si="103"/>
        <v>cu</v>
      </c>
      <c r="Y532" t="str">
        <f t="shared" si="104"/>
        <v>GO</v>
      </c>
      <c r="Z532">
        <f t="shared" si="105"/>
        <v>6250</v>
      </c>
    </row>
    <row r="533" spans="1:26">
      <c r="A533" t="str">
        <f t="shared" si="98"/>
        <v>rt1</v>
      </c>
      <c r="B533" t="str">
        <f>VLOOKUP(A533,EventPointTypeTable!$A:$B,MATCH(EventPointTypeTable!$B$1,EventPointTypeTable!$A$1:$B$1,0),0)</f>
        <v>루틴1</v>
      </c>
      <c r="C533">
        <v>248</v>
      </c>
      <c r="D533">
        <v>124</v>
      </c>
      <c r="E533">
        <f t="shared" ca="1" si="95"/>
        <v>29067</v>
      </c>
      <c r="F533">
        <f ca="1">(60+SUMIF(OFFSET(N533,-$C533+1,0,$C533),"EN",OFFSET(O533,-$C533+1,0,$C533)))*SummonTypeTable!$Q$2</f>
        <v>9373.3333333333321</v>
      </c>
      <c r="G533" t="str">
        <f ca="1">IF(C533=1,60*SummonTypeTable!$Q$2-OFFSET(F533,0,-1),
IF(F533&lt;&gt;OFFSET(F533,-1,0),OFFSET(F533,-1,0)-OFFSET(F533,0,-1),""))</f>
        <v/>
      </c>
      <c r="H533" t="str">
        <f ca="1">IF(C533=1,60*SummonTypeTable!$Q$2/OFFSET(F533,0,-1),
IF(F533&lt;&gt;OFFSET(F533,-1,0),OFFSET(F533,-1,0)/OFFSET(F533,0,-1),""))</f>
        <v/>
      </c>
      <c r="I533">
        <f ca="1">(60+SUMIF(OFFSET(N533,-$C533+1,0,$C533),"EN",OFFSET(O533,-$C533+1,0,$C533))+SUMIF(OFFSET(S533,-$C533+1,0,$C533),"EN",OFFSET(T533,-$C533+1,0,$C533)))*SummonTypeTable!$Q$2</f>
        <v>9373.3333333333321</v>
      </c>
      <c r="J533" t="str">
        <f ca="1">IF(C533=1,60*SummonTypeTable!$Q$2-OFFSET(I533,0,-4),
IF(I533&lt;&gt;OFFSET(I533,-1,0),OFFSET(I533,-1,0)-OFFSET(I533,0,-4),""))</f>
        <v/>
      </c>
      <c r="K533" t="str">
        <f ca="1">IF(C533=1,60*SummonTypeTable!$Q$2/OFFSET(I533,0,-4),
IF(I533&lt;&gt;OFFSET(I533,-1,0),OFFSET(I533,-1,0)/OFFSET(I533,0,-4),""))</f>
        <v/>
      </c>
      <c r="L533" t="str">
        <f t="shared" ca="1" si="96"/>
        <v>cu</v>
      </c>
      <c r="M533" t="s">
        <v>81</v>
      </c>
      <c r="N533" t="s">
        <v>147</v>
      </c>
      <c r="O533">
        <v>12550</v>
      </c>
      <c r="P533" t="str">
        <f t="shared" si="100"/>
        <v/>
      </c>
      <c r="Q533" t="str">
        <f t="shared" ca="1" si="97"/>
        <v>cu</v>
      </c>
      <c r="R533" t="s">
        <v>81</v>
      </c>
      <c r="S533" t="s">
        <v>147</v>
      </c>
      <c r="T533">
        <v>6275</v>
      </c>
      <c r="U533" t="str">
        <f t="shared" ca="1" si="99"/>
        <v>cu</v>
      </c>
      <c r="V533" t="str">
        <f t="shared" si="101"/>
        <v>GO</v>
      </c>
      <c r="W533">
        <f t="shared" si="102"/>
        <v>12550</v>
      </c>
      <c r="X533" t="str">
        <f t="shared" ca="1" si="103"/>
        <v>cu</v>
      </c>
      <c r="Y533" t="str">
        <f t="shared" si="104"/>
        <v>GO</v>
      </c>
      <c r="Z533">
        <f t="shared" si="105"/>
        <v>6275</v>
      </c>
    </row>
    <row r="534" spans="1:26">
      <c r="A534" t="str">
        <f t="shared" si="98"/>
        <v>rt1</v>
      </c>
      <c r="B534" t="str">
        <f>VLOOKUP(A534,EventPointTypeTable!$A:$B,MATCH(EventPointTypeTable!$B$1,EventPointTypeTable!$A$1:$B$1,0),0)</f>
        <v>루틴1</v>
      </c>
      <c r="C534">
        <v>249</v>
      </c>
      <c r="D534">
        <v>245</v>
      </c>
      <c r="E534">
        <f t="shared" ca="1" si="95"/>
        <v>29312</v>
      </c>
      <c r="F534">
        <f ca="1">(60+SUMIF(OFFSET(N534,-$C534+1,0,$C534),"EN",OFFSET(O534,-$C534+1,0,$C534)))*SummonTypeTable!$Q$2</f>
        <v>9373.3333333333321</v>
      </c>
      <c r="G534" t="str">
        <f ca="1">IF(C534=1,60*SummonTypeTable!$Q$2-OFFSET(F534,0,-1),
IF(F534&lt;&gt;OFFSET(F534,-1,0),OFFSET(F534,-1,0)-OFFSET(F534,0,-1),""))</f>
        <v/>
      </c>
      <c r="H534" t="str">
        <f ca="1">IF(C534=1,60*SummonTypeTable!$Q$2/OFFSET(F534,0,-1),
IF(F534&lt;&gt;OFFSET(F534,-1,0),OFFSET(F534,-1,0)/OFFSET(F534,0,-1),""))</f>
        <v/>
      </c>
      <c r="I534">
        <f ca="1">(60+SUMIF(OFFSET(N534,-$C534+1,0,$C534),"EN",OFFSET(O534,-$C534+1,0,$C534))+SUMIF(OFFSET(S534,-$C534+1,0,$C534),"EN",OFFSET(T534,-$C534+1,0,$C534)))*SummonTypeTable!$Q$2</f>
        <v>9373.3333333333321</v>
      </c>
      <c r="J534" t="str">
        <f ca="1">IF(C534=1,60*SummonTypeTable!$Q$2-OFFSET(I534,0,-4),
IF(I534&lt;&gt;OFFSET(I534,-1,0),OFFSET(I534,-1,0)-OFFSET(I534,0,-4),""))</f>
        <v/>
      </c>
      <c r="K534" t="str">
        <f ca="1">IF(C534=1,60*SummonTypeTable!$Q$2/OFFSET(I534,0,-4),
IF(I534&lt;&gt;OFFSET(I534,-1,0),OFFSET(I534,-1,0)/OFFSET(I534,0,-4),""))</f>
        <v/>
      </c>
      <c r="L534" t="str">
        <f t="shared" ca="1" si="96"/>
        <v>it</v>
      </c>
      <c r="M534" t="s">
        <v>139</v>
      </c>
      <c r="N534" t="s">
        <v>140</v>
      </c>
      <c r="O534">
        <v>3</v>
      </c>
      <c r="P534" t="str">
        <f t="shared" si="100"/>
        <v/>
      </c>
      <c r="Q534" t="str">
        <f t="shared" ca="1" si="97"/>
        <v>cu</v>
      </c>
      <c r="R534" t="s">
        <v>81</v>
      </c>
      <c r="S534" t="s">
        <v>147</v>
      </c>
      <c r="T534">
        <v>6300</v>
      </c>
      <c r="U534" t="str">
        <f t="shared" ca="1" si="99"/>
        <v>it</v>
      </c>
      <c r="V534" t="str">
        <f t="shared" si="101"/>
        <v>Cash_sCharacterGacha</v>
      </c>
      <c r="W534">
        <f t="shared" si="102"/>
        <v>3</v>
      </c>
      <c r="X534" t="str">
        <f t="shared" ca="1" si="103"/>
        <v>cu</v>
      </c>
      <c r="Y534" t="str">
        <f t="shared" si="104"/>
        <v>GO</v>
      </c>
      <c r="Z534">
        <f t="shared" si="105"/>
        <v>6300</v>
      </c>
    </row>
    <row r="535" spans="1:26">
      <c r="A535" t="str">
        <f t="shared" si="98"/>
        <v>rt1</v>
      </c>
      <c r="B535" t="str">
        <f>VLOOKUP(A535,EventPointTypeTable!$A:$B,MATCH(EventPointTypeTable!$B$1,EventPointTypeTable!$A$1:$B$1,0),0)</f>
        <v>루틴1</v>
      </c>
      <c r="C535">
        <v>250</v>
      </c>
      <c r="D535">
        <v>676</v>
      </c>
      <c r="E535">
        <f t="shared" ca="1" si="95"/>
        <v>29988</v>
      </c>
      <c r="F535">
        <f ca="1">(60+SUMIF(OFFSET(N535,-$C535+1,0,$C535),"EN",OFFSET(O535,-$C535+1,0,$C535)))*SummonTypeTable!$Q$2</f>
        <v>9373.3333333333321</v>
      </c>
      <c r="G535" t="str">
        <f ca="1">IF(C535=1,60*SummonTypeTable!$Q$2-OFFSET(F535,0,-1),
IF(F535&lt;&gt;OFFSET(F535,-1,0),OFFSET(F535,-1,0)-OFFSET(F535,0,-1),""))</f>
        <v/>
      </c>
      <c r="H535" t="str">
        <f ca="1">IF(C535=1,60*SummonTypeTable!$Q$2/OFFSET(F535,0,-1),
IF(F535&lt;&gt;OFFSET(F535,-1,0),OFFSET(F535,-1,0)/OFFSET(F535,0,-1),""))</f>
        <v/>
      </c>
      <c r="I535">
        <f ca="1">(60+SUMIF(OFFSET(N535,-$C535+1,0,$C535),"EN",OFFSET(O535,-$C535+1,0,$C535))+SUMIF(OFFSET(S535,-$C535+1,0,$C535),"EN",OFFSET(T535,-$C535+1,0,$C535)))*SummonTypeTable!$Q$2</f>
        <v>9373.3333333333321</v>
      </c>
      <c r="J535" t="str">
        <f ca="1">IF(C535=1,60*SummonTypeTable!$Q$2-OFFSET(I535,0,-4),
IF(I535&lt;&gt;OFFSET(I535,-1,0),OFFSET(I535,-1,0)-OFFSET(I535,0,-4),""))</f>
        <v/>
      </c>
      <c r="K535" t="str">
        <f ca="1">IF(C535=1,60*SummonTypeTable!$Q$2/OFFSET(I535,0,-4),
IF(I535&lt;&gt;OFFSET(I535,-1,0),OFFSET(I535,-1,0)/OFFSET(I535,0,-4),""))</f>
        <v/>
      </c>
      <c r="L535" t="str">
        <f t="shared" ca="1" si="96"/>
        <v>cu</v>
      </c>
      <c r="M535" t="s">
        <v>81</v>
      </c>
      <c r="N535" t="s">
        <v>153</v>
      </c>
      <c r="O535">
        <v>42</v>
      </c>
      <c r="P535" t="str">
        <f t="shared" si="100"/>
        <v/>
      </c>
      <c r="Q535" t="str">
        <f t="shared" ca="1" si="97"/>
        <v>cu</v>
      </c>
      <c r="R535" t="s">
        <v>81</v>
      </c>
      <c r="S535" t="s">
        <v>153</v>
      </c>
      <c r="T535">
        <v>14</v>
      </c>
      <c r="U535" t="str">
        <f t="shared" ca="1" si="99"/>
        <v>cu</v>
      </c>
      <c r="V535" t="str">
        <f t="shared" si="101"/>
        <v>DI</v>
      </c>
      <c r="W535">
        <f t="shared" si="102"/>
        <v>42</v>
      </c>
      <c r="X535" t="str">
        <f t="shared" ca="1" si="103"/>
        <v>cu</v>
      </c>
      <c r="Y535" t="str">
        <f t="shared" si="104"/>
        <v>DI</v>
      </c>
      <c r="Z535">
        <f t="shared" si="105"/>
        <v>14</v>
      </c>
    </row>
    <row r="536" spans="1:26">
      <c r="A536" t="str">
        <f t="shared" si="98"/>
        <v>rt1</v>
      </c>
      <c r="B536" t="str">
        <f>VLOOKUP(A536,EventPointTypeTable!$A:$B,MATCH(EventPointTypeTable!$B$1,EventPointTypeTable!$A$1:$B$1,0),0)</f>
        <v>루틴1</v>
      </c>
      <c r="C536">
        <v>251</v>
      </c>
      <c r="D536">
        <v>165</v>
      </c>
      <c r="E536">
        <f t="shared" ca="1" si="95"/>
        <v>30153</v>
      </c>
      <c r="F536">
        <f ca="1">(60+SUMIF(OFFSET(N536,-$C536+1,0,$C536),"EN",OFFSET(O536,-$C536+1,0,$C536)))*SummonTypeTable!$Q$2</f>
        <v>9373.3333333333321</v>
      </c>
      <c r="G536" t="str">
        <f ca="1">IF(C536=1,60*SummonTypeTable!$Q$2-OFFSET(F536,0,-1),
IF(F536&lt;&gt;OFFSET(F536,-1,0),OFFSET(F536,-1,0)-OFFSET(F536,0,-1),""))</f>
        <v/>
      </c>
      <c r="H536" t="str">
        <f ca="1">IF(C536=1,60*SummonTypeTable!$Q$2/OFFSET(F536,0,-1),
IF(F536&lt;&gt;OFFSET(F536,-1,0),OFFSET(F536,-1,0)/OFFSET(F536,0,-1),""))</f>
        <v/>
      </c>
      <c r="I536">
        <f ca="1">(60+SUMIF(OFFSET(N536,-$C536+1,0,$C536),"EN",OFFSET(O536,-$C536+1,0,$C536))+SUMIF(OFFSET(S536,-$C536+1,0,$C536),"EN",OFFSET(T536,-$C536+1,0,$C536)))*SummonTypeTable!$Q$2</f>
        <v>9373.3333333333321</v>
      </c>
      <c r="J536" t="str">
        <f ca="1">IF(C536=1,60*SummonTypeTable!$Q$2-OFFSET(I536,0,-4),
IF(I536&lt;&gt;OFFSET(I536,-1,0),OFFSET(I536,-1,0)-OFFSET(I536,0,-4),""))</f>
        <v/>
      </c>
      <c r="K536" t="str">
        <f ca="1">IF(C536=1,60*SummonTypeTable!$Q$2/OFFSET(I536,0,-4),
IF(I536&lt;&gt;OFFSET(I536,-1,0),OFFSET(I536,-1,0)/OFFSET(I536,0,-4),""))</f>
        <v/>
      </c>
      <c r="L536" t="str">
        <f t="shared" ca="1" si="96"/>
        <v>cu</v>
      </c>
      <c r="M536" t="s">
        <v>81</v>
      </c>
      <c r="N536" t="s">
        <v>147</v>
      </c>
      <c r="O536">
        <v>12700</v>
      </c>
      <c r="P536" t="str">
        <f t="shared" si="100"/>
        <v/>
      </c>
      <c r="Q536" t="str">
        <f t="shared" ca="1" si="97"/>
        <v>cu</v>
      </c>
      <c r="R536" t="s">
        <v>81</v>
      </c>
      <c r="S536" t="s">
        <v>147</v>
      </c>
      <c r="T536">
        <v>6350</v>
      </c>
      <c r="U536" t="str">
        <f t="shared" ca="1" si="99"/>
        <v>cu</v>
      </c>
      <c r="V536" t="str">
        <f t="shared" si="101"/>
        <v>GO</v>
      </c>
      <c r="W536">
        <f t="shared" si="102"/>
        <v>12700</v>
      </c>
      <c r="X536" t="str">
        <f t="shared" ca="1" si="103"/>
        <v>cu</v>
      </c>
      <c r="Y536" t="str">
        <f t="shared" si="104"/>
        <v>GO</v>
      </c>
      <c r="Z536">
        <f t="shared" si="105"/>
        <v>6350</v>
      </c>
    </row>
    <row r="537" spans="1:26">
      <c r="A537" t="str">
        <f t="shared" si="98"/>
        <v>rt1</v>
      </c>
      <c r="B537" t="str">
        <f>VLOOKUP(A537,EventPointTypeTable!$A:$B,MATCH(EventPointTypeTable!$B$1,EventPointTypeTable!$A$1:$B$1,0),0)</f>
        <v>루틴1</v>
      </c>
      <c r="C537">
        <v>252</v>
      </c>
      <c r="D537">
        <v>235</v>
      </c>
      <c r="E537">
        <f t="shared" ref="E537:E600" ca="1" si="106">IF(A537&lt;&gt;OFFSET(A537,-1,0),D537,OFFSET(E537,-1,0)+D537)</f>
        <v>30388</v>
      </c>
      <c r="F537">
        <f ca="1">(60+SUMIF(OFFSET(N537,-$C537+1,0,$C537),"EN",OFFSET(O537,-$C537+1,0,$C537)))*SummonTypeTable!$Q$2</f>
        <v>9373.3333333333321</v>
      </c>
      <c r="G537" t="str">
        <f ca="1">IF(C537=1,60*SummonTypeTable!$Q$2-OFFSET(F537,0,-1),
IF(F537&lt;&gt;OFFSET(F537,-1,0),OFFSET(F537,-1,0)-OFFSET(F537,0,-1),""))</f>
        <v/>
      </c>
      <c r="H537" t="str">
        <f ca="1">IF(C537=1,60*SummonTypeTable!$Q$2/OFFSET(F537,0,-1),
IF(F537&lt;&gt;OFFSET(F537,-1,0),OFFSET(F537,-1,0)/OFFSET(F537,0,-1),""))</f>
        <v/>
      </c>
      <c r="I537">
        <f ca="1">(60+SUMIF(OFFSET(N537,-$C537+1,0,$C537),"EN",OFFSET(O537,-$C537+1,0,$C537))+SUMIF(OFFSET(S537,-$C537+1,0,$C537),"EN",OFFSET(T537,-$C537+1,0,$C537)))*SummonTypeTable!$Q$2</f>
        <v>9373.3333333333321</v>
      </c>
      <c r="J537" t="str">
        <f ca="1">IF(C537=1,60*SummonTypeTable!$Q$2-OFFSET(I537,0,-4),
IF(I537&lt;&gt;OFFSET(I537,-1,0),OFFSET(I537,-1,0)-OFFSET(I537,0,-4),""))</f>
        <v/>
      </c>
      <c r="K537" t="str">
        <f ca="1">IF(C537=1,60*SummonTypeTable!$Q$2/OFFSET(I537,0,-4),
IF(I537&lt;&gt;OFFSET(I537,-1,0),OFFSET(I537,-1,0)/OFFSET(I537,0,-4),""))</f>
        <v/>
      </c>
      <c r="L537" t="str">
        <f t="shared" ca="1" si="96"/>
        <v>cu</v>
      </c>
      <c r="M537" t="s">
        <v>81</v>
      </c>
      <c r="N537" t="s">
        <v>147</v>
      </c>
      <c r="O537">
        <v>12750</v>
      </c>
      <c r="P537" t="str">
        <f t="shared" si="100"/>
        <v/>
      </c>
      <c r="Q537" t="str">
        <f t="shared" ca="1" si="97"/>
        <v>cu</v>
      </c>
      <c r="R537" t="s">
        <v>81</v>
      </c>
      <c r="S537" t="s">
        <v>147</v>
      </c>
      <c r="T537">
        <v>6375</v>
      </c>
      <c r="U537" t="str">
        <f t="shared" ca="1" si="99"/>
        <v>cu</v>
      </c>
      <c r="V537" t="str">
        <f t="shared" si="101"/>
        <v>GO</v>
      </c>
      <c r="W537">
        <f t="shared" si="102"/>
        <v>12750</v>
      </c>
      <c r="X537" t="str">
        <f t="shared" ca="1" si="103"/>
        <v>cu</v>
      </c>
      <c r="Y537" t="str">
        <f t="shared" si="104"/>
        <v>GO</v>
      </c>
      <c r="Z537">
        <f t="shared" si="105"/>
        <v>6375</v>
      </c>
    </row>
    <row r="538" spans="1:26">
      <c r="A538" t="str">
        <f t="shared" si="98"/>
        <v>rt1</v>
      </c>
      <c r="B538" t="str">
        <f>VLOOKUP(A538,EventPointTypeTable!$A:$B,MATCH(EventPointTypeTable!$B$1,EventPointTypeTable!$A$1:$B$1,0),0)</f>
        <v>루틴1</v>
      </c>
      <c r="C538">
        <v>253</v>
      </c>
      <c r="D538">
        <v>788</v>
      </c>
      <c r="E538">
        <f t="shared" ca="1" si="106"/>
        <v>31176</v>
      </c>
      <c r="F538">
        <f ca="1">(60+SUMIF(OFFSET(N538,-$C538+1,0,$C538),"EN",OFFSET(O538,-$C538+1,0,$C538)))*SummonTypeTable!$Q$2</f>
        <v>9773.3333333333321</v>
      </c>
      <c r="G538">
        <f ca="1">IF(C538=1,60*SummonTypeTable!$Q$2-OFFSET(F538,0,-1),
IF(F538&lt;&gt;OFFSET(F538,-1,0),OFFSET(F538,-1,0)-OFFSET(F538,0,-1),""))</f>
        <v>-21802.666666666668</v>
      </c>
      <c r="H538">
        <f ca="1">IF(C538=1,60*SummonTypeTable!$Q$2/OFFSET(F538,0,-1),
IF(F538&lt;&gt;OFFSET(F538,-1,0),OFFSET(F538,-1,0)/OFFSET(F538,0,-1),""))</f>
        <v>0.30065862629373019</v>
      </c>
      <c r="I538">
        <f ca="1">(60+SUMIF(OFFSET(N538,-$C538+1,0,$C538),"EN",OFFSET(O538,-$C538+1,0,$C538))+SUMIF(OFFSET(S538,-$C538+1,0,$C538),"EN",OFFSET(T538,-$C538+1,0,$C538)))*SummonTypeTable!$Q$2</f>
        <v>9773.3333333333321</v>
      </c>
      <c r="J538">
        <f ca="1">IF(C538=1,60*SummonTypeTable!$Q$2-OFFSET(I538,0,-4),
IF(I538&lt;&gt;OFFSET(I538,-1,0),OFFSET(I538,-1,0)-OFFSET(I538,0,-4),""))</f>
        <v>-21802.666666666668</v>
      </c>
      <c r="K538">
        <f ca="1">IF(C538=1,60*SummonTypeTable!$Q$2/OFFSET(I538,0,-4),
IF(I538&lt;&gt;OFFSET(I538,-1,0),OFFSET(I538,-1,0)/OFFSET(I538,0,-4),""))</f>
        <v>0.30065862629373019</v>
      </c>
      <c r="L538" t="str">
        <f t="shared" ca="1" si="96"/>
        <v>cu</v>
      </c>
      <c r="M538" t="s">
        <v>81</v>
      </c>
      <c r="N538" t="s">
        <v>146</v>
      </c>
      <c r="O538">
        <v>600</v>
      </c>
      <c r="P538" t="str">
        <f t="shared" si="100"/>
        <v>에너지너무많음</v>
      </c>
      <c r="Q538" t="str">
        <f t="shared" ref="Q538:Q601" ca="1" si="107">IF(ISBLANK(R538),"",
VLOOKUP(R538,OFFSET(INDIRECT("$A:$B"),0,MATCH(R$1&amp;"_Verify",INDIRECT("$1:$1"),0)-1),2,0)
)</f>
        <v>cu</v>
      </c>
      <c r="R538" t="s">
        <v>81</v>
      </c>
      <c r="S538" t="s">
        <v>147</v>
      </c>
      <c r="T538">
        <v>6400</v>
      </c>
      <c r="U538" t="str">
        <f t="shared" ca="1" si="99"/>
        <v>cu</v>
      </c>
      <c r="V538" t="str">
        <f t="shared" si="101"/>
        <v>EN</v>
      </c>
      <c r="W538">
        <f t="shared" si="102"/>
        <v>600</v>
      </c>
      <c r="X538" t="str">
        <f t="shared" ca="1" si="103"/>
        <v>cu</v>
      </c>
      <c r="Y538" t="str">
        <f t="shared" si="104"/>
        <v>GO</v>
      </c>
      <c r="Z538">
        <f t="shared" si="105"/>
        <v>6400</v>
      </c>
    </row>
    <row r="539" spans="1:26">
      <c r="A539" t="str">
        <f t="shared" si="98"/>
        <v>rt1</v>
      </c>
      <c r="B539" t="str">
        <f>VLOOKUP(A539,EventPointTypeTable!$A:$B,MATCH(EventPointTypeTable!$B$1,EventPointTypeTable!$A$1:$B$1,0),0)</f>
        <v>루틴1</v>
      </c>
      <c r="C539">
        <v>254</v>
      </c>
      <c r="D539">
        <v>112</v>
      </c>
      <c r="E539">
        <f t="shared" ca="1" si="106"/>
        <v>31288</v>
      </c>
      <c r="F539">
        <f ca="1">(60+SUMIF(OFFSET(N539,-$C539+1,0,$C539),"EN",OFFSET(O539,-$C539+1,0,$C539)))*SummonTypeTable!$Q$2</f>
        <v>9773.3333333333321</v>
      </c>
      <c r="G539" t="str">
        <f ca="1">IF(C539=1,60*SummonTypeTable!$Q$2-OFFSET(F539,0,-1),
IF(F539&lt;&gt;OFFSET(F539,-1,0),OFFSET(F539,-1,0)-OFFSET(F539,0,-1),""))</f>
        <v/>
      </c>
      <c r="H539" t="str">
        <f ca="1">IF(C539=1,60*SummonTypeTable!$Q$2/OFFSET(F539,0,-1),
IF(F539&lt;&gt;OFFSET(F539,-1,0),OFFSET(F539,-1,0)/OFFSET(F539,0,-1),""))</f>
        <v/>
      </c>
      <c r="I539">
        <f ca="1">(60+SUMIF(OFFSET(N539,-$C539+1,0,$C539),"EN",OFFSET(O539,-$C539+1,0,$C539))+SUMIF(OFFSET(S539,-$C539+1,0,$C539),"EN",OFFSET(T539,-$C539+1,0,$C539)))*SummonTypeTable!$Q$2</f>
        <v>9773.3333333333321</v>
      </c>
      <c r="J539" t="str">
        <f ca="1">IF(C539=1,60*SummonTypeTable!$Q$2-OFFSET(I539,0,-4),
IF(I539&lt;&gt;OFFSET(I539,-1,0),OFFSET(I539,-1,0)-OFFSET(I539,0,-4),""))</f>
        <v/>
      </c>
      <c r="K539" t="str">
        <f ca="1">IF(C539=1,60*SummonTypeTable!$Q$2/OFFSET(I539,0,-4),
IF(I539&lt;&gt;OFFSET(I539,-1,0),OFFSET(I539,-1,0)/OFFSET(I539,0,-4),""))</f>
        <v/>
      </c>
      <c r="L539" t="str">
        <f t="shared" ca="1" si="96"/>
        <v>it</v>
      </c>
      <c r="M539" t="s">
        <v>139</v>
      </c>
      <c r="N539" t="s">
        <v>138</v>
      </c>
      <c r="O539">
        <v>10</v>
      </c>
      <c r="P539" t="str">
        <f t="shared" si="100"/>
        <v/>
      </c>
      <c r="Q539" t="str">
        <f t="shared" ca="1" si="107"/>
        <v>cu</v>
      </c>
      <c r="R539" t="s">
        <v>81</v>
      </c>
      <c r="S539" t="s">
        <v>147</v>
      </c>
      <c r="T539">
        <v>6425</v>
      </c>
      <c r="U539" t="str">
        <f t="shared" ca="1" si="99"/>
        <v>it</v>
      </c>
      <c r="V539" t="str">
        <f t="shared" si="101"/>
        <v>Cash_sSpellGacha</v>
      </c>
      <c r="W539">
        <f t="shared" si="102"/>
        <v>10</v>
      </c>
      <c r="X539" t="str">
        <f t="shared" ca="1" si="103"/>
        <v>cu</v>
      </c>
      <c r="Y539" t="str">
        <f t="shared" si="104"/>
        <v>GO</v>
      </c>
      <c r="Z539">
        <f t="shared" si="105"/>
        <v>6425</v>
      </c>
    </row>
    <row r="540" spans="1:26">
      <c r="A540" t="str">
        <f t="shared" si="98"/>
        <v>rt1</v>
      </c>
      <c r="B540" t="str">
        <f>VLOOKUP(A540,EventPointTypeTable!$A:$B,MATCH(EventPointTypeTable!$B$1,EventPointTypeTable!$A$1:$B$1,0),0)</f>
        <v>루틴1</v>
      </c>
      <c r="C540">
        <v>255</v>
      </c>
      <c r="D540">
        <v>323</v>
      </c>
      <c r="E540">
        <f t="shared" ca="1" si="106"/>
        <v>31611</v>
      </c>
      <c r="F540">
        <f ca="1">(60+SUMIF(OFFSET(N540,-$C540+1,0,$C540),"EN",OFFSET(O540,-$C540+1,0,$C540)))*SummonTypeTable!$Q$2</f>
        <v>9773.3333333333321</v>
      </c>
      <c r="G540" t="str">
        <f ca="1">IF(C540=1,60*SummonTypeTable!$Q$2-OFFSET(F540,0,-1),
IF(F540&lt;&gt;OFFSET(F540,-1,0),OFFSET(F540,-1,0)-OFFSET(F540,0,-1),""))</f>
        <v/>
      </c>
      <c r="H540" t="str">
        <f ca="1">IF(C540=1,60*SummonTypeTable!$Q$2/OFFSET(F540,0,-1),
IF(F540&lt;&gt;OFFSET(F540,-1,0),OFFSET(F540,-1,0)/OFFSET(F540,0,-1),""))</f>
        <v/>
      </c>
      <c r="I540">
        <f ca="1">(60+SUMIF(OFFSET(N540,-$C540+1,0,$C540),"EN",OFFSET(O540,-$C540+1,0,$C540))+SUMIF(OFFSET(S540,-$C540+1,0,$C540),"EN",OFFSET(T540,-$C540+1,0,$C540)))*SummonTypeTable!$Q$2</f>
        <v>9773.3333333333321</v>
      </c>
      <c r="J540" t="str">
        <f ca="1">IF(C540=1,60*SummonTypeTable!$Q$2-OFFSET(I540,0,-4),
IF(I540&lt;&gt;OFFSET(I540,-1,0),OFFSET(I540,-1,0)-OFFSET(I540,0,-4),""))</f>
        <v/>
      </c>
      <c r="K540" t="str">
        <f ca="1">IF(C540=1,60*SummonTypeTable!$Q$2/OFFSET(I540,0,-4),
IF(I540&lt;&gt;OFFSET(I540,-1,0),OFFSET(I540,-1,0)/OFFSET(I540,0,-4),""))</f>
        <v/>
      </c>
      <c r="L540" t="str">
        <f t="shared" ref="L540:L543" ca="1" si="108">IF(ISBLANK(M540),"",
VLOOKUP(M540,OFFSET(INDIRECT("$A:$B"),0,MATCH(M$1&amp;"_Verify",INDIRECT("$1:$1"),0)-1),2,0)
)</f>
        <v>it</v>
      </c>
      <c r="M540" t="s">
        <v>139</v>
      </c>
      <c r="N540" t="s">
        <v>158</v>
      </c>
      <c r="O540">
        <v>10</v>
      </c>
      <c r="P540" t="str">
        <f t="shared" si="100"/>
        <v/>
      </c>
      <c r="Q540" t="str">
        <f t="shared" ca="1" si="107"/>
        <v>cu</v>
      </c>
      <c r="R540" t="s">
        <v>81</v>
      </c>
      <c r="S540" t="s">
        <v>147</v>
      </c>
      <c r="T540">
        <v>6450</v>
      </c>
      <c r="U540" t="str">
        <f t="shared" ca="1" si="99"/>
        <v>it</v>
      </c>
      <c r="V540" t="str">
        <f t="shared" si="101"/>
        <v>Cash_sEquipGacha</v>
      </c>
      <c r="W540">
        <f t="shared" si="102"/>
        <v>10</v>
      </c>
      <c r="X540" t="str">
        <f t="shared" ca="1" si="103"/>
        <v>cu</v>
      </c>
      <c r="Y540" t="str">
        <f t="shared" si="104"/>
        <v>GO</v>
      </c>
      <c r="Z540">
        <f t="shared" si="105"/>
        <v>6450</v>
      </c>
    </row>
    <row r="541" spans="1:26">
      <c r="A541" t="str">
        <f t="shared" si="98"/>
        <v>rt1</v>
      </c>
      <c r="B541" t="str">
        <f>VLOOKUP(A541,EventPointTypeTable!$A:$B,MATCH(EventPointTypeTable!$B$1,EventPointTypeTable!$A$1:$B$1,0),0)</f>
        <v>루틴1</v>
      </c>
      <c r="C541">
        <v>256</v>
      </c>
      <c r="D541">
        <v>785</v>
      </c>
      <c r="E541">
        <f t="shared" ca="1" si="106"/>
        <v>32396</v>
      </c>
      <c r="F541">
        <f ca="1">(60+SUMIF(OFFSET(N541,-$C541+1,0,$C541),"EN",OFFSET(O541,-$C541+1,0,$C541)))*SummonTypeTable!$Q$2</f>
        <v>10200</v>
      </c>
      <c r="G541">
        <f ca="1">IF(C541=1,60*SummonTypeTable!$Q$2-OFFSET(F541,0,-1),
IF(F541&lt;&gt;OFFSET(F541,-1,0),OFFSET(F541,-1,0)-OFFSET(F541,0,-1),""))</f>
        <v>-22622.666666666668</v>
      </c>
      <c r="H541">
        <f ca="1">IF(C541=1,60*SummonTypeTable!$Q$2/OFFSET(F541,0,-1),
IF(F541&lt;&gt;OFFSET(F541,-1,0),OFFSET(F541,-1,0)/OFFSET(F541,0,-1),""))</f>
        <v>0.30168333539120051</v>
      </c>
      <c r="I541">
        <f ca="1">(60+SUMIF(OFFSET(N541,-$C541+1,0,$C541),"EN",OFFSET(O541,-$C541+1,0,$C541))+SUMIF(OFFSET(S541,-$C541+1,0,$C541),"EN",OFFSET(T541,-$C541+1,0,$C541)))*SummonTypeTable!$Q$2</f>
        <v>10200</v>
      </c>
      <c r="J541">
        <f ca="1">IF(C541=1,60*SummonTypeTable!$Q$2-OFFSET(I541,0,-4),
IF(I541&lt;&gt;OFFSET(I541,-1,0),OFFSET(I541,-1,0)-OFFSET(I541,0,-4),""))</f>
        <v>-22622.666666666668</v>
      </c>
      <c r="K541">
        <f ca="1">IF(C541=1,60*SummonTypeTable!$Q$2/OFFSET(I541,0,-4),
IF(I541&lt;&gt;OFFSET(I541,-1,0),OFFSET(I541,-1,0)/OFFSET(I541,0,-4),""))</f>
        <v>0.30168333539120051</v>
      </c>
      <c r="L541" t="str">
        <f t="shared" ca="1" si="108"/>
        <v>cu</v>
      </c>
      <c r="M541" t="s">
        <v>81</v>
      </c>
      <c r="N541" t="s">
        <v>146</v>
      </c>
      <c r="O541">
        <v>640</v>
      </c>
      <c r="P541" t="str">
        <f t="shared" si="100"/>
        <v>에너지너무많음</v>
      </c>
      <c r="Q541" t="str">
        <f t="shared" ca="1" si="107"/>
        <v>cu</v>
      </c>
      <c r="R541" t="s">
        <v>81</v>
      </c>
      <c r="S541" t="s">
        <v>147</v>
      </c>
      <c r="T541">
        <v>6475</v>
      </c>
      <c r="U541" t="str">
        <f t="shared" ca="1" si="99"/>
        <v>cu</v>
      </c>
      <c r="V541" t="str">
        <f t="shared" si="101"/>
        <v>EN</v>
      </c>
      <c r="W541">
        <f t="shared" si="102"/>
        <v>640</v>
      </c>
      <c r="X541" t="str">
        <f t="shared" ca="1" si="103"/>
        <v>cu</v>
      </c>
      <c r="Y541" t="str">
        <f t="shared" si="104"/>
        <v>GO</v>
      </c>
      <c r="Z541">
        <f t="shared" si="105"/>
        <v>6475</v>
      </c>
    </row>
    <row r="542" spans="1:26">
      <c r="A542" t="str">
        <f t="shared" si="98"/>
        <v>rt1</v>
      </c>
      <c r="B542" t="str">
        <f>VLOOKUP(A542,EventPointTypeTable!$A:$B,MATCH(EventPointTypeTable!$B$1,EventPointTypeTable!$A$1:$B$1,0),0)</f>
        <v>루틴1</v>
      </c>
      <c r="C542">
        <v>257</v>
      </c>
      <c r="D542">
        <v>194</v>
      </c>
      <c r="E542">
        <f t="shared" ca="1" si="106"/>
        <v>32590</v>
      </c>
      <c r="F542">
        <f ca="1">(60+SUMIF(OFFSET(N542,-$C542+1,0,$C542),"EN",OFFSET(O542,-$C542+1,0,$C542)))*SummonTypeTable!$Q$2</f>
        <v>10200</v>
      </c>
      <c r="G542" t="str">
        <f ca="1">IF(C542=1,60*SummonTypeTable!$Q$2-OFFSET(F542,0,-1),
IF(F542&lt;&gt;OFFSET(F542,-1,0),OFFSET(F542,-1,0)-OFFSET(F542,0,-1),""))</f>
        <v/>
      </c>
      <c r="H542" t="str">
        <f ca="1">IF(C542=1,60*SummonTypeTable!$Q$2/OFFSET(F542,0,-1),
IF(F542&lt;&gt;OFFSET(F542,-1,0),OFFSET(F542,-1,0)/OFFSET(F542,0,-1),""))</f>
        <v/>
      </c>
      <c r="I542">
        <f ca="1">(60+SUMIF(OFFSET(N542,-$C542+1,0,$C542),"EN",OFFSET(O542,-$C542+1,0,$C542))+SUMIF(OFFSET(S542,-$C542+1,0,$C542),"EN",OFFSET(T542,-$C542+1,0,$C542)))*SummonTypeTable!$Q$2</f>
        <v>10200</v>
      </c>
      <c r="J542" t="str">
        <f ca="1">IF(C542=1,60*SummonTypeTable!$Q$2-OFFSET(I542,0,-4),
IF(I542&lt;&gt;OFFSET(I542,-1,0),OFFSET(I542,-1,0)-OFFSET(I542,0,-4),""))</f>
        <v/>
      </c>
      <c r="K542" t="str">
        <f ca="1">IF(C542=1,60*SummonTypeTable!$Q$2/OFFSET(I542,0,-4),
IF(I542&lt;&gt;OFFSET(I542,-1,0),OFFSET(I542,-1,0)/OFFSET(I542,0,-4),""))</f>
        <v/>
      </c>
      <c r="L542" t="str">
        <f t="shared" ca="1" si="108"/>
        <v>cu</v>
      </c>
      <c r="M542" t="s">
        <v>81</v>
      </c>
      <c r="N542" t="s">
        <v>147</v>
      </c>
      <c r="O542">
        <v>13000</v>
      </c>
      <c r="P542" t="str">
        <f t="shared" si="100"/>
        <v/>
      </c>
      <c r="Q542" t="str">
        <f t="shared" ca="1" si="107"/>
        <v>cu</v>
      </c>
      <c r="R542" t="s">
        <v>81</v>
      </c>
      <c r="S542" t="s">
        <v>147</v>
      </c>
      <c r="T542">
        <v>6500</v>
      </c>
      <c r="U542" t="str">
        <f t="shared" ca="1" si="99"/>
        <v>cu</v>
      </c>
      <c r="V542" t="str">
        <f t="shared" si="101"/>
        <v>GO</v>
      </c>
      <c r="W542">
        <f t="shared" si="102"/>
        <v>13000</v>
      </c>
      <c r="X542" t="str">
        <f t="shared" ca="1" si="103"/>
        <v>cu</v>
      </c>
      <c r="Y542" t="str">
        <f t="shared" si="104"/>
        <v>GO</v>
      </c>
      <c r="Z542">
        <f t="shared" si="105"/>
        <v>6500</v>
      </c>
    </row>
    <row r="543" spans="1:26">
      <c r="A543" t="str">
        <f t="shared" ref="A543:A569" si="109">A542</f>
        <v>rt1</v>
      </c>
      <c r="B543" t="str">
        <f>VLOOKUP(A543,EventPointTypeTable!$A:$B,MATCH(EventPointTypeTable!$B$1,EventPointTypeTable!$A$1:$B$1,0),0)</f>
        <v>루틴1</v>
      </c>
      <c r="C543">
        <v>258</v>
      </c>
      <c r="D543">
        <v>256</v>
      </c>
      <c r="E543">
        <f t="shared" ca="1" si="106"/>
        <v>32846</v>
      </c>
      <c r="F543">
        <f ca="1">(60+SUMIF(OFFSET(N543,-$C543+1,0,$C543),"EN",OFFSET(O543,-$C543+1,0,$C543)))*SummonTypeTable!$Q$2</f>
        <v>10200</v>
      </c>
      <c r="G543" t="str">
        <f ca="1">IF(C543=1,60*SummonTypeTable!$Q$2-OFFSET(F543,0,-1),
IF(F543&lt;&gt;OFFSET(F543,-1,0),OFFSET(F543,-1,0)-OFFSET(F543,0,-1),""))</f>
        <v/>
      </c>
      <c r="H543" t="str">
        <f ca="1">IF(C543=1,60*SummonTypeTable!$Q$2/OFFSET(F543,0,-1),
IF(F543&lt;&gt;OFFSET(F543,-1,0),OFFSET(F543,-1,0)/OFFSET(F543,0,-1),""))</f>
        <v/>
      </c>
      <c r="I543">
        <f ca="1">(60+SUMIF(OFFSET(N543,-$C543+1,0,$C543),"EN",OFFSET(O543,-$C543+1,0,$C543))+SUMIF(OFFSET(S543,-$C543+1,0,$C543),"EN",OFFSET(T543,-$C543+1,0,$C543)))*SummonTypeTable!$Q$2</f>
        <v>10200</v>
      </c>
      <c r="J543" t="str">
        <f ca="1">IF(C543=1,60*SummonTypeTable!$Q$2-OFFSET(I543,0,-4),
IF(I543&lt;&gt;OFFSET(I543,-1,0),OFFSET(I543,-1,0)-OFFSET(I543,0,-4),""))</f>
        <v/>
      </c>
      <c r="K543" t="str">
        <f ca="1">IF(C543=1,60*SummonTypeTable!$Q$2/OFFSET(I543,0,-4),
IF(I543&lt;&gt;OFFSET(I543,-1,0),OFFSET(I543,-1,0)/OFFSET(I543,0,-4),""))</f>
        <v/>
      </c>
      <c r="L543" t="str">
        <f t="shared" ca="1" si="108"/>
        <v>it</v>
      </c>
      <c r="M543" t="s">
        <v>139</v>
      </c>
      <c r="N543" t="s">
        <v>140</v>
      </c>
      <c r="O543">
        <v>10</v>
      </c>
      <c r="P543" t="str">
        <f t="shared" si="100"/>
        <v/>
      </c>
      <c r="Q543" t="str">
        <f t="shared" ca="1" si="107"/>
        <v>cu</v>
      </c>
      <c r="R543" t="s">
        <v>81</v>
      </c>
      <c r="S543" t="s">
        <v>147</v>
      </c>
      <c r="T543">
        <v>6525</v>
      </c>
      <c r="U543" t="str">
        <f t="shared" ca="1" si="99"/>
        <v>it</v>
      </c>
      <c r="V543" t="str">
        <f t="shared" si="101"/>
        <v>Cash_sCharacterGacha</v>
      </c>
      <c r="W543">
        <f t="shared" si="102"/>
        <v>10</v>
      </c>
      <c r="X543" t="str">
        <f t="shared" ca="1" si="103"/>
        <v>cu</v>
      </c>
      <c r="Y543" t="str">
        <f t="shared" si="104"/>
        <v>GO</v>
      </c>
      <c r="Z543">
        <f t="shared" si="105"/>
        <v>6525</v>
      </c>
    </row>
    <row r="544" spans="1:26">
      <c r="A544" t="str">
        <f t="shared" si="109"/>
        <v>rt1</v>
      </c>
      <c r="B544" t="str">
        <f>VLOOKUP(A544,EventPointTypeTable!$A:$B,MATCH(EventPointTypeTable!$B$1,EventPointTypeTable!$A$1:$B$1,0),0)</f>
        <v>루틴1</v>
      </c>
      <c r="C544">
        <v>259</v>
      </c>
      <c r="D544">
        <v>802</v>
      </c>
      <c r="E544">
        <f t="shared" ca="1" si="106"/>
        <v>33648</v>
      </c>
      <c r="F544">
        <f ca="1">(60+SUMIF(OFFSET(N544,-$C544+1,0,$C544),"EN",OFFSET(O544,-$C544+1,0,$C544)))*SummonTypeTable!$Q$2</f>
        <v>10653.333333333332</v>
      </c>
      <c r="G544">
        <f ca="1">IF(C544=1,60*SummonTypeTable!$Q$2-OFFSET(F544,0,-1),
IF(F544&lt;&gt;OFFSET(F544,-1,0),OFFSET(F544,-1,0)-OFFSET(F544,0,-1),""))</f>
        <v>-23448</v>
      </c>
      <c r="H544">
        <f ca="1">IF(C544=1,60*SummonTypeTable!$Q$2/OFFSET(F544,0,-1),
IF(F544&lt;&gt;OFFSET(F544,-1,0),OFFSET(F544,-1,0)/OFFSET(F544,0,-1),""))</f>
        <v>0.30313837375178315</v>
      </c>
      <c r="I544">
        <f ca="1">(60+SUMIF(OFFSET(N544,-$C544+1,0,$C544),"EN",OFFSET(O544,-$C544+1,0,$C544))+SUMIF(OFFSET(S544,-$C544+1,0,$C544),"EN",OFFSET(T544,-$C544+1,0,$C544)))*SummonTypeTable!$Q$2</f>
        <v>10653.333333333332</v>
      </c>
      <c r="J544">
        <f ca="1">IF(C544=1,60*SummonTypeTable!$Q$2-OFFSET(I544,0,-4),
IF(I544&lt;&gt;OFFSET(I544,-1,0),OFFSET(I544,-1,0)-OFFSET(I544,0,-4),""))</f>
        <v>-23448</v>
      </c>
      <c r="K544">
        <f ca="1">IF(C544=1,60*SummonTypeTable!$Q$2/OFFSET(I544,0,-4),
IF(I544&lt;&gt;OFFSET(I544,-1,0),OFFSET(I544,-1,0)/OFFSET(I544,0,-4),""))</f>
        <v>0.30313837375178315</v>
      </c>
      <c r="L544" t="str">
        <f t="shared" ref="L544:L607" ca="1" si="110">IF(ISBLANK(M544),"",
VLOOKUP(M544,OFFSET(INDIRECT("$A:$B"),0,MATCH(M$1&amp;"_Verify",INDIRECT("$1:$1"),0)-1),2,0)
)</f>
        <v>cu</v>
      </c>
      <c r="M544" t="s">
        <v>81</v>
      </c>
      <c r="N544" t="s">
        <v>146</v>
      </c>
      <c r="O544">
        <v>680</v>
      </c>
      <c r="P544" t="str">
        <f t="shared" si="100"/>
        <v>에너지너무많음</v>
      </c>
      <c r="Q544" t="str">
        <f t="shared" ca="1" si="107"/>
        <v>cu</v>
      </c>
      <c r="R544" t="s">
        <v>81</v>
      </c>
      <c r="S544" t="s">
        <v>147</v>
      </c>
      <c r="T544">
        <v>6550</v>
      </c>
      <c r="U544" t="str">
        <f t="shared" ca="1" si="99"/>
        <v>cu</v>
      </c>
      <c r="V544" t="str">
        <f t="shared" si="101"/>
        <v>EN</v>
      </c>
      <c r="W544">
        <f t="shared" si="102"/>
        <v>680</v>
      </c>
      <c r="X544" t="str">
        <f t="shared" ca="1" si="103"/>
        <v>cu</v>
      </c>
      <c r="Y544" t="str">
        <f t="shared" si="104"/>
        <v>GO</v>
      </c>
      <c r="Z544">
        <f t="shared" si="105"/>
        <v>6550</v>
      </c>
    </row>
    <row r="545" spans="1:26">
      <c r="A545" t="str">
        <f t="shared" si="109"/>
        <v>rt1</v>
      </c>
      <c r="B545" t="str">
        <f>VLOOKUP(A545,EventPointTypeTable!$A:$B,MATCH(EventPointTypeTable!$B$1,EventPointTypeTable!$A$1:$B$1,0),0)</f>
        <v>루틴1</v>
      </c>
      <c r="C545">
        <v>260</v>
      </c>
      <c r="D545">
        <v>88</v>
      </c>
      <c r="E545">
        <f t="shared" ca="1" si="106"/>
        <v>33736</v>
      </c>
      <c r="F545">
        <f ca="1">(60+SUMIF(OFFSET(N545,-$C545+1,0,$C545),"EN",OFFSET(O545,-$C545+1,0,$C545)))*SummonTypeTable!$Q$2</f>
        <v>10653.333333333332</v>
      </c>
      <c r="G545" t="str">
        <f ca="1">IF(C545=1,60*SummonTypeTable!$Q$2-OFFSET(F545,0,-1),
IF(F545&lt;&gt;OFFSET(F545,-1,0),OFFSET(F545,-1,0)-OFFSET(F545,0,-1),""))</f>
        <v/>
      </c>
      <c r="H545" t="str">
        <f ca="1">IF(C545=1,60*SummonTypeTable!$Q$2/OFFSET(F545,0,-1),
IF(F545&lt;&gt;OFFSET(F545,-1,0),OFFSET(F545,-1,0)/OFFSET(F545,0,-1),""))</f>
        <v/>
      </c>
      <c r="I545">
        <f ca="1">(60+SUMIF(OFFSET(N545,-$C545+1,0,$C545),"EN",OFFSET(O545,-$C545+1,0,$C545))+SUMIF(OFFSET(S545,-$C545+1,0,$C545),"EN",OFFSET(T545,-$C545+1,0,$C545)))*SummonTypeTable!$Q$2</f>
        <v>10653.333333333332</v>
      </c>
      <c r="J545" t="str">
        <f ca="1">IF(C545=1,60*SummonTypeTable!$Q$2-OFFSET(I545,0,-4),
IF(I545&lt;&gt;OFFSET(I545,-1,0),OFFSET(I545,-1,0)-OFFSET(I545,0,-4),""))</f>
        <v/>
      </c>
      <c r="K545" t="str">
        <f ca="1">IF(C545=1,60*SummonTypeTable!$Q$2/OFFSET(I545,0,-4),
IF(I545&lt;&gt;OFFSET(I545,-1,0),OFFSET(I545,-1,0)/OFFSET(I545,0,-4),""))</f>
        <v/>
      </c>
      <c r="L545" t="str">
        <f t="shared" ca="1" si="110"/>
        <v>cu</v>
      </c>
      <c r="M545" t="s">
        <v>81</v>
      </c>
      <c r="N545" t="s">
        <v>147</v>
      </c>
      <c r="O545">
        <v>13150</v>
      </c>
      <c r="P545" t="str">
        <f t="shared" si="100"/>
        <v/>
      </c>
      <c r="Q545" t="str">
        <f t="shared" ca="1" si="107"/>
        <v>cu</v>
      </c>
      <c r="R545" t="s">
        <v>81</v>
      </c>
      <c r="S545" t="s">
        <v>147</v>
      </c>
      <c r="T545">
        <v>6575</v>
      </c>
      <c r="U545" t="str">
        <f t="shared" ca="1" si="99"/>
        <v>cu</v>
      </c>
      <c r="V545" t="str">
        <f t="shared" si="101"/>
        <v>GO</v>
      </c>
      <c r="W545">
        <f t="shared" si="102"/>
        <v>13150</v>
      </c>
      <c r="X545" t="str">
        <f t="shared" ca="1" si="103"/>
        <v>cu</v>
      </c>
      <c r="Y545" t="str">
        <f t="shared" si="104"/>
        <v>GO</v>
      </c>
      <c r="Z545">
        <f t="shared" si="105"/>
        <v>6575</v>
      </c>
    </row>
    <row r="546" spans="1:26">
      <c r="A546" t="str">
        <f t="shared" si="109"/>
        <v>rt1</v>
      </c>
      <c r="B546" t="str">
        <f>VLOOKUP(A546,EventPointTypeTable!$A:$B,MATCH(EventPointTypeTable!$B$1,EventPointTypeTable!$A$1:$B$1,0),0)</f>
        <v>루틴1</v>
      </c>
      <c r="C546">
        <v>261</v>
      </c>
      <c r="D546">
        <v>125</v>
      </c>
      <c r="E546">
        <f t="shared" ca="1" si="106"/>
        <v>33861</v>
      </c>
      <c r="F546">
        <f ca="1">(60+SUMIF(OFFSET(N546,-$C546+1,0,$C546),"EN",OFFSET(O546,-$C546+1,0,$C546)))*SummonTypeTable!$Q$2</f>
        <v>10653.333333333332</v>
      </c>
      <c r="G546" t="str">
        <f ca="1">IF(C546=1,60*SummonTypeTable!$Q$2-OFFSET(F546,0,-1),
IF(F546&lt;&gt;OFFSET(F546,-1,0),OFFSET(F546,-1,0)-OFFSET(F546,0,-1),""))</f>
        <v/>
      </c>
      <c r="H546" t="str">
        <f ca="1">IF(C546=1,60*SummonTypeTable!$Q$2/OFFSET(F546,0,-1),
IF(F546&lt;&gt;OFFSET(F546,-1,0),OFFSET(F546,-1,0)/OFFSET(F546,0,-1),""))</f>
        <v/>
      </c>
      <c r="I546">
        <f ca="1">(60+SUMIF(OFFSET(N546,-$C546+1,0,$C546),"EN",OFFSET(O546,-$C546+1,0,$C546))+SUMIF(OFFSET(S546,-$C546+1,0,$C546),"EN",OFFSET(T546,-$C546+1,0,$C546)))*SummonTypeTable!$Q$2</f>
        <v>10653.333333333332</v>
      </c>
      <c r="J546" t="str">
        <f ca="1">IF(C546=1,60*SummonTypeTable!$Q$2-OFFSET(I546,0,-4),
IF(I546&lt;&gt;OFFSET(I546,-1,0),OFFSET(I546,-1,0)-OFFSET(I546,0,-4),""))</f>
        <v/>
      </c>
      <c r="K546" t="str">
        <f ca="1">IF(C546=1,60*SummonTypeTable!$Q$2/OFFSET(I546,0,-4),
IF(I546&lt;&gt;OFFSET(I546,-1,0),OFFSET(I546,-1,0)/OFFSET(I546,0,-4),""))</f>
        <v/>
      </c>
      <c r="L546" t="str">
        <f t="shared" ca="1" si="110"/>
        <v>it</v>
      </c>
      <c r="M546" t="s">
        <v>139</v>
      </c>
      <c r="N546" t="s">
        <v>158</v>
      </c>
      <c r="O546">
        <v>3</v>
      </c>
      <c r="P546" t="str">
        <f t="shared" si="100"/>
        <v/>
      </c>
      <c r="Q546" t="str">
        <f t="shared" ca="1" si="107"/>
        <v>cu</v>
      </c>
      <c r="R546" t="s">
        <v>81</v>
      </c>
      <c r="S546" t="s">
        <v>147</v>
      </c>
      <c r="T546">
        <v>6600</v>
      </c>
      <c r="U546" t="str">
        <f t="shared" ca="1" si="99"/>
        <v>it</v>
      </c>
      <c r="V546" t="str">
        <f t="shared" si="101"/>
        <v>Cash_sEquipGacha</v>
      </c>
      <c r="W546">
        <f t="shared" si="102"/>
        <v>3</v>
      </c>
      <c r="X546" t="str">
        <f t="shared" ca="1" si="103"/>
        <v>cu</v>
      </c>
      <c r="Y546" t="str">
        <f t="shared" si="104"/>
        <v>GO</v>
      </c>
      <c r="Z546">
        <f t="shared" si="105"/>
        <v>6600</v>
      </c>
    </row>
    <row r="547" spans="1:26">
      <c r="A547" t="str">
        <f t="shared" si="109"/>
        <v>rt1</v>
      </c>
      <c r="B547" t="str">
        <f>VLOOKUP(A547,EventPointTypeTable!$A:$B,MATCH(EventPointTypeTable!$B$1,EventPointTypeTable!$A$1:$B$1,0),0)</f>
        <v>루틴1</v>
      </c>
      <c r="C547">
        <v>262</v>
      </c>
      <c r="D547">
        <v>175</v>
      </c>
      <c r="E547">
        <f t="shared" ca="1" si="106"/>
        <v>34036</v>
      </c>
      <c r="F547">
        <f ca="1">(60+SUMIF(OFFSET(N547,-$C547+1,0,$C547),"EN",OFFSET(O547,-$C547+1,0,$C547)))*SummonTypeTable!$Q$2</f>
        <v>10653.333333333332</v>
      </c>
      <c r="G547" t="str">
        <f ca="1">IF(C547=1,60*SummonTypeTable!$Q$2-OFFSET(F547,0,-1),
IF(F547&lt;&gt;OFFSET(F547,-1,0),OFFSET(F547,-1,0)-OFFSET(F547,0,-1),""))</f>
        <v/>
      </c>
      <c r="H547" t="str">
        <f ca="1">IF(C547=1,60*SummonTypeTable!$Q$2/OFFSET(F547,0,-1),
IF(F547&lt;&gt;OFFSET(F547,-1,0),OFFSET(F547,-1,0)/OFFSET(F547,0,-1),""))</f>
        <v/>
      </c>
      <c r="I547">
        <f ca="1">(60+SUMIF(OFFSET(N547,-$C547+1,0,$C547),"EN",OFFSET(O547,-$C547+1,0,$C547))+SUMIF(OFFSET(S547,-$C547+1,0,$C547),"EN",OFFSET(T547,-$C547+1,0,$C547)))*SummonTypeTable!$Q$2</f>
        <v>10653.333333333332</v>
      </c>
      <c r="J547" t="str">
        <f ca="1">IF(C547=1,60*SummonTypeTable!$Q$2-OFFSET(I547,0,-4),
IF(I547&lt;&gt;OFFSET(I547,-1,0),OFFSET(I547,-1,0)-OFFSET(I547,0,-4),""))</f>
        <v/>
      </c>
      <c r="K547" t="str">
        <f ca="1">IF(C547=1,60*SummonTypeTable!$Q$2/OFFSET(I547,0,-4),
IF(I547&lt;&gt;OFFSET(I547,-1,0),OFFSET(I547,-1,0)/OFFSET(I547,0,-4),""))</f>
        <v/>
      </c>
      <c r="L547" t="str">
        <f t="shared" ca="1" si="110"/>
        <v>cu</v>
      </c>
      <c r="M547" t="s">
        <v>81</v>
      </c>
      <c r="N547" t="s">
        <v>147</v>
      </c>
      <c r="O547">
        <v>13250</v>
      </c>
      <c r="P547" t="str">
        <f t="shared" si="100"/>
        <v/>
      </c>
      <c r="Q547" t="str">
        <f t="shared" ca="1" si="107"/>
        <v>cu</v>
      </c>
      <c r="R547" t="s">
        <v>81</v>
      </c>
      <c r="S547" t="s">
        <v>147</v>
      </c>
      <c r="T547">
        <v>6625</v>
      </c>
      <c r="U547" t="str">
        <f t="shared" ca="1" si="99"/>
        <v>cu</v>
      </c>
      <c r="V547" t="str">
        <f t="shared" si="101"/>
        <v>GO</v>
      </c>
      <c r="W547">
        <f t="shared" si="102"/>
        <v>13250</v>
      </c>
      <c r="X547" t="str">
        <f t="shared" ca="1" si="103"/>
        <v>cu</v>
      </c>
      <c r="Y547" t="str">
        <f t="shared" si="104"/>
        <v>GO</v>
      </c>
      <c r="Z547">
        <f t="shared" si="105"/>
        <v>6625</v>
      </c>
    </row>
    <row r="548" spans="1:26">
      <c r="A548" t="str">
        <f t="shared" si="109"/>
        <v>rt1</v>
      </c>
      <c r="B548" t="str">
        <f>VLOOKUP(A548,EventPointTypeTable!$A:$B,MATCH(EventPointTypeTable!$B$1,EventPointTypeTable!$A$1:$B$1,0),0)</f>
        <v>루틴1</v>
      </c>
      <c r="C548">
        <v>263</v>
      </c>
      <c r="D548">
        <v>225</v>
      </c>
      <c r="E548">
        <f t="shared" ca="1" si="106"/>
        <v>34261</v>
      </c>
      <c r="F548">
        <f ca="1">(60+SUMIF(OFFSET(N548,-$C548+1,0,$C548),"EN",OFFSET(O548,-$C548+1,0,$C548)))*SummonTypeTable!$Q$2</f>
        <v>10653.333333333332</v>
      </c>
      <c r="G548" t="str">
        <f ca="1">IF(C548=1,60*SummonTypeTable!$Q$2-OFFSET(F548,0,-1),
IF(F548&lt;&gt;OFFSET(F548,-1,0),OFFSET(F548,-1,0)-OFFSET(F548,0,-1),""))</f>
        <v/>
      </c>
      <c r="H548" t="str">
        <f ca="1">IF(C548=1,60*SummonTypeTable!$Q$2/OFFSET(F548,0,-1),
IF(F548&lt;&gt;OFFSET(F548,-1,0),OFFSET(F548,-1,0)/OFFSET(F548,0,-1),""))</f>
        <v/>
      </c>
      <c r="I548">
        <f ca="1">(60+SUMIF(OFFSET(N548,-$C548+1,0,$C548),"EN",OFFSET(O548,-$C548+1,0,$C548))+SUMIF(OFFSET(S548,-$C548+1,0,$C548),"EN",OFFSET(T548,-$C548+1,0,$C548)))*SummonTypeTable!$Q$2</f>
        <v>10653.333333333332</v>
      </c>
      <c r="J548" t="str">
        <f ca="1">IF(C548=1,60*SummonTypeTable!$Q$2-OFFSET(I548,0,-4),
IF(I548&lt;&gt;OFFSET(I548,-1,0),OFFSET(I548,-1,0)-OFFSET(I548,0,-4),""))</f>
        <v/>
      </c>
      <c r="K548" t="str">
        <f ca="1">IF(C548=1,60*SummonTypeTable!$Q$2/OFFSET(I548,0,-4),
IF(I548&lt;&gt;OFFSET(I548,-1,0),OFFSET(I548,-1,0)/OFFSET(I548,0,-4),""))</f>
        <v/>
      </c>
      <c r="L548" t="str">
        <f t="shared" ca="1" si="110"/>
        <v>cu</v>
      </c>
      <c r="M548" t="s">
        <v>81</v>
      </c>
      <c r="N548" t="s">
        <v>147</v>
      </c>
      <c r="O548">
        <v>13300</v>
      </c>
      <c r="P548" t="str">
        <f t="shared" si="100"/>
        <v/>
      </c>
      <c r="Q548" t="str">
        <f t="shared" ca="1" si="107"/>
        <v>cu</v>
      </c>
      <c r="R548" t="s">
        <v>81</v>
      </c>
      <c r="S548" t="s">
        <v>147</v>
      </c>
      <c r="T548">
        <v>6650</v>
      </c>
      <c r="U548" t="str">
        <f t="shared" ca="1" si="99"/>
        <v>cu</v>
      </c>
      <c r="V548" t="str">
        <f t="shared" si="101"/>
        <v>GO</v>
      </c>
      <c r="W548">
        <f t="shared" si="102"/>
        <v>13300</v>
      </c>
      <c r="X548" t="str">
        <f t="shared" ca="1" si="103"/>
        <v>cu</v>
      </c>
      <c r="Y548" t="str">
        <f t="shared" si="104"/>
        <v>GO</v>
      </c>
      <c r="Z548">
        <f t="shared" si="105"/>
        <v>6650</v>
      </c>
    </row>
    <row r="549" spans="1:26">
      <c r="A549" t="str">
        <f t="shared" si="109"/>
        <v>rt1</v>
      </c>
      <c r="B549" t="str">
        <f>VLOOKUP(A549,EventPointTypeTable!$A:$B,MATCH(EventPointTypeTable!$B$1,EventPointTypeTable!$A$1:$B$1,0),0)</f>
        <v>루틴1</v>
      </c>
      <c r="C549">
        <v>264</v>
      </c>
      <c r="D549">
        <v>671</v>
      </c>
      <c r="E549">
        <f t="shared" ca="1" si="106"/>
        <v>34932</v>
      </c>
      <c r="F549">
        <f ca="1">(60+SUMIF(OFFSET(N549,-$C549+1,0,$C549),"EN",OFFSET(O549,-$C549+1,0,$C549)))*SummonTypeTable!$Q$2</f>
        <v>11133.333333333332</v>
      </c>
      <c r="G549">
        <f ca="1">IF(C549=1,60*SummonTypeTable!$Q$2-OFFSET(F549,0,-1),
IF(F549&lt;&gt;OFFSET(F549,-1,0),OFFSET(F549,-1,0)-OFFSET(F549,0,-1),""))</f>
        <v>-24278.666666666668</v>
      </c>
      <c r="H549">
        <f ca="1">IF(C549=1,60*SummonTypeTable!$Q$2/OFFSET(F549,0,-1),
IF(F549&lt;&gt;OFFSET(F549,-1,0),OFFSET(F549,-1,0)/OFFSET(F549,0,-1),""))</f>
        <v>0.30497347226993393</v>
      </c>
      <c r="I549">
        <f ca="1">(60+SUMIF(OFFSET(N549,-$C549+1,0,$C549),"EN",OFFSET(O549,-$C549+1,0,$C549))+SUMIF(OFFSET(S549,-$C549+1,0,$C549),"EN",OFFSET(T549,-$C549+1,0,$C549)))*SummonTypeTable!$Q$2</f>
        <v>11133.333333333332</v>
      </c>
      <c r="J549">
        <f ca="1">IF(C549=1,60*SummonTypeTable!$Q$2-OFFSET(I549,0,-4),
IF(I549&lt;&gt;OFFSET(I549,-1,0),OFFSET(I549,-1,0)-OFFSET(I549,0,-4),""))</f>
        <v>-24278.666666666668</v>
      </c>
      <c r="K549">
        <f ca="1">IF(C549=1,60*SummonTypeTable!$Q$2/OFFSET(I549,0,-4),
IF(I549&lt;&gt;OFFSET(I549,-1,0),OFFSET(I549,-1,0)/OFFSET(I549,0,-4),""))</f>
        <v>0.30497347226993393</v>
      </c>
      <c r="L549" t="str">
        <f t="shared" ca="1" si="110"/>
        <v>cu</v>
      </c>
      <c r="M549" t="s">
        <v>81</v>
      </c>
      <c r="N549" t="s">
        <v>146</v>
      </c>
      <c r="O549">
        <v>720</v>
      </c>
      <c r="P549" t="str">
        <f t="shared" si="100"/>
        <v>에너지너무많음</v>
      </c>
      <c r="Q549" t="str">
        <f t="shared" ca="1" si="107"/>
        <v>cu</v>
      </c>
      <c r="R549" t="s">
        <v>81</v>
      </c>
      <c r="S549" t="s">
        <v>147</v>
      </c>
      <c r="T549">
        <v>6675</v>
      </c>
      <c r="U549" t="str">
        <f t="shared" ca="1" si="99"/>
        <v>cu</v>
      </c>
      <c r="V549" t="str">
        <f t="shared" si="101"/>
        <v>EN</v>
      </c>
      <c r="W549">
        <f t="shared" si="102"/>
        <v>720</v>
      </c>
      <c r="X549" t="str">
        <f t="shared" ca="1" si="103"/>
        <v>cu</v>
      </c>
      <c r="Y549" t="str">
        <f t="shared" si="104"/>
        <v>GO</v>
      </c>
      <c r="Z549">
        <f t="shared" si="105"/>
        <v>6675</v>
      </c>
    </row>
    <row r="550" spans="1:26">
      <c r="A550" t="str">
        <f t="shared" si="109"/>
        <v>rt1</v>
      </c>
      <c r="B550" t="str">
        <f>VLOOKUP(A550,EventPointTypeTable!$A:$B,MATCH(EventPointTypeTable!$B$1,EventPointTypeTable!$A$1:$B$1,0),0)</f>
        <v>루틴1</v>
      </c>
      <c r="C550">
        <v>265</v>
      </c>
      <c r="D550">
        <v>135</v>
      </c>
      <c r="E550">
        <f t="shared" ca="1" si="106"/>
        <v>35067</v>
      </c>
      <c r="F550">
        <f ca="1">(60+SUMIF(OFFSET(N550,-$C550+1,0,$C550),"EN",OFFSET(O550,-$C550+1,0,$C550)))*SummonTypeTable!$Q$2</f>
        <v>11133.333333333332</v>
      </c>
      <c r="G550" t="str">
        <f ca="1">IF(C550=1,60*SummonTypeTable!$Q$2-OFFSET(F550,0,-1),
IF(F550&lt;&gt;OFFSET(F550,-1,0),OFFSET(F550,-1,0)-OFFSET(F550,0,-1),""))</f>
        <v/>
      </c>
      <c r="H550" t="str">
        <f ca="1">IF(C550=1,60*SummonTypeTable!$Q$2/OFFSET(F550,0,-1),
IF(F550&lt;&gt;OFFSET(F550,-1,0),OFFSET(F550,-1,0)/OFFSET(F550,0,-1),""))</f>
        <v/>
      </c>
      <c r="I550">
        <f ca="1">(60+SUMIF(OFFSET(N550,-$C550+1,0,$C550),"EN",OFFSET(O550,-$C550+1,0,$C550))+SUMIF(OFFSET(S550,-$C550+1,0,$C550),"EN",OFFSET(T550,-$C550+1,0,$C550)))*SummonTypeTable!$Q$2</f>
        <v>11133.333333333332</v>
      </c>
      <c r="J550" t="str">
        <f ca="1">IF(C550=1,60*SummonTypeTable!$Q$2-OFFSET(I550,0,-4),
IF(I550&lt;&gt;OFFSET(I550,-1,0),OFFSET(I550,-1,0)-OFFSET(I550,0,-4),""))</f>
        <v/>
      </c>
      <c r="K550" t="str">
        <f ca="1">IF(C550=1,60*SummonTypeTable!$Q$2/OFFSET(I550,0,-4),
IF(I550&lt;&gt;OFFSET(I550,-1,0),OFFSET(I550,-1,0)/OFFSET(I550,0,-4),""))</f>
        <v/>
      </c>
      <c r="L550" t="str">
        <f t="shared" ca="1" si="110"/>
        <v>it</v>
      </c>
      <c r="M550" t="s">
        <v>139</v>
      </c>
      <c r="N550" t="s">
        <v>158</v>
      </c>
      <c r="O550">
        <v>3</v>
      </c>
      <c r="P550" t="str">
        <f t="shared" si="100"/>
        <v/>
      </c>
      <c r="Q550" t="str">
        <f t="shared" ca="1" si="107"/>
        <v>cu</v>
      </c>
      <c r="R550" t="s">
        <v>81</v>
      </c>
      <c r="S550" t="s">
        <v>147</v>
      </c>
      <c r="T550">
        <v>6700</v>
      </c>
      <c r="U550" t="str">
        <f t="shared" ca="1" si="99"/>
        <v>it</v>
      </c>
      <c r="V550" t="str">
        <f t="shared" si="101"/>
        <v>Cash_sEquipGacha</v>
      </c>
      <c r="W550">
        <f t="shared" si="102"/>
        <v>3</v>
      </c>
      <c r="X550" t="str">
        <f t="shared" ca="1" si="103"/>
        <v>cu</v>
      </c>
      <c r="Y550" t="str">
        <f t="shared" si="104"/>
        <v>GO</v>
      </c>
      <c r="Z550">
        <f t="shared" si="105"/>
        <v>6700</v>
      </c>
    </row>
    <row r="551" spans="1:26">
      <c r="A551" t="str">
        <f t="shared" si="109"/>
        <v>rt1</v>
      </c>
      <c r="B551" t="str">
        <f>VLOOKUP(A551,EventPointTypeTable!$A:$B,MATCH(EventPointTypeTable!$B$1,EventPointTypeTable!$A$1:$B$1,0),0)</f>
        <v>루틴1</v>
      </c>
      <c r="C551">
        <v>266</v>
      </c>
      <c r="D551">
        <v>168</v>
      </c>
      <c r="E551">
        <f t="shared" ca="1" si="106"/>
        <v>35235</v>
      </c>
      <c r="F551">
        <f ca="1">(60+SUMIF(OFFSET(N551,-$C551+1,0,$C551),"EN",OFFSET(O551,-$C551+1,0,$C551)))*SummonTypeTable!$Q$2</f>
        <v>11133.333333333332</v>
      </c>
      <c r="G551" t="str">
        <f ca="1">IF(C551=1,60*SummonTypeTable!$Q$2-OFFSET(F551,0,-1),
IF(F551&lt;&gt;OFFSET(F551,-1,0),OFFSET(F551,-1,0)-OFFSET(F551,0,-1),""))</f>
        <v/>
      </c>
      <c r="H551" t="str">
        <f ca="1">IF(C551=1,60*SummonTypeTable!$Q$2/OFFSET(F551,0,-1),
IF(F551&lt;&gt;OFFSET(F551,-1,0),OFFSET(F551,-1,0)/OFFSET(F551,0,-1),""))</f>
        <v/>
      </c>
      <c r="I551">
        <f ca="1">(60+SUMIF(OFFSET(N551,-$C551+1,0,$C551),"EN",OFFSET(O551,-$C551+1,0,$C551))+SUMIF(OFFSET(S551,-$C551+1,0,$C551),"EN",OFFSET(T551,-$C551+1,0,$C551)))*SummonTypeTable!$Q$2</f>
        <v>11133.333333333332</v>
      </c>
      <c r="J551" t="str">
        <f ca="1">IF(C551=1,60*SummonTypeTable!$Q$2-OFFSET(I551,0,-4),
IF(I551&lt;&gt;OFFSET(I551,-1,0),OFFSET(I551,-1,0)-OFFSET(I551,0,-4),""))</f>
        <v/>
      </c>
      <c r="K551" t="str">
        <f ca="1">IF(C551=1,60*SummonTypeTable!$Q$2/OFFSET(I551,0,-4),
IF(I551&lt;&gt;OFFSET(I551,-1,0),OFFSET(I551,-1,0)/OFFSET(I551,0,-4),""))</f>
        <v/>
      </c>
      <c r="L551" t="str">
        <f t="shared" ca="1" si="110"/>
        <v>cu</v>
      </c>
      <c r="M551" t="s">
        <v>81</v>
      </c>
      <c r="N551" t="s">
        <v>147</v>
      </c>
      <c r="O551">
        <v>13450</v>
      </c>
      <c r="P551" t="str">
        <f t="shared" si="100"/>
        <v/>
      </c>
      <c r="Q551" t="str">
        <f t="shared" ca="1" si="107"/>
        <v>cu</v>
      </c>
      <c r="R551" t="s">
        <v>81</v>
      </c>
      <c r="S551" t="s">
        <v>147</v>
      </c>
      <c r="T551">
        <v>6725</v>
      </c>
      <c r="U551" t="str">
        <f t="shared" ca="1" si="99"/>
        <v>cu</v>
      </c>
      <c r="V551" t="str">
        <f t="shared" si="101"/>
        <v>GO</v>
      </c>
      <c r="W551">
        <f t="shared" si="102"/>
        <v>13450</v>
      </c>
      <c r="X551" t="str">
        <f t="shared" ca="1" si="103"/>
        <v>cu</v>
      </c>
      <c r="Y551" t="str">
        <f t="shared" si="104"/>
        <v>GO</v>
      </c>
      <c r="Z551">
        <f t="shared" si="105"/>
        <v>6725</v>
      </c>
    </row>
    <row r="552" spans="1:26">
      <c r="A552" t="str">
        <f t="shared" si="109"/>
        <v>rt1</v>
      </c>
      <c r="B552" t="str">
        <f>VLOOKUP(A552,EventPointTypeTable!$A:$B,MATCH(EventPointTypeTable!$B$1,EventPointTypeTable!$A$1:$B$1,0),0)</f>
        <v>루틴1</v>
      </c>
      <c r="C552">
        <v>267</v>
      </c>
      <c r="D552">
        <v>217</v>
      </c>
      <c r="E552">
        <f t="shared" ca="1" si="106"/>
        <v>35452</v>
      </c>
      <c r="F552">
        <f ca="1">(60+SUMIF(OFFSET(N552,-$C552+1,0,$C552),"EN",OFFSET(O552,-$C552+1,0,$C552)))*SummonTypeTable!$Q$2</f>
        <v>11133.333333333332</v>
      </c>
      <c r="G552" t="str">
        <f ca="1">IF(C552=1,60*SummonTypeTable!$Q$2-OFFSET(F552,0,-1),
IF(F552&lt;&gt;OFFSET(F552,-1,0),OFFSET(F552,-1,0)-OFFSET(F552,0,-1),""))</f>
        <v/>
      </c>
      <c r="H552" t="str">
        <f ca="1">IF(C552=1,60*SummonTypeTable!$Q$2/OFFSET(F552,0,-1),
IF(F552&lt;&gt;OFFSET(F552,-1,0),OFFSET(F552,-1,0)/OFFSET(F552,0,-1),""))</f>
        <v/>
      </c>
      <c r="I552">
        <f ca="1">(60+SUMIF(OFFSET(N552,-$C552+1,0,$C552),"EN",OFFSET(O552,-$C552+1,0,$C552))+SUMIF(OFFSET(S552,-$C552+1,0,$C552),"EN",OFFSET(T552,-$C552+1,0,$C552)))*SummonTypeTable!$Q$2</f>
        <v>11133.333333333332</v>
      </c>
      <c r="J552" t="str">
        <f ca="1">IF(C552=1,60*SummonTypeTable!$Q$2-OFFSET(I552,0,-4),
IF(I552&lt;&gt;OFFSET(I552,-1,0),OFFSET(I552,-1,0)-OFFSET(I552,0,-4),""))</f>
        <v/>
      </c>
      <c r="K552" t="str">
        <f ca="1">IF(C552=1,60*SummonTypeTable!$Q$2/OFFSET(I552,0,-4),
IF(I552&lt;&gt;OFFSET(I552,-1,0),OFFSET(I552,-1,0)/OFFSET(I552,0,-4),""))</f>
        <v/>
      </c>
      <c r="L552" t="str">
        <f t="shared" ca="1" si="110"/>
        <v>it</v>
      </c>
      <c r="M552" t="s">
        <v>139</v>
      </c>
      <c r="N552" t="s">
        <v>138</v>
      </c>
      <c r="O552">
        <v>30</v>
      </c>
      <c r="P552" t="str">
        <f t="shared" si="100"/>
        <v/>
      </c>
      <c r="Q552" t="str">
        <f t="shared" ca="1" si="107"/>
        <v>cu</v>
      </c>
      <c r="R552" t="s">
        <v>81</v>
      </c>
      <c r="S552" t="s">
        <v>147</v>
      </c>
      <c r="T552">
        <v>6750</v>
      </c>
      <c r="U552" t="str">
        <f t="shared" ca="1" si="99"/>
        <v>it</v>
      </c>
      <c r="V552" t="str">
        <f t="shared" si="101"/>
        <v>Cash_sSpellGacha</v>
      </c>
      <c r="W552">
        <f t="shared" si="102"/>
        <v>30</v>
      </c>
      <c r="X552" t="str">
        <f t="shared" ca="1" si="103"/>
        <v>cu</v>
      </c>
      <c r="Y552" t="str">
        <f t="shared" si="104"/>
        <v>GO</v>
      </c>
      <c r="Z552">
        <f t="shared" si="105"/>
        <v>6750</v>
      </c>
    </row>
    <row r="553" spans="1:26">
      <c r="A553" t="str">
        <f t="shared" si="109"/>
        <v>rt1</v>
      </c>
      <c r="B553" t="str">
        <f>VLOOKUP(A553,EventPointTypeTable!$A:$B,MATCH(EventPointTypeTable!$B$1,EventPointTypeTable!$A$1:$B$1,0),0)</f>
        <v>루틴1</v>
      </c>
      <c r="C553">
        <v>268</v>
      </c>
      <c r="D553">
        <v>796</v>
      </c>
      <c r="E553">
        <f t="shared" ca="1" si="106"/>
        <v>36248</v>
      </c>
      <c r="F553">
        <f ca="1">(60+SUMIF(OFFSET(N553,-$C553+1,0,$C553),"EN",OFFSET(O553,-$C553+1,0,$C553)))*SummonTypeTable!$Q$2</f>
        <v>11133.333333333332</v>
      </c>
      <c r="G553" t="str">
        <f ca="1">IF(C553=1,60*SummonTypeTable!$Q$2-OFFSET(F553,0,-1),
IF(F553&lt;&gt;OFFSET(F553,-1,0),OFFSET(F553,-1,0)-OFFSET(F553,0,-1),""))</f>
        <v/>
      </c>
      <c r="H553" t="str">
        <f ca="1">IF(C553=1,60*SummonTypeTable!$Q$2/OFFSET(F553,0,-1),
IF(F553&lt;&gt;OFFSET(F553,-1,0),OFFSET(F553,-1,0)/OFFSET(F553,0,-1),""))</f>
        <v/>
      </c>
      <c r="I553">
        <f ca="1">(60+SUMIF(OFFSET(N553,-$C553+1,0,$C553),"EN",OFFSET(O553,-$C553+1,0,$C553))+SUMIF(OFFSET(S553,-$C553+1,0,$C553),"EN",OFFSET(T553,-$C553+1,0,$C553)))*SummonTypeTable!$Q$2</f>
        <v>11133.333333333332</v>
      </c>
      <c r="J553" t="str">
        <f ca="1">IF(C553=1,60*SummonTypeTable!$Q$2-OFFSET(I553,0,-4),
IF(I553&lt;&gt;OFFSET(I553,-1,0),OFFSET(I553,-1,0)-OFFSET(I553,0,-4),""))</f>
        <v/>
      </c>
      <c r="K553" t="str">
        <f ca="1">IF(C553=1,60*SummonTypeTable!$Q$2/OFFSET(I553,0,-4),
IF(I553&lt;&gt;OFFSET(I553,-1,0),OFFSET(I553,-1,0)/OFFSET(I553,0,-4),""))</f>
        <v/>
      </c>
      <c r="L553" t="str">
        <f t="shared" ca="1" si="110"/>
        <v>cu</v>
      </c>
      <c r="M553" t="s">
        <v>81</v>
      </c>
      <c r="N553" t="s">
        <v>153</v>
      </c>
      <c r="O553">
        <v>45</v>
      </c>
      <c r="P553" t="str">
        <f t="shared" si="100"/>
        <v/>
      </c>
      <c r="Q553" t="str">
        <f t="shared" ca="1" si="107"/>
        <v>cu</v>
      </c>
      <c r="R553" t="s">
        <v>81</v>
      </c>
      <c r="S553" t="s">
        <v>153</v>
      </c>
      <c r="T553">
        <v>15</v>
      </c>
      <c r="U553" t="str">
        <f t="shared" ca="1" si="99"/>
        <v>cu</v>
      </c>
      <c r="V553" t="str">
        <f t="shared" si="101"/>
        <v>DI</v>
      </c>
      <c r="W553">
        <f t="shared" si="102"/>
        <v>45</v>
      </c>
      <c r="X553" t="str">
        <f t="shared" ca="1" si="103"/>
        <v>cu</v>
      </c>
      <c r="Y553" t="str">
        <f t="shared" si="104"/>
        <v>DI</v>
      </c>
      <c r="Z553">
        <f t="shared" si="105"/>
        <v>15</v>
      </c>
    </row>
    <row r="554" spans="1:26">
      <c r="A554" t="str">
        <f t="shared" si="109"/>
        <v>rt1</v>
      </c>
      <c r="B554" t="str">
        <f>VLOOKUP(A554,EventPointTypeTable!$A:$B,MATCH(EventPointTypeTable!$B$1,EventPointTypeTable!$A$1:$B$1,0),0)</f>
        <v>루틴1</v>
      </c>
      <c r="C554">
        <v>269</v>
      </c>
      <c r="D554">
        <v>183</v>
      </c>
      <c r="E554">
        <f t="shared" ca="1" si="106"/>
        <v>36431</v>
      </c>
      <c r="F554">
        <f ca="1">(60+SUMIF(OFFSET(N554,-$C554+1,0,$C554),"EN",OFFSET(O554,-$C554+1,0,$C554)))*SummonTypeTable!$Q$2</f>
        <v>11133.333333333332</v>
      </c>
      <c r="G554" t="str">
        <f ca="1">IF(C554=1,60*SummonTypeTable!$Q$2-OFFSET(F554,0,-1),
IF(F554&lt;&gt;OFFSET(F554,-1,0),OFFSET(F554,-1,0)-OFFSET(F554,0,-1),""))</f>
        <v/>
      </c>
      <c r="H554" t="str">
        <f ca="1">IF(C554=1,60*SummonTypeTable!$Q$2/OFFSET(F554,0,-1),
IF(F554&lt;&gt;OFFSET(F554,-1,0),OFFSET(F554,-1,0)/OFFSET(F554,0,-1),""))</f>
        <v/>
      </c>
      <c r="I554">
        <f ca="1">(60+SUMIF(OFFSET(N554,-$C554+1,0,$C554),"EN",OFFSET(O554,-$C554+1,0,$C554))+SUMIF(OFFSET(S554,-$C554+1,0,$C554),"EN",OFFSET(T554,-$C554+1,0,$C554)))*SummonTypeTable!$Q$2</f>
        <v>11133.333333333332</v>
      </c>
      <c r="J554" t="str">
        <f ca="1">IF(C554=1,60*SummonTypeTable!$Q$2-OFFSET(I554,0,-4),
IF(I554&lt;&gt;OFFSET(I554,-1,0),OFFSET(I554,-1,0)-OFFSET(I554,0,-4),""))</f>
        <v/>
      </c>
      <c r="K554" t="str">
        <f ca="1">IF(C554=1,60*SummonTypeTable!$Q$2/OFFSET(I554,0,-4),
IF(I554&lt;&gt;OFFSET(I554,-1,0),OFFSET(I554,-1,0)/OFFSET(I554,0,-4),""))</f>
        <v/>
      </c>
      <c r="L554" t="str">
        <f t="shared" ca="1" si="110"/>
        <v>cu</v>
      </c>
      <c r="M554" t="s">
        <v>81</v>
      </c>
      <c r="N554" t="s">
        <v>147</v>
      </c>
      <c r="O554">
        <v>13600</v>
      </c>
      <c r="P554" t="str">
        <f t="shared" si="100"/>
        <v/>
      </c>
      <c r="Q554" t="str">
        <f t="shared" ca="1" si="107"/>
        <v>cu</v>
      </c>
      <c r="R554" t="s">
        <v>81</v>
      </c>
      <c r="S554" t="s">
        <v>147</v>
      </c>
      <c r="T554">
        <v>6800</v>
      </c>
      <c r="U554" t="str">
        <f t="shared" ca="1" si="99"/>
        <v>cu</v>
      </c>
      <c r="V554" t="str">
        <f t="shared" si="101"/>
        <v>GO</v>
      </c>
      <c r="W554">
        <f t="shared" si="102"/>
        <v>13600</v>
      </c>
      <c r="X554" t="str">
        <f t="shared" ca="1" si="103"/>
        <v>cu</v>
      </c>
      <c r="Y554" t="str">
        <f t="shared" si="104"/>
        <v>GO</v>
      </c>
      <c r="Z554">
        <f t="shared" si="105"/>
        <v>6800</v>
      </c>
    </row>
    <row r="555" spans="1:26">
      <c r="A555" t="str">
        <f t="shared" si="109"/>
        <v>rt1</v>
      </c>
      <c r="B555" t="str">
        <f>VLOOKUP(A555,EventPointTypeTable!$A:$B,MATCH(EventPointTypeTable!$B$1,EventPointTypeTable!$A$1:$B$1,0),0)</f>
        <v>루틴1</v>
      </c>
      <c r="C555">
        <v>270</v>
      </c>
      <c r="D555">
        <v>238</v>
      </c>
      <c r="E555">
        <f t="shared" ca="1" si="106"/>
        <v>36669</v>
      </c>
      <c r="F555">
        <f ca="1">(60+SUMIF(OFFSET(N555,-$C555+1,0,$C555),"EN",OFFSET(O555,-$C555+1,0,$C555)))*SummonTypeTable!$Q$2</f>
        <v>11133.333333333332</v>
      </c>
      <c r="G555" t="str">
        <f ca="1">IF(C555=1,60*SummonTypeTable!$Q$2-OFFSET(F555,0,-1),
IF(F555&lt;&gt;OFFSET(F555,-1,0),OFFSET(F555,-1,0)-OFFSET(F555,0,-1),""))</f>
        <v/>
      </c>
      <c r="H555" t="str">
        <f ca="1">IF(C555=1,60*SummonTypeTable!$Q$2/OFFSET(F555,0,-1),
IF(F555&lt;&gt;OFFSET(F555,-1,0),OFFSET(F555,-1,0)/OFFSET(F555,0,-1),""))</f>
        <v/>
      </c>
      <c r="I555">
        <f ca="1">(60+SUMIF(OFFSET(N555,-$C555+1,0,$C555),"EN",OFFSET(O555,-$C555+1,0,$C555))+SUMIF(OFFSET(S555,-$C555+1,0,$C555),"EN",OFFSET(T555,-$C555+1,0,$C555)))*SummonTypeTable!$Q$2</f>
        <v>11133.333333333332</v>
      </c>
      <c r="J555" t="str">
        <f ca="1">IF(C555=1,60*SummonTypeTable!$Q$2-OFFSET(I555,0,-4),
IF(I555&lt;&gt;OFFSET(I555,-1,0),OFFSET(I555,-1,0)-OFFSET(I555,0,-4),""))</f>
        <v/>
      </c>
      <c r="K555" t="str">
        <f ca="1">IF(C555=1,60*SummonTypeTable!$Q$2/OFFSET(I555,0,-4),
IF(I555&lt;&gt;OFFSET(I555,-1,0),OFFSET(I555,-1,0)/OFFSET(I555,0,-4),""))</f>
        <v/>
      </c>
      <c r="L555" t="str">
        <f t="shared" ca="1" si="110"/>
        <v>it</v>
      </c>
      <c r="M555" t="s">
        <v>139</v>
      </c>
      <c r="N555" t="s">
        <v>140</v>
      </c>
      <c r="O555">
        <v>3</v>
      </c>
      <c r="P555" t="str">
        <f t="shared" si="100"/>
        <v/>
      </c>
      <c r="Q555" t="str">
        <f t="shared" ca="1" si="107"/>
        <v>cu</v>
      </c>
      <c r="R555" t="s">
        <v>81</v>
      </c>
      <c r="S555" t="s">
        <v>147</v>
      </c>
      <c r="T555">
        <v>6825</v>
      </c>
      <c r="U555" t="str">
        <f t="shared" ca="1" si="99"/>
        <v>it</v>
      </c>
      <c r="V555" t="str">
        <f t="shared" si="101"/>
        <v>Cash_sCharacterGacha</v>
      </c>
      <c r="W555">
        <f t="shared" si="102"/>
        <v>3</v>
      </c>
      <c r="X555" t="str">
        <f t="shared" ca="1" si="103"/>
        <v>cu</v>
      </c>
      <c r="Y555" t="str">
        <f t="shared" si="104"/>
        <v>GO</v>
      </c>
      <c r="Z555">
        <f t="shared" si="105"/>
        <v>6825</v>
      </c>
    </row>
    <row r="556" spans="1:26">
      <c r="A556" t="str">
        <f t="shared" si="109"/>
        <v>rt1</v>
      </c>
      <c r="B556" t="str">
        <f>VLOOKUP(A556,EventPointTypeTable!$A:$B,MATCH(EventPointTypeTable!$B$1,EventPointTypeTable!$A$1:$B$1,0),0)</f>
        <v>루틴1</v>
      </c>
      <c r="C556">
        <v>271</v>
      </c>
      <c r="D556">
        <v>927</v>
      </c>
      <c r="E556">
        <f t="shared" ca="1" si="106"/>
        <v>37596</v>
      </c>
      <c r="F556">
        <f ca="1">(60+SUMIF(OFFSET(N556,-$C556+1,0,$C556),"EN",OFFSET(O556,-$C556+1,0,$C556)))*SummonTypeTable!$Q$2</f>
        <v>11586.666666666666</v>
      </c>
      <c r="G556">
        <f ca="1">IF(C556=1,60*SummonTypeTable!$Q$2-OFFSET(F556,0,-1),
IF(F556&lt;&gt;OFFSET(F556,-1,0),OFFSET(F556,-1,0)-OFFSET(F556,0,-1),""))</f>
        <v>-26462.666666666668</v>
      </c>
      <c r="H556">
        <f ca="1">IF(C556=1,60*SummonTypeTable!$Q$2/OFFSET(F556,0,-1),
IF(F556&lt;&gt;OFFSET(F556,-1,0),OFFSET(F556,-1,0)/OFFSET(F556,0,-1),""))</f>
        <v>0.29613079405610521</v>
      </c>
      <c r="I556">
        <f ca="1">(60+SUMIF(OFFSET(N556,-$C556+1,0,$C556),"EN",OFFSET(O556,-$C556+1,0,$C556))+SUMIF(OFFSET(S556,-$C556+1,0,$C556),"EN",OFFSET(T556,-$C556+1,0,$C556)))*SummonTypeTable!$Q$2</f>
        <v>11586.666666666666</v>
      </c>
      <c r="J556">
        <f ca="1">IF(C556=1,60*SummonTypeTable!$Q$2-OFFSET(I556,0,-4),
IF(I556&lt;&gt;OFFSET(I556,-1,0),OFFSET(I556,-1,0)-OFFSET(I556,0,-4),""))</f>
        <v>-26462.666666666668</v>
      </c>
      <c r="K556">
        <f ca="1">IF(C556=1,60*SummonTypeTable!$Q$2/OFFSET(I556,0,-4),
IF(I556&lt;&gt;OFFSET(I556,-1,0),OFFSET(I556,-1,0)/OFFSET(I556,0,-4),""))</f>
        <v>0.29613079405610521</v>
      </c>
      <c r="L556" t="str">
        <f t="shared" ca="1" si="110"/>
        <v>cu</v>
      </c>
      <c r="M556" t="s">
        <v>81</v>
      </c>
      <c r="N556" t="s">
        <v>146</v>
      </c>
      <c r="O556">
        <v>680</v>
      </c>
      <c r="P556" t="str">
        <f t="shared" si="100"/>
        <v>에너지너무많음</v>
      </c>
      <c r="Q556" t="str">
        <f t="shared" ca="1" si="107"/>
        <v>cu</v>
      </c>
      <c r="R556" t="s">
        <v>81</v>
      </c>
      <c r="S556" t="s">
        <v>147</v>
      </c>
      <c r="T556">
        <v>6850</v>
      </c>
      <c r="U556" t="str">
        <f t="shared" ca="1" si="99"/>
        <v>cu</v>
      </c>
      <c r="V556" t="str">
        <f t="shared" si="101"/>
        <v>EN</v>
      </c>
      <c r="W556">
        <f t="shared" si="102"/>
        <v>680</v>
      </c>
      <c r="X556" t="str">
        <f t="shared" ca="1" si="103"/>
        <v>cu</v>
      </c>
      <c r="Y556" t="str">
        <f t="shared" si="104"/>
        <v>GO</v>
      </c>
      <c r="Z556">
        <f t="shared" si="105"/>
        <v>6850</v>
      </c>
    </row>
    <row r="557" spans="1:26">
      <c r="A557" t="str">
        <f t="shared" si="109"/>
        <v>rt1</v>
      </c>
      <c r="B557" t="str">
        <f>VLOOKUP(A557,EventPointTypeTable!$A:$B,MATCH(EventPointTypeTable!$B$1,EventPointTypeTable!$A$1:$B$1,0),0)</f>
        <v>루틴1</v>
      </c>
      <c r="C557">
        <v>272</v>
      </c>
      <c r="D557">
        <v>153</v>
      </c>
      <c r="E557">
        <f t="shared" ca="1" si="106"/>
        <v>37749</v>
      </c>
      <c r="F557">
        <f ca="1">(60+SUMIF(OFFSET(N557,-$C557+1,0,$C557),"EN",OFFSET(O557,-$C557+1,0,$C557)))*SummonTypeTable!$Q$2</f>
        <v>11586.666666666666</v>
      </c>
      <c r="G557" t="str">
        <f ca="1">IF(C557=1,60*SummonTypeTable!$Q$2-OFFSET(F557,0,-1),
IF(F557&lt;&gt;OFFSET(F557,-1,0),OFFSET(F557,-1,0)-OFFSET(F557,0,-1),""))</f>
        <v/>
      </c>
      <c r="H557" t="str">
        <f ca="1">IF(C557=1,60*SummonTypeTable!$Q$2/OFFSET(F557,0,-1),
IF(F557&lt;&gt;OFFSET(F557,-1,0),OFFSET(F557,-1,0)/OFFSET(F557,0,-1),""))</f>
        <v/>
      </c>
      <c r="I557">
        <f ca="1">(60+SUMIF(OFFSET(N557,-$C557+1,0,$C557),"EN",OFFSET(O557,-$C557+1,0,$C557))+SUMIF(OFFSET(S557,-$C557+1,0,$C557),"EN",OFFSET(T557,-$C557+1,0,$C557)))*SummonTypeTable!$Q$2</f>
        <v>11586.666666666666</v>
      </c>
      <c r="J557" t="str">
        <f ca="1">IF(C557=1,60*SummonTypeTable!$Q$2-OFFSET(I557,0,-4),
IF(I557&lt;&gt;OFFSET(I557,-1,0),OFFSET(I557,-1,0)-OFFSET(I557,0,-4),""))</f>
        <v/>
      </c>
      <c r="K557" t="str">
        <f ca="1">IF(C557=1,60*SummonTypeTable!$Q$2/OFFSET(I557,0,-4),
IF(I557&lt;&gt;OFFSET(I557,-1,0),OFFSET(I557,-1,0)/OFFSET(I557,0,-4),""))</f>
        <v/>
      </c>
      <c r="L557" t="str">
        <f t="shared" ca="1" si="110"/>
        <v>cu</v>
      </c>
      <c r="M557" t="s">
        <v>81</v>
      </c>
      <c r="N557" t="s">
        <v>147</v>
      </c>
      <c r="O557">
        <v>13750</v>
      </c>
      <c r="P557" t="str">
        <f t="shared" si="100"/>
        <v/>
      </c>
      <c r="Q557" t="str">
        <f t="shared" ca="1" si="107"/>
        <v>cu</v>
      </c>
      <c r="R557" t="s">
        <v>81</v>
      </c>
      <c r="S557" t="s">
        <v>147</v>
      </c>
      <c r="T557">
        <v>6875</v>
      </c>
      <c r="U557" t="str">
        <f t="shared" ca="1" si="99"/>
        <v>cu</v>
      </c>
      <c r="V557" t="str">
        <f t="shared" si="101"/>
        <v>GO</v>
      </c>
      <c r="W557">
        <f t="shared" si="102"/>
        <v>13750</v>
      </c>
      <c r="X557" t="str">
        <f t="shared" ca="1" si="103"/>
        <v>cu</v>
      </c>
      <c r="Y557" t="str">
        <f t="shared" si="104"/>
        <v>GO</v>
      </c>
      <c r="Z557">
        <f t="shared" si="105"/>
        <v>6875</v>
      </c>
    </row>
    <row r="558" spans="1:26">
      <c r="A558" t="str">
        <f t="shared" si="109"/>
        <v>rt1</v>
      </c>
      <c r="B558" t="str">
        <f>VLOOKUP(A558,EventPointTypeTable!$A:$B,MATCH(EventPointTypeTable!$B$1,EventPointTypeTable!$A$1:$B$1,0),0)</f>
        <v>루틴1</v>
      </c>
      <c r="C558">
        <v>273</v>
      </c>
      <c r="D558">
        <v>195</v>
      </c>
      <c r="E558">
        <f t="shared" ca="1" si="106"/>
        <v>37944</v>
      </c>
      <c r="F558">
        <f ca="1">(60+SUMIF(OFFSET(N558,-$C558+1,0,$C558),"EN",OFFSET(O558,-$C558+1,0,$C558)))*SummonTypeTable!$Q$2</f>
        <v>11586.666666666666</v>
      </c>
      <c r="G558" t="str">
        <f ca="1">IF(C558=1,60*SummonTypeTable!$Q$2-OFFSET(F558,0,-1),
IF(F558&lt;&gt;OFFSET(F558,-1,0),OFFSET(F558,-1,0)-OFFSET(F558,0,-1),""))</f>
        <v/>
      </c>
      <c r="H558" t="str">
        <f ca="1">IF(C558=1,60*SummonTypeTable!$Q$2/OFFSET(F558,0,-1),
IF(F558&lt;&gt;OFFSET(F558,-1,0),OFFSET(F558,-1,0)/OFFSET(F558,0,-1),""))</f>
        <v/>
      </c>
      <c r="I558">
        <f ca="1">(60+SUMIF(OFFSET(N558,-$C558+1,0,$C558),"EN",OFFSET(O558,-$C558+1,0,$C558))+SUMIF(OFFSET(S558,-$C558+1,0,$C558),"EN",OFFSET(T558,-$C558+1,0,$C558)))*SummonTypeTable!$Q$2</f>
        <v>11586.666666666666</v>
      </c>
      <c r="J558" t="str">
        <f ca="1">IF(C558=1,60*SummonTypeTable!$Q$2-OFFSET(I558,0,-4),
IF(I558&lt;&gt;OFFSET(I558,-1,0),OFFSET(I558,-1,0)-OFFSET(I558,0,-4),""))</f>
        <v/>
      </c>
      <c r="K558" t="str">
        <f ca="1">IF(C558=1,60*SummonTypeTable!$Q$2/OFFSET(I558,0,-4),
IF(I558&lt;&gt;OFFSET(I558,-1,0),OFFSET(I558,-1,0)/OFFSET(I558,0,-4),""))</f>
        <v/>
      </c>
      <c r="L558" t="str">
        <f t="shared" ca="1" si="110"/>
        <v>it</v>
      </c>
      <c r="M558" t="s">
        <v>139</v>
      </c>
      <c r="N558" t="s">
        <v>158</v>
      </c>
      <c r="O558">
        <v>5</v>
      </c>
      <c r="P558" t="str">
        <f t="shared" si="100"/>
        <v/>
      </c>
      <c r="Q558" t="str">
        <f t="shared" ca="1" si="107"/>
        <v>cu</v>
      </c>
      <c r="R558" t="s">
        <v>81</v>
      </c>
      <c r="S558" t="s">
        <v>147</v>
      </c>
      <c r="T558">
        <v>6900</v>
      </c>
      <c r="U558" t="str">
        <f t="shared" ca="1" si="99"/>
        <v>it</v>
      </c>
      <c r="V558" t="str">
        <f t="shared" si="101"/>
        <v>Cash_sEquipGacha</v>
      </c>
      <c r="W558">
        <f t="shared" si="102"/>
        <v>5</v>
      </c>
      <c r="X558" t="str">
        <f t="shared" ca="1" si="103"/>
        <v>cu</v>
      </c>
      <c r="Y558" t="str">
        <f t="shared" si="104"/>
        <v>GO</v>
      </c>
      <c r="Z558">
        <f t="shared" si="105"/>
        <v>6900</v>
      </c>
    </row>
    <row r="559" spans="1:26">
      <c r="A559" t="str">
        <f t="shared" si="109"/>
        <v>rt1</v>
      </c>
      <c r="B559" t="str">
        <f>VLOOKUP(A559,EventPointTypeTable!$A:$B,MATCH(EventPointTypeTable!$B$1,EventPointTypeTable!$A$1:$B$1,0),0)</f>
        <v>루틴1</v>
      </c>
      <c r="C559">
        <v>274</v>
      </c>
      <c r="D559">
        <v>1032</v>
      </c>
      <c r="E559">
        <f t="shared" ca="1" si="106"/>
        <v>38976</v>
      </c>
      <c r="F559">
        <f ca="1">(60+SUMIF(OFFSET(N559,-$C559+1,0,$C559),"EN",OFFSET(O559,-$C559+1,0,$C559)))*SummonTypeTable!$Q$2</f>
        <v>12066.666666666666</v>
      </c>
      <c r="G559">
        <f ca="1">IF(C559=1,60*SummonTypeTable!$Q$2-OFFSET(F559,0,-1),
IF(F559&lt;&gt;OFFSET(F559,-1,0),OFFSET(F559,-1,0)-OFFSET(F559,0,-1),""))</f>
        <v>-27389.333333333336</v>
      </c>
      <c r="H559">
        <f ca="1">IF(C559=1,60*SummonTypeTable!$Q$2/OFFSET(F559,0,-1),
IF(F559&lt;&gt;OFFSET(F559,-1,0),OFFSET(F559,-1,0)/OFFSET(F559,0,-1),""))</f>
        <v>0.29727695675971538</v>
      </c>
      <c r="I559">
        <f ca="1">(60+SUMIF(OFFSET(N559,-$C559+1,0,$C559),"EN",OFFSET(O559,-$C559+1,0,$C559))+SUMIF(OFFSET(S559,-$C559+1,0,$C559),"EN",OFFSET(T559,-$C559+1,0,$C559)))*SummonTypeTable!$Q$2</f>
        <v>12066.666666666666</v>
      </c>
      <c r="J559">
        <f ca="1">IF(C559=1,60*SummonTypeTable!$Q$2-OFFSET(I559,0,-4),
IF(I559&lt;&gt;OFFSET(I559,-1,0),OFFSET(I559,-1,0)-OFFSET(I559,0,-4),""))</f>
        <v>-27389.333333333336</v>
      </c>
      <c r="K559">
        <f ca="1">IF(C559=1,60*SummonTypeTable!$Q$2/OFFSET(I559,0,-4),
IF(I559&lt;&gt;OFFSET(I559,-1,0),OFFSET(I559,-1,0)/OFFSET(I559,0,-4),""))</f>
        <v>0.29727695675971538</v>
      </c>
      <c r="L559" t="str">
        <f t="shared" ca="1" si="110"/>
        <v>cu</v>
      </c>
      <c r="M559" t="s">
        <v>81</v>
      </c>
      <c r="N559" t="s">
        <v>146</v>
      </c>
      <c r="O559">
        <v>720</v>
      </c>
      <c r="P559" t="str">
        <f t="shared" si="100"/>
        <v>에너지너무많음</v>
      </c>
      <c r="Q559" t="str">
        <f t="shared" ca="1" si="107"/>
        <v>cu</v>
      </c>
      <c r="R559" t="s">
        <v>81</v>
      </c>
      <c r="S559" t="s">
        <v>147</v>
      </c>
      <c r="T559">
        <v>6925</v>
      </c>
      <c r="U559" t="str">
        <f t="shared" ca="1" si="99"/>
        <v>cu</v>
      </c>
      <c r="V559" t="str">
        <f t="shared" si="101"/>
        <v>EN</v>
      </c>
      <c r="W559">
        <f t="shared" si="102"/>
        <v>720</v>
      </c>
      <c r="X559" t="str">
        <f t="shared" ca="1" si="103"/>
        <v>cu</v>
      </c>
      <c r="Y559" t="str">
        <f t="shared" si="104"/>
        <v>GO</v>
      </c>
      <c r="Z559">
        <f t="shared" si="105"/>
        <v>6925</v>
      </c>
    </row>
    <row r="560" spans="1:26">
      <c r="A560" t="str">
        <f t="shared" si="109"/>
        <v>rt1</v>
      </c>
      <c r="B560" t="str">
        <f>VLOOKUP(A560,EventPointTypeTable!$A:$B,MATCH(EventPointTypeTable!$B$1,EventPointTypeTable!$A$1:$B$1,0),0)</f>
        <v>루틴1</v>
      </c>
      <c r="C560">
        <v>275</v>
      </c>
      <c r="D560">
        <v>125</v>
      </c>
      <c r="E560">
        <f t="shared" ca="1" si="106"/>
        <v>39101</v>
      </c>
      <c r="F560">
        <f ca="1">(60+SUMIF(OFFSET(N560,-$C560+1,0,$C560),"EN",OFFSET(O560,-$C560+1,0,$C560)))*SummonTypeTable!$Q$2</f>
        <v>12066.666666666666</v>
      </c>
      <c r="G560" t="str">
        <f ca="1">IF(C560=1,60*SummonTypeTable!$Q$2-OFFSET(F560,0,-1),
IF(F560&lt;&gt;OFFSET(F560,-1,0),OFFSET(F560,-1,0)-OFFSET(F560,0,-1),""))</f>
        <v/>
      </c>
      <c r="H560" t="str">
        <f ca="1">IF(C560=1,60*SummonTypeTable!$Q$2/OFFSET(F560,0,-1),
IF(F560&lt;&gt;OFFSET(F560,-1,0),OFFSET(F560,-1,0)/OFFSET(F560,0,-1),""))</f>
        <v/>
      </c>
      <c r="I560">
        <f ca="1">(60+SUMIF(OFFSET(N560,-$C560+1,0,$C560),"EN",OFFSET(O560,-$C560+1,0,$C560))+SUMIF(OFFSET(S560,-$C560+1,0,$C560),"EN",OFFSET(T560,-$C560+1,0,$C560)))*SummonTypeTable!$Q$2</f>
        <v>12066.666666666666</v>
      </c>
      <c r="J560" t="str">
        <f ca="1">IF(C560=1,60*SummonTypeTable!$Q$2-OFFSET(I560,0,-4),
IF(I560&lt;&gt;OFFSET(I560,-1,0),OFFSET(I560,-1,0)-OFFSET(I560,0,-4),""))</f>
        <v/>
      </c>
      <c r="K560" t="str">
        <f ca="1">IF(C560=1,60*SummonTypeTable!$Q$2/OFFSET(I560,0,-4),
IF(I560&lt;&gt;OFFSET(I560,-1,0),OFFSET(I560,-1,0)/OFFSET(I560,0,-4),""))</f>
        <v/>
      </c>
      <c r="L560" t="str">
        <f t="shared" ca="1" si="110"/>
        <v>cu</v>
      </c>
      <c r="M560" t="s">
        <v>81</v>
      </c>
      <c r="N560" t="s">
        <v>147</v>
      </c>
      <c r="O560">
        <v>13900</v>
      </c>
      <c r="P560" t="str">
        <f t="shared" si="100"/>
        <v/>
      </c>
      <c r="Q560" t="str">
        <f t="shared" ca="1" si="107"/>
        <v>cu</v>
      </c>
      <c r="R560" t="s">
        <v>81</v>
      </c>
      <c r="S560" t="s">
        <v>147</v>
      </c>
      <c r="T560">
        <v>6950</v>
      </c>
      <c r="U560" t="str">
        <f t="shared" ca="1" si="99"/>
        <v>cu</v>
      </c>
      <c r="V560" t="str">
        <f t="shared" si="101"/>
        <v>GO</v>
      </c>
      <c r="W560">
        <f t="shared" si="102"/>
        <v>13900</v>
      </c>
      <c r="X560" t="str">
        <f t="shared" ca="1" si="103"/>
        <v>cu</v>
      </c>
      <c r="Y560" t="str">
        <f t="shared" si="104"/>
        <v>GO</v>
      </c>
      <c r="Z560">
        <f t="shared" si="105"/>
        <v>6950</v>
      </c>
    </row>
    <row r="561" spans="1:26">
      <c r="A561" t="str">
        <f t="shared" si="109"/>
        <v>rt1</v>
      </c>
      <c r="B561" t="str">
        <f>VLOOKUP(A561,EventPointTypeTable!$A:$B,MATCH(EventPointTypeTable!$B$1,EventPointTypeTable!$A$1:$B$1,0),0)</f>
        <v>루틴1</v>
      </c>
      <c r="C561">
        <v>276</v>
      </c>
      <c r="D561">
        <v>195</v>
      </c>
      <c r="E561">
        <f t="shared" ca="1" si="106"/>
        <v>39296</v>
      </c>
      <c r="F561">
        <f ca="1">(60+SUMIF(OFFSET(N561,-$C561+1,0,$C561),"EN",OFFSET(O561,-$C561+1,0,$C561)))*SummonTypeTable!$Q$2</f>
        <v>12066.666666666666</v>
      </c>
      <c r="G561" t="str">
        <f ca="1">IF(C561=1,60*SummonTypeTable!$Q$2-OFFSET(F561,0,-1),
IF(F561&lt;&gt;OFFSET(F561,-1,0),OFFSET(F561,-1,0)-OFFSET(F561,0,-1),""))</f>
        <v/>
      </c>
      <c r="H561" t="str">
        <f ca="1">IF(C561=1,60*SummonTypeTable!$Q$2/OFFSET(F561,0,-1),
IF(F561&lt;&gt;OFFSET(F561,-1,0),OFFSET(F561,-1,0)/OFFSET(F561,0,-1),""))</f>
        <v/>
      </c>
      <c r="I561">
        <f ca="1">(60+SUMIF(OFFSET(N561,-$C561+1,0,$C561),"EN",OFFSET(O561,-$C561+1,0,$C561))+SUMIF(OFFSET(S561,-$C561+1,0,$C561),"EN",OFFSET(T561,-$C561+1,0,$C561)))*SummonTypeTable!$Q$2</f>
        <v>12066.666666666666</v>
      </c>
      <c r="J561" t="str">
        <f ca="1">IF(C561=1,60*SummonTypeTable!$Q$2-OFFSET(I561,0,-4),
IF(I561&lt;&gt;OFFSET(I561,-1,0),OFFSET(I561,-1,0)-OFFSET(I561,0,-4),""))</f>
        <v/>
      </c>
      <c r="K561" t="str">
        <f ca="1">IF(C561=1,60*SummonTypeTable!$Q$2/OFFSET(I561,0,-4),
IF(I561&lt;&gt;OFFSET(I561,-1,0),OFFSET(I561,-1,0)/OFFSET(I561,0,-4),""))</f>
        <v/>
      </c>
      <c r="L561" t="str">
        <f t="shared" ca="1" si="110"/>
        <v>it</v>
      </c>
      <c r="M561" t="s">
        <v>139</v>
      </c>
      <c r="N561" t="s">
        <v>158</v>
      </c>
      <c r="O561">
        <v>5</v>
      </c>
      <c r="P561" t="str">
        <f t="shared" si="100"/>
        <v/>
      </c>
      <c r="Q561" t="str">
        <f t="shared" ca="1" si="107"/>
        <v>cu</v>
      </c>
      <c r="R561" t="s">
        <v>81</v>
      </c>
      <c r="S561" t="s">
        <v>147</v>
      </c>
      <c r="T561">
        <v>6975</v>
      </c>
      <c r="U561" t="str">
        <f t="shared" ca="1" si="99"/>
        <v>it</v>
      </c>
      <c r="V561" t="str">
        <f t="shared" si="101"/>
        <v>Cash_sEquipGacha</v>
      </c>
      <c r="W561">
        <f t="shared" si="102"/>
        <v>5</v>
      </c>
      <c r="X561" t="str">
        <f t="shared" ca="1" si="103"/>
        <v>cu</v>
      </c>
      <c r="Y561" t="str">
        <f t="shared" si="104"/>
        <v>GO</v>
      </c>
      <c r="Z561">
        <f t="shared" si="105"/>
        <v>6975</v>
      </c>
    </row>
    <row r="562" spans="1:26">
      <c r="A562" t="str">
        <f t="shared" si="109"/>
        <v>rt1</v>
      </c>
      <c r="B562" t="str">
        <f>VLOOKUP(A562,EventPointTypeTable!$A:$B,MATCH(EventPointTypeTable!$B$1,EventPointTypeTable!$A$1:$B$1,0),0)</f>
        <v>루틴1</v>
      </c>
      <c r="C562">
        <v>277</v>
      </c>
      <c r="D562">
        <v>224</v>
      </c>
      <c r="E562">
        <f t="shared" ca="1" si="106"/>
        <v>39520</v>
      </c>
      <c r="F562">
        <f ca="1">(60+SUMIF(OFFSET(N562,-$C562+1,0,$C562),"EN",OFFSET(O562,-$C562+1,0,$C562)))*SummonTypeTable!$Q$2</f>
        <v>12066.666666666666</v>
      </c>
      <c r="G562" t="str">
        <f ca="1">IF(C562=1,60*SummonTypeTable!$Q$2-OFFSET(F562,0,-1),
IF(F562&lt;&gt;OFFSET(F562,-1,0),OFFSET(F562,-1,0)-OFFSET(F562,0,-1),""))</f>
        <v/>
      </c>
      <c r="H562" t="str">
        <f ca="1">IF(C562=1,60*SummonTypeTable!$Q$2/OFFSET(F562,0,-1),
IF(F562&lt;&gt;OFFSET(F562,-1,0),OFFSET(F562,-1,0)/OFFSET(F562,0,-1),""))</f>
        <v/>
      </c>
      <c r="I562">
        <f ca="1">(60+SUMIF(OFFSET(N562,-$C562+1,0,$C562),"EN",OFFSET(O562,-$C562+1,0,$C562))+SUMIF(OFFSET(S562,-$C562+1,0,$C562),"EN",OFFSET(T562,-$C562+1,0,$C562)))*SummonTypeTable!$Q$2</f>
        <v>12066.666666666666</v>
      </c>
      <c r="J562" t="str">
        <f ca="1">IF(C562=1,60*SummonTypeTable!$Q$2-OFFSET(I562,0,-4),
IF(I562&lt;&gt;OFFSET(I562,-1,0),OFFSET(I562,-1,0)-OFFSET(I562,0,-4),""))</f>
        <v/>
      </c>
      <c r="K562" t="str">
        <f ca="1">IF(C562=1,60*SummonTypeTable!$Q$2/OFFSET(I562,0,-4),
IF(I562&lt;&gt;OFFSET(I562,-1,0),OFFSET(I562,-1,0)/OFFSET(I562,0,-4),""))</f>
        <v/>
      </c>
      <c r="L562" t="str">
        <f t="shared" ca="1" si="110"/>
        <v>cu</v>
      </c>
      <c r="M562" t="s">
        <v>81</v>
      </c>
      <c r="N562" t="s">
        <v>147</v>
      </c>
      <c r="O562">
        <v>14000</v>
      </c>
      <c r="P562" t="str">
        <f t="shared" si="100"/>
        <v/>
      </c>
      <c r="Q562" t="str">
        <f t="shared" ca="1" si="107"/>
        <v>cu</v>
      </c>
      <c r="R562" t="s">
        <v>81</v>
      </c>
      <c r="S562" t="s">
        <v>147</v>
      </c>
      <c r="T562">
        <v>7000</v>
      </c>
      <c r="U562" t="str">
        <f t="shared" ca="1" si="99"/>
        <v>cu</v>
      </c>
      <c r="V562" t="str">
        <f t="shared" si="101"/>
        <v>GO</v>
      </c>
      <c r="W562">
        <f t="shared" si="102"/>
        <v>14000</v>
      </c>
      <c r="X562" t="str">
        <f t="shared" ca="1" si="103"/>
        <v>cu</v>
      </c>
      <c r="Y562" t="str">
        <f t="shared" si="104"/>
        <v>GO</v>
      </c>
      <c r="Z562">
        <f t="shared" si="105"/>
        <v>7000</v>
      </c>
    </row>
    <row r="563" spans="1:26">
      <c r="A563" t="str">
        <f t="shared" si="109"/>
        <v>rt1</v>
      </c>
      <c r="B563" t="str">
        <f>VLOOKUP(A563,EventPointTypeTable!$A:$B,MATCH(EventPointTypeTable!$B$1,EventPointTypeTable!$A$1:$B$1,0),0)</f>
        <v>루틴1</v>
      </c>
      <c r="C563">
        <v>278</v>
      </c>
      <c r="D563">
        <v>868</v>
      </c>
      <c r="E563">
        <f t="shared" ca="1" si="106"/>
        <v>40388</v>
      </c>
      <c r="F563">
        <f ca="1">(60+SUMIF(OFFSET(N563,-$C563+1,0,$C563),"EN",OFFSET(O563,-$C563+1,0,$C563)))*SummonTypeTable!$Q$2</f>
        <v>12573.333333333332</v>
      </c>
      <c r="G563">
        <f ca="1">IF(C563=1,60*SummonTypeTable!$Q$2-OFFSET(F563,0,-1),
IF(F563&lt;&gt;OFFSET(F563,-1,0),OFFSET(F563,-1,0)-OFFSET(F563,0,-1),""))</f>
        <v>-28321.333333333336</v>
      </c>
      <c r="H563">
        <f ca="1">IF(C563=1,60*SummonTypeTable!$Q$2/OFFSET(F563,0,-1),
IF(F563&lt;&gt;OFFSET(F563,-1,0),OFFSET(F563,-1,0)/OFFSET(F563,0,-1),""))</f>
        <v>0.29876861113862202</v>
      </c>
      <c r="I563">
        <f ca="1">(60+SUMIF(OFFSET(N563,-$C563+1,0,$C563),"EN",OFFSET(O563,-$C563+1,0,$C563))+SUMIF(OFFSET(S563,-$C563+1,0,$C563),"EN",OFFSET(T563,-$C563+1,0,$C563)))*SummonTypeTable!$Q$2</f>
        <v>12573.333333333332</v>
      </c>
      <c r="J563">
        <f ca="1">IF(C563=1,60*SummonTypeTable!$Q$2-OFFSET(I563,0,-4),
IF(I563&lt;&gt;OFFSET(I563,-1,0),OFFSET(I563,-1,0)-OFFSET(I563,0,-4),""))</f>
        <v>-28321.333333333336</v>
      </c>
      <c r="K563">
        <f ca="1">IF(C563=1,60*SummonTypeTable!$Q$2/OFFSET(I563,0,-4),
IF(I563&lt;&gt;OFFSET(I563,-1,0),OFFSET(I563,-1,0)/OFFSET(I563,0,-4),""))</f>
        <v>0.29876861113862202</v>
      </c>
      <c r="L563" t="str">
        <f t="shared" ca="1" si="110"/>
        <v>cu</v>
      </c>
      <c r="M563" t="s">
        <v>81</v>
      </c>
      <c r="N563" t="s">
        <v>146</v>
      </c>
      <c r="O563">
        <v>760</v>
      </c>
      <c r="P563" t="str">
        <f t="shared" si="100"/>
        <v>에너지너무많음</v>
      </c>
      <c r="Q563" t="str">
        <f t="shared" ca="1" si="107"/>
        <v>cu</v>
      </c>
      <c r="R563" t="s">
        <v>81</v>
      </c>
      <c r="S563" t="s">
        <v>147</v>
      </c>
      <c r="T563">
        <v>7025</v>
      </c>
      <c r="U563" t="str">
        <f t="shared" ca="1" si="99"/>
        <v>cu</v>
      </c>
      <c r="V563" t="str">
        <f t="shared" si="101"/>
        <v>EN</v>
      </c>
      <c r="W563">
        <f t="shared" si="102"/>
        <v>760</v>
      </c>
      <c r="X563" t="str">
        <f t="shared" ca="1" si="103"/>
        <v>cu</v>
      </c>
      <c r="Y563" t="str">
        <f t="shared" si="104"/>
        <v>GO</v>
      </c>
      <c r="Z563">
        <f t="shared" si="105"/>
        <v>7025</v>
      </c>
    </row>
    <row r="564" spans="1:26">
      <c r="A564" t="str">
        <f t="shared" si="109"/>
        <v>rt1</v>
      </c>
      <c r="B564" t="str">
        <f>VLOOKUP(A564,EventPointTypeTable!$A:$B,MATCH(EventPointTypeTable!$B$1,EventPointTypeTable!$A$1:$B$1,0),0)</f>
        <v>루틴1</v>
      </c>
      <c r="C564">
        <v>279</v>
      </c>
      <c r="D564">
        <v>195</v>
      </c>
      <c r="E564">
        <f t="shared" ca="1" si="106"/>
        <v>40583</v>
      </c>
      <c r="F564">
        <f ca="1">(60+SUMIF(OFFSET(N564,-$C564+1,0,$C564),"EN",OFFSET(O564,-$C564+1,0,$C564)))*SummonTypeTable!$Q$2</f>
        <v>12573.333333333332</v>
      </c>
      <c r="G564" t="str">
        <f ca="1">IF(C564=1,60*SummonTypeTable!$Q$2-OFFSET(F564,0,-1),
IF(F564&lt;&gt;OFFSET(F564,-1,0),OFFSET(F564,-1,0)-OFFSET(F564,0,-1),""))</f>
        <v/>
      </c>
      <c r="H564" t="str">
        <f ca="1">IF(C564=1,60*SummonTypeTable!$Q$2/OFFSET(F564,0,-1),
IF(F564&lt;&gt;OFFSET(F564,-1,0),OFFSET(F564,-1,0)/OFFSET(F564,0,-1),""))</f>
        <v/>
      </c>
      <c r="I564">
        <f ca="1">(60+SUMIF(OFFSET(N564,-$C564+1,0,$C564),"EN",OFFSET(O564,-$C564+1,0,$C564))+SUMIF(OFFSET(S564,-$C564+1,0,$C564),"EN",OFFSET(T564,-$C564+1,0,$C564)))*SummonTypeTable!$Q$2</f>
        <v>12573.333333333332</v>
      </c>
      <c r="J564" t="str">
        <f ca="1">IF(C564=1,60*SummonTypeTable!$Q$2-OFFSET(I564,0,-4),
IF(I564&lt;&gt;OFFSET(I564,-1,0),OFFSET(I564,-1,0)-OFFSET(I564,0,-4),""))</f>
        <v/>
      </c>
      <c r="K564" t="str">
        <f ca="1">IF(C564=1,60*SummonTypeTable!$Q$2/OFFSET(I564,0,-4),
IF(I564&lt;&gt;OFFSET(I564,-1,0),OFFSET(I564,-1,0)/OFFSET(I564,0,-4),""))</f>
        <v/>
      </c>
      <c r="L564" t="str">
        <f t="shared" ca="1" si="110"/>
        <v>it</v>
      </c>
      <c r="M564" t="s">
        <v>139</v>
      </c>
      <c r="N564" t="s">
        <v>138</v>
      </c>
      <c r="O564">
        <v>50</v>
      </c>
      <c r="P564" t="str">
        <f t="shared" si="100"/>
        <v/>
      </c>
      <c r="Q564" t="str">
        <f t="shared" ca="1" si="107"/>
        <v>cu</v>
      </c>
      <c r="R564" t="s">
        <v>81</v>
      </c>
      <c r="S564" t="s">
        <v>147</v>
      </c>
      <c r="T564">
        <v>7050</v>
      </c>
      <c r="U564" t="str">
        <f t="shared" ca="1" si="99"/>
        <v>it</v>
      </c>
      <c r="V564" t="str">
        <f t="shared" si="101"/>
        <v>Cash_sSpellGacha</v>
      </c>
      <c r="W564">
        <f t="shared" si="102"/>
        <v>50</v>
      </c>
      <c r="X564" t="str">
        <f t="shared" ca="1" si="103"/>
        <v>cu</v>
      </c>
      <c r="Y564" t="str">
        <f t="shared" si="104"/>
        <v>GO</v>
      </c>
      <c r="Z564">
        <f t="shared" si="105"/>
        <v>7050</v>
      </c>
    </row>
    <row r="565" spans="1:26">
      <c r="A565" t="str">
        <f t="shared" si="109"/>
        <v>rt1</v>
      </c>
      <c r="B565" t="str">
        <f>VLOOKUP(A565,EventPointTypeTable!$A:$B,MATCH(EventPointTypeTable!$B$1,EventPointTypeTable!$A$1:$B$1,0),0)</f>
        <v>루틴1</v>
      </c>
      <c r="C565">
        <v>280</v>
      </c>
      <c r="D565">
        <v>235</v>
      </c>
      <c r="E565">
        <f t="shared" ca="1" si="106"/>
        <v>40818</v>
      </c>
      <c r="F565">
        <f ca="1">(60+SUMIF(OFFSET(N565,-$C565+1,0,$C565),"EN",OFFSET(O565,-$C565+1,0,$C565)))*SummonTypeTable!$Q$2</f>
        <v>12573.333333333332</v>
      </c>
      <c r="G565" t="str">
        <f ca="1">IF(C565=1,60*SummonTypeTable!$Q$2-OFFSET(F565,0,-1),
IF(F565&lt;&gt;OFFSET(F565,-1,0),OFFSET(F565,-1,0)-OFFSET(F565,0,-1),""))</f>
        <v/>
      </c>
      <c r="H565" t="str">
        <f ca="1">IF(C565=1,60*SummonTypeTable!$Q$2/OFFSET(F565,0,-1),
IF(F565&lt;&gt;OFFSET(F565,-1,0),OFFSET(F565,-1,0)/OFFSET(F565,0,-1),""))</f>
        <v/>
      </c>
      <c r="I565">
        <f ca="1">(60+SUMIF(OFFSET(N565,-$C565+1,0,$C565),"EN",OFFSET(O565,-$C565+1,0,$C565))+SUMIF(OFFSET(S565,-$C565+1,0,$C565),"EN",OFFSET(T565,-$C565+1,0,$C565)))*SummonTypeTable!$Q$2</f>
        <v>12573.333333333332</v>
      </c>
      <c r="J565" t="str">
        <f ca="1">IF(C565=1,60*SummonTypeTable!$Q$2-OFFSET(I565,0,-4),
IF(I565&lt;&gt;OFFSET(I565,-1,0),OFFSET(I565,-1,0)-OFFSET(I565,0,-4),""))</f>
        <v/>
      </c>
      <c r="K565" t="str">
        <f ca="1">IF(C565=1,60*SummonTypeTable!$Q$2/OFFSET(I565,0,-4),
IF(I565&lt;&gt;OFFSET(I565,-1,0),OFFSET(I565,-1,0)/OFFSET(I565,0,-4),""))</f>
        <v/>
      </c>
      <c r="L565" t="str">
        <f t="shared" ca="1" si="110"/>
        <v>cu</v>
      </c>
      <c r="M565" t="s">
        <v>81</v>
      </c>
      <c r="N565" t="s">
        <v>147</v>
      </c>
      <c r="O565">
        <v>14150</v>
      </c>
      <c r="P565" t="str">
        <f t="shared" si="100"/>
        <v/>
      </c>
      <c r="Q565" t="str">
        <f t="shared" ca="1" si="107"/>
        <v>cu</v>
      </c>
      <c r="R565" t="s">
        <v>81</v>
      </c>
      <c r="S565" t="s">
        <v>147</v>
      </c>
      <c r="T565">
        <v>7075</v>
      </c>
      <c r="U565" t="str">
        <f t="shared" ca="1" si="99"/>
        <v>cu</v>
      </c>
      <c r="V565" t="str">
        <f t="shared" si="101"/>
        <v>GO</v>
      </c>
      <c r="W565">
        <f t="shared" si="102"/>
        <v>14150</v>
      </c>
      <c r="X565" t="str">
        <f t="shared" ca="1" si="103"/>
        <v>cu</v>
      </c>
      <c r="Y565" t="str">
        <f t="shared" si="104"/>
        <v>GO</v>
      </c>
      <c r="Z565">
        <f t="shared" si="105"/>
        <v>7075</v>
      </c>
    </row>
    <row r="566" spans="1:26">
      <c r="A566" t="str">
        <f t="shared" si="109"/>
        <v>rt1</v>
      </c>
      <c r="B566" t="str">
        <f>VLOOKUP(A566,EventPointTypeTable!$A:$B,MATCH(EventPointTypeTable!$B$1,EventPointTypeTable!$A$1:$B$1,0),0)</f>
        <v>루틴1</v>
      </c>
      <c r="C566">
        <v>281</v>
      </c>
      <c r="D566">
        <v>1014</v>
      </c>
      <c r="E566">
        <f t="shared" ca="1" si="106"/>
        <v>41832</v>
      </c>
      <c r="F566">
        <f ca="1">(60+SUMIF(OFFSET(N566,-$C566+1,0,$C566),"EN",OFFSET(O566,-$C566+1,0,$C566)))*SummonTypeTable!$Q$2</f>
        <v>13106.666666666666</v>
      </c>
      <c r="G566">
        <f ca="1">IF(C566=1,60*SummonTypeTable!$Q$2-OFFSET(F566,0,-1),
IF(F566&lt;&gt;OFFSET(F566,-1,0),OFFSET(F566,-1,0)-OFFSET(F566,0,-1),""))</f>
        <v>-29258.666666666668</v>
      </c>
      <c r="H566">
        <f ca="1">IF(C566=1,60*SummonTypeTable!$Q$2/OFFSET(F566,0,-1),
IF(F566&lt;&gt;OFFSET(F566,-1,0),OFFSET(F566,-1,0)/OFFSET(F566,0,-1),""))</f>
        <v>0.30056734876011981</v>
      </c>
      <c r="I566">
        <f ca="1">(60+SUMIF(OFFSET(N566,-$C566+1,0,$C566),"EN",OFFSET(O566,-$C566+1,0,$C566))+SUMIF(OFFSET(S566,-$C566+1,0,$C566),"EN",OFFSET(T566,-$C566+1,0,$C566)))*SummonTypeTable!$Q$2</f>
        <v>13106.666666666666</v>
      </c>
      <c r="J566">
        <f ca="1">IF(C566=1,60*SummonTypeTable!$Q$2-OFFSET(I566,0,-4),
IF(I566&lt;&gt;OFFSET(I566,-1,0),OFFSET(I566,-1,0)-OFFSET(I566,0,-4),""))</f>
        <v>-29258.666666666668</v>
      </c>
      <c r="K566">
        <f ca="1">IF(C566=1,60*SummonTypeTable!$Q$2/OFFSET(I566,0,-4),
IF(I566&lt;&gt;OFFSET(I566,-1,0),OFFSET(I566,-1,0)/OFFSET(I566,0,-4),""))</f>
        <v>0.30056734876011981</v>
      </c>
      <c r="L566" t="str">
        <f t="shared" ca="1" si="110"/>
        <v>cu</v>
      </c>
      <c r="M566" t="s">
        <v>81</v>
      </c>
      <c r="N566" t="s">
        <v>146</v>
      </c>
      <c r="O566">
        <v>800</v>
      </c>
      <c r="P566" t="str">
        <f t="shared" si="100"/>
        <v>에너지너무많음</v>
      </c>
      <c r="Q566" t="str">
        <f t="shared" ca="1" si="107"/>
        <v>cu</v>
      </c>
      <c r="R566" t="s">
        <v>81</v>
      </c>
      <c r="S566" t="s">
        <v>147</v>
      </c>
      <c r="T566">
        <v>7100</v>
      </c>
      <c r="U566" t="str">
        <f t="shared" ca="1" si="99"/>
        <v>cu</v>
      </c>
      <c r="V566" t="str">
        <f t="shared" si="101"/>
        <v>EN</v>
      </c>
      <c r="W566">
        <f t="shared" si="102"/>
        <v>800</v>
      </c>
      <c r="X566" t="str">
        <f t="shared" ca="1" si="103"/>
        <v>cu</v>
      </c>
      <c r="Y566" t="str">
        <f t="shared" si="104"/>
        <v>GO</v>
      </c>
      <c r="Z566">
        <f t="shared" si="105"/>
        <v>7100</v>
      </c>
    </row>
    <row r="567" spans="1:26">
      <c r="A567" t="str">
        <f t="shared" si="109"/>
        <v>rt1</v>
      </c>
      <c r="B567" t="str">
        <f>VLOOKUP(A567,EventPointTypeTable!$A:$B,MATCH(EventPointTypeTable!$B$1,EventPointTypeTable!$A$1:$B$1,0),0)</f>
        <v>루틴1</v>
      </c>
      <c r="C567">
        <v>282</v>
      </c>
      <c r="D567">
        <v>127</v>
      </c>
      <c r="E567">
        <f t="shared" ca="1" si="106"/>
        <v>41959</v>
      </c>
      <c r="F567">
        <f ca="1">(60+SUMIF(OFFSET(N567,-$C567+1,0,$C567),"EN",OFFSET(O567,-$C567+1,0,$C567)))*SummonTypeTable!$Q$2</f>
        <v>13106.666666666666</v>
      </c>
      <c r="G567" t="str">
        <f ca="1">IF(C567=1,60*SummonTypeTable!$Q$2-OFFSET(F567,0,-1),
IF(F567&lt;&gt;OFFSET(F567,-1,0),OFFSET(F567,-1,0)-OFFSET(F567,0,-1),""))</f>
        <v/>
      </c>
      <c r="H567" t="str">
        <f ca="1">IF(C567=1,60*SummonTypeTable!$Q$2/OFFSET(F567,0,-1),
IF(F567&lt;&gt;OFFSET(F567,-1,0),OFFSET(F567,-1,0)/OFFSET(F567,0,-1),""))</f>
        <v/>
      </c>
      <c r="I567">
        <f ca="1">(60+SUMIF(OFFSET(N567,-$C567+1,0,$C567),"EN",OFFSET(O567,-$C567+1,0,$C567))+SUMIF(OFFSET(S567,-$C567+1,0,$C567),"EN",OFFSET(T567,-$C567+1,0,$C567)))*SummonTypeTable!$Q$2</f>
        <v>13106.666666666666</v>
      </c>
      <c r="J567" t="str">
        <f ca="1">IF(C567=1,60*SummonTypeTable!$Q$2-OFFSET(I567,0,-4),
IF(I567&lt;&gt;OFFSET(I567,-1,0),OFFSET(I567,-1,0)-OFFSET(I567,0,-4),""))</f>
        <v/>
      </c>
      <c r="K567" t="str">
        <f ca="1">IF(C567=1,60*SummonTypeTable!$Q$2/OFFSET(I567,0,-4),
IF(I567&lt;&gt;OFFSET(I567,-1,0),OFFSET(I567,-1,0)/OFFSET(I567,0,-4),""))</f>
        <v/>
      </c>
      <c r="L567" t="str">
        <f t="shared" ca="1" si="110"/>
        <v>it</v>
      </c>
      <c r="M567" t="s">
        <v>139</v>
      </c>
      <c r="N567" t="s">
        <v>140</v>
      </c>
      <c r="O567">
        <v>20</v>
      </c>
      <c r="P567" t="str">
        <f t="shared" si="100"/>
        <v/>
      </c>
      <c r="Q567" t="str">
        <f t="shared" ca="1" si="107"/>
        <v>cu</v>
      </c>
      <c r="R567" t="s">
        <v>81</v>
      </c>
      <c r="S567" t="s">
        <v>147</v>
      </c>
      <c r="T567">
        <v>7125</v>
      </c>
      <c r="U567" t="str">
        <f t="shared" ca="1" si="99"/>
        <v>it</v>
      </c>
      <c r="V567" t="str">
        <f t="shared" si="101"/>
        <v>Cash_sCharacterGacha</v>
      </c>
      <c r="W567">
        <f t="shared" si="102"/>
        <v>20</v>
      </c>
      <c r="X567" t="str">
        <f t="shared" ca="1" si="103"/>
        <v>cu</v>
      </c>
      <c r="Y567" t="str">
        <f t="shared" si="104"/>
        <v>GO</v>
      </c>
      <c r="Z567">
        <f t="shared" si="105"/>
        <v>7125</v>
      </c>
    </row>
    <row r="568" spans="1:26">
      <c r="A568" t="str">
        <f t="shared" si="109"/>
        <v>rt1</v>
      </c>
      <c r="B568" t="str">
        <f>VLOOKUP(A568,EventPointTypeTable!$A:$B,MATCH(EventPointTypeTable!$B$1,EventPointTypeTable!$A$1:$B$1,0),0)</f>
        <v>루틴1</v>
      </c>
      <c r="C568">
        <v>283</v>
      </c>
      <c r="D568">
        <v>234</v>
      </c>
      <c r="E568">
        <f t="shared" ca="1" si="106"/>
        <v>42193</v>
      </c>
      <c r="F568">
        <f ca="1">(60+SUMIF(OFFSET(N568,-$C568+1,0,$C568),"EN",OFFSET(O568,-$C568+1,0,$C568)))*SummonTypeTable!$Q$2</f>
        <v>13106.666666666666</v>
      </c>
      <c r="G568" t="str">
        <f ca="1">IF(C568=1,60*SummonTypeTable!$Q$2-OFFSET(F568,0,-1),
IF(F568&lt;&gt;OFFSET(F568,-1,0),OFFSET(F568,-1,0)-OFFSET(F568,0,-1),""))</f>
        <v/>
      </c>
      <c r="H568" t="str">
        <f ca="1">IF(C568=1,60*SummonTypeTable!$Q$2/OFFSET(F568,0,-1),
IF(F568&lt;&gt;OFFSET(F568,-1,0),OFFSET(F568,-1,0)/OFFSET(F568,0,-1),""))</f>
        <v/>
      </c>
      <c r="I568">
        <f ca="1">(60+SUMIF(OFFSET(N568,-$C568+1,0,$C568),"EN",OFFSET(O568,-$C568+1,0,$C568))+SUMIF(OFFSET(S568,-$C568+1,0,$C568),"EN",OFFSET(T568,-$C568+1,0,$C568)))*SummonTypeTable!$Q$2</f>
        <v>13106.666666666666</v>
      </c>
      <c r="J568" t="str">
        <f ca="1">IF(C568=1,60*SummonTypeTable!$Q$2-OFFSET(I568,0,-4),
IF(I568&lt;&gt;OFFSET(I568,-1,0),OFFSET(I568,-1,0)-OFFSET(I568,0,-4),""))</f>
        <v/>
      </c>
      <c r="K568" t="str">
        <f ca="1">IF(C568=1,60*SummonTypeTable!$Q$2/OFFSET(I568,0,-4),
IF(I568&lt;&gt;OFFSET(I568,-1,0),OFFSET(I568,-1,0)/OFFSET(I568,0,-4),""))</f>
        <v/>
      </c>
      <c r="L568" t="str">
        <f t="shared" ca="1" si="110"/>
        <v>cu</v>
      </c>
      <c r="M568" t="s">
        <v>81</v>
      </c>
      <c r="N568" t="s">
        <v>147</v>
      </c>
      <c r="O568">
        <v>14300</v>
      </c>
      <c r="P568" t="str">
        <f t="shared" si="100"/>
        <v/>
      </c>
      <c r="Q568" t="str">
        <f t="shared" ca="1" si="107"/>
        <v>cu</v>
      </c>
      <c r="R568" t="s">
        <v>81</v>
      </c>
      <c r="S568" t="s">
        <v>147</v>
      </c>
      <c r="T568">
        <v>7150</v>
      </c>
      <c r="U568" t="str">
        <f t="shared" ca="1" si="99"/>
        <v>cu</v>
      </c>
      <c r="V568" t="str">
        <f t="shared" si="101"/>
        <v>GO</v>
      </c>
      <c r="W568">
        <f t="shared" si="102"/>
        <v>14300</v>
      </c>
      <c r="X568" t="str">
        <f t="shared" ca="1" si="103"/>
        <v>cu</v>
      </c>
      <c r="Y568" t="str">
        <f t="shared" si="104"/>
        <v>GO</v>
      </c>
      <c r="Z568">
        <f t="shared" si="105"/>
        <v>7150</v>
      </c>
    </row>
    <row r="569" spans="1:26">
      <c r="A569" t="str">
        <f t="shared" si="109"/>
        <v>rt1</v>
      </c>
      <c r="B569" t="str">
        <f>VLOOKUP(A569,EventPointTypeTable!$A:$B,MATCH(EventPointTypeTable!$B$1,EventPointTypeTable!$A$1:$B$1,0),0)</f>
        <v>루틴1</v>
      </c>
      <c r="C569">
        <v>284</v>
      </c>
      <c r="D569">
        <v>1119</v>
      </c>
      <c r="E569">
        <f t="shared" ca="1" si="106"/>
        <v>43312</v>
      </c>
      <c r="F569">
        <f ca="1">(60+SUMIF(OFFSET(N569,-$C569+1,0,$C569),"EN",OFFSET(O569,-$C569+1,0,$C569)))*SummonTypeTable!$Q$2</f>
        <v>13106.666666666666</v>
      </c>
      <c r="G569" t="str">
        <f ca="1">IF(C569=1,60*SummonTypeTable!$Q$2-OFFSET(F569,0,-1),
IF(F569&lt;&gt;OFFSET(F569,-1,0),OFFSET(F569,-1,0)-OFFSET(F569,0,-1),""))</f>
        <v/>
      </c>
      <c r="H569" t="str">
        <f ca="1">IF(C569=1,60*SummonTypeTable!$Q$2/OFFSET(F569,0,-1),
IF(F569&lt;&gt;OFFSET(F569,-1,0),OFFSET(F569,-1,0)/OFFSET(F569,0,-1),""))</f>
        <v/>
      </c>
      <c r="I569">
        <f ca="1">(60+SUMIF(OFFSET(N569,-$C569+1,0,$C569),"EN",OFFSET(O569,-$C569+1,0,$C569))+SUMIF(OFFSET(S569,-$C569+1,0,$C569),"EN",OFFSET(T569,-$C569+1,0,$C569)))*SummonTypeTable!$Q$2</f>
        <v>13106.666666666666</v>
      </c>
      <c r="J569" t="str">
        <f ca="1">IF(C569=1,60*SummonTypeTable!$Q$2-OFFSET(I569,0,-4),
IF(I569&lt;&gt;OFFSET(I569,-1,0),OFFSET(I569,-1,0)-OFFSET(I569,0,-4),""))</f>
        <v/>
      </c>
      <c r="K569" t="str">
        <f ca="1">IF(C569=1,60*SummonTypeTable!$Q$2/OFFSET(I569,0,-4),
IF(I569&lt;&gt;OFFSET(I569,-1,0),OFFSET(I569,-1,0)/OFFSET(I569,0,-4),""))</f>
        <v/>
      </c>
      <c r="L569" t="str">
        <f t="shared" ca="1" si="110"/>
        <v>it</v>
      </c>
      <c r="M569" t="s">
        <v>139</v>
      </c>
      <c r="N569" t="s">
        <v>158</v>
      </c>
      <c r="O569">
        <v>50</v>
      </c>
      <c r="P569" t="str">
        <f t="shared" si="100"/>
        <v/>
      </c>
      <c r="Q569" t="str">
        <f t="shared" ca="1" si="107"/>
        <v>cu</v>
      </c>
      <c r="R569" t="s">
        <v>81</v>
      </c>
      <c r="S569" t="s">
        <v>153</v>
      </c>
      <c r="T569">
        <v>16</v>
      </c>
      <c r="U569" t="str">
        <f t="shared" ref="U569" ca="1" si="111">IF(LEN(L569)=0,"",L569)</f>
        <v>it</v>
      </c>
      <c r="V569" t="str">
        <f t="shared" ref="V569" si="112">IF(LEN(N569)=0,"",N569)</f>
        <v>Cash_sEquipGacha</v>
      </c>
      <c r="W569">
        <f t="shared" si="102"/>
        <v>50</v>
      </c>
      <c r="X569" t="str">
        <f t="shared" ca="1" si="103"/>
        <v>cu</v>
      </c>
      <c r="Y569" t="str">
        <f t="shared" si="104"/>
        <v>DI</v>
      </c>
      <c r="Z569">
        <f t="shared" si="105"/>
        <v>16</v>
      </c>
    </row>
    <row r="570" spans="1:26">
      <c r="A570" t="s">
        <v>72</v>
      </c>
      <c r="B570" t="s">
        <v>31</v>
      </c>
      <c r="C570">
        <v>1</v>
      </c>
      <c r="D570">
        <v>12</v>
      </c>
      <c r="E570">
        <f t="shared" ca="1" si="106"/>
        <v>12</v>
      </c>
      <c r="F570">
        <f ca="1">(60+SUMIF(OFFSET(N570,-$C570+1,0,$C570),"EN",OFFSET(O570,-$C570+1,0,$C570)))*SummonTypeTable!$Q$2</f>
        <v>66.666666666666657</v>
      </c>
      <c r="G570">
        <f ca="1">IF(C570=1,60*SummonTypeTable!$Q$2-OFFSET(F570,0,-1),
IF(F570&lt;&gt;OFFSET(F570,-1,0),OFFSET(F570,-1,0)-OFFSET(F570,0,-1),""))</f>
        <v>28</v>
      </c>
      <c r="H570">
        <f ca="1">IF(C570=1,60*SummonTypeTable!$Q$2/OFFSET(F570,0,-1),
IF(F570&lt;&gt;OFFSET(F570,-1,0),OFFSET(F570,-1,0)/OFFSET(F570,0,-1),""))</f>
        <v>3.3333333333333335</v>
      </c>
      <c r="I570">
        <f ca="1">(60+SUMIF(OFFSET(N570,-$C570+1,0,$C570),"EN",OFFSET(O570,-$C570+1,0,$C570))+SUMIF(OFFSET(S570,-$C570+1,0,$C570),"EN",OFFSET(T570,-$C570+1,0,$C570)))*SummonTypeTable!$Q$2</f>
        <v>66.666666666666657</v>
      </c>
      <c r="J570">
        <f ca="1">IF(C570=1,60*SummonTypeTable!$Q$2-OFFSET(I570,0,-4),
IF(I570&lt;&gt;OFFSET(I570,-1,0),OFFSET(I570,-1,0)-OFFSET(I570,0,-4),""))</f>
        <v>28</v>
      </c>
      <c r="K570">
        <f ca="1">IF(C570=1,60*SummonTypeTable!$Q$2/OFFSET(I570,0,-4),
IF(I570&lt;&gt;OFFSET(I570,-1,0),OFFSET(I570,-1,0)/OFFSET(I570,0,-4),""))</f>
        <v>3.3333333333333335</v>
      </c>
      <c r="L570" t="str">
        <f t="shared" ca="1" si="110"/>
        <v>cu</v>
      </c>
      <c r="M570" t="s">
        <v>81</v>
      </c>
      <c r="N570" t="s">
        <v>146</v>
      </c>
      <c r="O570">
        <v>40</v>
      </c>
      <c r="P570" t="str">
        <f t="shared" si="100"/>
        <v>에너지너무많음</v>
      </c>
      <c r="Q570" t="str">
        <f t="shared" ca="1" si="107"/>
        <v>cu</v>
      </c>
      <c r="R570" t="s">
        <v>81</v>
      </c>
      <c r="S570" t="s">
        <v>147</v>
      </c>
      <c r="T570">
        <v>100</v>
      </c>
      <c r="U570" t="str">
        <f t="shared" ca="1" si="99"/>
        <v>cu</v>
      </c>
      <c r="V570" t="str">
        <f t="shared" si="101"/>
        <v>EN</v>
      </c>
      <c r="W570">
        <f t="shared" si="102"/>
        <v>40</v>
      </c>
      <c r="X570" t="str">
        <f t="shared" ca="1" si="103"/>
        <v>cu</v>
      </c>
      <c r="Y570" t="str">
        <f t="shared" si="104"/>
        <v>GO</v>
      </c>
      <c r="Z570">
        <f t="shared" si="105"/>
        <v>100</v>
      </c>
    </row>
    <row r="571" spans="1:26">
      <c r="A571" t="str">
        <f t="shared" ref="A571:A602" si="113">A570</f>
        <v>rt2</v>
      </c>
      <c r="B571" t="str">
        <f>VLOOKUP(A571,EventPointTypeTable!$A:$B,MATCH(EventPointTypeTable!$B$1,EventPointTypeTable!$A$1:$B$1,0),0)</f>
        <v>루틴2</v>
      </c>
      <c r="C571">
        <v>2</v>
      </c>
      <c r="D571">
        <v>5</v>
      </c>
      <c r="E571">
        <f t="shared" ca="1" si="106"/>
        <v>17</v>
      </c>
      <c r="F571">
        <f ca="1">(60+SUMIF(OFFSET(N571,-$C571+1,0,$C571),"EN",OFFSET(O571,-$C571+1,0,$C571)))*SummonTypeTable!$Q$2</f>
        <v>66.666666666666657</v>
      </c>
      <c r="G571" t="str">
        <f ca="1">IF(C571=1,60*SummonTypeTable!$Q$2-OFFSET(F571,0,-1),
IF(F571&lt;&gt;OFFSET(F571,-1,0),OFFSET(F571,-1,0)-OFFSET(F571,0,-1),""))</f>
        <v/>
      </c>
      <c r="H571" t="str">
        <f ca="1">IF(C571=1,60*SummonTypeTable!$Q$2/OFFSET(F571,0,-1),
IF(F571&lt;&gt;OFFSET(F571,-1,0),OFFSET(F571,-1,0)/OFFSET(F571,0,-1),""))</f>
        <v/>
      </c>
      <c r="I571">
        <f ca="1">(60+SUMIF(OFFSET(N571,-$C571+1,0,$C571),"EN",OFFSET(O571,-$C571+1,0,$C571))+SUMIF(OFFSET(S571,-$C571+1,0,$C571),"EN",OFFSET(T571,-$C571+1,0,$C571)))*SummonTypeTable!$Q$2</f>
        <v>66.666666666666657</v>
      </c>
      <c r="J571" t="str">
        <f ca="1">IF(C571=1,60*SummonTypeTable!$Q$2-OFFSET(I571,0,-4),
IF(I571&lt;&gt;OFFSET(I571,-1,0),OFFSET(I571,-1,0)-OFFSET(I571,0,-4),""))</f>
        <v/>
      </c>
      <c r="K571" t="str">
        <f ca="1">IF(C571=1,60*SummonTypeTable!$Q$2/OFFSET(I571,0,-4),
IF(I571&lt;&gt;OFFSET(I571,-1,0),OFFSET(I571,-1,0)/OFFSET(I571,0,-4),""))</f>
        <v/>
      </c>
      <c r="L571" t="str">
        <f t="shared" ca="1" si="110"/>
        <v>cu</v>
      </c>
      <c r="M571" t="s">
        <v>81</v>
      </c>
      <c r="N571" t="s">
        <v>147</v>
      </c>
      <c r="O571">
        <v>250</v>
      </c>
      <c r="P571" t="str">
        <f t="shared" si="100"/>
        <v/>
      </c>
      <c r="Q571" t="str">
        <f t="shared" ca="1" si="107"/>
        <v>cu</v>
      </c>
      <c r="R571" t="s">
        <v>81</v>
      </c>
      <c r="S571" t="s">
        <v>147</v>
      </c>
      <c r="T571">
        <v>125</v>
      </c>
      <c r="U571" t="str">
        <f t="shared" ca="1" si="99"/>
        <v>cu</v>
      </c>
      <c r="V571" t="str">
        <f t="shared" si="101"/>
        <v>GO</v>
      </c>
      <c r="W571">
        <f t="shared" si="102"/>
        <v>250</v>
      </c>
      <c r="X571" t="str">
        <f t="shared" ca="1" si="103"/>
        <v>cu</v>
      </c>
      <c r="Y571" t="str">
        <f t="shared" si="104"/>
        <v>GO</v>
      </c>
      <c r="Z571">
        <f t="shared" si="105"/>
        <v>125</v>
      </c>
    </row>
    <row r="572" spans="1:26">
      <c r="A572" t="str">
        <f t="shared" si="113"/>
        <v>rt2</v>
      </c>
      <c r="B572" t="str">
        <f>VLOOKUP(A572,EventPointTypeTable!$A:$B,MATCH(EventPointTypeTable!$B$1,EventPointTypeTable!$A$1:$B$1,0),0)</f>
        <v>루틴2</v>
      </c>
      <c r="C572">
        <v>3</v>
      </c>
      <c r="D572">
        <v>9</v>
      </c>
      <c r="E572">
        <f t="shared" ca="1" si="106"/>
        <v>26</v>
      </c>
      <c r="F572">
        <f ca="1">(60+SUMIF(OFFSET(N572,-$C572+1,0,$C572),"EN",OFFSET(O572,-$C572+1,0,$C572)))*SummonTypeTable!$Q$2</f>
        <v>66.666666666666657</v>
      </c>
      <c r="G572" t="str">
        <f ca="1">IF(C572=1,60*SummonTypeTable!$Q$2-OFFSET(F572,0,-1),
IF(F572&lt;&gt;OFFSET(F572,-1,0),OFFSET(F572,-1,0)-OFFSET(F572,0,-1),""))</f>
        <v/>
      </c>
      <c r="H572" t="str">
        <f ca="1">IF(C572=1,60*SummonTypeTable!$Q$2/OFFSET(F572,0,-1),
IF(F572&lt;&gt;OFFSET(F572,-1,0),OFFSET(F572,-1,0)/OFFSET(F572,0,-1),""))</f>
        <v/>
      </c>
      <c r="I572">
        <f ca="1">(60+SUMIF(OFFSET(N572,-$C572+1,0,$C572),"EN",OFFSET(O572,-$C572+1,0,$C572))+SUMIF(OFFSET(S572,-$C572+1,0,$C572),"EN",OFFSET(T572,-$C572+1,0,$C572)))*SummonTypeTable!$Q$2</f>
        <v>66.666666666666657</v>
      </c>
      <c r="J572" t="str">
        <f ca="1">IF(C572=1,60*SummonTypeTable!$Q$2-OFFSET(I572,0,-4),
IF(I572&lt;&gt;OFFSET(I572,-1,0),OFFSET(I572,-1,0)-OFFSET(I572,0,-4),""))</f>
        <v/>
      </c>
      <c r="K572" t="str">
        <f ca="1">IF(C572=1,60*SummonTypeTable!$Q$2/OFFSET(I572,0,-4),
IF(I572&lt;&gt;OFFSET(I572,-1,0),OFFSET(I572,-1,0)/OFFSET(I572,0,-4),""))</f>
        <v/>
      </c>
      <c r="L572" t="str">
        <f t="shared" ca="1" si="110"/>
        <v>it</v>
      </c>
      <c r="M572" t="s">
        <v>139</v>
      </c>
      <c r="N572" t="s">
        <v>138</v>
      </c>
      <c r="O572">
        <v>1</v>
      </c>
      <c r="P572" t="str">
        <f t="shared" si="100"/>
        <v/>
      </c>
      <c r="Q572" t="str">
        <f t="shared" ca="1" si="107"/>
        <v>cu</v>
      </c>
      <c r="R572" t="s">
        <v>81</v>
      </c>
      <c r="S572" t="s">
        <v>147</v>
      </c>
      <c r="T572">
        <v>150</v>
      </c>
      <c r="U572" t="str">
        <f t="shared" ca="1" si="99"/>
        <v>it</v>
      </c>
      <c r="V572" t="str">
        <f t="shared" si="101"/>
        <v>Cash_sSpellGacha</v>
      </c>
      <c r="W572">
        <f t="shared" si="102"/>
        <v>1</v>
      </c>
      <c r="X572" t="str">
        <f t="shared" ca="1" si="103"/>
        <v>cu</v>
      </c>
      <c r="Y572" t="str">
        <f t="shared" si="104"/>
        <v>GO</v>
      </c>
      <c r="Z572">
        <f t="shared" si="105"/>
        <v>150</v>
      </c>
    </row>
    <row r="573" spans="1:26">
      <c r="A573" t="str">
        <f t="shared" si="113"/>
        <v>rt2</v>
      </c>
      <c r="B573" t="str">
        <f>VLOOKUP(A573,EventPointTypeTable!$A:$B,MATCH(EventPointTypeTable!$B$1,EventPointTypeTable!$A$1:$B$1,0),0)</f>
        <v>루틴2</v>
      </c>
      <c r="C573">
        <v>4</v>
      </c>
      <c r="D573">
        <v>2</v>
      </c>
      <c r="E573">
        <f t="shared" ca="1" si="106"/>
        <v>28</v>
      </c>
      <c r="F573">
        <f ca="1">(60+SUMIF(OFFSET(N573,-$C573+1,0,$C573),"EN",OFFSET(O573,-$C573+1,0,$C573)))*SummonTypeTable!$Q$2</f>
        <v>96.666666666666657</v>
      </c>
      <c r="G573">
        <f ca="1">IF(C573=1,60*SummonTypeTable!$Q$2-OFFSET(F573,0,-1),
IF(F573&lt;&gt;OFFSET(F573,-1,0),OFFSET(F573,-1,0)-OFFSET(F573,0,-1),""))</f>
        <v>38.666666666666657</v>
      </c>
      <c r="H573">
        <f ca="1">IF(C573=1,60*SummonTypeTable!$Q$2/OFFSET(F573,0,-1),
IF(F573&lt;&gt;OFFSET(F573,-1,0),OFFSET(F573,-1,0)/OFFSET(F573,0,-1),""))</f>
        <v>2.3809523809523805</v>
      </c>
      <c r="I573">
        <f ca="1">(60+SUMIF(OFFSET(N573,-$C573+1,0,$C573),"EN",OFFSET(O573,-$C573+1,0,$C573))+SUMIF(OFFSET(S573,-$C573+1,0,$C573),"EN",OFFSET(T573,-$C573+1,0,$C573)))*SummonTypeTable!$Q$2</f>
        <v>96.666666666666657</v>
      </c>
      <c r="J573">
        <f ca="1">IF(C573=1,60*SummonTypeTable!$Q$2-OFFSET(I573,0,-4),
IF(I573&lt;&gt;OFFSET(I573,-1,0),OFFSET(I573,-1,0)-OFFSET(I573,0,-4),""))</f>
        <v>38.666666666666657</v>
      </c>
      <c r="K573">
        <f ca="1">IF(C573=1,60*SummonTypeTable!$Q$2/OFFSET(I573,0,-4),
IF(I573&lt;&gt;OFFSET(I573,-1,0),OFFSET(I573,-1,0)/OFFSET(I573,0,-4),""))</f>
        <v>2.3809523809523805</v>
      </c>
      <c r="L573" t="str">
        <f t="shared" ca="1" si="110"/>
        <v>cu</v>
      </c>
      <c r="M573" t="s">
        <v>81</v>
      </c>
      <c r="N573" t="s">
        <v>146</v>
      </c>
      <c r="O573">
        <v>45</v>
      </c>
      <c r="P573" t="str">
        <f t="shared" si="100"/>
        <v>에너지너무많음</v>
      </c>
      <c r="Q573" t="str">
        <f t="shared" ca="1" si="107"/>
        <v>cu</v>
      </c>
      <c r="R573" t="s">
        <v>81</v>
      </c>
      <c r="S573" t="s">
        <v>147</v>
      </c>
      <c r="T573">
        <v>175</v>
      </c>
      <c r="U573" t="str">
        <f t="shared" ca="1" si="99"/>
        <v>cu</v>
      </c>
      <c r="V573" t="str">
        <f t="shared" si="101"/>
        <v>EN</v>
      </c>
      <c r="W573">
        <f t="shared" si="102"/>
        <v>45</v>
      </c>
      <c r="X573" t="str">
        <f t="shared" ca="1" si="103"/>
        <v>cu</v>
      </c>
      <c r="Y573" t="str">
        <f t="shared" si="104"/>
        <v>GO</v>
      </c>
      <c r="Z573">
        <f t="shared" si="105"/>
        <v>175</v>
      </c>
    </row>
    <row r="574" spans="1:26">
      <c r="A574" t="str">
        <f t="shared" si="113"/>
        <v>rt2</v>
      </c>
      <c r="B574" t="str">
        <f>VLOOKUP(A574,EventPointTypeTable!$A:$B,MATCH(EventPointTypeTable!$B$1,EventPointTypeTable!$A$1:$B$1,0),0)</f>
        <v>루틴2</v>
      </c>
      <c r="C574">
        <v>5</v>
      </c>
      <c r="D574">
        <v>7</v>
      </c>
      <c r="E574">
        <f t="shared" ca="1" si="106"/>
        <v>35</v>
      </c>
      <c r="F574">
        <f ca="1">(60+SUMIF(OFFSET(N574,-$C574+1,0,$C574),"EN",OFFSET(O574,-$C574+1,0,$C574)))*SummonTypeTable!$Q$2</f>
        <v>96.666666666666657</v>
      </c>
      <c r="G574" t="str">
        <f ca="1">IF(C574=1,60*SummonTypeTable!$Q$2-OFFSET(F574,0,-1),
IF(F574&lt;&gt;OFFSET(F574,-1,0),OFFSET(F574,-1,0)-OFFSET(F574,0,-1),""))</f>
        <v/>
      </c>
      <c r="H574" t="str">
        <f ca="1">IF(C574=1,60*SummonTypeTable!$Q$2/OFFSET(F574,0,-1),
IF(F574&lt;&gt;OFFSET(F574,-1,0),OFFSET(F574,-1,0)/OFFSET(F574,0,-1),""))</f>
        <v/>
      </c>
      <c r="I574">
        <f ca="1">(60+SUMIF(OFFSET(N574,-$C574+1,0,$C574),"EN",OFFSET(O574,-$C574+1,0,$C574))+SUMIF(OFFSET(S574,-$C574+1,0,$C574),"EN",OFFSET(T574,-$C574+1,0,$C574)))*SummonTypeTable!$Q$2</f>
        <v>96.666666666666657</v>
      </c>
      <c r="J574" t="str">
        <f ca="1">IF(C574=1,60*SummonTypeTable!$Q$2-OFFSET(I574,0,-4),
IF(I574&lt;&gt;OFFSET(I574,-1,0),OFFSET(I574,-1,0)-OFFSET(I574,0,-4),""))</f>
        <v/>
      </c>
      <c r="K574" t="str">
        <f ca="1">IF(C574=1,60*SummonTypeTable!$Q$2/OFFSET(I574,0,-4),
IF(I574&lt;&gt;OFFSET(I574,-1,0),OFFSET(I574,-1,0)/OFFSET(I574,0,-4),""))</f>
        <v/>
      </c>
      <c r="L574" t="str">
        <f t="shared" ca="1" si="110"/>
        <v>cu</v>
      </c>
      <c r="M574" t="s">
        <v>81</v>
      </c>
      <c r="N574" t="s">
        <v>147</v>
      </c>
      <c r="O574">
        <v>400</v>
      </c>
      <c r="P574" t="str">
        <f t="shared" si="100"/>
        <v/>
      </c>
      <c r="Q574" t="str">
        <f t="shared" ca="1" si="107"/>
        <v>cu</v>
      </c>
      <c r="R574" t="s">
        <v>81</v>
      </c>
      <c r="S574" t="s">
        <v>147</v>
      </c>
      <c r="T574">
        <v>200</v>
      </c>
      <c r="U574" t="str">
        <f t="shared" ca="1" si="99"/>
        <v>cu</v>
      </c>
      <c r="V574" t="str">
        <f t="shared" si="101"/>
        <v>GO</v>
      </c>
      <c r="W574">
        <f t="shared" si="102"/>
        <v>400</v>
      </c>
      <c r="X574" t="str">
        <f t="shared" ca="1" si="103"/>
        <v>cu</v>
      </c>
      <c r="Y574" t="str">
        <f t="shared" si="104"/>
        <v>GO</v>
      </c>
      <c r="Z574">
        <f t="shared" si="105"/>
        <v>200</v>
      </c>
    </row>
    <row r="575" spans="1:26">
      <c r="A575" t="str">
        <f t="shared" si="113"/>
        <v>rt2</v>
      </c>
      <c r="B575" t="str">
        <f>VLOOKUP(A575,EventPointTypeTable!$A:$B,MATCH(EventPointTypeTable!$B$1,EventPointTypeTable!$A$1:$B$1,0),0)</f>
        <v>루틴2</v>
      </c>
      <c r="C575">
        <v>6</v>
      </c>
      <c r="D575">
        <v>11</v>
      </c>
      <c r="E575">
        <f t="shared" ca="1" si="106"/>
        <v>46</v>
      </c>
      <c r="F575">
        <f ca="1">(60+SUMIF(OFFSET(N575,-$C575+1,0,$C575),"EN",OFFSET(O575,-$C575+1,0,$C575)))*SummonTypeTable!$Q$2</f>
        <v>96.666666666666657</v>
      </c>
      <c r="G575" t="str">
        <f ca="1">IF(C575=1,60*SummonTypeTable!$Q$2-OFFSET(F575,0,-1),
IF(F575&lt;&gt;OFFSET(F575,-1,0),OFFSET(F575,-1,0)-OFFSET(F575,0,-1),""))</f>
        <v/>
      </c>
      <c r="H575" t="str">
        <f ca="1">IF(C575=1,60*SummonTypeTable!$Q$2/OFFSET(F575,0,-1),
IF(F575&lt;&gt;OFFSET(F575,-1,0),OFFSET(F575,-1,0)/OFFSET(F575,0,-1),""))</f>
        <v/>
      </c>
      <c r="I575">
        <f ca="1">(60+SUMIF(OFFSET(N575,-$C575+1,0,$C575),"EN",OFFSET(O575,-$C575+1,0,$C575))+SUMIF(OFFSET(S575,-$C575+1,0,$C575),"EN",OFFSET(T575,-$C575+1,0,$C575)))*SummonTypeTable!$Q$2</f>
        <v>96.666666666666657</v>
      </c>
      <c r="J575" t="str">
        <f ca="1">IF(C575=1,60*SummonTypeTable!$Q$2-OFFSET(I575,0,-4),
IF(I575&lt;&gt;OFFSET(I575,-1,0),OFFSET(I575,-1,0)-OFFSET(I575,0,-4),""))</f>
        <v/>
      </c>
      <c r="K575" t="str">
        <f ca="1">IF(C575=1,60*SummonTypeTable!$Q$2/OFFSET(I575,0,-4),
IF(I575&lt;&gt;OFFSET(I575,-1,0),OFFSET(I575,-1,0)/OFFSET(I575,0,-4),""))</f>
        <v/>
      </c>
      <c r="L575" t="str">
        <f t="shared" ca="1" si="110"/>
        <v>cu</v>
      </c>
      <c r="M575" t="s">
        <v>81</v>
      </c>
      <c r="N575" t="s">
        <v>147</v>
      </c>
      <c r="O575">
        <v>450</v>
      </c>
      <c r="P575" t="str">
        <f t="shared" si="100"/>
        <v/>
      </c>
      <c r="Q575" t="str">
        <f t="shared" ca="1" si="107"/>
        <v>cu</v>
      </c>
      <c r="R575" t="s">
        <v>81</v>
      </c>
      <c r="S575" t="s">
        <v>147</v>
      </c>
      <c r="T575">
        <v>225</v>
      </c>
      <c r="U575" t="str">
        <f t="shared" ca="1" si="99"/>
        <v>cu</v>
      </c>
      <c r="V575" t="str">
        <f t="shared" si="101"/>
        <v>GO</v>
      </c>
      <c r="W575">
        <f t="shared" si="102"/>
        <v>450</v>
      </c>
      <c r="X575" t="str">
        <f t="shared" ca="1" si="103"/>
        <v>cu</v>
      </c>
      <c r="Y575" t="str">
        <f t="shared" si="104"/>
        <v>GO</v>
      </c>
      <c r="Z575">
        <f t="shared" si="105"/>
        <v>225</v>
      </c>
    </row>
    <row r="576" spans="1:26">
      <c r="A576" t="str">
        <f t="shared" si="113"/>
        <v>rt2</v>
      </c>
      <c r="B576" t="str">
        <f>VLOOKUP(A576,EventPointTypeTable!$A:$B,MATCH(EventPointTypeTable!$B$1,EventPointTypeTable!$A$1:$B$1,0),0)</f>
        <v>루틴2</v>
      </c>
      <c r="C576">
        <v>7</v>
      </c>
      <c r="D576">
        <v>2</v>
      </c>
      <c r="E576">
        <f t="shared" ca="1" si="106"/>
        <v>48</v>
      </c>
      <c r="F576">
        <f ca="1">(60+SUMIF(OFFSET(N576,-$C576+1,0,$C576),"EN",OFFSET(O576,-$C576+1,0,$C576)))*SummonTypeTable!$Q$2</f>
        <v>130</v>
      </c>
      <c r="G576">
        <f ca="1">IF(C576=1,60*SummonTypeTable!$Q$2-OFFSET(F576,0,-1),
IF(F576&lt;&gt;OFFSET(F576,-1,0),OFFSET(F576,-1,0)-OFFSET(F576,0,-1),""))</f>
        <v>48.666666666666657</v>
      </c>
      <c r="H576">
        <f ca="1">IF(C576=1,60*SummonTypeTable!$Q$2/OFFSET(F576,0,-1),
IF(F576&lt;&gt;OFFSET(F576,-1,0),OFFSET(F576,-1,0)/OFFSET(F576,0,-1),""))</f>
        <v>2.0138888888888888</v>
      </c>
      <c r="I576">
        <f ca="1">(60+SUMIF(OFFSET(N576,-$C576+1,0,$C576),"EN",OFFSET(O576,-$C576+1,0,$C576))+SUMIF(OFFSET(S576,-$C576+1,0,$C576),"EN",OFFSET(T576,-$C576+1,0,$C576)))*SummonTypeTable!$Q$2</f>
        <v>130</v>
      </c>
      <c r="J576">
        <f ca="1">IF(C576=1,60*SummonTypeTable!$Q$2-OFFSET(I576,0,-4),
IF(I576&lt;&gt;OFFSET(I576,-1,0),OFFSET(I576,-1,0)-OFFSET(I576,0,-4),""))</f>
        <v>48.666666666666657</v>
      </c>
      <c r="K576">
        <f ca="1">IF(C576=1,60*SummonTypeTable!$Q$2/OFFSET(I576,0,-4),
IF(I576&lt;&gt;OFFSET(I576,-1,0),OFFSET(I576,-1,0)/OFFSET(I576,0,-4),""))</f>
        <v>2.0138888888888888</v>
      </c>
      <c r="L576" t="str">
        <f t="shared" ca="1" si="110"/>
        <v>cu</v>
      </c>
      <c r="M576" t="s">
        <v>81</v>
      </c>
      <c r="N576" t="s">
        <v>146</v>
      </c>
      <c r="O576">
        <v>50</v>
      </c>
      <c r="P576" t="str">
        <f t="shared" si="100"/>
        <v>에너지너무많음</v>
      </c>
      <c r="Q576" t="str">
        <f t="shared" ca="1" si="107"/>
        <v>cu</v>
      </c>
      <c r="R576" t="s">
        <v>81</v>
      </c>
      <c r="S576" t="s">
        <v>147</v>
      </c>
      <c r="T576">
        <v>250</v>
      </c>
      <c r="U576" t="str">
        <f t="shared" ca="1" si="99"/>
        <v>cu</v>
      </c>
      <c r="V576" t="str">
        <f t="shared" si="101"/>
        <v>EN</v>
      </c>
      <c r="W576">
        <f t="shared" si="102"/>
        <v>50</v>
      </c>
      <c r="X576" t="str">
        <f t="shared" ca="1" si="103"/>
        <v>cu</v>
      </c>
      <c r="Y576" t="str">
        <f t="shared" si="104"/>
        <v>GO</v>
      </c>
      <c r="Z576">
        <f t="shared" si="105"/>
        <v>250</v>
      </c>
    </row>
    <row r="577" spans="1:26">
      <c r="A577" t="str">
        <f t="shared" si="113"/>
        <v>rt2</v>
      </c>
      <c r="B577" t="str">
        <f>VLOOKUP(A577,EventPointTypeTable!$A:$B,MATCH(EventPointTypeTable!$B$1,EventPointTypeTable!$A$1:$B$1,0),0)</f>
        <v>루틴2</v>
      </c>
      <c r="C577">
        <v>8</v>
      </c>
      <c r="D577">
        <v>9</v>
      </c>
      <c r="E577">
        <f t="shared" ca="1" si="106"/>
        <v>57</v>
      </c>
      <c r="F577">
        <f ca="1">(60+SUMIF(OFFSET(N577,-$C577+1,0,$C577),"EN",OFFSET(O577,-$C577+1,0,$C577)))*SummonTypeTable!$Q$2</f>
        <v>130</v>
      </c>
      <c r="G577" t="str">
        <f ca="1">IF(C577=1,60*SummonTypeTable!$Q$2-OFFSET(F577,0,-1),
IF(F577&lt;&gt;OFFSET(F577,-1,0),OFFSET(F577,-1,0)-OFFSET(F577,0,-1),""))</f>
        <v/>
      </c>
      <c r="H577" t="str">
        <f ca="1">IF(C577=1,60*SummonTypeTable!$Q$2/OFFSET(F577,0,-1),
IF(F577&lt;&gt;OFFSET(F577,-1,0),OFFSET(F577,-1,0)/OFFSET(F577,0,-1),""))</f>
        <v/>
      </c>
      <c r="I577">
        <f ca="1">(60+SUMIF(OFFSET(N577,-$C577+1,0,$C577),"EN",OFFSET(O577,-$C577+1,0,$C577))+SUMIF(OFFSET(S577,-$C577+1,0,$C577),"EN",OFFSET(T577,-$C577+1,0,$C577)))*SummonTypeTable!$Q$2</f>
        <v>130</v>
      </c>
      <c r="J577" t="str">
        <f ca="1">IF(C577=1,60*SummonTypeTable!$Q$2-OFFSET(I577,0,-4),
IF(I577&lt;&gt;OFFSET(I577,-1,0),OFFSET(I577,-1,0)-OFFSET(I577,0,-4),""))</f>
        <v/>
      </c>
      <c r="K577" t="str">
        <f ca="1">IF(C577=1,60*SummonTypeTable!$Q$2/OFFSET(I577,0,-4),
IF(I577&lt;&gt;OFFSET(I577,-1,0),OFFSET(I577,-1,0)/OFFSET(I577,0,-4),""))</f>
        <v/>
      </c>
      <c r="L577" t="str">
        <f t="shared" ca="1" si="110"/>
        <v>it</v>
      </c>
      <c r="M577" t="s">
        <v>139</v>
      </c>
      <c r="N577" t="s">
        <v>138</v>
      </c>
      <c r="O577">
        <v>1</v>
      </c>
      <c r="P577" t="str">
        <f t="shared" si="100"/>
        <v/>
      </c>
      <c r="Q577" t="str">
        <f t="shared" ca="1" si="107"/>
        <v>cu</v>
      </c>
      <c r="R577" t="s">
        <v>81</v>
      </c>
      <c r="S577" t="s">
        <v>147</v>
      </c>
      <c r="T577">
        <v>275</v>
      </c>
      <c r="U577" t="str">
        <f t="shared" ca="1" si="99"/>
        <v>it</v>
      </c>
      <c r="V577" t="str">
        <f t="shared" si="101"/>
        <v>Cash_sSpellGacha</v>
      </c>
      <c r="W577">
        <f t="shared" si="102"/>
        <v>1</v>
      </c>
      <c r="X577" t="str">
        <f t="shared" ca="1" si="103"/>
        <v>cu</v>
      </c>
      <c r="Y577" t="str">
        <f t="shared" si="104"/>
        <v>GO</v>
      </c>
      <c r="Z577">
        <f t="shared" si="105"/>
        <v>275</v>
      </c>
    </row>
    <row r="578" spans="1:26">
      <c r="A578" t="str">
        <f t="shared" si="113"/>
        <v>rt2</v>
      </c>
      <c r="B578" t="str">
        <f>VLOOKUP(A578,EventPointTypeTable!$A:$B,MATCH(EventPointTypeTable!$B$1,EventPointTypeTable!$A$1:$B$1,0),0)</f>
        <v>루틴2</v>
      </c>
      <c r="C578">
        <v>9</v>
      </c>
      <c r="D578">
        <v>2</v>
      </c>
      <c r="E578">
        <f t="shared" ca="1" si="106"/>
        <v>59</v>
      </c>
      <c r="F578">
        <f ca="1">(60+SUMIF(OFFSET(N578,-$C578+1,0,$C578),"EN",OFFSET(O578,-$C578+1,0,$C578)))*SummonTypeTable!$Q$2</f>
        <v>130</v>
      </c>
      <c r="G578" t="str">
        <f ca="1">IF(C578=1,60*SummonTypeTable!$Q$2-OFFSET(F578,0,-1),
IF(F578&lt;&gt;OFFSET(F578,-1,0),OFFSET(F578,-1,0)-OFFSET(F578,0,-1),""))</f>
        <v/>
      </c>
      <c r="H578" t="str">
        <f ca="1">IF(C578=1,60*SummonTypeTable!$Q$2/OFFSET(F578,0,-1),
IF(F578&lt;&gt;OFFSET(F578,-1,0),OFFSET(F578,-1,0)/OFFSET(F578,0,-1),""))</f>
        <v/>
      </c>
      <c r="I578">
        <f ca="1">(60+SUMIF(OFFSET(N578,-$C578+1,0,$C578),"EN",OFFSET(O578,-$C578+1,0,$C578))+SUMIF(OFFSET(S578,-$C578+1,0,$C578),"EN",OFFSET(T578,-$C578+1,0,$C578)))*SummonTypeTable!$Q$2</f>
        <v>130</v>
      </c>
      <c r="J578" t="str">
        <f ca="1">IF(C578=1,60*SummonTypeTable!$Q$2-OFFSET(I578,0,-4),
IF(I578&lt;&gt;OFFSET(I578,-1,0),OFFSET(I578,-1,0)-OFFSET(I578,0,-4),""))</f>
        <v/>
      </c>
      <c r="K578" t="str">
        <f ca="1">IF(C578=1,60*SummonTypeTable!$Q$2/OFFSET(I578,0,-4),
IF(I578&lt;&gt;OFFSET(I578,-1,0),OFFSET(I578,-1,0)/OFFSET(I578,0,-4),""))</f>
        <v/>
      </c>
      <c r="L578" t="str">
        <f t="shared" ca="1" si="110"/>
        <v>cu</v>
      </c>
      <c r="M578" t="s">
        <v>81</v>
      </c>
      <c r="N578" t="s">
        <v>147</v>
      </c>
      <c r="O578">
        <v>600</v>
      </c>
      <c r="P578" t="str">
        <f t="shared" si="100"/>
        <v/>
      </c>
      <c r="Q578" t="str">
        <f t="shared" ca="1" si="107"/>
        <v>cu</v>
      </c>
      <c r="R578" t="s">
        <v>81</v>
      </c>
      <c r="S578" t="s">
        <v>147</v>
      </c>
      <c r="T578">
        <v>300</v>
      </c>
      <c r="U578" t="str">
        <f t="shared" ref="U578:U641" ca="1" si="114">IF(LEN(L578)=0,"",L578)</f>
        <v>cu</v>
      </c>
      <c r="V578" t="str">
        <f t="shared" si="101"/>
        <v>GO</v>
      </c>
      <c r="W578">
        <f t="shared" si="102"/>
        <v>600</v>
      </c>
      <c r="X578" t="str">
        <f t="shared" ca="1" si="103"/>
        <v>cu</v>
      </c>
      <c r="Y578" t="str">
        <f t="shared" si="104"/>
        <v>GO</v>
      </c>
      <c r="Z578">
        <f t="shared" si="105"/>
        <v>300</v>
      </c>
    </row>
    <row r="579" spans="1:26">
      <c r="A579" t="str">
        <f t="shared" si="113"/>
        <v>rt2</v>
      </c>
      <c r="B579" t="str">
        <f>VLOOKUP(A579,EventPointTypeTable!$A:$B,MATCH(EventPointTypeTable!$B$1,EventPointTypeTable!$A$1:$B$1,0),0)</f>
        <v>루틴2</v>
      </c>
      <c r="C579">
        <v>10</v>
      </c>
      <c r="D579">
        <v>3</v>
      </c>
      <c r="E579">
        <f t="shared" ca="1" si="106"/>
        <v>62</v>
      </c>
      <c r="F579">
        <f ca="1">(60+SUMIF(OFFSET(N579,-$C579+1,0,$C579),"EN",OFFSET(O579,-$C579+1,0,$C579)))*SummonTypeTable!$Q$2</f>
        <v>130</v>
      </c>
      <c r="G579" t="str">
        <f ca="1">IF(C579=1,60*SummonTypeTable!$Q$2-OFFSET(F579,0,-1),
IF(F579&lt;&gt;OFFSET(F579,-1,0),OFFSET(F579,-1,0)-OFFSET(F579,0,-1),""))</f>
        <v/>
      </c>
      <c r="H579" t="str">
        <f ca="1">IF(C579=1,60*SummonTypeTable!$Q$2/OFFSET(F579,0,-1),
IF(F579&lt;&gt;OFFSET(F579,-1,0),OFFSET(F579,-1,0)/OFFSET(F579,0,-1),""))</f>
        <v/>
      </c>
      <c r="I579">
        <f ca="1">(60+SUMIF(OFFSET(N579,-$C579+1,0,$C579),"EN",OFFSET(O579,-$C579+1,0,$C579))+SUMIF(OFFSET(S579,-$C579+1,0,$C579),"EN",OFFSET(T579,-$C579+1,0,$C579)))*SummonTypeTable!$Q$2</f>
        <v>130</v>
      </c>
      <c r="J579" t="str">
        <f ca="1">IF(C579=1,60*SummonTypeTable!$Q$2-OFFSET(I579,0,-4),
IF(I579&lt;&gt;OFFSET(I579,-1,0),OFFSET(I579,-1,0)-OFFSET(I579,0,-4),""))</f>
        <v/>
      </c>
      <c r="K579" t="str">
        <f ca="1">IF(C579=1,60*SummonTypeTable!$Q$2/OFFSET(I579,0,-4),
IF(I579&lt;&gt;OFFSET(I579,-1,0),OFFSET(I579,-1,0)/OFFSET(I579,0,-4),""))</f>
        <v/>
      </c>
      <c r="L579" t="str">
        <f t="shared" ca="1" si="110"/>
        <v>it</v>
      </c>
      <c r="M579" t="s">
        <v>139</v>
      </c>
      <c r="N579" t="s">
        <v>140</v>
      </c>
      <c r="O579">
        <v>1</v>
      </c>
      <c r="P579" t="str">
        <f t="shared" si="100"/>
        <v/>
      </c>
      <c r="Q579" t="str">
        <f t="shared" ca="1" si="107"/>
        <v>cu</v>
      </c>
      <c r="R579" t="s">
        <v>81</v>
      </c>
      <c r="S579" t="s">
        <v>147</v>
      </c>
      <c r="T579">
        <v>325</v>
      </c>
      <c r="U579" t="str">
        <f t="shared" ca="1" si="114"/>
        <v>it</v>
      </c>
      <c r="V579" t="str">
        <f t="shared" si="101"/>
        <v>Cash_sCharacterGacha</v>
      </c>
      <c r="W579">
        <f t="shared" si="102"/>
        <v>1</v>
      </c>
      <c r="X579" t="str">
        <f t="shared" ca="1" si="103"/>
        <v>cu</v>
      </c>
      <c r="Y579" t="str">
        <f t="shared" si="104"/>
        <v>GO</v>
      </c>
      <c r="Z579">
        <f t="shared" si="105"/>
        <v>325</v>
      </c>
    </row>
    <row r="580" spans="1:26">
      <c r="A580" t="str">
        <f t="shared" si="113"/>
        <v>rt2</v>
      </c>
      <c r="B580" t="str">
        <f>VLOOKUP(A580,EventPointTypeTable!$A:$B,MATCH(EventPointTypeTable!$B$1,EventPointTypeTable!$A$1:$B$1,0),0)</f>
        <v>루틴2</v>
      </c>
      <c r="C580">
        <v>11</v>
      </c>
      <c r="D580">
        <v>10</v>
      </c>
      <c r="E580">
        <f t="shared" ca="1" si="106"/>
        <v>72</v>
      </c>
      <c r="F580">
        <f ca="1">(60+SUMIF(OFFSET(N580,-$C580+1,0,$C580),"EN",OFFSET(O580,-$C580+1,0,$C580)))*SummonTypeTable!$Q$2</f>
        <v>166.66666666666666</v>
      </c>
      <c r="G580">
        <f ca="1">IF(C580=1,60*SummonTypeTable!$Q$2-OFFSET(F580,0,-1),
IF(F580&lt;&gt;OFFSET(F580,-1,0),OFFSET(F580,-1,0)-OFFSET(F580,0,-1),""))</f>
        <v>58</v>
      </c>
      <c r="H580">
        <f ca="1">IF(C580=1,60*SummonTypeTable!$Q$2/OFFSET(F580,0,-1),
IF(F580&lt;&gt;OFFSET(F580,-1,0),OFFSET(F580,-1,0)/OFFSET(F580,0,-1),""))</f>
        <v>1.8055555555555556</v>
      </c>
      <c r="I580">
        <f ca="1">(60+SUMIF(OFFSET(N580,-$C580+1,0,$C580),"EN",OFFSET(O580,-$C580+1,0,$C580))+SUMIF(OFFSET(S580,-$C580+1,0,$C580),"EN",OFFSET(T580,-$C580+1,0,$C580)))*SummonTypeTable!$Q$2</f>
        <v>166.66666666666666</v>
      </c>
      <c r="J580">
        <f ca="1">IF(C580=1,60*SummonTypeTable!$Q$2-OFFSET(I580,0,-4),
IF(I580&lt;&gt;OFFSET(I580,-1,0),OFFSET(I580,-1,0)-OFFSET(I580,0,-4),""))</f>
        <v>58</v>
      </c>
      <c r="K580">
        <f ca="1">IF(C580=1,60*SummonTypeTable!$Q$2/OFFSET(I580,0,-4),
IF(I580&lt;&gt;OFFSET(I580,-1,0),OFFSET(I580,-1,0)/OFFSET(I580,0,-4),""))</f>
        <v>1.8055555555555556</v>
      </c>
      <c r="L580" t="str">
        <f t="shared" ca="1" si="110"/>
        <v>cu</v>
      </c>
      <c r="M580" t="s">
        <v>81</v>
      </c>
      <c r="N580" t="s">
        <v>146</v>
      </c>
      <c r="O580">
        <v>55</v>
      </c>
      <c r="P580" t="str">
        <f t="shared" si="100"/>
        <v>에너지너무많음</v>
      </c>
      <c r="Q580" t="str">
        <f t="shared" ca="1" si="107"/>
        <v>cu</v>
      </c>
      <c r="R580" t="s">
        <v>81</v>
      </c>
      <c r="S580" t="s">
        <v>147</v>
      </c>
      <c r="T580">
        <v>350</v>
      </c>
      <c r="U580" t="str">
        <f t="shared" ca="1" si="114"/>
        <v>cu</v>
      </c>
      <c r="V580" t="str">
        <f t="shared" si="101"/>
        <v>EN</v>
      </c>
      <c r="W580">
        <f t="shared" si="102"/>
        <v>55</v>
      </c>
      <c r="X580" t="str">
        <f t="shared" ca="1" si="103"/>
        <v>cu</v>
      </c>
      <c r="Y580" t="str">
        <f t="shared" si="104"/>
        <v>GO</v>
      </c>
      <c r="Z580">
        <f t="shared" si="105"/>
        <v>350</v>
      </c>
    </row>
    <row r="581" spans="1:26">
      <c r="A581" t="str">
        <f t="shared" si="113"/>
        <v>rt2</v>
      </c>
      <c r="B581" t="str">
        <f>VLOOKUP(A581,EventPointTypeTable!$A:$B,MATCH(EventPointTypeTable!$B$1,EventPointTypeTable!$A$1:$B$1,0),0)</f>
        <v>루틴2</v>
      </c>
      <c r="C581">
        <v>12</v>
      </c>
      <c r="D581">
        <v>13</v>
      </c>
      <c r="E581">
        <f t="shared" ca="1" si="106"/>
        <v>85</v>
      </c>
      <c r="F581">
        <f ca="1">(60+SUMIF(OFFSET(N581,-$C581+1,0,$C581),"EN",OFFSET(O581,-$C581+1,0,$C581)))*SummonTypeTable!$Q$2</f>
        <v>166.66666666666666</v>
      </c>
      <c r="G581" t="str">
        <f ca="1">IF(C581=1,60*SummonTypeTable!$Q$2-OFFSET(F581,0,-1),
IF(F581&lt;&gt;OFFSET(F581,-1,0),OFFSET(F581,-1,0)-OFFSET(F581,0,-1),""))</f>
        <v/>
      </c>
      <c r="H581" t="str">
        <f ca="1">IF(C581=1,60*SummonTypeTable!$Q$2/OFFSET(F581,0,-1),
IF(F581&lt;&gt;OFFSET(F581,-1,0),OFFSET(F581,-1,0)/OFFSET(F581,0,-1),""))</f>
        <v/>
      </c>
      <c r="I581">
        <f ca="1">(60+SUMIF(OFFSET(N581,-$C581+1,0,$C581),"EN",OFFSET(O581,-$C581+1,0,$C581))+SUMIF(OFFSET(S581,-$C581+1,0,$C581),"EN",OFFSET(T581,-$C581+1,0,$C581)))*SummonTypeTable!$Q$2</f>
        <v>166.66666666666666</v>
      </c>
      <c r="J581" t="str">
        <f ca="1">IF(C581=1,60*SummonTypeTable!$Q$2-OFFSET(I581,0,-4),
IF(I581&lt;&gt;OFFSET(I581,-1,0),OFFSET(I581,-1,0)-OFFSET(I581,0,-4),""))</f>
        <v/>
      </c>
      <c r="K581" t="str">
        <f ca="1">IF(C581=1,60*SummonTypeTable!$Q$2/OFFSET(I581,0,-4),
IF(I581&lt;&gt;OFFSET(I581,-1,0),OFFSET(I581,-1,0)/OFFSET(I581,0,-4),""))</f>
        <v/>
      </c>
      <c r="L581" t="str">
        <f t="shared" ca="1" si="110"/>
        <v>cu</v>
      </c>
      <c r="M581" t="s">
        <v>81</v>
      </c>
      <c r="N581" t="s">
        <v>147</v>
      </c>
      <c r="O581">
        <v>750</v>
      </c>
      <c r="P581" t="str">
        <f t="shared" si="100"/>
        <v/>
      </c>
      <c r="Q581" t="str">
        <f t="shared" ca="1" si="107"/>
        <v>cu</v>
      </c>
      <c r="R581" t="s">
        <v>81</v>
      </c>
      <c r="S581" t="s">
        <v>147</v>
      </c>
      <c r="T581">
        <v>375</v>
      </c>
      <c r="U581" t="str">
        <f t="shared" ca="1" si="114"/>
        <v>cu</v>
      </c>
      <c r="V581" t="str">
        <f t="shared" si="101"/>
        <v>GO</v>
      </c>
      <c r="W581">
        <f t="shared" si="102"/>
        <v>750</v>
      </c>
      <c r="X581" t="str">
        <f t="shared" ca="1" si="103"/>
        <v>cu</v>
      </c>
      <c r="Y581" t="str">
        <f t="shared" si="104"/>
        <v>GO</v>
      </c>
      <c r="Z581">
        <f t="shared" si="105"/>
        <v>375</v>
      </c>
    </row>
    <row r="582" spans="1:26">
      <c r="A582" t="str">
        <f t="shared" si="113"/>
        <v>rt2</v>
      </c>
      <c r="B582" t="str">
        <f>VLOOKUP(A582,EventPointTypeTable!$A:$B,MATCH(EventPointTypeTable!$B$1,EventPointTypeTable!$A$1:$B$1,0),0)</f>
        <v>루틴2</v>
      </c>
      <c r="C582">
        <v>13</v>
      </c>
      <c r="D582">
        <v>5</v>
      </c>
      <c r="E582">
        <f t="shared" ca="1" si="106"/>
        <v>90</v>
      </c>
      <c r="F582">
        <f ca="1">(60+SUMIF(OFFSET(N582,-$C582+1,0,$C582),"EN",OFFSET(O582,-$C582+1,0,$C582)))*SummonTypeTable!$Q$2</f>
        <v>166.66666666666666</v>
      </c>
      <c r="G582" t="str">
        <f ca="1">IF(C582=1,60*SummonTypeTable!$Q$2-OFFSET(F582,0,-1),
IF(F582&lt;&gt;OFFSET(F582,-1,0),OFFSET(F582,-1,0)-OFFSET(F582,0,-1),""))</f>
        <v/>
      </c>
      <c r="H582" t="str">
        <f ca="1">IF(C582=1,60*SummonTypeTable!$Q$2/OFFSET(F582,0,-1),
IF(F582&lt;&gt;OFFSET(F582,-1,0),OFFSET(F582,-1,0)/OFFSET(F582,0,-1),""))</f>
        <v/>
      </c>
      <c r="I582">
        <f ca="1">(60+SUMIF(OFFSET(N582,-$C582+1,0,$C582),"EN",OFFSET(O582,-$C582+1,0,$C582))+SUMIF(OFFSET(S582,-$C582+1,0,$C582),"EN",OFFSET(T582,-$C582+1,0,$C582)))*SummonTypeTable!$Q$2</f>
        <v>166.66666666666666</v>
      </c>
      <c r="J582" t="str">
        <f ca="1">IF(C582=1,60*SummonTypeTable!$Q$2-OFFSET(I582,0,-4),
IF(I582&lt;&gt;OFFSET(I582,-1,0),OFFSET(I582,-1,0)-OFFSET(I582,0,-4),""))</f>
        <v/>
      </c>
      <c r="K582" t="str">
        <f ca="1">IF(C582=1,60*SummonTypeTable!$Q$2/OFFSET(I582,0,-4),
IF(I582&lt;&gt;OFFSET(I582,-1,0),OFFSET(I582,-1,0)/OFFSET(I582,0,-4),""))</f>
        <v/>
      </c>
      <c r="L582" t="str">
        <f t="shared" ca="1" si="110"/>
        <v>it</v>
      </c>
      <c r="M582" t="s">
        <v>139</v>
      </c>
      <c r="N582" t="s">
        <v>138</v>
      </c>
      <c r="O582">
        <v>1</v>
      </c>
      <c r="P582" t="str">
        <f t="shared" si="100"/>
        <v/>
      </c>
      <c r="Q582" t="str">
        <f t="shared" ca="1" si="107"/>
        <v>cu</v>
      </c>
      <c r="R582" t="s">
        <v>81</v>
      </c>
      <c r="S582" t="s">
        <v>147</v>
      </c>
      <c r="T582">
        <v>400</v>
      </c>
      <c r="U582" t="str">
        <f t="shared" ca="1" si="114"/>
        <v>it</v>
      </c>
      <c r="V582" t="str">
        <f t="shared" si="101"/>
        <v>Cash_sSpellGacha</v>
      </c>
      <c r="W582">
        <f t="shared" si="102"/>
        <v>1</v>
      </c>
      <c r="X582" t="str">
        <f t="shared" ca="1" si="103"/>
        <v>cu</v>
      </c>
      <c r="Y582" t="str">
        <f t="shared" si="104"/>
        <v>GO</v>
      </c>
      <c r="Z582">
        <f t="shared" si="105"/>
        <v>400</v>
      </c>
    </row>
    <row r="583" spans="1:26">
      <c r="A583" t="str">
        <f t="shared" si="113"/>
        <v>rt2</v>
      </c>
      <c r="B583" t="str">
        <f>VLOOKUP(A583,EventPointTypeTable!$A:$B,MATCH(EventPointTypeTable!$B$1,EventPointTypeTable!$A$1:$B$1,0),0)</f>
        <v>루틴2</v>
      </c>
      <c r="C583">
        <v>14</v>
      </c>
      <c r="D583">
        <v>10</v>
      </c>
      <c r="E583">
        <f t="shared" ca="1" si="106"/>
        <v>100</v>
      </c>
      <c r="F583">
        <f ca="1">(60+SUMIF(OFFSET(N583,-$C583+1,0,$C583),"EN",OFFSET(O583,-$C583+1,0,$C583)))*SummonTypeTable!$Q$2</f>
        <v>166.66666666666666</v>
      </c>
      <c r="G583" t="str">
        <f ca="1">IF(C583=1,60*SummonTypeTable!$Q$2-OFFSET(F583,0,-1),
IF(F583&lt;&gt;OFFSET(F583,-1,0),OFFSET(F583,-1,0)-OFFSET(F583,0,-1),""))</f>
        <v/>
      </c>
      <c r="H583" t="str">
        <f ca="1">IF(C583=1,60*SummonTypeTable!$Q$2/OFFSET(F583,0,-1),
IF(F583&lt;&gt;OFFSET(F583,-1,0),OFFSET(F583,-1,0)/OFFSET(F583,0,-1),""))</f>
        <v/>
      </c>
      <c r="I583">
        <f ca="1">(60+SUMIF(OFFSET(N583,-$C583+1,0,$C583),"EN",OFFSET(O583,-$C583+1,0,$C583))+SUMIF(OFFSET(S583,-$C583+1,0,$C583),"EN",OFFSET(T583,-$C583+1,0,$C583)))*SummonTypeTable!$Q$2</f>
        <v>166.66666666666666</v>
      </c>
      <c r="J583" t="str">
        <f ca="1">IF(C583=1,60*SummonTypeTable!$Q$2-OFFSET(I583,0,-4),
IF(I583&lt;&gt;OFFSET(I583,-1,0),OFFSET(I583,-1,0)-OFFSET(I583,0,-4),""))</f>
        <v/>
      </c>
      <c r="K583" t="str">
        <f ca="1">IF(C583=1,60*SummonTypeTable!$Q$2/OFFSET(I583,0,-4),
IF(I583&lt;&gt;OFFSET(I583,-1,0),OFFSET(I583,-1,0)/OFFSET(I583,0,-4),""))</f>
        <v/>
      </c>
      <c r="L583" t="str">
        <f t="shared" ca="1" si="110"/>
        <v>cu</v>
      </c>
      <c r="M583" t="s">
        <v>81</v>
      </c>
      <c r="N583" t="s">
        <v>153</v>
      </c>
      <c r="O583">
        <v>3</v>
      </c>
      <c r="P583" t="str">
        <f t="shared" si="100"/>
        <v/>
      </c>
      <c r="Q583" t="str">
        <f t="shared" ca="1" si="107"/>
        <v>cu</v>
      </c>
      <c r="R583" t="s">
        <v>81</v>
      </c>
      <c r="S583" t="s">
        <v>153</v>
      </c>
      <c r="T583">
        <v>1</v>
      </c>
      <c r="U583" t="str">
        <f t="shared" ca="1" si="114"/>
        <v>cu</v>
      </c>
      <c r="V583" t="str">
        <f t="shared" si="101"/>
        <v>DI</v>
      </c>
      <c r="W583">
        <f t="shared" si="102"/>
        <v>3</v>
      </c>
      <c r="X583" t="str">
        <f t="shared" ca="1" si="103"/>
        <v>cu</v>
      </c>
      <c r="Y583" t="str">
        <f t="shared" si="104"/>
        <v>DI</v>
      </c>
      <c r="Z583">
        <f t="shared" si="105"/>
        <v>1</v>
      </c>
    </row>
    <row r="584" spans="1:26">
      <c r="A584" t="str">
        <f t="shared" si="113"/>
        <v>rt2</v>
      </c>
      <c r="B584" t="str">
        <f>VLOOKUP(A584,EventPointTypeTable!$A:$B,MATCH(EventPointTypeTable!$B$1,EventPointTypeTable!$A$1:$B$1,0),0)</f>
        <v>루틴2</v>
      </c>
      <c r="C584">
        <v>15</v>
      </c>
      <c r="D584">
        <v>16</v>
      </c>
      <c r="E584">
        <f t="shared" ca="1" si="106"/>
        <v>116</v>
      </c>
      <c r="F584">
        <f ca="1">(60+SUMIF(OFFSET(N584,-$C584+1,0,$C584),"EN",OFFSET(O584,-$C584+1,0,$C584)))*SummonTypeTable!$Q$2</f>
        <v>166.66666666666666</v>
      </c>
      <c r="G584" t="str">
        <f ca="1">IF(C584=1,60*SummonTypeTable!$Q$2-OFFSET(F584,0,-1),
IF(F584&lt;&gt;OFFSET(F584,-1,0),OFFSET(F584,-1,0)-OFFSET(F584,0,-1),""))</f>
        <v/>
      </c>
      <c r="H584" t="str">
        <f ca="1">IF(C584=1,60*SummonTypeTable!$Q$2/OFFSET(F584,0,-1),
IF(F584&lt;&gt;OFFSET(F584,-1,0),OFFSET(F584,-1,0)/OFFSET(F584,0,-1),""))</f>
        <v/>
      </c>
      <c r="I584">
        <f ca="1">(60+SUMIF(OFFSET(N584,-$C584+1,0,$C584),"EN",OFFSET(O584,-$C584+1,0,$C584))+SUMIF(OFFSET(S584,-$C584+1,0,$C584),"EN",OFFSET(T584,-$C584+1,0,$C584)))*SummonTypeTable!$Q$2</f>
        <v>166.66666666666666</v>
      </c>
      <c r="J584" t="str">
        <f ca="1">IF(C584=1,60*SummonTypeTable!$Q$2-OFFSET(I584,0,-4),
IF(I584&lt;&gt;OFFSET(I584,-1,0),OFFSET(I584,-1,0)-OFFSET(I584,0,-4),""))</f>
        <v/>
      </c>
      <c r="K584" t="str">
        <f ca="1">IF(C584=1,60*SummonTypeTable!$Q$2/OFFSET(I584,0,-4),
IF(I584&lt;&gt;OFFSET(I584,-1,0),OFFSET(I584,-1,0)/OFFSET(I584,0,-4),""))</f>
        <v/>
      </c>
      <c r="L584" t="str">
        <f t="shared" ca="1" si="110"/>
        <v>cu</v>
      </c>
      <c r="M584" t="s">
        <v>81</v>
      </c>
      <c r="N584" t="s">
        <v>147</v>
      </c>
      <c r="O584">
        <v>900</v>
      </c>
      <c r="P584" t="str">
        <f t="shared" si="100"/>
        <v/>
      </c>
      <c r="Q584" t="str">
        <f t="shared" ca="1" si="107"/>
        <v>cu</v>
      </c>
      <c r="R584" t="s">
        <v>81</v>
      </c>
      <c r="S584" t="s">
        <v>147</v>
      </c>
      <c r="T584">
        <v>450</v>
      </c>
      <c r="U584" t="str">
        <f t="shared" ca="1" si="114"/>
        <v>cu</v>
      </c>
      <c r="V584" t="str">
        <f t="shared" si="101"/>
        <v>GO</v>
      </c>
      <c r="W584">
        <f t="shared" si="102"/>
        <v>900</v>
      </c>
      <c r="X584" t="str">
        <f t="shared" ca="1" si="103"/>
        <v>cu</v>
      </c>
      <c r="Y584" t="str">
        <f t="shared" si="104"/>
        <v>GO</v>
      </c>
      <c r="Z584">
        <f t="shared" si="105"/>
        <v>450</v>
      </c>
    </row>
    <row r="585" spans="1:26">
      <c r="A585" t="str">
        <f t="shared" si="113"/>
        <v>rt2</v>
      </c>
      <c r="B585" t="str">
        <f>VLOOKUP(A585,EventPointTypeTable!$A:$B,MATCH(EventPointTypeTable!$B$1,EventPointTypeTable!$A$1:$B$1,0),0)</f>
        <v>루틴2</v>
      </c>
      <c r="C585">
        <v>16</v>
      </c>
      <c r="D585">
        <v>16</v>
      </c>
      <c r="E585">
        <f t="shared" ca="1" si="106"/>
        <v>132</v>
      </c>
      <c r="F585">
        <f ca="1">(60+SUMIF(OFFSET(N585,-$C585+1,0,$C585),"EN",OFFSET(O585,-$C585+1,0,$C585)))*SummonTypeTable!$Q$2</f>
        <v>200</v>
      </c>
      <c r="G585">
        <f ca="1">IF(C585=1,60*SummonTypeTable!$Q$2-OFFSET(F585,0,-1),
IF(F585&lt;&gt;OFFSET(F585,-1,0),OFFSET(F585,-1,0)-OFFSET(F585,0,-1),""))</f>
        <v>34.666666666666657</v>
      </c>
      <c r="H585">
        <f ca="1">IF(C585=1,60*SummonTypeTable!$Q$2/OFFSET(F585,0,-1),
IF(F585&lt;&gt;OFFSET(F585,-1,0),OFFSET(F585,-1,0)/OFFSET(F585,0,-1),""))</f>
        <v>1.2626262626262625</v>
      </c>
      <c r="I585">
        <f ca="1">(60+SUMIF(OFFSET(N585,-$C585+1,0,$C585),"EN",OFFSET(O585,-$C585+1,0,$C585))+SUMIF(OFFSET(S585,-$C585+1,0,$C585),"EN",OFFSET(T585,-$C585+1,0,$C585)))*SummonTypeTable!$Q$2</f>
        <v>200</v>
      </c>
      <c r="J585">
        <f ca="1">IF(C585=1,60*SummonTypeTable!$Q$2-OFFSET(I585,0,-4),
IF(I585&lt;&gt;OFFSET(I585,-1,0),OFFSET(I585,-1,0)-OFFSET(I585,0,-4),""))</f>
        <v>34.666666666666657</v>
      </c>
      <c r="K585">
        <f ca="1">IF(C585=1,60*SummonTypeTable!$Q$2/OFFSET(I585,0,-4),
IF(I585&lt;&gt;OFFSET(I585,-1,0),OFFSET(I585,-1,0)/OFFSET(I585,0,-4),""))</f>
        <v>1.2626262626262625</v>
      </c>
      <c r="L585" t="str">
        <f t="shared" ca="1" si="110"/>
        <v>cu</v>
      </c>
      <c r="M585" t="s">
        <v>81</v>
      </c>
      <c r="N585" t="s">
        <v>146</v>
      </c>
      <c r="O585">
        <v>50</v>
      </c>
      <c r="P585" t="str">
        <f t="shared" si="100"/>
        <v>에너지너무많음</v>
      </c>
      <c r="Q585" t="str">
        <f t="shared" ca="1" si="107"/>
        <v>cu</v>
      </c>
      <c r="R585" t="s">
        <v>81</v>
      </c>
      <c r="S585" t="s">
        <v>147</v>
      </c>
      <c r="T585">
        <v>475</v>
      </c>
      <c r="U585" t="str">
        <f t="shared" ca="1" si="114"/>
        <v>cu</v>
      </c>
      <c r="V585" t="str">
        <f t="shared" si="101"/>
        <v>EN</v>
      </c>
      <c r="W585">
        <f t="shared" si="102"/>
        <v>50</v>
      </c>
      <c r="X585" t="str">
        <f t="shared" ca="1" si="103"/>
        <v>cu</v>
      </c>
      <c r="Y585" t="str">
        <f t="shared" si="104"/>
        <v>GO</v>
      </c>
      <c r="Z585">
        <f t="shared" si="105"/>
        <v>475</v>
      </c>
    </row>
    <row r="586" spans="1:26">
      <c r="A586" t="str">
        <f t="shared" si="113"/>
        <v>rt2</v>
      </c>
      <c r="B586" t="str">
        <f>VLOOKUP(A586,EventPointTypeTable!$A:$B,MATCH(EventPointTypeTable!$B$1,EventPointTypeTable!$A$1:$B$1,0),0)</f>
        <v>루틴2</v>
      </c>
      <c r="C586">
        <v>17</v>
      </c>
      <c r="D586">
        <v>19</v>
      </c>
      <c r="E586">
        <f t="shared" ca="1" si="106"/>
        <v>151</v>
      </c>
      <c r="F586">
        <f ca="1">(60+SUMIF(OFFSET(N586,-$C586+1,0,$C586),"EN",OFFSET(O586,-$C586+1,0,$C586)))*SummonTypeTable!$Q$2</f>
        <v>200</v>
      </c>
      <c r="G586" t="str">
        <f ca="1">IF(C586=1,60*SummonTypeTable!$Q$2-OFFSET(F586,0,-1),
IF(F586&lt;&gt;OFFSET(F586,-1,0),OFFSET(F586,-1,0)-OFFSET(F586,0,-1),""))</f>
        <v/>
      </c>
      <c r="H586" t="str">
        <f ca="1">IF(C586=1,60*SummonTypeTable!$Q$2/OFFSET(F586,0,-1),
IF(F586&lt;&gt;OFFSET(F586,-1,0),OFFSET(F586,-1,0)/OFFSET(F586,0,-1),""))</f>
        <v/>
      </c>
      <c r="I586">
        <f ca="1">(60+SUMIF(OFFSET(N586,-$C586+1,0,$C586),"EN",OFFSET(O586,-$C586+1,0,$C586))+SUMIF(OFFSET(S586,-$C586+1,0,$C586),"EN",OFFSET(T586,-$C586+1,0,$C586)))*SummonTypeTable!$Q$2</f>
        <v>200</v>
      </c>
      <c r="J586" t="str">
        <f ca="1">IF(C586=1,60*SummonTypeTable!$Q$2-OFFSET(I586,0,-4),
IF(I586&lt;&gt;OFFSET(I586,-1,0),OFFSET(I586,-1,0)-OFFSET(I586,0,-4),""))</f>
        <v/>
      </c>
      <c r="K586" t="str">
        <f ca="1">IF(C586=1,60*SummonTypeTable!$Q$2/OFFSET(I586,0,-4),
IF(I586&lt;&gt;OFFSET(I586,-1,0),OFFSET(I586,-1,0)/OFFSET(I586,0,-4),""))</f>
        <v/>
      </c>
      <c r="L586" t="str">
        <f t="shared" ca="1" si="110"/>
        <v>cu</v>
      </c>
      <c r="M586" t="s">
        <v>81</v>
      </c>
      <c r="N586" t="s">
        <v>147</v>
      </c>
      <c r="O586">
        <v>1000</v>
      </c>
      <c r="P586" t="str">
        <f t="shared" si="100"/>
        <v/>
      </c>
      <c r="Q586" t="str">
        <f t="shared" ca="1" si="107"/>
        <v>cu</v>
      </c>
      <c r="R586" t="s">
        <v>81</v>
      </c>
      <c r="S586" t="s">
        <v>147</v>
      </c>
      <c r="T586">
        <v>500</v>
      </c>
      <c r="U586" t="str">
        <f t="shared" ca="1" si="114"/>
        <v>cu</v>
      </c>
      <c r="V586" t="str">
        <f t="shared" si="101"/>
        <v>GO</v>
      </c>
      <c r="W586">
        <f t="shared" si="102"/>
        <v>1000</v>
      </c>
      <c r="X586" t="str">
        <f t="shared" ca="1" si="103"/>
        <v>cu</v>
      </c>
      <c r="Y586" t="str">
        <f t="shared" si="104"/>
        <v>GO</v>
      </c>
      <c r="Z586">
        <f t="shared" si="105"/>
        <v>500</v>
      </c>
    </row>
    <row r="587" spans="1:26">
      <c r="A587" t="str">
        <f t="shared" si="113"/>
        <v>rt2</v>
      </c>
      <c r="B587" t="str">
        <f>VLOOKUP(A587,EventPointTypeTable!$A:$B,MATCH(EventPointTypeTable!$B$1,EventPointTypeTable!$A$1:$B$1,0),0)</f>
        <v>루틴2</v>
      </c>
      <c r="C587">
        <v>18</v>
      </c>
      <c r="D587">
        <v>12</v>
      </c>
      <c r="E587">
        <f t="shared" ca="1" si="106"/>
        <v>163</v>
      </c>
      <c r="F587">
        <f ca="1">(60+SUMIF(OFFSET(N587,-$C587+1,0,$C587),"EN",OFFSET(O587,-$C587+1,0,$C587)))*SummonTypeTable!$Q$2</f>
        <v>200</v>
      </c>
      <c r="G587" t="str">
        <f ca="1">IF(C587=1,60*SummonTypeTable!$Q$2-OFFSET(F587,0,-1),
IF(F587&lt;&gt;OFFSET(F587,-1,0),OFFSET(F587,-1,0)-OFFSET(F587,0,-1),""))</f>
        <v/>
      </c>
      <c r="H587" t="str">
        <f ca="1">IF(C587=1,60*SummonTypeTable!$Q$2/OFFSET(F587,0,-1),
IF(F587&lt;&gt;OFFSET(F587,-1,0),OFFSET(F587,-1,0)/OFFSET(F587,0,-1),""))</f>
        <v/>
      </c>
      <c r="I587">
        <f ca="1">(60+SUMIF(OFFSET(N587,-$C587+1,0,$C587),"EN",OFFSET(O587,-$C587+1,0,$C587))+SUMIF(OFFSET(S587,-$C587+1,0,$C587),"EN",OFFSET(T587,-$C587+1,0,$C587)))*SummonTypeTable!$Q$2</f>
        <v>200</v>
      </c>
      <c r="J587" t="str">
        <f ca="1">IF(C587=1,60*SummonTypeTable!$Q$2-OFFSET(I587,0,-4),
IF(I587&lt;&gt;OFFSET(I587,-1,0),OFFSET(I587,-1,0)-OFFSET(I587,0,-4),""))</f>
        <v/>
      </c>
      <c r="K587" t="str">
        <f ca="1">IF(C587=1,60*SummonTypeTable!$Q$2/OFFSET(I587,0,-4),
IF(I587&lt;&gt;OFFSET(I587,-1,0),OFFSET(I587,-1,0)/OFFSET(I587,0,-4),""))</f>
        <v/>
      </c>
      <c r="L587" t="str">
        <f t="shared" ca="1" si="110"/>
        <v>it</v>
      </c>
      <c r="M587" t="s">
        <v>139</v>
      </c>
      <c r="N587" t="s">
        <v>138</v>
      </c>
      <c r="O587">
        <v>1</v>
      </c>
      <c r="P587" t="str">
        <f t="shared" si="100"/>
        <v/>
      </c>
      <c r="Q587" t="str">
        <f t="shared" ca="1" si="107"/>
        <v>cu</v>
      </c>
      <c r="R587" t="s">
        <v>81</v>
      </c>
      <c r="S587" t="s">
        <v>147</v>
      </c>
      <c r="T587">
        <v>525</v>
      </c>
      <c r="U587" t="str">
        <f t="shared" ca="1" si="114"/>
        <v>it</v>
      </c>
      <c r="V587" t="str">
        <f t="shared" si="101"/>
        <v>Cash_sSpellGacha</v>
      </c>
      <c r="W587">
        <f t="shared" si="102"/>
        <v>1</v>
      </c>
      <c r="X587" t="str">
        <f t="shared" ca="1" si="103"/>
        <v>cu</v>
      </c>
      <c r="Y587" t="str">
        <f t="shared" si="104"/>
        <v>GO</v>
      </c>
      <c r="Z587">
        <f t="shared" si="105"/>
        <v>525</v>
      </c>
    </row>
    <row r="588" spans="1:26">
      <c r="A588" t="str">
        <f t="shared" si="113"/>
        <v>rt2</v>
      </c>
      <c r="B588" t="str">
        <f>VLOOKUP(A588,EventPointTypeTable!$A:$B,MATCH(EventPointTypeTable!$B$1,EventPointTypeTable!$A$1:$B$1,0),0)</f>
        <v>루틴2</v>
      </c>
      <c r="C588">
        <v>19</v>
      </c>
      <c r="D588">
        <v>5</v>
      </c>
      <c r="E588">
        <f t="shared" ca="1" si="106"/>
        <v>168</v>
      </c>
      <c r="F588">
        <f ca="1">(60+SUMIF(OFFSET(N588,-$C588+1,0,$C588),"EN",OFFSET(O588,-$C588+1,0,$C588)))*SummonTypeTable!$Q$2</f>
        <v>236.66666666666666</v>
      </c>
      <c r="G588">
        <f ca="1">IF(C588=1,60*SummonTypeTable!$Q$2-OFFSET(F588,0,-1),
IF(F588&lt;&gt;OFFSET(F588,-1,0),OFFSET(F588,-1,0)-OFFSET(F588,0,-1),""))</f>
        <v>32</v>
      </c>
      <c r="H588">
        <f ca="1">IF(C588=1,60*SummonTypeTable!$Q$2/OFFSET(F588,0,-1),
IF(F588&lt;&gt;OFFSET(F588,-1,0),OFFSET(F588,-1,0)/OFFSET(F588,0,-1),""))</f>
        <v>1.1904761904761905</v>
      </c>
      <c r="I588">
        <f ca="1">(60+SUMIF(OFFSET(N588,-$C588+1,0,$C588),"EN",OFFSET(O588,-$C588+1,0,$C588))+SUMIF(OFFSET(S588,-$C588+1,0,$C588),"EN",OFFSET(T588,-$C588+1,0,$C588)))*SummonTypeTable!$Q$2</f>
        <v>236.66666666666666</v>
      </c>
      <c r="J588">
        <f ca="1">IF(C588=1,60*SummonTypeTable!$Q$2-OFFSET(I588,0,-4),
IF(I588&lt;&gt;OFFSET(I588,-1,0),OFFSET(I588,-1,0)-OFFSET(I588,0,-4),""))</f>
        <v>32</v>
      </c>
      <c r="K588">
        <f ca="1">IF(C588=1,60*SummonTypeTable!$Q$2/OFFSET(I588,0,-4),
IF(I588&lt;&gt;OFFSET(I588,-1,0),OFFSET(I588,-1,0)/OFFSET(I588,0,-4),""))</f>
        <v>1.1904761904761905</v>
      </c>
      <c r="L588" t="str">
        <f t="shared" ca="1" si="110"/>
        <v>cu</v>
      </c>
      <c r="M588" t="s">
        <v>81</v>
      </c>
      <c r="N588" t="s">
        <v>146</v>
      </c>
      <c r="O588">
        <v>55</v>
      </c>
      <c r="P588" t="str">
        <f t="shared" si="100"/>
        <v>에너지너무많음</v>
      </c>
      <c r="Q588" t="str">
        <f t="shared" ca="1" si="107"/>
        <v>cu</v>
      </c>
      <c r="R588" t="s">
        <v>81</v>
      </c>
      <c r="S588" t="s">
        <v>147</v>
      </c>
      <c r="T588">
        <v>550</v>
      </c>
      <c r="U588" t="str">
        <f t="shared" ca="1" si="114"/>
        <v>cu</v>
      </c>
      <c r="V588" t="str">
        <f t="shared" si="101"/>
        <v>EN</v>
      </c>
      <c r="W588">
        <f t="shared" si="102"/>
        <v>55</v>
      </c>
      <c r="X588" t="str">
        <f t="shared" ca="1" si="103"/>
        <v>cu</v>
      </c>
      <c r="Y588" t="str">
        <f t="shared" si="104"/>
        <v>GO</v>
      </c>
      <c r="Z588">
        <f t="shared" si="105"/>
        <v>550</v>
      </c>
    </row>
    <row r="589" spans="1:26">
      <c r="A589" t="str">
        <f t="shared" si="113"/>
        <v>rt2</v>
      </c>
      <c r="B589" t="str">
        <f>VLOOKUP(A589,EventPointTypeTable!$A:$B,MATCH(EventPointTypeTable!$B$1,EventPointTypeTable!$A$1:$B$1,0),0)</f>
        <v>루틴2</v>
      </c>
      <c r="C589">
        <v>20</v>
      </c>
      <c r="D589">
        <v>15</v>
      </c>
      <c r="E589">
        <f t="shared" ca="1" si="106"/>
        <v>183</v>
      </c>
      <c r="F589">
        <f ca="1">(60+SUMIF(OFFSET(N589,-$C589+1,0,$C589),"EN",OFFSET(O589,-$C589+1,0,$C589)))*SummonTypeTable!$Q$2</f>
        <v>236.66666666666666</v>
      </c>
      <c r="G589" t="str">
        <f ca="1">IF(C589=1,60*SummonTypeTable!$Q$2-OFFSET(F589,0,-1),
IF(F589&lt;&gt;OFFSET(F589,-1,0),OFFSET(F589,-1,0)-OFFSET(F589,0,-1),""))</f>
        <v/>
      </c>
      <c r="H589" t="str">
        <f ca="1">IF(C589=1,60*SummonTypeTable!$Q$2/OFFSET(F589,0,-1),
IF(F589&lt;&gt;OFFSET(F589,-1,0),OFFSET(F589,-1,0)/OFFSET(F589,0,-1),""))</f>
        <v/>
      </c>
      <c r="I589">
        <f ca="1">(60+SUMIF(OFFSET(N589,-$C589+1,0,$C589),"EN",OFFSET(O589,-$C589+1,0,$C589))+SUMIF(OFFSET(S589,-$C589+1,0,$C589),"EN",OFFSET(T589,-$C589+1,0,$C589)))*SummonTypeTable!$Q$2</f>
        <v>236.66666666666666</v>
      </c>
      <c r="J589" t="str">
        <f ca="1">IF(C589=1,60*SummonTypeTable!$Q$2-OFFSET(I589,0,-4),
IF(I589&lt;&gt;OFFSET(I589,-1,0),OFFSET(I589,-1,0)-OFFSET(I589,0,-4),""))</f>
        <v/>
      </c>
      <c r="K589" t="str">
        <f ca="1">IF(C589=1,60*SummonTypeTable!$Q$2/OFFSET(I589,0,-4),
IF(I589&lt;&gt;OFFSET(I589,-1,0),OFFSET(I589,-1,0)/OFFSET(I589,0,-4),""))</f>
        <v/>
      </c>
      <c r="L589" t="str">
        <f t="shared" ca="1" si="110"/>
        <v>cu</v>
      </c>
      <c r="M589" t="s">
        <v>81</v>
      </c>
      <c r="N589" t="s">
        <v>147</v>
      </c>
      <c r="O589">
        <v>1150</v>
      </c>
      <c r="P589" t="str">
        <f t="shared" ref="P589:P652" si="115">IF(M589="장비1상자",
  IF(OR(N589&gt;3,O589&gt;5),"장비이상",""),
IF(N589="GO",
  IF(O589&lt;100,"골드이상",""),
IF(N589="EN",
  IF(O589&gt;29,"에너지너무많음",
  IF(O589&gt;9,"에너지다소많음","")),"")))</f>
        <v/>
      </c>
      <c r="Q589" t="str">
        <f t="shared" ca="1" si="107"/>
        <v>cu</v>
      </c>
      <c r="R589" t="s">
        <v>81</v>
      </c>
      <c r="S589" t="s">
        <v>147</v>
      </c>
      <c r="T589">
        <v>575</v>
      </c>
      <c r="U589" t="str">
        <f t="shared" ca="1" si="114"/>
        <v>cu</v>
      </c>
      <c r="V589" t="str">
        <f t="shared" ref="V589:V652" si="116">IF(LEN(N589)=0,"",N589)</f>
        <v>GO</v>
      </c>
      <c r="W589">
        <f t="shared" ref="W589:W652" si="117">IF(LEN(O589)=0,"",O589)</f>
        <v>1150</v>
      </c>
      <c r="X589" t="str">
        <f t="shared" ref="X589:X652" ca="1" si="118">IF(LEN(Q589)=0,"",Q589)</f>
        <v>cu</v>
      </c>
      <c r="Y589" t="str">
        <f t="shared" ref="Y589:Y652" si="119">IF(LEN(S589)=0,"",S589)</f>
        <v>GO</v>
      </c>
      <c r="Z589">
        <f t="shared" ref="Z589:Z652" si="120">IF(LEN(T589)=0,"",T589)</f>
        <v>575</v>
      </c>
    </row>
    <row r="590" spans="1:26">
      <c r="A590" t="str">
        <f t="shared" si="113"/>
        <v>rt2</v>
      </c>
      <c r="B590" t="str">
        <f>VLOOKUP(A590,EventPointTypeTable!$A:$B,MATCH(EventPointTypeTable!$B$1,EventPointTypeTable!$A$1:$B$1,0),0)</f>
        <v>루틴2</v>
      </c>
      <c r="C590">
        <v>21</v>
      </c>
      <c r="D590">
        <v>4</v>
      </c>
      <c r="E590">
        <f t="shared" ca="1" si="106"/>
        <v>187</v>
      </c>
      <c r="F590">
        <f ca="1">(60+SUMIF(OFFSET(N590,-$C590+1,0,$C590),"EN",OFFSET(O590,-$C590+1,0,$C590)))*SummonTypeTable!$Q$2</f>
        <v>236.66666666666666</v>
      </c>
      <c r="G590" t="str">
        <f ca="1">IF(C590=1,60*SummonTypeTable!$Q$2-OFFSET(F590,0,-1),
IF(F590&lt;&gt;OFFSET(F590,-1,0),OFFSET(F590,-1,0)-OFFSET(F590,0,-1),""))</f>
        <v/>
      </c>
      <c r="H590" t="str">
        <f ca="1">IF(C590=1,60*SummonTypeTable!$Q$2/OFFSET(F590,0,-1),
IF(F590&lt;&gt;OFFSET(F590,-1,0),OFFSET(F590,-1,0)/OFFSET(F590,0,-1),""))</f>
        <v/>
      </c>
      <c r="I590">
        <f ca="1">(60+SUMIF(OFFSET(N590,-$C590+1,0,$C590),"EN",OFFSET(O590,-$C590+1,0,$C590))+SUMIF(OFFSET(S590,-$C590+1,0,$C590),"EN",OFFSET(T590,-$C590+1,0,$C590)))*SummonTypeTable!$Q$2</f>
        <v>236.66666666666666</v>
      </c>
      <c r="J590" t="str">
        <f ca="1">IF(C590=1,60*SummonTypeTable!$Q$2-OFFSET(I590,0,-4),
IF(I590&lt;&gt;OFFSET(I590,-1,0),OFFSET(I590,-1,0)-OFFSET(I590,0,-4),""))</f>
        <v/>
      </c>
      <c r="K590" t="str">
        <f ca="1">IF(C590=1,60*SummonTypeTable!$Q$2/OFFSET(I590,0,-4),
IF(I590&lt;&gt;OFFSET(I590,-1,0),OFFSET(I590,-1,0)/OFFSET(I590,0,-4),""))</f>
        <v/>
      </c>
      <c r="L590" t="str">
        <f t="shared" ca="1" si="110"/>
        <v>it</v>
      </c>
      <c r="M590" t="s">
        <v>139</v>
      </c>
      <c r="N590" t="s">
        <v>140</v>
      </c>
      <c r="O590">
        <v>1</v>
      </c>
      <c r="P590" t="str">
        <f t="shared" si="115"/>
        <v/>
      </c>
      <c r="Q590" t="str">
        <f t="shared" ca="1" si="107"/>
        <v>cu</v>
      </c>
      <c r="R590" t="s">
        <v>81</v>
      </c>
      <c r="S590" t="s">
        <v>147</v>
      </c>
      <c r="T590">
        <v>600</v>
      </c>
      <c r="U590" t="str">
        <f t="shared" ca="1" si="114"/>
        <v>it</v>
      </c>
      <c r="V590" t="str">
        <f t="shared" si="116"/>
        <v>Cash_sCharacterGacha</v>
      </c>
      <c r="W590">
        <f t="shared" si="117"/>
        <v>1</v>
      </c>
      <c r="X590" t="str">
        <f t="shared" ca="1" si="118"/>
        <v>cu</v>
      </c>
      <c r="Y590" t="str">
        <f t="shared" si="119"/>
        <v>GO</v>
      </c>
      <c r="Z590">
        <f t="shared" si="120"/>
        <v>600</v>
      </c>
    </row>
    <row r="591" spans="1:26">
      <c r="A591" t="str">
        <f t="shared" si="113"/>
        <v>rt2</v>
      </c>
      <c r="B591" t="str">
        <f>VLOOKUP(A591,EventPointTypeTable!$A:$B,MATCH(EventPointTypeTable!$B$1,EventPointTypeTable!$A$1:$B$1,0),0)</f>
        <v>루틴2</v>
      </c>
      <c r="C591">
        <v>22</v>
      </c>
      <c r="D591">
        <v>5</v>
      </c>
      <c r="E591">
        <f t="shared" ca="1" si="106"/>
        <v>192</v>
      </c>
      <c r="F591">
        <f ca="1">(60+SUMIF(OFFSET(N591,-$C591+1,0,$C591),"EN",OFFSET(O591,-$C591+1,0,$C591)))*SummonTypeTable!$Q$2</f>
        <v>236.66666666666666</v>
      </c>
      <c r="G591" t="str">
        <f ca="1">IF(C591=1,60*SummonTypeTable!$Q$2-OFFSET(F591,0,-1),
IF(F591&lt;&gt;OFFSET(F591,-1,0),OFFSET(F591,-1,0)-OFFSET(F591,0,-1),""))</f>
        <v/>
      </c>
      <c r="H591" t="str">
        <f ca="1">IF(C591=1,60*SummonTypeTable!$Q$2/OFFSET(F591,0,-1),
IF(F591&lt;&gt;OFFSET(F591,-1,0),OFFSET(F591,-1,0)/OFFSET(F591,0,-1),""))</f>
        <v/>
      </c>
      <c r="I591">
        <f ca="1">(60+SUMIF(OFFSET(N591,-$C591+1,0,$C591),"EN",OFFSET(O591,-$C591+1,0,$C591))+SUMIF(OFFSET(S591,-$C591+1,0,$C591),"EN",OFFSET(T591,-$C591+1,0,$C591)))*SummonTypeTable!$Q$2</f>
        <v>236.66666666666666</v>
      </c>
      <c r="J591" t="str">
        <f ca="1">IF(C591=1,60*SummonTypeTable!$Q$2-OFFSET(I591,0,-4),
IF(I591&lt;&gt;OFFSET(I591,-1,0),OFFSET(I591,-1,0)-OFFSET(I591,0,-4),""))</f>
        <v/>
      </c>
      <c r="K591" t="str">
        <f ca="1">IF(C591=1,60*SummonTypeTable!$Q$2/OFFSET(I591,0,-4),
IF(I591&lt;&gt;OFFSET(I591,-1,0),OFFSET(I591,-1,0)/OFFSET(I591,0,-4),""))</f>
        <v/>
      </c>
      <c r="L591" t="str">
        <f t="shared" ca="1" si="110"/>
        <v>cu</v>
      </c>
      <c r="M591" t="s">
        <v>81</v>
      </c>
      <c r="N591" t="s">
        <v>147</v>
      </c>
      <c r="O591">
        <v>1250</v>
      </c>
      <c r="P591" t="str">
        <f t="shared" si="115"/>
        <v/>
      </c>
      <c r="Q591" t="str">
        <f t="shared" ca="1" si="107"/>
        <v>cu</v>
      </c>
      <c r="R591" t="s">
        <v>81</v>
      </c>
      <c r="S591" t="s">
        <v>147</v>
      </c>
      <c r="T591">
        <v>625</v>
      </c>
      <c r="U591" t="str">
        <f t="shared" ca="1" si="114"/>
        <v>cu</v>
      </c>
      <c r="V591" t="str">
        <f t="shared" si="116"/>
        <v>GO</v>
      </c>
      <c r="W591">
        <f t="shared" si="117"/>
        <v>1250</v>
      </c>
      <c r="X591" t="str">
        <f t="shared" ca="1" si="118"/>
        <v>cu</v>
      </c>
      <c r="Y591" t="str">
        <f t="shared" si="119"/>
        <v>GO</v>
      </c>
      <c r="Z591">
        <f t="shared" si="120"/>
        <v>625</v>
      </c>
    </row>
    <row r="592" spans="1:26">
      <c r="A592" t="str">
        <f t="shared" si="113"/>
        <v>rt2</v>
      </c>
      <c r="B592" t="str">
        <f>VLOOKUP(A592,EventPointTypeTable!$A:$B,MATCH(EventPointTypeTable!$B$1,EventPointTypeTable!$A$1:$B$1,0),0)</f>
        <v>루틴2</v>
      </c>
      <c r="C592">
        <v>23</v>
      </c>
      <c r="D592">
        <v>16</v>
      </c>
      <c r="E592">
        <f t="shared" ca="1" si="106"/>
        <v>208</v>
      </c>
      <c r="F592">
        <f ca="1">(60+SUMIF(OFFSET(N592,-$C592+1,0,$C592),"EN",OFFSET(O592,-$C592+1,0,$C592)))*SummonTypeTable!$Q$2</f>
        <v>276.66666666666663</v>
      </c>
      <c r="G592">
        <f ca="1">IF(C592=1,60*SummonTypeTable!$Q$2-OFFSET(F592,0,-1),
IF(F592&lt;&gt;OFFSET(F592,-1,0),OFFSET(F592,-1,0)-OFFSET(F592,0,-1),""))</f>
        <v>28.666666666666657</v>
      </c>
      <c r="H592">
        <f ca="1">IF(C592=1,60*SummonTypeTable!$Q$2/OFFSET(F592,0,-1),
IF(F592&lt;&gt;OFFSET(F592,-1,0),OFFSET(F592,-1,0)/OFFSET(F592,0,-1),""))</f>
        <v>1.1378205128205128</v>
      </c>
      <c r="I592">
        <f ca="1">(60+SUMIF(OFFSET(N592,-$C592+1,0,$C592),"EN",OFFSET(O592,-$C592+1,0,$C592))+SUMIF(OFFSET(S592,-$C592+1,0,$C592),"EN",OFFSET(T592,-$C592+1,0,$C592)))*SummonTypeTable!$Q$2</f>
        <v>276.66666666666663</v>
      </c>
      <c r="J592">
        <f ca="1">IF(C592=1,60*SummonTypeTable!$Q$2-OFFSET(I592,0,-4),
IF(I592&lt;&gt;OFFSET(I592,-1,0),OFFSET(I592,-1,0)-OFFSET(I592,0,-4),""))</f>
        <v>28.666666666666657</v>
      </c>
      <c r="K592">
        <f ca="1">IF(C592=1,60*SummonTypeTable!$Q$2/OFFSET(I592,0,-4),
IF(I592&lt;&gt;OFFSET(I592,-1,0),OFFSET(I592,-1,0)/OFFSET(I592,0,-4),""))</f>
        <v>1.1378205128205128</v>
      </c>
      <c r="L592" t="str">
        <f t="shared" ca="1" si="110"/>
        <v>cu</v>
      </c>
      <c r="M592" t="s">
        <v>81</v>
      </c>
      <c r="N592" t="s">
        <v>146</v>
      </c>
      <c r="O592">
        <v>60</v>
      </c>
      <c r="P592" t="str">
        <f t="shared" si="115"/>
        <v>에너지너무많음</v>
      </c>
      <c r="Q592" t="str">
        <f t="shared" ca="1" si="107"/>
        <v>cu</v>
      </c>
      <c r="R592" t="s">
        <v>81</v>
      </c>
      <c r="S592" t="s">
        <v>147</v>
      </c>
      <c r="T592">
        <v>650</v>
      </c>
      <c r="U592" t="str">
        <f t="shared" ca="1" si="114"/>
        <v>cu</v>
      </c>
      <c r="V592" t="str">
        <f t="shared" si="116"/>
        <v>EN</v>
      </c>
      <c r="W592">
        <f t="shared" si="117"/>
        <v>60</v>
      </c>
      <c r="X592" t="str">
        <f t="shared" ca="1" si="118"/>
        <v>cu</v>
      </c>
      <c r="Y592" t="str">
        <f t="shared" si="119"/>
        <v>GO</v>
      </c>
      <c r="Z592">
        <f t="shared" si="120"/>
        <v>650</v>
      </c>
    </row>
    <row r="593" spans="1:26">
      <c r="A593" t="str">
        <f t="shared" si="113"/>
        <v>rt2</v>
      </c>
      <c r="B593" t="str">
        <f>VLOOKUP(A593,EventPointTypeTable!$A:$B,MATCH(EventPointTypeTable!$B$1,EventPointTypeTable!$A$1:$B$1,0),0)</f>
        <v>루틴2</v>
      </c>
      <c r="C593">
        <v>24</v>
      </c>
      <c r="D593">
        <v>12</v>
      </c>
      <c r="E593">
        <f t="shared" ca="1" si="106"/>
        <v>220</v>
      </c>
      <c r="F593">
        <f ca="1">(60+SUMIF(OFFSET(N593,-$C593+1,0,$C593),"EN",OFFSET(O593,-$C593+1,0,$C593)))*SummonTypeTable!$Q$2</f>
        <v>276.66666666666663</v>
      </c>
      <c r="G593" t="str">
        <f ca="1">IF(C593=1,60*SummonTypeTable!$Q$2-OFFSET(F593,0,-1),
IF(F593&lt;&gt;OFFSET(F593,-1,0),OFFSET(F593,-1,0)-OFFSET(F593,0,-1),""))</f>
        <v/>
      </c>
      <c r="H593" t="str">
        <f ca="1">IF(C593=1,60*SummonTypeTable!$Q$2/OFFSET(F593,0,-1),
IF(F593&lt;&gt;OFFSET(F593,-1,0),OFFSET(F593,-1,0)/OFFSET(F593,0,-1),""))</f>
        <v/>
      </c>
      <c r="I593">
        <f ca="1">(60+SUMIF(OFFSET(N593,-$C593+1,0,$C593),"EN",OFFSET(O593,-$C593+1,0,$C593))+SUMIF(OFFSET(S593,-$C593+1,0,$C593),"EN",OFFSET(T593,-$C593+1,0,$C593)))*SummonTypeTable!$Q$2</f>
        <v>276.66666666666663</v>
      </c>
      <c r="J593" t="str">
        <f ca="1">IF(C593=1,60*SummonTypeTable!$Q$2-OFFSET(I593,0,-4),
IF(I593&lt;&gt;OFFSET(I593,-1,0),OFFSET(I593,-1,0)-OFFSET(I593,0,-4),""))</f>
        <v/>
      </c>
      <c r="K593" t="str">
        <f ca="1">IF(C593=1,60*SummonTypeTable!$Q$2/OFFSET(I593,0,-4),
IF(I593&lt;&gt;OFFSET(I593,-1,0),OFFSET(I593,-1,0)/OFFSET(I593,0,-4),""))</f>
        <v/>
      </c>
      <c r="L593" t="str">
        <f t="shared" ca="1" si="110"/>
        <v>cu</v>
      </c>
      <c r="M593" t="s">
        <v>81</v>
      </c>
      <c r="N593" t="s">
        <v>147</v>
      </c>
      <c r="O593">
        <v>1350</v>
      </c>
      <c r="P593" t="str">
        <f t="shared" si="115"/>
        <v/>
      </c>
      <c r="Q593" t="str">
        <f t="shared" ca="1" si="107"/>
        <v>cu</v>
      </c>
      <c r="R593" t="s">
        <v>81</v>
      </c>
      <c r="S593" t="s">
        <v>147</v>
      </c>
      <c r="T593">
        <v>675</v>
      </c>
      <c r="U593" t="str">
        <f t="shared" ca="1" si="114"/>
        <v>cu</v>
      </c>
      <c r="V593" t="str">
        <f t="shared" si="116"/>
        <v>GO</v>
      </c>
      <c r="W593">
        <f t="shared" si="117"/>
        <v>1350</v>
      </c>
      <c r="X593" t="str">
        <f t="shared" ca="1" si="118"/>
        <v>cu</v>
      </c>
      <c r="Y593" t="str">
        <f t="shared" si="119"/>
        <v>GO</v>
      </c>
      <c r="Z593">
        <f t="shared" si="120"/>
        <v>675</v>
      </c>
    </row>
    <row r="594" spans="1:26">
      <c r="A594" t="str">
        <f t="shared" si="113"/>
        <v>rt2</v>
      </c>
      <c r="B594" t="str">
        <f>VLOOKUP(A594,EventPointTypeTable!$A:$B,MATCH(EventPointTypeTable!$B$1,EventPointTypeTable!$A$1:$B$1,0),0)</f>
        <v>루틴2</v>
      </c>
      <c r="C594">
        <v>25</v>
      </c>
      <c r="D594">
        <v>4</v>
      </c>
      <c r="E594">
        <f t="shared" ca="1" si="106"/>
        <v>224</v>
      </c>
      <c r="F594">
        <f ca="1">(60+SUMIF(OFFSET(N594,-$C594+1,0,$C594),"EN",OFFSET(O594,-$C594+1,0,$C594)))*SummonTypeTable!$Q$2</f>
        <v>276.66666666666663</v>
      </c>
      <c r="G594" t="str">
        <f ca="1">IF(C594=1,60*SummonTypeTable!$Q$2-OFFSET(F594,0,-1),
IF(F594&lt;&gt;OFFSET(F594,-1,0),OFFSET(F594,-1,0)-OFFSET(F594,0,-1),""))</f>
        <v/>
      </c>
      <c r="H594" t="str">
        <f ca="1">IF(C594=1,60*SummonTypeTable!$Q$2/OFFSET(F594,0,-1),
IF(F594&lt;&gt;OFFSET(F594,-1,0),OFFSET(F594,-1,0)/OFFSET(F594,0,-1),""))</f>
        <v/>
      </c>
      <c r="I594">
        <f ca="1">(60+SUMIF(OFFSET(N594,-$C594+1,0,$C594),"EN",OFFSET(O594,-$C594+1,0,$C594))+SUMIF(OFFSET(S594,-$C594+1,0,$C594),"EN",OFFSET(T594,-$C594+1,0,$C594)))*SummonTypeTable!$Q$2</f>
        <v>276.66666666666663</v>
      </c>
      <c r="J594" t="str">
        <f ca="1">IF(C594=1,60*SummonTypeTable!$Q$2-OFFSET(I594,0,-4),
IF(I594&lt;&gt;OFFSET(I594,-1,0),OFFSET(I594,-1,0)-OFFSET(I594,0,-4),""))</f>
        <v/>
      </c>
      <c r="K594" t="str">
        <f ca="1">IF(C594=1,60*SummonTypeTable!$Q$2/OFFSET(I594,0,-4),
IF(I594&lt;&gt;OFFSET(I594,-1,0),OFFSET(I594,-1,0)/OFFSET(I594,0,-4),""))</f>
        <v/>
      </c>
      <c r="L594" t="str">
        <f t="shared" ca="1" si="110"/>
        <v>it</v>
      </c>
      <c r="M594" t="s">
        <v>139</v>
      </c>
      <c r="N594" t="s">
        <v>138</v>
      </c>
      <c r="O594">
        <v>1</v>
      </c>
      <c r="P594" t="str">
        <f t="shared" si="115"/>
        <v/>
      </c>
      <c r="Q594" t="str">
        <f t="shared" ca="1" si="107"/>
        <v>cu</v>
      </c>
      <c r="R594" t="s">
        <v>81</v>
      </c>
      <c r="S594" t="s">
        <v>147</v>
      </c>
      <c r="T594">
        <v>700</v>
      </c>
      <c r="U594" t="str">
        <f t="shared" ca="1" si="114"/>
        <v>it</v>
      </c>
      <c r="V594" t="str">
        <f t="shared" si="116"/>
        <v>Cash_sSpellGacha</v>
      </c>
      <c r="W594">
        <f t="shared" si="117"/>
        <v>1</v>
      </c>
      <c r="X594" t="str">
        <f t="shared" ca="1" si="118"/>
        <v>cu</v>
      </c>
      <c r="Y594" t="str">
        <f t="shared" si="119"/>
        <v>GO</v>
      </c>
      <c r="Z594">
        <f t="shared" si="120"/>
        <v>700</v>
      </c>
    </row>
    <row r="595" spans="1:26">
      <c r="A595" t="str">
        <f t="shared" si="113"/>
        <v>rt2</v>
      </c>
      <c r="B595" t="str">
        <f>VLOOKUP(A595,EventPointTypeTable!$A:$B,MATCH(EventPointTypeTable!$B$1,EventPointTypeTable!$A$1:$B$1,0),0)</f>
        <v>루틴2</v>
      </c>
      <c r="C595">
        <v>26</v>
      </c>
      <c r="D595">
        <v>5</v>
      </c>
      <c r="E595">
        <f t="shared" ca="1" si="106"/>
        <v>229</v>
      </c>
      <c r="F595">
        <f ca="1">(60+SUMIF(OFFSET(N595,-$C595+1,0,$C595),"EN",OFFSET(O595,-$C595+1,0,$C595)))*SummonTypeTable!$Q$2</f>
        <v>276.66666666666663</v>
      </c>
      <c r="G595" t="str">
        <f ca="1">IF(C595=1,60*SummonTypeTable!$Q$2-OFFSET(F595,0,-1),
IF(F595&lt;&gt;OFFSET(F595,-1,0),OFFSET(F595,-1,0)-OFFSET(F595,0,-1),""))</f>
        <v/>
      </c>
      <c r="H595" t="str">
        <f ca="1">IF(C595=1,60*SummonTypeTable!$Q$2/OFFSET(F595,0,-1),
IF(F595&lt;&gt;OFFSET(F595,-1,0),OFFSET(F595,-1,0)/OFFSET(F595,0,-1),""))</f>
        <v/>
      </c>
      <c r="I595">
        <f ca="1">(60+SUMIF(OFFSET(N595,-$C595+1,0,$C595),"EN",OFFSET(O595,-$C595+1,0,$C595))+SUMIF(OFFSET(S595,-$C595+1,0,$C595),"EN",OFFSET(T595,-$C595+1,0,$C595)))*SummonTypeTable!$Q$2</f>
        <v>276.66666666666663</v>
      </c>
      <c r="J595" t="str">
        <f ca="1">IF(C595=1,60*SummonTypeTable!$Q$2-OFFSET(I595,0,-4),
IF(I595&lt;&gt;OFFSET(I595,-1,0),OFFSET(I595,-1,0)-OFFSET(I595,0,-4),""))</f>
        <v/>
      </c>
      <c r="K595" t="str">
        <f ca="1">IF(C595=1,60*SummonTypeTable!$Q$2/OFFSET(I595,0,-4),
IF(I595&lt;&gt;OFFSET(I595,-1,0),OFFSET(I595,-1,0)/OFFSET(I595,0,-4),""))</f>
        <v/>
      </c>
      <c r="L595" t="str">
        <f t="shared" ca="1" si="110"/>
        <v>it</v>
      </c>
      <c r="M595" t="s">
        <v>139</v>
      </c>
      <c r="N595" t="s">
        <v>140</v>
      </c>
      <c r="O595">
        <v>1</v>
      </c>
      <c r="P595" t="str">
        <f t="shared" si="115"/>
        <v/>
      </c>
      <c r="Q595" t="str">
        <f t="shared" ca="1" si="107"/>
        <v>cu</v>
      </c>
      <c r="R595" t="s">
        <v>81</v>
      </c>
      <c r="S595" t="s">
        <v>147</v>
      </c>
      <c r="T595">
        <v>725</v>
      </c>
      <c r="U595" t="str">
        <f t="shared" ca="1" si="114"/>
        <v>it</v>
      </c>
      <c r="V595" t="str">
        <f t="shared" si="116"/>
        <v>Cash_sCharacterGacha</v>
      </c>
      <c r="W595">
        <f t="shared" si="117"/>
        <v>1</v>
      </c>
      <c r="X595" t="str">
        <f t="shared" ca="1" si="118"/>
        <v>cu</v>
      </c>
      <c r="Y595" t="str">
        <f t="shared" si="119"/>
        <v>GO</v>
      </c>
      <c r="Z595">
        <f t="shared" si="120"/>
        <v>725</v>
      </c>
    </row>
    <row r="596" spans="1:26">
      <c r="A596" t="str">
        <f t="shared" si="113"/>
        <v>rt2</v>
      </c>
      <c r="B596" t="str">
        <f>VLOOKUP(A596,EventPointTypeTable!$A:$B,MATCH(EventPointTypeTable!$B$1,EventPointTypeTable!$A$1:$B$1,0),0)</f>
        <v>루틴2</v>
      </c>
      <c r="C596">
        <v>27</v>
      </c>
      <c r="D596">
        <v>5</v>
      </c>
      <c r="E596">
        <f t="shared" ca="1" si="106"/>
        <v>234</v>
      </c>
      <c r="F596">
        <f ca="1">(60+SUMIF(OFFSET(N596,-$C596+1,0,$C596),"EN",OFFSET(O596,-$C596+1,0,$C596)))*SummonTypeTable!$Q$2</f>
        <v>276.66666666666663</v>
      </c>
      <c r="G596" t="str">
        <f ca="1">IF(C596=1,60*SummonTypeTable!$Q$2-OFFSET(F596,0,-1),
IF(F596&lt;&gt;OFFSET(F596,-1,0),OFFSET(F596,-1,0)-OFFSET(F596,0,-1),""))</f>
        <v/>
      </c>
      <c r="H596" t="str">
        <f ca="1">IF(C596=1,60*SummonTypeTable!$Q$2/OFFSET(F596,0,-1),
IF(F596&lt;&gt;OFFSET(F596,-1,0),OFFSET(F596,-1,0)/OFFSET(F596,0,-1),""))</f>
        <v/>
      </c>
      <c r="I596">
        <f ca="1">(60+SUMIF(OFFSET(N596,-$C596+1,0,$C596),"EN",OFFSET(O596,-$C596+1,0,$C596))+SUMIF(OFFSET(S596,-$C596+1,0,$C596),"EN",OFFSET(T596,-$C596+1,0,$C596)))*SummonTypeTable!$Q$2</f>
        <v>276.66666666666663</v>
      </c>
      <c r="J596" t="str">
        <f ca="1">IF(C596=1,60*SummonTypeTable!$Q$2-OFFSET(I596,0,-4),
IF(I596&lt;&gt;OFFSET(I596,-1,0),OFFSET(I596,-1,0)-OFFSET(I596,0,-4),""))</f>
        <v/>
      </c>
      <c r="K596" t="str">
        <f ca="1">IF(C596=1,60*SummonTypeTable!$Q$2/OFFSET(I596,0,-4),
IF(I596&lt;&gt;OFFSET(I596,-1,0),OFFSET(I596,-1,0)/OFFSET(I596,0,-4),""))</f>
        <v/>
      </c>
      <c r="L596" t="str">
        <f t="shared" ca="1" si="110"/>
        <v>cu</v>
      </c>
      <c r="M596" t="s">
        <v>81</v>
      </c>
      <c r="N596" t="s">
        <v>147</v>
      </c>
      <c r="O596">
        <v>1500</v>
      </c>
      <c r="P596" t="str">
        <f t="shared" si="115"/>
        <v/>
      </c>
      <c r="Q596" t="str">
        <f t="shared" ca="1" si="107"/>
        <v>cu</v>
      </c>
      <c r="R596" t="s">
        <v>81</v>
      </c>
      <c r="S596" t="s">
        <v>147</v>
      </c>
      <c r="T596">
        <v>750</v>
      </c>
      <c r="U596" t="str">
        <f t="shared" ca="1" si="114"/>
        <v>cu</v>
      </c>
      <c r="V596" t="str">
        <f t="shared" si="116"/>
        <v>GO</v>
      </c>
      <c r="W596">
        <f t="shared" si="117"/>
        <v>1500</v>
      </c>
      <c r="X596" t="str">
        <f t="shared" ca="1" si="118"/>
        <v>cu</v>
      </c>
      <c r="Y596" t="str">
        <f t="shared" si="119"/>
        <v>GO</v>
      </c>
      <c r="Z596">
        <f t="shared" si="120"/>
        <v>750</v>
      </c>
    </row>
    <row r="597" spans="1:26">
      <c r="A597" t="str">
        <f t="shared" si="113"/>
        <v>rt2</v>
      </c>
      <c r="B597" t="str">
        <f>VLOOKUP(A597,EventPointTypeTable!$A:$B,MATCH(EventPointTypeTable!$B$1,EventPointTypeTable!$A$1:$B$1,0),0)</f>
        <v>루틴2</v>
      </c>
      <c r="C597">
        <v>28</v>
      </c>
      <c r="D597">
        <v>10</v>
      </c>
      <c r="E597">
        <f t="shared" ca="1" si="106"/>
        <v>244</v>
      </c>
      <c r="F597">
        <f ca="1">(60+SUMIF(OFFSET(N597,-$C597+1,0,$C597),"EN",OFFSET(O597,-$C597+1,0,$C597)))*SummonTypeTable!$Q$2</f>
        <v>276.66666666666663</v>
      </c>
      <c r="G597" t="str">
        <f ca="1">IF(C597=1,60*SummonTypeTable!$Q$2-OFFSET(F597,0,-1),
IF(F597&lt;&gt;OFFSET(F597,-1,0),OFFSET(F597,-1,0)-OFFSET(F597,0,-1),""))</f>
        <v/>
      </c>
      <c r="H597" t="str">
        <f ca="1">IF(C597=1,60*SummonTypeTable!$Q$2/OFFSET(F597,0,-1),
IF(F597&lt;&gt;OFFSET(F597,-1,0),OFFSET(F597,-1,0)/OFFSET(F597,0,-1),""))</f>
        <v/>
      </c>
      <c r="I597">
        <f ca="1">(60+SUMIF(OFFSET(N597,-$C597+1,0,$C597),"EN",OFFSET(O597,-$C597+1,0,$C597))+SUMIF(OFFSET(S597,-$C597+1,0,$C597),"EN",OFFSET(T597,-$C597+1,0,$C597)))*SummonTypeTable!$Q$2</f>
        <v>276.66666666666663</v>
      </c>
      <c r="J597" t="str">
        <f ca="1">IF(C597=1,60*SummonTypeTable!$Q$2-OFFSET(I597,0,-4),
IF(I597&lt;&gt;OFFSET(I597,-1,0),OFFSET(I597,-1,0)-OFFSET(I597,0,-4),""))</f>
        <v/>
      </c>
      <c r="K597" t="str">
        <f ca="1">IF(C597=1,60*SummonTypeTable!$Q$2/OFFSET(I597,0,-4),
IF(I597&lt;&gt;OFFSET(I597,-1,0),OFFSET(I597,-1,0)/OFFSET(I597,0,-4),""))</f>
        <v/>
      </c>
      <c r="L597" t="str">
        <f t="shared" ca="1" si="110"/>
        <v>it</v>
      </c>
      <c r="M597" t="s">
        <v>139</v>
      </c>
      <c r="N597" t="s">
        <v>138</v>
      </c>
      <c r="O597">
        <v>1</v>
      </c>
      <c r="P597" t="str">
        <f t="shared" si="115"/>
        <v/>
      </c>
      <c r="Q597" t="str">
        <f t="shared" ca="1" si="107"/>
        <v>cu</v>
      </c>
      <c r="R597" t="s">
        <v>81</v>
      </c>
      <c r="S597" t="s">
        <v>147</v>
      </c>
      <c r="T597">
        <v>775</v>
      </c>
      <c r="U597" t="str">
        <f t="shared" ca="1" si="114"/>
        <v>it</v>
      </c>
      <c r="V597" t="str">
        <f t="shared" si="116"/>
        <v>Cash_sSpellGacha</v>
      </c>
      <c r="W597">
        <f t="shared" si="117"/>
        <v>1</v>
      </c>
      <c r="X597" t="str">
        <f t="shared" ca="1" si="118"/>
        <v>cu</v>
      </c>
      <c r="Y597" t="str">
        <f t="shared" si="119"/>
        <v>GO</v>
      </c>
      <c r="Z597">
        <f t="shared" si="120"/>
        <v>775</v>
      </c>
    </row>
    <row r="598" spans="1:26">
      <c r="A598" t="str">
        <f t="shared" si="113"/>
        <v>rt2</v>
      </c>
      <c r="B598" t="str">
        <f>VLOOKUP(A598,EventPointTypeTable!$A:$B,MATCH(EventPointTypeTable!$B$1,EventPointTypeTable!$A$1:$B$1,0),0)</f>
        <v>루틴2</v>
      </c>
      <c r="C598">
        <v>29</v>
      </c>
      <c r="D598">
        <v>8</v>
      </c>
      <c r="E598">
        <f t="shared" ca="1" si="106"/>
        <v>252</v>
      </c>
      <c r="F598">
        <f ca="1">(60+SUMIF(OFFSET(N598,-$C598+1,0,$C598),"EN",OFFSET(O598,-$C598+1,0,$C598)))*SummonTypeTable!$Q$2</f>
        <v>320</v>
      </c>
      <c r="G598">
        <f ca="1">IF(C598=1,60*SummonTypeTable!$Q$2-OFFSET(F598,0,-1),
IF(F598&lt;&gt;OFFSET(F598,-1,0),OFFSET(F598,-1,0)-OFFSET(F598,0,-1),""))</f>
        <v>24.666666666666629</v>
      </c>
      <c r="H598">
        <f ca="1">IF(C598=1,60*SummonTypeTable!$Q$2/OFFSET(F598,0,-1),
IF(F598&lt;&gt;OFFSET(F598,-1,0),OFFSET(F598,-1,0)/OFFSET(F598,0,-1),""))</f>
        <v>1.0978835978835977</v>
      </c>
      <c r="I598">
        <f ca="1">(60+SUMIF(OFFSET(N598,-$C598+1,0,$C598),"EN",OFFSET(O598,-$C598+1,0,$C598))+SUMIF(OFFSET(S598,-$C598+1,0,$C598),"EN",OFFSET(T598,-$C598+1,0,$C598)))*SummonTypeTable!$Q$2</f>
        <v>320</v>
      </c>
      <c r="J598">
        <f ca="1">IF(C598=1,60*SummonTypeTable!$Q$2-OFFSET(I598,0,-4),
IF(I598&lt;&gt;OFFSET(I598,-1,0),OFFSET(I598,-1,0)-OFFSET(I598,0,-4),""))</f>
        <v>24.666666666666629</v>
      </c>
      <c r="K598">
        <f ca="1">IF(C598=1,60*SummonTypeTable!$Q$2/OFFSET(I598,0,-4),
IF(I598&lt;&gt;OFFSET(I598,-1,0),OFFSET(I598,-1,0)/OFFSET(I598,0,-4),""))</f>
        <v>1.0978835978835977</v>
      </c>
      <c r="L598" t="str">
        <f t="shared" ca="1" si="110"/>
        <v>cu</v>
      </c>
      <c r="M598" t="s">
        <v>81</v>
      </c>
      <c r="N598" t="s">
        <v>146</v>
      </c>
      <c r="O598">
        <v>65</v>
      </c>
      <c r="P598" t="str">
        <f t="shared" si="115"/>
        <v>에너지너무많음</v>
      </c>
      <c r="Q598" t="str">
        <f t="shared" ca="1" si="107"/>
        <v>cu</v>
      </c>
      <c r="R598" t="s">
        <v>81</v>
      </c>
      <c r="S598" t="s">
        <v>147</v>
      </c>
      <c r="T598">
        <v>800</v>
      </c>
      <c r="U598" t="str">
        <f t="shared" ca="1" si="114"/>
        <v>cu</v>
      </c>
      <c r="V598" t="str">
        <f t="shared" si="116"/>
        <v>EN</v>
      </c>
      <c r="W598">
        <f t="shared" si="117"/>
        <v>65</v>
      </c>
      <c r="X598" t="str">
        <f t="shared" ca="1" si="118"/>
        <v>cu</v>
      </c>
      <c r="Y598" t="str">
        <f t="shared" si="119"/>
        <v>GO</v>
      </c>
      <c r="Z598">
        <f t="shared" si="120"/>
        <v>800</v>
      </c>
    </row>
    <row r="599" spans="1:26">
      <c r="A599" t="str">
        <f t="shared" si="113"/>
        <v>rt2</v>
      </c>
      <c r="B599" t="str">
        <f>VLOOKUP(A599,EventPointTypeTable!$A:$B,MATCH(EventPointTypeTable!$B$1,EventPointTypeTable!$A$1:$B$1,0),0)</f>
        <v>루틴2</v>
      </c>
      <c r="C599">
        <v>30</v>
      </c>
      <c r="D599">
        <v>48</v>
      </c>
      <c r="E599">
        <f t="shared" ca="1" si="106"/>
        <v>300</v>
      </c>
      <c r="F599">
        <f ca="1">(60+SUMIF(OFFSET(N599,-$C599+1,0,$C599),"EN",OFFSET(O599,-$C599+1,0,$C599)))*SummonTypeTable!$Q$2</f>
        <v>320</v>
      </c>
      <c r="G599" t="str">
        <f ca="1">IF(C599=1,60*SummonTypeTable!$Q$2-OFFSET(F599,0,-1),
IF(F599&lt;&gt;OFFSET(F599,-1,0),OFFSET(F599,-1,0)-OFFSET(F599,0,-1),""))</f>
        <v/>
      </c>
      <c r="H599" t="str">
        <f ca="1">IF(C599=1,60*SummonTypeTable!$Q$2/OFFSET(F599,0,-1),
IF(F599&lt;&gt;OFFSET(F599,-1,0),OFFSET(F599,-1,0)/OFFSET(F599,0,-1),""))</f>
        <v/>
      </c>
      <c r="I599">
        <f ca="1">(60+SUMIF(OFFSET(N599,-$C599+1,0,$C599),"EN",OFFSET(O599,-$C599+1,0,$C599))+SUMIF(OFFSET(S599,-$C599+1,0,$C599),"EN",OFFSET(T599,-$C599+1,0,$C599)))*SummonTypeTable!$Q$2</f>
        <v>320</v>
      </c>
      <c r="J599" t="str">
        <f ca="1">IF(C599=1,60*SummonTypeTable!$Q$2-OFFSET(I599,0,-4),
IF(I599&lt;&gt;OFFSET(I599,-1,0),OFFSET(I599,-1,0)-OFFSET(I599,0,-4),""))</f>
        <v/>
      </c>
      <c r="K599" t="str">
        <f ca="1">IF(C599=1,60*SummonTypeTable!$Q$2/OFFSET(I599,0,-4),
IF(I599&lt;&gt;OFFSET(I599,-1,0),OFFSET(I599,-1,0)/OFFSET(I599,0,-4),""))</f>
        <v/>
      </c>
      <c r="L599" t="str">
        <f t="shared" ca="1" si="110"/>
        <v>cu</v>
      </c>
      <c r="M599" t="s">
        <v>81</v>
      </c>
      <c r="N599" t="s">
        <v>147</v>
      </c>
      <c r="O599">
        <v>1650</v>
      </c>
      <c r="P599" t="str">
        <f t="shared" si="115"/>
        <v/>
      </c>
      <c r="Q599" t="str">
        <f t="shared" ca="1" si="107"/>
        <v>cu</v>
      </c>
      <c r="R599" t="s">
        <v>81</v>
      </c>
      <c r="S599" t="s">
        <v>147</v>
      </c>
      <c r="T599">
        <v>825</v>
      </c>
      <c r="U599" t="str">
        <f t="shared" ca="1" si="114"/>
        <v>cu</v>
      </c>
      <c r="V599" t="str">
        <f t="shared" si="116"/>
        <v>GO</v>
      </c>
      <c r="W599">
        <f t="shared" si="117"/>
        <v>1650</v>
      </c>
      <c r="X599" t="str">
        <f t="shared" ca="1" si="118"/>
        <v>cu</v>
      </c>
      <c r="Y599" t="str">
        <f t="shared" si="119"/>
        <v>GO</v>
      </c>
      <c r="Z599">
        <f t="shared" si="120"/>
        <v>825</v>
      </c>
    </row>
    <row r="600" spans="1:26">
      <c r="A600" t="str">
        <f t="shared" si="113"/>
        <v>rt2</v>
      </c>
      <c r="B600" t="str">
        <f>VLOOKUP(A600,EventPointTypeTable!$A:$B,MATCH(EventPointTypeTable!$B$1,EventPointTypeTable!$A$1:$B$1,0),0)</f>
        <v>루틴2</v>
      </c>
      <c r="C600">
        <v>31</v>
      </c>
      <c r="D600">
        <v>4</v>
      </c>
      <c r="E600">
        <f t="shared" ca="1" si="106"/>
        <v>304</v>
      </c>
      <c r="F600">
        <f ca="1">(60+SUMIF(OFFSET(N600,-$C600+1,0,$C600),"EN",OFFSET(O600,-$C600+1,0,$C600)))*SummonTypeTable!$Q$2</f>
        <v>320</v>
      </c>
      <c r="G600" t="str">
        <f ca="1">IF(C600=1,60*SummonTypeTable!$Q$2-OFFSET(F600,0,-1),
IF(F600&lt;&gt;OFFSET(F600,-1,0),OFFSET(F600,-1,0)-OFFSET(F600,0,-1),""))</f>
        <v/>
      </c>
      <c r="H600" t="str">
        <f ca="1">IF(C600=1,60*SummonTypeTable!$Q$2/OFFSET(F600,0,-1),
IF(F600&lt;&gt;OFFSET(F600,-1,0),OFFSET(F600,-1,0)/OFFSET(F600,0,-1),""))</f>
        <v/>
      </c>
      <c r="I600">
        <f ca="1">(60+SUMIF(OFFSET(N600,-$C600+1,0,$C600),"EN",OFFSET(O600,-$C600+1,0,$C600))+SUMIF(OFFSET(S600,-$C600+1,0,$C600),"EN",OFFSET(T600,-$C600+1,0,$C600)))*SummonTypeTable!$Q$2</f>
        <v>320</v>
      </c>
      <c r="J600" t="str">
        <f ca="1">IF(C600=1,60*SummonTypeTable!$Q$2-OFFSET(I600,0,-4),
IF(I600&lt;&gt;OFFSET(I600,-1,0),OFFSET(I600,-1,0)-OFFSET(I600,0,-4),""))</f>
        <v/>
      </c>
      <c r="K600" t="str">
        <f ca="1">IF(C600=1,60*SummonTypeTable!$Q$2/OFFSET(I600,0,-4),
IF(I600&lt;&gt;OFFSET(I600,-1,0),OFFSET(I600,-1,0)/OFFSET(I600,0,-4),""))</f>
        <v/>
      </c>
      <c r="L600" t="str">
        <f t="shared" ca="1" si="110"/>
        <v>cu</v>
      </c>
      <c r="M600" t="s">
        <v>81</v>
      </c>
      <c r="N600" t="s">
        <v>153</v>
      </c>
      <c r="O600">
        <v>6</v>
      </c>
      <c r="P600" t="str">
        <f t="shared" si="115"/>
        <v/>
      </c>
      <c r="Q600" t="str">
        <f t="shared" ca="1" si="107"/>
        <v>cu</v>
      </c>
      <c r="R600" t="s">
        <v>81</v>
      </c>
      <c r="S600" t="s">
        <v>153</v>
      </c>
      <c r="T600">
        <v>2</v>
      </c>
      <c r="U600" t="str">
        <f t="shared" ca="1" si="114"/>
        <v>cu</v>
      </c>
      <c r="V600" t="str">
        <f t="shared" si="116"/>
        <v>DI</v>
      </c>
      <c r="W600">
        <f t="shared" si="117"/>
        <v>6</v>
      </c>
      <c r="X600" t="str">
        <f t="shared" ca="1" si="118"/>
        <v>cu</v>
      </c>
      <c r="Y600" t="str">
        <f t="shared" si="119"/>
        <v>DI</v>
      </c>
      <c r="Z600">
        <f t="shared" si="120"/>
        <v>2</v>
      </c>
    </row>
    <row r="601" spans="1:26">
      <c r="A601" t="str">
        <f t="shared" si="113"/>
        <v>rt2</v>
      </c>
      <c r="B601" t="str">
        <f>VLOOKUP(A601,EventPointTypeTable!$A:$B,MATCH(EventPointTypeTable!$B$1,EventPointTypeTable!$A$1:$B$1,0),0)</f>
        <v>루틴2</v>
      </c>
      <c r="C601">
        <v>32</v>
      </c>
      <c r="D601">
        <v>30</v>
      </c>
      <c r="E601">
        <f t="shared" ref="E601:E664" ca="1" si="121">IF(A601&lt;&gt;OFFSET(A601,-1,0),D601,OFFSET(E601,-1,0)+D601)</f>
        <v>334</v>
      </c>
      <c r="F601">
        <f ca="1">(60+SUMIF(OFFSET(N601,-$C601+1,0,$C601),"EN",OFFSET(O601,-$C601+1,0,$C601)))*SummonTypeTable!$Q$2</f>
        <v>320</v>
      </c>
      <c r="G601" t="str">
        <f ca="1">IF(C601=1,60*SummonTypeTable!$Q$2-OFFSET(F601,0,-1),
IF(F601&lt;&gt;OFFSET(F601,-1,0),OFFSET(F601,-1,0)-OFFSET(F601,0,-1),""))</f>
        <v/>
      </c>
      <c r="H601" t="str">
        <f ca="1">IF(C601=1,60*SummonTypeTable!$Q$2/OFFSET(F601,0,-1),
IF(F601&lt;&gt;OFFSET(F601,-1,0),OFFSET(F601,-1,0)/OFFSET(F601,0,-1),""))</f>
        <v/>
      </c>
      <c r="I601">
        <f ca="1">(60+SUMIF(OFFSET(N601,-$C601+1,0,$C601),"EN",OFFSET(O601,-$C601+1,0,$C601))+SUMIF(OFFSET(S601,-$C601+1,0,$C601),"EN",OFFSET(T601,-$C601+1,0,$C601)))*SummonTypeTable!$Q$2</f>
        <v>320</v>
      </c>
      <c r="J601" t="str">
        <f ca="1">IF(C601=1,60*SummonTypeTable!$Q$2-OFFSET(I601,0,-4),
IF(I601&lt;&gt;OFFSET(I601,-1,0),OFFSET(I601,-1,0)-OFFSET(I601,0,-4),""))</f>
        <v/>
      </c>
      <c r="K601" t="str">
        <f ca="1">IF(C601=1,60*SummonTypeTable!$Q$2/OFFSET(I601,0,-4),
IF(I601&lt;&gt;OFFSET(I601,-1,0),OFFSET(I601,-1,0)/OFFSET(I601,0,-4),""))</f>
        <v/>
      </c>
      <c r="L601" t="str">
        <f t="shared" ca="1" si="110"/>
        <v>cu</v>
      </c>
      <c r="M601" t="s">
        <v>81</v>
      </c>
      <c r="N601" t="s">
        <v>147</v>
      </c>
      <c r="O601">
        <v>1750</v>
      </c>
      <c r="P601" t="str">
        <f t="shared" si="115"/>
        <v/>
      </c>
      <c r="Q601" t="str">
        <f t="shared" ca="1" si="107"/>
        <v>cu</v>
      </c>
      <c r="R601" t="s">
        <v>81</v>
      </c>
      <c r="S601" t="s">
        <v>147</v>
      </c>
      <c r="T601">
        <v>875</v>
      </c>
      <c r="U601" t="str">
        <f t="shared" ca="1" si="114"/>
        <v>cu</v>
      </c>
      <c r="V601" t="str">
        <f t="shared" si="116"/>
        <v>GO</v>
      </c>
      <c r="W601">
        <f t="shared" si="117"/>
        <v>1750</v>
      </c>
      <c r="X601" t="str">
        <f t="shared" ca="1" si="118"/>
        <v>cu</v>
      </c>
      <c r="Y601" t="str">
        <f t="shared" si="119"/>
        <v>GO</v>
      </c>
      <c r="Z601">
        <f t="shared" si="120"/>
        <v>875</v>
      </c>
    </row>
    <row r="602" spans="1:26">
      <c r="A602" t="str">
        <f t="shared" si="113"/>
        <v>rt2</v>
      </c>
      <c r="B602" t="str">
        <f>VLOOKUP(A602,EventPointTypeTable!$A:$B,MATCH(EventPointTypeTable!$B$1,EventPointTypeTable!$A$1:$B$1,0),0)</f>
        <v>루틴2</v>
      </c>
      <c r="C602">
        <v>33</v>
      </c>
      <c r="D602">
        <v>8</v>
      </c>
      <c r="E602">
        <f t="shared" ca="1" si="121"/>
        <v>342</v>
      </c>
      <c r="F602">
        <f ca="1">(60+SUMIF(OFFSET(N602,-$C602+1,0,$C602),"EN",OFFSET(O602,-$C602+1,0,$C602)))*SummonTypeTable!$Q$2</f>
        <v>320</v>
      </c>
      <c r="G602" t="str">
        <f ca="1">IF(C602=1,60*SummonTypeTable!$Q$2-OFFSET(F602,0,-1),
IF(F602&lt;&gt;OFFSET(F602,-1,0),OFFSET(F602,-1,0)-OFFSET(F602,0,-1),""))</f>
        <v/>
      </c>
      <c r="H602" t="str">
        <f ca="1">IF(C602=1,60*SummonTypeTable!$Q$2/OFFSET(F602,0,-1),
IF(F602&lt;&gt;OFFSET(F602,-1,0),OFFSET(F602,-1,0)/OFFSET(F602,0,-1),""))</f>
        <v/>
      </c>
      <c r="I602">
        <f ca="1">(60+SUMIF(OFFSET(N602,-$C602+1,0,$C602),"EN",OFFSET(O602,-$C602+1,0,$C602))+SUMIF(OFFSET(S602,-$C602+1,0,$C602),"EN",OFFSET(T602,-$C602+1,0,$C602)))*SummonTypeTable!$Q$2</f>
        <v>320</v>
      </c>
      <c r="J602" t="str">
        <f ca="1">IF(C602=1,60*SummonTypeTable!$Q$2-OFFSET(I602,0,-4),
IF(I602&lt;&gt;OFFSET(I602,-1,0),OFFSET(I602,-1,0)-OFFSET(I602,0,-4),""))</f>
        <v/>
      </c>
      <c r="K602" t="str">
        <f ca="1">IF(C602=1,60*SummonTypeTable!$Q$2/OFFSET(I602,0,-4),
IF(I602&lt;&gt;OFFSET(I602,-1,0),OFFSET(I602,-1,0)/OFFSET(I602,0,-4),""))</f>
        <v/>
      </c>
      <c r="L602" t="str">
        <f t="shared" ca="1" si="110"/>
        <v>it</v>
      </c>
      <c r="M602" t="s">
        <v>139</v>
      </c>
      <c r="N602" t="s">
        <v>138</v>
      </c>
      <c r="O602">
        <v>1</v>
      </c>
      <c r="P602" t="str">
        <f t="shared" si="115"/>
        <v/>
      </c>
      <c r="Q602" t="str">
        <f t="shared" ref="Q602:Q686" ca="1" si="122">IF(ISBLANK(R602),"",
VLOOKUP(R602,OFFSET(INDIRECT("$A:$B"),0,MATCH(R$1&amp;"_Verify",INDIRECT("$1:$1"),0)-1),2,0)
)</f>
        <v>cu</v>
      </c>
      <c r="R602" t="s">
        <v>81</v>
      </c>
      <c r="S602" t="s">
        <v>147</v>
      </c>
      <c r="T602">
        <v>900</v>
      </c>
      <c r="U602" t="str">
        <f t="shared" ca="1" si="114"/>
        <v>it</v>
      </c>
      <c r="V602" t="str">
        <f t="shared" si="116"/>
        <v>Cash_sSpellGacha</v>
      </c>
      <c r="W602">
        <f t="shared" si="117"/>
        <v>1</v>
      </c>
      <c r="X602" t="str">
        <f t="shared" ca="1" si="118"/>
        <v>cu</v>
      </c>
      <c r="Y602" t="str">
        <f t="shared" si="119"/>
        <v>GO</v>
      </c>
      <c r="Z602">
        <f t="shared" si="120"/>
        <v>900</v>
      </c>
    </row>
    <row r="603" spans="1:26">
      <c r="A603" t="str">
        <f t="shared" ref="A603:A636" si="123">A602</f>
        <v>rt2</v>
      </c>
      <c r="B603" t="str">
        <f>VLOOKUP(A603,EventPointTypeTable!$A:$B,MATCH(EventPointTypeTable!$B$1,EventPointTypeTable!$A$1:$B$1,0),0)</f>
        <v>루틴2</v>
      </c>
      <c r="C603">
        <v>34</v>
      </c>
      <c r="D603">
        <v>22</v>
      </c>
      <c r="E603">
        <f t="shared" ca="1" si="121"/>
        <v>364</v>
      </c>
      <c r="F603">
        <f ca="1">(60+SUMIF(OFFSET(N603,-$C603+1,0,$C603),"EN",OFFSET(O603,-$C603+1,0,$C603)))*SummonTypeTable!$Q$2</f>
        <v>360</v>
      </c>
      <c r="G603">
        <f ca="1">IF(C603=1,60*SummonTypeTable!$Q$2-OFFSET(F603,0,-1),
IF(F603&lt;&gt;OFFSET(F603,-1,0),OFFSET(F603,-1,0)-OFFSET(F603,0,-1),""))</f>
        <v>-44</v>
      </c>
      <c r="H603">
        <f ca="1">IF(C603=1,60*SummonTypeTable!$Q$2/OFFSET(F603,0,-1),
IF(F603&lt;&gt;OFFSET(F603,-1,0),OFFSET(F603,-1,0)/OFFSET(F603,0,-1),""))</f>
        <v>0.87912087912087911</v>
      </c>
      <c r="I603">
        <f ca="1">(60+SUMIF(OFFSET(N603,-$C603+1,0,$C603),"EN",OFFSET(O603,-$C603+1,0,$C603))+SUMIF(OFFSET(S603,-$C603+1,0,$C603),"EN",OFFSET(T603,-$C603+1,0,$C603)))*SummonTypeTable!$Q$2</f>
        <v>360</v>
      </c>
      <c r="J603">
        <f ca="1">IF(C603=1,60*SummonTypeTable!$Q$2-OFFSET(I603,0,-4),
IF(I603&lt;&gt;OFFSET(I603,-1,0),OFFSET(I603,-1,0)-OFFSET(I603,0,-4),""))</f>
        <v>-44</v>
      </c>
      <c r="K603">
        <f ca="1">IF(C603=1,60*SummonTypeTable!$Q$2/OFFSET(I603,0,-4),
IF(I603&lt;&gt;OFFSET(I603,-1,0),OFFSET(I603,-1,0)/OFFSET(I603,0,-4),""))</f>
        <v>0.87912087912087911</v>
      </c>
      <c r="L603" t="str">
        <f t="shared" ca="1" si="110"/>
        <v>cu</v>
      </c>
      <c r="M603" t="s">
        <v>81</v>
      </c>
      <c r="N603" t="s">
        <v>146</v>
      </c>
      <c r="O603">
        <v>60</v>
      </c>
      <c r="P603" t="str">
        <f t="shared" si="115"/>
        <v>에너지너무많음</v>
      </c>
      <c r="Q603" t="str">
        <f t="shared" ca="1" si="122"/>
        <v>cu</v>
      </c>
      <c r="R603" t="s">
        <v>81</v>
      </c>
      <c r="S603" t="s">
        <v>147</v>
      </c>
      <c r="T603">
        <v>925</v>
      </c>
      <c r="U603" t="str">
        <f t="shared" ca="1" si="114"/>
        <v>cu</v>
      </c>
      <c r="V603" t="str">
        <f t="shared" si="116"/>
        <v>EN</v>
      </c>
      <c r="W603">
        <f t="shared" si="117"/>
        <v>60</v>
      </c>
      <c r="X603" t="str">
        <f t="shared" ca="1" si="118"/>
        <v>cu</v>
      </c>
      <c r="Y603" t="str">
        <f t="shared" si="119"/>
        <v>GO</v>
      </c>
      <c r="Z603">
        <f t="shared" si="120"/>
        <v>925</v>
      </c>
    </row>
    <row r="604" spans="1:26">
      <c r="A604" t="str">
        <f t="shared" si="123"/>
        <v>rt2</v>
      </c>
      <c r="B604" t="str">
        <f>VLOOKUP(A604,EventPointTypeTable!$A:$B,MATCH(EventPointTypeTable!$B$1,EventPointTypeTable!$A$1:$B$1,0),0)</f>
        <v>루틴2</v>
      </c>
      <c r="C604">
        <v>35</v>
      </c>
      <c r="D604">
        <v>39</v>
      </c>
      <c r="E604">
        <f t="shared" ca="1" si="121"/>
        <v>403</v>
      </c>
      <c r="F604">
        <f ca="1">(60+SUMIF(OFFSET(N604,-$C604+1,0,$C604),"EN",OFFSET(O604,-$C604+1,0,$C604)))*SummonTypeTable!$Q$2</f>
        <v>360</v>
      </c>
      <c r="G604" t="str">
        <f ca="1">IF(C604=1,60*SummonTypeTable!$Q$2-OFFSET(F604,0,-1),
IF(F604&lt;&gt;OFFSET(F604,-1,0),OFFSET(F604,-1,0)-OFFSET(F604,0,-1),""))</f>
        <v/>
      </c>
      <c r="H604" t="str">
        <f ca="1">IF(C604=1,60*SummonTypeTable!$Q$2/OFFSET(F604,0,-1),
IF(F604&lt;&gt;OFFSET(F604,-1,0),OFFSET(F604,-1,0)/OFFSET(F604,0,-1),""))</f>
        <v/>
      </c>
      <c r="I604">
        <f ca="1">(60+SUMIF(OFFSET(N604,-$C604+1,0,$C604),"EN",OFFSET(O604,-$C604+1,0,$C604))+SUMIF(OFFSET(S604,-$C604+1,0,$C604),"EN",OFFSET(T604,-$C604+1,0,$C604)))*SummonTypeTable!$Q$2</f>
        <v>360</v>
      </c>
      <c r="J604" t="str">
        <f ca="1">IF(C604=1,60*SummonTypeTable!$Q$2-OFFSET(I604,0,-4),
IF(I604&lt;&gt;OFFSET(I604,-1,0),OFFSET(I604,-1,0)-OFFSET(I604,0,-4),""))</f>
        <v/>
      </c>
      <c r="K604" t="str">
        <f ca="1">IF(C604=1,60*SummonTypeTable!$Q$2/OFFSET(I604,0,-4),
IF(I604&lt;&gt;OFFSET(I604,-1,0),OFFSET(I604,-1,0)/OFFSET(I604,0,-4),""))</f>
        <v/>
      </c>
      <c r="L604" t="str">
        <f t="shared" ca="1" si="110"/>
        <v>cu</v>
      </c>
      <c r="M604" t="s">
        <v>81</v>
      </c>
      <c r="N604" t="s">
        <v>147</v>
      </c>
      <c r="O604">
        <v>1900</v>
      </c>
      <c r="P604" t="str">
        <f t="shared" si="115"/>
        <v/>
      </c>
      <c r="Q604" t="str">
        <f t="shared" ca="1" si="122"/>
        <v>cu</v>
      </c>
      <c r="R604" t="s">
        <v>81</v>
      </c>
      <c r="S604" t="s">
        <v>147</v>
      </c>
      <c r="T604">
        <v>950</v>
      </c>
      <c r="U604" t="str">
        <f t="shared" ca="1" si="114"/>
        <v>cu</v>
      </c>
      <c r="V604" t="str">
        <f t="shared" si="116"/>
        <v>GO</v>
      </c>
      <c r="W604">
        <f t="shared" si="117"/>
        <v>1900</v>
      </c>
      <c r="X604" t="str">
        <f t="shared" ca="1" si="118"/>
        <v>cu</v>
      </c>
      <c r="Y604" t="str">
        <f t="shared" si="119"/>
        <v>GO</v>
      </c>
      <c r="Z604">
        <f t="shared" si="120"/>
        <v>950</v>
      </c>
    </row>
    <row r="605" spans="1:26">
      <c r="A605" t="str">
        <f t="shared" si="123"/>
        <v>rt2</v>
      </c>
      <c r="B605" t="str">
        <f>VLOOKUP(A605,EventPointTypeTable!$A:$B,MATCH(EventPointTypeTable!$B$1,EventPointTypeTable!$A$1:$B$1,0),0)</f>
        <v>루틴2</v>
      </c>
      <c r="C605">
        <v>36</v>
      </c>
      <c r="D605">
        <v>12</v>
      </c>
      <c r="E605">
        <f t="shared" ca="1" si="121"/>
        <v>415</v>
      </c>
      <c r="F605">
        <f ca="1">(60+SUMIF(OFFSET(N605,-$C605+1,0,$C605),"EN",OFFSET(O605,-$C605+1,0,$C605)))*SummonTypeTable!$Q$2</f>
        <v>360</v>
      </c>
      <c r="G605" t="str">
        <f ca="1">IF(C605=1,60*SummonTypeTable!$Q$2-OFFSET(F605,0,-1),
IF(F605&lt;&gt;OFFSET(F605,-1,0),OFFSET(F605,-1,0)-OFFSET(F605,0,-1),""))</f>
        <v/>
      </c>
      <c r="H605" t="str">
        <f ca="1">IF(C605=1,60*SummonTypeTable!$Q$2/OFFSET(F605,0,-1),
IF(F605&lt;&gt;OFFSET(F605,-1,0),OFFSET(F605,-1,0)/OFFSET(F605,0,-1),""))</f>
        <v/>
      </c>
      <c r="I605">
        <f ca="1">(60+SUMIF(OFFSET(N605,-$C605+1,0,$C605),"EN",OFFSET(O605,-$C605+1,0,$C605))+SUMIF(OFFSET(S605,-$C605+1,0,$C605),"EN",OFFSET(T605,-$C605+1,0,$C605)))*SummonTypeTable!$Q$2</f>
        <v>360</v>
      </c>
      <c r="J605" t="str">
        <f ca="1">IF(C605=1,60*SummonTypeTable!$Q$2-OFFSET(I605,0,-4),
IF(I605&lt;&gt;OFFSET(I605,-1,0),OFFSET(I605,-1,0)-OFFSET(I605,0,-4),""))</f>
        <v/>
      </c>
      <c r="K605" t="str">
        <f ca="1">IF(C605=1,60*SummonTypeTable!$Q$2/OFFSET(I605,0,-4),
IF(I605&lt;&gt;OFFSET(I605,-1,0),OFFSET(I605,-1,0)/OFFSET(I605,0,-4),""))</f>
        <v/>
      </c>
      <c r="L605" t="str">
        <f t="shared" ca="1" si="110"/>
        <v>it</v>
      </c>
      <c r="M605" t="s">
        <v>139</v>
      </c>
      <c r="N605" t="s">
        <v>138</v>
      </c>
      <c r="O605">
        <v>2</v>
      </c>
      <c r="P605" t="str">
        <f t="shared" si="115"/>
        <v/>
      </c>
      <c r="Q605" t="str">
        <f t="shared" ca="1" si="122"/>
        <v>cu</v>
      </c>
      <c r="R605" t="s">
        <v>81</v>
      </c>
      <c r="S605" t="s">
        <v>147</v>
      </c>
      <c r="T605">
        <v>975</v>
      </c>
      <c r="U605" t="str">
        <f t="shared" ca="1" si="114"/>
        <v>it</v>
      </c>
      <c r="V605" t="str">
        <f t="shared" si="116"/>
        <v>Cash_sSpellGacha</v>
      </c>
      <c r="W605">
        <f t="shared" si="117"/>
        <v>2</v>
      </c>
      <c r="X605" t="str">
        <f t="shared" ca="1" si="118"/>
        <v>cu</v>
      </c>
      <c r="Y605" t="str">
        <f t="shared" si="119"/>
        <v>GO</v>
      </c>
      <c r="Z605">
        <f t="shared" si="120"/>
        <v>975</v>
      </c>
    </row>
    <row r="606" spans="1:26">
      <c r="A606" t="str">
        <f t="shared" si="123"/>
        <v>rt2</v>
      </c>
      <c r="B606" t="str">
        <f>VLOOKUP(A606,EventPointTypeTable!$A:$B,MATCH(EventPointTypeTable!$B$1,EventPointTypeTable!$A$1:$B$1,0),0)</f>
        <v>루틴2</v>
      </c>
      <c r="C606">
        <v>37</v>
      </c>
      <c r="D606">
        <v>17</v>
      </c>
      <c r="E606">
        <f t="shared" ca="1" si="121"/>
        <v>432</v>
      </c>
      <c r="F606">
        <f ca="1">(60+SUMIF(OFFSET(N606,-$C606+1,0,$C606),"EN",OFFSET(O606,-$C606+1,0,$C606)))*SummonTypeTable!$Q$2</f>
        <v>406.66666666666663</v>
      </c>
      <c r="G606">
        <f ca="1">IF(C606=1,60*SummonTypeTable!$Q$2-OFFSET(F606,0,-1),
IF(F606&lt;&gt;OFFSET(F606,-1,0),OFFSET(F606,-1,0)-OFFSET(F606,0,-1),""))</f>
        <v>-72</v>
      </c>
      <c r="H606">
        <f ca="1">IF(C606=1,60*SummonTypeTable!$Q$2/OFFSET(F606,0,-1),
IF(F606&lt;&gt;OFFSET(F606,-1,0),OFFSET(F606,-1,0)/OFFSET(F606,0,-1),""))</f>
        <v>0.83333333333333337</v>
      </c>
      <c r="I606">
        <f ca="1">(60+SUMIF(OFFSET(N606,-$C606+1,0,$C606),"EN",OFFSET(O606,-$C606+1,0,$C606))+SUMIF(OFFSET(S606,-$C606+1,0,$C606),"EN",OFFSET(T606,-$C606+1,0,$C606)))*SummonTypeTable!$Q$2</f>
        <v>406.66666666666663</v>
      </c>
      <c r="J606">
        <f ca="1">IF(C606=1,60*SummonTypeTable!$Q$2-OFFSET(I606,0,-4),
IF(I606&lt;&gt;OFFSET(I606,-1,0),OFFSET(I606,-1,0)-OFFSET(I606,0,-4),""))</f>
        <v>-72</v>
      </c>
      <c r="K606">
        <f ca="1">IF(C606=1,60*SummonTypeTable!$Q$2/OFFSET(I606,0,-4),
IF(I606&lt;&gt;OFFSET(I606,-1,0),OFFSET(I606,-1,0)/OFFSET(I606,0,-4),""))</f>
        <v>0.83333333333333337</v>
      </c>
      <c r="L606" t="str">
        <f t="shared" ca="1" si="110"/>
        <v>cu</v>
      </c>
      <c r="M606" t="s">
        <v>81</v>
      </c>
      <c r="N606" t="s">
        <v>146</v>
      </c>
      <c r="O606">
        <v>70</v>
      </c>
      <c r="P606" t="str">
        <f t="shared" si="115"/>
        <v>에너지너무많음</v>
      </c>
      <c r="Q606" t="str">
        <f t="shared" ca="1" si="122"/>
        <v>cu</v>
      </c>
      <c r="R606" t="s">
        <v>81</v>
      </c>
      <c r="S606" t="s">
        <v>147</v>
      </c>
      <c r="T606">
        <v>1000</v>
      </c>
      <c r="U606" t="str">
        <f t="shared" ca="1" si="114"/>
        <v>cu</v>
      </c>
      <c r="V606" t="str">
        <f t="shared" si="116"/>
        <v>EN</v>
      </c>
      <c r="W606">
        <f t="shared" si="117"/>
        <v>70</v>
      </c>
      <c r="X606" t="str">
        <f t="shared" ca="1" si="118"/>
        <v>cu</v>
      </c>
      <c r="Y606" t="str">
        <f t="shared" si="119"/>
        <v>GO</v>
      </c>
      <c r="Z606">
        <f t="shared" si="120"/>
        <v>1000</v>
      </c>
    </row>
    <row r="607" spans="1:26">
      <c r="A607" t="str">
        <f t="shared" si="123"/>
        <v>rt2</v>
      </c>
      <c r="B607" t="str">
        <f>VLOOKUP(A607,EventPointTypeTable!$A:$B,MATCH(EventPointTypeTable!$B$1,EventPointTypeTable!$A$1:$B$1,0),0)</f>
        <v>루틴2</v>
      </c>
      <c r="C607">
        <v>38</v>
      </c>
      <c r="D607">
        <v>22</v>
      </c>
      <c r="E607">
        <f t="shared" ca="1" si="121"/>
        <v>454</v>
      </c>
      <c r="F607">
        <f ca="1">(60+SUMIF(OFFSET(N607,-$C607+1,0,$C607),"EN",OFFSET(O607,-$C607+1,0,$C607)))*SummonTypeTable!$Q$2</f>
        <v>406.66666666666663</v>
      </c>
      <c r="G607" t="str">
        <f ca="1">IF(C607=1,60*SummonTypeTable!$Q$2-OFFSET(F607,0,-1),
IF(F607&lt;&gt;OFFSET(F607,-1,0),OFFSET(F607,-1,0)-OFFSET(F607,0,-1),""))</f>
        <v/>
      </c>
      <c r="H607" t="str">
        <f ca="1">IF(C607=1,60*SummonTypeTable!$Q$2/OFFSET(F607,0,-1),
IF(F607&lt;&gt;OFFSET(F607,-1,0),OFFSET(F607,-1,0)/OFFSET(F607,0,-1),""))</f>
        <v/>
      </c>
      <c r="I607">
        <f ca="1">(60+SUMIF(OFFSET(N607,-$C607+1,0,$C607),"EN",OFFSET(O607,-$C607+1,0,$C607))+SUMIF(OFFSET(S607,-$C607+1,0,$C607),"EN",OFFSET(T607,-$C607+1,0,$C607)))*SummonTypeTable!$Q$2</f>
        <v>406.66666666666663</v>
      </c>
      <c r="J607" t="str">
        <f ca="1">IF(C607=1,60*SummonTypeTable!$Q$2-OFFSET(I607,0,-4),
IF(I607&lt;&gt;OFFSET(I607,-1,0),OFFSET(I607,-1,0)-OFFSET(I607,0,-4),""))</f>
        <v/>
      </c>
      <c r="K607" t="str">
        <f ca="1">IF(C607=1,60*SummonTypeTable!$Q$2/OFFSET(I607,0,-4),
IF(I607&lt;&gt;OFFSET(I607,-1,0),OFFSET(I607,-1,0)/OFFSET(I607,0,-4),""))</f>
        <v/>
      </c>
      <c r="L607" t="str">
        <f t="shared" ca="1" si="110"/>
        <v>cu</v>
      </c>
      <c r="M607" t="s">
        <v>81</v>
      </c>
      <c r="N607" t="s">
        <v>147</v>
      </c>
      <c r="O607">
        <v>2050</v>
      </c>
      <c r="P607" t="str">
        <f t="shared" si="115"/>
        <v/>
      </c>
      <c r="Q607" t="str">
        <f t="shared" ca="1" si="122"/>
        <v>cu</v>
      </c>
      <c r="R607" t="s">
        <v>81</v>
      </c>
      <c r="S607" t="s">
        <v>147</v>
      </c>
      <c r="T607">
        <v>1025</v>
      </c>
      <c r="U607" t="str">
        <f t="shared" ca="1" si="114"/>
        <v>cu</v>
      </c>
      <c r="V607" t="str">
        <f t="shared" si="116"/>
        <v>GO</v>
      </c>
      <c r="W607">
        <f t="shared" si="117"/>
        <v>2050</v>
      </c>
      <c r="X607" t="str">
        <f t="shared" ca="1" si="118"/>
        <v>cu</v>
      </c>
      <c r="Y607" t="str">
        <f t="shared" si="119"/>
        <v>GO</v>
      </c>
      <c r="Z607">
        <f t="shared" si="120"/>
        <v>1025</v>
      </c>
    </row>
    <row r="608" spans="1:26">
      <c r="A608" t="str">
        <f t="shared" si="123"/>
        <v>rt2</v>
      </c>
      <c r="B608" t="str">
        <f>VLOOKUP(A608,EventPointTypeTable!$A:$B,MATCH(EventPointTypeTable!$B$1,EventPointTypeTable!$A$1:$B$1,0),0)</f>
        <v>루틴2</v>
      </c>
      <c r="C608">
        <v>39</v>
      </c>
      <c r="D608">
        <v>5</v>
      </c>
      <c r="E608">
        <f t="shared" ca="1" si="121"/>
        <v>459</v>
      </c>
      <c r="F608">
        <f ca="1">(60+SUMIF(OFFSET(N608,-$C608+1,0,$C608),"EN",OFFSET(O608,-$C608+1,0,$C608)))*SummonTypeTable!$Q$2</f>
        <v>406.66666666666663</v>
      </c>
      <c r="G608" t="str">
        <f ca="1">IF(C608=1,60*SummonTypeTable!$Q$2-OFFSET(F608,0,-1),
IF(F608&lt;&gt;OFFSET(F608,-1,0),OFFSET(F608,-1,0)-OFFSET(F608,0,-1),""))</f>
        <v/>
      </c>
      <c r="H608" t="str">
        <f ca="1">IF(C608=1,60*SummonTypeTable!$Q$2/OFFSET(F608,0,-1),
IF(F608&lt;&gt;OFFSET(F608,-1,0),OFFSET(F608,-1,0)/OFFSET(F608,0,-1),""))</f>
        <v/>
      </c>
      <c r="I608">
        <f ca="1">(60+SUMIF(OFFSET(N608,-$C608+1,0,$C608),"EN",OFFSET(O608,-$C608+1,0,$C608))+SUMIF(OFFSET(S608,-$C608+1,0,$C608),"EN",OFFSET(T608,-$C608+1,0,$C608)))*SummonTypeTable!$Q$2</f>
        <v>406.66666666666663</v>
      </c>
      <c r="J608" t="str">
        <f ca="1">IF(C608=1,60*SummonTypeTable!$Q$2-OFFSET(I608,0,-4),
IF(I608&lt;&gt;OFFSET(I608,-1,0),OFFSET(I608,-1,0)-OFFSET(I608,0,-4),""))</f>
        <v/>
      </c>
      <c r="K608" t="str">
        <f ca="1">IF(C608=1,60*SummonTypeTable!$Q$2/OFFSET(I608,0,-4),
IF(I608&lt;&gt;OFFSET(I608,-1,0),OFFSET(I608,-1,0)/OFFSET(I608,0,-4),""))</f>
        <v/>
      </c>
      <c r="L608" t="str">
        <f t="shared" ref="L608:L694" ca="1" si="124">IF(ISBLANK(M608),"",
VLOOKUP(M608,OFFSET(INDIRECT("$A:$B"),0,MATCH(M$1&amp;"_Verify",INDIRECT("$1:$1"),0)-1),2,0)
)</f>
        <v>it</v>
      </c>
      <c r="M608" t="s">
        <v>139</v>
      </c>
      <c r="N608" t="s">
        <v>138</v>
      </c>
      <c r="O608">
        <v>1</v>
      </c>
      <c r="P608" t="str">
        <f t="shared" si="115"/>
        <v/>
      </c>
      <c r="Q608" t="str">
        <f t="shared" ca="1" si="122"/>
        <v>cu</v>
      </c>
      <c r="R608" t="s">
        <v>81</v>
      </c>
      <c r="S608" t="s">
        <v>147</v>
      </c>
      <c r="T608">
        <v>1050</v>
      </c>
      <c r="U608" t="str">
        <f t="shared" ca="1" si="114"/>
        <v>it</v>
      </c>
      <c r="V608" t="str">
        <f t="shared" si="116"/>
        <v>Cash_sSpellGacha</v>
      </c>
      <c r="W608">
        <f t="shared" si="117"/>
        <v>1</v>
      </c>
      <c r="X608" t="str">
        <f t="shared" ca="1" si="118"/>
        <v>cu</v>
      </c>
      <c r="Y608" t="str">
        <f t="shared" si="119"/>
        <v>GO</v>
      </c>
      <c r="Z608">
        <f t="shared" si="120"/>
        <v>1050</v>
      </c>
    </row>
    <row r="609" spans="1:26">
      <c r="A609" t="str">
        <f t="shared" si="123"/>
        <v>rt2</v>
      </c>
      <c r="B609" t="str">
        <f>VLOOKUP(A609,EventPointTypeTable!$A:$B,MATCH(EventPointTypeTable!$B$1,EventPointTypeTable!$A$1:$B$1,0),0)</f>
        <v>루틴2</v>
      </c>
      <c r="C609">
        <v>40</v>
      </c>
      <c r="D609">
        <v>18</v>
      </c>
      <c r="E609">
        <f t="shared" ca="1" si="121"/>
        <v>477</v>
      </c>
      <c r="F609">
        <f ca="1">(60+SUMIF(OFFSET(N609,-$C609+1,0,$C609),"EN",OFFSET(O609,-$C609+1,0,$C609)))*SummonTypeTable!$Q$2</f>
        <v>406.66666666666663</v>
      </c>
      <c r="G609" t="str">
        <f ca="1">IF(C609=1,60*SummonTypeTable!$Q$2-OFFSET(F609,0,-1),
IF(F609&lt;&gt;OFFSET(F609,-1,0),OFFSET(F609,-1,0)-OFFSET(F609,0,-1),""))</f>
        <v/>
      </c>
      <c r="H609" t="str">
        <f ca="1">IF(C609=1,60*SummonTypeTable!$Q$2/OFFSET(F609,0,-1),
IF(F609&lt;&gt;OFFSET(F609,-1,0),OFFSET(F609,-1,0)/OFFSET(F609,0,-1),""))</f>
        <v/>
      </c>
      <c r="I609">
        <f ca="1">(60+SUMIF(OFFSET(N609,-$C609+1,0,$C609),"EN",OFFSET(O609,-$C609+1,0,$C609))+SUMIF(OFFSET(S609,-$C609+1,0,$C609),"EN",OFFSET(T609,-$C609+1,0,$C609)))*SummonTypeTable!$Q$2</f>
        <v>406.66666666666663</v>
      </c>
      <c r="J609" t="str">
        <f ca="1">IF(C609=1,60*SummonTypeTable!$Q$2-OFFSET(I609,0,-4),
IF(I609&lt;&gt;OFFSET(I609,-1,0),OFFSET(I609,-1,0)-OFFSET(I609,0,-4),""))</f>
        <v/>
      </c>
      <c r="K609" t="str">
        <f ca="1">IF(C609=1,60*SummonTypeTable!$Q$2/OFFSET(I609,0,-4),
IF(I609&lt;&gt;OFFSET(I609,-1,0),OFFSET(I609,-1,0)/OFFSET(I609,0,-4),""))</f>
        <v/>
      </c>
      <c r="L609" t="str">
        <f t="shared" ca="1" si="124"/>
        <v>cu</v>
      </c>
      <c r="M609" t="s">
        <v>81</v>
      </c>
      <c r="N609" t="s">
        <v>147</v>
      </c>
      <c r="O609">
        <v>2150</v>
      </c>
      <c r="P609" t="str">
        <f t="shared" si="115"/>
        <v/>
      </c>
      <c r="Q609" t="str">
        <f t="shared" ca="1" si="122"/>
        <v>cu</v>
      </c>
      <c r="R609" t="s">
        <v>81</v>
      </c>
      <c r="S609" t="s">
        <v>147</v>
      </c>
      <c r="T609">
        <v>1075</v>
      </c>
      <c r="U609" t="str">
        <f t="shared" ca="1" si="114"/>
        <v>cu</v>
      </c>
      <c r="V609" t="str">
        <f t="shared" si="116"/>
        <v>GO</v>
      </c>
      <c r="W609">
        <f t="shared" si="117"/>
        <v>2150</v>
      </c>
      <c r="X609" t="str">
        <f t="shared" ca="1" si="118"/>
        <v>cu</v>
      </c>
      <c r="Y609" t="str">
        <f t="shared" si="119"/>
        <v>GO</v>
      </c>
      <c r="Z609">
        <f t="shared" si="120"/>
        <v>1075</v>
      </c>
    </row>
    <row r="610" spans="1:26">
      <c r="A610" t="str">
        <f t="shared" si="123"/>
        <v>rt2</v>
      </c>
      <c r="B610" t="str">
        <f>VLOOKUP(A610,EventPointTypeTable!$A:$B,MATCH(EventPointTypeTable!$B$1,EventPointTypeTable!$A$1:$B$1,0),0)</f>
        <v>루틴2</v>
      </c>
      <c r="C610">
        <v>41</v>
      </c>
      <c r="D610">
        <v>31</v>
      </c>
      <c r="E610">
        <f t="shared" ca="1" si="121"/>
        <v>508</v>
      </c>
      <c r="F610">
        <f ca="1">(60+SUMIF(OFFSET(N610,-$C610+1,0,$C610),"EN",OFFSET(O610,-$C610+1,0,$C610)))*SummonTypeTable!$Q$2</f>
        <v>460</v>
      </c>
      <c r="G610">
        <f ca="1">IF(C610=1,60*SummonTypeTable!$Q$2-OFFSET(F610,0,-1),
IF(F610&lt;&gt;OFFSET(F610,-1,0),OFFSET(F610,-1,0)-OFFSET(F610,0,-1),""))</f>
        <v>-101.33333333333337</v>
      </c>
      <c r="H610">
        <f ca="1">IF(C610=1,60*SummonTypeTable!$Q$2/OFFSET(F610,0,-1),
IF(F610&lt;&gt;OFFSET(F610,-1,0),OFFSET(F610,-1,0)/OFFSET(F610,0,-1),""))</f>
        <v>0.80052493438320205</v>
      </c>
      <c r="I610">
        <f ca="1">(60+SUMIF(OFFSET(N610,-$C610+1,0,$C610),"EN",OFFSET(O610,-$C610+1,0,$C610))+SUMIF(OFFSET(S610,-$C610+1,0,$C610),"EN",OFFSET(T610,-$C610+1,0,$C610)))*SummonTypeTable!$Q$2</f>
        <v>460</v>
      </c>
      <c r="J610">
        <f ca="1">IF(C610=1,60*SummonTypeTable!$Q$2-OFFSET(I610,0,-4),
IF(I610&lt;&gt;OFFSET(I610,-1,0),OFFSET(I610,-1,0)-OFFSET(I610,0,-4),""))</f>
        <v>-101.33333333333337</v>
      </c>
      <c r="K610">
        <f ca="1">IF(C610=1,60*SummonTypeTable!$Q$2/OFFSET(I610,0,-4),
IF(I610&lt;&gt;OFFSET(I610,-1,0),OFFSET(I610,-1,0)/OFFSET(I610,0,-4),""))</f>
        <v>0.80052493438320205</v>
      </c>
      <c r="L610" t="str">
        <f t="shared" ca="1" si="124"/>
        <v>cu</v>
      </c>
      <c r="M610" t="s">
        <v>81</v>
      </c>
      <c r="N610" t="s">
        <v>146</v>
      </c>
      <c r="O610">
        <v>80</v>
      </c>
      <c r="P610" t="str">
        <f t="shared" si="115"/>
        <v>에너지너무많음</v>
      </c>
      <c r="Q610" t="str">
        <f t="shared" ca="1" si="122"/>
        <v>cu</v>
      </c>
      <c r="R610" t="s">
        <v>81</v>
      </c>
      <c r="S610" t="s">
        <v>147</v>
      </c>
      <c r="T610">
        <v>1100</v>
      </c>
      <c r="U610" t="str">
        <f t="shared" ca="1" si="114"/>
        <v>cu</v>
      </c>
      <c r="V610" t="str">
        <f t="shared" si="116"/>
        <v>EN</v>
      </c>
      <c r="W610">
        <f t="shared" si="117"/>
        <v>80</v>
      </c>
      <c r="X610" t="str">
        <f t="shared" ca="1" si="118"/>
        <v>cu</v>
      </c>
      <c r="Y610" t="str">
        <f t="shared" si="119"/>
        <v>GO</v>
      </c>
      <c r="Z610">
        <f t="shared" si="120"/>
        <v>1100</v>
      </c>
    </row>
    <row r="611" spans="1:26">
      <c r="A611" t="str">
        <f t="shared" si="123"/>
        <v>rt2</v>
      </c>
      <c r="B611" t="str">
        <f>VLOOKUP(A611,EventPointTypeTable!$A:$B,MATCH(EventPointTypeTable!$B$1,EventPointTypeTable!$A$1:$B$1,0),0)</f>
        <v>루틴2</v>
      </c>
      <c r="C611">
        <v>42</v>
      </c>
      <c r="D611">
        <v>38</v>
      </c>
      <c r="E611">
        <f t="shared" ca="1" si="121"/>
        <v>546</v>
      </c>
      <c r="F611">
        <f ca="1">(60+SUMIF(OFFSET(N611,-$C611+1,0,$C611),"EN",OFFSET(O611,-$C611+1,0,$C611)))*SummonTypeTable!$Q$2</f>
        <v>460</v>
      </c>
      <c r="G611" t="str">
        <f ca="1">IF(C611=1,60*SummonTypeTable!$Q$2-OFFSET(F611,0,-1),
IF(F611&lt;&gt;OFFSET(F611,-1,0),OFFSET(F611,-1,0)-OFFSET(F611,0,-1),""))</f>
        <v/>
      </c>
      <c r="H611" t="str">
        <f ca="1">IF(C611=1,60*SummonTypeTable!$Q$2/OFFSET(F611,0,-1),
IF(F611&lt;&gt;OFFSET(F611,-1,0),OFFSET(F611,-1,0)/OFFSET(F611,0,-1),""))</f>
        <v/>
      </c>
      <c r="I611">
        <f ca="1">(60+SUMIF(OFFSET(N611,-$C611+1,0,$C611),"EN",OFFSET(O611,-$C611+1,0,$C611))+SUMIF(OFFSET(S611,-$C611+1,0,$C611),"EN",OFFSET(T611,-$C611+1,0,$C611)))*SummonTypeTable!$Q$2</f>
        <v>460</v>
      </c>
      <c r="J611" t="str">
        <f ca="1">IF(C611=1,60*SummonTypeTable!$Q$2-OFFSET(I611,0,-4),
IF(I611&lt;&gt;OFFSET(I611,-1,0),OFFSET(I611,-1,0)-OFFSET(I611,0,-4),""))</f>
        <v/>
      </c>
      <c r="K611" t="str">
        <f ca="1">IF(C611=1,60*SummonTypeTable!$Q$2/OFFSET(I611,0,-4),
IF(I611&lt;&gt;OFFSET(I611,-1,0),OFFSET(I611,-1,0)/OFFSET(I611,0,-4),""))</f>
        <v/>
      </c>
      <c r="L611" t="str">
        <f t="shared" ca="1" si="124"/>
        <v>cu</v>
      </c>
      <c r="M611" t="s">
        <v>81</v>
      </c>
      <c r="N611" t="s">
        <v>147</v>
      </c>
      <c r="O611">
        <v>2250</v>
      </c>
      <c r="P611" t="str">
        <f t="shared" si="115"/>
        <v/>
      </c>
      <c r="Q611" t="str">
        <f t="shared" ca="1" si="122"/>
        <v>cu</v>
      </c>
      <c r="R611" t="s">
        <v>81</v>
      </c>
      <c r="S611" t="s">
        <v>147</v>
      </c>
      <c r="T611">
        <v>1125</v>
      </c>
      <c r="U611" t="str">
        <f t="shared" ca="1" si="114"/>
        <v>cu</v>
      </c>
      <c r="V611" t="str">
        <f t="shared" si="116"/>
        <v>GO</v>
      </c>
      <c r="W611">
        <f t="shared" si="117"/>
        <v>2250</v>
      </c>
      <c r="X611" t="str">
        <f t="shared" ca="1" si="118"/>
        <v>cu</v>
      </c>
      <c r="Y611" t="str">
        <f t="shared" si="119"/>
        <v>GO</v>
      </c>
      <c r="Z611">
        <f t="shared" si="120"/>
        <v>1125</v>
      </c>
    </row>
    <row r="612" spans="1:26">
      <c r="A612" t="str">
        <f t="shared" si="123"/>
        <v>rt2</v>
      </c>
      <c r="B612" t="str">
        <f>VLOOKUP(A612,EventPointTypeTable!$A:$B,MATCH(EventPointTypeTable!$B$1,EventPointTypeTable!$A$1:$B$1,0),0)</f>
        <v>루틴2</v>
      </c>
      <c r="C612">
        <v>43</v>
      </c>
      <c r="D612">
        <v>4</v>
      </c>
      <c r="E612">
        <f t="shared" ca="1" si="121"/>
        <v>550</v>
      </c>
      <c r="F612">
        <f ca="1">(60+SUMIF(OFFSET(N612,-$C612+1,0,$C612),"EN",OFFSET(O612,-$C612+1,0,$C612)))*SummonTypeTable!$Q$2</f>
        <v>460</v>
      </c>
      <c r="G612" t="str">
        <f ca="1">IF(C612=1,60*SummonTypeTable!$Q$2-OFFSET(F612,0,-1),
IF(F612&lt;&gt;OFFSET(F612,-1,0),OFFSET(F612,-1,0)-OFFSET(F612,0,-1),""))</f>
        <v/>
      </c>
      <c r="H612" t="str">
        <f ca="1">IF(C612=1,60*SummonTypeTable!$Q$2/OFFSET(F612,0,-1),
IF(F612&lt;&gt;OFFSET(F612,-1,0),OFFSET(F612,-1,0)/OFFSET(F612,0,-1),""))</f>
        <v/>
      </c>
      <c r="I612">
        <f ca="1">(60+SUMIF(OFFSET(N612,-$C612+1,0,$C612),"EN",OFFSET(O612,-$C612+1,0,$C612))+SUMIF(OFFSET(S612,-$C612+1,0,$C612),"EN",OFFSET(T612,-$C612+1,0,$C612)))*SummonTypeTable!$Q$2</f>
        <v>460</v>
      </c>
      <c r="J612" t="str">
        <f ca="1">IF(C612=1,60*SummonTypeTable!$Q$2-OFFSET(I612,0,-4),
IF(I612&lt;&gt;OFFSET(I612,-1,0),OFFSET(I612,-1,0)-OFFSET(I612,0,-4),""))</f>
        <v/>
      </c>
      <c r="K612" t="str">
        <f ca="1">IF(C612=1,60*SummonTypeTable!$Q$2/OFFSET(I612,0,-4),
IF(I612&lt;&gt;OFFSET(I612,-1,0),OFFSET(I612,-1,0)/OFFSET(I612,0,-4),""))</f>
        <v/>
      </c>
      <c r="L612" t="str">
        <f t="shared" ca="1" si="124"/>
        <v>it</v>
      </c>
      <c r="M612" t="s">
        <v>139</v>
      </c>
      <c r="N612" t="s">
        <v>138</v>
      </c>
      <c r="O612">
        <v>1</v>
      </c>
      <c r="P612" t="str">
        <f t="shared" si="115"/>
        <v/>
      </c>
      <c r="Q612" t="str">
        <f t="shared" ca="1" si="122"/>
        <v>cu</v>
      </c>
      <c r="R612" t="s">
        <v>81</v>
      </c>
      <c r="S612" t="s">
        <v>147</v>
      </c>
      <c r="T612">
        <v>1150</v>
      </c>
      <c r="U612" t="str">
        <f t="shared" ca="1" si="114"/>
        <v>it</v>
      </c>
      <c r="V612" t="str">
        <f t="shared" si="116"/>
        <v>Cash_sSpellGacha</v>
      </c>
      <c r="W612">
        <f t="shared" si="117"/>
        <v>1</v>
      </c>
      <c r="X612" t="str">
        <f t="shared" ca="1" si="118"/>
        <v>cu</v>
      </c>
      <c r="Y612" t="str">
        <f t="shared" si="119"/>
        <v>GO</v>
      </c>
      <c r="Z612">
        <f t="shared" si="120"/>
        <v>1150</v>
      </c>
    </row>
    <row r="613" spans="1:26">
      <c r="A613" t="str">
        <f t="shared" si="123"/>
        <v>rt2</v>
      </c>
      <c r="B613" t="str">
        <f>VLOOKUP(A613,EventPointTypeTable!$A:$B,MATCH(EventPointTypeTable!$B$1,EventPointTypeTable!$A$1:$B$1,0),0)</f>
        <v>루틴2</v>
      </c>
      <c r="C613">
        <v>44</v>
      </c>
      <c r="D613">
        <v>42</v>
      </c>
      <c r="E613">
        <f t="shared" ca="1" si="121"/>
        <v>592</v>
      </c>
      <c r="F613">
        <f ca="1">(60+SUMIF(OFFSET(N613,-$C613+1,0,$C613),"EN",OFFSET(O613,-$C613+1,0,$C613)))*SummonTypeTable!$Q$2</f>
        <v>520</v>
      </c>
      <c r="G613">
        <f ca="1">IF(C613=1,60*SummonTypeTable!$Q$2-OFFSET(F613,0,-1),
IF(F613&lt;&gt;OFFSET(F613,-1,0),OFFSET(F613,-1,0)-OFFSET(F613,0,-1),""))</f>
        <v>-132</v>
      </c>
      <c r="H613">
        <f ca="1">IF(C613=1,60*SummonTypeTable!$Q$2/OFFSET(F613,0,-1),
IF(F613&lt;&gt;OFFSET(F613,-1,0),OFFSET(F613,-1,0)/OFFSET(F613,0,-1),""))</f>
        <v>0.77702702702702697</v>
      </c>
      <c r="I613">
        <f ca="1">(60+SUMIF(OFFSET(N613,-$C613+1,0,$C613),"EN",OFFSET(O613,-$C613+1,0,$C613))+SUMIF(OFFSET(S613,-$C613+1,0,$C613),"EN",OFFSET(T613,-$C613+1,0,$C613)))*SummonTypeTable!$Q$2</f>
        <v>520</v>
      </c>
      <c r="J613">
        <f ca="1">IF(C613=1,60*SummonTypeTable!$Q$2-OFFSET(I613,0,-4),
IF(I613&lt;&gt;OFFSET(I613,-1,0),OFFSET(I613,-1,0)-OFFSET(I613,0,-4),""))</f>
        <v>-132</v>
      </c>
      <c r="K613">
        <f ca="1">IF(C613=1,60*SummonTypeTable!$Q$2/OFFSET(I613,0,-4),
IF(I613&lt;&gt;OFFSET(I613,-1,0),OFFSET(I613,-1,0)/OFFSET(I613,0,-4),""))</f>
        <v>0.77702702702702697</v>
      </c>
      <c r="L613" t="str">
        <f t="shared" ca="1" si="124"/>
        <v>cu</v>
      </c>
      <c r="M613" t="s">
        <v>81</v>
      </c>
      <c r="N613" t="s">
        <v>146</v>
      </c>
      <c r="O613">
        <v>90</v>
      </c>
      <c r="P613" t="str">
        <f t="shared" si="115"/>
        <v>에너지너무많음</v>
      </c>
      <c r="Q613" t="str">
        <f t="shared" ca="1" si="122"/>
        <v>cu</v>
      </c>
      <c r="R613" t="s">
        <v>81</v>
      </c>
      <c r="S613" t="s">
        <v>147</v>
      </c>
      <c r="T613">
        <v>1175</v>
      </c>
      <c r="U613" t="str">
        <f t="shared" ca="1" si="114"/>
        <v>cu</v>
      </c>
      <c r="V613" t="str">
        <f t="shared" si="116"/>
        <v>EN</v>
      </c>
      <c r="W613">
        <f t="shared" si="117"/>
        <v>90</v>
      </c>
      <c r="X613" t="str">
        <f t="shared" ca="1" si="118"/>
        <v>cu</v>
      </c>
      <c r="Y613" t="str">
        <f t="shared" si="119"/>
        <v>GO</v>
      </c>
      <c r="Z613">
        <f t="shared" si="120"/>
        <v>1175</v>
      </c>
    </row>
    <row r="614" spans="1:26">
      <c r="A614" t="str">
        <f t="shared" si="123"/>
        <v>rt2</v>
      </c>
      <c r="B614" t="str">
        <f>VLOOKUP(A614,EventPointTypeTable!$A:$B,MATCH(EventPointTypeTable!$B$1,EventPointTypeTable!$A$1:$B$1,0),0)</f>
        <v>루틴2</v>
      </c>
      <c r="C614">
        <v>45</v>
      </c>
      <c r="D614">
        <v>42</v>
      </c>
      <c r="E614">
        <f t="shared" ca="1" si="121"/>
        <v>634</v>
      </c>
      <c r="F614">
        <f ca="1">(60+SUMIF(OFFSET(N614,-$C614+1,0,$C614),"EN",OFFSET(O614,-$C614+1,0,$C614)))*SummonTypeTable!$Q$2</f>
        <v>520</v>
      </c>
      <c r="G614" t="str">
        <f ca="1">IF(C614=1,60*SummonTypeTable!$Q$2-OFFSET(F614,0,-1),
IF(F614&lt;&gt;OFFSET(F614,-1,0),OFFSET(F614,-1,0)-OFFSET(F614,0,-1),""))</f>
        <v/>
      </c>
      <c r="H614" t="str">
        <f ca="1">IF(C614=1,60*SummonTypeTable!$Q$2/OFFSET(F614,0,-1),
IF(F614&lt;&gt;OFFSET(F614,-1,0),OFFSET(F614,-1,0)/OFFSET(F614,0,-1),""))</f>
        <v/>
      </c>
      <c r="I614">
        <f ca="1">(60+SUMIF(OFFSET(N614,-$C614+1,0,$C614),"EN",OFFSET(O614,-$C614+1,0,$C614))+SUMIF(OFFSET(S614,-$C614+1,0,$C614),"EN",OFFSET(T614,-$C614+1,0,$C614)))*SummonTypeTable!$Q$2</f>
        <v>520</v>
      </c>
      <c r="J614" t="str">
        <f ca="1">IF(C614=1,60*SummonTypeTable!$Q$2-OFFSET(I614,0,-4),
IF(I614&lt;&gt;OFFSET(I614,-1,0),OFFSET(I614,-1,0)-OFFSET(I614,0,-4),""))</f>
        <v/>
      </c>
      <c r="K614" t="str">
        <f ca="1">IF(C614=1,60*SummonTypeTable!$Q$2/OFFSET(I614,0,-4),
IF(I614&lt;&gt;OFFSET(I614,-1,0),OFFSET(I614,-1,0)/OFFSET(I614,0,-4),""))</f>
        <v/>
      </c>
      <c r="L614" t="str">
        <f t="shared" ca="1" si="124"/>
        <v>cu</v>
      </c>
      <c r="M614" t="s">
        <v>81</v>
      </c>
      <c r="N614" t="s">
        <v>147</v>
      </c>
      <c r="O614">
        <v>2400</v>
      </c>
      <c r="P614" t="str">
        <f t="shared" si="115"/>
        <v/>
      </c>
      <c r="Q614" t="str">
        <f t="shared" ca="1" si="122"/>
        <v>cu</v>
      </c>
      <c r="R614" t="s">
        <v>81</v>
      </c>
      <c r="S614" t="s">
        <v>147</v>
      </c>
      <c r="T614">
        <v>1200</v>
      </c>
      <c r="U614" t="str">
        <f t="shared" ca="1" si="114"/>
        <v>cu</v>
      </c>
      <c r="V614" t="str">
        <f t="shared" si="116"/>
        <v>GO</v>
      </c>
      <c r="W614">
        <f t="shared" si="117"/>
        <v>2400</v>
      </c>
      <c r="X614" t="str">
        <f t="shared" ca="1" si="118"/>
        <v>cu</v>
      </c>
      <c r="Y614" t="str">
        <f t="shared" si="119"/>
        <v>GO</v>
      </c>
      <c r="Z614">
        <f t="shared" si="120"/>
        <v>1200</v>
      </c>
    </row>
    <row r="615" spans="1:26">
      <c r="A615" t="str">
        <f t="shared" si="123"/>
        <v>rt2</v>
      </c>
      <c r="B615" t="str">
        <f>VLOOKUP(A615,EventPointTypeTable!$A:$B,MATCH(EventPointTypeTable!$B$1,EventPointTypeTable!$A$1:$B$1,0),0)</f>
        <v>루틴2</v>
      </c>
      <c r="C615">
        <v>46</v>
      </c>
      <c r="D615">
        <v>12</v>
      </c>
      <c r="E615">
        <f t="shared" ca="1" si="121"/>
        <v>646</v>
      </c>
      <c r="F615">
        <f ca="1">(60+SUMIF(OFFSET(N615,-$C615+1,0,$C615),"EN",OFFSET(O615,-$C615+1,0,$C615)))*SummonTypeTable!$Q$2</f>
        <v>520</v>
      </c>
      <c r="G615" t="str">
        <f ca="1">IF(C615=1,60*SummonTypeTable!$Q$2-OFFSET(F615,0,-1),
IF(F615&lt;&gt;OFFSET(F615,-1,0),OFFSET(F615,-1,0)-OFFSET(F615,0,-1),""))</f>
        <v/>
      </c>
      <c r="H615" t="str">
        <f ca="1">IF(C615=1,60*SummonTypeTable!$Q$2/OFFSET(F615,0,-1),
IF(F615&lt;&gt;OFFSET(F615,-1,0),OFFSET(F615,-1,0)/OFFSET(F615,0,-1),""))</f>
        <v/>
      </c>
      <c r="I615">
        <f ca="1">(60+SUMIF(OFFSET(N615,-$C615+1,0,$C615),"EN",OFFSET(O615,-$C615+1,0,$C615))+SUMIF(OFFSET(S615,-$C615+1,0,$C615),"EN",OFFSET(T615,-$C615+1,0,$C615)))*SummonTypeTable!$Q$2</f>
        <v>520</v>
      </c>
      <c r="J615" t="str">
        <f ca="1">IF(C615=1,60*SummonTypeTable!$Q$2-OFFSET(I615,0,-4),
IF(I615&lt;&gt;OFFSET(I615,-1,0),OFFSET(I615,-1,0)-OFFSET(I615,0,-4),""))</f>
        <v/>
      </c>
      <c r="K615" t="str">
        <f ca="1">IF(C615=1,60*SummonTypeTable!$Q$2/OFFSET(I615,0,-4),
IF(I615&lt;&gt;OFFSET(I615,-1,0),OFFSET(I615,-1,0)/OFFSET(I615,0,-4),""))</f>
        <v/>
      </c>
      <c r="L615" t="str">
        <f t="shared" ca="1" si="124"/>
        <v>it</v>
      </c>
      <c r="M615" t="s">
        <v>139</v>
      </c>
      <c r="N615" t="s">
        <v>140</v>
      </c>
      <c r="O615">
        <v>1</v>
      </c>
      <c r="P615" t="str">
        <f t="shared" si="115"/>
        <v/>
      </c>
      <c r="Q615" t="str">
        <f t="shared" ca="1" si="122"/>
        <v>cu</v>
      </c>
      <c r="R615" t="s">
        <v>81</v>
      </c>
      <c r="S615" t="s">
        <v>147</v>
      </c>
      <c r="T615">
        <v>1225</v>
      </c>
      <c r="U615" t="str">
        <f t="shared" ca="1" si="114"/>
        <v>it</v>
      </c>
      <c r="V615" t="str">
        <f t="shared" si="116"/>
        <v>Cash_sCharacterGacha</v>
      </c>
      <c r="W615">
        <f t="shared" si="117"/>
        <v>1</v>
      </c>
      <c r="X615" t="str">
        <f t="shared" ca="1" si="118"/>
        <v>cu</v>
      </c>
      <c r="Y615" t="str">
        <f t="shared" si="119"/>
        <v>GO</v>
      </c>
      <c r="Z615">
        <f t="shared" si="120"/>
        <v>1225</v>
      </c>
    </row>
    <row r="616" spans="1:26">
      <c r="A616" t="str">
        <f t="shared" si="123"/>
        <v>rt2</v>
      </c>
      <c r="B616" t="str">
        <f>VLOOKUP(A616,EventPointTypeTable!$A:$B,MATCH(EventPointTypeTable!$B$1,EventPointTypeTable!$A$1:$B$1,0),0)</f>
        <v>루틴2</v>
      </c>
      <c r="C616">
        <v>47</v>
      </c>
      <c r="D616">
        <v>38</v>
      </c>
      <c r="E616">
        <f t="shared" ca="1" si="121"/>
        <v>684</v>
      </c>
      <c r="F616">
        <f ca="1">(60+SUMIF(OFFSET(N616,-$C616+1,0,$C616),"EN",OFFSET(O616,-$C616+1,0,$C616)))*SummonTypeTable!$Q$2</f>
        <v>520</v>
      </c>
      <c r="G616" t="str">
        <f ca="1">IF(C616=1,60*SummonTypeTable!$Q$2-OFFSET(F616,0,-1),
IF(F616&lt;&gt;OFFSET(F616,-1,0),OFFSET(F616,-1,0)-OFFSET(F616,0,-1),""))</f>
        <v/>
      </c>
      <c r="H616" t="str">
        <f ca="1">IF(C616=1,60*SummonTypeTable!$Q$2/OFFSET(F616,0,-1),
IF(F616&lt;&gt;OFFSET(F616,-1,0),OFFSET(F616,-1,0)/OFFSET(F616,0,-1),""))</f>
        <v/>
      </c>
      <c r="I616">
        <f ca="1">(60+SUMIF(OFFSET(N616,-$C616+1,0,$C616),"EN",OFFSET(O616,-$C616+1,0,$C616))+SUMIF(OFFSET(S616,-$C616+1,0,$C616),"EN",OFFSET(T616,-$C616+1,0,$C616)))*SummonTypeTable!$Q$2</f>
        <v>520</v>
      </c>
      <c r="J616" t="str">
        <f ca="1">IF(C616=1,60*SummonTypeTable!$Q$2-OFFSET(I616,0,-4),
IF(I616&lt;&gt;OFFSET(I616,-1,0),OFFSET(I616,-1,0)-OFFSET(I616,0,-4),""))</f>
        <v/>
      </c>
      <c r="K616" t="str">
        <f ca="1">IF(C616=1,60*SummonTypeTable!$Q$2/OFFSET(I616,0,-4),
IF(I616&lt;&gt;OFFSET(I616,-1,0),OFFSET(I616,-1,0)/OFFSET(I616,0,-4),""))</f>
        <v/>
      </c>
      <c r="L616" t="str">
        <f t="shared" ca="1" si="124"/>
        <v>cu</v>
      </c>
      <c r="M616" t="s">
        <v>81</v>
      </c>
      <c r="N616" t="s">
        <v>153</v>
      </c>
      <c r="O616">
        <v>9</v>
      </c>
      <c r="P616" t="str">
        <f t="shared" si="115"/>
        <v/>
      </c>
      <c r="Q616" t="str">
        <f t="shared" ca="1" si="122"/>
        <v>cu</v>
      </c>
      <c r="R616" t="s">
        <v>81</v>
      </c>
      <c r="S616" t="s">
        <v>153</v>
      </c>
      <c r="T616">
        <v>3</v>
      </c>
      <c r="U616" t="str">
        <f t="shared" ca="1" si="114"/>
        <v>cu</v>
      </c>
      <c r="V616" t="str">
        <f t="shared" si="116"/>
        <v>DI</v>
      </c>
      <c r="W616">
        <f t="shared" si="117"/>
        <v>9</v>
      </c>
      <c r="X616" t="str">
        <f t="shared" ca="1" si="118"/>
        <v>cu</v>
      </c>
      <c r="Y616" t="str">
        <f t="shared" si="119"/>
        <v>DI</v>
      </c>
      <c r="Z616">
        <f t="shared" si="120"/>
        <v>3</v>
      </c>
    </row>
    <row r="617" spans="1:26">
      <c r="A617" t="str">
        <f t="shared" si="123"/>
        <v>rt2</v>
      </c>
      <c r="B617" t="str">
        <f>VLOOKUP(A617,EventPointTypeTable!$A:$B,MATCH(EventPointTypeTable!$B$1,EventPointTypeTable!$A$1:$B$1,0),0)</f>
        <v>루틴2</v>
      </c>
      <c r="C617">
        <v>48</v>
      </c>
      <c r="D617">
        <v>42</v>
      </c>
      <c r="E617">
        <f t="shared" ca="1" si="121"/>
        <v>726</v>
      </c>
      <c r="F617">
        <f ca="1">(60+SUMIF(OFFSET(N617,-$C617+1,0,$C617),"EN",OFFSET(O617,-$C617+1,0,$C617)))*SummonTypeTable!$Q$2</f>
        <v>520</v>
      </c>
      <c r="G617" t="str">
        <f ca="1">IF(C617=1,60*SummonTypeTable!$Q$2-OFFSET(F617,0,-1),
IF(F617&lt;&gt;OFFSET(F617,-1,0),OFFSET(F617,-1,0)-OFFSET(F617,0,-1),""))</f>
        <v/>
      </c>
      <c r="H617" t="str">
        <f ca="1">IF(C617=1,60*SummonTypeTable!$Q$2/OFFSET(F617,0,-1),
IF(F617&lt;&gt;OFFSET(F617,-1,0),OFFSET(F617,-1,0)/OFFSET(F617,0,-1),""))</f>
        <v/>
      </c>
      <c r="I617">
        <f ca="1">(60+SUMIF(OFFSET(N617,-$C617+1,0,$C617),"EN",OFFSET(O617,-$C617+1,0,$C617))+SUMIF(OFFSET(S617,-$C617+1,0,$C617),"EN",OFFSET(T617,-$C617+1,0,$C617)))*SummonTypeTable!$Q$2</f>
        <v>520</v>
      </c>
      <c r="J617" t="str">
        <f ca="1">IF(C617=1,60*SummonTypeTable!$Q$2-OFFSET(I617,0,-4),
IF(I617&lt;&gt;OFFSET(I617,-1,0),OFFSET(I617,-1,0)-OFFSET(I617,0,-4),""))</f>
        <v/>
      </c>
      <c r="K617" t="str">
        <f ca="1">IF(C617=1,60*SummonTypeTable!$Q$2/OFFSET(I617,0,-4),
IF(I617&lt;&gt;OFFSET(I617,-1,0),OFFSET(I617,-1,0)/OFFSET(I617,0,-4),""))</f>
        <v/>
      </c>
      <c r="L617" t="str">
        <f t="shared" ca="1" si="124"/>
        <v>cu</v>
      </c>
      <c r="M617" t="s">
        <v>81</v>
      </c>
      <c r="N617" t="s">
        <v>147</v>
      </c>
      <c r="O617">
        <v>2550</v>
      </c>
      <c r="P617" t="str">
        <f t="shared" si="115"/>
        <v/>
      </c>
      <c r="Q617" t="str">
        <f t="shared" ca="1" si="122"/>
        <v>cu</v>
      </c>
      <c r="R617" t="s">
        <v>81</v>
      </c>
      <c r="S617" t="s">
        <v>147</v>
      </c>
      <c r="T617">
        <v>1275</v>
      </c>
      <c r="U617" t="str">
        <f t="shared" ca="1" si="114"/>
        <v>cu</v>
      </c>
      <c r="V617" t="str">
        <f t="shared" si="116"/>
        <v>GO</v>
      </c>
      <c r="W617">
        <f t="shared" si="117"/>
        <v>2550</v>
      </c>
      <c r="X617" t="str">
        <f t="shared" ca="1" si="118"/>
        <v>cu</v>
      </c>
      <c r="Y617" t="str">
        <f t="shared" si="119"/>
        <v>GO</v>
      </c>
      <c r="Z617">
        <f t="shared" si="120"/>
        <v>1275</v>
      </c>
    </row>
    <row r="618" spans="1:26">
      <c r="A618" t="str">
        <f t="shared" si="123"/>
        <v>rt2</v>
      </c>
      <c r="B618" t="str">
        <f>VLOOKUP(A618,EventPointTypeTable!$A:$B,MATCH(EventPointTypeTable!$B$1,EventPointTypeTable!$A$1:$B$1,0),0)</f>
        <v>루틴2</v>
      </c>
      <c r="C618">
        <v>49</v>
      </c>
      <c r="D618">
        <v>12</v>
      </c>
      <c r="E618">
        <f t="shared" ca="1" si="121"/>
        <v>738</v>
      </c>
      <c r="F618">
        <f ca="1">(60+SUMIF(OFFSET(N618,-$C618+1,0,$C618),"EN",OFFSET(O618,-$C618+1,0,$C618)))*SummonTypeTable!$Q$2</f>
        <v>520</v>
      </c>
      <c r="G618" t="str">
        <f ca="1">IF(C618=1,60*SummonTypeTable!$Q$2-OFFSET(F618,0,-1),
IF(F618&lt;&gt;OFFSET(F618,-1,0),OFFSET(F618,-1,0)-OFFSET(F618,0,-1),""))</f>
        <v/>
      </c>
      <c r="H618" t="str">
        <f ca="1">IF(C618=1,60*SummonTypeTable!$Q$2/OFFSET(F618,0,-1),
IF(F618&lt;&gt;OFFSET(F618,-1,0),OFFSET(F618,-1,0)/OFFSET(F618,0,-1),""))</f>
        <v/>
      </c>
      <c r="I618">
        <f ca="1">(60+SUMIF(OFFSET(N618,-$C618+1,0,$C618),"EN",OFFSET(O618,-$C618+1,0,$C618))+SUMIF(OFFSET(S618,-$C618+1,0,$C618),"EN",OFFSET(T618,-$C618+1,0,$C618)))*SummonTypeTable!$Q$2</f>
        <v>520</v>
      </c>
      <c r="J618" t="str">
        <f ca="1">IF(C618=1,60*SummonTypeTable!$Q$2-OFFSET(I618,0,-4),
IF(I618&lt;&gt;OFFSET(I618,-1,0),OFFSET(I618,-1,0)-OFFSET(I618,0,-4),""))</f>
        <v/>
      </c>
      <c r="K618" t="str">
        <f ca="1">IF(C618=1,60*SummonTypeTable!$Q$2/OFFSET(I618,0,-4),
IF(I618&lt;&gt;OFFSET(I618,-1,0),OFFSET(I618,-1,0)/OFFSET(I618,0,-4),""))</f>
        <v/>
      </c>
      <c r="L618" t="str">
        <f t="shared" ca="1" si="124"/>
        <v>it</v>
      </c>
      <c r="M618" t="s">
        <v>139</v>
      </c>
      <c r="N618" t="s">
        <v>138</v>
      </c>
      <c r="O618">
        <v>1</v>
      </c>
      <c r="P618" t="str">
        <f t="shared" si="115"/>
        <v/>
      </c>
      <c r="Q618" t="str">
        <f t="shared" ca="1" si="122"/>
        <v>cu</v>
      </c>
      <c r="R618" t="s">
        <v>81</v>
      </c>
      <c r="S618" t="s">
        <v>147</v>
      </c>
      <c r="T618">
        <v>1300</v>
      </c>
      <c r="U618" t="str">
        <f t="shared" ca="1" si="114"/>
        <v>it</v>
      </c>
      <c r="V618" t="str">
        <f t="shared" si="116"/>
        <v>Cash_sSpellGacha</v>
      </c>
      <c r="W618">
        <f t="shared" si="117"/>
        <v>1</v>
      </c>
      <c r="X618" t="str">
        <f t="shared" ca="1" si="118"/>
        <v>cu</v>
      </c>
      <c r="Y618" t="str">
        <f t="shared" si="119"/>
        <v>GO</v>
      </c>
      <c r="Z618">
        <f t="shared" si="120"/>
        <v>1300</v>
      </c>
    </row>
    <row r="619" spans="1:26">
      <c r="A619" t="str">
        <f t="shared" si="123"/>
        <v>rt2</v>
      </c>
      <c r="B619" t="str">
        <f>VLOOKUP(A619,EventPointTypeTable!$A:$B,MATCH(EventPointTypeTable!$B$1,EventPointTypeTable!$A$1:$B$1,0),0)</f>
        <v>루틴2</v>
      </c>
      <c r="C619">
        <v>50</v>
      </c>
      <c r="D619">
        <v>46</v>
      </c>
      <c r="E619">
        <f t="shared" ca="1" si="121"/>
        <v>784</v>
      </c>
      <c r="F619">
        <f ca="1">(60+SUMIF(OFFSET(N619,-$C619+1,0,$C619),"EN",OFFSET(O619,-$C619+1,0,$C619)))*SummonTypeTable!$Q$2</f>
        <v>573.33333333333326</v>
      </c>
      <c r="G619">
        <f ca="1">IF(C619=1,60*SummonTypeTable!$Q$2-OFFSET(F619,0,-1),
IF(F619&lt;&gt;OFFSET(F619,-1,0),OFFSET(F619,-1,0)-OFFSET(F619,0,-1),""))</f>
        <v>-264</v>
      </c>
      <c r="H619">
        <f ca="1">IF(C619=1,60*SummonTypeTable!$Q$2/OFFSET(F619,0,-1),
IF(F619&lt;&gt;OFFSET(F619,-1,0),OFFSET(F619,-1,0)/OFFSET(F619,0,-1),""))</f>
        <v>0.66326530612244894</v>
      </c>
      <c r="I619">
        <f ca="1">(60+SUMIF(OFFSET(N619,-$C619+1,0,$C619),"EN",OFFSET(O619,-$C619+1,0,$C619))+SUMIF(OFFSET(S619,-$C619+1,0,$C619),"EN",OFFSET(T619,-$C619+1,0,$C619)))*SummonTypeTable!$Q$2</f>
        <v>573.33333333333326</v>
      </c>
      <c r="J619">
        <f ca="1">IF(C619=1,60*SummonTypeTable!$Q$2-OFFSET(I619,0,-4),
IF(I619&lt;&gt;OFFSET(I619,-1,0),OFFSET(I619,-1,0)-OFFSET(I619,0,-4),""))</f>
        <v>-264</v>
      </c>
      <c r="K619">
        <f ca="1">IF(C619=1,60*SummonTypeTable!$Q$2/OFFSET(I619,0,-4),
IF(I619&lt;&gt;OFFSET(I619,-1,0),OFFSET(I619,-1,0)/OFFSET(I619,0,-4),""))</f>
        <v>0.66326530612244894</v>
      </c>
      <c r="L619" t="str">
        <f t="shared" ca="1" si="124"/>
        <v>cu</v>
      </c>
      <c r="M619" t="s">
        <v>81</v>
      </c>
      <c r="N619" t="s">
        <v>146</v>
      </c>
      <c r="O619">
        <v>80</v>
      </c>
      <c r="P619" t="str">
        <f t="shared" si="115"/>
        <v>에너지너무많음</v>
      </c>
      <c r="Q619" t="str">
        <f t="shared" ca="1" si="122"/>
        <v>cu</v>
      </c>
      <c r="R619" t="s">
        <v>81</v>
      </c>
      <c r="S619" t="s">
        <v>147</v>
      </c>
      <c r="T619">
        <v>1325</v>
      </c>
      <c r="U619" t="str">
        <f t="shared" ca="1" si="114"/>
        <v>cu</v>
      </c>
      <c r="V619" t="str">
        <f t="shared" si="116"/>
        <v>EN</v>
      </c>
      <c r="W619">
        <f t="shared" si="117"/>
        <v>80</v>
      </c>
      <c r="X619" t="str">
        <f t="shared" ca="1" si="118"/>
        <v>cu</v>
      </c>
      <c r="Y619" t="str">
        <f t="shared" si="119"/>
        <v>GO</v>
      </c>
      <c r="Z619">
        <f t="shared" si="120"/>
        <v>1325</v>
      </c>
    </row>
    <row r="620" spans="1:26">
      <c r="A620" t="str">
        <f t="shared" si="123"/>
        <v>rt2</v>
      </c>
      <c r="B620" t="str">
        <f>VLOOKUP(A620,EventPointTypeTable!$A:$B,MATCH(EventPointTypeTable!$B$1,EventPointTypeTable!$A$1:$B$1,0),0)</f>
        <v>루틴2</v>
      </c>
      <c r="C620">
        <v>51</v>
      </c>
      <c r="D620">
        <v>45</v>
      </c>
      <c r="E620">
        <f t="shared" ca="1" si="121"/>
        <v>829</v>
      </c>
      <c r="F620">
        <f ca="1">(60+SUMIF(OFFSET(N620,-$C620+1,0,$C620),"EN",OFFSET(O620,-$C620+1,0,$C620)))*SummonTypeTable!$Q$2</f>
        <v>573.33333333333326</v>
      </c>
      <c r="G620" t="str">
        <f ca="1">IF(C620=1,60*SummonTypeTable!$Q$2-OFFSET(F620,0,-1),
IF(F620&lt;&gt;OFFSET(F620,-1,0),OFFSET(F620,-1,0)-OFFSET(F620,0,-1),""))</f>
        <v/>
      </c>
      <c r="H620" t="str">
        <f ca="1">IF(C620=1,60*SummonTypeTable!$Q$2/OFFSET(F620,0,-1),
IF(F620&lt;&gt;OFFSET(F620,-1,0),OFFSET(F620,-1,0)/OFFSET(F620,0,-1),""))</f>
        <v/>
      </c>
      <c r="I620">
        <f ca="1">(60+SUMIF(OFFSET(N620,-$C620+1,0,$C620),"EN",OFFSET(O620,-$C620+1,0,$C620))+SUMIF(OFFSET(S620,-$C620+1,0,$C620),"EN",OFFSET(T620,-$C620+1,0,$C620)))*SummonTypeTable!$Q$2</f>
        <v>573.33333333333326</v>
      </c>
      <c r="J620" t="str">
        <f ca="1">IF(C620=1,60*SummonTypeTable!$Q$2-OFFSET(I620,0,-4),
IF(I620&lt;&gt;OFFSET(I620,-1,0),OFFSET(I620,-1,0)-OFFSET(I620,0,-4),""))</f>
        <v/>
      </c>
      <c r="K620" t="str">
        <f ca="1">IF(C620=1,60*SummonTypeTable!$Q$2/OFFSET(I620,0,-4),
IF(I620&lt;&gt;OFFSET(I620,-1,0),OFFSET(I620,-1,0)/OFFSET(I620,0,-4),""))</f>
        <v/>
      </c>
      <c r="L620" t="str">
        <f t="shared" ca="1" si="124"/>
        <v>it</v>
      </c>
      <c r="M620" t="s">
        <v>139</v>
      </c>
      <c r="N620" t="s">
        <v>158</v>
      </c>
      <c r="O620">
        <v>1</v>
      </c>
      <c r="P620" t="str">
        <f t="shared" si="115"/>
        <v/>
      </c>
      <c r="Q620" t="str">
        <f t="shared" ca="1" si="122"/>
        <v>cu</v>
      </c>
      <c r="R620" t="s">
        <v>81</v>
      </c>
      <c r="S620" t="s">
        <v>147</v>
      </c>
      <c r="T620">
        <v>1350</v>
      </c>
      <c r="U620" t="str">
        <f t="shared" ca="1" si="114"/>
        <v>it</v>
      </c>
      <c r="V620" t="str">
        <f t="shared" si="116"/>
        <v>Cash_sEquipGacha</v>
      </c>
      <c r="W620">
        <f t="shared" si="117"/>
        <v>1</v>
      </c>
      <c r="X620" t="str">
        <f t="shared" ca="1" si="118"/>
        <v>cu</v>
      </c>
      <c r="Y620" t="str">
        <f t="shared" si="119"/>
        <v>GO</v>
      </c>
      <c r="Z620">
        <f t="shared" si="120"/>
        <v>1350</v>
      </c>
    </row>
    <row r="621" spans="1:26">
      <c r="A621" t="str">
        <f t="shared" si="123"/>
        <v>rt2</v>
      </c>
      <c r="B621" t="str">
        <f>VLOOKUP(A621,EventPointTypeTable!$A:$B,MATCH(EventPointTypeTable!$B$1,EventPointTypeTable!$A$1:$B$1,0),0)</f>
        <v>루틴2</v>
      </c>
      <c r="C621">
        <v>52</v>
      </c>
      <c r="D621">
        <v>36</v>
      </c>
      <c r="E621">
        <f t="shared" ca="1" si="121"/>
        <v>865</v>
      </c>
      <c r="F621">
        <f ca="1">(60+SUMIF(OFFSET(N621,-$C621+1,0,$C621),"EN",OFFSET(O621,-$C621+1,0,$C621)))*SummonTypeTable!$Q$2</f>
        <v>573.33333333333326</v>
      </c>
      <c r="G621" t="str">
        <f ca="1">IF(C621=1,60*SummonTypeTable!$Q$2-OFFSET(F621,0,-1),
IF(F621&lt;&gt;OFFSET(F621,-1,0),OFFSET(F621,-1,0)-OFFSET(F621,0,-1),""))</f>
        <v/>
      </c>
      <c r="H621" t="str">
        <f ca="1">IF(C621=1,60*SummonTypeTable!$Q$2/OFFSET(F621,0,-1),
IF(F621&lt;&gt;OFFSET(F621,-1,0),OFFSET(F621,-1,0)/OFFSET(F621,0,-1),""))</f>
        <v/>
      </c>
      <c r="I621">
        <f ca="1">(60+SUMIF(OFFSET(N621,-$C621+1,0,$C621),"EN",OFFSET(O621,-$C621+1,0,$C621))+SUMIF(OFFSET(S621,-$C621+1,0,$C621),"EN",OFFSET(T621,-$C621+1,0,$C621)))*SummonTypeTable!$Q$2</f>
        <v>573.33333333333326</v>
      </c>
      <c r="J621" t="str">
        <f ca="1">IF(C621=1,60*SummonTypeTable!$Q$2-OFFSET(I621,0,-4),
IF(I621&lt;&gt;OFFSET(I621,-1,0),OFFSET(I621,-1,0)-OFFSET(I621,0,-4),""))</f>
        <v/>
      </c>
      <c r="K621" t="str">
        <f ca="1">IF(C621=1,60*SummonTypeTable!$Q$2/OFFSET(I621,0,-4),
IF(I621&lt;&gt;OFFSET(I621,-1,0),OFFSET(I621,-1,0)/OFFSET(I621,0,-4),""))</f>
        <v/>
      </c>
      <c r="L621" t="str">
        <f t="shared" ca="1" si="124"/>
        <v>cu</v>
      </c>
      <c r="M621" t="s">
        <v>81</v>
      </c>
      <c r="N621" t="s">
        <v>147</v>
      </c>
      <c r="O621">
        <v>2750</v>
      </c>
      <c r="P621" t="str">
        <f t="shared" si="115"/>
        <v/>
      </c>
      <c r="Q621" t="str">
        <f t="shared" ca="1" si="122"/>
        <v>cu</v>
      </c>
      <c r="R621" t="s">
        <v>81</v>
      </c>
      <c r="S621" t="s">
        <v>147</v>
      </c>
      <c r="T621">
        <v>1375</v>
      </c>
      <c r="U621" t="str">
        <f t="shared" ca="1" si="114"/>
        <v>cu</v>
      </c>
      <c r="V621" t="str">
        <f t="shared" si="116"/>
        <v>GO</v>
      </c>
      <c r="W621">
        <f t="shared" si="117"/>
        <v>2750</v>
      </c>
      <c r="X621" t="str">
        <f t="shared" ca="1" si="118"/>
        <v>cu</v>
      </c>
      <c r="Y621" t="str">
        <f t="shared" si="119"/>
        <v>GO</v>
      </c>
      <c r="Z621">
        <f t="shared" si="120"/>
        <v>1375</v>
      </c>
    </row>
    <row r="622" spans="1:26">
      <c r="A622" t="str">
        <f t="shared" si="123"/>
        <v>rt2</v>
      </c>
      <c r="B622" t="str">
        <f>VLOOKUP(A622,EventPointTypeTable!$A:$B,MATCH(EventPointTypeTable!$B$1,EventPointTypeTable!$A$1:$B$1,0),0)</f>
        <v>루틴2</v>
      </c>
      <c r="C622">
        <v>53</v>
      </c>
      <c r="D622">
        <v>27</v>
      </c>
      <c r="E622">
        <f t="shared" ca="1" si="121"/>
        <v>892</v>
      </c>
      <c r="F622">
        <f ca="1">(60+SUMIF(OFFSET(N622,-$C622+1,0,$C622),"EN",OFFSET(O622,-$C622+1,0,$C622)))*SummonTypeTable!$Q$2</f>
        <v>633.33333333333326</v>
      </c>
      <c r="G622">
        <f ca="1">IF(C622=1,60*SummonTypeTable!$Q$2-OFFSET(F622,0,-1),
IF(F622&lt;&gt;OFFSET(F622,-1,0),OFFSET(F622,-1,0)-OFFSET(F622,0,-1),""))</f>
        <v>-318.66666666666674</v>
      </c>
      <c r="H622">
        <f ca="1">IF(C622=1,60*SummonTypeTable!$Q$2/OFFSET(F622,0,-1),
IF(F622&lt;&gt;OFFSET(F622,-1,0),OFFSET(F622,-1,0)/OFFSET(F622,0,-1),""))</f>
        <v>0.64275037369207766</v>
      </c>
      <c r="I622">
        <f ca="1">(60+SUMIF(OFFSET(N622,-$C622+1,0,$C622),"EN",OFFSET(O622,-$C622+1,0,$C622))+SUMIF(OFFSET(S622,-$C622+1,0,$C622),"EN",OFFSET(T622,-$C622+1,0,$C622)))*SummonTypeTable!$Q$2</f>
        <v>633.33333333333326</v>
      </c>
      <c r="J622">
        <f ca="1">IF(C622=1,60*SummonTypeTable!$Q$2-OFFSET(I622,0,-4),
IF(I622&lt;&gt;OFFSET(I622,-1,0),OFFSET(I622,-1,0)-OFFSET(I622,0,-4),""))</f>
        <v>-318.66666666666674</v>
      </c>
      <c r="K622">
        <f ca="1">IF(C622=1,60*SummonTypeTable!$Q$2/OFFSET(I622,0,-4),
IF(I622&lt;&gt;OFFSET(I622,-1,0),OFFSET(I622,-1,0)/OFFSET(I622,0,-4),""))</f>
        <v>0.64275037369207766</v>
      </c>
      <c r="L622" t="str">
        <f t="shared" ca="1" si="124"/>
        <v>cu</v>
      </c>
      <c r="M622" t="s">
        <v>81</v>
      </c>
      <c r="N622" t="s">
        <v>146</v>
      </c>
      <c r="O622">
        <v>90</v>
      </c>
      <c r="P622" t="str">
        <f t="shared" si="115"/>
        <v>에너지너무많음</v>
      </c>
      <c r="Q622" t="str">
        <f t="shared" ca="1" si="122"/>
        <v>cu</v>
      </c>
      <c r="R622" t="s">
        <v>81</v>
      </c>
      <c r="S622" t="s">
        <v>147</v>
      </c>
      <c r="T622">
        <v>1400</v>
      </c>
      <c r="U622" t="str">
        <f t="shared" ca="1" si="114"/>
        <v>cu</v>
      </c>
      <c r="V622" t="str">
        <f t="shared" si="116"/>
        <v>EN</v>
      </c>
      <c r="W622">
        <f t="shared" si="117"/>
        <v>90</v>
      </c>
      <c r="X622" t="str">
        <f t="shared" ca="1" si="118"/>
        <v>cu</v>
      </c>
      <c r="Y622" t="str">
        <f t="shared" si="119"/>
        <v>GO</v>
      </c>
      <c r="Z622">
        <f t="shared" si="120"/>
        <v>1400</v>
      </c>
    </row>
    <row r="623" spans="1:26">
      <c r="A623" t="str">
        <f t="shared" si="123"/>
        <v>rt2</v>
      </c>
      <c r="B623" t="str">
        <f>VLOOKUP(A623,EventPointTypeTable!$A:$B,MATCH(EventPointTypeTable!$B$1,EventPointTypeTable!$A$1:$B$1,0),0)</f>
        <v>루틴2</v>
      </c>
      <c r="C623">
        <v>54</v>
      </c>
      <c r="D623">
        <v>54</v>
      </c>
      <c r="E623">
        <f t="shared" ca="1" si="121"/>
        <v>946</v>
      </c>
      <c r="F623">
        <f ca="1">(60+SUMIF(OFFSET(N623,-$C623+1,0,$C623),"EN",OFFSET(O623,-$C623+1,0,$C623)))*SummonTypeTable!$Q$2</f>
        <v>633.33333333333326</v>
      </c>
      <c r="G623" t="str">
        <f ca="1">IF(C623=1,60*SummonTypeTable!$Q$2-OFFSET(F623,0,-1),
IF(F623&lt;&gt;OFFSET(F623,-1,0),OFFSET(F623,-1,0)-OFFSET(F623,0,-1),""))</f>
        <v/>
      </c>
      <c r="H623" t="str">
        <f ca="1">IF(C623=1,60*SummonTypeTable!$Q$2/OFFSET(F623,0,-1),
IF(F623&lt;&gt;OFFSET(F623,-1,0),OFFSET(F623,-1,0)/OFFSET(F623,0,-1),""))</f>
        <v/>
      </c>
      <c r="I623">
        <f ca="1">(60+SUMIF(OFFSET(N623,-$C623+1,0,$C623),"EN",OFFSET(O623,-$C623+1,0,$C623))+SUMIF(OFFSET(S623,-$C623+1,0,$C623),"EN",OFFSET(T623,-$C623+1,0,$C623)))*SummonTypeTable!$Q$2</f>
        <v>633.33333333333326</v>
      </c>
      <c r="J623" t="str">
        <f ca="1">IF(C623=1,60*SummonTypeTable!$Q$2-OFFSET(I623,0,-4),
IF(I623&lt;&gt;OFFSET(I623,-1,0),OFFSET(I623,-1,0)-OFFSET(I623,0,-4),""))</f>
        <v/>
      </c>
      <c r="K623" t="str">
        <f ca="1">IF(C623=1,60*SummonTypeTable!$Q$2/OFFSET(I623,0,-4),
IF(I623&lt;&gt;OFFSET(I623,-1,0),OFFSET(I623,-1,0)/OFFSET(I623,0,-4),""))</f>
        <v/>
      </c>
      <c r="L623" t="str">
        <f t="shared" ca="1" si="124"/>
        <v>it</v>
      </c>
      <c r="M623" t="s">
        <v>139</v>
      </c>
      <c r="N623" t="s">
        <v>138</v>
      </c>
      <c r="O623">
        <v>1</v>
      </c>
      <c r="P623" t="str">
        <f t="shared" si="115"/>
        <v/>
      </c>
      <c r="Q623" t="str">
        <f t="shared" ca="1" si="122"/>
        <v>cu</v>
      </c>
      <c r="R623" t="s">
        <v>81</v>
      </c>
      <c r="S623" t="s">
        <v>147</v>
      </c>
      <c r="T623">
        <v>1425</v>
      </c>
      <c r="U623" t="str">
        <f t="shared" ca="1" si="114"/>
        <v>it</v>
      </c>
      <c r="V623" t="str">
        <f t="shared" si="116"/>
        <v>Cash_sSpellGacha</v>
      </c>
      <c r="W623">
        <f t="shared" si="117"/>
        <v>1</v>
      </c>
      <c r="X623" t="str">
        <f t="shared" ca="1" si="118"/>
        <v>cu</v>
      </c>
      <c r="Y623" t="str">
        <f t="shared" si="119"/>
        <v>GO</v>
      </c>
      <c r="Z623">
        <f t="shared" si="120"/>
        <v>1425</v>
      </c>
    </row>
    <row r="624" spans="1:26">
      <c r="A624" t="str">
        <f t="shared" si="123"/>
        <v>rt2</v>
      </c>
      <c r="B624" t="str">
        <f>VLOOKUP(A624,EventPointTypeTable!$A:$B,MATCH(EventPointTypeTable!$B$1,EventPointTypeTable!$A$1:$B$1,0),0)</f>
        <v>루틴2</v>
      </c>
      <c r="C624">
        <v>55</v>
      </c>
      <c r="D624">
        <v>10</v>
      </c>
      <c r="E624">
        <f t="shared" ca="1" si="121"/>
        <v>956</v>
      </c>
      <c r="F624">
        <f ca="1">(60+SUMIF(OFFSET(N624,-$C624+1,0,$C624),"EN",OFFSET(O624,-$C624+1,0,$C624)))*SummonTypeTable!$Q$2</f>
        <v>633.33333333333326</v>
      </c>
      <c r="G624" t="str">
        <f ca="1">IF(C624=1,60*SummonTypeTable!$Q$2-OFFSET(F624,0,-1),
IF(F624&lt;&gt;OFFSET(F624,-1,0),OFFSET(F624,-1,0)-OFFSET(F624,0,-1),""))</f>
        <v/>
      </c>
      <c r="H624" t="str">
        <f ca="1">IF(C624=1,60*SummonTypeTable!$Q$2/OFFSET(F624,0,-1),
IF(F624&lt;&gt;OFFSET(F624,-1,0),OFFSET(F624,-1,0)/OFFSET(F624,0,-1),""))</f>
        <v/>
      </c>
      <c r="I624">
        <f ca="1">(60+SUMIF(OFFSET(N624,-$C624+1,0,$C624),"EN",OFFSET(O624,-$C624+1,0,$C624))+SUMIF(OFFSET(S624,-$C624+1,0,$C624),"EN",OFFSET(T624,-$C624+1,0,$C624)))*SummonTypeTable!$Q$2</f>
        <v>633.33333333333326</v>
      </c>
      <c r="J624" t="str">
        <f ca="1">IF(C624=1,60*SummonTypeTable!$Q$2-OFFSET(I624,0,-4),
IF(I624&lt;&gt;OFFSET(I624,-1,0),OFFSET(I624,-1,0)-OFFSET(I624,0,-4),""))</f>
        <v/>
      </c>
      <c r="K624" t="str">
        <f ca="1">IF(C624=1,60*SummonTypeTable!$Q$2/OFFSET(I624,0,-4),
IF(I624&lt;&gt;OFFSET(I624,-1,0),OFFSET(I624,-1,0)/OFFSET(I624,0,-4),""))</f>
        <v/>
      </c>
      <c r="L624" t="str">
        <f t="shared" ca="1" si="124"/>
        <v>cu</v>
      </c>
      <c r="M624" t="s">
        <v>81</v>
      </c>
      <c r="N624" t="s">
        <v>147</v>
      </c>
      <c r="O624">
        <v>2900</v>
      </c>
      <c r="P624" t="str">
        <f t="shared" si="115"/>
        <v/>
      </c>
      <c r="Q624" t="str">
        <f t="shared" ca="1" si="122"/>
        <v>cu</v>
      </c>
      <c r="R624" t="s">
        <v>81</v>
      </c>
      <c r="S624" t="s">
        <v>147</v>
      </c>
      <c r="T624">
        <v>1450</v>
      </c>
      <c r="U624" t="str">
        <f t="shared" ca="1" si="114"/>
        <v>cu</v>
      </c>
      <c r="V624" t="str">
        <f t="shared" si="116"/>
        <v>GO</v>
      </c>
      <c r="W624">
        <f t="shared" si="117"/>
        <v>2900</v>
      </c>
      <c r="X624" t="str">
        <f t="shared" ca="1" si="118"/>
        <v>cu</v>
      </c>
      <c r="Y624" t="str">
        <f t="shared" si="119"/>
        <v>GO</v>
      </c>
      <c r="Z624">
        <f t="shared" si="120"/>
        <v>1450</v>
      </c>
    </row>
    <row r="625" spans="1:26">
      <c r="A625" t="str">
        <f t="shared" si="123"/>
        <v>rt2</v>
      </c>
      <c r="B625" t="str">
        <f>VLOOKUP(A625,EventPointTypeTable!$A:$B,MATCH(EventPointTypeTable!$B$1,EventPointTypeTable!$A$1:$B$1,0),0)</f>
        <v>루틴2</v>
      </c>
      <c r="C625">
        <v>56</v>
      </c>
      <c r="D625">
        <v>52</v>
      </c>
      <c r="E625">
        <f t="shared" ca="1" si="121"/>
        <v>1008</v>
      </c>
      <c r="F625">
        <f ca="1">(60+SUMIF(OFFSET(N625,-$C625+1,0,$C625),"EN",OFFSET(O625,-$C625+1,0,$C625)))*SummonTypeTable!$Q$2</f>
        <v>700</v>
      </c>
      <c r="G625">
        <f ca="1">IF(C625=1,60*SummonTypeTable!$Q$2-OFFSET(F625,0,-1),
IF(F625&lt;&gt;OFFSET(F625,-1,0),OFFSET(F625,-1,0)-OFFSET(F625,0,-1),""))</f>
        <v>-374.66666666666674</v>
      </c>
      <c r="H625">
        <f ca="1">IF(C625=1,60*SummonTypeTable!$Q$2/OFFSET(F625,0,-1),
IF(F625&lt;&gt;OFFSET(F625,-1,0),OFFSET(F625,-1,0)/OFFSET(F625,0,-1),""))</f>
        <v>0.62830687830687826</v>
      </c>
      <c r="I625">
        <f ca="1">(60+SUMIF(OFFSET(N625,-$C625+1,0,$C625),"EN",OFFSET(O625,-$C625+1,0,$C625))+SUMIF(OFFSET(S625,-$C625+1,0,$C625),"EN",OFFSET(T625,-$C625+1,0,$C625)))*SummonTypeTable!$Q$2</f>
        <v>700</v>
      </c>
      <c r="J625">
        <f ca="1">IF(C625=1,60*SummonTypeTable!$Q$2-OFFSET(I625,0,-4),
IF(I625&lt;&gt;OFFSET(I625,-1,0),OFFSET(I625,-1,0)-OFFSET(I625,0,-4),""))</f>
        <v>-374.66666666666674</v>
      </c>
      <c r="K625">
        <f ca="1">IF(C625=1,60*SummonTypeTable!$Q$2/OFFSET(I625,0,-4),
IF(I625&lt;&gt;OFFSET(I625,-1,0),OFFSET(I625,-1,0)/OFFSET(I625,0,-4),""))</f>
        <v>0.62830687830687826</v>
      </c>
      <c r="L625" t="str">
        <f t="shared" ca="1" si="124"/>
        <v>cu</v>
      </c>
      <c r="M625" t="s">
        <v>81</v>
      </c>
      <c r="N625" t="s">
        <v>146</v>
      </c>
      <c r="O625">
        <v>100</v>
      </c>
      <c r="P625" t="str">
        <f t="shared" si="115"/>
        <v>에너지너무많음</v>
      </c>
      <c r="Q625" t="str">
        <f t="shared" ca="1" si="122"/>
        <v>cu</v>
      </c>
      <c r="R625" t="s">
        <v>81</v>
      </c>
      <c r="S625" t="s">
        <v>147</v>
      </c>
      <c r="T625">
        <v>1475</v>
      </c>
      <c r="U625" t="str">
        <f t="shared" ca="1" si="114"/>
        <v>cu</v>
      </c>
      <c r="V625" t="str">
        <f t="shared" si="116"/>
        <v>EN</v>
      </c>
      <c r="W625">
        <f t="shared" si="117"/>
        <v>100</v>
      </c>
      <c r="X625" t="str">
        <f t="shared" ca="1" si="118"/>
        <v>cu</v>
      </c>
      <c r="Y625" t="str">
        <f t="shared" si="119"/>
        <v>GO</v>
      </c>
      <c r="Z625">
        <f t="shared" si="120"/>
        <v>1475</v>
      </c>
    </row>
    <row r="626" spans="1:26">
      <c r="A626" t="str">
        <f t="shared" si="123"/>
        <v>rt2</v>
      </c>
      <c r="B626" t="str">
        <f>VLOOKUP(A626,EventPointTypeTable!$A:$B,MATCH(EventPointTypeTable!$B$1,EventPointTypeTable!$A$1:$B$1,0),0)</f>
        <v>루틴2</v>
      </c>
      <c r="C626">
        <v>57</v>
      </c>
      <c r="D626">
        <v>38</v>
      </c>
      <c r="E626">
        <f t="shared" ca="1" si="121"/>
        <v>1046</v>
      </c>
      <c r="F626">
        <f ca="1">(60+SUMIF(OFFSET(N626,-$C626+1,0,$C626),"EN",OFFSET(O626,-$C626+1,0,$C626)))*SummonTypeTable!$Q$2</f>
        <v>700</v>
      </c>
      <c r="G626" t="str">
        <f ca="1">IF(C626=1,60*SummonTypeTable!$Q$2-OFFSET(F626,0,-1),
IF(F626&lt;&gt;OFFSET(F626,-1,0),OFFSET(F626,-1,0)-OFFSET(F626,0,-1),""))</f>
        <v/>
      </c>
      <c r="H626" t="str">
        <f ca="1">IF(C626=1,60*SummonTypeTable!$Q$2/OFFSET(F626,0,-1),
IF(F626&lt;&gt;OFFSET(F626,-1,0),OFFSET(F626,-1,0)/OFFSET(F626,0,-1),""))</f>
        <v/>
      </c>
      <c r="I626">
        <f ca="1">(60+SUMIF(OFFSET(N626,-$C626+1,0,$C626),"EN",OFFSET(O626,-$C626+1,0,$C626))+SUMIF(OFFSET(S626,-$C626+1,0,$C626),"EN",OFFSET(T626,-$C626+1,0,$C626)))*SummonTypeTable!$Q$2</f>
        <v>700</v>
      </c>
      <c r="J626" t="str">
        <f ca="1">IF(C626=1,60*SummonTypeTable!$Q$2-OFFSET(I626,0,-4),
IF(I626&lt;&gt;OFFSET(I626,-1,0),OFFSET(I626,-1,0)-OFFSET(I626,0,-4),""))</f>
        <v/>
      </c>
      <c r="K626" t="str">
        <f ca="1">IF(C626=1,60*SummonTypeTable!$Q$2/OFFSET(I626,0,-4),
IF(I626&lt;&gt;OFFSET(I626,-1,0),OFFSET(I626,-1,0)/OFFSET(I626,0,-4),""))</f>
        <v/>
      </c>
      <c r="L626" t="str">
        <f t="shared" ca="1" si="124"/>
        <v>cu</v>
      </c>
      <c r="M626" t="s">
        <v>81</v>
      </c>
      <c r="N626" t="s">
        <v>147</v>
      </c>
      <c r="O626">
        <v>3000</v>
      </c>
      <c r="P626" t="str">
        <f t="shared" si="115"/>
        <v/>
      </c>
      <c r="Q626" t="str">
        <f t="shared" ca="1" si="122"/>
        <v>cu</v>
      </c>
      <c r="R626" t="s">
        <v>81</v>
      </c>
      <c r="S626" t="s">
        <v>147</v>
      </c>
      <c r="T626">
        <v>1500</v>
      </c>
      <c r="U626" t="str">
        <f t="shared" ca="1" si="114"/>
        <v>cu</v>
      </c>
      <c r="V626" t="str">
        <f t="shared" si="116"/>
        <v>GO</v>
      </c>
      <c r="W626">
        <f t="shared" si="117"/>
        <v>3000</v>
      </c>
      <c r="X626" t="str">
        <f t="shared" ca="1" si="118"/>
        <v>cu</v>
      </c>
      <c r="Y626" t="str">
        <f t="shared" si="119"/>
        <v>GO</v>
      </c>
      <c r="Z626">
        <f t="shared" si="120"/>
        <v>1500</v>
      </c>
    </row>
    <row r="627" spans="1:26">
      <c r="A627" t="str">
        <f t="shared" si="123"/>
        <v>rt2</v>
      </c>
      <c r="B627" t="str">
        <f>VLOOKUP(A627,EventPointTypeTable!$A:$B,MATCH(EventPointTypeTable!$B$1,EventPointTypeTable!$A$1:$B$1,0),0)</f>
        <v>루틴2</v>
      </c>
      <c r="C627">
        <v>58</v>
      </c>
      <c r="D627">
        <v>47</v>
      </c>
      <c r="E627">
        <f t="shared" ca="1" si="121"/>
        <v>1093</v>
      </c>
      <c r="F627">
        <f ca="1">(60+SUMIF(OFFSET(N627,-$C627+1,0,$C627),"EN",OFFSET(O627,-$C627+1,0,$C627)))*SummonTypeTable!$Q$2</f>
        <v>700</v>
      </c>
      <c r="G627" t="str">
        <f ca="1">IF(C627=1,60*SummonTypeTable!$Q$2-OFFSET(F627,0,-1),
IF(F627&lt;&gt;OFFSET(F627,-1,0),OFFSET(F627,-1,0)-OFFSET(F627,0,-1),""))</f>
        <v/>
      </c>
      <c r="H627" t="str">
        <f ca="1">IF(C627=1,60*SummonTypeTable!$Q$2/OFFSET(F627,0,-1),
IF(F627&lt;&gt;OFFSET(F627,-1,0),OFFSET(F627,-1,0)/OFFSET(F627,0,-1),""))</f>
        <v/>
      </c>
      <c r="I627">
        <f ca="1">(60+SUMIF(OFFSET(N627,-$C627+1,0,$C627),"EN",OFFSET(O627,-$C627+1,0,$C627))+SUMIF(OFFSET(S627,-$C627+1,0,$C627),"EN",OFFSET(T627,-$C627+1,0,$C627)))*SummonTypeTable!$Q$2</f>
        <v>700</v>
      </c>
      <c r="J627" t="str">
        <f ca="1">IF(C627=1,60*SummonTypeTable!$Q$2-OFFSET(I627,0,-4),
IF(I627&lt;&gt;OFFSET(I627,-1,0),OFFSET(I627,-1,0)-OFFSET(I627,0,-4),""))</f>
        <v/>
      </c>
      <c r="K627" t="str">
        <f ca="1">IF(C627=1,60*SummonTypeTable!$Q$2/OFFSET(I627,0,-4),
IF(I627&lt;&gt;OFFSET(I627,-1,0),OFFSET(I627,-1,0)/OFFSET(I627,0,-4),""))</f>
        <v/>
      </c>
      <c r="L627" t="str">
        <f t="shared" ca="1" si="124"/>
        <v>it</v>
      </c>
      <c r="M627" t="s">
        <v>139</v>
      </c>
      <c r="N627" t="s">
        <v>140</v>
      </c>
      <c r="O627">
        <v>2</v>
      </c>
      <c r="P627" t="str">
        <f t="shared" si="115"/>
        <v/>
      </c>
      <c r="Q627" t="str">
        <f t="shared" ca="1" si="122"/>
        <v>cu</v>
      </c>
      <c r="R627" t="s">
        <v>81</v>
      </c>
      <c r="S627" t="s">
        <v>147</v>
      </c>
      <c r="T627">
        <v>1525</v>
      </c>
      <c r="U627" t="str">
        <f t="shared" ca="1" si="114"/>
        <v>it</v>
      </c>
      <c r="V627" t="str">
        <f t="shared" si="116"/>
        <v>Cash_sCharacterGacha</v>
      </c>
      <c r="W627">
        <f t="shared" si="117"/>
        <v>2</v>
      </c>
      <c r="X627" t="str">
        <f t="shared" ca="1" si="118"/>
        <v>cu</v>
      </c>
      <c r="Y627" t="str">
        <f t="shared" si="119"/>
        <v>GO</v>
      </c>
      <c r="Z627">
        <f t="shared" si="120"/>
        <v>1525</v>
      </c>
    </row>
    <row r="628" spans="1:26">
      <c r="A628" t="str">
        <f t="shared" si="123"/>
        <v>rt2</v>
      </c>
      <c r="B628" t="str">
        <f>VLOOKUP(A628,EventPointTypeTable!$A:$B,MATCH(EventPointTypeTable!$B$1,EventPointTypeTable!$A$1:$B$1,0),0)</f>
        <v>루틴2</v>
      </c>
      <c r="C628">
        <v>59</v>
      </c>
      <c r="D628">
        <v>15</v>
      </c>
      <c r="E628">
        <f t="shared" ca="1" si="121"/>
        <v>1108</v>
      </c>
      <c r="F628">
        <f ca="1">(60+SUMIF(OFFSET(N628,-$C628+1,0,$C628),"EN",OFFSET(O628,-$C628+1,0,$C628)))*SummonTypeTable!$Q$2</f>
        <v>700</v>
      </c>
      <c r="G628" t="str">
        <f ca="1">IF(C628=1,60*SummonTypeTable!$Q$2-OFFSET(F628,0,-1),
IF(F628&lt;&gt;OFFSET(F628,-1,0),OFFSET(F628,-1,0)-OFFSET(F628,0,-1),""))</f>
        <v/>
      </c>
      <c r="H628" t="str">
        <f ca="1">IF(C628=1,60*SummonTypeTable!$Q$2/OFFSET(F628,0,-1),
IF(F628&lt;&gt;OFFSET(F628,-1,0),OFFSET(F628,-1,0)/OFFSET(F628,0,-1),""))</f>
        <v/>
      </c>
      <c r="I628">
        <f ca="1">(60+SUMIF(OFFSET(N628,-$C628+1,0,$C628),"EN",OFFSET(O628,-$C628+1,0,$C628))+SUMIF(OFFSET(S628,-$C628+1,0,$C628),"EN",OFFSET(T628,-$C628+1,0,$C628)))*SummonTypeTable!$Q$2</f>
        <v>700</v>
      </c>
      <c r="J628" t="str">
        <f ca="1">IF(C628=1,60*SummonTypeTable!$Q$2-OFFSET(I628,0,-4),
IF(I628&lt;&gt;OFFSET(I628,-1,0),OFFSET(I628,-1,0)-OFFSET(I628,0,-4),""))</f>
        <v/>
      </c>
      <c r="K628" t="str">
        <f ca="1">IF(C628=1,60*SummonTypeTable!$Q$2/OFFSET(I628,0,-4),
IF(I628&lt;&gt;OFFSET(I628,-1,0),OFFSET(I628,-1,0)/OFFSET(I628,0,-4),""))</f>
        <v/>
      </c>
      <c r="L628" t="str">
        <f t="shared" ca="1" si="124"/>
        <v>cu</v>
      </c>
      <c r="M628" t="s">
        <v>81</v>
      </c>
      <c r="N628" t="s">
        <v>147</v>
      </c>
      <c r="O628">
        <v>3100</v>
      </c>
      <c r="P628" t="str">
        <f t="shared" si="115"/>
        <v/>
      </c>
      <c r="Q628" t="str">
        <f t="shared" ca="1" si="122"/>
        <v>cu</v>
      </c>
      <c r="R628" t="s">
        <v>81</v>
      </c>
      <c r="S628" t="s">
        <v>147</v>
      </c>
      <c r="T628">
        <v>1550</v>
      </c>
      <c r="U628" t="str">
        <f t="shared" ca="1" si="114"/>
        <v>cu</v>
      </c>
      <c r="V628" t="str">
        <f t="shared" si="116"/>
        <v>GO</v>
      </c>
      <c r="W628">
        <f t="shared" si="117"/>
        <v>3100</v>
      </c>
      <c r="X628" t="str">
        <f t="shared" ca="1" si="118"/>
        <v>cu</v>
      </c>
      <c r="Y628" t="str">
        <f t="shared" si="119"/>
        <v>GO</v>
      </c>
      <c r="Z628">
        <f t="shared" si="120"/>
        <v>1550</v>
      </c>
    </row>
    <row r="629" spans="1:26">
      <c r="A629" t="str">
        <f t="shared" si="123"/>
        <v>rt2</v>
      </c>
      <c r="B629" t="str">
        <f>VLOOKUP(A629,EventPointTypeTable!$A:$B,MATCH(EventPointTypeTable!$B$1,EventPointTypeTable!$A$1:$B$1,0),0)</f>
        <v>루틴2</v>
      </c>
      <c r="C629">
        <v>60</v>
      </c>
      <c r="D629">
        <v>24</v>
      </c>
      <c r="E629">
        <f t="shared" ca="1" si="121"/>
        <v>1132</v>
      </c>
      <c r="F629">
        <f ca="1">(60+SUMIF(OFFSET(N629,-$C629+1,0,$C629),"EN",OFFSET(O629,-$C629+1,0,$C629)))*SummonTypeTable!$Q$2</f>
        <v>773.33333333333326</v>
      </c>
      <c r="G629">
        <f ca="1">IF(C629=1,60*SummonTypeTable!$Q$2-OFFSET(F629,0,-1),
IF(F629&lt;&gt;OFFSET(F629,-1,0),OFFSET(F629,-1,0)-OFFSET(F629,0,-1),""))</f>
        <v>-432</v>
      </c>
      <c r="H629">
        <f ca="1">IF(C629=1,60*SummonTypeTable!$Q$2/OFFSET(F629,0,-1),
IF(F629&lt;&gt;OFFSET(F629,-1,0),OFFSET(F629,-1,0)/OFFSET(F629,0,-1),""))</f>
        <v>0.61837455830388688</v>
      </c>
      <c r="I629">
        <f ca="1">(60+SUMIF(OFFSET(N629,-$C629+1,0,$C629),"EN",OFFSET(O629,-$C629+1,0,$C629))+SUMIF(OFFSET(S629,-$C629+1,0,$C629),"EN",OFFSET(T629,-$C629+1,0,$C629)))*SummonTypeTable!$Q$2</f>
        <v>773.33333333333326</v>
      </c>
      <c r="J629">
        <f ca="1">IF(C629=1,60*SummonTypeTable!$Q$2-OFFSET(I629,0,-4),
IF(I629&lt;&gt;OFFSET(I629,-1,0),OFFSET(I629,-1,0)-OFFSET(I629,0,-4),""))</f>
        <v>-432</v>
      </c>
      <c r="K629">
        <f ca="1">IF(C629=1,60*SummonTypeTable!$Q$2/OFFSET(I629,0,-4),
IF(I629&lt;&gt;OFFSET(I629,-1,0),OFFSET(I629,-1,0)/OFFSET(I629,0,-4),""))</f>
        <v>0.61837455830388688</v>
      </c>
      <c r="L629" t="str">
        <f t="shared" ca="1" si="124"/>
        <v>cu</v>
      </c>
      <c r="M629" t="s">
        <v>81</v>
      </c>
      <c r="N629" t="s">
        <v>146</v>
      </c>
      <c r="O629">
        <v>110</v>
      </c>
      <c r="P629" t="str">
        <f t="shared" si="115"/>
        <v>에너지너무많음</v>
      </c>
      <c r="Q629" t="str">
        <f t="shared" ca="1" si="122"/>
        <v>cu</v>
      </c>
      <c r="R629" t="s">
        <v>81</v>
      </c>
      <c r="S629" t="s">
        <v>147</v>
      </c>
      <c r="T629">
        <v>1575</v>
      </c>
      <c r="U629" t="str">
        <f t="shared" ca="1" si="114"/>
        <v>cu</v>
      </c>
      <c r="V629" t="str">
        <f t="shared" si="116"/>
        <v>EN</v>
      </c>
      <c r="W629">
        <f t="shared" si="117"/>
        <v>110</v>
      </c>
      <c r="X629" t="str">
        <f t="shared" ca="1" si="118"/>
        <v>cu</v>
      </c>
      <c r="Y629" t="str">
        <f t="shared" si="119"/>
        <v>GO</v>
      </c>
      <c r="Z629">
        <f t="shared" si="120"/>
        <v>1575</v>
      </c>
    </row>
    <row r="630" spans="1:26">
      <c r="A630" t="str">
        <f t="shared" si="123"/>
        <v>rt2</v>
      </c>
      <c r="B630" t="str">
        <f>VLOOKUP(A630,EventPointTypeTable!$A:$B,MATCH(EventPointTypeTable!$B$1,EventPointTypeTable!$A$1:$B$1,0),0)</f>
        <v>루틴2</v>
      </c>
      <c r="C630">
        <v>61</v>
      </c>
      <c r="D630">
        <v>55</v>
      </c>
      <c r="E630">
        <f t="shared" ca="1" si="121"/>
        <v>1187</v>
      </c>
      <c r="F630">
        <f ca="1">(60+SUMIF(OFFSET(N630,-$C630+1,0,$C630),"EN",OFFSET(O630,-$C630+1,0,$C630)))*SummonTypeTable!$Q$2</f>
        <v>773.33333333333326</v>
      </c>
      <c r="G630" t="str">
        <f ca="1">IF(C630=1,60*SummonTypeTable!$Q$2-OFFSET(F630,0,-1),
IF(F630&lt;&gt;OFFSET(F630,-1,0),OFFSET(F630,-1,0)-OFFSET(F630,0,-1),""))</f>
        <v/>
      </c>
      <c r="H630" t="str">
        <f ca="1">IF(C630=1,60*SummonTypeTable!$Q$2/OFFSET(F630,0,-1),
IF(F630&lt;&gt;OFFSET(F630,-1,0),OFFSET(F630,-1,0)/OFFSET(F630,0,-1),""))</f>
        <v/>
      </c>
      <c r="I630">
        <f ca="1">(60+SUMIF(OFFSET(N630,-$C630+1,0,$C630),"EN",OFFSET(O630,-$C630+1,0,$C630))+SUMIF(OFFSET(S630,-$C630+1,0,$C630),"EN",OFFSET(T630,-$C630+1,0,$C630)))*SummonTypeTable!$Q$2</f>
        <v>773.33333333333326</v>
      </c>
      <c r="J630" t="str">
        <f ca="1">IF(C630=1,60*SummonTypeTable!$Q$2-OFFSET(I630,0,-4),
IF(I630&lt;&gt;OFFSET(I630,-1,0),OFFSET(I630,-1,0)-OFFSET(I630,0,-4),""))</f>
        <v/>
      </c>
      <c r="K630" t="str">
        <f ca="1">IF(C630=1,60*SummonTypeTable!$Q$2/OFFSET(I630,0,-4),
IF(I630&lt;&gt;OFFSET(I630,-1,0),OFFSET(I630,-1,0)/OFFSET(I630,0,-4),""))</f>
        <v/>
      </c>
      <c r="L630" t="str">
        <f t="shared" ca="1" si="124"/>
        <v>cu</v>
      </c>
      <c r="M630" t="s">
        <v>81</v>
      </c>
      <c r="N630" t="s">
        <v>147</v>
      </c>
      <c r="O630">
        <v>3200</v>
      </c>
      <c r="P630" t="str">
        <f t="shared" si="115"/>
        <v/>
      </c>
      <c r="Q630" t="str">
        <f t="shared" ca="1" si="122"/>
        <v>cu</v>
      </c>
      <c r="R630" t="s">
        <v>81</v>
      </c>
      <c r="S630" t="s">
        <v>147</v>
      </c>
      <c r="T630">
        <v>1600</v>
      </c>
      <c r="U630" t="str">
        <f t="shared" ca="1" si="114"/>
        <v>cu</v>
      </c>
      <c r="V630" t="str">
        <f t="shared" si="116"/>
        <v>GO</v>
      </c>
      <c r="W630">
        <f t="shared" si="117"/>
        <v>3200</v>
      </c>
      <c r="X630" t="str">
        <f t="shared" ca="1" si="118"/>
        <v>cu</v>
      </c>
      <c r="Y630" t="str">
        <f t="shared" si="119"/>
        <v>GO</v>
      </c>
      <c r="Z630">
        <f t="shared" si="120"/>
        <v>1600</v>
      </c>
    </row>
    <row r="631" spans="1:26">
      <c r="A631" t="str">
        <f t="shared" si="123"/>
        <v>rt2</v>
      </c>
      <c r="B631" t="str">
        <f>VLOOKUP(A631,EventPointTypeTable!$A:$B,MATCH(EventPointTypeTable!$B$1,EventPointTypeTable!$A$1:$B$1,0),0)</f>
        <v>루틴2</v>
      </c>
      <c r="C631">
        <v>62</v>
      </c>
      <c r="D631">
        <v>24</v>
      </c>
      <c r="E631">
        <f t="shared" ca="1" si="121"/>
        <v>1211</v>
      </c>
      <c r="F631">
        <f ca="1">(60+SUMIF(OFFSET(N631,-$C631+1,0,$C631),"EN",OFFSET(O631,-$C631+1,0,$C631)))*SummonTypeTable!$Q$2</f>
        <v>773.33333333333326</v>
      </c>
      <c r="G631" t="str">
        <f ca="1">IF(C631=1,60*SummonTypeTable!$Q$2-OFFSET(F631,0,-1),
IF(F631&lt;&gt;OFFSET(F631,-1,0),OFFSET(F631,-1,0)-OFFSET(F631,0,-1),""))</f>
        <v/>
      </c>
      <c r="H631" t="str">
        <f ca="1">IF(C631=1,60*SummonTypeTable!$Q$2/OFFSET(F631,0,-1),
IF(F631&lt;&gt;OFFSET(F631,-1,0),OFFSET(F631,-1,0)/OFFSET(F631,0,-1),""))</f>
        <v/>
      </c>
      <c r="I631">
        <f ca="1">(60+SUMIF(OFFSET(N631,-$C631+1,0,$C631),"EN",OFFSET(O631,-$C631+1,0,$C631))+SUMIF(OFFSET(S631,-$C631+1,0,$C631),"EN",OFFSET(T631,-$C631+1,0,$C631)))*SummonTypeTable!$Q$2</f>
        <v>773.33333333333326</v>
      </c>
      <c r="J631" t="str">
        <f ca="1">IF(C631=1,60*SummonTypeTable!$Q$2-OFFSET(I631,0,-4),
IF(I631&lt;&gt;OFFSET(I631,-1,0),OFFSET(I631,-1,0)-OFFSET(I631,0,-4),""))</f>
        <v/>
      </c>
      <c r="K631" t="str">
        <f ca="1">IF(C631=1,60*SummonTypeTable!$Q$2/OFFSET(I631,0,-4),
IF(I631&lt;&gt;OFFSET(I631,-1,0),OFFSET(I631,-1,0)/OFFSET(I631,0,-4),""))</f>
        <v/>
      </c>
      <c r="L631" t="str">
        <f t="shared" ca="1" si="124"/>
        <v>it</v>
      </c>
      <c r="M631" t="s">
        <v>139</v>
      </c>
      <c r="N631" t="s">
        <v>140</v>
      </c>
      <c r="O631">
        <v>1</v>
      </c>
      <c r="P631" t="str">
        <f t="shared" si="115"/>
        <v/>
      </c>
      <c r="Q631" t="str">
        <f t="shared" ca="1" si="122"/>
        <v>cu</v>
      </c>
      <c r="R631" t="s">
        <v>81</v>
      </c>
      <c r="S631" t="s">
        <v>147</v>
      </c>
      <c r="T631">
        <v>1625</v>
      </c>
      <c r="U631" t="str">
        <f t="shared" ca="1" si="114"/>
        <v>it</v>
      </c>
      <c r="V631" t="str">
        <f t="shared" si="116"/>
        <v>Cash_sCharacterGacha</v>
      </c>
      <c r="W631">
        <f t="shared" si="117"/>
        <v>1</v>
      </c>
      <c r="X631" t="str">
        <f t="shared" ca="1" si="118"/>
        <v>cu</v>
      </c>
      <c r="Y631" t="str">
        <f t="shared" si="119"/>
        <v>GO</v>
      </c>
      <c r="Z631">
        <f t="shared" si="120"/>
        <v>1625</v>
      </c>
    </row>
    <row r="632" spans="1:26">
      <c r="A632" t="str">
        <f t="shared" si="123"/>
        <v>rt2</v>
      </c>
      <c r="B632" t="str">
        <f>VLOOKUP(A632,EventPointTypeTable!$A:$B,MATCH(EventPointTypeTable!$B$1,EventPointTypeTable!$A$1:$B$1,0),0)</f>
        <v>루틴2</v>
      </c>
      <c r="C632">
        <v>63</v>
      </c>
      <c r="D632">
        <v>57</v>
      </c>
      <c r="E632">
        <f t="shared" ca="1" si="121"/>
        <v>1268</v>
      </c>
      <c r="F632">
        <f ca="1">(60+SUMIF(OFFSET(N632,-$C632+1,0,$C632),"EN",OFFSET(O632,-$C632+1,0,$C632)))*SummonTypeTable!$Q$2</f>
        <v>773.33333333333326</v>
      </c>
      <c r="G632" t="str">
        <f ca="1">IF(C632=1,60*SummonTypeTable!$Q$2-OFFSET(F632,0,-1),
IF(F632&lt;&gt;OFFSET(F632,-1,0),OFFSET(F632,-1,0)-OFFSET(F632,0,-1),""))</f>
        <v/>
      </c>
      <c r="H632" t="str">
        <f ca="1">IF(C632=1,60*SummonTypeTable!$Q$2/OFFSET(F632,0,-1),
IF(F632&lt;&gt;OFFSET(F632,-1,0),OFFSET(F632,-1,0)/OFFSET(F632,0,-1),""))</f>
        <v/>
      </c>
      <c r="I632">
        <f ca="1">(60+SUMIF(OFFSET(N632,-$C632+1,0,$C632),"EN",OFFSET(O632,-$C632+1,0,$C632))+SUMIF(OFFSET(S632,-$C632+1,0,$C632),"EN",OFFSET(T632,-$C632+1,0,$C632)))*SummonTypeTable!$Q$2</f>
        <v>773.33333333333326</v>
      </c>
      <c r="J632" t="str">
        <f ca="1">IF(C632=1,60*SummonTypeTable!$Q$2-OFFSET(I632,0,-4),
IF(I632&lt;&gt;OFFSET(I632,-1,0),OFFSET(I632,-1,0)-OFFSET(I632,0,-4),""))</f>
        <v/>
      </c>
      <c r="K632" t="str">
        <f ca="1">IF(C632=1,60*SummonTypeTable!$Q$2/OFFSET(I632,0,-4),
IF(I632&lt;&gt;OFFSET(I632,-1,0),OFFSET(I632,-1,0)/OFFSET(I632,0,-4),""))</f>
        <v/>
      </c>
      <c r="L632" t="str">
        <f t="shared" ca="1" si="124"/>
        <v>cu</v>
      </c>
      <c r="M632" t="s">
        <v>81</v>
      </c>
      <c r="N632" t="s">
        <v>153</v>
      </c>
      <c r="O632">
        <v>12</v>
      </c>
      <c r="P632" t="str">
        <f t="shared" si="115"/>
        <v/>
      </c>
      <c r="Q632" t="str">
        <f t="shared" ca="1" si="122"/>
        <v>cu</v>
      </c>
      <c r="R632" t="s">
        <v>81</v>
      </c>
      <c r="S632" t="s">
        <v>153</v>
      </c>
      <c r="T632">
        <v>4</v>
      </c>
      <c r="U632" t="str">
        <f t="shared" ca="1" si="114"/>
        <v>cu</v>
      </c>
      <c r="V632" t="str">
        <f t="shared" si="116"/>
        <v>DI</v>
      </c>
      <c r="W632">
        <f t="shared" si="117"/>
        <v>12</v>
      </c>
      <c r="X632" t="str">
        <f t="shared" ca="1" si="118"/>
        <v>cu</v>
      </c>
      <c r="Y632" t="str">
        <f t="shared" si="119"/>
        <v>DI</v>
      </c>
      <c r="Z632">
        <f t="shared" si="120"/>
        <v>4</v>
      </c>
    </row>
    <row r="633" spans="1:26">
      <c r="A633" t="str">
        <f t="shared" si="123"/>
        <v>rt2</v>
      </c>
      <c r="B633" t="str">
        <f>VLOOKUP(A633,EventPointTypeTable!$A:$B,MATCH(EventPointTypeTable!$B$1,EventPointTypeTable!$A$1:$B$1,0),0)</f>
        <v>루틴2</v>
      </c>
      <c r="C633">
        <v>64</v>
      </c>
      <c r="D633">
        <v>35</v>
      </c>
      <c r="E633">
        <f t="shared" ca="1" si="121"/>
        <v>1303</v>
      </c>
      <c r="F633">
        <f ca="1">(60+SUMIF(OFFSET(N633,-$C633+1,0,$C633),"EN",OFFSET(O633,-$C633+1,0,$C633)))*SummonTypeTable!$Q$2</f>
        <v>773.33333333333326</v>
      </c>
      <c r="G633" t="str">
        <f ca="1">IF(C633=1,60*SummonTypeTable!$Q$2-OFFSET(F633,0,-1),
IF(F633&lt;&gt;OFFSET(F633,-1,0),OFFSET(F633,-1,0)-OFFSET(F633,0,-1),""))</f>
        <v/>
      </c>
      <c r="H633" t="str">
        <f ca="1">IF(C633=1,60*SummonTypeTable!$Q$2/OFFSET(F633,0,-1),
IF(F633&lt;&gt;OFFSET(F633,-1,0),OFFSET(F633,-1,0)/OFFSET(F633,0,-1),""))</f>
        <v/>
      </c>
      <c r="I633">
        <f ca="1">(60+SUMIF(OFFSET(N633,-$C633+1,0,$C633),"EN",OFFSET(O633,-$C633+1,0,$C633))+SUMIF(OFFSET(S633,-$C633+1,0,$C633),"EN",OFFSET(T633,-$C633+1,0,$C633)))*SummonTypeTable!$Q$2</f>
        <v>773.33333333333326</v>
      </c>
      <c r="J633" t="str">
        <f ca="1">IF(C633=1,60*SummonTypeTable!$Q$2-OFFSET(I633,0,-4),
IF(I633&lt;&gt;OFFSET(I633,-1,0),OFFSET(I633,-1,0)-OFFSET(I633,0,-4),""))</f>
        <v/>
      </c>
      <c r="K633" t="str">
        <f ca="1">IF(C633=1,60*SummonTypeTable!$Q$2/OFFSET(I633,0,-4),
IF(I633&lt;&gt;OFFSET(I633,-1,0),OFFSET(I633,-1,0)/OFFSET(I633,0,-4),""))</f>
        <v/>
      </c>
      <c r="L633" t="str">
        <f t="shared" ca="1" si="124"/>
        <v>cu</v>
      </c>
      <c r="M633" t="s">
        <v>81</v>
      </c>
      <c r="N633" t="s">
        <v>147</v>
      </c>
      <c r="O633">
        <v>3350</v>
      </c>
      <c r="P633" t="str">
        <f t="shared" si="115"/>
        <v/>
      </c>
      <c r="Q633" t="str">
        <f t="shared" ca="1" si="122"/>
        <v>cu</v>
      </c>
      <c r="R633" t="s">
        <v>81</v>
      </c>
      <c r="S633" t="s">
        <v>147</v>
      </c>
      <c r="T633">
        <v>1675</v>
      </c>
      <c r="U633" t="str">
        <f t="shared" ca="1" si="114"/>
        <v>cu</v>
      </c>
      <c r="V633" t="str">
        <f t="shared" si="116"/>
        <v>GO</v>
      </c>
      <c r="W633">
        <f t="shared" si="117"/>
        <v>3350</v>
      </c>
      <c r="X633" t="str">
        <f t="shared" ca="1" si="118"/>
        <v>cu</v>
      </c>
      <c r="Y633" t="str">
        <f t="shared" si="119"/>
        <v>GO</v>
      </c>
      <c r="Z633">
        <f t="shared" si="120"/>
        <v>1675</v>
      </c>
    </row>
    <row r="634" spans="1:26">
      <c r="A634" t="str">
        <f t="shared" si="123"/>
        <v>rt2</v>
      </c>
      <c r="B634" t="str">
        <f>VLOOKUP(A634,EventPointTypeTable!$A:$B,MATCH(EventPointTypeTable!$B$1,EventPointTypeTable!$A$1:$B$1,0),0)</f>
        <v>루틴2</v>
      </c>
      <c r="C634">
        <v>65</v>
      </c>
      <c r="D634">
        <v>55</v>
      </c>
      <c r="E634">
        <f t="shared" ca="1" si="121"/>
        <v>1358</v>
      </c>
      <c r="F634">
        <f ca="1">(60+SUMIF(OFFSET(N634,-$C634+1,0,$C634),"EN",OFFSET(O634,-$C634+1,0,$C634)))*SummonTypeTable!$Q$2</f>
        <v>773.33333333333326</v>
      </c>
      <c r="G634" t="str">
        <f ca="1">IF(C634=1,60*SummonTypeTable!$Q$2-OFFSET(F634,0,-1),
IF(F634&lt;&gt;OFFSET(F634,-1,0),OFFSET(F634,-1,0)-OFFSET(F634,0,-1),""))</f>
        <v/>
      </c>
      <c r="H634" t="str">
        <f ca="1">IF(C634=1,60*SummonTypeTable!$Q$2/OFFSET(F634,0,-1),
IF(F634&lt;&gt;OFFSET(F634,-1,0),OFFSET(F634,-1,0)/OFFSET(F634,0,-1),""))</f>
        <v/>
      </c>
      <c r="I634">
        <f ca="1">(60+SUMIF(OFFSET(N634,-$C634+1,0,$C634),"EN",OFFSET(O634,-$C634+1,0,$C634))+SUMIF(OFFSET(S634,-$C634+1,0,$C634),"EN",OFFSET(T634,-$C634+1,0,$C634)))*SummonTypeTable!$Q$2</f>
        <v>773.33333333333326</v>
      </c>
      <c r="J634" t="str">
        <f ca="1">IF(C634=1,60*SummonTypeTable!$Q$2-OFFSET(I634,0,-4),
IF(I634&lt;&gt;OFFSET(I634,-1,0),OFFSET(I634,-1,0)-OFFSET(I634,0,-4),""))</f>
        <v/>
      </c>
      <c r="K634" t="str">
        <f ca="1">IF(C634=1,60*SummonTypeTable!$Q$2/OFFSET(I634,0,-4),
IF(I634&lt;&gt;OFFSET(I634,-1,0),OFFSET(I634,-1,0)/OFFSET(I634,0,-4),""))</f>
        <v/>
      </c>
      <c r="L634" t="str">
        <f t="shared" ca="1" si="124"/>
        <v>it</v>
      </c>
      <c r="M634" t="s">
        <v>139</v>
      </c>
      <c r="N634" t="s">
        <v>138</v>
      </c>
      <c r="O634">
        <v>2</v>
      </c>
      <c r="P634" t="str">
        <f t="shared" si="115"/>
        <v/>
      </c>
      <c r="Q634" t="str">
        <f t="shared" ca="1" si="122"/>
        <v>cu</v>
      </c>
      <c r="R634" t="s">
        <v>81</v>
      </c>
      <c r="S634" t="s">
        <v>147</v>
      </c>
      <c r="T634">
        <v>1700</v>
      </c>
      <c r="U634" t="str">
        <f t="shared" ca="1" si="114"/>
        <v>it</v>
      </c>
      <c r="V634" t="str">
        <f t="shared" si="116"/>
        <v>Cash_sSpellGacha</v>
      </c>
      <c r="W634">
        <f t="shared" si="117"/>
        <v>2</v>
      </c>
      <c r="X634" t="str">
        <f t="shared" ca="1" si="118"/>
        <v>cu</v>
      </c>
      <c r="Y634" t="str">
        <f t="shared" si="119"/>
        <v>GO</v>
      </c>
      <c r="Z634">
        <f t="shared" si="120"/>
        <v>1700</v>
      </c>
    </row>
    <row r="635" spans="1:26">
      <c r="A635" t="str">
        <f t="shared" si="123"/>
        <v>rt2</v>
      </c>
      <c r="B635" t="str">
        <f>VLOOKUP(A635,EventPointTypeTable!$A:$B,MATCH(EventPointTypeTable!$B$1,EventPointTypeTable!$A$1:$B$1,0),0)</f>
        <v>루틴2</v>
      </c>
      <c r="C635">
        <v>66</v>
      </c>
      <c r="D635">
        <v>12</v>
      </c>
      <c r="E635">
        <f t="shared" ca="1" si="121"/>
        <v>1370</v>
      </c>
      <c r="F635">
        <f ca="1">(60+SUMIF(OFFSET(N635,-$C635+1,0,$C635),"EN",OFFSET(O635,-$C635+1,0,$C635)))*SummonTypeTable!$Q$2</f>
        <v>773.33333333333326</v>
      </c>
      <c r="G635" t="str">
        <f ca="1">IF(C635=1,60*SummonTypeTable!$Q$2-OFFSET(F635,0,-1),
IF(F635&lt;&gt;OFFSET(F635,-1,0),OFFSET(F635,-1,0)-OFFSET(F635,0,-1),""))</f>
        <v/>
      </c>
      <c r="H635" t="str">
        <f ca="1">IF(C635=1,60*SummonTypeTable!$Q$2/OFFSET(F635,0,-1),
IF(F635&lt;&gt;OFFSET(F635,-1,0),OFFSET(F635,-1,0)/OFFSET(F635,0,-1),""))</f>
        <v/>
      </c>
      <c r="I635">
        <f ca="1">(60+SUMIF(OFFSET(N635,-$C635+1,0,$C635),"EN",OFFSET(O635,-$C635+1,0,$C635))+SUMIF(OFFSET(S635,-$C635+1,0,$C635),"EN",OFFSET(T635,-$C635+1,0,$C635)))*SummonTypeTable!$Q$2</f>
        <v>773.33333333333326</v>
      </c>
      <c r="J635" t="str">
        <f ca="1">IF(C635=1,60*SummonTypeTable!$Q$2-OFFSET(I635,0,-4),
IF(I635&lt;&gt;OFFSET(I635,-1,0),OFFSET(I635,-1,0)-OFFSET(I635,0,-4),""))</f>
        <v/>
      </c>
      <c r="K635" t="str">
        <f ca="1">IF(C635=1,60*SummonTypeTable!$Q$2/OFFSET(I635,0,-4),
IF(I635&lt;&gt;OFFSET(I635,-1,0),OFFSET(I635,-1,0)/OFFSET(I635,0,-4),""))</f>
        <v/>
      </c>
      <c r="L635" t="str">
        <f t="shared" ca="1" si="124"/>
        <v>cu</v>
      </c>
      <c r="M635" t="s">
        <v>81</v>
      </c>
      <c r="N635" t="s">
        <v>147</v>
      </c>
      <c r="O635">
        <v>3450</v>
      </c>
      <c r="P635" t="str">
        <f t="shared" si="115"/>
        <v/>
      </c>
      <c r="Q635" t="str">
        <f t="shared" ca="1" si="122"/>
        <v>cu</v>
      </c>
      <c r="R635" t="s">
        <v>81</v>
      </c>
      <c r="S635" t="s">
        <v>147</v>
      </c>
      <c r="T635">
        <v>1725</v>
      </c>
      <c r="U635" t="str">
        <f t="shared" ca="1" si="114"/>
        <v>cu</v>
      </c>
      <c r="V635" t="str">
        <f t="shared" si="116"/>
        <v>GO</v>
      </c>
      <c r="W635">
        <f t="shared" si="117"/>
        <v>3450</v>
      </c>
      <c r="X635" t="str">
        <f t="shared" ca="1" si="118"/>
        <v>cu</v>
      </c>
      <c r="Y635" t="str">
        <f t="shared" si="119"/>
        <v>GO</v>
      </c>
      <c r="Z635">
        <f t="shared" si="120"/>
        <v>1725</v>
      </c>
    </row>
    <row r="636" spans="1:26">
      <c r="A636" t="str">
        <f t="shared" si="123"/>
        <v>rt2</v>
      </c>
      <c r="B636" t="str">
        <f>VLOOKUP(A636,EventPointTypeTable!$A:$B,MATCH(EventPointTypeTable!$B$1,EventPointTypeTable!$A$1:$B$1,0),0)</f>
        <v>루틴2</v>
      </c>
      <c r="C636">
        <v>67</v>
      </c>
      <c r="D636">
        <v>46</v>
      </c>
      <c r="E636">
        <f t="shared" ca="1" si="121"/>
        <v>1416</v>
      </c>
      <c r="F636">
        <f ca="1">(60+SUMIF(OFFSET(N636,-$C636+1,0,$C636),"EN",OFFSET(O636,-$C636+1,0,$C636)))*SummonTypeTable!$Q$2</f>
        <v>840</v>
      </c>
      <c r="G636">
        <f ca="1">IF(C636=1,60*SummonTypeTable!$Q$2-OFFSET(F636,0,-1),
IF(F636&lt;&gt;OFFSET(F636,-1,0),OFFSET(F636,-1,0)-OFFSET(F636,0,-1),""))</f>
        <v>-642.66666666666674</v>
      </c>
      <c r="H636">
        <f ca="1">IF(C636=1,60*SummonTypeTable!$Q$2/OFFSET(F636,0,-1),
IF(F636&lt;&gt;OFFSET(F636,-1,0),OFFSET(F636,-1,0)/OFFSET(F636,0,-1),""))</f>
        <v>0.54613935969868166</v>
      </c>
      <c r="I636">
        <f ca="1">(60+SUMIF(OFFSET(N636,-$C636+1,0,$C636),"EN",OFFSET(O636,-$C636+1,0,$C636))+SUMIF(OFFSET(S636,-$C636+1,0,$C636),"EN",OFFSET(T636,-$C636+1,0,$C636)))*SummonTypeTable!$Q$2</f>
        <v>840</v>
      </c>
      <c r="J636">
        <f ca="1">IF(C636=1,60*SummonTypeTable!$Q$2-OFFSET(I636,0,-4),
IF(I636&lt;&gt;OFFSET(I636,-1,0),OFFSET(I636,-1,0)-OFFSET(I636,0,-4),""))</f>
        <v>-642.66666666666674</v>
      </c>
      <c r="K636">
        <f ca="1">IF(C636=1,60*SummonTypeTable!$Q$2/OFFSET(I636,0,-4),
IF(I636&lt;&gt;OFFSET(I636,-1,0),OFFSET(I636,-1,0)/OFFSET(I636,0,-4),""))</f>
        <v>0.54613935969868166</v>
      </c>
      <c r="L636" t="str">
        <f t="shared" ca="1" si="124"/>
        <v>cu</v>
      </c>
      <c r="M636" t="s">
        <v>81</v>
      </c>
      <c r="N636" t="s">
        <v>146</v>
      </c>
      <c r="O636">
        <v>100</v>
      </c>
      <c r="P636" t="str">
        <f t="shared" si="115"/>
        <v>에너지너무많음</v>
      </c>
      <c r="Q636" t="str">
        <f t="shared" ca="1" si="122"/>
        <v>cu</v>
      </c>
      <c r="R636" t="s">
        <v>81</v>
      </c>
      <c r="S636" t="s">
        <v>147</v>
      </c>
      <c r="T636">
        <v>1750</v>
      </c>
      <c r="U636" t="str">
        <f t="shared" ca="1" si="114"/>
        <v>cu</v>
      </c>
      <c r="V636" t="str">
        <f t="shared" si="116"/>
        <v>EN</v>
      </c>
      <c r="W636">
        <f t="shared" si="117"/>
        <v>100</v>
      </c>
      <c r="X636" t="str">
        <f t="shared" ca="1" si="118"/>
        <v>cu</v>
      </c>
      <c r="Y636" t="str">
        <f t="shared" si="119"/>
        <v>GO</v>
      </c>
      <c r="Z636">
        <f t="shared" si="120"/>
        <v>1750</v>
      </c>
    </row>
    <row r="637" spans="1:26">
      <c r="A637" t="str">
        <f t="shared" ref="A637:A700" si="125">A636</f>
        <v>rt2</v>
      </c>
      <c r="B637" t="str">
        <f t="shared" ref="B637:B700" si="126">B636</f>
        <v>루틴2</v>
      </c>
      <c r="C637">
        <v>68</v>
      </c>
      <c r="D637">
        <v>65</v>
      </c>
      <c r="E637">
        <f t="shared" ca="1" si="121"/>
        <v>1481</v>
      </c>
      <c r="F637">
        <f ca="1">(60+SUMIF(OFFSET(N637,-$C637+1,0,$C637),"EN",OFFSET(O637,-$C637+1,0,$C637)))*SummonTypeTable!$Q$2</f>
        <v>840</v>
      </c>
      <c r="G637" t="str">
        <f ca="1">IF(C637=1,60*SummonTypeTable!$Q$2-OFFSET(F637,0,-1),
IF(F637&lt;&gt;OFFSET(F637,-1,0),OFFSET(F637,-1,0)-OFFSET(F637,0,-1),""))</f>
        <v/>
      </c>
      <c r="H637" t="str">
        <f ca="1">IF(C637=1,60*SummonTypeTable!$Q$2/OFFSET(F637,0,-1),
IF(F637&lt;&gt;OFFSET(F637,-1,0),OFFSET(F637,-1,0)/OFFSET(F637,0,-1),""))</f>
        <v/>
      </c>
      <c r="I637">
        <f ca="1">(60+SUMIF(OFFSET(N637,-$C637+1,0,$C637),"EN",OFFSET(O637,-$C637+1,0,$C637))+SUMIF(OFFSET(S637,-$C637+1,0,$C637),"EN",OFFSET(T637,-$C637+1,0,$C637)))*SummonTypeTable!$Q$2</f>
        <v>840</v>
      </c>
      <c r="J637" t="str">
        <f ca="1">IF(C637=1,60*SummonTypeTable!$Q$2-OFFSET(I637,0,-4),
IF(I637&lt;&gt;OFFSET(I637,-1,0),OFFSET(I637,-1,0)-OFFSET(I637,0,-4),""))</f>
        <v/>
      </c>
      <c r="K637" t="str">
        <f ca="1">IF(C637=1,60*SummonTypeTable!$Q$2/OFFSET(I637,0,-4),
IF(I637&lt;&gt;OFFSET(I637,-1,0),OFFSET(I637,-1,0)/OFFSET(I637,0,-4),""))</f>
        <v/>
      </c>
      <c r="L637" t="str">
        <f t="shared" ca="1" si="124"/>
        <v>it</v>
      </c>
      <c r="M637" t="s">
        <v>139</v>
      </c>
      <c r="N637" t="s">
        <v>140</v>
      </c>
      <c r="O637">
        <v>3</v>
      </c>
      <c r="P637" t="str">
        <f t="shared" si="115"/>
        <v/>
      </c>
      <c r="Q637" t="str">
        <f t="shared" ca="1" si="122"/>
        <v>cu</v>
      </c>
      <c r="R637" t="s">
        <v>81</v>
      </c>
      <c r="S637" t="s">
        <v>147</v>
      </c>
      <c r="T637">
        <v>1775</v>
      </c>
      <c r="U637" t="str">
        <f t="shared" ca="1" si="114"/>
        <v>it</v>
      </c>
      <c r="V637" t="str">
        <f t="shared" si="116"/>
        <v>Cash_sCharacterGacha</v>
      </c>
      <c r="W637">
        <f t="shared" si="117"/>
        <v>3</v>
      </c>
      <c r="X637" t="str">
        <f t="shared" ca="1" si="118"/>
        <v>cu</v>
      </c>
      <c r="Y637" t="str">
        <f t="shared" si="119"/>
        <v>GO</v>
      </c>
      <c r="Z637">
        <f t="shared" si="120"/>
        <v>1775</v>
      </c>
    </row>
    <row r="638" spans="1:26">
      <c r="A638" t="str">
        <f t="shared" si="125"/>
        <v>rt2</v>
      </c>
      <c r="B638" t="str">
        <f t="shared" si="126"/>
        <v>루틴2</v>
      </c>
      <c r="C638">
        <v>69</v>
      </c>
      <c r="D638">
        <v>35</v>
      </c>
      <c r="E638">
        <f t="shared" ca="1" si="121"/>
        <v>1516</v>
      </c>
      <c r="F638">
        <f ca="1">(60+SUMIF(OFFSET(N638,-$C638+1,0,$C638),"EN",OFFSET(O638,-$C638+1,0,$C638)))*SummonTypeTable!$Q$2</f>
        <v>840</v>
      </c>
      <c r="G638" t="str">
        <f ca="1">IF(C638=1,60*SummonTypeTable!$Q$2-OFFSET(F638,0,-1),
IF(F638&lt;&gt;OFFSET(F638,-1,0),OFFSET(F638,-1,0)-OFFSET(F638,0,-1),""))</f>
        <v/>
      </c>
      <c r="H638" t="str">
        <f ca="1">IF(C638=1,60*SummonTypeTable!$Q$2/OFFSET(F638,0,-1),
IF(F638&lt;&gt;OFFSET(F638,-1,0),OFFSET(F638,-1,0)/OFFSET(F638,0,-1),""))</f>
        <v/>
      </c>
      <c r="I638">
        <f ca="1">(60+SUMIF(OFFSET(N638,-$C638+1,0,$C638),"EN",OFFSET(O638,-$C638+1,0,$C638))+SUMIF(OFFSET(S638,-$C638+1,0,$C638),"EN",OFFSET(T638,-$C638+1,0,$C638)))*SummonTypeTable!$Q$2</f>
        <v>840</v>
      </c>
      <c r="J638" t="str">
        <f ca="1">IF(C638=1,60*SummonTypeTable!$Q$2-OFFSET(I638,0,-4),
IF(I638&lt;&gt;OFFSET(I638,-1,0),OFFSET(I638,-1,0)-OFFSET(I638,0,-4),""))</f>
        <v/>
      </c>
      <c r="K638" t="str">
        <f ca="1">IF(C638=1,60*SummonTypeTable!$Q$2/OFFSET(I638,0,-4),
IF(I638&lt;&gt;OFFSET(I638,-1,0),OFFSET(I638,-1,0)/OFFSET(I638,0,-4),""))</f>
        <v/>
      </c>
      <c r="L638" t="str">
        <f t="shared" ca="1" si="124"/>
        <v>cu</v>
      </c>
      <c r="M638" t="s">
        <v>81</v>
      </c>
      <c r="N638" t="s">
        <v>147</v>
      </c>
      <c r="O638">
        <v>3600</v>
      </c>
      <c r="P638" t="str">
        <f t="shared" si="115"/>
        <v/>
      </c>
      <c r="Q638" t="str">
        <f t="shared" ca="1" si="122"/>
        <v>cu</v>
      </c>
      <c r="R638" t="s">
        <v>81</v>
      </c>
      <c r="S638" t="s">
        <v>147</v>
      </c>
      <c r="T638">
        <v>1800</v>
      </c>
      <c r="U638" t="str">
        <f t="shared" ca="1" si="114"/>
        <v>cu</v>
      </c>
      <c r="V638" t="str">
        <f t="shared" si="116"/>
        <v>GO</v>
      </c>
      <c r="W638">
        <f t="shared" si="117"/>
        <v>3600</v>
      </c>
      <c r="X638" t="str">
        <f t="shared" ca="1" si="118"/>
        <v>cu</v>
      </c>
      <c r="Y638" t="str">
        <f t="shared" si="119"/>
        <v>GO</v>
      </c>
      <c r="Z638">
        <f t="shared" si="120"/>
        <v>1800</v>
      </c>
    </row>
    <row r="639" spans="1:26">
      <c r="A639" t="str">
        <f t="shared" si="125"/>
        <v>rt2</v>
      </c>
      <c r="B639" t="str">
        <f t="shared" si="126"/>
        <v>루틴2</v>
      </c>
      <c r="C639">
        <v>70</v>
      </c>
      <c r="D639">
        <v>60</v>
      </c>
      <c r="E639">
        <f t="shared" ca="1" si="121"/>
        <v>1576</v>
      </c>
      <c r="F639">
        <f ca="1">(60+SUMIF(OFFSET(N639,-$C639+1,0,$C639),"EN",OFFSET(O639,-$C639+1,0,$C639)))*SummonTypeTable!$Q$2</f>
        <v>916.66666666666663</v>
      </c>
      <c r="G639">
        <f ca="1">IF(C639=1,60*SummonTypeTable!$Q$2-OFFSET(F639,0,-1),
IF(F639&lt;&gt;OFFSET(F639,-1,0),OFFSET(F639,-1,0)-OFFSET(F639,0,-1),""))</f>
        <v>-736</v>
      </c>
      <c r="H639">
        <f ca="1">IF(C639=1,60*SummonTypeTable!$Q$2/OFFSET(F639,0,-1),
IF(F639&lt;&gt;OFFSET(F639,-1,0),OFFSET(F639,-1,0)/OFFSET(F639,0,-1),""))</f>
        <v>0.53299492385786806</v>
      </c>
      <c r="I639">
        <f ca="1">(60+SUMIF(OFFSET(N639,-$C639+1,0,$C639),"EN",OFFSET(O639,-$C639+1,0,$C639))+SUMIF(OFFSET(S639,-$C639+1,0,$C639),"EN",OFFSET(T639,-$C639+1,0,$C639)))*SummonTypeTable!$Q$2</f>
        <v>916.66666666666663</v>
      </c>
      <c r="J639">
        <f ca="1">IF(C639=1,60*SummonTypeTable!$Q$2-OFFSET(I639,0,-4),
IF(I639&lt;&gt;OFFSET(I639,-1,0),OFFSET(I639,-1,0)-OFFSET(I639,0,-4),""))</f>
        <v>-736</v>
      </c>
      <c r="K639">
        <f ca="1">IF(C639=1,60*SummonTypeTable!$Q$2/OFFSET(I639,0,-4),
IF(I639&lt;&gt;OFFSET(I639,-1,0),OFFSET(I639,-1,0)/OFFSET(I639,0,-4),""))</f>
        <v>0.53299492385786806</v>
      </c>
      <c r="L639" t="str">
        <f t="shared" ca="1" si="124"/>
        <v>cu</v>
      </c>
      <c r="M639" t="s">
        <v>81</v>
      </c>
      <c r="N639" t="s">
        <v>146</v>
      </c>
      <c r="O639">
        <v>115</v>
      </c>
      <c r="P639" t="str">
        <f t="shared" si="115"/>
        <v>에너지너무많음</v>
      </c>
      <c r="Q639" t="str">
        <f t="shared" ca="1" si="122"/>
        <v>cu</v>
      </c>
      <c r="R639" t="s">
        <v>81</v>
      </c>
      <c r="S639" t="s">
        <v>147</v>
      </c>
      <c r="T639">
        <v>1825</v>
      </c>
      <c r="U639" t="str">
        <f t="shared" ca="1" si="114"/>
        <v>cu</v>
      </c>
      <c r="V639" t="str">
        <f t="shared" si="116"/>
        <v>EN</v>
      </c>
      <c r="W639">
        <f t="shared" si="117"/>
        <v>115</v>
      </c>
      <c r="X639" t="str">
        <f t="shared" ca="1" si="118"/>
        <v>cu</v>
      </c>
      <c r="Y639" t="str">
        <f t="shared" si="119"/>
        <v>GO</v>
      </c>
      <c r="Z639">
        <f t="shared" si="120"/>
        <v>1825</v>
      </c>
    </row>
    <row r="640" spans="1:26">
      <c r="A640" t="str">
        <f t="shared" si="125"/>
        <v>rt2</v>
      </c>
      <c r="B640" t="str">
        <f t="shared" si="126"/>
        <v>루틴2</v>
      </c>
      <c r="C640">
        <v>71</v>
      </c>
      <c r="D640">
        <v>72</v>
      </c>
      <c r="E640">
        <f t="shared" ca="1" si="121"/>
        <v>1648</v>
      </c>
      <c r="F640">
        <f ca="1">(60+SUMIF(OFFSET(N640,-$C640+1,0,$C640),"EN",OFFSET(O640,-$C640+1,0,$C640)))*SummonTypeTable!$Q$2</f>
        <v>916.66666666666663</v>
      </c>
      <c r="G640" t="str">
        <f ca="1">IF(C640=1,60*SummonTypeTable!$Q$2-OFFSET(F640,0,-1),
IF(F640&lt;&gt;OFFSET(F640,-1,0),OFFSET(F640,-1,0)-OFFSET(F640,0,-1),""))</f>
        <v/>
      </c>
      <c r="H640" t="str">
        <f ca="1">IF(C640=1,60*SummonTypeTable!$Q$2/OFFSET(F640,0,-1),
IF(F640&lt;&gt;OFFSET(F640,-1,0),OFFSET(F640,-1,0)/OFFSET(F640,0,-1),""))</f>
        <v/>
      </c>
      <c r="I640">
        <f ca="1">(60+SUMIF(OFFSET(N640,-$C640+1,0,$C640),"EN",OFFSET(O640,-$C640+1,0,$C640))+SUMIF(OFFSET(S640,-$C640+1,0,$C640),"EN",OFFSET(T640,-$C640+1,0,$C640)))*SummonTypeTable!$Q$2</f>
        <v>916.66666666666663</v>
      </c>
      <c r="J640" t="str">
        <f ca="1">IF(C640=1,60*SummonTypeTable!$Q$2-OFFSET(I640,0,-4),
IF(I640&lt;&gt;OFFSET(I640,-1,0),OFFSET(I640,-1,0)-OFFSET(I640,0,-4),""))</f>
        <v/>
      </c>
      <c r="K640" t="str">
        <f ca="1">IF(C640=1,60*SummonTypeTable!$Q$2/OFFSET(I640,0,-4),
IF(I640&lt;&gt;OFFSET(I640,-1,0),OFFSET(I640,-1,0)/OFFSET(I640,0,-4),""))</f>
        <v/>
      </c>
      <c r="L640" t="str">
        <f t="shared" ca="1" si="124"/>
        <v>it</v>
      </c>
      <c r="M640" t="s">
        <v>139</v>
      </c>
      <c r="N640" t="s">
        <v>158</v>
      </c>
      <c r="O640">
        <v>1</v>
      </c>
      <c r="P640" t="str">
        <f t="shared" si="115"/>
        <v/>
      </c>
      <c r="Q640" t="str">
        <f t="shared" ca="1" si="122"/>
        <v>cu</v>
      </c>
      <c r="R640" t="s">
        <v>81</v>
      </c>
      <c r="S640" t="s">
        <v>147</v>
      </c>
      <c r="T640">
        <v>1850</v>
      </c>
      <c r="U640" t="str">
        <f t="shared" ca="1" si="114"/>
        <v>it</v>
      </c>
      <c r="V640" t="str">
        <f t="shared" si="116"/>
        <v>Cash_sEquipGacha</v>
      </c>
      <c r="W640">
        <f t="shared" si="117"/>
        <v>1</v>
      </c>
      <c r="X640" t="str">
        <f t="shared" ca="1" si="118"/>
        <v>cu</v>
      </c>
      <c r="Y640" t="str">
        <f t="shared" si="119"/>
        <v>GO</v>
      </c>
      <c r="Z640">
        <f t="shared" si="120"/>
        <v>1850</v>
      </c>
    </row>
    <row r="641" spans="1:26">
      <c r="A641" t="str">
        <f t="shared" si="125"/>
        <v>rt2</v>
      </c>
      <c r="B641" t="str">
        <f t="shared" si="126"/>
        <v>루틴2</v>
      </c>
      <c r="C641">
        <v>72</v>
      </c>
      <c r="D641">
        <v>88</v>
      </c>
      <c r="E641">
        <f t="shared" ca="1" si="121"/>
        <v>1736</v>
      </c>
      <c r="F641">
        <f ca="1">(60+SUMIF(OFFSET(N641,-$C641+1,0,$C641),"EN",OFFSET(O641,-$C641+1,0,$C641)))*SummonTypeTable!$Q$2</f>
        <v>916.66666666666663</v>
      </c>
      <c r="G641" t="str">
        <f ca="1">IF(C641=1,60*SummonTypeTable!$Q$2-OFFSET(F641,0,-1),
IF(F641&lt;&gt;OFFSET(F641,-1,0),OFFSET(F641,-1,0)-OFFSET(F641,0,-1),""))</f>
        <v/>
      </c>
      <c r="H641" t="str">
        <f ca="1">IF(C641=1,60*SummonTypeTable!$Q$2/OFFSET(F641,0,-1),
IF(F641&lt;&gt;OFFSET(F641,-1,0),OFFSET(F641,-1,0)/OFFSET(F641,0,-1),""))</f>
        <v/>
      </c>
      <c r="I641">
        <f ca="1">(60+SUMIF(OFFSET(N641,-$C641+1,0,$C641),"EN",OFFSET(O641,-$C641+1,0,$C641))+SUMIF(OFFSET(S641,-$C641+1,0,$C641),"EN",OFFSET(T641,-$C641+1,0,$C641)))*SummonTypeTable!$Q$2</f>
        <v>916.66666666666663</v>
      </c>
      <c r="J641" t="str">
        <f ca="1">IF(C641=1,60*SummonTypeTable!$Q$2-OFFSET(I641,0,-4),
IF(I641&lt;&gt;OFFSET(I641,-1,0),OFFSET(I641,-1,0)-OFFSET(I641,0,-4),""))</f>
        <v/>
      </c>
      <c r="K641" t="str">
        <f ca="1">IF(C641=1,60*SummonTypeTable!$Q$2/OFFSET(I641,0,-4),
IF(I641&lt;&gt;OFFSET(I641,-1,0),OFFSET(I641,-1,0)/OFFSET(I641,0,-4),""))</f>
        <v/>
      </c>
      <c r="L641" t="str">
        <f t="shared" ca="1" si="124"/>
        <v>cu</v>
      </c>
      <c r="M641" t="s">
        <v>81</v>
      </c>
      <c r="N641" t="s">
        <v>147</v>
      </c>
      <c r="O641">
        <v>3750</v>
      </c>
      <c r="P641" t="str">
        <f t="shared" si="115"/>
        <v/>
      </c>
      <c r="Q641" t="str">
        <f t="shared" ca="1" si="122"/>
        <v>cu</v>
      </c>
      <c r="R641" t="s">
        <v>81</v>
      </c>
      <c r="S641" t="s">
        <v>147</v>
      </c>
      <c r="T641">
        <v>1875</v>
      </c>
      <c r="U641" t="str">
        <f t="shared" ca="1" si="114"/>
        <v>cu</v>
      </c>
      <c r="V641" t="str">
        <f t="shared" si="116"/>
        <v>GO</v>
      </c>
      <c r="W641">
        <f t="shared" si="117"/>
        <v>3750</v>
      </c>
      <c r="X641" t="str">
        <f t="shared" ca="1" si="118"/>
        <v>cu</v>
      </c>
      <c r="Y641" t="str">
        <f t="shared" si="119"/>
        <v>GO</v>
      </c>
      <c r="Z641">
        <f t="shared" si="120"/>
        <v>1875</v>
      </c>
    </row>
    <row r="642" spans="1:26">
      <c r="A642" t="str">
        <f t="shared" si="125"/>
        <v>rt2</v>
      </c>
      <c r="B642" t="str">
        <f t="shared" si="126"/>
        <v>루틴2</v>
      </c>
      <c r="C642">
        <v>73</v>
      </c>
      <c r="D642">
        <v>12</v>
      </c>
      <c r="E642">
        <f t="shared" ca="1" si="121"/>
        <v>1748</v>
      </c>
      <c r="F642">
        <f ca="1">(60+SUMIF(OFFSET(N642,-$C642+1,0,$C642),"EN",OFFSET(O642,-$C642+1,0,$C642)))*SummonTypeTable!$Q$2</f>
        <v>1003.3333333333333</v>
      </c>
      <c r="G642">
        <f ca="1">IF(C642=1,60*SummonTypeTable!$Q$2-OFFSET(F642,0,-1),
IF(F642&lt;&gt;OFFSET(F642,-1,0),OFFSET(F642,-1,0)-OFFSET(F642,0,-1),""))</f>
        <v>-831.33333333333337</v>
      </c>
      <c r="H642">
        <f ca="1">IF(C642=1,60*SummonTypeTable!$Q$2/OFFSET(F642,0,-1),
IF(F642&lt;&gt;OFFSET(F642,-1,0),OFFSET(F642,-1,0)/OFFSET(F642,0,-1),""))</f>
        <v>0.52440884820747524</v>
      </c>
      <c r="I642">
        <f ca="1">(60+SUMIF(OFFSET(N642,-$C642+1,0,$C642),"EN",OFFSET(O642,-$C642+1,0,$C642))+SUMIF(OFFSET(S642,-$C642+1,0,$C642),"EN",OFFSET(T642,-$C642+1,0,$C642)))*SummonTypeTable!$Q$2</f>
        <v>1003.3333333333333</v>
      </c>
      <c r="J642">
        <f ca="1">IF(C642=1,60*SummonTypeTable!$Q$2-OFFSET(I642,0,-4),
IF(I642&lt;&gt;OFFSET(I642,-1,0),OFFSET(I642,-1,0)-OFFSET(I642,0,-4),""))</f>
        <v>-831.33333333333337</v>
      </c>
      <c r="K642">
        <f ca="1">IF(C642=1,60*SummonTypeTable!$Q$2/OFFSET(I642,0,-4),
IF(I642&lt;&gt;OFFSET(I642,-1,0),OFFSET(I642,-1,0)/OFFSET(I642,0,-4),""))</f>
        <v>0.52440884820747524</v>
      </c>
      <c r="L642" t="str">
        <f t="shared" ca="1" si="124"/>
        <v>cu</v>
      </c>
      <c r="M642" t="s">
        <v>81</v>
      </c>
      <c r="N642" t="s">
        <v>146</v>
      </c>
      <c r="O642">
        <v>130</v>
      </c>
      <c r="P642" t="str">
        <f t="shared" si="115"/>
        <v>에너지너무많음</v>
      </c>
      <c r="Q642" t="str">
        <f t="shared" ca="1" si="122"/>
        <v>cu</v>
      </c>
      <c r="R642" t="s">
        <v>81</v>
      </c>
      <c r="S642" t="s">
        <v>147</v>
      </c>
      <c r="T642">
        <v>1900</v>
      </c>
      <c r="U642" t="str">
        <f t="shared" ref="U642:U705" ca="1" si="127">IF(LEN(L642)=0,"",L642)</f>
        <v>cu</v>
      </c>
      <c r="V642" t="str">
        <f t="shared" si="116"/>
        <v>EN</v>
      </c>
      <c r="W642">
        <f t="shared" si="117"/>
        <v>130</v>
      </c>
      <c r="X642" t="str">
        <f t="shared" ca="1" si="118"/>
        <v>cu</v>
      </c>
      <c r="Y642" t="str">
        <f t="shared" si="119"/>
        <v>GO</v>
      </c>
      <c r="Z642">
        <f t="shared" si="120"/>
        <v>1900</v>
      </c>
    </row>
    <row r="643" spans="1:26">
      <c r="A643" t="str">
        <f t="shared" si="125"/>
        <v>rt2</v>
      </c>
      <c r="B643" t="str">
        <f t="shared" si="126"/>
        <v>루틴2</v>
      </c>
      <c r="C643">
        <v>74</v>
      </c>
      <c r="D643">
        <v>32</v>
      </c>
      <c r="E643">
        <f t="shared" ca="1" si="121"/>
        <v>1780</v>
      </c>
      <c r="F643">
        <f ca="1">(60+SUMIF(OFFSET(N643,-$C643+1,0,$C643),"EN",OFFSET(O643,-$C643+1,0,$C643)))*SummonTypeTable!$Q$2</f>
        <v>1003.3333333333333</v>
      </c>
      <c r="G643" t="str">
        <f ca="1">IF(C643=1,60*SummonTypeTable!$Q$2-OFFSET(F643,0,-1),
IF(F643&lt;&gt;OFFSET(F643,-1,0),OFFSET(F643,-1,0)-OFFSET(F643,0,-1),""))</f>
        <v/>
      </c>
      <c r="H643" t="str">
        <f ca="1">IF(C643=1,60*SummonTypeTable!$Q$2/OFFSET(F643,0,-1),
IF(F643&lt;&gt;OFFSET(F643,-1,0),OFFSET(F643,-1,0)/OFFSET(F643,0,-1),""))</f>
        <v/>
      </c>
      <c r="I643">
        <f ca="1">(60+SUMIF(OFFSET(N643,-$C643+1,0,$C643),"EN",OFFSET(O643,-$C643+1,0,$C643))+SUMIF(OFFSET(S643,-$C643+1,0,$C643),"EN",OFFSET(T643,-$C643+1,0,$C643)))*SummonTypeTable!$Q$2</f>
        <v>1003.3333333333333</v>
      </c>
      <c r="J643" t="str">
        <f ca="1">IF(C643=1,60*SummonTypeTable!$Q$2-OFFSET(I643,0,-4),
IF(I643&lt;&gt;OFFSET(I643,-1,0),OFFSET(I643,-1,0)-OFFSET(I643,0,-4),""))</f>
        <v/>
      </c>
      <c r="K643" t="str">
        <f ca="1">IF(C643=1,60*SummonTypeTable!$Q$2/OFFSET(I643,0,-4),
IF(I643&lt;&gt;OFFSET(I643,-1,0),OFFSET(I643,-1,0)/OFFSET(I643,0,-4),""))</f>
        <v/>
      </c>
      <c r="L643" t="str">
        <f t="shared" ca="1" si="124"/>
        <v>it</v>
      </c>
      <c r="M643" t="s">
        <v>139</v>
      </c>
      <c r="N643" t="s">
        <v>140</v>
      </c>
      <c r="O643">
        <v>1</v>
      </c>
      <c r="P643" t="str">
        <f t="shared" si="115"/>
        <v/>
      </c>
      <c r="Q643" t="str">
        <f t="shared" ca="1" si="122"/>
        <v>cu</v>
      </c>
      <c r="R643" t="s">
        <v>81</v>
      </c>
      <c r="S643" t="s">
        <v>147</v>
      </c>
      <c r="T643">
        <v>1925</v>
      </c>
      <c r="U643" t="str">
        <f t="shared" ca="1" si="127"/>
        <v>it</v>
      </c>
      <c r="V643" t="str">
        <f t="shared" si="116"/>
        <v>Cash_sCharacterGacha</v>
      </c>
      <c r="W643">
        <f t="shared" si="117"/>
        <v>1</v>
      </c>
      <c r="X643" t="str">
        <f t="shared" ca="1" si="118"/>
        <v>cu</v>
      </c>
      <c r="Y643" t="str">
        <f t="shared" si="119"/>
        <v>GO</v>
      </c>
      <c r="Z643">
        <f t="shared" si="120"/>
        <v>1925</v>
      </c>
    </row>
    <row r="644" spans="1:26">
      <c r="A644" t="str">
        <f t="shared" si="125"/>
        <v>rt2</v>
      </c>
      <c r="B644" t="str">
        <f t="shared" si="126"/>
        <v>루틴2</v>
      </c>
      <c r="C644">
        <v>75</v>
      </c>
      <c r="D644">
        <v>40</v>
      </c>
      <c r="E644">
        <f t="shared" ca="1" si="121"/>
        <v>1820</v>
      </c>
      <c r="F644">
        <f ca="1">(60+SUMIF(OFFSET(N644,-$C644+1,0,$C644),"EN",OFFSET(O644,-$C644+1,0,$C644)))*SummonTypeTable!$Q$2</f>
        <v>1003.3333333333333</v>
      </c>
      <c r="G644" t="str">
        <f ca="1">IF(C644=1,60*SummonTypeTable!$Q$2-OFFSET(F644,0,-1),
IF(F644&lt;&gt;OFFSET(F644,-1,0),OFFSET(F644,-1,0)-OFFSET(F644,0,-1),""))</f>
        <v/>
      </c>
      <c r="H644" t="str">
        <f ca="1">IF(C644=1,60*SummonTypeTable!$Q$2/OFFSET(F644,0,-1),
IF(F644&lt;&gt;OFFSET(F644,-1,0),OFFSET(F644,-1,0)/OFFSET(F644,0,-1),""))</f>
        <v/>
      </c>
      <c r="I644">
        <f ca="1">(60+SUMIF(OFFSET(N644,-$C644+1,0,$C644),"EN",OFFSET(O644,-$C644+1,0,$C644))+SUMIF(OFFSET(S644,-$C644+1,0,$C644),"EN",OFFSET(T644,-$C644+1,0,$C644)))*SummonTypeTable!$Q$2</f>
        <v>1003.3333333333333</v>
      </c>
      <c r="J644" t="str">
        <f ca="1">IF(C644=1,60*SummonTypeTable!$Q$2-OFFSET(I644,0,-4),
IF(I644&lt;&gt;OFFSET(I644,-1,0),OFFSET(I644,-1,0)-OFFSET(I644,0,-4),""))</f>
        <v/>
      </c>
      <c r="K644" t="str">
        <f ca="1">IF(C644=1,60*SummonTypeTable!$Q$2/OFFSET(I644,0,-4),
IF(I644&lt;&gt;OFFSET(I644,-1,0),OFFSET(I644,-1,0)/OFFSET(I644,0,-4),""))</f>
        <v/>
      </c>
      <c r="L644" t="str">
        <f t="shared" ca="1" si="124"/>
        <v>cu</v>
      </c>
      <c r="M644" t="s">
        <v>81</v>
      </c>
      <c r="N644" t="s">
        <v>147</v>
      </c>
      <c r="O644">
        <v>3900</v>
      </c>
      <c r="P644" t="str">
        <f t="shared" si="115"/>
        <v/>
      </c>
      <c r="Q644" t="str">
        <f t="shared" ca="1" si="122"/>
        <v>cu</v>
      </c>
      <c r="R644" t="s">
        <v>81</v>
      </c>
      <c r="S644" t="s">
        <v>147</v>
      </c>
      <c r="T644">
        <v>1950</v>
      </c>
      <c r="U644" t="str">
        <f t="shared" ca="1" si="127"/>
        <v>cu</v>
      </c>
      <c r="V644" t="str">
        <f t="shared" si="116"/>
        <v>GO</v>
      </c>
      <c r="W644">
        <f t="shared" si="117"/>
        <v>3900</v>
      </c>
      <c r="X644" t="str">
        <f t="shared" ca="1" si="118"/>
        <v>cu</v>
      </c>
      <c r="Y644" t="str">
        <f t="shared" si="119"/>
        <v>GO</v>
      </c>
      <c r="Z644">
        <f t="shared" si="120"/>
        <v>1950</v>
      </c>
    </row>
    <row r="645" spans="1:26">
      <c r="A645" t="str">
        <f t="shared" si="125"/>
        <v>rt2</v>
      </c>
      <c r="B645" t="str">
        <f t="shared" si="126"/>
        <v>루틴2</v>
      </c>
      <c r="C645">
        <v>76</v>
      </c>
      <c r="D645">
        <v>52</v>
      </c>
      <c r="E645">
        <f t="shared" ca="1" si="121"/>
        <v>1872</v>
      </c>
      <c r="F645">
        <f ca="1">(60+SUMIF(OFFSET(N645,-$C645+1,0,$C645),"EN",OFFSET(O645,-$C645+1,0,$C645)))*SummonTypeTable!$Q$2</f>
        <v>1003.3333333333333</v>
      </c>
      <c r="G645" t="str">
        <f ca="1">IF(C645=1,60*SummonTypeTable!$Q$2-OFFSET(F645,0,-1),
IF(F645&lt;&gt;OFFSET(F645,-1,0),OFFSET(F645,-1,0)-OFFSET(F645,0,-1),""))</f>
        <v/>
      </c>
      <c r="H645" t="str">
        <f ca="1">IF(C645=1,60*SummonTypeTable!$Q$2/OFFSET(F645,0,-1),
IF(F645&lt;&gt;OFFSET(F645,-1,0),OFFSET(F645,-1,0)/OFFSET(F645,0,-1),""))</f>
        <v/>
      </c>
      <c r="I645">
        <f ca="1">(60+SUMIF(OFFSET(N645,-$C645+1,0,$C645),"EN",OFFSET(O645,-$C645+1,0,$C645))+SUMIF(OFFSET(S645,-$C645+1,0,$C645),"EN",OFFSET(T645,-$C645+1,0,$C645)))*SummonTypeTable!$Q$2</f>
        <v>1003.3333333333333</v>
      </c>
      <c r="J645" t="str">
        <f ca="1">IF(C645=1,60*SummonTypeTable!$Q$2-OFFSET(I645,0,-4),
IF(I645&lt;&gt;OFFSET(I645,-1,0),OFFSET(I645,-1,0)-OFFSET(I645,0,-4),""))</f>
        <v/>
      </c>
      <c r="K645" t="str">
        <f ca="1">IF(C645=1,60*SummonTypeTable!$Q$2/OFFSET(I645,0,-4),
IF(I645&lt;&gt;OFFSET(I645,-1,0),OFFSET(I645,-1,0)/OFFSET(I645,0,-4),""))</f>
        <v/>
      </c>
      <c r="L645" t="str">
        <f t="shared" ca="1" si="124"/>
        <v>it</v>
      </c>
      <c r="M645" t="s">
        <v>139</v>
      </c>
      <c r="N645" t="s">
        <v>138</v>
      </c>
      <c r="O645">
        <v>1</v>
      </c>
      <c r="P645" t="str">
        <f t="shared" si="115"/>
        <v/>
      </c>
      <c r="Q645" t="str">
        <f t="shared" ca="1" si="122"/>
        <v>cu</v>
      </c>
      <c r="R645" t="s">
        <v>81</v>
      </c>
      <c r="S645" t="s">
        <v>147</v>
      </c>
      <c r="T645">
        <v>1975</v>
      </c>
      <c r="U645" t="str">
        <f t="shared" ca="1" si="127"/>
        <v>it</v>
      </c>
      <c r="V645" t="str">
        <f t="shared" si="116"/>
        <v>Cash_sSpellGacha</v>
      </c>
      <c r="W645">
        <f t="shared" si="117"/>
        <v>1</v>
      </c>
      <c r="X645" t="str">
        <f t="shared" ca="1" si="118"/>
        <v>cu</v>
      </c>
      <c r="Y645" t="str">
        <f t="shared" si="119"/>
        <v>GO</v>
      </c>
      <c r="Z645">
        <f t="shared" si="120"/>
        <v>1975</v>
      </c>
    </row>
    <row r="646" spans="1:26">
      <c r="A646" t="str">
        <f t="shared" si="125"/>
        <v>rt2</v>
      </c>
      <c r="B646" t="str">
        <f t="shared" si="126"/>
        <v>루틴2</v>
      </c>
      <c r="C646">
        <v>77</v>
      </c>
      <c r="D646">
        <v>12</v>
      </c>
      <c r="E646">
        <f t="shared" ca="1" si="121"/>
        <v>1884</v>
      </c>
      <c r="F646">
        <f ca="1">(60+SUMIF(OFFSET(N646,-$C646+1,0,$C646),"EN",OFFSET(O646,-$C646+1,0,$C646)))*SummonTypeTable!$Q$2</f>
        <v>1003.3333333333333</v>
      </c>
      <c r="G646" t="str">
        <f ca="1">IF(C646=1,60*SummonTypeTable!$Q$2-OFFSET(F646,0,-1),
IF(F646&lt;&gt;OFFSET(F646,-1,0),OFFSET(F646,-1,0)-OFFSET(F646,0,-1),""))</f>
        <v/>
      </c>
      <c r="H646" t="str">
        <f ca="1">IF(C646=1,60*SummonTypeTable!$Q$2/OFFSET(F646,0,-1),
IF(F646&lt;&gt;OFFSET(F646,-1,0),OFFSET(F646,-1,0)/OFFSET(F646,0,-1),""))</f>
        <v/>
      </c>
      <c r="I646">
        <f ca="1">(60+SUMIF(OFFSET(N646,-$C646+1,0,$C646),"EN",OFFSET(O646,-$C646+1,0,$C646))+SUMIF(OFFSET(S646,-$C646+1,0,$C646),"EN",OFFSET(T646,-$C646+1,0,$C646)))*SummonTypeTable!$Q$2</f>
        <v>1003.3333333333333</v>
      </c>
      <c r="J646" t="str">
        <f ca="1">IF(C646=1,60*SummonTypeTable!$Q$2-OFFSET(I646,0,-4),
IF(I646&lt;&gt;OFFSET(I646,-1,0),OFFSET(I646,-1,0)-OFFSET(I646,0,-4),""))</f>
        <v/>
      </c>
      <c r="K646" t="str">
        <f ca="1">IF(C646=1,60*SummonTypeTable!$Q$2/OFFSET(I646,0,-4),
IF(I646&lt;&gt;OFFSET(I646,-1,0),OFFSET(I646,-1,0)/OFFSET(I646,0,-4),""))</f>
        <v/>
      </c>
      <c r="L646" t="str">
        <f t="shared" ca="1" si="124"/>
        <v>cu</v>
      </c>
      <c r="M646" t="s">
        <v>81</v>
      </c>
      <c r="N646" t="s">
        <v>147</v>
      </c>
      <c r="O646">
        <v>4000</v>
      </c>
      <c r="P646" t="str">
        <f t="shared" si="115"/>
        <v/>
      </c>
      <c r="Q646" t="str">
        <f t="shared" ca="1" si="122"/>
        <v>cu</v>
      </c>
      <c r="R646" t="s">
        <v>81</v>
      </c>
      <c r="S646" t="s">
        <v>147</v>
      </c>
      <c r="T646">
        <v>2000</v>
      </c>
      <c r="U646" t="str">
        <f t="shared" ca="1" si="127"/>
        <v>cu</v>
      </c>
      <c r="V646" t="str">
        <f t="shared" si="116"/>
        <v>GO</v>
      </c>
      <c r="W646">
        <f t="shared" si="117"/>
        <v>4000</v>
      </c>
      <c r="X646" t="str">
        <f t="shared" ca="1" si="118"/>
        <v>cu</v>
      </c>
      <c r="Y646" t="str">
        <f t="shared" si="119"/>
        <v>GO</v>
      </c>
      <c r="Z646">
        <f t="shared" si="120"/>
        <v>2000</v>
      </c>
    </row>
    <row r="647" spans="1:26">
      <c r="A647" t="str">
        <f t="shared" si="125"/>
        <v>rt2</v>
      </c>
      <c r="B647" t="str">
        <f t="shared" si="126"/>
        <v>루틴2</v>
      </c>
      <c r="C647">
        <v>78</v>
      </c>
      <c r="D647">
        <v>48</v>
      </c>
      <c r="E647">
        <f t="shared" ca="1" si="121"/>
        <v>1932</v>
      </c>
      <c r="F647">
        <f ca="1">(60+SUMIF(OFFSET(N647,-$C647+1,0,$C647),"EN",OFFSET(O647,-$C647+1,0,$C647)))*SummonTypeTable!$Q$2</f>
        <v>1100</v>
      </c>
      <c r="G647">
        <f ca="1">IF(C647=1,60*SummonTypeTable!$Q$2-OFFSET(F647,0,-1),
IF(F647&lt;&gt;OFFSET(F647,-1,0),OFFSET(F647,-1,0)-OFFSET(F647,0,-1),""))</f>
        <v>-928.66666666666674</v>
      </c>
      <c r="H647">
        <f ca="1">IF(C647=1,60*SummonTypeTable!$Q$2/OFFSET(F647,0,-1),
IF(F647&lt;&gt;OFFSET(F647,-1,0),OFFSET(F647,-1,0)/OFFSET(F647,0,-1),""))</f>
        <v>0.51932367149758452</v>
      </c>
      <c r="I647">
        <f ca="1">(60+SUMIF(OFFSET(N647,-$C647+1,0,$C647),"EN",OFFSET(O647,-$C647+1,0,$C647))+SUMIF(OFFSET(S647,-$C647+1,0,$C647),"EN",OFFSET(T647,-$C647+1,0,$C647)))*SummonTypeTable!$Q$2</f>
        <v>1100</v>
      </c>
      <c r="J647">
        <f ca="1">IF(C647=1,60*SummonTypeTable!$Q$2-OFFSET(I647,0,-4),
IF(I647&lt;&gt;OFFSET(I647,-1,0),OFFSET(I647,-1,0)-OFFSET(I647,0,-4),""))</f>
        <v>-928.66666666666674</v>
      </c>
      <c r="K647">
        <f ca="1">IF(C647=1,60*SummonTypeTable!$Q$2/OFFSET(I647,0,-4),
IF(I647&lt;&gt;OFFSET(I647,-1,0),OFFSET(I647,-1,0)/OFFSET(I647,0,-4),""))</f>
        <v>0.51932367149758452</v>
      </c>
      <c r="L647" t="str">
        <f t="shared" ca="1" si="124"/>
        <v>cu</v>
      </c>
      <c r="M647" t="s">
        <v>81</v>
      </c>
      <c r="N647" t="s">
        <v>146</v>
      </c>
      <c r="O647">
        <v>145</v>
      </c>
      <c r="P647" t="str">
        <f t="shared" si="115"/>
        <v>에너지너무많음</v>
      </c>
      <c r="Q647" t="str">
        <f t="shared" ca="1" si="122"/>
        <v>cu</v>
      </c>
      <c r="R647" t="s">
        <v>81</v>
      </c>
      <c r="S647" t="s">
        <v>147</v>
      </c>
      <c r="T647">
        <v>2025</v>
      </c>
      <c r="U647" t="str">
        <f t="shared" ca="1" si="127"/>
        <v>cu</v>
      </c>
      <c r="V647" t="str">
        <f t="shared" si="116"/>
        <v>EN</v>
      </c>
      <c r="W647">
        <f t="shared" si="117"/>
        <v>145</v>
      </c>
      <c r="X647" t="str">
        <f t="shared" ca="1" si="118"/>
        <v>cu</v>
      </c>
      <c r="Y647" t="str">
        <f t="shared" si="119"/>
        <v>GO</v>
      </c>
      <c r="Z647">
        <f t="shared" si="120"/>
        <v>2025</v>
      </c>
    </row>
    <row r="648" spans="1:26">
      <c r="A648" t="str">
        <f t="shared" si="125"/>
        <v>rt2</v>
      </c>
      <c r="B648" t="str">
        <f t="shared" si="126"/>
        <v>루틴2</v>
      </c>
      <c r="C648">
        <v>79</v>
      </c>
      <c r="D648">
        <v>45</v>
      </c>
      <c r="E648">
        <f t="shared" ca="1" si="121"/>
        <v>1977</v>
      </c>
      <c r="F648">
        <f ca="1">(60+SUMIF(OFFSET(N648,-$C648+1,0,$C648),"EN",OFFSET(O648,-$C648+1,0,$C648)))*SummonTypeTable!$Q$2</f>
        <v>1100</v>
      </c>
      <c r="G648" t="str">
        <f ca="1">IF(C648=1,60*SummonTypeTable!$Q$2-OFFSET(F648,0,-1),
IF(F648&lt;&gt;OFFSET(F648,-1,0),OFFSET(F648,-1,0)-OFFSET(F648,0,-1),""))</f>
        <v/>
      </c>
      <c r="H648" t="str">
        <f ca="1">IF(C648=1,60*SummonTypeTable!$Q$2/OFFSET(F648,0,-1),
IF(F648&lt;&gt;OFFSET(F648,-1,0),OFFSET(F648,-1,0)/OFFSET(F648,0,-1),""))</f>
        <v/>
      </c>
      <c r="I648">
        <f ca="1">(60+SUMIF(OFFSET(N648,-$C648+1,0,$C648),"EN",OFFSET(O648,-$C648+1,0,$C648))+SUMIF(OFFSET(S648,-$C648+1,0,$C648),"EN",OFFSET(T648,-$C648+1,0,$C648)))*SummonTypeTable!$Q$2</f>
        <v>1100</v>
      </c>
      <c r="J648" t="str">
        <f ca="1">IF(C648=1,60*SummonTypeTable!$Q$2-OFFSET(I648,0,-4),
IF(I648&lt;&gt;OFFSET(I648,-1,0),OFFSET(I648,-1,0)-OFFSET(I648,0,-4),""))</f>
        <v/>
      </c>
      <c r="K648" t="str">
        <f ca="1">IF(C648=1,60*SummonTypeTable!$Q$2/OFFSET(I648,0,-4),
IF(I648&lt;&gt;OFFSET(I648,-1,0),OFFSET(I648,-1,0)/OFFSET(I648,0,-4),""))</f>
        <v/>
      </c>
      <c r="L648" t="str">
        <f t="shared" ca="1" si="124"/>
        <v>cu</v>
      </c>
      <c r="M648" t="s">
        <v>81</v>
      </c>
      <c r="N648" t="s">
        <v>147</v>
      </c>
      <c r="O648">
        <v>4100</v>
      </c>
      <c r="P648" t="str">
        <f t="shared" si="115"/>
        <v/>
      </c>
      <c r="Q648" t="str">
        <f t="shared" ca="1" si="122"/>
        <v>cu</v>
      </c>
      <c r="R648" t="s">
        <v>81</v>
      </c>
      <c r="S648" t="s">
        <v>147</v>
      </c>
      <c r="T648">
        <v>2050</v>
      </c>
      <c r="U648" t="str">
        <f t="shared" ca="1" si="127"/>
        <v>cu</v>
      </c>
      <c r="V648" t="str">
        <f t="shared" si="116"/>
        <v>GO</v>
      </c>
      <c r="W648">
        <f t="shared" si="117"/>
        <v>4100</v>
      </c>
      <c r="X648" t="str">
        <f t="shared" ca="1" si="118"/>
        <v>cu</v>
      </c>
      <c r="Y648" t="str">
        <f t="shared" si="119"/>
        <v>GO</v>
      </c>
      <c r="Z648">
        <f t="shared" si="120"/>
        <v>2050</v>
      </c>
    </row>
    <row r="649" spans="1:26">
      <c r="A649" t="str">
        <f t="shared" si="125"/>
        <v>rt2</v>
      </c>
      <c r="B649" t="str">
        <f t="shared" si="126"/>
        <v>루틴2</v>
      </c>
      <c r="C649">
        <v>80</v>
      </c>
      <c r="D649">
        <v>70</v>
      </c>
      <c r="E649">
        <f t="shared" ca="1" si="121"/>
        <v>2047</v>
      </c>
      <c r="F649">
        <f ca="1">(60+SUMIF(OFFSET(N649,-$C649+1,0,$C649),"EN",OFFSET(O649,-$C649+1,0,$C649)))*SummonTypeTable!$Q$2</f>
        <v>1100</v>
      </c>
      <c r="G649" t="str">
        <f ca="1">IF(C649=1,60*SummonTypeTable!$Q$2-OFFSET(F649,0,-1),
IF(F649&lt;&gt;OFFSET(F649,-1,0),OFFSET(F649,-1,0)-OFFSET(F649,0,-1),""))</f>
        <v/>
      </c>
      <c r="H649" t="str">
        <f ca="1">IF(C649=1,60*SummonTypeTable!$Q$2/OFFSET(F649,0,-1),
IF(F649&lt;&gt;OFFSET(F649,-1,0),OFFSET(F649,-1,0)/OFFSET(F649,0,-1),""))</f>
        <v/>
      </c>
      <c r="I649">
        <f ca="1">(60+SUMIF(OFFSET(N649,-$C649+1,0,$C649),"EN",OFFSET(O649,-$C649+1,0,$C649))+SUMIF(OFFSET(S649,-$C649+1,0,$C649),"EN",OFFSET(T649,-$C649+1,0,$C649)))*SummonTypeTable!$Q$2</f>
        <v>1100</v>
      </c>
      <c r="J649" t="str">
        <f ca="1">IF(C649=1,60*SummonTypeTable!$Q$2-OFFSET(I649,0,-4),
IF(I649&lt;&gt;OFFSET(I649,-1,0),OFFSET(I649,-1,0)-OFFSET(I649,0,-4),""))</f>
        <v/>
      </c>
      <c r="K649" t="str">
        <f ca="1">IF(C649=1,60*SummonTypeTable!$Q$2/OFFSET(I649,0,-4),
IF(I649&lt;&gt;OFFSET(I649,-1,0),OFFSET(I649,-1,0)/OFFSET(I649,0,-4),""))</f>
        <v/>
      </c>
      <c r="L649" t="str">
        <f t="shared" ca="1" si="124"/>
        <v>it</v>
      </c>
      <c r="M649" t="s">
        <v>139</v>
      </c>
      <c r="N649" t="s">
        <v>138</v>
      </c>
      <c r="O649">
        <v>1</v>
      </c>
      <c r="P649" t="str">
        <f t="shared" si="115"/>
        <v/>
      </c>
      <c r="Q649" t="str">
        <f t="shared" ca="1" si="122"/>
        <v>cu</v>
      </c>
      <c r="R649" t="s">
        <v>81</v>
      </c>
      <c r="S649" t="s">
        <v>147</v>
      </c>
      <c r="T649">
        <v>2075</v>
      </c>
      <c r="U649" t="str">
        <f t="shared" ca="1" si="127"/>
        <v>it</v>
      </c>
      <c r="V649" t="str">
        <f t="shared" si="116"/>
        <v>Cash_sSpellGacha</v>
      </c>
      <c r="W649">
        <f t="shared" si="117"/>
        <v>1</v>
      </c>
      <c r="X649" t="str">
        <f t="shared" ca="1" si="118"/>
        <v>cu</v>
      </c>
      <c r="Y649" t="str">
        <f t="shared" si="119"/>
        <v>GO</v>
      </c>
      <c r="Z649">
        <f t="shared" si="120"/>
        <v>2075</v>
      </c>
    </row>
    <row r="650" spans="1:26">
      <c r="A650" t="str">
        <f t="shared" si="125"/>
        <v>rt2</v>
      </c>
      <c r="B650" t="str">
        <f t="shared" si="126"/>
        <v>루틴2</v>
      </c>
      <c r="C650">
        <v>81</v>
      </c>
      <c r="D650">
        <v>12</v>
      </c>
      <c r="E650">
        <f t="shared" ca="1" si="121"/>
        <v>2059</v>
      </c>
      <c r="F650">
        <f ca="1">(60+SUMIF(OFFSET(N650,-$C650+1,0,$C650),"EN",OFFSET(O650,-$C650+1,0,$C650)))*SummonTypeTable!$Q$2</f>
        <v>1100</v>
      </c>
      <c r="G650" t="str">
        <f ca="1">IF(C650=1,60*SummonTypeTable!$Q$2-OFFSET(F650,0,-1),
IF(F650&lt;&gt;OFFSET(F650,-1,0),OFFSET(F650,-1,0)-OFFSET(F650,0,-1),""))</f>
        <v/>
      </c>
      <c r="H650" t="str">
        <f ca="1">IF(C650=1,60*SummonTypeTable!$Q$2/OFFSET(F650,0,-1),
IF(F650&lt;&gt;OFFSET(F650,-1,0),OFFSET(F650,-1,0)/OFFSET(F650,0,-1),""))</f>
        <v/>
      </c>
      <c r="I650">
        <f ca="1">(60+SUMIF(OFFSET(N650,-$C650+1,0,$C650),"EN",OFFSET(O650,-$C650+1,0,$C650))+SUMIF(OFFSET(S650,-$C650+1,0,$C650),"EN",OFFSET(T650,-$C650+1,0,$C650)))*SummonTypeTable!$Q$2</f>
        <v>1100</v>
      </c>
      <c r="J650" t="str">
        <f ca="1">IF(C650=1,60*SummonTypeTable!$Q$2-OFFSET(I650,0,-4),
IF(I650&lt;&gt;OFFSET(I650,-1,0),OFFSET(I650,-1,0)-OFFSET(I650,0,-4),""))</f>
        <v/>
      </c>
      <c r="K650" t="str">
        <f ca="1">IF(C650=1,60*SummonTypeTable!$Q$2/OFFSET(I650,0,-4),
IF(I650&lt;&gt;OFFSET(I650,-1,0),OFFSET(I650,-1,0)/OFFSET(I650,0,-4),""))</f>
        <v/>
      </c>
      <c r="L650" t="str">
        <f t="shared" ca="1" si="124"/>
        <v>cu</v>
      </c>
      <c r="M650" t="s">
        <v>81</v>
      </c>
      <c r="N650" t="s">
        <v>147</v>
      </c>
      <c r="O650">
        <v>4200</v>
      </c>
      <c r="P650" t="str">
        <f t="shared" si="115"/>
        <v/>
      </c>
      <c r="Q650" t="str">
        <f t="shared" ca="1" si="122"/>
        <v>cu</v>
      </c>
      <c r="R650" t="s">
        <v>81</v>
      </c>
      <c r="S650" t="s">
        <v>147</v>
      </c>
      <c r="T650">
        <v>2100</v>
      </c>
      <c r="U650" t="str">
        <f t="shared" ca="1" si="127"/>
        <v>cu</v>
      </c>
      <c r="V650" t="str">
        <f t="shared" si="116"/>
        <v>GO</v>
      </c>
      <c r="W650">
        <f t="shared" si="117"/>
        <v>4200</v>
      </c>
      <c r="X650" t="str">
        <f t="shared" ca="1" si="118"/>
        <v>cu</v>
      </c>
      <c r="Y650" t="str">
        <f t="shared" si="119"/>
        <v>GO</v>
      </c>
      <c r="Z650">
        <f t="shared" si="120"/>
        <v>2100</v>
      </c>
    </row>
    <row r="651" spans="1:26">
      <c r="A651" t="str">
        <f t="shared" si="125"/>
        <v>rt2</v>
      </c>
      <c r="B651" t="str">
        <f t="shared" si="126"/>
        <v>루틴2</v>
      </c>
      <c r="C651">
        <v>82</v>
      </c>
      <c r="D651">
        <v>69</v>
      </c>
      <c r="E651">
        <f t="shared" ca="1" si="121"/>
        <v>2128</v>
      </c>
      <c r="F651">
        <f ca="1">(60+SUMIF(OFFSET(N651,-$C651+1,0,$C651),"EN",OFFSET(O651,-$C651+1,0,$C651)))*SummonTypeTable!$Q$2</f>
        <v>1100</v>
      </c>
      <c r="G651" t="str">
        <f ca="1">IF(C651=1,60*SummonTypeTable!$Q$2-OFFSET(F651,0,-1),
IF(F651&lt;&gt;OFFSET(F651,-1,0),OFFSET(F651,-1,0)-OFFSET(F651,0,-1),""))</f>
        <v/>
      </c>
      <c r="H651" t="str">
        <f ca="1">IF(C651=1,60*SummonTypeTable!$Q$2/OFFSET(F651,0,-1),
IF(F651&lt;&gt;OFFSET(F651,-1,0),OFFSET(F651,-1,0)/OFFSET(F651,0,-1),""))</f>
        <v/>
      </c>
      <c r="I651">
        <f ca="1">(60+SUMIF(OFFSET(N651,-$C651+1,0,$C651),"EN",OFFSET(O651,-$C651+1,0,$C651))+SUMIF(OFFSET(S651,-$C651+1,0,$C651),"EN",OFFSET(T651,-$C651+1,0,$C651)))*SummonTypeTable!$Q$2</f>
        <v>1100</v>
      </c>
      <c r="J651" t="str">
        <f ca="1">IF(C651=1,60*SummonTypeTable!$Q$2-OFFSET(I651,0,-4),
IF(I651&lt;&gt;OFFSET(I651,-1,0),OFFSET(I651,-1,0)-OFFSET(I651,0,-4),""))</f>
        <v/>
      </c>
      <c r="K651" t="str">
        <f ca="1">IF(C651=1,60*SummonTypeTable!$Q$2/OFFSET(I651,0,-4),
IF(I651&lt;&gt;OFFSET(I651,-1,0),OFFSET(I651,-1,0)/OFFSET(I651,0,-4),""))</f>
        <v/>
      </c>
      <c r="L651" t="str">
        <f t="shared" ca="1" si="124"/>
        <v>cu</v>
      </c>
      <c r="M651" t="s">
        <v>81</v>
      </c>
      <c r="N651" t="s">
        <v>153</v>
      </c>
      <c r="O651">
        <v>15</v>
      </c>
      <c r="P651" t="str">
        <f t="shared" si="115"/>
        <v/>
      </c>
      <c r="Q651" t="str">
        <f t="shared" ca="1" si="122"/>
        <v>cu</v>
      </c>
      <c r="R651" t="s">
        <v>81</v>
      </c>
      <c r="S651" t="s">
        <v>153</v>
      </c>
      <c r="T651">
        <v>5</v>
      </c>
      <c r="U651" t="str">
        <f t="shared" ca="1" si="127"/>
        <v>cu</v>
      </c>
      <c r="V651" t="str">
        <f t="shared" si="116"/>
        <v>DI</v>
      </c>
      <c r="W651">
        <f t="shared" si="117"/>
        <v>15</v>
      </c>
      <c r="X651" t="str">
        <f t="shared" ca="1" si="118"/>
        <v>cu</v>
      </c>
      <c r="Y651" t="str">
        <f t="shared" si="119"/>
        <v>DI</v>
      </c>
      <c r="Z651">
        <f t="shared" si="120"/>
        <v>5</v>
      </c>
    </row>
    <row r="652" spans="1:26">
      <c r="A652" t="str">
        <f t="shared" si="125"/>
        <v>rt2</v>
      </c>
      <c r="B652" t="str">
        <f t="shared" si="126"/>
        <v>루틴2</v>
      </c>
      <c r="C652">
        <v>83</v>
      </c>
      <c r="D652">
        <v>150</v>
      </c>
      <c r="E652">
        <f t="shared" ca="1" si="121"/>
        <v>2278</v>
      </c>
      <c r="F652">
        <f ca="1">(60+SUMIF(OFFSET(N652,-$C652+1,0,$C652),"EN",OFFSET(O652,-$C652+1,0,$C652)))*SummonTypeTable!$Q$2</f>
        <v>1100</v>
      </c>
      <c r="G652" t="str">
        <f ca="1">IF(C652=1,60*SummonTypeTable!$Q$2-OFFSET(F652,0,-1),
IF(F652&lt;&gt;OFFSET(F652,-1,0),OFFSET(F652,-1,0)-OFFSET(F652,0,-1),""))</f>
        <v/>
      </c>
      <c r="H652" t="str">
        <f ca="1">IF(C652=1,60*SummonTypeTable!$Q$2/OFFSET(F652,0,-1),
IF(F652&lt;&gt;OFFSET(F652,-1,0),OFFSET(F652,-1,0)/OFFSET(F652,0,-1),""))</f>
        <v/>
      </c>
      <c r="I652">
        <f ca="1">(60+SUMIF(OFFSET(N652,-$C652+1,0,$C652),"EN",OFFSET(O652,-$C652+1,0,$C652))+SUMIF(OFFSET(S652,-$C652+1,0,$C652),"EN",OFFSET(T652,-$C652+1,0,$C652)))*SummonTypeTable!$Q$2</f>
        <v>1100</v>
      </c>
      <c r="J652" t="str">
        <f ca="1">IF(C652=1,60*SummonTypeTable!$Q$2-OFFSET(I652,0,-4),
IF(I652&lt;&gt;OFFSET(I652,-1,0),OFFSET(I652,-1,0)-OFFSET(I652,0,-4),""))</f>
        <v/>
      </c>
      <c r="K652" t="str">
        <f ca="1">IF(C652=1,60*SummonTypeTable!$Q$2/OFFSET(I652,0,-4),
IF(I652&lt;&gt;OFFSET(I652,-1,0),OFFSET(I652,-1,0)/OFFSET(I652,0,-4),""))</f>
        <v/>
      </c>
      <c r="L652" t="str">
        <f t="shared" ca="1" si="124"/>
        <v>it</v>
      </c>
      <c r="M652" t="s">
        <v>139</v>
      </c>
      <c r="N652" t="s">
        <v>158</v>
      </c>
      <c r="O652">
        <v>2</v>
      </c>
      <c r="P652" t="str">
        <f t="shared" si="115"/>
        <v/>
      </c>
      <c r="Q652" t="str">
        <f t="shared" ca="1" si="122"/>
        <v>cu</v>
      </c>
      <c r="R652" t="s">
        <v>81</v>
      </c>
      <c r="S652" t="s">
        <v>147</v>
      </c>
      <c r="T652">
        <v>2150</v>
      </c>
      <c r="U652" t="str">
        <f t="shared" ca="1" si="127"/>
        <v>it</v>
      </c>
      <c r="V652" t="str">
        <f t="shared" si="116"/>
        <v>Cash_sEquipGacha</v>
      </c>
      <c r="W652">
        <f t="shared" si="117"/>
        <v>2</v>
      </c>
      <c r="X652" t="str">
        <f t="shared" ca="1" si="118"/>
        <v>cu</v>
      </c>
      <c r="Y652" t="str">
        <f t="shared" si="119"/>
        <v>GO</v>
      </c>
      <c r="Z652">
        <f t="shared" si="120"/>
        <v>2150</v>
      </c>
    </row>
    <row r="653" spans="1:26">
      <c r="A653" t="str">
        <f t="shared" si="125"/>
        <v>rt2</v>
      </c>
      <c r="B653" t="str">
        <f t="shared" si="126"/>
        <v>루틴2</v>
      </c>
      <c r="C653">
        <v>84</v>
      </c>
      <c r="D653">
        <v>58</v>
      </c>
      <c r="E653">
        <f t="shared" ca="1" si="121"/>
        <v>2336</v>
      </c>
      <c r="F653">
        <f ca="1">(60+SUMIF(OFFSET(N653,-$C653+1,0,$C653),"EN",OFFSET(O653,-$C653+1,0,$C653)))*SummonTypeTable!$Q$2</f>
        <v>1186.6666666666665</v>
      </c>
      <c r="G653">
        <f ca="1">IF(C653=1,60*SummonTypeTable!$Q$2-OFFSET(F653,0,-1),
IF(F653&lt;&gt;OFFSET(F653,-1,0),OFFSET(F653,-1,0)-OFFSET(F653,0,-1),""))</f>
        <v>-1236</v>
      </c>
      <c r="H653">
        <f ca="1">IF(C653=1,60*SummonTypeTable!$Q$2/OFFSET(F653,0,-1),
IF(F653&lt;&gt;OFFSET(F653,-1,0),OFFSET(F653,-1,0)/OFFSET(F653,0,-1),""))</f>
        <v>0.4708904109589041</v>
      </c>
      <c r="I653">
        <f ca="1">(60+SUMIF(OFFSET(N653,-$C653+1,0,$C653),"EN",OFFSET(O653,-$C653+1,0,$C653))+SUMIF(OFFSET(S653,-$C653+1,0,$C653),"EN",OFFSET(T653,-$C653+1,0,$C653)))*SummonTypeTable!$Q$2</f>
        <v>1186.6666666666665</v>
      </c>
      <c r="J653">
        <f ca="1">IF(C653=1,60*SummonTypeTable!$Q$2-OFFSET(I653,0,-4),
IF(I653&lt;&gt;OFFSET(I653,-1,0),OFFSET(I653,-1,0)-OFFSET(I653,0,-4),""))</f>
        <v>-1236</v>
      </c>
      <c r="K653">
        <f ca="1">IF(C653=1,60*SummonTypeTable!$Q$2/OFFSET(I653,0,-4),
IF(I653&lt;&gt;OFFSET(I653,-1,0),OFFSET(I653,-1,0)/OFFSET(I653,0,-4),""))</f>
        <v>0.4708904109589041</v>
      </c>
      <c r="L653" t="str">
        <f t="shared" ca="1" si="124"/>
        <v>cu</v>
      </c>
      <c r="M653" t="s">
        <v>81</v>
      </c>
      <c r="N653" t="s">
        <v>146</v>
      </c>
      <c r="O653">
        <v>130</v>
      </c>
      <c r="P653" t="str">
        <f t="shared" ref="P653:P737" si="128">IF(M653="장비1상자",
  IF(OR(N653&gt;3,O653&gt;5),"장비이상",""),
IF(N653="GO",
  IF(O653&lt;100,"골드이상",""),
IF(N653="EN",
  IF(O653&gt;29,"에너지너무많음",
  IF(O653&gt;9,"에너지다소많음","")),"")))</f>
        <v>에너지너무많음</v>
      </c>
      <c r="Q653" t="str">
        <f t="shared" ca="1" si="122"/>
        <v>cu</v>
      </c>
      <c r="R653" t="s">
        <v>81</v>
      </c>
      <c r="S653" t="s">
        <v>147</v>
      </c>
      <c r="T653">
        <v>2175</v>
      </c>
      <c r="U653" t="str">
        <f t="shared" ca="1" si="127"/>
        <v>cu</v>
      </c>
      <c r="V653" t="str">
        <f t="shared" ref="V653:V737" si="129">IF(LEN(N653)=0,"",N653)</f>
        <v>EN</v>
      </c>
      <c r="W653">
        <f t="shared" ref="W653:W737" si="130">IF(LEN(O653)=0,"",O653)</f>
        <v>130</v>
      </c>
      <c r="X653" t="str">
        <f t="shared" ref="X653:X737" ca="1" si="131">IF(LEN(Q653)=0,"",Q653)</f>
        <v>cu</v>
      </c>
      <c r="Y653" t="str">
        <f t="shared" ref="Y653:Y737" si="132">IF(LEN(S653)=0,"",S653)</f>
        <v>GO</v>
      </c>
      <c r="Z653">
        <f t="shared" ref="Z653:Z737" si="133">IF(LEN(T653)=0,"",T653)</f>
        <v>2175</v>
      </c>
    </row>
    <row r="654" spans="1:26">
      <c r="A654" t="str">
        <f t="shared" si="125"/>
        <v>rt2</v>
      </c>
      <c r="B654" t="str">
        <f t="shared" si="126"/>
        <v>루틴2</v>
      </c>
      <c r="C654">
        <v>85</v>
      </c>
      <c r="D654">
        <v>95</v>
      </c>
      <c r="E654">
        <f t="shared" ca="1" si="121"/>
        <v>2431</v>
      </c>
      <c r="F654">
        <f ca="1">(60+SUMIF(OFFSET(N654,-$C654+1,0,$C654),"EN",OFFSET(O654,-$C654+1,0,$C654)))*SummonTypeTable!$Q$2</f>
        <v>1186.6666666666665</v>
      </c>
      <c r="G654" t="str">
        <f ca="1">IF(C654=1,60*SummonTypeTable!$Q$2-OFFSET(F654,0,-1),
IF(F654&lt;&gt;OFFSET(F654,-1,0),OFFSET(F654,-1,0)-OFFSET(F654,0,-1),""))</f>
        <v/>
      </c>
      <c r="H654" t="str">
        <f ca="1">IF(C654=1,60*SummonTypeTable!$Q$2/OFFSET(F654,0,-1),
IF(F654&lt;&gt;OFFSET(F654,-1,0),OFFSET(F654,-1,0)/OFFSET(F654,0,-1),""))</f>
        <v/>
      </c>
      <c r="I654">
        <f ca="1">(60+SUMIF(OFFSET(N654,-$C654+1,0,$C654),"EN",OFFSET(O654,-$C654+1,0,$C654))+SUMIF(OFFSET(S654,-$C654+1,0,$C654),"EN",OFFSET(T654,-$C654+1,0,$C654)))*SummonTypeTable!$Q$2</f>
        <v>1186.6666666666665</v>
      </c>
      <c r="J654" t="str">
        <f ca="1">IF(C654=1,60*SummonTypeTable!$Q$2-OFFSET(I654,0,-4),
IF(I654&lt;&gt;OFFSET(I654,-1,0),OFFSET(I654,-1,0)-OFFSET(I654,0,-4),""))</f>
        <v/>
      </c>
      <c r="K654" t="str">
        <f ca="1">IF(C654=1,60*SummonTypeTable!$Q$2/OFFSET(I654,0,-4),
IF(I654&lt;&gt;OFFSET(I654,-1,0),OFFSET(I654,-1,0)/OFFSET(I654,0,-4),""))</f>
        <v/>
      </c>
      <c r="L654" t="str">
        <f t="shared" ca="1" si="124"/>
        <v>cu</v>
      </c>
      <c r="M654" t="s">
        <v>81</v>
      </c>
      <c r="N654" t="s">
        <v>147</v>
      </c>
      <c r="O654">
        <v>4400</v>
      </c>
      <c r="P654" t="str">
        <f t="shared" si="128"/>
        <v/>
      </c>
      <c r="Q654" t="str">
        <f t="shared" ca="1" si="122"/>
        <v>cu</v>
      </c>
      <c r="R654" t="s">
        <v>81</v>
      </c>
      <c r="S654" t="s">
        <v>147</v>
      </c>
      <c r="T654">
        <v>2200</v>
      </c>
      <c r="U654" t="str">
        <f t="shared" ca="1" si="127"/>
        <v>cu</v>
      </c>
      <c r="V654" t="str">
        <f t="shared" si="129"/>
        <v>GO</v>
      </c>
      <c r="W654">
        <f t="shared" si="130"/>
        <v>4400</v>
      </c>
      <c r="X654" t="str">
        <f t="shared" ca="1" si="131"/>
        <v>cu</v>
      </c>
      <c r="Y654" t="str">
        <f t="shared" si="132"/>
        <v>GO</v>
      </c>
      <c r="Z654">
        <f t="shared" si="133"/>
        <v>2200</v>
      </c>
    </row>
    <row r="655" spans="1:26">
      <c r="A655" t="str">
        <f t="shared" si="125"/>
        <v>rt2</v>
      </c>
      <c r="B655" t="str">
        <f t="shared" si="126"/>
        <v>루틴2</v>
      </c>
      <c r="C655">
        <v>86</v>
      </c>
      <c r="D655">
        <v>105</v>
      </c>
      <c r="E655">
        <f t="shared" ca="1" si="121"/>
        <v>2536</v>
      </c>
      <c r="F655">
        <f ca="1">(60+SUMIF(OFFSET(N655,-$C655+1,0,$C655),"EN",OFFSET(O655,-$C655+1,0,$C655)))*SummonTypeTable!$Q$2</f>
        <v>1186.6666666666665</v>
      </c>
      <c r="G655" t="str">
        <f ca="1">IF(C655=1,60*SummonTypeTable!$Q$2-OFFSET(F655,0,-1),
IF(F655&lt;&gt;OFFSET(F655,-1,0),OFFSET(F655,-1,0)-OFFSET(F655,0,-1),""))</f>
        <v/>
      </c>
      <c r="H655" t="str">
        <f ca="1">IF(C655=1,60*SummonTypeTable!$Q$2/OFFSET(F655,0,-1),
IF(F655&lt;&gt;OFFSET(F655,-1,0),OFFSET(F655,-1,0)/OFFSET(F655,0,-1),""))</f>
        <v/>
      </c>
      <c r="I655">
        <f ca="1">(60+SUMIF(OFFSET(N655,-$C655+1,0,$C655),"EN",OFFSET(O655,-$C655+1,0,$C655))+SUMIF(OFFSET(S655,-$C655+1,0,$C655),"EN",OFFSET(T655,-$C655+1,0,$C655)))*SummonTypeTable!$Q$2</f>
        <v>1186.6666666666665</v>
      </c>
      <c r="J655" t="str">
        <f ca="1">IF(C655=1,60*SummonTypeTable!$Q$2-OFFSET(I655,0,-4),
IF(I655&lt;&gt;OFFSET(I655,-1,0),OFFSET(I655,-1,0)-OFFSET(I655,0,-4),""))</f>
        <v/>
      </c>
      <c r="K655" t="str">
        <f ca="1">IF(C655=1,60*SummonTypeTable!$Q$2/OFFSET(I655,0,-4),
IF(I655&lt;&gt;OFFSET(I655,-1,0),OFFSET(I655,-1,0)/OFFSET(I655,0,-4),""))</f>
        <v/>
      </c>
      <c r="L655" t="str">
        <f t="shared" ca="1" si="124"/>
        <v>it</v>
      </c>
      <c r="M655" t="s">
        <v>139</v>
      </c>
      <c r="N655" t="s">
        <v>140</v>
      </c>
      <c r="O655">
        <v>5</v>
      </c>
      <c r="P655" t="str">
        <f t="shared" si="128"/>
        <v/>
      </c>
      <c r="Q655" t="str">
        <f t="shared" ca="1" si="122"/>
        <v>cu</v>
      </c>
      <c r="R655" t="s">
        <v>81</v>
      </c>
      <c r="S655" t="s">
        <v>147</v>
      </c>
      <c r="T655">
        <v>2225</v>
      </c>
      <c r="U655" t="str">
        <f t="shared" ca="1" si="127"/>
        <v>it</v>
      </c>
      <c r="V655" t="str">
        <f t="shared" si="129"/>
        <v>Cash_sCharacterGacha</v>
      </c>
      <c r="W655">
        <f t="shared" si="130"/>
        <v>5</v>
      </c>
      <c r="X655" t="str">
        <f t="shared" ca="1" si="131"/>
        <v>cu</v>
      </c>
      <c r="Y655" t="str">
        <f t="shared" si="132"/>
        <v>GO</v>
      </c>
      <c r="Z655">
        <f t="shared" si="133"/>
        <v>2225</v>
      </c>
    </row>
    <row r="656" spans="1:26">
      <c r="A656" t="str">
        <f t="shared" si="125"/>
        <v>rt2</v>
      </c>
      <c r="B656" t="str">
        <f t="shared" si="126"/>
        <v>루틴2</v>
      </c>
      <c r="C656">
        <v>87</v>
      </c>
      <c r="D656">
        <v>20</v>
      </c>
      <c r="E656">
        <f t="shared" ca="1" si="121"/>
        <v>2556</v>
      </c>
      <c r="F656">
        <f ca="1">(60+SUMIF(OFFSET(N656,-$C656+1,0,$C656),"EN",OFFSET(O656,-$C656+1,0,$C656)))*SummonTypeTable!$Q$2</f>
        <v>1283.3333333333333</v>
      </c>
      <c r="G656">
        <f ca="1">IF(C656=1,60*SummonTypeTable!$Q$2-OFFSET(F656,0,-1),
IF(F656&lt;&gt;OFFSET(F656,-1,0),OFFSET(F656,-1,0)-OFFSET(F656,0,-1),""))</f>
        <v>-1369.3333333333335</v>
      </c>
      <c r="H656">
        <f ca="1">IF(C656=1,60*SummonTypeTable!$Q$2/OFFSET(F656,0,-1),
IF(F656&lt;&gt;OFFSET(F656,-1,0),OFFSET(F656,-1,0)/OFFSET(F656,0,-1),""))</f>
        <v>0.46426708398539379</v>
      </c>
      <c r="I656">
        <f ca="1">(60+SUMIF(OFFSET(N656,-$C656+1,0,$C656),"EN",OFFSET(O656,-$C656+1,0,$C656))+SUMIF(OFFSET(S656,-$C656+1,0,$C656),"EN",OFFSET(T656,-$C656+1,0,$C656)))*SummonTypeTable!$Q$2</f>
        <v>1283.3333333333333</v>
      </c>
      <c r="J656">
        <f ca="1">IF(C656=1,60*SummonTypeTable!$Q$2-OFFSET(I656,0,-4),
IF(I656&lt;&gt;OFFSET(I656,-1,0),OFFSET(I656,-1,0)-OFFSET(I656,0,-4),""))</f>
        <v>-1369.3333333333335</v>
      </c>
      <c r="K656">
        <f ca="1">IF(C656=1,60*SummonTypeTable!$Q$2/OFFSET(I656,0,-4),
IF(I656&lt;&gt;OFFSET(I656,-1,0),OFFSET(I656,-1,0)/OFFSET(I656,0,-4),""))</f>
        <v>0.46426708398539379</v>
      </c>
      <c r="L656" t="str">
        <f t="shared" ca="1" si="124"/>
        <v>cu</v>
      </c>
      <c r="M656" t="s">
        <v>81</v>
      </c>
      <c r="N656" t="s">
        <v>146</v>
      </c>
      <c r="O656">
        <v>145</v>
      </c>
      <c r="P656" t="str">
        <f t="shared" si="128"/>
        <v>에너지너무많음</v>
      </c>
      <c r="Q656" t="str">
        <f t="shared" ca="1" si="122"/>
        <v>cu</v>
      </c>
      <c r="R656" t="s">
        <v>81</v>
      </c>
      <c r="S656" t="s">
        <v>147</v>
      </c>
      <c r="T656">
        <v>2250</v>
      </c>
      <c r="U656" t="str">
        <f t="shared" ca="1" si="127"/>
        <v>cu</v>
      </c>
      <c r="V656" t="str">
        <f t="shared" si="129"/>
        <v>EN</v>
      </c>
      <c r="W656">
        <f t="shared" si="130"/>
        <v>145</v>
      </c>
      <c r="X656" t="str">
        <f t="shared" ca="1" si="131"/>
        <v>cu</v>
      </c>
      <c r="Y656" t="str">
        <f t="shared" si="132"/>
        <v>GO</v>
      </c>
      <c r="Z656">
        <f t="shared" si="133"/>
        <v>2250</v>
      </c>
    </row>
    <row r="657" spans="1:26">
      <c r="A657" t="str">
        <f t="shared" si="125"/>
        <v>rt2</v>
      </c>
      <c r="B657" t="str">
        <f t="shared" si="126"/>
        <v>루틴2</v>
      </c>
      <c r="C657">
        <v>88</v>
      </c>
      <c r="D657">
        <v>59</v>
      </c>
      <c r="E657">
        <f t="shared" ca="1" si="121"/>
        <v>2615</v>
      </c>
      <c r="F657">
        <f ca="1">(60+SUMIF(OFFSET(N657,-$C657+1,0,$C657),"EN",OFFSET(O657,-$C657+1,0,$C657)))*SummonTypeTable!$Q$2</f>
        <v>1283.3333333333333</v>
      </c>
      <c r="G657" t="str">
        <f ca="1">IF(C657=1,60*SummonTypeTable!$Q$2-OFFSET(F657,0,-1),
IF(F657&lt;&gt;OFFSET(F657,-1,0),OFFSET(F657,-1,0)-OFFSET(F657,0,-1),""))</f>
        <v/>
      </c>
      <c r="H657" t="str">
        <f ca="1">IF(C657=1,60*SummonTypeTable!$Q$2/OFFSET(F657,0,-1),
IF(F657&lt;&gt;OFFSET(F657,-1,0),OFFSET(F657,-1,0)/OFFSET(F657,0,-1),""))</f>
        <v/>
      </c>
      <c r="I657">
        <f ca="1">(60+SUMIF(OFFSET(N657,-$C657+1,0,$C657),"EN",OFFSET(O657,-$C657+1,0,$C657))+SUMIF(OFFSET(S657,-$C657+1,0,$C657),"EN",OFFSET(T657,-$C657+1,0,$C657)))*SummonTypeTable!$Q$2</f>
        <v>1283.3333333333333</v>
      </c>
      <c r="J657" t="str">
        <f ca="1">IF(C657=1,60*SummonTypeTable!$Q$2-OFFSET(I657,0,-4),
IF(I657&lt;&gt;OFFSET(I657,-1,0),OFFSET(I657,-1,0)-OFFSET(I657,0,-4),""))</f>
        <v/>
      </c>
      <c r="K657" t="str">
        <f ca="1">IF(C657=1,60*SummonTypeTable!$Q$2/OFFSET(I657,0,-4),
IF(I657&lt;&gt;OFFSET(I657,-1,0),OFFSET(I657,-1,0)/OFFSET(I657,0,-4),""))</f>
        <v/>
      </c>
      <c r="L657" t="str">
        <f t="shared" ca="1" si="124"/>
        <v>cu</v>
      </c>
      <c r="M657" t="s">
        <v>81</v>
      </c>
      <c r="N657" t="s">
        <v>147</v>
      </c>
      <c r="O657">
        <v>4550</v>
      </c>
      <c r="P657" t="str">
        <f t="shared" si="128"/>
        <v/>
      </c>
      <c r="Q657" t="str">
        <f t="shared" ca="1" si="122"/>
        <v>cu</v>
      </c>
      <c r="R657" t="s">
        <v>81</v>
      </c>
      <c r="S657" t="s">
        <v>147</v>
      </c>
      <c r="T657">
        <v>2275</v>
      </c>
      <c r="U657" t="str">
        <f t="shared" ca="1" si="127"/>
        <v>cu</v>
      </c>
      <c r="V657" t="str">
        <f t="shared" si="129"/>
        <v>GO</v>
      </c>
      <c r="W657">
        <f t="shared" si="130"/>
        <v>4550</v>
      </c>
      <c r="X657" t="str">
        <f t="shared" ca="1" si="131"/>
        <v>cu</v>
      </c>
      <c r="Y657" t="str">
        <f t="shared" si="132"/>
        <v>GO</v>
      </c>
      <c r="Z657">
        <f t="shared" si="133"/>
        <v>2275</v>
      </c>
    </row>
    <row r="658" spans="1:26">
      <c r="A658" t="str">
        <f t="shared" si="125"/>
        <v>rt2</v>
      </c>
      <c r="B658" t="str">
        <f t="shared" si="126"/>
        <v>루틴2</v>
      </c>
      <c r="C658">
        <v>89</v>
      </c>
      <c r="D658">
        <v>75</v>
      </c>
      <c r="E658">
        <f t="shared" ca="1" si="121"/>
        <v>2690</v>
      </c>
      <c r="F658">
        <f ca="1">(60+SUMIF(OFFSET(N658,-$C658+1,0,$C658),"EN",OFFSET(O658,-$C658+1,0,$C658)))*SummonTypeTable!$Q$2</f>
        <v>1283.3333333333333</v>
      </c>
      <c r="G658" t="str">
        <f ca="1">IF(C658=1,60*SummonTypeTable!$Q$2-OFFSET(F658,0,-1),
IF(F658&lt;&gt;OFFSET(F658,-1,0),OFFSET(F658,-1,0)-OFFSET(F658,0,-1),""))</f>
        <v/>
      </c>
      <c r="H658" t="str">
        <f ca="1">IF(C658=1,60*SummonTypeTable!$Q$2/OFFSET(F658,0,-1),
IF(F658&lt;&gt;OFFSET(F658,-1,0),OFFSET(F658,-1,0)/OFFSET(F658,0,-1),""))</f>
        <v/>
      </c>
      <c r="I658">
        <f ca="1">(60+SUMIF(OFFSET(N658,-$C658+1,0,$C658),"EN",OFFSET(O658,-$C658+1,0,$C658))+SUMIF(OFFSET(S658,-$C658+1,0,$C658),"EN",OFFSET(T658,-$C658+1,0,$C658)))*SummonTypeTable!$Q$2</f>
        <v>1283.3333333333333</v>
      </c>
      <c r="J658" t="str">
        <f ca="1">IF(C658=1,60*SummonTypeTable!$Q$2-OFFSET(I658,0,-4),
IF(I658&lt;&gt;OFFSET(I658,-1,0),OFFSET(I658,-1,0)-OFFSET(I658,0,-4),""))</f>
        <v/>
      </c>
      <c r="K658" t="str">
        <f ca="1">IF(C658=1,60*SummonTypeTable!$Q$2/OFFSET(I658,0,-4),
IF(I658&lt;&gt;OFFSET(I658,-1,0),OFFSET(I658,-1,0)/OFFSET(I658,0,-4),""))</f>
        <v/>
      </c>
      <c r="L658" t="str">
        <f t="shared" ca="1" si="124"/>
        <v>it</v>
      </c>
      <c r="M658" t="s">
        <v>139</v>
      </c>
      <c r="N658" t="s">
        <v>138</v>
      </c>
      <c r="O658">
        <v>2</v>
      </c>
      <c r="P658" t="str">
        <f t="shared" si="128"/>
        <v/>
      </c>
      <c r="Q658" t="str">
        <f t="shared" ca="1" si="122"/>
        <v>cu</v>
      </c>
      <c r="R658" t="s">
        <v>81</v>
      </c>
      <c r="S658" t="s">
        <v>147</v>
      </c>
      <c r="T658">
        <v>2300</v>
      </c>
      <c r="U658" t="str">
        <f t="shared" ca="1" si="127"/>
        <v>it</v>
      </c>
      <c r="V658" t="str">
        <f t="shared" si="129"/>
        <v>Cash_sSpellGacha</v>
      </c>
      <c r="W658">
        <f t="shared" si="130"/>
        <v>2</v>
      </c>
      <c r="X658" t="str">
        <f t="shared" ca="1" si="131"/>
        <v>cu</v>
      </c>
      <c r="Y658" t="str">
        <f t="shared" si="132"/>
        <v>GO</v>
      </c>
      <c r="Z658">
        <f t="shared" si="133"/>
        <v>2300</v>
      </c>
    </row>
    <row r="659" spans="1:26">
      <c r="A659" t="str">
        <f t="shared" si="125"/>
        <v>rt2</v>
      </c>
      <c r="B659" t="str">
        <f t="shared" si="126"/>
        <v>루틴2</v>
      </c>
      <c r="C659">
        <v>90</v>
      </c>
      <c r="D659">
        <v>94</v>
      </c>
      <c r="E659">
        <f t="shared" ca="1" si="121"/>
        <v>2784</v>
      </c>
      <c r="F659">
        <f ca="1">(60+SUMIF(OFFSET(N659,-$C659+1,0,$C659),"EN",OFFSET(O659,-$C659+1,0,$C659)))*SummonTypeTable!$Q$2</f>
        <v>1283.3333333333333</v>
      </c>
      <c r="G659" t="str">
        <f ca="1">IF(C659=1,60*SummonTypeTable!$Q$2-OFFSET(F659,0,-1),
IF(F659&lt;&gt;OFFSET(F659,-1,0),OFFSET(F659,-1,0)-OFFSET(F659,0,-1),""))</f>
        <v/>
      </c>
      <c r="H659" t="str">
        <f ca="1">IF(C659=1,60*SummonTypeTable!$Q$2/OFFSET(F659,0,-1),
IF(F659&lt;&gt;OFFSET(F659,-1,0),OFFSET(F659,-1,0)/OFFSET(F659,0,-1),""))</f>
        <v/>
      </c>
      <c r="I659">
        <f ca="1">(60+SUMIF(OFFSET(N659,-$C659+1,0,$C659),"EN",OFFSET(O659,-$C659+1,0,$C659))+SUMIF(OFFSET(S659,-$C659+1,0,$C659),"EN",OFFSET(T659,-$C659+1,0,$C659)))*SummonTypeTable!$Q$2</f>
        <v>1283.3333333333333</v>
      </c>
      <c r="J659" t="str">
        <f ca="1">IF(C659=1,60*SummonTypeTable!$Q$2-OFFSET(I659,0,-4),
IF(I659&lt;&gt;OFFSET(I659,-1,0),OFFSET(I659,-1,0)-OFFSET(I659,0,-4),""))</f>
        <v/>
      </c>
      <c r="K659" t="str">
        <f ca="1">IF(C659=1,60*SummonTypeTable!$Q$2/OFFSET(I659,0,-4),
IF(I659&lt;&gt;OFFSET(I659,-1,0),OFFSET(I659,-1,0)/OFFSET(I659,0,-4),""))</f>
        <v/>
      </c>
      <c r="L659" t="str">
        <f t="shared" ca="1" si="124"/>
        <v>cu</v>
      </c>
      <c r="M659" t="s">
        <v>81</v>
      </c>
      <c r="N659" t="s">
        <v>147</v>
      </c>
      <c r="O659">
        <v>4650</v>
      </c>
      <c r="P659" t="str">
        <f t="shared" si="128"/>
        <v/>
      </c>
      <c r="Q659" t="str">
        <f t="shared" ca="1" si="122"/>
        <v>cu</v>
      </c>
      <c r="R659" t="s">
        <v>81</v>
      </c>
      <c r="S659" t="s">
        <v>147</v>
      </c>
      <c r="T659">
        <v>2325</v>
      </c>
      <c r="U659" t="str">
        <f t="shared" ca="1" si="127"/>
        <v>cu</v>
      </c>
      <c r="V659" t="str">
        <f t="shared" si="129"/>
        <v>GO</v>
      </c>
      <c r="W659">
        <f t="shared" si="130"/>
        <v>4650</v>
      </c>
      <c r="X659" t="str">
        <f t="shared" ca="1" si="131"/>
        <v>cu</v>
      </c>
      <c r="Y659" t="str">
        <f t="shared" si="132"/>
        <v>GO</v>
      </c>
      <c r="Z659">
        <f t="shared" si="133"/>
        <v>2325</v>
      </c>
    </row>
    <row r="660" spans="1:26">
      <c r="A660" t="str">
        <f t="shared" si="125"/>
        <v>rt2</v>
      </c>
      <c r="B660" t="str">
        <f t="shared" si="126"/>
        <v>루틴2</v>
      </c>
      <c r="C660">
        <v>91</v>
      </c>
      <c r="D660">
        <v>4</v>
      </c>
      <c r="E660">
        <f t="shared" ca="1" si="121"/>
        <v>2788</v>
      </c>
      <c r="F660">
        <f ca="1">(60+SUMIF(OFFSET(N660,-$C660+1,0,$C660),"EN",OFFSET(O660,-$C660+1,0,$C660)))*SummonTypeTable!$Q$2</f>
        <v>1390</v>
      </c>
      <c r="G660">
        <f ca="1">IF(C660=1,60*SummonTypeTable!$Q$2-OFFSET(F660,0,-1),
IF(F660&lt;&gt;OFFSET(F660,-1,0),OFFSET(F660,-1,0)-OFFSET(F660,0,-1),""))</f>
        <v>-1504.6666666666667</v>
      </c>
      <c r="H660">
        <f ca="1">IF(C660=1,60*SummonTypeTable!$Q$2/OFFSET(F660,0,-1),
IF(F660&lt;&gt;OFFSET(F660,-1,0),OFFSET(F660,-1,0)/OFFSET(F660,0,-1),""))</f>
        <v>0.46030607364897175</v>
      </c>
      <c r="I660">
        <f ca="1">(60+SUMIF(OFFSET(N660,-$C660+1,0,$C660),"EN",OFFSET(O660,-$C660+1,0,$C660))+SUMIF(OFFSET(S660,-$C660+1,0,$C660),"EN",OFFSET(T660,-$C660+1,0,$C660)))*SummonTypeTable!$Q$2</f>
        <v>1390</v>
      </c>
      <c r="J660">
        <f ca="1">IF(C660=1,60*SummonTypeTable!$Q$2-OFFSET(I660,0,-4),
IF(I660&lt;&gt;OFFSET(I660,-1,0),OFFSET(I660,-1,0)-OFFSET(I660,0,-4),""))</f>
        <v>-1504.6666666666667</v>
      </c>
      <c r="K660">
        <f ca="1">IF(C660=1,60*SummonTypeTable!$Q$2/OFFSET(I660,0,-4),
IF(I660&lt;&gt;OFFSET(I660,-1,0),OFFSET(I660,-1,0)/OFFSET(I660,0,-4),""))</f>
        <v>0.46030607364897175</v>
      </c>
      <c r="L660" t="str">
        <f t="shared" ca="1" si="124"/>
        <v>cu</v>
      </c>
      <c r="M660" t="s">
        <v>81</v>
      </c>
      <c r="N660" t="s">
        <v>146</v>
      </c>
      <c r="O660">
        <v>160</v>
      </c>
      <c r="P660" t="str">
        <f t="shared" si="128"/>
        <v>에너지너무많음</v>
      </c>
      <c r="Q660" t="str">
        <f t="shared" ca="1" si="122"/>
        <v>cu</v>
      </c>
      <c r="R660" t="s">
        <v>81</v>
      </c>
      <c r="S660" t="s">
        <v>147</v>
      </c>
      <c r="T660">
        <v>2350</v>
      </c>
      <c r="U660" t="str">
        <f t="shared" ca="1" si="127"/>
        <v>cu</v>
      </c>
      <c r="V660" t="str">
        <f t="shared" si="129"/>
        <v>EN</v>
      </c>
      <c r="W660">
        <f t="shared" si="130"/>
        <v>160</v>
      </c>
      <c r="X660" t="str">
        <f t="shared" ca="1" si="131"/>
        <v>cu</v>
      </c>
      <c r="Y660" t="str">
        <f t="shared" si="132"/>
        <v>GO</v>
      </c>
      <c r="Z660">
        <f t="shared" si="133"/>
        <v>2350</v>
      </c>
    </row>
    <row r="661" spans="1:26">
      <c r="A661" t="str">
        <f t="shared" si="125"/>
        <v>rt2</v>
      </c>
      <c r="B661" t="str">
        <f t="shared" si="126"/>
        <v>루틴2</v>
      </c>
      <c r="C661">
        <v>92</v>
      </c>
      <c r="D661">
        <v>35</v>
      </c>
      <c r="E661">
        <f t="shared" ca="1" si="121"/>
        <v>2823</v>
      </c>
      <c r="F661">
        <f ca="1">(60+SUMIF(OFFSET(N661,-$C661+1,0,$C661),"EN",OFFSET(O661,-$C661+1,0,$C661)))*SummonTypeTable!$Q$2</f>
        <v>1390</v>
      </c>
      <c r="G661" t="str">
        <f ca="1">IF(C661=1,60*SummonTypeTable!$Q$2-OFFSET(F661,0,-1),
IF(F661&lt;&gt;OFFSET(F661,-1,0),OFFSET(F661,-1,0)-OFFSET(F661,0,-1),""))</f>
        <v/>
      </c>
      <c r="H661" t="str">
        <f ca="1">IF(C661=1,60*SummonTypeTable!$Q$2/OFFSET(F661,0,-1),
IF(F661&lt;&gt;OFFSET(F661,-1,0),OFFSET(F661,-1,0)/OFFSET(F661,0,-1),""))</f>
        <v/>
      </c>
      <c r="I661">
        <f ca="1">(60+SUMIF(OFFSET(N661,-$C661+1,0,$C661),"EN",OFFSET(O661,-$C661+1,0,$C661))+SUMIF(OFFSET(S661,-$C661+1,0,$C661),"EN",OFFSET(T661,-$C661+1,0,$C661)))*SummonTypeTable!$Q$2</f>
        <v>1390</v>
      </c>
      <c r="J661" t="str">
        <f ca="1">IF(C661=1,60*SummonTypeTable!$Q$2-OFFSET(I661,0,-4),
IF(I661&lt;&gt;OFFSET(I661,-1,0),OFFSET(I661,-1,0)-OFFSET(I661,0,-4),""))</f>
        <v/>
      </c>
      <c r="K661" t="str">
        <f ca="1">IF(C661=1,60*SummonTypeTable!$Q$2/OFFSET(I661,0,-4),
IF(I661&lt;&gt;OFFSET(I661,-1,0),OFFSET(I661,-1,0)/OFFSET(I661,0,-4),""))</f>
        <v/>
      </c>
      <c r="L661" t="str">
        <f t="shared" ca="1" si="124"/>
        <v>cu</v>
      </c>
      <c r="M661" t="s">
        <v>81</v>
      </c>
      <c r="N661" t="s">
        <v>147</v>
      </c>
      <c r="O661">
        <v>4750</v>
      </c>
      <c r="P661" t="str">
        <f t="shared" si="128"/>
        <v/>
      </c>
      <c r="Q661" t="str">
        <f t="shared" ca="1" si="122"/>
        <v>cu</v>
      </c>
      <c r="R661" t="s">
        <v>81</v>
      </c>
      <c r="S661" t="s">
        <v>147</v>
      </c>
      <c r="T661">
        <v>2375</v>
      </c>
      <c r="U661" t="str">
        <f t="shared" ca="1" si="127"/>
        <v>cu</v>
      </c>
      <c r="V661" t="str">
        <f t="shared" si="129"/>
        <v>GO</v>
      </c>
      <c r="W661">
        <f t="shared" si="130"/>
        <v>4750</v>
      </c>
      <c r="X661" t="str">
        <f t="shared" ca="1" si="131"/>
        <v>cu</v>
      </c>
      <c r="Y661" t="str">
        <f t="shared" si="132"/>
        <v>GO</v>
      </c>
      <c r="Z661">
        <f t="shared" si="133"/>
        <v>2375</v>
      </c>
    </row>
    <row r="662" spans="1:26">
      <c r="A662" t="str">
        <f t="shared" si="125"/>
        <v>rt2</v>
      </c>
      <c r="B662" t="str">
        <f t="shared" si="126"/>
        <v>루틴2</v>
      </c>
      <c r="C662">
        <v>93</v>
      </c>
      <c r="D662">
        <v>41</v>
      </c>
      <c r="E662">
        <f t="shared" ca="1" si="121"/>
        <v>2864</v>
      </c>
      <c r="F662">
        <f ca="1">(60+SUMIF(OFFSET(N662,-$C662+1,0,$C662),"EN",OFFSET(O662,-$C662+1,0,$C662)))*SummonTypeTable!$Q$2</f>
        <v>1390</v>
      </c>
      <c r="G662" t="str">
        <f ca="1">IF(C662=1,60*SummonTypeTable!$Q$2-OFFSET(F662,0,-1),
IF(F662&lt;&gt;OFFSET(F662,-1,0),OFFSET(F662,-1,0)-OFFSET(F662,0,-1),""))</f>
        <v/>
      </c>
      <c r="H662" t="str">
        <f ca="1">IF(C662=1,60*SummonTypeTable!$Q$2/OFFSET(F662,0,-1),
IF(F662&lt;&gt;OFFSET(F662,-1,0),OFFSET(F662,-1,0)/OFFSET(F662,0,-1),""))</f>
        <v/>
      </c>
      <c r="I662">
        <f ca="1">(60+SUMIF(OFFSET(N662,-$C662+1,0,$C662),"EN",OFFSET(O662,-$C662+1,0,$C662))+SUMIF(OFFSET(S662,-$C662+1,0,$C662),"EN",OFFSET(T662,-$C662+1,0,$C662)))*SummonTypeTable!$Q$2</f>
        <v>1390</v>
      </c>
      <c r="J662" t="str">
        <f ca="1">IF(C662=1,60*SummonTypeTable!$Q$2-OFFSET(I662,0,-4),
IF(I662&lt;&gt;OFFSET(I662,-1,0),OFFSET(I662,-1,0)-OFFSET(I662,0,-4),""))</f>
        <v/>
      </c>
      <c r="K662" t="str">
        <f ca="1">IF(C662=1,60*SummonTypeTable!$Q$2/OFFSET(I662,0,-4),
IF(I662&lt;&gt;OFFSET(I662,-1,0),OFFSET(I662,-1,0)/OFFSET(I662,0,-4),""))</f>
        <v/>
      </c>
      <c r="L662" t="str">
        <f t="shared" ca="1" si="124"/>
        <v>it</v>
      </c>
      <c r="M662" t="s">
        <v>139</v>
      </c>
      <c r="N662" t="s">
        <v>158</v>
      </c>
      <c r="O662">
        <v>1</v>
      </c>
      <c r="P662" t="str">
        <f t="shared" si="128"/>
        <v/>
      </c>
      <c r="Q662" t="str">
        <f t="shared" ca="1" si="122"/>
        <v>cu</v>
      </c>
      <c r="R662" t="s">
        <v>81</v>
      </c>
      <c r="S662" t="s">
        <v>147</v>
      </c>
      <c r="T662">
        <v>2400</v>
      </c>
      <c r="U662" t="str">
        <f t="shared" ca="1" si="127"/>
        <v>it</v>
      </c>
      <c r="V662" t="str">
        <f t="shared" si="129"/>
        <v>Cash_sEquipGacha</v>
      </c>
      <c r="W662">
        <f t="shared" si="130"/>
        <v>1</v>
      </c>
      <c r="X662" t="str">
        <f t="shared" ca="1" si="131"/>
        <v>cu</v>
      </c>
      <c r="Y662" t="str">
        <f t="shared" si="132"/>
        <v>GO</v>
      </c>
      <c r="Z662">
        <f t="shared" si="133"/>
        <v>2400</v>
      </c>
    </row>
    <row r="663" spans="1:26">
      <c r="A663" t="str">
        <f t="shared" si="125"/>
        <v>rt2</v>
      </c>
      <c r="B663" t="str">
        <f t="shared" si="126"/>
        <v>루틴2</v>
      </c>
      <c r="C663">
        <v>94</v>
      </c>
      <c r="D663">
        <v>53</v>
      </c>
      <c r="E663">
        <f t="shared" ca="1" si="121"/>
        <v>2917</v>
      </c>
      <c r="F663">
        <f ca="1">(60+SUMIF(OFFSET(N663,-$C663+1,0,$C663),"EN",OFFSET(O663,-$C663+1,0,$C663)))*SummonTypeTable!$Q$2</f>
        <v>1390</v>
      </c>
      <c r="G663" t="str">
        <f ca="1">IF(C663=1,60*SummonTypeTable!$Q$2-OFFSET(F663,0,-1),
IF(F663&lt;&gt;OFFSET(F663,-1,0),OFFSET(F663,-1,0)-OFFSET(F663,0,-1),""))</f>
        <v/>
      </c>
      <c r="H663" t="str">
        <f ca="1">IF(C663=1,60*SummonTypeTable!$Q$2/OFFSET(F663,0,-1),
IF(F663&lt;&gt;OFFSET(F663,-1,0),OFFSET(F663,-1,0)/OFFSET(F663,0,-1),""))</f>
        <v/>
      </c>
      <c r="I663">
        <f ca="1">(60+SUMIF(OFFSET(N663,-$C663+1,0,$C663),"EN",OFFSET(O663,-$C663+1,0,$C663))+SUMIF(OFFSET(S663,-$C663+1,0,$C663),"EN",OFFSET(T663,-$C663+1,0,$C663)))*SummonTypeTable!$Q$2</f>
        <v>1390</v>
      </c>
      <c r="J663" t="str">
        <f ca="1">IF(C663=1,60*SummonTypeTable!$Q$2-OFFSET(I663,0,-4),
IF(I663&lt;&gt;OFFSET(I663,-1,0),OFFSET(I663,-1,0)-OFFSET(I663,0,-4),""))</f>
        <v/>
      </c>
      <c r="K663" t="str">
        <f ca="1">IF(C663=1,60*SummonTypeTable!$Q$2/OFFSET(I663,0,-4),
IF(I663&lt;&gt;OFFSET(I663,-1,0),OFFSET(I663,-1,0)/OFFSET(I663,0,-4),""))</f>
        <v/>
      </c>
      <c r="L663" t="str">
        <f t="shared" ca="1" si="124"/>
        <v>cu</v>
      </c>
      <c r="M663" t="s">
        <v>81</v>
      </c>
      <c r="N663" t="s">
        <v>147</v>
      </c>
      <c r="O663">
        <v>4850</v>
      </c>
      <c r="P663" t="str">
        <f t="shared" si="128"/>
        <v/>
      </c>
      <c r="Q663" t="str">
        <f t="shared" ca="1" si="122"/>
        <v>cu</v>
      </c>
      <c r="R663" t="s">
        <v>81</v>
      </c>
      <c r="S663" t="s">
        <v>147</v>
      </c>
      <c r="T663">
        <v>2425</v>
      </c>
      <c r="U663" t="str">
        <f t="shared" ca="1" si="127"/>
        <v>cu</v>
      </c>
      <c r="V663" t="str">
        <f t="shared" si="129"/>
        <v>GO</v>
      </c>
      <c r="W663">
        <f t="shared" si="130"/>
        <v>4850</v>
      </c>
      <c r="X663" t="str">
        <f t="shared" ca="1" si="131"/>
        <v>cu</v>
      </c>
      <c r="Y663" t="str">
        <f t="shared" si="132"/>
        <v>GO</v>
      </c>
      <c r="Z663">
        <f t="shared" si="133"/>
        <v>2425</v>
      </c>
    </row>
    <row r="664" spans="1:26">
      <c r="A664" t="str">
        <f t="shared" si="125"/>
        <v>rt2</v>
      </c>
      <c r="B664" t="str">
        <f t="shared" si="126"/>
        <v>루틴2</v>
      </c>
      <c r="C664">
        <v>95</v>
      </c>
      <c r="D664">
        <v>12</v>
      </c>
      <c r="E664">
        <f t="shared" ca="1" si="121"/>
        <v>2929</v>
      </c>
      <c r="F664">
        <f ca="1">(60+SUMIF(OFFSET(N664,-$C664+1,0,$C664),"EN",OFFSET(O664,-$C664+1,0,$C664)))*SummonTypeTable!$Q$2</f>
        <v>1390</v>
      </c>
      <c r="G664" t="str">
        <f ca="1">IF(C664=1,60*SummonTypeTable!$Q$2-OFFSET(F664,0,-1),
IF(F664&lt;&gt;OFFSET(F664,-1,0),OFFSET(F664,-1,0)-OFFSET(F664,0,-1),""))</f>
        <v/>
      </c>
      <c r="H664" t="str">
        <f ca="1">IF(C664=1,60*SummonTypeTable!$Q$2/OFFSET(F664,0,-1),
IF(F664&lt;&gt;OFFSET(F664,-1,0),OFFSET(F664,-1,0)/OFFSET(F664,0,-1),""))</f>
        <v/>
      </c>
      <c r="I664">
        <f ca="1">(60+SUMIF(OFFSET(N664,-$C664+1,0,$C664),"EN",OFFSET(O664,-$C664+1,0,$C664))+SUMIF(OFFSET(S664,-$C664+1,0,$C664),"EN",OFFSET(T664,-$C664+1,0,$C664)))*SummonTypeTable!$Q$2</f>
        <v>1390</v>
      </c>
      <c r="J664" t="str">
        <f ca="1">IF(C664=1,60*SummonTypeTable!$Q$2-OFFSET(I664,0,-4),
IF(I664&lt;&gt;OFFSET(I664,-1,0),OFFSET(I664,-1,0)-OFFSET(I664,0,-4),""))</f>
        <v/>
      </c>
      <c r="K664" t="str">
        <f ca="1">IF(C664=1,60*SummonTypeTable!$Q$2/OFFSET(I664,0,-4),
IF(I664&lt;&gt;OFFSET(I664,-1,0),OFFSET(I664,-1,0)/OFFSET(I664,0,-4),""))</f>
        <v/>
      </c>
      <c r="L664" t="str">
        <f t="shared" ca="1" si="124"/>
        <v>it</v>
      </c>
      <c r="M664" t="s">
        <v>139</v>
      </c>
      <c r="N664" t="s">
        <v>140</v>
      </c>
      <c r="O664">
        <v>1</v>
      </c>
      <c r="P664" t="str">
        <f t="shared" si="128"/>
        <v/>
      </c>
      <c r="Q664" t="str">
        <f t="shared" ca="1" si="122"/>
        <v>cu</v>
      </c>
      <c r="R664" t="s">
        <v>81</v>
      </c>
      <c r="S664" t="s">
        <v>147</v>
      </c>
      <c r="T664">
        <v>2450</v>
      </c>
      <c r="U664" t="str">
        <f t="shared" ca="1" si="127"/>
        <v>it</v>
      </c>
      <c r="V664" t="str">
        <f t="shared" si="129"/>
        <v>Cash_sCharacterGacha</v>
      </c>
      <c r="W664">
        <f t="shared" si="130"/>
        <v>1</v>
      </c>
      <c r="X664" t="str">
        <f t="shared" ca="1" si="131"/>
        <v>cu</v>
      </c>
      <c r="Y664" t="str">
        <f t="shared" si="132"/>
        <v>GO</v>
      </c>
      <c r="Z664">
        <f t="shared" si="133"/>
        <v>2450</v>
      </c>
    </row>
    <row r="665" spans="1:26">
      <c r="A665" t="str">
        <f t="shared" si="125"/>
        <v>rt2</v>
      </c>
      <c r="B665" t="str">
        <f t="shared" si="126"/>
        <v>루틴2</v>
      </c>
      <c r="C665">
        <v>96</v>
      </c>
      <c r="D665">
        <v>24</v>
      </c>
      <c r="E665">
        <f t="shared" ref="E665:E751" ca="1" si="134">IF(A665&lt;&gt;OFFSET(A665,-1,0),D665,OFFSET(E665,-1,0)+D665)</f>
        <v>2953</v>
      </c>
      <c r="F665">
        <f ca="1">(60+SUMIF(OFFSET(N665,-$C665+1,0,$C665),"EN",OFFSET(O665,-$C665+1,0,$C665)))*SummonTypeTable!$Q$2</f>
        <v>1390</v>
      </c>
      <c r="G665" t="str">
        <f ca="1">IF(C665=1,60*SummonTypeTable!$Q$2-OFFSET(F665,0,-1),
IF(F665&lt;&gt;OFFSET(F665,-1,0),OFFSET(F665,-1,0)-OFFSET(F665,0,-1),""))</f>
        <v/>
      </c>
      <c r="H665" t="str">
        <f ca="1">IF(C665=1,60*SummonTypeTable!$Q$2/OFFSET(F665,0,-1),
IF(F665&lt;&gt;OFFSET(F665,-1,0),OFFSET(F665,-1,0)/OFFSET(F665,0,-1),""))</f>
        <v/>
      </c>
      <c r="I665">
        <f ca="1">(60+SUMIF(OFFSET(N665,-$C665+1,0,$C665),"EN",OFFSET(O665,-$C665+1,0,$C665))+SUMIF(OFFSET(S665,-$C665+1,0,$C665),"EN",OFFSET(T665,-$C665+1,0,$C665)))*SummonTypeTable!$Q$2</f>
        <v>1390</v>
      </c>
      <c r="J665" t="str">
        <f ca="1">IF(C665=1,60*SummonTypeTable!$Q$2-OFFSET(I665,0,-4),
IF(I665&lt;&gt;OFFSET(I665,-1,0),OFFSET(I665,-1,0)-OFFSET(I665,0,-4),""))</f>
        <v/>
      </c>
      <c r="K665" t="str">
        <f ca="1">IF(C665=1,60*SummonTypeTable!$Q$2/OFFSET(I665,0,-4),
IF(I665&lt;&gt;OFFSET(I665,-1,0),OFFSET(I665,-1,0)/OFFSET(I665,0,-4),""))</f>
        <v/>
      </c>
      <c r="L665" t="str">
        <f t="shared" ca="1" si="124"/>
        <v>cu</v>
      </c>
      <c r="M665" t="s">
        <v>81</v>
      </c>
      <c r="N665" t="s">
        <v>147</v>
      </c>
      <c r="O665">
        <v>4950</v>
      </c>
      <c r="P665" t="str">
        <f t="shared" si="128"/>
        <v/>
      </c>
      <c r="Q665" t="str">
        <f t="shared" ca="1" si="122"/>
        <v>cu</v>
      </c>
      <c r="R665" t="s">
        <v>81</v>
      </c>
      <c r="S665" t="s">
        <v>147</v>
      </c>
      <c r="T665">
        <v>2475</v>
      </c>
      <c r="U665" t="str">
        <f t="shared" ca="1" si="127"/>
        <v>cu</v>
      </c>
      <c r="V665" t="str">
        <f t="shared" si="129"/>
        <v>GO</v>
      </c>
      <c r="W665">
        <f t="shared" si="130"/>
        <v>4950</v>
      </c>
      <c r="X665" t="str">
        <f t="shared" ca="1" si="131"/>
        <v>cu</v>
      </c>
      <c r="Y665" t="str">
        <f t="shared" si="132"/>
        <v>GO</v>
      </c>
      <c r="Z665">
        <f t="shared" si="133"/>
        <v>2475</v>
      </c>
    </row>
    <row r="666" spans="1:26">
      <c r="A666" t="str">
        <f t="shared" si="125"/>
        <v>rt2</v>
      </c>
      <c r="B666" t="str">
        <f t="shared" si="126"/>
        <v>루틴2</v>
      </c>
      <c r="C666">
        <v>97</v>
      </c>
      <c r="D666">
        <v>79</v>
      </c>
      <c r="E666">
        <f t="shared" ca="1" si="134"/>
        <v>3032</v>
      </c>
      <c r="F666">
        <f ca="1">(60+SUMIF(OFFSET(N666,-$C666+1,0,$C666),"EN",OFFSET(O666,-$C666+1,0,$C666)))*SummonTypeTable!$Q$2</f>
        <v>1506.6666666666665</v>
      </c>
      <c r="G666">
        <f ca="1">IF(C666=1,60*SummonTypeTable!$Q$2-OFFSET(F666,0,-1),
IF(F666&lt;&gt;OFFSET(F666,-1,0),OFFSET(F666,-1,0)-OFFSET(F666,0,-1),""))</f>
        <v>-1642</v>
      </c>
      <c r="H666">
        <f ca="1">IF(C666=1,60*SummonTypeTable!$Q$2/OFFSET(F666,0,-1),
IF(F666&lt;&gt;OFFSET(F666,-1,0),OFFSET(F666,-1,0)/OFFSET(F666,0,-1),""))</f>
        <v>0.45844327176781002</v>
      </c>
      <c r="I666">
        <f ca="1">(60+SUMIF(OFFSET(N666,-$C666+1,0,$C666),"EN",OFFSET(O666,-$C666+1,0,$C666))+SUMIF(OFFSET(S666,-$C666+1,0,$C666),"EN",OFFSET(T666,-$C666+1,0,$C666)))*SummonTypeTable!$Q$2</f>
        <v>1506.6666666666665</v>
      </c>
      <c r="J666">
        <f ca="1">IF(C666=1,60*SummonTypeTable!$Q$2-OFFSET(I666,0,-4),
IF(I666&lt;&gt;OFFSET(I666,-1,0),OFFSET(I666,-1,0)-OFFSET(I666,0,-4),""))</f>
        <v>-1642</v>
      </c>
      <c r="K666">
        <f ca="1">IF(C666=1,60*SummonTypeTable!$Q$2/OFFSET(I666,0,-4),
IF(I666&lt;&gt;OFFSET(I666,-1,0),OFFSET(I666,-1,0)/OFFSET(I666,0,-4),""))</f>
        <v>0.45844327176781002</v>
      </c>
      <c r="L666" t="str">
        <f t="shared" ca="1" si="124"/>
        <v>cu</v>
      </c>
      <c r="M666" t="s">
        <v>81</v>
      </c>
      <c r="N666" t="s">
        <v>146</v>
      </c>
      <c r="O666">
        <v>175</v>
      </c>
      <c r="P666" t="str">
        <f t="shared" si="128"/>
        <v>에너지너무많음</v>
      </c>
      <c r="Q666" t="str">
        <f t="shared" ca="1" si="122"/>
        <v>cu</v>
      </c>
      <c r="R666" t="s">
        <v>81</v>
      </c>
      <c r="S666" t="s">
        <v>147</v>
      </c>
      <c r="T666">
        <v>2500</v>
      </c>
      <c r="U666" t="str">
        <f t="shared" ca="1" si="127"/>
        <v>cu</v>
      </c>
      <c r="V666" t="str">
        <f t="shared" si="129"/>
        <v>EN</v>
      </c>
      <c r="W666">
        <f t="shared" si="130"/>
        <v>175</v>
      </c>
      <c r="X666" t="str">
        <f t="shared" ca="1" si="131"/>
        <v>cu</v>
      </c>
      <c r="Y666" t="str">
        <f t="shared" si="132"/>
        <v>GO</v>
      </c>
      <c r="Z666">
        <f t="shared" si="133"/>
        <v>2500</v>
      </c>
    </row>
    <row r="667" spans="1:26">
      <c r="A667" t="str">
        <f t="shared" si="125"/>
        <v>rt2</v>
      </c>
      <c r="B667" t="str">
        <f t="shared" si="126"/>
        <v>루틴2</v>
      </c>
      <c r="C667">
        <v>98</v>
      </c>
      <c r="D667">
        <v>40</v>
      </c>
      <c r="E667">
        <f t="shared" ca="1" si="134"/>
        <v>3072</v>
      </c>
      <c r="F667">
        <f ca="1">(60+SUMIF(OFFSET(N667,-$C667+1,0,$C667),"EN",OFFSET(O667,-$C667+1,0,$C667)))*SummonTypeTable!$Q$2</f>
        <v>1506.6666666666665</v>
      </c>
      <c r="G667" t="str">
        <f ca="1">IF(C667=1,60*SummonTypeTable!$Q$2-OFFSET(F667,0,-1),
IF(F667&lt;&gt;OFFSET(F667,-1,0),OFFSET(F667,-1,0)-OFFSET(F667,0,-1),""))</f>
        <v/>
      </c>
      <c r="H667" t="str">
        <f ca="1">IF(C667=1,60*SummonTypeTable!$Q$2/OFFSET(F667,0,-1),
IF(F667&lt;&gt;OFFSET(F667,-1,0),OFFSET(F667,-1,0)/OFFSET(F667,0,-1),""))</f>
        <v/>
      </c>
      <c r="I667">
        <f ca="1">(60+SUMIF(OFFSET(N667,-$C667+1,0,$C667),"EN",OFFSET(O667,-$C667+1,0,$C667))+SUMIF(OFFSET(S667,-$C667+1,0,$C667),"EN",OFFSET(T667,-$C667+1,0,$C667)))*SummonTypeTable!$Q$2</f>
        <v>1506.6666666666665</v>
      </c>
      <c r="J667" t="str">
        <f ca="1">IF(C667=1,60*SummonTypeTable!$Q$2-OFFSET(I667,0,-4),
IF(I667&lt;&gt;OFFSET(I667,-1,0),OFFSET(I667,-1,0)-OFFSET(I667,0,-4),""))</f>
        <v/>
      </c>
      <c r="K667" t="str">
        <f ca="1">IF(C667=1,60*SummonTypeTable!$Q$2/OFFSET(I667,0,-4),
IF(I667&lt;&gt;OFFSET(I667,-1,0),OFFSET(I667,-1,0)/OFFSET(I667,0,-4),""))</f>
        <v/>
      </c>
      <c r="L667" t="str">
        <f t="shared" ca="1" si="124"/>
        <v>it</v>
      </c>
      <c r="M667" t="s">
        <v>139</v>
      </c>
      <c r="N667" t="s">
        <v>138</v>
      </c>
      <c r="O667">
        <v>1</v>
      </c>
      <c r="P667" t="str">
        <f t="shared" si="128"/>
        <v/>
      </c>
      <c r="Q667" t="str">
        <f t="shared" ca="1" si="122"/>
        <v>cu</v>
      </c>
      <c r="R667" t="s">
        <v>81</v>
      </c>
      <c r="S667" t="s">
        <v>147</v>
      </c>
      <c r="T667">
        <v>2525</v>
      </c>
      <c r="U667" t="str">
        <f t="shared" ca="1" si="127"/>
        <v>it</v>
      </c>
      <c r="V667" t="str">
        <f t="shared" si="129"/>
        <v>Cash_sSpellGacha</v>
      </c>
      <c r="W667">
        <f t="shared" si="130"/>
        <v>1</v>
      </c>
      <c r="X667" t="str">
        <f t="shared" ca="1" si="131"/>
        <v>cu</v>
      </c>
      <c r="Y667" t="str">
        <f t="shared" si="132"/>
        <v>GO</v>
      </c>
      <c r="Z667">
        <f t="shared" si="133"/>
        <v>2525</v>
      </c>
    </row>
    <row r="668" spans="1:26">
      <c r="A668" t="str">
        <f t="shared" si="125"/>
        <v>rt2</v>
      </c>
      <c r="B668" t="str">
        <f t="shared" si="126"/>
        <v>루틴2</v>
      </c>
      <c r="C668">
        <v>99</v>
      </c>
      <c r="D668">
        <v>66</v>
      </c>
      <c r="E668">
        <f t="shared" ca="1" si="134"/>
        <v>3138</v>
      </c>
      <c r="F668">
        <f ca="1">(60+SUMIF(OFFSET(N668,-$C668+1,0,$C668),"EN",OFFSET(O668,-$C668+1,0,$C668)))*SummonTypeTable!$Q$2</f>
        <v>1506.6666666666665</v>
      </c>
      <c r="G668" t="str">
        <f ca="1">IF(C668=1,60*SummonTypeTable!$Q$2-OFFSET(F668,0,-1),
IF(F668&lt;&gt;OFFSET(F668,-1,0),OFFSET(F668,-1,0)-OFFSET(F668,0,-1),""))</f>
        <v/>
      </c>
      <c r="H668" t="str">
        <f ca="1">IF(C668=1,60*SummonTypeTable!$Q$2/OFFSET(F668,0,-1),
IF(F668&lt;&gt;OFFSET(F668,-1,0),OFFSET(F668,-1,0)/OFFSET(F668,0,-1),""))</f>
        <v/>
      </c>
      <c r="I668">
        <f ca="1">(60+SUMIF(OFFSET(N668,-$C668+1,0,$C668),"EN",OFFSET(O668,-$C668+1,0,$C668))+SUMIF(OFFSET(S668,-$C668+1,0,$C668),"EN",OFFSET(T668,-$C668+1,0,$C668)))*SummonTypeTable!$Q$2</f>
        <v>1506.6666666666665</v>
      </c>
      <c r="J668" t="str">
        <f ca="1">IF(C668=1,60*SummonTypeTable!$Q$2-OFFSET(I668,0,-4),
IF(I668&lt;&gt;OFFSET(I668,-1,0),OFFSET(I668,-1,0)-OFFSET(I668,0,-4),""))</f>
        <v/>
      </c>
      <c r="K668" t="str">
        <f ca="1">IF(C668=1,60*SummonTypeTable!$Q$2/OFFSET(I668,0,-4),
IF(I668&lt;&gt;OFFSET(I668,-1,0),OFFSET(I668,-1,0)/OFFSET(I668,0,-4),""))</f>
        <v/>
      </c>
      <c r="L668" t="str">
        <f t="shared" ca="1" si="124"/>
        <v>cu</v>
      </c>
      <c r="M668" t="s">
        <v>81</v>
      </c>
      <c r="N668" t="s">
        <v>147</v>
      </c>
      <c r="O668">
        <v>5100</v>
      </c>
      <c r="P668" t="str">
        <f t="shared" si="128"/>
        <v/>
      </c>
      <c r="Q668" t="str">
        <f t="shared" ca="1" si="122"/>
        <v>cu</v>
      </c>
      <c r="R668" t="s">
        <v>81</v>
      </c>
      <c r="S668" t="s">
        <v>147</v>
      </c>
      <c r="T668">
        <v>2550</v>
      </c>
      <c r="U668" t="str">
        <f t="shared" ca="1" si="127"/>
        <v>cu</v>
      </c>
      <c r="V668" t="str">
        <f t="shared" si="129"/>
        <v>GO</v>
      </c>
      <c r="W668">
        <f t="shared" si="130"/>
        <v>5100</v>
      </c>
      <c r="X668" t="str">
        <f t="shared" ca="1" si="131"/>
        <v>cu</v>
      </c>
      <c r="Y668" t="str">
        <f t="shared" si="132"/>
        <v>GO</v>
      </c>
      <c r="Z668">
        <f t="shared" si="133"/>
        <v>2550</v>
      </c>
    </row>
    <row r="669" spans="1:26">
      <c r="A669" t="str">
        <f t="shared" si="125"/>
        <v>rt2</v>
      </c>
      <c r="B669" t="str">
        <f t="shared" si="126"/>
        <v>루틴2</v>
      </c>
      <c r="C669">
        <v>100</v>
      </c>
      <c r="D669">
        <v>89</v>
      </c>
      <c r="E669">
        <f t="shared" ca="1" si="134"/>
        <v>3227</v>
      </c>
      <c r="F669">
        <f ca="1">(60+SUMIF(OFFSET(N669,-$C669+1,0,$C669),"EN",OFFSET(O669,-$C669+1,0,$C669)))*SummonTypeTable!$Q$2</f>
        <v>1506.6666666666665</v>
      </c>
      <c r="G669" t="str">
        <f ca="1">IF(C669=1,60*SummonTypeTable!$Q$2-OFFSET(F669,0,-1),
IF(F669&lt;&gt;OFFSET(F669,-1,0),OFFSET(F669,-1,0)-OFFSET(F669,0,-1),""))</f>
        <v/>
      </c>
      <c r="H669" t="str">
        <f ca="1">IF(C669=1,60*SummonTypeTable!$Q$2/OFFSET(F669,0,-1),
IF(F669&lt;&gt;OFFSET(F669,-1,0),OFFSET(F669,-1,0)/OFFSET(F669,0,-1),""))</f>
        <v/>
      </c>
      <c r="I669">
        <f ca="1">(60+SUMIF(OFFSET(N669,-$C669+1,0,$C669),"EN",OFFSET(O669,-$C669+1,0,$C669))+SUMIF(OFFSET(S669,-$C669+1,0,$C669),"EN",OFFSET(T669,-$C669+1,0,$C669)))*SummonTypeTable!$Q$2</f>
        <v>1506.6666666666665</v>
      </c>
      <c r="J669" t="str">
        <f ca="1">IF(C669=1,60*SummonTypeTable!$Q$2-OFFSET(I669,0,-4),
IF(I669&lt;&gt;OFFSET(I669,-1,0),OFFSET(I669,-1,0)-OFFSET(I669,0,-4),""))</f>
        <v/>
      </c>
      <c r="K669" t="str">
        <f ca="1">IF(C669=1,60*SummonTypeTable!$Q$2/OFFSET(I669,0,-4),
IF(I669&lt;&gt;OFFSET(I669,-1,0),OFFSET(I669,-1,0)/OFFSET(I669,0,-4),""))</f>
        <v/>
      </c>
      <c r="L669" t="str">
        <f t="shared" ca="1" si="124"/>
        <v>it</v>
      </c>
      <c r="M669" t="s">
        <v>139</v>
      </c>
      <c r="N669" t="s">
        <v>158</v>
      </c>
      <c r="O669">
        <v>1</v>
      </c>
      <c r="P669" t="str">
        <f t="shared" si="128"/>
        <v/>
      </c>
      <c r="Q669" t="str">
        <f t="shared" ca="1" si="122"/>
        <v>cu</v>
      </c>
      <c r="R669" t="s">
        <v>81</v>
      </c>
      <c r="S669" t="s">
        <v>147</v>
      </c>
      <c r="T669">
        <v>2575</v>
      </c>
      <c r="U669" t="str">
        <f t="shared" ca="1" si="127"/>
        <v>it</v>
      </c>
      <c r="V669" t="str">
        <f t="shared" si="129"/>
        <v>Cash_sEquipGacha</v>
      </c>
      <c r="W669">
        <f t="shared" si="130"/>
        <v>1</v>
      </c>
      <c r="X669" t="str">
        <f t="shared" ca="1" si="131"/>
        <v>cu</v>
      </c>
      <c r="Y669" t="str">
        <f t="shared" si="132"/>
        <v>GO</v>
      </c>
      <c r="Z669">
        <f t="shared" si="133"/>
        <v>2575</v>
      </c>
    </row>
    <row r="670" spans="1:26">
      <c r="A670" t="str">
        <f t="shared" si="125"/>
        <v>rt2</v>
      </c>
      <c r="B670" t="str">
        <f t="shared" si="126"/>
        <v>루틴2</v>
      </c>
      <c r="C670">
        <v>101</v>
      </c>
      <c r="D670">
        <v>65</v>
      </c>
      <c r="E670">
        <f t="shared" ca="1" si="134"/>
        <v>3292</v>
      </c>
      <c r="F670">
        <f ca="1">(60+SUMIF(OFFSET(N670,-$C670+1,0,$C670),"EN",OFFSET(O670,-$C670+1,0,$C670)))*SummonTypeTable!$Q$2</f>
        <v>1506.6666666666665</v>
      </c>
      <c r="G670" t="str">
        <f ca="1">IF(C670=1,60*SummonTypeTable!$Q$2-OFFSET(F670,0,-1),
IF(F670&lt;&gt;OFFSET(F670,-1,0),OFFSET(F670,-1,0)-OFFSET(F670,0,-1),""))</f>
        <v/>
      </c>
      <c r="H670" t="str">
        <f ca="1">IF(C670=1,60*SummonTypeTable!$Q$2/OFFSET(F670,0,-1),
IF(F670&lt;&gt;OFFSET(F670,-1,0),OFFSET(F670,-1,0)/OFFSET(F670,0,-1),""))</f>
        <v/>
      </c>
      <c r="I670">
        <f ca="1">(60+SUMIF(OFFSET(N670,-$C670+1,0,$C670),"EN",OFFSET(O670,-$C670+1,0,$C670))+SUMIF(OFFSET(S670,-$C670+1,0,$C670),"EN",OFFSET(T670,-$C670+1,0,$C670)))*SummonTypeTable!$Q$2</f>
        <v>1506.6666666666665</v>
      </c>
      <c r="J670" t="str">
        <f ca="1">IF(C670=1,60*SummonTypeTable!$Q$2-OFFSET(I670,0,-4),
IF(I670&lt;&gt;OFFSET(I670,-1,0),OFFSET(I670,-1,0)-OFFSET(I670,0,-4),""))</f>
        <v/>
      </c>
      <c r="K670" t="str">
        <f ca="1">IF(C670=1,60*SummonTypeTable!$Q$2/OFFSET(I670,0,-4),
IF(I670&lt;&gt;OFFSET(I670,-1,0),OFFSET(I670,-1,0)/OFFSET(I670,0,-4),""))</f>
        <v/>
      </c>
      <c r="L670" t="str">
        <f t="shared" ca="1" si="124"/>
        <v>cu</v>
      </c>
      <c r="M670" t="s">
        <v>81</v>
      </c>
      <c r="N670" t="s">
        <v>153</v>
      </c>
      <c r="O670">
        <v>18</v>
      </c>
      <c r="P670" t="str">
        <f t="shared" si="128"/>
        <v/>
      </c>
      <c r="Q670" t="str">
        <f t="shared" ca="1" si="122"/>
        <v>cu</v>
      </c>
      <c r="R670" t="s">
        <v>81</v>
      </c>
      <c r="S670" t="s">
        <v>153</v>
      </c>
      <c r="T670">
        <v>6</v>
      </c>
      <c r="U670" t="str">
        <f t="shared" ca="1" si="127"/>
        <v>cu</v>
      </c>
      <c r="V670" t="str">
        <f t="shared" si="129"/>
        <v>DI</v>
      </c>
      <c r="W670">
        <f t="shared" si="130"/>
        <v>18</v>
      </c>
      <c r="X670" t="str">
        <f t="shared" ca="1" si="131"/>
        <v>cu</v>
      </c>
      <c r="Y670" t="str">
        <f t="shared" si="132"/>
        <v>DI</v>
      </c>
      <c r="Z670">
        <f t="shared" si="133"/>
        <v>6</v>
      </c>
    </row>
    <row r="671" spans="1:26">
      <c r="A671" t="str">
        <f t="shared" si="125"/>
        <v>rt2</v>
      </c>
      <c r="B671" t="str">
        <f t="shared" si="126"/>
        <v>루틴2</v>
      </c>
      <c r="C671">
        <v>102</v>
      </c>
      <c r="D671">
        <v>55</v>
      </c>
      <c r="E671">
        <f t="shared" ca="1" si="134"/>
        <v>3347</v>
      </c>
      <c r="F671">
        <f ca="1">(60+SUMIF(OFFSET(N671,-$C671+1,0,$C671),"EN",OFFSET(O671,-$C671+1,0,$C671)))*SummonTypeTable!$Q$2</f>
        <v>1506.6666666666665</v>
      </c>
      <c r="G671" t="str">
        <f ca="1">IF(C671=1,60*SummonTypeTable!$Q$2-OFFSET(F671,0,-1),
IF(F671&lt;&gt;OFFSET(F671,-1,0),OFFSET(F671,-1,0)-OFFSET(F671,0,-1),""))</f>
        <v/>
      </c>
      <c r="H671" t="str">
        <f ca="1">IF(C671=1,60*SummonTypeTable!$Q$2/OFFSET(F671,0,-1),
IF(F671&lt;&gt;OFFSET(F671,-1,0),OFFSET(F671,-1,0)/OFFSET(F671,0,-1),""))</f>
        <v/>
      </c>
      <c r="I671">
        <f ca="1">(60+SUMIF(OFFSET(N671,-$C671+1,0,$C671),"EN",OFFSET(O671,-$C671+1,0,$C671))+SUMIF(OFFSET(S671,-$C671+1,0,$C671),"EN",OFFSET(T671,-$C671+1,0,$C671)))*SummonTypeTable!$Q$2</f>
        <v>1506.6666666666665</v>
      </c>
      <c r="J671" t="str">
        <f ca="1">IF(C671=1,60*SummonTypeTable!$Q$2-OFFSET(I671,0,-4),
IF(I671&lt;&gt;OFFSET(I671,-1,0),OFFSET(I671,-1,0)-OFFSET(I671,0,-4),""))</f>
        <v/>
      </c>
      <c r="K671" t="str">
        <f ca="1">IF(C671=1,60*SummonTypeTable!$Q$2/OFFSET(I671,0,-4),
IF(I671&lt;&gt;OFFSET(I671,-1,0),OFFSET(I671,-1,0)/OFFSET(I671,0,-4),""))</f>
        <v/>
      </c>
      <c r="L671" t="str">
        <f t="shared" ca="1" si="124"/>
        <v>it</v>
      </c>
      <c r="M671" t="s">
        <v>139</v>
      </c>
      <c r="N671" t="s">
        <v>140</v>
      </c>
      <c r="O671">
        <v>1</v>
      </c>
      <c r="P671" t="str">
        <f t="shared" si="128"/>
        <v/>
      </c>
      <c r="Q671" t="str">
        <f t="shared" ca="1" si="122"/>
        <v>cu</v>
      </c>
      <c r="R671" t="s">
        <v>81</v>
      </c>
      <c r="S671" t="s">
        <v>147</v>
      </c>
      <c r="T671">
        <v>2625</v>
      </c>
      <c r="U671" t="str">
        <f t="shared" ca="1" si="127"/>
        <v>it</v>
      </c>
      <c r="V671" t="str">
        <f t="shared" si="129"/>
        <v>Cash_sCharacterGacha</v>
      </c>
      <c r="W671">
        <f t="shared" si="130"/>
        <v>1</v>
      </c>
      <c r="X671" t="str">
        <f t="shared" ca="1" si="131"/>
        <v>cu</v>
      </c>
      <c r="Y671" t="str">
        <f t="shared" si="132"/>
        <v>GO</v>
      </c>
      <c r="Z671">
        <f t="shared" si="133"/>
        <v>2625</v>
      </c>
    </row>
    <row r="672" spans="1:26">
      <c r="A672" t="str">
        <f t="shared" si="125"/>
        <v>rt2</v>
      </c>
      <c r="B672" t="str">
        <f t="shared" si="126"/>
        <v>루틴2</v>
      </c>
      <c r="C672">
        <v>103</v>
      </c>
      <c r="D672">
        <v>125</v>
      </c>
      <c r="E672">
        <f t="shared" ca="1" si="134"/>
        <v>3472</v>
      </c>
      <c r="F672">
        <f ca="1">(60+SUMIF(OFFSET(N672,-$C672+1,0,$C672),"EN",OFFSET(O672,-$C672+1,0,$C672)))*SummonTypeTable!$Q$2</f>
        <v>1506.6666666666665</v>
      </c>
      <c r="G672" t="str">
        <f ca="1">IF(C672=1,60*SummonTypeTable!$Q$2-OFFSET(F672,0,-1),
IF(F672&lt;&gt;OFFSET(F672,-1,0),OFFSET(F672,-1,0)-OFFSET(F672,0,-1),""))</f>
        <v/>
      </c>
      <c r="H672" t="str">
        <f ca="1">IF(C672=1,60*SummonTypeTable!$Q$2/OFFSET(F672,0,-1),
IF(F672&lt;&gt;OFFSET(F672,-1,0),OFFSET(F672,-1,0)/OFFSET(F672,0,-1),""))</f>
        <v/>
      </c>
      <c r="I672">
        <f ca="1">(60+SUMIF(OFFSET(N672,-$C672+1,0,$C672),"EN",OFFSET(O672,-$C672+1,0,$C672))+SUMIF(OFFSET(S672,-$C672+1,0,$C672),"EN",OFFSET(T672,-$C672+1,0,$C672)))*SummonTypeTable!$Q$2</f>
        <v>1506.6666666666665</v>
      </c>
      <c r="J672" t="str">
        <f ca="1">IF(C672=1,60*SummonTypeTable!$Q$2-OFFSET(I672,0,-4),
IF(I672&lt;&gt;OFFSET(I672,-1,0),OFFSET(I672,-1,0)-OFFSET(I672,0,-4),""))</f>
        <v/>
      </c>
      <c r="K672" t="str">
        <f ca="1">IF(C672=1,60*SummonTypeTable!$Q$2/OFFSET(I672,0,-4),
IF(I672&lt;&gt;OFFSET(I672,-1,0),OFFSET(I672,-1,0)/OFFSET(I672,0,-4),""))</f>
        <v/>
      </c>
      <c r="L672" t="str">
        <f t="shared" ca="1" si="124"/>
        <v>cu</v>
      </c>
      <c r="M672" t="s">
        <v>81</v>
      </c>
      <c r="N672" t="s">
        <v>147</v>
      </c>
      <c r="O672">
        <v>5300</v>
      </c>
      <c r="P672" t="str">
        <f t="shared" si="128"/>
        <v/>
      </c>
      <c r="Q672" t="str">
        <f t="shared" ca="1" si="122"/>
        <v>cu</v>
      </c>
      <c r="R672" t="s">
        <v>81</v>
      </c>
      <c r="S672" t="s">
        <v>147</v>
      </c>
      <c r="T672">
        <v>2650</v>
      </c>
      <c r="U672" t="str">
        <f t="shared" ca="1" si="127"/>
        <v>cu</v>
      </c>
      <c r="V672" t="str">
        <f t="shared" si="129"/>
        <v>GO</v>
      </c>
      <c r="W672">
        <f t="shared" si="130"/>
        <v>5300</v>
      </c>
      <c r="X672" t="str">
        <f t="shared" ca="1" si="131"/>
        <v>cu</v>
      </c>
      <c r="Y672" t="str">
        <f t="shared" si="132"/>
        <v>GO</v>
      </c>
      <c r="Z672">
        <f t="shared" si="133"/>
        <v>2650</v>
      </c>
    </row>
    <row r="673" spans="1:26">
      <c r="A673" t="str">
        <f t="shared" si="125"/>
        <v>rt2</v>
      </c>
      <c r="B673" t="str">
        <f t="shared" si="126"/>
        <v>루틴2</v>
      </c>
      <c r="C673">
        <v>104</v>
      </c>
      <c r="D673">
        <v>96</v>
      </c>
      <c r="E673">
        <f t="shared" ca="1" si="134"/>
        <v>3568</v>
      </c>
      <c r="F673">
        <f ca="1">(60+SUMIF(OFFSET(N673,-$C673+1,0,$C673),"EN",OFFSET(O673,-$C673+1,0,$C673)))*SummonTypeTable!$Q$2</f>
        <v>1613.3333333333333</v>
      </c>
      <c r="G673">
        <f ca="1">IF(C673=1,60*SummonTypeTable!$Q$2-OFFSET(F673,0,-1),
IF(F673&lt;&gt;OFFSET(F673,-1,0),OFFSET(F673,-1,0)-OFFSET(F673,0,-1),""))</f>
        <v>-2061.3333333333335</v>
      </c>
      <c r="H673">
        <f ca="1">IF(C673=1,60*SummonTypeTable!$Q$2/OFFSET(F673,0,-1),
IF(F673&lt;&gt;OFFSET(F673,-1,0),OFFSET(F673,-1,0)/OFFSET(F673,0,-1),""))</f>
        <v>0.42227204783258593</v>
      </c>
      <c r="I673">
        <f ca="1">(60+SUMIF(OFFSET(N673,-$C673+1,0,$C673),"EN",OFFSET(O673,-$C673+1,0,$C673))+SUMIF(OFFSET(S673,-$C673+1,0,$C673),"EN",OFFSET(T673,-$C673+1,0,$C673)))*SummonTypeTable!$Q$2</f>
        <v>1613.3333333333333</v>
      </c>
      <c r="J673">
        <f ca="1">IF(C673=1,60*SummonTypeTable!$Q$2-OFFSET(I673,0,-4),
IF(I673&lt;&gt;OFFSET(I673,-1,0),OFFSET(I673,-1,0)-OFFSET(I673,0,-4),""))</f>
        <v>-2061.3333333333335</v>
      </c>
      <c r="K673">
        <f ca="1">IF(C673=1,60*SummonTypeTable!$Q$2/OFFSET(I673,0,-4),
IF(I673&lt;&gt;OFFSET(I673,-1,0),OFFSET(I673,-1,0)/OFFSET(I673,0,-4),""))</f>
        <v>0.42227204783258593</v>
      </c>
      <c r="L673" t="str">
        <f t="shared" ca="1" si="124"/>
        <v>cu</v>
      </c>
      <c r="M673" t="s">
        <v>81</v>
      </c>
      <c r="N673" t="s">
        <v>146</v>
      </c>
      <c r="O673">
        <v>160</v>
      </c>
      <c r="P673" t="str">
        <f t="shared" si="128"/>
        <v>에너지너무많음</v>
      </c>
      <c r="Q673" t="str">
        <f t="shared" ca="1" si="122"/>
        <v>cu</v>
      </c>
      <c r="R673" t="s">
        <v>81</v>
      </c>
      <c r="S673" t="s">
        <v>147</v>
      </c>
      <c r="T673">
        <v>2675</v>
      </c>
      <c r="U673" t="str">
        <f t="shared" ca="1" si="127"/>
        <v>cu</v>
      </c>
      <c r="V673" t="str">
        <f t="shared" si="129"/>
        <v>EN</v>
      </c>
      <c r="W673">
        <f t="shared" si="130"/>
        <v>160</v>
      </c>
      <c r="X673" t="str">
        <f t="shared" ca="1" si="131"/>
        <v>cu</v>
      </c>
      <c r="Y673" t="str">
        <f t="shared" si="132"/>
        <v>GO</v>
      </c>
      <c r="Z673">
        <f t="shared" si="133"/>
        <v>2675</v>
      </c>
    </row>
    <row r="674" spans="1:26">
      <c r="A674" t="str">
        <f t="shared" si="125"/>
        <v>rt2</v>
      </c>
      <c r="B674" t="str">
        <f t="shared" si="126"/>
        <v>루틴2</v>
      </c>
      <c r="C674">
        <v>105</v>
      </c>
      <c r="D674">
        <v>66</v>
      </c>
      <c r="E674">
        <f t="shared" ca="1" si="134"/>
        <v>3634</v>
      </c>
      <c r="F674">
        <f ca="1">(60+SUMIF(OFFSET(N674,-$C674+1,0,$C674),"EN",OFFSET(O674,-$C674+1,0,$C674)))*SummonTypeTable!$Q$2</f>
        <v>1613.3333333333333</v>
      </c>
      <c r="G674" t="str">
        <f ca="1">IF(C674=1,60*SummonTypeTable!$Q$2-OFFSET(F674,0,-1),
IF(F674&lt;&gt;OFFSET(F674,-1,0),OFFSET(F674,-1,0)-OFFSET(F674,0,-1),""))</f>
        <v/>
      </c>
      <c r="H674" t="str">
        <f ca="1">IF(C674=1,60*SummonTypeTable!$Q$2/OFFSET(F674,0,-1),
IF(F674&lt;&gt;OFFSET(F674,-1,0),OFFSET(F674,-1,0)/OFFSET(F674,0,-1),""))</f>
        <v/>
      </c>
      <c r="I674">
        <f ca="1">(60+SUMIF(OFFSET(N674,-$C674+1,0,$C674),"EN",OFFSET(O674,-$C674+1,0,$C674))+SUMIF(OFFSET(S674,-$C674+1,0,$C674),"EN",OFFSET(T674,-$C674+1,0,$C674)))*SummonTypeTable!$Q$2</f>
        <v>1613.3333333333333</v>
      </c>
      <c r="J674" t="str">
        <f ca="1">IF(C674=1,60*SummonTypeTable!$Q$2-OFFSET(I674,0,-4),
IF(I674&lt;&gt;OFFSET(I674,-1,0),OFFSET(I674,-1,0)-OFFSET(I674,0,-4),""))</f>
        <v/>
      </c>
      <c r="K674" t="str">
        <f ca="1">IF(C674=1,60*SummonTypeTable!$Q$2/OFFSET(I674,0,-4),
IF(I674&lt;&gt;OFFSET(I674,-1,0),OFFSET(I674,-1,0)/OFFSET(I674,0,-4),""))</f>
        <v/>
      </c>
      <c r="L674" t="str">
        <f t="shared" ca="1" si="124"/>
        <v>it</v>
      </c>
      <c r="M674" t="s">
        <v>139</v>
      </c>
      <c r="N674" t="s">
        <v>138</v>
      </c>
      <c r="O674">
        <v>1</v>
      </c>
      <c r="P674" t="str">
        <f t="shared" si="128"/>
        <v/>
      </c>
      <c r="Q674" t="str">
        <f t="shared" ca="1" si="122"/>
        <v>cu</v>
      </c>
      <c r="R674" t="s">
        <v>81</v>
      </c>
      <c r="S674" t="s">
        <v>147</v>
      </c>
      <c r="T674">
        <v>2700</v>
      </c>
      <c r="U674" t="str">
        <f t="shared" ca="1" si="127"/>
        <v>it</v>
      </c>
      <c r="V674" t="str">
        <f t="shared" si="129"/>
        <v>Cash_sSpellGacha</v>
      </c>
      <c r="W674">
        <f t="shared" si="130"/>
        <v>1</v>
      </c>
      <c r="X674" t="str">
        <f t="shared" ca="1" si="131"/>
        <v>cu</v>
      </c>
      <c r="Y674" t="str">
        <f t="shared" si="132"/>
        <v>GO</v>
      </c>
      <c r="Z674">
        <f t="shared" si="133"/>
        <v>2700</v>
      </c>
    </row>
    <row r="675" spans="1:26">
      <c r="A675" t="str">
        <f t="shared" si="125"/>
        <v>rt2</v>
      </c>
      <c r="B675" t="str">
        <f t="shared" si="126"/>
        <v>루틴2</v>
      </c>
      <c r="C675">
        <v>106</v>
      </c>
      <c r="D675">
        <v>115</v>
      </c>
      <c r="E675">
        <f t="shared" ca="1" si="134"/>
        <v>3749</v>
      </c>
      <c r="F675">
        <f ca="1">(60+SUMIF(OFFSET(N675,-$C675+1,0,$C675),"EN",OFFSET(O675,-$C675+1,0,$C675)))*SummonTypeTable!$Q$2</f>
        <v>1613.3333333333333</v>
      </c>
      <c r="G675" t="str">
        <f ca="1">IF(C675=1,60*SummonTypeTable!$Q$2-OFFSET(F675,0,-1),
IF(F675&lt;&gt;OFFSET(F675,-1,0),OFFSET(F675,-1,0)-OFFSET(F675,0,-1),""))</f>
        <v/>
      </c>
      <c r="H675" t="str">
        <f ca="1">IF(C675=1,60*SummonTypeTable!$Q$2/OFFSET(F675,0,-1),
IF(F675&lt;&gt;OFFSET(F675,-1,0),OFFSET(F675,-1,0)/OFFSET(F675,0,-1),""))</f>
        <v/>
      </c>
      <c r="I675">
        <f ca="1">(60+SUMIF(OFFSET(N675,-$C675+1,0,$C675),"EN",OFFSET(O675,-$C675+1,0,$C675))+SUMIF(OFFSET(S675,-$C675+1,0,$C675),"EN",OFFSET(T675,-$C675+1,0,$C675)))*SummonTypeTable!$Q$2</f>
        <v>1613.3333333333333</v>
      </c>
      <c r="J675" t="str">
        <f ca="1">IF(C675=1,60*SummonTypeTable!$Q$2-OFFSET(I675,0,-4),
IF(I675&lt;&gt;OFFSET(I675,-1,0),OFFSET(I675,-1,0)-OFFSET(I675,0,-4),""))</f>
        <v/>
      </c>
      <c r="K675" t="str">
        <f ca="1">IF(C675=1,60*SummonTypeTable!$Q$2/OFFSET(I675,0,-4),
IF(I675&lt;&gt;OFFSET(I675,-1,0),OFFSET(I675,-1,0)/OFFSET(I675,0,-4),""))</f>
        <v/>
      </c>
      <c r="L675" t="str">
        <f t="shared" ca="1" si="124"/>
        <v>cu</v>
      </c>
      <c r="M675" t="s">
        <v>81</v>
      </c>
      <c r="N675" t="s">
        <v>147</v>
      </c>
      <c r="O675">
        <v>5450</v>
      </c>
      <c r="P675" t="str">
        <f t="shared" si="128"/>
        <v/>
      </c>
      <c r="Q675" t="str">
        <f t="shared" ca="1" si="122"/>
        <v>cu</v>
      </c>
      <c r="R675" t="s">
        <v>81</v>
      </c>
      <c r="S675" t="s">
        <v>147</v>
      </c>
      <c r="T675">
        <v>2725</v>
      </c>
      <c r="U675" t="str">
        <f t="shared" ca="1" si="127"/>
        <v>cu</v>
      </c>
      <c r="V675" t="str">
        <f t="shared" si="129"/>
        <v>GO</v>
      </c>
      <c r="W675">
        <f t="shared" si="130"/>
        <v>5450</v>
      </c>
      <c r="X675" t="str">
        <f t="shared" ca="1" si="131"/>
        <v>cu</v>
      </c>
      <c r="Y675" t="str">
        <f t="shared" si="132"/>
        <v>GO</v>
      </c>
      <c r="Z675">
        <f t="shared" si="133"/>
        <v>2725</v>
      </c>
    </row>
    <row r="676" spans="1:26">
      <c r="A676" t="str">
        <f t="shared" si="125"/>
        <v>rt2</v>
      </c>
      <c r="B676" t="str">
        <f t="shared" si="126"/>
        <v>루틴2</v>
      </c>
      <c r="C676">
        <v>107</v>
      </c>
      <c r="D676">
        <v>111</v>
      </c>
      <c r="E676">
        <f t="shared" ca="1" si="134"/>
        <v>3860</v>
      </c>
      <c r="F676">
        <f ca="1">(60+SUMIF(OFFSET(N676,-$C676+1,0,$C676),"EN",OFFSET(O676,-$C676+1,0,$C676)))*SummonTypeTable!$Q$2</f>
        <v>1733.3333333333333</v>
      </c>
      <c r="G676">
        <f ca="1">IF(C676=1,60*SummonTypeTable!$Q$2-OFFSET(F676,0,-1),
IF(F676&lt;&gt;OFFSET(F676,-1,0),OFFSET(F676,-1,0)-OFFSET(F676,0,-1),""))</f>
        <v>-2246.666666666667</v>
      </c>
      <c r="H676">
        <f ca="1">IF(C676=1,60*SummonTypeTable!$Q$2/OFFSET(F676,0,-1),
IF(F676&lt;&gt;OFFSET(F676,-1,0),OFFSET(F676,-1,0)/OFFSET(F676,0,-1),""))</f>
        <v>0.4179620034542314</v>
      </c>
      <c r="I676">
        <f ca="1">(60+SUMIF(OFFSET(N676,-$C676+1,0,$C676),"EN",OFFSET(O676,-$C676+1,0,$C676))+SUMIF(OFFSET(S676,-$C676+1,0,$C676),"EN",OFFSET(T676,-$C676+1,0,$C676)))*SummonTypeTable!$Q$2</f>
        <v>1733.3333333333333</v>
      </c>
      <c r="J676">
        <f ca="1">IF(C676=1,60*SummonTypeTable!$Q$2-OFFSET(I676,0,-4),
IF(I676&lt;&gt;OFFSET(I676,-1,0),OFFSET(I676,-1,0)-OFFSET(I676,0,-4),""))</f>
        <v>-2246.666666666667</v>
      </c>
      <c r="K676">
        <f ca="1">IF(C676=1,60*SummonTypeTable!$Q$2/OFFSET(I676,0,-4),
IF(I676&lt;&gt;OFFSET(I676,-1,0),OFFSET(I676,-1,0)/OFFSET(I676,0,-4),""))</f>
        <v>0.4179620034542314</v>
      </c>
      <c r="L676" t="str">
        <f t="shared" ca="1" si="124"/>
        <v>cu</v>
      </c>
      <c r="M676" t="s">
        <v>81</v>
      </c>
      <c r="N676" t="s">
        <v>146</v>
      </c>
      <c r="O676">
        <v>180</v>
      </c>
      <c r="P676" t="str">
        <f t="shared" si="128"/>
        <v>에너지너무많음</v>
      </c>
      <c r="Q676" t="str">
        <f t="shared" ca="1" si="122"/>
        <v>cu</v>
      </c>
      <c r="R676" t="s">
        <v>81</v>
      </c>
      <c r="S676" t="s">
        <v>147</v>
      </c>
      <c r="T676">
        <v>2750</v>
      </c>
      <c r="U676" t="str">
        <f t="shared" ca="1" si="127"/>
        <v>cu</v>
      </c>
      <c r="V676" t="str">
        <f t="shared" si="129"/>
        <v>EN</v>
      </c>
      <c r="W676">
        <f t="shared" si="130"/>
        <v>180</v>
      </c>
      <c r="X676" t="str">
        <f t="shared" ca="1" si="131"/>
        <v>cu</v>
      </c>
      <c r="Y676" t="str">
        <f t="shared" si="132"/>
        <v>GO</v>
      </c>
      <c r="Z676">
        <f t="shared" si="133"/>
        <v>2750</v>
      </c>
    </row>
    <row r="677" spans="1:26">
      <c r="A677" t="str">
        <f t="shared" si="125"/>
        <v>rt2</v>
      </c>
      <c r="B677" t="str">
        <f t="shared" si="126"/>
        <v>루틴2</v>
      </c>
      <c r="C677">
        <v>108</v>
      </c>
      <c r="D677">
        <v>95</v>
      </c>
      <c r="E677">
        <f t="shared" ca="1" si="134"/>
        <v>3955</v>
      </c>
      <c r="F677">
        <f ca="1">(60+SUMIF(OFFSET(N677,-$C677+1,0,$C677),"EN",OFFSET(O677,-$C677+1,0,$C677)))*SummonTypeTable!$Q$2</f>
        <v>1733.3333333333333</v>
      </c>
      <c r="G677" t="str">
        <f ca="1">IF(C677=1,60*SummonTypeTable!$Q$2-OFFSET(F677,0,-1),
IF(F677&lt;&gt;OFFSET(F677,-1,0),OFFSET(F677,-1,0)-OFFSET(F677,0,-1),""))</f>
        <v/>
      </c>
      <c r="H677" t="str">
        <f ca="1">IF(C677=1,60*SummonTypeTable!$Q$2/OFFSET(F677,0,-1),
IF(F677&lt;&gt;OFFSET(F677,-1,0),OFFSET(F677,-1,0)/OFFSET(F677,0,-1),""))</f>
        <v/>
      </c>
      <c r="I677">
        <f ca="1">(60+SUMIF(OFFSET(N677,-$C677+1,0,$C677),"EN",OFFSET(O677,-$C677+1,0,$C677))+SUMIF(OFFSET(S677,-$C677+1,0,$C677),"EN",OFFSET(T677,-$C677+1,0,$C677)))*SummonTypeTable!$Q$2</f>
        <v>1733.3333333333333</v>
      </c>
      <c r="J677" t="str">
        <f ca="1">IF(C677=1,60*SummonTypeTable!$Q$2-OFFSET(I677,0,-4),
IF(I677&lt;&gt;OFFSET(I677,-1,0),OFFSET(I677,-1,0)-OFFSET(I677,0,-4),""))</f>
        <v/>
      </c>
      <c r="K677" t="str">
        <f ca="1">IF(C677=1,60*SummonTypeTable!$Q$2/OFFSET(I677,0,-4),
IF(I677&lt;&gt;OFFSET(I677,-1,0),OFFSET(I677,-1,0)/OFFSET(I677,0,-4),""))</f>
        <v/>
      </c>
      <c r="L677" t="str">
        <f t="shared" ca="1" si="124"/>
        <v>it</v>
      </c>
      <c r="M677" t="s">
        <v>139</v>
      </c>
      <c r="N677" t="s">
        <v>138</v>
      </c>
      <c r="O677">
        <v>10</v>
      </c>
      <c r="P677" t="str">
        <f t="shared" si="128"/>
        <v/>
      </c>
      <c r="Q677" t="str">
        <f t="shared" ca="1" si="122"/>
        <v>cu</v>
      </c>
      <c r="R677" t="s">
        <v>81</v>
      </c>
      <c r="S677" t="s">
        <v>147</v>
      </c>
      <c r="T677">
        <v>2775</v>
      </c>
      <c r="U677" t="str">
        <f t="shared" ca="1" si="127"/>
        <v>it</v>
      </c>
      <c r="V677" t="str">
        <f t="shared" si="129"/>
        <v>Cash_sSpellGacha</v>
      </c>
      <c r="W677">
        <f t="shared" si="130"/>
        <v>10</v>
      </c>
      <c r="X677" t="str">
        <f t="shared" ca="1" si="131"/>
        <v>cu</v>
      </c>
      <c r="Y677" t="str">
        <f t="shared" si="132"/>
        <v>GO</v>
      </c>
      <c r="Z677">
        <f t="shared" si="133"/>
        <v>2775</v>
      </c>
    </row>
    <row r="678" spans="1:26">
      <c r="A678" t="str">
        <f t="shared" si="125"/>
        <v>rt2</v>
      </c>
      <c r="B678" t="str">
        <f t="shared" si="126"/>
        <v>루틴2</v>
      </c>
      <c r="C678">
        <v>109</v>
      </c>
      <c r="D678">
        <v>126</v>
      </c>
      <c r="E678">
        <f t="shared" ca="1" si="134"/>
        <v>4081</v>
      </c>
      <c r="F678">
        <f ca="1">(60+SUMIF(OFFSET(N678,-$C678+1,0,$C678),"EN",OFFSET(O678,-$C678+1,0,$C678)))*SummonTypeTable!$Q$2</f>
        <v>1733.3333333333333</v>
      </c>
      <c r="G678" t="str">
        <f ca="1">IF(C678=1,60*SummonTypeTable!$Q$2-OFFSET(F678,0,-1),
IF(F678&lt;&gt;OFFSET(F678,-1,0),OFFSET(F678,-1,0)-OFFSET(F678,0,-1),""))</f>
        <v/>
      </c>
      <c r="H678" t="str">
        <f ca="1">IF(C678=1,60*SummonTypeTable!$Q$2/OFFSET(F678,0,-1),
IF(F678&lt;&gt;OFFSET(F678,-1,0),OFFSET(F678,-1,0)/OFFSET(F678,0,-1),""))</f>
        <v/>
      </c>
      <c r="I678">
        <f ca="1">(60+SUMIF(OFFSET(N678,-$C678+1,0,$C678),"EN",OFFSET(O678,-$C678+1,0,$C678))+SUMIF(OFFSET(S678,-$C678+1,0,$C678),"EN",OFFSET(T678,-$C678+1,0,$C678)))*SummonTypeTable!$Q$2</f>
        <v>1733.3333333333333</v>
      </c>
      <c r="J678" t="str">
        <f ca="1">IF(C678=1,60*SummonTypeTable!$Q$2-OFFSET(I678,0,-4),
IF(I678&lt;&gt;OFFSET(I678,-1,0),OFFSET(I678,-1,0)-OFFSET(I678,0,-4),""))</f>
        <v/>
      </c>
      <c r="K678" t="str">
        <f ca="1">IF(C678=1,60*SummonTypeTable!$Q$2/OFFSET(I678,0,-4),
IF(I678&lt;&gt;OFFSET(I678,-1,0),OFFSET(I678,-1,0)/OFFSET(I678,0,-4),""))</f>
        <v/>
      </c>
      <c r="L678" t="str">
        <f t="shared" ca="1" si="124"/>
        <v>cu</v>
      </c>
      <c r="M678" t="s">
        <v>81</v>
      </c>
      <c r="N678" t="s">
        <v>147</v>
      </c>
      <c r="O678">
        <v>5600</v>
      </c>
      <c r="P678" t="str">
        <f t="shared" si="128"/>
        <v/>
      </c>
      <c r="Q678" t="str">
        <f t="shared" ca="1" si="122"/>
        <v>cu</v>
      </c>
      <c r="R678" t="s">
        <v>81</v>
      </c>
      <c r="S678" t="s">
        <v>147</v>
      </c>
      <c r="T678">
        <v>2800</v>
      </c>
      <c r="U678" t="str">
        <f t="shared" ca="1" si="127"/>
        <v>cu</v>
      </c>
      <c r="V678" t="str">
        <f t="shared" si="129"/>
        <v>GO</v>
      </c>
      <c r="W678">
        <f t="shared" si="130"/>
        <v>5600</v>
      </c>
      <c r="X678" t="str">
        <f t="shared" ca="1" si="131"/>
        <v>cu</v>
      </c>
      <c r="Y678" t="str">
        <f t="shared" si="132"/>
        <v>GO</v>
      </c>
      <c r="Z678">
        <f t="shared" si="133"/>
        <v>2800</v>
      </c>
    </row>
    <row r="679" spans="1:26">
      <c r="A679" t="str">
        <f t="shared" si="125"/>
        <v>rt2</v>
      </c>
      <c r="B679" t="str">
        <f t="shared" si="126"/>
        <v>루틴2</v>
      </c>
      <c r="C679">
        <v>110</v>
      </c>
      <c r="D679">
        <v>87</v>
      </c>
      <c r="E679">
        <f t="shared" ca="1" si="134"/>
        <v>4168</v>
      </c>
      <c r="F679">
        <f ca="1">(60+SUMIF(OFFSET(N679,-$C679+1,0,$C679),"EN",OFFSET(O679,-$C679+1,0,$C679)))*SummonTypeTable!$Q$2</f>
        <v>1866.6666666666665</v>
      </c>
      <c r="G679">
        <f ca="1">IF(C679=1,60*SummonTypeTable!$Q$2-OFFSET(F679,0,-1),
IF(F679&lt;&gt;OFFSET(F679,-1,0),OFFSET(F679,-1,0)-OFFSET(F679,0,-1),""))</f>
        <v>-2434.666666666667</v>
      </c>
      <c r="H679">
        <f ca="1">IF(C679=1,60*SummonTypeTable!$Q$2/OFFSET(F679,0,-1),
IF(F679&lt;&gt;OFFSET(F679,-1,0),OFFSET(F679,-1,0)/OFFSET(F679,0,-1),""))</f>
        <v>0.41586692258477287</v>
      </c>
      <c r="I679">
        <f ca="1">(60+SUMIF(OFFSET(N679,-$C679+1,0,$C679),"EN",OFFSET(O679,-$C679+1,0,$C679))+SUMIF(OFFSET(S679,-$C679+1,0,$C679),"EN",OFFSET(T679,-$C679+1,0,$C679)))*SummonTypeTable!$Q$2</f>
        <v>1866.6666666666665</v>
      </c>
      <c r="J679">
        <f ca="1">IF(C679=1,60*SummonTypeTable!$Q$2-OFFSET(I679,0,-4),
IF(I679&lt;&gt;OFFSET(I679,-1,0),OFFSET(I679,-1,0)-OFFSET(I679,0,-4),""))</f>
        <v>-2434.666666666667</v>
      </c>
      <c r="K679">
        <f ca="1">IF(C679=1,60*SummonTypeTable!$Q$2/OFFSET(I679,0,-4),
IF(I679&lt;&gt;OFFSET(I679,-1,0),OFFSET(I679,-1,0)/OFFSET(I679,0,-4),""))</f>
        <v>0.41586692258477287</v>
      </c>
      <c r="L679" t="str">
        <f t="shared" ca="1" si="124"/>
        <v>cu</v>
      </c>
      <c r="M679" t="s">
        <v>81</v>
      </c>
      <c r="N679" t="s">
        <v>146</v>
      </c>
      <c r="O679">
        <v>200</v>
      </c>
      <c r="P679" t="str">
        <f t="shared" si="128"/>
        <v>에너지너무많음</v>
      </c>
      <c r="Q679" t="str">
        <f t="shared" ca="1" si="122"/>
        <v>cu</v>
      </c>
      <c r="R679" t="s">
        <v>81</v>
      </c>
      <c r="S679" t="s">
        <v>147</v>
      </c>
      <c r="T679">
        <v>2825</v>
      </c>
      <c r="U679" t="str">
        <f t="shared" ca="1" si="127"/>
        <v>cu</v>
      </c>
      <c r="V679" t="str">
        <f t="shared" si="129"/>
        <v>EN</v>
      </c>
      <c r="W679">
        <f t="shared" si="130"/>
        <v>200</v>
      </c>
      <c r="X679" t="str">
        <f t="shared" ca="1" si="131"/>
        <v>cu</v>
      </c>
      <c r="Y679" t="str">
        <f t="shared" si="132"/>
        <v>GO</v>
      </c>
      <c r="Z679">
        <f t="shared" si="133"/>
        <v>2825</v>
      </c>
    </row>
    <row r="680" spans="1:26">
      <c r="A680" t="str">
        <f t="shared" si="125"/>
        <v>rt2</v>
      </c>
      <c r="B680" t="str">
        <f t="shared" si="126"/>
        <v>루틴2</v>
      </c>
      <c r="C680">
        <v>111</v>
      </c>
      <c r="D680">
        <v>45</v>
      </c>
      <c r="E680">
        <f t="shared" ca="1" si="134"/>
        <v>4213</v>
      </c>
      <c r="F680">
        <f ca="1">(60+SUMIF(OFFSET(N680,-$C680+1,0,$C680),"EN",OFFSET(O680,-$C680+1,0,$C680)))*SummonTypeTable!$Q$2</f>
        <v>1866.6666666666665</v>
      </c>
      <c r="G680" t="str">
        <f ca="1">IF(C680=1,60*SummonTypeTable!$Q$2-OFFSET(F680,0,-1),
IF(F680&lt;&gt;OFFSET(F680,-1,0),OFFSET(F680,-1,0)-OFFSET(F680,0,-1),""))</f>
        <v/>
      </c>
      <c r="H680" t="str">
        <f ca="1">IF(C680=1,60*SummonTypeTable!$Q$2/OFFSET(F680,0,-1),
IF(F680&lt;&gt;OFFSET(F680,-1,0),OFFSET(F680,-1,0)/OFFSET(F680,0,-1),""))</f>
        <v/>
      </c>
      <c r="I680">
        <f ca="1">(60+SUMIF(OFFSET(N680,-$C680+1,0,$C680),"EN",OFFSET(O680,-$C680+1,0,$C680))+SUMIF(OFFSET(S680,-$C680+1,0,$C680),"EN",OFFSET(T680,-$C680+1,0,$C680)))*SummonTypeTable!$Q$2</f>
        <v>1866.6666666666665</v>
      </c>
      <c r="J680" t="str">
        <f ca="1">IF(C680=1,60*SummonTypeTable!$Q$2-OFFSET(I680,0,-4),
IF(I680&lt;&gt;OFFSET(I680,-1,0),OFFSET(I680,-1,0)-OFFSET(I680,0,-4),""))</f>
        <v/>
      </c>
      <c r="K680" t="str">
        <f ca="1">IF(C680=1,60*SummonTypeTable!$Q$2/OFFSET(I680,0,-4),
IF(I680&lt;&gt;OFFSET(I680,-1,0),OFFSET(I680,-1,0)/OFFSET(I680,0,-4),""))</f>
        <v/>
      </c>
      <c r="L680" t="str">
        <f t="shared" ca="1" si="124"/>
        <v>it</v>
      </c>
      <c r="M680" t="s">
        <v>139</v>
      </c>
      <c r="N680" t="s">
        <v>158</v>
      </c>
      <c r="O680">
        <v>1</v>
      </c>
      <c r="P680" t="str">
        <f t="shared" si="128"/>
        <v/>
      </c>
      <c r="Q680" t="str">
        <f t="shared" ca="1" si="122"/>
        <v>cu</v>
      </c>
      <c r="R680" t="s">
        <v>81</v>
      </c>
      <c r="S680" t="s">
        <v>147</v>
      </c>
      <c r="T680">
        <v>2850</v>
      </c>
      <c r="U680" t="str">
        <f t="shared" ca="1" si="127"/>
        <v>it</v>
      </c>
      <c r="V680" t="str">
        <f t="shared" si="129"/>
        <v>Cash_sEquipGacha</v>
      </c>
      <c r="W680">
        <f t="shared" si="130"/>
        <v>1</v>
      </c>
      <c r="X680" t="str">
        <f t="shared" ca="1" si="131"/>
        <v>cu</v>
      </c>
      <c r="Y680" t="str">
        <f t="shared" si="132"/>
        <v>GO</v>
      </c>
      <c r="Z680">
        <f t="shared" si="133"/>
        <v>2850</v>
      </c>
    </row>
    <row r="681" spans="1:26">
      <c r="A681" t="str">
        <f t="shared" si="125"/>
        <v>rt2</v>
      </c>
      <c r="B681" t="str">
        <f t="shared" si="126"/>
        <v>루틴2</v>
      </c>
      <c r="C681">
        <v>112</v>
      </c>
      <c r="D681">
        <v>52</v>
      </c>
      <c r="E681">
        <f t="shared" ca="1" si="134"/>
        <v>4265</v>
      </c>
      <c r="F681">
        <f ca="1">(60+SUMIF(OFFSET(N681,-$C681+1,0,$C681),"EN",OFFSET(O681,-$C681+1,0,$C681)))*SummonTypeTable!$Q$2</f>
        <v>1866.6666666666665</v>
      </c>
      <c r="G681" t="str">
        <f ca="1">IF(C681=1,60*SummonTypeTable!$Q$2-OFFSET(F681,0,-1),
IF(F681&lt;&gt;OFFSET(F681,-1,0),OFFSET(F681,-1,0)-OFFSET(F681,0,-1),""))</f>
        <v/>
      </c>
      <c r="H681" t="str">
        <f ca="1">IF(C681=1,60*SummonTypeTable!$Q$2/OFFSET(F681,0,-1),
IF(F681&lt;&gt;OFFSET(F681,-1,0),OFFSET(F681,-1,0)/OFFSET(F681,0,-1),""))</f>
        <v/>
      </c>
      <c r="I681">
        <f ca="1">(60+SUMIF(OFFSET(N681,-$C681+1,0,$C681),"EN",OFFSET(O681,-$C681+1,0,$C681))+SUMIF(OFFSET(S681,-$C681+1,0,$C681),"EN",OFFSET(T681,-$C681+1,0,$C681)))*SummonTypeTable!$Q$2</f>
        <v>1866.6666666666665</v>
      </c>
      <c r="J681" t="str">
        <f ca="1">IF(C681=1,60*SummonTypeTable!$Q$2-OFFSET(I681,0,-4),
IF(I681&lt;&gt;OFFSET(I681,-1,0),OFFSET(I681,-1,0)-OFFSET(I681,0,-4),""))</f>
        <v/>
      </c>
      <c r="K681" t="str">
        <f ca="1">IF(C681=1,60*SummonTypeTable!$Q$2/OFFSET(I681,0,-4),
IF(I681&lt;&gt;OFFSET(I681,-1,0),OFFSET(I681,-1,0)/OFFSET(I681,0,-4),""))</f>
        <v/>
      </c>
      <c r="L681" t="str">
        <f t="shared" ca="1" si="124"/>
        <v>cu</v>
      </c>
      <c r="M681" t="s">
        <v>81</v>
      </c>
      <c r="N681" t="s">
        <v>147</v>
      </c>
      <c r="O681">
        <v>5750</v>
      </c>
      <c r="P681" t="str">
        <f t="shared" si="128"/>
        <v/>
      </c>
      <c r="Q681" t="str">
        <f t="shared" ca="1" si="122"/>
        <v>cu</v>
      </c>
      <c r="R681" t="s">
        <v>81</v>
      </c>
      <c r="S681" t="s">
        <v>147</v>
      </c>
      <c r="T681">
        <v>2875</v>
      </c>
      <c r="U681" t="str">
        <f t="shared" ca="1" si="127"/>
        <v>cu</v>
      </c>
      <c r="V681" t="str">
        <f t="shared" si="129"/>
        <v>GO</v>
      </c>
      <c r="W681">
        <f t="shared" si="130"/>
        <v>5750</v>
      </c>
      <c r="X681" t="str">
        <f t="shared" ca="1" si="131"/>
        <v>cu</v>
      </c>
      <c r="Y681" t="str">
        <f t="shared" si="132"/>
        <v>GO</v>
      </c>
      <c r="Z681">
        <f t="shared" si="133"/>
        <v>2875</v>
      </c>
    </row>
    <row r="682" spans="1:26">
      <c r="A682" t="str">
        <f t="shared" si="125"/>
        <v>rt2</v>
      </c>
      <c r="B682" t="str">
        <f t="shared" si="126"/>
        <v>루틴2</v>
      </c>
      <c r="C682">
        <v>113</v>
      </c>
      <c r="D682">
        <v>79</v>
      </c>
      <c r="E682">
        <f t="shared" ca="1" si="134"/>
        <v>4344</v>
      </c>
      <c r="F682">
        <f ca="1">(60+SUMIF(OFFSET(N682,-$C682+1,0,$C682),"EN",OFFSET(O682,-$C682+1,0,$C682)))*SummonTypeTable!$Q$2</f>
        <v>1866.6666666666665</v>
      </c>
      <c r="G682" t="str">
        <f ca="1">IF(C682=1,60*SummonTypeTable!$Q$2-OFFSET(F682,0,-1),
IF(F682&lt;&gt;OFFSET(F682,-1,0),OFFSET(F682,-1,0)-OFFSET(F682,0,-1),""))</f>
        <v/>
      </c>
      <c r="H682" t="str">
        <f ca="1">IF(C682=1,60*SummonTypeTable!$Q$2/OFFSET(F682,0,-1),
IF(F682&lt;&gt;OFFSET(F682,-1,0),OFFSET(F682,-1,0)/OFFSET(F682,0,-1),""))</f>
        <v/>
      </c>
      <c r="I682">
        <f ca="1">(60+SUMIF(OFFSET(N682,-$C682+1,0,$C682),"EN",OFFSET(O682,-$C682+1,0,$C682))+SUMIF(OFFSET(S682,-$C682+1,0,$C682),"EN",OFFSET(T682,-$C682+1,0,$C682)))*SummonTypeTable!$Q$2</f>
        <v>1866.6666666666665</v>
      </c>
      <c r="J682" t="str">
        <f ca="1">IF(C682=1,60*SummonTypeTable!$Q$2-OFFSET(I682,0,-4),
IF(I682&lt;&gt;OFFSET(I682,-1,0),OFFSET(I682,-1,0)-OFFSET(I682,0,-4),""))</f>
        <v/>
      </c>
      <c r="K682" t="str">
        <f ca="1">IF(C682=1,60*SummonTypeTable!$Q$2/OFFSET(I682,0,-4),
IF(I682&lt;&gt;OFFSET(I682,-1,0),OFFSET(I682,-1,0)/OFFSET(I682,0,-4),""))</f>
        <v/>
      </c>
      <c r="L682" t="str">
        <f t="shared" ca="1" si="124"/>
        <v>it</v>
      </c>
      <c r="M682" t="s">
        <v>139</v>
      </c>
      <c r="N682" t="s">
        <v>140</v>
      </c>
      <c r="O682">
        <v>2</v>
      </c>
      <c r="P682" t="str">
        <f t="shared" si="128"/>
        <v/>
      </c>
      <c r="Q682" t="str">
        <f t="shared" ca="1" si="122"/>
        <v>cu</v>
      </c>
      <c r="R682" t="s">
        <v>81</v>
      </c>
      <c r="S682" t="s">
        <v>147</v>
      </c>
      <c r="T682">
        <v>2900</v>
      </c>
      <c r="U682" t="str">
        <f t="shared" ca="1" si="127"/>
        <v>it</v>
      </c>
      <c r="V682" t="str">
        <f t="shared" si="129"/>
        <v>Cash_sCharacterGacha</v>
      </c>
      <c r="W682">
        <f t="shared" si="130"/>
        <v>2</v>
      </c>
      <c r="X682" t="str">
        <f t="shared" ca="1" si="131"/>
        <v>cu</v>
      </c>
      <c r="Y682" t="str">
        <f t="shared" si="132"/>
        <v>GO</v>
      </c>
      <c r="Z682">
        <f t="shared" si="133"/>
        <v>2900</v>
      </c>
    </row>
    <row r="683" spans="1:26">
      <c r="A683" t="str">
        <f t="shared" si="125"/>
        <v>rt2</v>
      </c>
      <c r="B683" t="str">
        <f t="shared" si="126"/>
        <v>루틴2</v>
      </c>
      <c r="C683">
        <v>114</v>
      </c>
      <c r="D683">
        <v>105</v>
      </c>
      <c r="E683">
        <f t="shared" ca="1" si="134"/>
        <v>4449</v>
      </c>
      <c r="F683">
        <f ca="1">(60+SUMIF(OFFSET(N683,-$C683+1,0,$C683),"EN",OFFSET(O683,-$C683+1,0,$C683)))*SummonTypeTable!$Q$2</f>
        <v>1866.6666666666665</v>
      </c>
      <c r="G683" t="str">
        <f ca="1">IF(C683=1,60*SummonTypeTable!$Q$2-OFFSET(F683,0,-1),
IF(F683&lt;&gt;OFFSET(F683,-1,0),OFFSET(F683,-1,0)-OFFSET(F683,0,-1),""))</f>
        <v/>
      </c>
      <c r="H683" t="str">
        <f ca="1">IF(C683=1,60*SummonTypeTable!$Q$2/OFFSET(F683,0,-1),
IF(F683&lt;&gt;OFFSET(F683,-1,0),OFFSET(F683,-1,0)/OFFSET(F683,0,-1),""))</f>
        <v/>
      </c>
      <c r="I683">
        <f ca="1">(60+SUMIF(OFFSET(N683,-$C683+1,0,$C683),"EN",OFFSET(O683,-$C683+1,0,$C683))+SUMIF(OFFSET(S683,-$C683+1,0,$C683),"EN",OFFSET(T683,-$C683+1,0,$C683)))*SummonTypeTable!$Q$2</f>
        <v>1866.6666666666665</v>
      </c>
      <c r="J683" t="str">
        <f ca="1">IF(C683=1,60*SummonTypeTable!$Q$2-OFFSET(I683,0,-4),
IF(I683&lt;&gt;OFFSET(I683,-1,0),OFFSET(I683,-1,0)-OFFSET(I683,0,-4),""))</f>
        <v/>
      </c>
      <c r="K683" t="str">
        <f ca="1">IF(C683=1,60*SummonTypeTable!$Q$2/OFFSET(I683,0,-4),
IF(I683&lt;&gt;OFFSET(I683,-1,0),OFFSET(I683,-1,0)/OFFSET(I683,0,-4),""))</f>
        <v/>
      </c>
      <c r="L683" t="str">
        <f t="shared" ca="1" si="124"/>
        <v>cu</v>
      </c>
      <c r="M683" t="s">
        <v>81</v>
      </c>
      <c r="N683" t="s">
        <v>147</v>
      </c>
      <c r="O683">
        <v>5850</v>
      </c>
      <c r="P683" t="str">
        <f t="shared" si="128"/>
        <v/>
      </c>
      <c r="Q683" t="str">
        <f t="shared" ca="1" si="122"/>
        <v>cu</v>
      </c>
      <c r="R683" t="s">
        <v>81</v>
      </c>
      <c r="S683" t="s">
        <v>147</v>
      </c>
      <c r="T683">
        <v>2925</v>
      </c>
      <c r="U683" t="str">
        <f t="shared" ca="1" si="127"/>
        <v>cu</v>
      </c>
      <c r="V683" t="str">
        <f t="shared" si="129"/>
        <v>GO</v>
      </c>
      <c r="W683">
        <f t="shared" si="130"/>
        <v>5850</v>
      </c>
      <c r="X683" t="str">
        <f t="shared" ca="1" si="131"/>
        <v>cu</v>
      </c>
      <c r="Y683" t="str">
        <f t="shared" si="132"/>
        <v>GO</v>
      </c>
      <c r="Z683">
        <f t="shared" si="133"/>
        <v>2925</v>
      </c>
    </row>
    <row r="684" spans="1:26">
      <c r="A684" t="str">
        <f t="shared" si="125"/>
        <v>rt2</v>
      </c>
      <c r="B684" t="str">
        <f t="shared" si="126"/>
        <v>루틴2</v>
      </c>
      <c r="C684">
        <v>115</v>
      </c>
      <c r="D684">
        <v>43</v>
      </c>
      <c r="E684">
        <f t="shared" ca="1" si="134"/>
        <v>4492</v>
      </c>
      <c r="F684">
        <f ca="1">(60+SUMIF(OFFSET(N684,-$C684+1,0,$C684),"EN",OFFSET(O684,-$C684+1,0,$C684)))*SummonTypeTable!$Q$2</f>
        <v>2013.3333333333333</v>
      </c>
      <c r="G684">
        <f ca="1">IF(C684=1,60*SummonTypeTable!$Q$2-OFFSET(F684,0,-1),
IF(F684&lt;&gt;OFFSET(F684,-1,0),OFFSET(F684,-1,0)-OFFSET(F684,0,-1),""))</f>
        <v>-2625.3333333333335</v>
      </c>
      <c r="H684">
        <f ca="1">IF(C684=1,60*SummonTypeTable!$Q$2/OFFSET(F684,0,-1),
IF(F684&lt;&gt;OFFSET(F684,-1,0),OFFSET(F684,-1,0)/OFFSET(F684,0,-1),""))</f>
        <v>0.41555357672899967</v>
      </c>
      <c r="I684">
        <f ca="1">(60+SUMIF(OFFSET(N684,-$C684+1,0,$C684),"EN",OFFSET(O684,-$C684+1,0,$C684))+SUMIF(OFFSET(S684,-$C684+1,0,$C684),"EN",OFFSET(T684,-$C684+1,0,$C684)))*SummonTypeTable!$Q$2</f>
        <v>2013.3333333333333</v>
      </c>
      <c r="J684">
        <f ca="1">IF(C684=1,60*SummonTypeTable!$Q$2-OFFSET(I684,0,-4),
IF(I684&lt;&gt;OFFSET(I684,-1,0),OFFSET(I684,-1,0)-OFFSET(I684,0,-4),""))</f>
        <v>-2625.3333333333335</v>
      </c>
      <c r="K684">
        <f ca="1">IF(C684=1,60*SummonTypeTable!$Q$2/OFFSET(I684,0,-4),
IF(I684&lt;&gt;OFFSET(I684,-1,0),OFFSET(I684,-1,0)/OFFSET(I684,0,-4),""))</f>
        <v>0.41555357672899967</v>
      </c>
      <c r="L684" t="str">
        <f t="shared" ca="1" si="124"/>
        <v>cu</v>
      </c>
      <c r="M684" t="s">
        <v>81</v>
      </c>
      <c r="N684" t="s">
        <v>146</v>
      </c>
      <c r="O684">
        <v>220</v>
      </c>
      <c r="P684" t="str">
        <f t="shared" si="128"/>
        <v>에너지너무많음</v>
      </c>
      <c r="Q684" t="str">
        <f t="shared" ca="1" si="122"/>
        <v>cu</v>
      </c>
      <c r="R684" t="s">
        <v>81</v>
      </c>
      <c r="S684" t="s">
        <v>147</v>
      </c>
      <c r="T684">
        <v>2950</v>
      </c>
      <c r="U684" t="str">
        <f t="shared" ca="1" si="127"/>
        <v>cu</v>
      </c>
      <c r="V684" t="str">
        <f t="shared" si="129"/>
        <v>EN</v>
      </c>
      <c r="W684">
        <f t="shared" si="130"/>
        <v>220</v>
      </c>
      <c r="X684" t="str">
        <f t="shared" ca="1" si="131"/>
        <v>cu</v>
      </c>
      <c r="Y684" t="str">
        <f t="shared" si="132"/>
        <v>GO</v>
      </c>
      <c r="Z684">
        <f t="shared" si="133"/>
        <v>2950</v>
      </c>
    </row>
    <row r="685" spans="1:26">
      <c r="A685" t="str">
        <f t="shared" si="125"/>
        <v>rt2</v>
      </c>
      <c r="B685" t="str">
        <f t="shared" si="126"/>
        <v>루틴2</v>
      </c>
      <c r="C685">
        <v>116</v>
      </c>
      <c r="D685">
        <v>87</v>
      </c>
      <c r="E685">
        <f t="shared" ca="1" si="134"/>
        <v>4579</v>
      </c>
      <c r="F685">
        <f ca="1">(60+SUMIF(OFFSET(N685,-$C685+1,0,$C685),"EN",OFFSET(O685,-$C685+1,0,$C685)))*SummonTypeTable!$Q$2</f>
        <v>2013.3333333333333</v>
      </c>
      <c r="G685" t="str">
        <f ca="1">IF(C685=1,60*SummonTypeTable!$Q$2-OFFSET(F685,0,-1),
IF(F685&lt;&gt;OFFSET(F685,-1,0),OFFSET(F685,-1,0)-OFFSET(F685,0,-1),""))</f>
        <v/>
      </c>
      <c r="H685" t="str">
        <f ca="1">IF(C685=1,60*SummonTypeTable!$Q$2/OFFSET(F685,0,-1),
IF(F685&lt;&gt;OFFSET(F685,-1,0),OFFSET(F685,-1,0)/OFFSET(F685,0,-1),""))</f>
        <v/>
      </c>
      <c r="I685">
        <f ca="1">(60+SUMIF(OFFSET(N685,-$C685+1,0,$C685),"EN",OFFSET(O685,-$C685+1,0,$C685))+SUMIF(OFFSET(S685,-$C685+1,0,$C685),"EN",OFFSET(T685,-$C685+1,0,$C685)))*SummonTypeTable!$Q$2</f>
        <v>2013.3333333333333</v>
      </c>
      <c r="J685" t="str">
        <f ca="1">IF(C685=1,60*SummonTypeTable!$Q$2-OFFSET(I685,0,-4),
IF(I685&lt;&gt;OFFSET(I685,-1,0),OFFSET(I685,-1,0)-OFFSET(I685,0,-4),""))</f>
        <v/>
      </c>
      <c r="K685" t="str">
        <f ca="1">IF(C685=1,60*SummonTypeTable!$Q$2/OFFSET(I685,0,-4),
IF(I685&lt;&gt;OFFSET(I685,-1,0),OFFSET(I685,-1,0)/OFFSET(I685,0,-4),""))</f>
        <v/>
      </c>
      <c r="L685" t="str">
        <f t="shared" ca="1" si="124"/>
        <v>it</v>
      </c>
      <c r="M685" t="s">
        <v>139</v>
      </c>
      <c r="N685" t="s">
        <v>158</v>
      </c>
      <c r="O685">
        <v>1</v>
      </c>
      <c r="P685" t="str">
        <f t="shared" si="128"/>
        <v/>
      </c>
      <c r="Q685" t="str">
        <f t="shared" ca="1" si="122"/>
        <v>cu</v>
      </c>
      <c r="R685" t="s">
        <v>81</v>
      </c>
      <c r="S685" t="s">
        <v>147</v>
      </c>
      <c r="T685">
        <v>2975</v>
      </c>
      <c r="U685" t="str">
        <f t="shared" ca="1" si="127"/>
        <v>it</v>
      </c>
      <c r="V685" t="str">
        <f t="shared" si="129"/>
        <v>Cash_sEquipGacha</v>
      </c>
      <c r="W685">
        <f t="shared" si="130"/>
        <v>1</v>
      </c>
      <c r="X685" t="str">
        <f t="shared" ca="1" si="131"/>
        <v>cu</v>
      </c>
      <c r="Y685" t="str">
        <f t="shared" si="132"/>
        <v>GO</v>
      </c>
      <c r="Z685">
        <f t="shared" si="133"/>
        <v>2975</v>
      </c>
    </row>
    <row r="686" spans="1:26">
      <c r="A686" t="str">
        <f t="shared" si="125"/>
        <v>rt2</v>
      </c>
      <c r="B686" t="str">
        <f t="shared" si="126"/>
        <v>루틴2</v>
      </c>
      <c r="C686">
        <v>117</v>
      </c>
      <c r="D686">
        <v>146</v>
      </c>
      <c r="E686">
        <f t="shared" ca="1" si="134"/>
        <v>4725</v>
      </c>
      <c r="F686">
        <f ca="1">(60+SUMIF(OFFSET(N686,-$C686+1,0,$C686),"EN",OFFSET(O686,-$C686+1,0,$C686)))*SummonTypeTable!$Q$2</f>
        <v>2013.3333333333333</v>
      </c>
      <c r="G686" t="str">
        <f ca="1">IF(C686=1,60*SummonTypeTable!$Q$2-OFFSET(F686,0,-1),
IF(F686&lt;&gt;OFFSET(F686,-1,0),OFFSET(F686,-1,0)-OFFSET(F686,0,-1),""))</f>
        <v/>
      </c>
      <c r="H686" t="str">
        <f ca="1">IF(C686=1,60*SummonTypeTable!$Q$2/OFFSET(F686,0,-1),
IF(F686&lt;&gt;OFFSET(F686,-1,0),OFFSET(F686,-1,0)/OFFSET(F686,0,-1),""))</f>
        <v/>
      </c>
      <c r="I686">
        <f ca="1">(60+SUMIF(OFFSET(N686,-$C686+1,0,$C686),"EN",OFFSET(O686,-$C686+1,0,$C686))+SUMIF(OFFSET(S686,-$C686+1,0,$C686),"EN",OFFSET(T686,-$C686+1,0,$C686)))*SummonTypeTable!$Q$2</f>
        <v>2013.3333333333333</v>
      </c>
      <c r="J686" t="str">
        <f ca="1">IF(C686=1,60*SummonTypeTable!$Q$2-OFFSET(I686,0,-4),
IF(I686&lt;&gt;OFFSET(I686,-1,0),OFFSET(I686,-1,0)-OFFSET(I686,0,-4),""))</f>
        <v/>
      </c>
      <c r="K686" t="str">
        <f ca="1">IF(C686=1,60*SummonTypeTable!$Q$2/OFFSET(I686,0,-4),
IF(I686&lt;&gt;OFFSET(I686,-1,0),OFFSET(I686,-1,0)/OFFSET(I686,0,-4),""))</f>
        <v/>
      </c>
      <c r="L686" t="str">
        <f t="shared" ca="1" si="124"/>
        <v>cu</v>
      </c>
      <c r="M686" t="s">
        <v>81</v>
      </c>
      <c r="N686" t="s">
        <v>147</v>
      </c>
      <c r="O686">
        <v>6000</v>
      </c>
      <c r="P686" t="str">
        <f t="shared" si="128"/>
        <v/>
      </c>
      <c r="Q686" t="str">
        <f t="shared" ca="1" si="122"/>
        <v>cu</v>
      </c>
      <c r="R686" t="s">
        <v>81</v>
      </c>
      <c r="S686" t="s">
        <v>147</v>
      </c>
      <c r="T686">
        <v>3000</v>
      </c>
      <c r="U686" t="str">
        <f t="shared" ca="1" si="127"/>
        <v>cu</v>
      </c>
      <c r="V686" t="str">
        <f t="shared" si="129"/>
        <v>GO</v>
      </c>
      <c r="W686">
        <f t="shared" si="130"/>
        <v>6000</v>
      </c>
      <c r="X686" t="str">
        <f t="shared" ca="1" si="131"/>
        <v>cu</v>
      </c>
      <c r="Y686" t="str">
        <f t="shared" si="132"/>
        <v>GO</v>
      </c>
      <c r="Z686">
        <f t="shared" si="133"/>
        <v>3000</v>
      </c>
    </row>
    <row r="687" spans="1:26">
      <c r="A687" t="str">
        <f t="shared" si="125"/>
        <v>rt2</v>
      </c>
      <c r="B687" t="str">
        <f t="shared" si="126"/>
        <v>루틴2</v>
      </c>
      <c r="C687">
        <v>118</v>
      </c>
      <c r="D687">
        <v>107</v>
      </c>
      <c r="E687">
        <f t="shared" ca="1" si="134"/>
        <v>4832</v>
      </c>
      <c r="F687">
        <f ca="1">(60+SUMIF(OFFSET(N687,-$C687+1,0,$C687),"EN",OFFSET(O687,-$C687+1,0,$C687)))*SummonTypeTable!$Q$2</f>
        <v>2013.3333333333333</v>
      </c>
      <c r="G687" t="str">
        <f ca="1">IF(C687=1,60*SummonTypeTable!$Q$2-OFFSET(F687,0,-1),
IF(F687&lt;&gt;OFFSET(F687,-1,0),OFFSET(F687,-1,0)-OFFSET(F687,0,-1),""))</f>
        <v/>
      </c>
      <c r="H687" t="str">
        <f ca="1">IF(C687=1,60*SummonTypeTable!$Q$2/OFFSET(F687,0,-1),
IF(F687&lt;&gt;OFFSET(F687,-1,0),OFFSET(F687,-1,0)/OFFSET(F687,0,-1),""))</f>
        <v/>
      </c>
      <c r="I687">
        <f ca="1">(60+SUMIF(OFFSET(N687,-$C687+1,0,$C687),"EN",OFFSET(O687,-$C687+1,0,$C687))+SUMIF(OFFSET(S687,-$C687+1,0,$C687),"EN",OFFSET(T687,-$C687+1,0,$C687)))*SummonTypeTable!$Q$2</f>
        <v>2013.3333333333333</v>
      </c>
      <c r="J687" t="str">
        <f ca="1">IF(C687=1,60*SummonTypeTable!$Q$2-OFFSET(I687,0,-4),
IF(I687&lt;&gt;OFFSET(I687,-1,0),OFFSET(I687,-1,0)-OFFSET(I687,0,-4),""))</f>
        <v/>
      </c>
      <c r="K687" t="str">
        <f ca="1">IF(C687=1,60*SummonTypeTable!$Q$2/OFFSET(I687,0,-4),
IF(I687&lt;&gt;OFFSET(I687,-1,0),OFFSET(I687,-1,0)/OFFSET(I687,0,-4),""))</f>
        <v/>
      </c>
      <c r="L687" t="str">
        <f t="shared" ca="1" si="124"/>
        <v>cu</v>
      </c>
      <c r="M687" t="s">
        <v>81</v>
      </c>
      <c r="N687" t="s">
        <v>153</v>
      </c>
      <c r="O687">
        <v>21</v>
      </c>
      <c r="P687" t="str">
        <f t="shared" si="128"/>
        <v/>
      </c>
      <c r="Q687" t="str">
        <f t="shared" ref="Q687:Q750" ca="1" si="135">IF(ISBLANK(R687),"",
VLOOKUP(R687,OFFSET(INDIRECT("$A:$B"),0,MATCH(R$1&amp;"_Verify",INDIRECT("$1:$1"),0)-1),2,0)
)</f>
        <v>cu</v>
      </c>
      <c r="R687" t="s">
        <v>81</v>
      </c>
      <c r="S687" t="s">
        <v>153</v>
      </c>
      <c r="T687">
        <v>7</v>
      </c>
      <c r="U687" t="str">
        <f t="shared" ca="1" si="127"/>
        <v>cu</v>
      </c>
      <c r="V687" t="str">
        <f t="shared" si="129"/>
        <v>DI</v>
      </c>
      <c r="W687">
        <f t="shared" si="130"/>
        <v>21</v>
      </c>
      <c r="X687" t="str">
        <f t="shared" ca="1" si="131"/>
        <v>cu</v>
      </c>
      <c r="Y687" t="str">
        <f t="shared" si="132"/>
        <v>DI</v>
      </c>
      <c r="Z687">
        <f t="shared" si="133"/>
        <v>7</v>
      </c>
    </row>
    <row r="688" spans="1:26">
      <c r="A688" t="str">
        <f t="shared" si="125"/>
        <v>rt2</v>
      </c>
      <c r="B688" t="str">
        <f t="shared" si="126"/>
        <v>루틴2</v>
      </c>
      <c r="C688">
        <v>119</v>
      </c>
      <c r="D688">
        <v>45</v>
      </c>
      <c r="E688">
        <f t="shared" ca="1" si="134"/>
        <v>4877</v>
      </c>
      <c r="F688">
        <f ca="1">(60+SUMIF(OFFSET(N688,-$C688+1,0,$C688),"EN",OFFSET(O688,-$C688+1,0,$C688)))*SummonTypeTable!$Q$2</f>
        <v>2013.3333333333333</v>
      </c>
      <c r="G688" t="str">
        <f ca="1">IF(C688=1,60*SummonTypeTable!$Q$2-OFFSET(F688,0,-1),
IF(F688&lt;&gt;OFFSET(F688,-1,0),OFFSET(F688,-1,0)-OFFSET(F688,0,-1),""))</f>
        <v/>
      </c>
      <c r="H688" t="str">
        <f ca="1">IF(C688=1,60*SummonTypeTable!$Q$2/OFFSET(F688,0,-1),
IF(F688&lt;&gt;OFFSET(F688,-1,0),OFFSET(F688,-1,0)/OFFSET(F688,0,-1),""))</f>
        <v/>
      </c>
      <c r="I688">
        <f ca="1">(60+SUMIF(OFFSET(N688,-$C688+1,0,$C688),"EN",OFFSET(O688,-$C688+1,0,$C688))+SUMIF(OFFSET(S688,-$C688+1,0,$C688),"EN",OFFSET(T688,-$C688+1,0,$C688)))*SummonTypeTable!$Q$2</f>
        <v>2013.3333333333333</v>
      </c>
      <c r="J688" t="str">
        <f ca="1">IF(C688=1,60*SummonTypeTable!$Q$2-OFFSET(I688,0,-4),
IF(I688&lt;&gt;OFFSET(I688,-1,0),OFFSET(I688,-1,0)-OFFSET(I688,0,-4),""))</f>
        <v/>
      </c>
      <c r="K688" t="str">
        <f ca="1">IF(C688=1,60*SummonTypeTable!$Q$2/OFFSET(I688,0,-4),
IF(I688&lt;&gt;OFFSET(I688,-1,0),OFFSET(I688,-1,0)/OFFSET(I688,0,-4),""))</f>
        <v/>
      </c>
      <c r="L688" t="str">
        <f t="shared" ca="1" si="124"/>
        <v>cu</v>
      </c>
      <c r="M688" t="s">
        <v>81</v>
      </c>
      <c r="N688" t="s">
        <v>147</v>
      </c>
      <c r="O688">
        <v>6100</v>
      </c>
      <c r="P688" t="str">
        <f t="shared" si="128"/>
        <v/>
      </c>
      <c r="Q688" t="str">
        <f t="shared" ca="1" si="135"/>
        <v>cu</v>
      </c>
      <c r="R688" t="s">
        <v>81</v>
      </c>
      <c r="S688" t="s">
        <v>147</v>
      </c>
      <c r="T688">
        <v>3050</v>
      </c>
      <c r="U688" t="str">
        <f t="shared" ca="1" si="127"/>
        <v>cu</v>
      </c>
      <c r="V688" t="str">
        <f t="shared" si="129"/>
        <v>GO</v>
      </c>
      <c r="W688">
        <f t="shared" si="130"/>
        <v>6100</v>
      </c>
      <c r="X688" t="str">
        <f t="shared" ca="1" si="131"/>
        <v>cu</v>
      </c>
      <c r="Y688" t="str">
        <f t="shared" si="132"/>
        <v>GO</v>
      </c>
      <c r="Z688">
        <f t="shared" si="133"/>
        <v>3050</v>
      </c>
    </row>
    <row r="689" spans="1:26">
      <c r="A689" t="str">
        <f t="shared" si="125"/>
        <v>rt2</v>
      </c>
      <c r="B689" t="str">
        <f t="shared" si="126"/>
        <v>루틴2</v>
      </c>
      <c r="C689">
        <v>120</v>
      </c>
      <c r="D689">
        <v>63</v>
      </c>
      <c r="E689">
        <f t="shared" ca="1" si="134"/>
        <v>4940</v>
      </c>
      <c r="F689">
        <f ca="1">(60+SUMIF(OFFSET(N689,-$C689+1,0,$C689),"EN",OFFSET(O689,-$C689+1,0,$C689)))*SummonTypeTable!$Q$2</f>
        <v>2013.3333333333333</v>
      </c>
      <c r="G689" t="str">
        <f ca="1">IF(C689=1,60*SummonTypeTable!$Q$2-OFFSET(F689,0,-1),
IF(F689&lt;&gt;OFFSET(F689,-1,0),OFFSET(F689,-1,0)-OFFSET(F689,0,-1),""))</f>
        <v/>
      </c>
      <c r="H689" t="str">
        <f ca="1">IF(C689=1,60*SummonTypeTable!$Q$2/OFFSET(F689,0,-1),
IF(F689&lt;&gt;OFFSET(F689,-1,0),OFFSET(F689,-1,0)/OFFSET(F689,0,-1),""))</f>
        <v/>
      </c>
      <c r="I689">
        <f ca="1">(60+SUMIF(OFFSET(N689,-$C689+1,0,$C689),"EN",OFFSET(O689,-$C689+1,0,$C689))+SUMIF(OFFSET(S689,-$C689+1,0,$C689),"EN",OFFSET(T689,-$C689+1,0,$C689)))*SummonTypeTable!$Q$2</f>
        <v>2013.3333333333333</v>
      </c>
      <c r="J689" t="str">
        <f ca="1">IF(C689=1,60*SummonTypeTable!$Q$2-OFFSET(I689,0,-4),
IF(I689&lt;&gt;OFFSET(I689,-1,0),OFFSET(I689,-1,0)-OFFSET(I689,0,-4),""))</f>
        <v/>
      </c>
      <c r="K689" t="str">
        <f ca="1">IF(C689=1,60*SummonTypeTable!$Q$2/OFFSET(I689,0,-4),
IF(I689&lt;&gt;OFFSET(I689,-1,0),OFFSET(I689,-1,0)/OFFSET(I689,0,-4),""))</f>
        <v/>
      </c>
      <c r="L689" t="str">
        <f t="shared" ca="1" si="124"/>
        <v>it</v>
      </c>
      <c r="M689" t="s">
        <v>139</v>
      </c>
      <c r="N689" t="s">
        <v>158</v>
      </c>
      <c r="O689">
        <v>1</v>
      </c>
      <c r="P689" t="str">
        <f t="shared" si="128"/>
        <v/>
      </c>
      <c r="Q689" t="str">
        <f t="shared" ca="1" si="135"/>
        <v>cu</v>
      </c>
      <c r="R689" t="s">
        <v>81</v>
      </c>
      <c r="S689" t="s">
        <v>147</v>
      </c>
      <c r="T689">
        <v>3075</v>
      </c>
      <c r="U689" t="str">
        <f t="shared" ca="1" si="127"/>
        <v>it</v>
      </c>
      <c r="V689" t="str">
        <f t="shared" si="129"/>
        <v>Cash_sEquipGacha</v>
      </c>
      <c r="W689">
        <f t="shared" si="130"/>
        <v>1</v>
      </c>
      <c r="X689" t="str">
        <f t="shared" ca="1" si="131"/>
        <v>cu</v>
      </c>
      <c r="Y689" t="str">
        <f t="shared" si="132"/>
        <v>GO</v>
      </c>
      <c r="Z689">
        <f t="shared" si="133"/>
        <v>3075</v>
      </c>
    </row>
    <row r="690" spans="1:26">
      <c r="A690" t="str">
        <f t="shared" si="125"/>
        <v>rt2</v>
      </c>
      <c r="B690" t="str">
        <f t="shared" si="126"/>
        <v>루틴2</v>
      </c>
      <c r="C690">
        <v>121</v>
      </c>
      <c r="D690">
        <v>248</v>
      </c>
      <c r="E690">
        <f t="shared" ca="1" si="134"/>
        <v>5188</v>
      </c>
      <c r="F690">
        <f ca="1">(60+SUMIF(OFFSET(N690,-$C690+1,0,$C690),"EN",OFFSET(O690,-$C690+1,0,$C690)))*SummonTypeTable!$Q$2</f>
        <v>2146.6666666666665</v>
      </c>
      <c r="G690">
        <f ca="1">IF(C690=1,60*SummonTypeTable!$Q$2-OFFSET(F690,0,-1),
IF(F690&lt;&gt;OFFSET(F690,-1,0),OFFSET(F690,-1,0)-OFFSET(F690,0,-1),""))</f>
        <v>-3174.666666666667</v>
      </c>
      <c r="H690">
        <f ca="1">IF(C690=1,60*SummonTypeTable!$Q$2/OFFSET(F690,0,-1),
IF(F690&lt;&gt;OFFSET(F690,-1,0),OFFSET(F690,-1,0)/OFFSET(F690,0,-1),""))</f>
        <v>0.38807504497558465</v>
      </c>
      <c r="I690">
        <f ca="1">(60+SUMIF(OFFSET(N690,-$C690+1,0,$C690),"EN",OFFSET(O690,-$C690+1,0,$C690))+SUMIF(OFFSET(S690,-$C690+1,0,$C690),"EN",OFFSET(T690,-$C690+1,0,$C690)))*SummonTypeTable!$Q$2</f>
        <v>2146.6666666666665</v>
      </c>
      <c r="J690">
        <f ca="1">IF(C690=1,60*SummonTypeTable!$Q$2-OFFSET(I690,0,-4),
IF(I690&lt;&gt;OFFSET(I690,-1,0),OFFSET(I690,-1,0)-OFFSET(I690,0,-4),""))</f>
        <v>-3174.666666666667</v>
      </c>
      <c r="K690">
        <f ca="1">IF(C690=1,60*SummonTypeTable!$Q$2/OFFSET(I690,0,-4),
IF(I690&lt;&gt;OFFSET(I690,-1,0),OFFSET(I690,-1,0)/OFFSET(I690,0,-4),""))</f>
        <v>0.38807504497558465</v>
      </c>
      <c r="L690" t="str">
        <f t="shared" ca="1" si="124"/>
        <v>cu</v>
      </c>
      <c r="M690" t="s">
        <v>81</v>
      </c>
      <c r="N690" t="s">
        <v>146</v>
      </c>
      <c r="O690">
        <v>200</v>
      </c>
      <c r="P690" t="str">
        <f t="shared" si="128"/>
        <v>에너지너무많음</v>
      </c>
      <c r="Q690" t="str">
        <f t="shared" ca="1" si="135"/>
        <v>cu</v>
      </c>
      <c r="R690" t="s">
        <v>81</v>
      </c>
      <c r="S690" t="s">
        <v>147</v>
      </c>
      <c r="T690">
        <v>3100</v>
      </c>
      <c r="U690" t="str">
        <f t="shared" ca="1" si="127"/>
        <v>cu</v>
      </c>
      <c r="V690" t="str">
        <f t="shared" si="129"/>
        <v>EN</v>
      </c>
      <c r="W690">
        <f t="shared" si="130"/>
        <v>200</v>
      </c>
      <c r="X690" t="str">
        <f t="shared" ca="1" si="131"/>
        <v>cu</v>
      </c>
      <c r="Y690" t="str">
        <f t="shared" si="132"/>
        <v>GO</v>
      </c>
      <c r="Z690">
        <f t="shared" si="133"/>
        <v>3100</v>
      </c>
    </row>
    <row r="691" spans="1:26">
      <c r="A691" t="str">
        <f t="shared" si="125"/>
        <v>rt2</v>
      </c>
      <c r="B691" t="str">
        <f t="shared" si="126"/>
        <v>루틴2</v>
      </c>
      <c r="C691">
        <v>122</v>
      </c>
      <c r="D691">
        <v>39</v>
      </c>
      <c r="E691">
        <f t="shared" ca="1" si="134"/>
        <v>5227</v>
      </c>
      <c r="F691">
        <f ca="1">(60+SUMIF(OFFSET(N691,-$C691+1,0,$C691),"EN",OFFSET(O691,-$C691+1,0,$C691)))*SummonTypeTable!$Q$2</f>
        <v>2146.6666666666665</v>
      </c>
      <c r="G691" t="str">
        <f ca="1">IF(C691=1,60*SummonTypeTable!$Q$2-OFFSET(F691,0,-1),
IF(F691&lt;&gt;OFFSET(F691,-1,0),OFFSET(F691,-1,0)-OFFSET(F691,0,-1),""))</f>
        <v/>
      </c>
      <c r="H691" t="str">
        <f ca="1">IF(C691=1,60*SummonTypeTable!$Q$2/OFFSET(F691,0,-1),
IF(F691&lt;&gt;OFFSET(F691,-1,0),OFFSET(F691,-1,0)/OFFSET(F691,0,-1),""))</f>
        <v/>
      </c>
      <c r="I691">
        <f ca="1">(60+SUMIF(OFFSET(N691,-$C691+1,0,$C691),"EN",OFFSET(O691,-$C691+1,0,$C691))+SUMIF(OFFSET(S691,-$C691+1,0,$C691),"EN",OFFSET(T691,-$C691+1,0,$C691)))*SummonTypeTable!$Q$2</f>
        <v>2146.6666666666665</v>
      </c>
      <c r="J691" t="str">
        <f ca="1">IF(C691=1,60*SummonTypeTable!$Q$2-OFFSET(I691,0,-4),
IF(I691&lt;&gt;OFFSET(I691,-1,0),OFFSET(I691,-1,0)-OFFSET(I691,0,-4),""))</f>
        <v/>
      </c>
      <c r="K691" t="str">
        <f ca="1">IF(C691=1,60*SummonTypeTable!$Q$2/OFFSET(I691,0,-4),
IF(I691&lt;&gt;OFFSET(I691,-1,0),OFFSET(I691,-1,0)/OFFSET(I691,0,-4),""))</f>
        <v/>
      </c>
      <c r="L691" t="str">
        <f t="shared" ca="1" si="124"/>
        <v>cu</v>
      </c>
      <c r="M691" t="s">
        <v>81</v>
      </c>
      <c r="N691" t="s">
        <v>147</v>
      </c>
      <c r="O691">
        <v>6250</v>
      </c>
      <c r="P691" t="str">
        <f t="shared" si="128"/>
        <v/>
      </c>
      <c r="Q691" t="str">
        <f t="shared" ca="1" si="135"/>
        <v>cu</v>
      </c>
      <c r="R691" t="s">
        <v>81</v>
      </c>
      <c r="S691" t="s">
        <v>147</v>
      </c>
      <c r="T691">
        <v>3125</v>
      </c>
      <c r="U691" t="str">
        <f t="shared" ca="1" si="127"/>
        <v>cu</v>
      </c>
      <c r="V691" t="str">
        <f t="shared" si="129"/>
        <v>GO</v>
      </c>
      <c r="W691">
        <f t="shared" si="130"/>
        <v>6250</v>
      </c>
      <c r="X691" t="str">
        <f t="shared" ca="1" si="131"/>
        <v>cu</v>
      </c>
      <c r="Y691" t="str">
        <f t="shared" si="132"/>
        <v>GO</v>
      </c>
      <c r="Z691">
        <f t="shared" si="133"/>
        <v>3125</v>
      </c>
    </row>
    <row r="692" spans="1:26">
      <c r="A692" t="str">
        <f t="shared" si="125"/>
        <v>rt2</v>
      </c>
      <c r="B692" t="str">
        <f t="shared" si="126"/>
        <v>루틴2</v>
      </c>
      <c r="C692">
        <v>123</v>
      </c>
      <c r="D692">
        <v>65</v>
      </c>
      <c r="E692">
        <f t="shared" ca="1" si="134"/>
        <v>5292</v>
      </c>
      <c r="F692">
        <f ca="1">(60+SUMIF(OFFSET(N692,-$C692+1,0,$C692),"EN",OFFSET(O692,-$C692+1,0,$C692)))*SummonTypeTable!$Q$2</f>
        <v>2146.6666666666665</v>
      </c>
      <c r="G692" t="str">
        <f ca="1">IF(C692=1,60*SummonTypeTable!$Q$2-OFFSET(F692,0,-1),
IF(F692&lt;&gt;OFFSET(F692,-1,0),OFFSET(F692,-1,0)-OFFSET(F692,0,-1),""))</f>
        <v/>
      </c>
      <c r="H692" t="str">
        <f ca="1">IF(C692=1,60*SummonTypeTable!$Q$2/OFFSET(F692,0,-1),
IF(F692&lt;&gt;OFFSET(F692,-1,0),OFFSET(F692,-1,0)/OFFSET(F692,0,-1),""))</f>
        <v/>
      </c>
      <c r="I692">
        <f ca="1">(60+SUMIF(OFFSET(N692,-$C692+1,0,$C692),"EN",OFFSET(O692,-$C692+1,0,$C692))+SUMIF(OFFSET(S692,-$C692+1,0,$C692),"EN",OFFSET(T692,-$C692+1,0,$C692)))*SummonTypeTable!$Q$2</f>
        <v>2146.6666666666665</v>
      </c>
      <c r="J692" t="str">
        <f ca="1">IF(C692=1,60*SummonTypeTable!$Q$2-OFFSET(I692,0,-4),
IF(I692&lt;&gt;OFFSET(I692,-1,0),OFFSET(I692,-1,0)-OFFSET(I692,0,-4),""))</f>
        <v/>
      </c>
      <c r="K692" t="str">
        <f ca="1">IF(C692=1,60*SummonTypeTable!$Q$2/OFFSET(I692,0,-4),
IF(I692&lt;&gt;OFFSET(I692,-1,0),OFFSET(I692,-1,0)/OFFSET(I692,0,-4),""))</f>
        <v/>
      </c>
      <c r="L692" t="str">
        <f t="shared" ca="1" si="124"/>
        <v>it</v>
      </c>
      <c r="M692" t="s">
        <v>139</v>
      </c>
      <c r="N692" t="s">
        <v>140</v>
      </c>
      <c r="O692">
        <v>1</v>
      </c>
      <c r="P692" t="str">
        <f t="shared" si="128"/>
        <v/>
      </c>
      <c r="Q692" t="str">
        <f t="shared" ca="1" si="135"/>
        <v>cu</v>
      </c>
      <c r="R692" t="s">
        <v>81</v>
      </c>
      <c r="S692" t="s">
        <v>147</v>
      </c>
      <c r="T692">
        <v>3150</v>
      </c>
      <c r="U692" t="str">
        <f t="shared" ca="1" si="127"/>
        <v>it</v>
      </c>
      <c r="V692" t="str">
        <f t="shared" si="129"/>
        <v>Cash_sCharacterGacha</v>
      </c>
      <c r="W692">
        <f t="shared" si="130"/>
        <v>1</v>
      </c>
      <c r="X692" t="str">
        <f t="shared" ca="1" si="131"/>
        <v>cu</v>
      </c>
      <c r="Y692" t="str">
        <f t="shared" si="132"/>
        <v>GO</v>
      </c>
      <c r="Z692">
        <f t="shared" si="133"/>
        <v>3150</v>
      </c>
    </row>
    <row r="693" spans="1:26">
      <c r="A693" t="str">
        <f t="shared" si="125"/>
        <v>rt2</v>
      </c>
      <c r="B693" t="str">
        <f t="shared" si="126"/>
        <v>루틴2</v>
      </c>
      <c r="C693">
        <v>124</v>
      </c>
      <c r="D693">
        <v>102</v>
      </c>
      <c r="E693">
        <f t="shared" ca="1" si="134"/>
        <v>5394</v>
      </c>
      <c r="F693">
        <f ca="1">(60+SUMIF(OFFSET(N693,-$C693+1,0,$C693),"EN",OFFSET(O693,-$C693+1,0,$C693)))*SummonTypeTable!$Q$2</f>
        <v>2146.6666666666665</v>
      </c>
      <c r="G693" t="str">
        <f ca="1">IF(C693=1,60*SummonTypeTable!$Q$2-OFFSET(F693,0,-1),
IF(F693&lt;&gt;OFFSET(F693,-1,0),OFFSET(F693,-1,0)-OFFSET(F693,0,-1),""))</f>
        <v/>
      </c>
      <c r="H693" t="str">
        <f ca="1">IF(C693=1,60*SummonTypeTable!$Q$2/OFFSET(F693,0,-1),
IF(F693&lt;&gt;OFFSET(F693,-1,0),OFFSET(F693,-1,0)/OFFSET(F693,0,-1),""))</f>
        <v/>
      </c>
      <c r="I693">
        <f ca="1">(60+SUMIF(OFFSET(N693,-$C693+1,0,$C693),"EN",OFFSET(O693,-$C693+1,0,$C693))+SUMIF(OFFSET(S693,-$C693+1,0,$C693),"EN",OFFSET(T693,-$C693+1,0,$C693)))*SummonTypeTable!$Q$2</f>
        <v>2146.6666666666665</v>
      </c>
      <c r="J693" t="str">
        <f ca="1">IF(C693=1,60*SummonTypeTable!$Q$2-OFFSET(I693,0,-4),
IF(I693&lt;&gt;OFFSET(I693,-1,0),OFFSET(I693,-1,0)-OFFSET(I693,0,-4),""))</f>
        <v/>
      </c>
      <c r="K693" t="str">
        <f ca="1">IF(C693=1,60*SummonTypeTable!$Q$2/OFFSET(I693,0,-4),
IF(I693&lt;&gt;OFFSET(I693,-1,0),OFFSET(I693,-1,0)/OFFSET(I693,0,-4),""))</f>
        <v/>
      </c>
      <c r="L693" t="str">
        <f t="shared" ca="1" si="124"/>
        <v>cu</v>
      </c>
      <c r="M693" t="s">
        <v>81</v>
      </c>
      <c r="N693" t="s">
        <v>147</v>
      </c>
      <c r="O693">
        <v>6350</v>
      </c>
      <c r="P693" t="str">
        <f t="shared" si="128"/>
        <v/>
      </c>
      <c r="Q693" t="str">
        <f t="shared" ca="1" si="135"/>
        <v>cu</v>
      </c>
      <c r="R693" t="s">
        <v>81</v>
      </c>
      <c r="S693" t="s">
        <v>147</v>
      </c>
      <c r="T693">
        <v>3175</v>
      </c>
      <c r="U693" t="str">
        <f t="shared" ca="1" si="127"/>
        <v>cu</v>
      </c>
      <c r="V693" t="str">
        <f t="shared" si="129"/>
        <v>GO</v>
      </c>
      <c r="W693">
        <f t="shared" si="130"/>
        <v>6350</v>
      </c>
      <c r="X693" t="str">
        <f t="shared" ca="1" si="131"/>
        <v>cu</v>
      </c>
      <c r="Y693" t="str">
        <f t="shared" si="132"/>
        <v>GO</v>
      </c>
      <c r="Z693">
        <f t="shared" si="133"/>
        <v>3175</v>
      </c>
    </row>
    <row r="694" spans="1:26">
      <c r="A694" t="str">
        <f t="shared" si="125"/>
        <v>rt2</v>
      </c>
      <c r="B694" t="str">
        <f t="shared" si="126"/>
        <v>루틴2</v>
      </c>
      <c r="C694">
        <v>125</v>
      </c>
      <c r="D694">
        <v>166</v>
      </c>
      <c r="E694">
        <f t="shared" ca="1" si="134"/>
        <v>5560</v>
      </c>
      <c r="F694">
        <f ca="1">(60+SUMIF(OFFSET(N694,-$C694+1,0,$C694),"EN",OFFSET(O694,-$C694+1,0,$C694)))*SummonTypeTable!$Q$2</f>
        <v>2293.333333333333</v>
      </c>
      <c r="G694">
        <f ca="1">IF(C694=1,60*SummonTypeTable!$Q$2-OFFSET(F694,0,-1),
IF(F694&lt;&gt;OFFSET(F694,-1,0),OFFSET(F694,-1,0)-OFFSET(F694,0,-1),""))</f>
        <v>-3413.3333333333335</v>
      </c>
      <c r="H694">
        <f ca="1">IF(C694=1,60*SummonTypeTable!$Q$2/OFFSET(F694,0,-1),
IF(F694&lt;&gt;OFFSET(F694,-1,0),OFFSET(F694,-1,0)/OFFSET(F694,0,-1),""))</f>
        <v>0.38609112709832133</v>
      </c>
      <c r="I694">
        <f ca="1">(60+SUMIF(OFFSET(N694,-$C694+1,0,$C694),"EN",OFFSET(O694,-$C694+1,0,$C694))+SUMIF(OFFSET(S694,-$C694+1,0,$C694),"EN",OFFSET(T694,-$C694+1,0,$C694)))*SummonTypeTable!$Q$2</f>
        <v>2293.333333333333</v>
      </c>
      <c r="J694">
        <f ca="1">IF(C694=1,60*SummonTypeTable!$Q$2-OFFSET(I694,0,-4),
IF(I694&lt;&gt;OFFSET(I694,-1,0),OFFSET(I694,-1,0)-OFFSET(I694,0,-4),""))</f>
        <v>-3413.3333333333335</v>
      </c>
      <c r="K694">
        <f ca="1">IF(C694=1,60*SummonTypeTable!$Q$2/OFFSET(I694,0,-4),
IF(I694&lt;&gt;OFFSET(I694,-1,0),OFFSET(I694,-1,0)/OFFSET(I694,0,-4),""))</f>
        <v>0.38609112709832133</v>
      </c>
      <c r="L694" t="str">
        <f t="shared" ca="1" si="124"/>
        <v>cu</v>
      </c>
      <c r="M694" t="s">
        <v>81</v>
      </c>
      <c r="N694" t="s">
        <v>146</v>
      </c>
      <c r="O694">
        <v>220</v>
      </c>
      <c r="P694" t="str">
        <f t="shared" si="128"/>
        <v>에너지너무많음</v>
      </c>
      <c r="Q694" t="str">
        <f t="shared" ca="1" si="135"/>
        <v>cu</v>
      </c>
      <c r="R694" t="s">
        <v>81</v>
      </c>
      <c r="S694" t="s">
        <v>147</v>
      </c>
      <c r="T694">
        <v>3200</v>
      </c>
      <c r="U694" t="str">
        <f t="shared" ca="1" si="127"/>
        <v>cu</v>
      </c>
      <c r="V694" t="str">
        <f t="shared" si="129"/>
        <v>EN</v>
      </c>
      <c r="W694">
        <f t="shared" si="130"/>
        <v>220</v>
      </c>
      <c r="X694" t="str">
        <f t="shared" ca="1" si="131"/>
        <v>cu</v>
      </c>
      <c r="Y694" t="str">
        <f t="shared" si="132"/>
        <v>GO</v>
      </c>
      <c r="Z694">
        <f t="shared" si="133"/>
        <v>3200</v>
      </c>
    </row>
    <row r="695" spans="1:26">
      <c r="A695" t="str">
        <f t="shared" si="125"/>
        <v>rt2</v>
      </c>
      <c r="B695" t="str">
        <f t="shared" si="126"/>
        <v>루틴2</v>
      </c>
      <c r="C695">
        <v>126</v>
      </c>
      <c r="D695">
        <v>52</v>
      </c>
      <c r="E695">
        <f t="shared" ca="1" si="134"/>
        <v>5612</v>
      </c>
      <c r="F695">
        <f ca="1">(60+SUMIF(OFFSET(N695,-$C695+1,0,$C695),"EN",OFFSET(O695,-$C695+1,0,$C695)))*SummonTypeTable!$Q$2</f>
        <v>2293.333333333333</v>
      </c>
      <c r="G695" t="str">
        <f ca="1">IF(C695=1,60*SummonTypeTable!$Q$2-OFFSET(F695,0,-1),
IF(F695&lt;&gt;OFFSET(F695,-1,0),OFFSET(F695,-1,0)-OFFSET(F695,0,-1),""))</f>
        <v/>
      </c>
      <c r="H695" t="str">
        <f ca="1">IF(C695=1,60*SummonTypeTable!$Q$2/OFFSET(F695,0,-1),
IF(F695&lt;&gt;OFFSET(F695,-1,0),OFFSET(F695,-1,0)/OFFSET(F695,0,-1),""))</f>
        <v/>
      </c>
      <c r="I695">
        <f ca="1">(60+SUMIF(OFFSET(N695,-$C695+1,0,$C695),"EN",OFFSET(O695,-$C695+1,0,$C695))+SUMIF(OFFSET(S695,-$C695+1,0,$C695),"EN",OFFSET(T695,-$C695+1,0,$C695)))*SummonTypeTable!$Q$2</f>
        <v>2293.333333333333</v>
      </c>
      <c r="J695" t="str">
        <f ca="1">IF(C695=1,60*SummonTypeTable!$Q$2-OFFSET(I695,0,-4),
IF(I695&lt;&gt;OFFSET(I695,-1,0),OFFSET(I695,-1,0)-OFFSET(I695,0,-4),""))</f>
        <v/>
      </c>
      <c r="K695" t="str">
        <f ca="1">IF(C695=1,60*SummonTypeTable!$Q$2/OFFSET(I695,0,-4),
IF(I695&lt;&gt;OFFSET(I695,-1,0),OFFSET(I695,-1,0)/OFFSET(I695,0,-4),""))</f>
        <v/>
      </c>
      <c r="L695" t="str">
        <f t="shared" ref="L695:L758" ca="1" si="136">IF(ISBLANK(M695),"",
VLOOKUP(M695,OFFSET(INDIRECT("$A:$B"),0,MATCH(M$1&amp;"_Verify",INDIRECT("$1:$1"),0)-1),2,0)
)</f>
        <v>cu</v>
      </c>
      <c r="M695" t="s">
        <v>81</v>
      </c>
      <c r="N695" t="s">
        <v>147</v>
      </c>
      <c r="O695">
        <v>6450</v>
      </c>
      <c r="P695" t="str">
        <f t="shared" si="128"/>
        <v/>
      </c>
      <c r="Q695" t="str">
        <f t="shared" ca="1" si="135"/>
        <v>cu</v>
      </c>
      <c r="R695" t="s">
        <v>81</v>
      </c>
      <c r="S695" t="s">
        <v>147</v>
      </c>
      <c r="T695">
        <v>3225</v>
      </c>
      <c r="U695" t="str">
        <f t="shared" ca="1" si="127"/>
        <v>cu</v>
      </c>
      <c r="V695" t="str">
        <f t="shared" si="129"/>
        <v>GO</v>
      </c>
      <c r="W695">
        <f t="shared" si="130"/>
        <v>6450</v>
      </c>
      <c r="X695" t="str">
        <f t="shared" ca="1" si="131"/>
        <v>cu</v>
      </c>
      <c r="Y695" t="str">
        <f t="shared" si="132"/>
        <v>GO</v>
      </c>
      <c r="Z695">
        <f t="shared" si="133"/>
        <v>3225</v>
      </c>
    </row>
    <row r="696" spans="1:26">
      <c r="A696" t="str">
        <f t="shared" si="125"/>
        <v>rt2</v>
      </c>
      <c r="B696" t="str">
        <f t="shared" si="126"/>
        <v>루틴2</v>
      </c>
      <c r="C696">
        <v>127</v>
      </c>
      <c r="D696">
        <v>75</v>
      </c>
      <c r="E696">
        <f t="shared" ca="1" si="134"/>
        <v>5687</v>
      </c>
      <c r="F696">
        <f ca="1">(60+SUMIF(OFFSET(N696,-$C696+1,0,$C696),"EN",OFFSET(O696,-$C696+1,0,$C696)))*SummonTypeTable!$Q$2</f>
        <v>2293.333333333333</v>
      </c>
      <c r="G696" t="str">
        <f ca="1">IF(C696=1,60*SummonTypeTable!$Q$2-OFFSET(F696,0,-1),
IF(F696&lt;&gt;OFFSET(F696,-1,0),OFFSET(F696,-1,0)-OFFSET(F696,0,-1),""))</f>
        <v/>
      </c>
      <c r="H696" t="str">
        <f ca="1">IF(C696=1,60*SummonTypeTable!$Q$2/OFFSET(F696,0,-1),
IF(F696&lt;&gt;OFFSET(F696,-1,0),OFFSET(F696,-1,0)/OFFSET(F696,0,-1),""))</f>
        <v/>
      </c>
      <c r="I696">
        <f ca="1">(60+SUMIF(OFFSET(N696,-$C696+1,0,$C696),"EN",OFFSET(O696,-$C696+1,0,$C696))+SUMIF(OFFSET(S696,-$C696+1,0,$C696),"EN",OFFSET(T696,-$C696+1,0,$C696)))*SummonTypeTable!$Q$2</f>
        <v>2293.333333333333</v>
      </c>
      <c r="J696" t="str">
        <f ca="1">IF(C696=1,60*SummonTypeTable!$Q$2-OFFSET(I696,0,-4),
IF(I696&lt;&gt;OFFSET(I696,-1,0),OFFSET(I696,-1,0)-OFFSET(I696,0,-4),""))</f>
        <v/>
      </c>
      <c r="K696" t="str">
        <f ca="1">IF(C696=1,60*SummonTypeTable!$Q$2/OFFSET(I696,0,-4),
IF(I696&lt;&gt;OFFSET(I696,-1,0),OFFSET(I696,-1,0)/OFFSET(I696,0,-4),""))</f>
        <v/>
      </c>
      <c r="L696" t="str">
        <f t="shared" ca="1" si="136"/>
        <v>it</v>
      </c>
      <c r="M696" t="s">
        <v>139</v>
      </c>
      <c r="N696" t="s">
        <v>138</v>
      </c>
      <c r="O696">
        <v>2</v>
      </c>
      <c r="P696" t="str">
        <f t="shared" si="128"/>
        <v/>
      </c>
      <c r="Q696" t="str">
        <f t="shared" ca="1" si="135"/>
        <v>cu</v>
      </c>
      <c r="R696" t="s">
        <v>81</v>
      </c>
      <c r="S696" t="s">
        <v>147</v>
      </c>
      <c r="T696">
        <v>3250</v>
      </c>
      <c r="U696" t="str">
        <f t="shared" ca="1" si="127"/>
        <v>it</v>
      </c>
      <c r="V696" t="str">
        <f t="shared" si="129"/>
        <v>Cash_sSpellGacha</v>
      </c>
      <c r="W696">
        <f t="shared" si="130"/>
        <v>2</v>
      </c>
      <c r="X696" t="str">
        <f t="shared" ca="1" si="131"/>
        <v>cu</v>
      </c>
      <c r="Y696" t="str">
        <f t="shared" si="132"/>
        <v>GO</v>
      </c>
      <c r="Z696">
        <f t="shared" si="133"/>
        <v>3250</v>
      </c>
    </row>
    <row r="697" spans="1:26">
      <c r="A697" t="str">
        <f t="shared" si="125"/>
        <v>rt2</v>
      </c>
      <c r="B697" t="str">
        <f t="shared" si="126"/>
        <v>루틴2</v>
      </c>
      <c r="C697">
        <v>128</v>
      </c>
      <c r="D697">
        <v>91</v>
      </c>
      <c r="E697">
        <f t="shared" ca="1" si="134"/>
        <v>5778</v>
      </c>
      <c r="F697">
        <f ca="1">(60+SUMIF(OFFSET(N697,-$C697+1,0,$C697),"EN",OFFSET(O697,-$C697+1,0,$C697)))*SummonTypeTable!$Q$2</f>
        <v>2293.333333333333</v>
      </c>
      <c r="G697" t="str">
        <f ca="1">IF(C697=1,60*SummonTypeTable!$Q$2-OFFSET(F697,0,-1),
IF(F697&lt;&gt;OFFSET(F697,-1,0),OFFSET(F697,-1,0)-OFFSET(F697,0,-1),""))</f>
        <v/>
      </c>
      <c r="H697" t="str">
        <f ca="1">IF(C697=1,60*SummonTypeTable!$Q$2/OFFSET(F697,0,-1),
IF(F697&lt;&gt;OFFSET(F697,-1,0),OFFSET(F697,-1,0)/OFFSET(F697,0,-1),""))</f>
        <v/>
      </c>
      <c r="I697">
        <f ca="1">(60+SUMIF(OFFSET(N697,-$C697+1,0,$C697),"EN",OFFSET(O697,-$C697+1,0,$C697))+SUMIF(OFFSET(S697,-$C697+1,0,$C697),"EN",OFFSET(T697,-$C697+1,0,$C697)))*SummonTypeTable!$Q$2</f>
        <v>2293.333333333333</v>
      </c>
      <c r="J697" t="str">
        <f ca="1">IF(C697=1,60*SummonTypeTable!$Q$2-OFFSET(I697,0,-4),
IF(I697&lt;&gt;OFFSET(I697,-1,0),OFFSET(I697,-1,0)-OFFSET(I697,0,-4),""))</f>
        <v/>
      </c>
      <c r="K697" t="str">
        <f ca="1">IF(C697=1,60*SummonTypeTable!$Q$2/OFFSET(I697,0,-4),
IF(I697&lt;&gt;OFFSET(I697,-1,0),OFFSET(I697,-1,0)/OFFSET(I697,0,-4),""))</f>
        <v/>
      </c>
      <c r="L697" t="str">
        <f t="shared" ca="1" si="136"/>
        <v>cu</v>
      </c>
      <c r="M697" t="s">
        <v>81</v>
      </c>
      <c r="N697" t="s">
        <v>147</v>
      </c>
      <c r="O697">
        <v>6550</v>
      </c>
      <c r="P697" t="str">
        <f t="shared" si="128"/>
        <v/>
      </c>
      <c r="Q697" t="str">
        <f t="shared" ca="1" si="135"/>
        <v>cu</v>
      </c>
      <c r="R697" t="s">
        <v>81</v>
      </c>
      <c r="S697" t="s">
        <v>147</v>
      </c>
      <c r="T697">
        <v>3275</v>
      </c>
      <c r="U697" t="str">
        <f t="shared" ca="1" si="127"/>
        <v>cu</v>
      </c>
      <c r="V697" t="str">
        <f t="shared" si="129"/>
        <v>GO</v>
      </c>
      <c r="W697">
        <f t="shared" si="130"/>
        <v>6550</v>
      </c>
      <c r="X697" t="str">
        <f t="shared" ca="1" si="131"/>
        <v>cu</v>
      </c>
      <c r="Y697" t="str">
        <f t="shared" si="132"/>
        <v>GO</v>
      </c>
      <c r="Z697">
        <f t="shared" si="133"/>
        <v>3275</v>
      </c>
    </row>
    <row r="698" spans="1:26">
      <c r="A698" t="str">
        <f t="shared" si="125"/>
        <v>rt2</v>
      </c>
      <c r="B698" t="str">
        <f t="shared" si="126"/>
        <v>루틴2</v>
      </c>
      <c r="C698">
        <v>129</v>
      </c>
      <c r="D698">
        <v>102</v>
      </c>
      <c r="E698">
        <f t="shared" ca="1" si="134"/>
        <v>5880</v>
      </c>
      <c r="F698">
        <f ca="1">(60+SUMIF(OFFSET(N698,-$C698+1,0,$C698),"EN",OFFSET(O698,-$C698+1,0,$C698)))*SummonTypeTable!$Q$2</f>
        <v>2293.333333333333</v>
      </c>
      <c r="G698" t="str">
        <f ca="1">IF(C698=1,60*SummonTypeTable!$Q$2-OFFSET(F698,0,-1),
IF(F698&lt;&gt;OFFSET(F698,-1,0),OFFSET(F698,-1,0)-OFFSET(F698,0,-1),""))</f>
        <v/>
      </c>
      <c r="H698" t="str">
        <f ca="1">IF(C698=1,60*SummonTypeTable!$Q$2/OFFSET(F698,0,-1),
IF(F698&lt;&gt;OFFSET(F698,-1,0),OFFSET(F698,-1,0)/OFFSET(F698,0,-1),""))</f>
        <v/>
      </c>
      <c r="I698">
        <f ca="1">(60+SUMIF(OFFSET(N698,-$C698+1,0,$C698),"EN",OFFSET(O698,-$C698+1,0,$C698))+SUMIF(OFFSET(S698,-$C698+1,0,$C698),"EN",OFFSET(T698,-$C698+1,0,$C698)))*SummonTypeTable!$Q$2</f>
        <v>2293.333333333333</v>
      </c>
      <c r="J698" t="str">
        <f ca="1">IF(C698=1,60*SummonTypeTable!$Q$2-OFFSET(I698,0,-4),
IF(I698&lt;&gt;OFFSET(I698,-1,0),OFFSET(I698,-1,0)-OFFSET(I698,0,-4),""))</f>
        <v/>
      </c>
      <c r="K698" t="str">
        <f ca="1">IF(C698=1,60*SummonTypeTable!$Q$2/OFFSET(I698,0,-4),
IF(I698&lt;&gt;OFFSET(I698,-1,0),OFFSET(I698,-1,0)/OFFSET(I698,0,-4),""))</f>
        <v/>
      </c>
      <c r="L698" t="str">
        <f t="shared" ca="1" si="136"/>
        <v>it</v>
      </c>
      <c r="M698" t="s">
        <v>139</v>
      </c>
      <c r="N698" t="s">
        <v>158</v>
      </c>
      <c r="O698">
        <v>2</v>
      </c>
      <c r="P698" t="str">
        <f t="shared" si="128"/>
        <v/>
      </c>
      <c r="Q698" t="str">
        <f t="shared" ca="1" si="135"/>
        <v>cu</v>
      </c>
      <c r="R698" t="s">
        <v>81</v>
      </c>
      <c r="S698" t="s">
        <v>147</v>
      </c>
      <c r="T698">
        <v>3300</v>
      </c>
      <c r="U698" t="str">
        <f t="shared" ca="1" si="127"/>
        <v>it</v>
      </c>
      <c r="V698" t="str">
        <f t="shared" si="129"/>
        <v>Cash_sEquipGacha</v>
      </c>
      <c r="W698">
        <f t="shared" si="130"/>
        <v>2</v>
      </c>
      <c r="X698" t="str">
        <f t="shared" ca="1" si="131"/>
        <v>cu</v>
      </c>
      <c r="Y698" t="str">
        <f t="shared" si="132"/>
        <v>GO</v>
      </c>
      <c r="Z698">
        <f t="shared" si="133"/>
        <v>3300</v>
      </c>
    </row>
    <row r="699" spans="1:26">
      <c r="A699" t="str">
        <f t="shared" si="125"/>
        <v>rt2</v>
      </c>
      <c r="B699" t="str">
        <f t="shared" si="126"/>
        <v>루틴2</v>
      </c>
      <c r="C699">
        <v>130</v>
      </c>
      <c r="D699">
        <v>68</v>
      </c>
      <c r="E699">
        <f t="shared" ca="1" si="134"/>
        <v>5948</v>
      </c>
      <c r="F699">
        <f ca="1">(60+SUMIF(OFFSET(N699,-$C699+1,0,$C699),"EN",OFFSET(O699,-$C699+1,0,$C699)))*SummonTypeTable!$Q$2</f>
        <v>2453.333333333333</v>
      </c>
      <c r="G699">
        <f ca="1">IF(C699=1,60*SummonTypeTable!$Q$2-OFFSET(F699,0,-1),
IF(F699&lt;&gt;OFFSET(F699,-1,0),OFFSET(F699,-1,0)-OFFSET(F699,0,-1),""))</f>
        <v>-3654.666666666667</v>
      </c>
      <c r="H699">
        <f ca="1">IF(C699=1,60*SummonTypeTable!$Q$2/OFFSET(F699,0,-1),
IF(F699&lt;&gt;OFFSET(F699,-1,0),OFFSET(F699,-1,0)/OFFSET(F699,0,-1),""))</f>
        <v>0.38556377493835459</v>
      </c>
      <c r="I699">
        <f ca="1">(60+SUMIF(OFFSET(N699,-$C699+1,0,$C699),"EN",OFFSET(O699,-$C699+1,0,$C699))+SUMIF(OFFSET(S699,-$C699+1,0,$C699),"EN",OFFSET(T699,-$C699+1,0,$C699)))*SummonTypeTable!$Q$2</f>
        <v>2453.333333333333</v>
      </c>
      <c r="J699">
        <f ca="1">IF(C699=1,60*SummonTypeTable!$Q$2-OFFSET(I699,0,-4),
IF(I699&lt;&gt;OFFSET(I699,-1,0),OFFSET(I699,-1,0)-OFFSET(I699,0,-4),""))</f>
        <v>-3654.666666666667</v>
      </c>
      <c r="K699">
        <f ca="1">IF(C699=1,60*SummonTypeTable!$Q$2/OFFSET(I699,0,-4),
IF(I699&lt;&gt;OFFSET(I699,-1,0),OFFSET(I699,-1,0)/OFFSET(I699,0,-4),""))</f>
        <v>0.38556377493835459</v>
      </c>
      <c r="L699" t="str">
        <f t="shared" ca="1" si="136"/>
        <v>cu</v>
      </c>
      <c r="M699" t="s">
        <v>81</v>
      </c>
      <c r="N699" t="s">
        <v>146</v>
      </c>
      <c r="O699">
        <v>240</v>
      </c>
      <c r="P699" t="str">
        <f t="shared" si="128"/>
        <v>에너지너무많음</v>
      </c>
      <c r="Q699" t="str">
        <f t="shared" ca="1" si="135"/>
        <v>cu</v>
      </c>
      <c r="R699" t="s">
        <v>81</v>
      </c>
      <c r="S699" t="s">
        <v>147</v>
      </c>
      <c r="T699">
        <v>3325</v>
      </c>
      <c r="U699" t="str">
        <f t="shared" ca="1" si="127"/>
        <v>cu</v>
      </c>
      <c r="V699" t="str">
        <f t="shared" si="129"/>
        <v>EN</v>
      </c>
      <c r="W699">
        <f t="shared" si="130"/>
        <v>240</v>
      </c>
      <c r="X699" t="str">
        <f t="shared" ca="1" si="131"/>
        <v>cu</v>
      </c>
      <c r="Y699" t="str">
        <f t="shared" si="132"/>
        <v>GO</v>
      </c>
      <c r="Z699">
        <f t="shared" si="133"/>
        <v>3325</v>
      </c>
    </row>
    <row r="700" spans="1:26">
      <c r="A700" t="str">
        <f t="shared" si="125"/>
        <v>rt2</v>
      </c>
      <c r="B700" t="str">
        <f t="shared" si="126"/>
        <v>루틴2</v>
      </c>
      <c r="C700">
        <v>131</v>
      </c>
      <c r="D700">
        <v>55</v>
      </c>
      <c r="E700">
        <f t="shared" ca="1" si="134"/>
        <v>6003</v>
      </c>
      <c r="F700">
        <f ca="1">(60+SUMIF(OFFSET(N700,-$C700+1,0,$C700),"EN",OFFSET(O700,-$C700+1,0,$C700)))*SummonTypeTable!$Q$2</f>
        <v>2453.333333333333</v>
      </c>
      <c r="G700" t="str">
        <f ca="1">IF(C700=1,60*SummonTypeTable!$Q$2-OFFSET(F700,0,-1),
IF(F700&lt;&gt;OFFSET(F700,-1,0),OFFSET(F700,-1,0)-OFFSET(F700,0,-1),""))</f>
        <v/>
      </c>
      <c r="H700" t="str">
        <f ca="1">IF(C700=1,60*SummonTypeTable!$Q$2/OFFSET(F700,0,-1),
IF(F700&lt;&gt;OFFSET(F700,-1,0),OFFSET(F700,-1,0)/OFFSET(F700,0,-1),""))</f>
        <v/>
      </c>
      <c r="I700">
        <f ca="1">(60+SUMIF(OFFSET(N700,-$C700+1,0,$C700),"EN",OFFSET(O700,-$C700+1,0,$C700))+SUMIF(OFFSET(S700,-$C700+1,0,$C700),"EN",OFFSET(T700,-$C700+1,0,$C700)))*SummonTypeTable!$Q$2</f>
        <v>2453.333333333333</v>
      </c>
      <c r="J700" t="str">
        <f ca="1">IF(C700=1,60*SummonTypeTable!$Q$2-OFFSET(I700,0,-4),
IF(I700&lt;&gt;OFFSET(I700,-1,0),OFFSET(I700,-1,0)-OFFSET(I700,0,-4),""))</f>
        <v/>
      </c>
      <c r="K700" t="str">
        <f ca="1">IF(C700=1,60*SummonTypeTable!$Q$2/OFFSET(I700,0,-4),
IF(I700&lt;&gt;OFFSET(I700,-1,0),OFFSET(I700,-1,0)/OFFSET(I700,0,-4),""))</f>
        <v/>
      </c>
      <c r="L700" t="str">
        <f t="shared" ca="1" si="136"/>
        <v>cu</v>
      </c>
      <c r="M700" t="s">
        <v>81</v>
      </c>
      <c r="N700" t="s">
        <v>147</v>
      </c>
      <c r="O700">
        <v>6700</v>
      </c>
      <c r="P700" t="str">
        <f t="shared" si="128"/>
        <v/>
      </c>
      <c r="Q700" t="str">
        <f t="shared" ca="1" si="135"/>
        <v>cu</v>
      </c>
      <c r="R700" t="s">
        <v>81</v>
      </c>
      <c r="S700" t="s">
        <v>147</v>
      </c>
      <c r="T700">
        <v>3350</v>
      </c>
      <c r="U700" t="str">
        <f t="shared" ca="1" si="127"/>
        <v>cu</v>
      </c>
      <c r="V700" t="str">
        <f t="shared" si="129"/>
        <v>GO</v>
      </c>
      <c r="W700">
        <f t="shared" si="130"/>
        <v>6700</v>
      </c>
      <c r="X700" t="str">
        <f t="shared" ca="1" si="131"/>
        <v>cu</v>
      </c>
      <c r="Y700" t="str">
        <f t="shared" si="132"/>
        <v>GO</v>
      </c>
      <c r="Z700">
        <f t="shared" si="133"/>
        <v>3350</v>
      </c>
    </row>
    <row r="701" spans="1:26">
      <c r="A701" t="str">
        <f t="shared" ref="A701:A764" si="137">A700</f>
        <v>rt2</v>
      </c>
      <c r="B701" t="str">
        <f t="shared" ref="B701:B764" si="138">B700</f>
        <v>루틴2</v>
      </c>
      <c r="C701">
        <v>132</v>
      </c>
      <c r="D701">
        <v>65</v>
      </c>
      <c r="E701">
        <f t="shared" ca="1" si="134"/>
        <v>6068</v>
      </c>
      <c r="F701">
        <f ca="1">(60+SUMIF(OFFSET(N701,-$C701+1,0,$C701),"EN",OFFSET(O701,-$C701+1,0,$C701)))*SummonTypeTable!$Q$2</f>
        <v>2453.333333333333</v>
      </c>
      <c r="G701" t="str">
        <f ca="1">IF(C701=1,60*SummonTypeTable!$Q$2-OFFSET(F701,0,-1),
IF(F701&lt;&gt;OFFSET(F701,-1,0),OFFSET(F701,-1,0)-OFFSET(F701,0,-1),""))</f>
        <v/>
      </c>
      <c r="H701" t="str">
        <f ca="1">IF(C701=1,60*SummonTypeTable!$Q$2/OFFSET(F701,0,-1),
IF(F701&lt;&gt;OFFSET(F701,-1,0),OFFSET(F701,-1,0)/OFFSET(F701,0,-1),""))</f>
        <v/>
      </c>
      <c r="I701">
        <f ca="1">(60+SUMIF(OFFSET(N701,-$C701+1,0,$C701),"EN",OFFSET(O701,-$C701+1,0,$C701))+SUMIF(OFFSET(S701,-$C701+1,0,$C701),"EN",OFFSET(T701,-$C701+1,0,$C701)))*SummonTypeTable!$Q$2</f>
        <v>2453.333333333333</v>
      </c>
      <c r="J701" t="str">
        <f ca="1">IF(C701=1,60*SummonTypeTable!$Q$2-OFFSET(I701,0,-4),
IF(I701&lt;&gt;OFFSET(I701,-1,0),OFFSET(I701,-1,0)-OFFSET(I701,0,-4),""))</f>
        <v/>
      </c>
      <c r="K701" t="str">
        <f ca="1">IF(C701=1,60*SummonTypeTable!$Q$2/OFFSET(I701,0,-4),
IF(I701&lt;&gt;OFFSET(I701,-1,0),OFFSET(I701,-1,0)/OFFSET(I701,0,-4),""))</f>
        <v/>
      </c>
      <c r="L701" t="str">
        <f t="shared" ca="1" si="136"/>
        <v>cu</v>
      </c>
      <c r="M701" t="s">
        <v>81</v>
      </c>
      <c r="N701" t="s">
        <v>147</v>
      </c>
      <c r="O701">
        <v>6750</v>
      </c>
      <c r="P701" t="str">
        <f t="shared" si="128"/>
        <v/>
      </c>
      <c r="Q701" t="str">
        <f t="shared" ca="1" si="135"/>
        <v>cu</v>
      </c>
      <c r="R701" t="s">
        <v>81</v>
      </c>
      <c r="S701" t="s">
        <v>147</v>
      </c>
      <c r="T701">
        <v>3375</v>
      </c>
      <c r="U701" t="str">
        <f t="shared" ca="1" si="127"/>
        <v>cu</v>
      </c>
      <c r="V701" t="str">
        <f t="shared" si="129"/>
        <v>GO</v>
      </c>
      <c r="W701">
        <f t="shared" si="130"/>
        <v>6750</v>
      </c>
      <c r="X701" t="str">
        <f t="shared" ca="1" si="131"/>
        <v>cu</v>
      </c>
      <c r="Y701" t="str">
        <f t="shared" si="132"/>
        <v>GO</v>
      </c>
      <c r="Z701">
        <f t="shared" si="133"/>
        <v>3375</v>
      </c>
    </row>
    <row r="702" spans="1:26">
      <c r="A702" t="str">
        <f t="shared" si="137"/>
        <v>rt2</v>
      </c>
      <c r="B702" t="str">
        <f t="shared" si="138"/>
        <v>루틴2</v>
      </c>
      <c r="C702">
        <v>133</v>
      </c>
      <c r="D702">
        <v>73</v>
      </c>
      <c r="E702">
        <f t="shared" ca="1" si="134"/>
        <v>6141</v>
      </c>
      <c r="F702">
        <f ca="1">(60+SUMIF(OFFSET(N702,-$C702+1,0,$C702),"EN",OFFSET(O702,-$C702+1,0,$C702)))*SummonTypeTable!$Q$2</f>
        <v>2453.333333333333</v>
      </c>
      <c r="G702" t="str">
        <f ca="1">IF(C702=1,60*SummonTypeTable!$Q$2-OFFSET(F702,0,-1),
IF(F702&lt;&gt;OFFSET(F702,-1,0),OFFSET(F702,-1,0)-OFFSET(F702,0,-1),""))</f>
        <v/>
      </c>
      <c r="H702" t="str">
        <f ca="1">IF(C702=1,60*SummonTypeTable!$Q$2/OFFSET(F702,0,-1),
IF(F702&lt;&gt;OFFSET(F702,-1,0),OFFSET(F702,-1,0)/OFFSET(F702,0,-1),""))</f>
        <v/>
      </c>
      <c r="I702">
        <f ca="1">(60+SUMIF(OFFSET(N702,-$C702+1,0,$C702),"EN",OFFSET(O702,-$C702+1,0,$C702))+SUMIF(OFFSET(S702,-$C702+1,0,$C702),"EN",OFFSET(T702,-$C702+1,0,$C702)))*SummonTypeTable!$Q$2</f>
        <v>2453.333333333333</v>
      </c>
      <c r="J702" t="str">
        <f ca="1">IF(C702=1,60*SummonTypeTable!$Q$2-OFFSET(I702,0,-4),
IF(I702&lt;&gt;OFFSET(I702,-1,0),OFFSET(I702,-1,0)-OFFSET(I702,0,-4),""))</f>
        <v/>
      </c>
      <c r="K702" t="str">
        <f ca="1">IF(C702=1,60*SummonTypeTable!$Q$2/OFFSET(I702,0,-4),
IF(I702&lt;&gt;OFFSET(I702,-1,0),OFFSET(I702,-1,0)/OFFSET(I702,0,-4),""))</f>
        <v/>
      </c>
      <c r="L702" t="str">
        <f t="shared" ca="1" si="136"/>
        <v>it</v>
      </c>
      <c r="M702" t="s">
        <v>139</v>
      </c>
      <c r="N702" t="s">
        <v>138</v>
      </c>
      <c r="O702">
        <v>2</v>
      </c>
      <c r="P702" t="str">
        <f t="shared" si="128"/>
        <v/>
      </c>
      <c r="Q702" t="str">
        <f t="shared" ca="1" si="135"/>
        <v>cu</v>
      </c>
      <c r="R702" t="s">
        <v>81</v>
      </c>
      <c r="S702" t="s">
        <v>147</v>
      </c>
      <c r="T702">
        <v>3400</v>
      </c>
      <c r="U702" t="str">
        <f t="shared" ca="1" si="127"/>
        <v>it</v>
      </c>
      <c r="V702" t="str">
        <f t="shared" si="129"/>
        <v>Cash_sSpellGacha</v>
      </c>
      <c r="W702">
        <f t="shared" si="130"/>
        <v>2</v>
      </c>
      <c r="X702" t="str">
        <f t="shared" ca="1" si="131"/>
        <v>cu</v>
      </c>
      <c r="Y702" t="str">
        <f t="shared" si="132"/>
        <v>GO</v>
      </c>
      <c r="Z702">
        <f t="shared" si="133"/>
        <v>3400</v>
      </c>
    </row>
    <row r="703" spans="1:26">
      <c r="A703" t="str">
        <f t="shared" si="137"/>
        <v>rt2</v>
      </c>
      <c r="B703" t="str">
        <f t="shared" si="138"/>
        <v>루틴2</v>
      </c>
      <c r="C703">
        <v>134</v>
      </c>
      <c r="D703">
        <v>85</v>
      </c>
      <c r="E703">
        <f t="shared" ca="1" si="134"/>
        <v>6226</v>
      </c>
      <c r="F703">
        <f ca="1">(60+SUMIF(OFFSET(N703,-$C703+1,0,$C703),"EN",OFFSET(O703,-$C703+1,0,$C703)))*SummonTypeTable!$Q$2</f>
        <v>2453.333333333333</v>
      </c>
      <c r="G703" t="str">
        <f ca="1">IF(C703=1,60*SummonTypeTable!$Q$2-OFFSET(F703,0,-1),
IF(F703&lt;&gt;OFFSET(F703,-1,0),OFFSET(F703,-1,0)-OFFSET(F703,0,-1),""))</f>
        <v/>
      </c>
      <c r="H703" t="str">
        <f ca="1">IF(C703=1,60*SummonTypeTable!$Q$2/OFFSET(F703,0,-1),
IF(F703&lt;&gt;OFFSET(F703,-1,0),OFFSET(F703,-1,0)/OFFSET(F703,0,-1),""))</f>
        <v/>
      </c>
      <c r="I703">
        <f ca="1">(60+SUMIF(OFFSET(N703,-$C703+1,0,$C703),"EN",OFFSET(O703,-$C703+1,0,$C703))+SUMIF(OFFSET(S703,-$C703+1,0,$C703),"EN",OFFSET(T703,-$C703+1,0,$C703)))*SummonTypeTable!$Q$2</f>
        <v>2453.333333333333</v>
      </c>
      <c r="J703" t="str">
        <f ca="1">IF(C703=1,60*SummonTypeTable!$Q$2-OFFSET(I703,0,-4),
IF(I703&lt;&gt;OFFSET(I703,-1,0),OFFSET(I703,-1,0)-OFFSET(I703,0,-4),""))</f>
        <v/>
      </c>
      <c r="K703" t="str">
        <f ca="1">IF(C703=1,60*SummonTypeTable!$Q$2/OFFSET(I703,0,-4),
IF(I703&lt;&gt;OFFSET(I703,-1,0),OFFSET(I703,-1,0)/OFFSET(I703,0,-4),""))</f>
        <v/>
      </c>
      <c r="L703" t="str">
        <f t="shared" ca="1" si="136"/>
        <v>it</v>
      </c>
      <c r="M703" t="s">
        <v>139</v>
      </c>
      <c r="N703" t="s">
        <v>158</v>
      </c>
      <c r="O703">
        <v>1</v>
      </c>
      <c r="P703" t="str">
        <f t="shared" si="128"/>
        <v/>
      </c>
      <c r="Q703" t="str">
        <f t="shared" ca="1" si="135"/>
        <v>cu</v>
      </c>
      <c r="R703" t="s">
        <v>81</v>
      </c>
      <c r="S703" t="s">
        <v>147</v>
      </c>
      <c r="T703">
        <v>3425</v>
      </c>
      <c r="U703" t="str">
        <f t="shared" ca="1" si="127"/>
        <v>it</v>
      </c>
      <c r="V703" t="str">
        <f t="shared" si="129"/>
        <v>Cash_sEquipGacha</v>
      </c>
      <c r="W703">
        <f t="shared" si="130"/>
        <v>1</v>
      </c>
      <c r="X703" t="str">
        <f t="shared" ca="1" si="131"/>
        <v>cu</v>
      </c>
      <c r="Y703" t="str">
        <f t="shared" si="132"/>
        <v>GO</v>
      </c>
      <c r="Z703">
        <f t="shared" si="133"/>
        <v>3425</v>
      </c>
    </row>
    <row r="704" spans="1:26">
      <c r="A704" t="str">
        <f t="shared" si="137"/>
        <v>rt2</v>
      </c>
      <c r="B704" t="str">
        <f t="shared" si="138"/>
        <v>루틴2</v>
      </c>
      <c r="C704">
        <v>135</v>
      </c>
      <c r="D704">
        <v>87</v>
      </c>
      <c r="E704">
        <f t="shared" ca="1" si="134"/>
        <v>6313</v>
      </c>
      <c r="F704">
        <f ca="1">(60+SUMIF(OFFSET(N704,-$C704+1,0,$C704),"EN",OFFSET(O704,-$C704+1,0,$C704)))*SummonTypeTable!$Q$2</f>
        <v>2453.333333333333</v>
      </c>
      <c r="G704" t="str">
        <f ca="1">IF(C704=1,60*SummonTypeTable!$Q$2-OFFSET(F704,0,-1),
IF(F704&lt;&gt;OFFSET(F704,-1,0),OFFSET(F704,-1,0)-OFFSET(F704,0,-1),""))</f>
        <v/>
      </c>
      <c r="H704" t="str">
        <f ca="1">IF(C704=1,60*SummonTypeTable!$Q$2/OFFSET(F704,0,-1),
IF(F704&lt;&gt;OFFSET(F704,-1,0),OFFSET(F704,-1,0)/OFFSET(F704,0,-1),""))</f>
        <v/>
      </c>
      <c r="I704">
        <f ca="1">(60+SUMIF(OFFSET(N704,-$C704+1,0,$C704),"EN",OFFSET(O704,-$C704+1,0,$C704))+SUMIF(OFFSET(S704,-$C704+1,0,$C704),"EN",OFFSET(T704,-$C704+1,0,$C704)))*SummonTypeTable!$Q$2</f>
        <v>2453.333333333333</v>
      </c>
      <c r="J704" t="str">
        <f ca="1">IF(C704=1,60*SummonTypeTable!$Q$2-OFFSET(I704,0,-4),
IF(I704&lt;&gt;OFFSET(I704,-1,0),OFFSET(I704,-1,0)-OFFSET(I704,0,-4),""))</f>
        <v/>
      </c>
      <c r="K704" t="str">
        <f ca="1">IF(C704=1,60*SummonTypeTable!$Q$2/OFFSET(I704,0,-4),
IF(I704&lt;&gt;OFFSET(I704,-1,0),OFFSET(I704,-1,0)/OFFSET(I704,0,-4),""))</f>
        <v/>
      </c>
      <c r="L704" t="str">
        <f t="shared" ca="1" si="136"/>
        <v>cu</v>
      </c>
      <c r="M704" t="s">
        <v>81</v>
      </c>
      <c r="N704" t="s">
        <v>147</v>
      </c>
      <c r="O704">
        <v>6900</v>
      </c>
      <c r="P704" t="str">
        <f t="shared" si="128"/>
        <v/>
      </c>
      <c r="Q704" t="str">
        <f t="shared" ca="1" si="135"/>
        <v>cu</v>
      </c>
      <c r="R704" t="s">
        <v>81</v>
      </c>
      <c r="S704" t="s">
        <v>147</v>
      </c>
      <c r="T704">
        <v>3450</v>
      </c>
      <c r="U704" t="str">
        <f t="shared" ca="1" si="127"/>
        <v>cu</v>
      </c>
      <c r="V704" t="str">
        <f t="shared" si="129"/>
        <v>GO</v>
      </c>
      <c r="W704">
        <f t="shared" si="130"/>
        <v>6900</v>
      </c>
      <c r="X704" t="str">
        <f t="shared" ca="1" si="131"/>
        <v>cu</v>
      </c>
      <c r="Y704" t="str">
        <f t="shared" si="132"/>
        <v>GO</v>
      </c>
      <c r="Z704">
        <f t="shared" si="133"/>
        <v>3450</v>
      </c>
    </row>
    <row r="705" spans="1:26">
      <c r="A705" t="str">
        <f t="shared" si="137"/>
        <v>rt2</v>
      </c>
      <c r="B705" t="str">
        <f t="shared" si="138"/>
        <v>루틴2</v>
      </c>
      <c r="C705">
        <v>136</v>
      </c>
      <c r="D705">
        <v>39</v>
      </c>
      <c r="E705">
        <f t="shared" ca="1" si="134"/>
        <v>6352</v>
      </c>
      <c r="F705">
        <f ca="1">(60+SUMIF(OFFSET(N705,-$C705+1,0,$C705),"EN",OFFSET(O705,-$C705+1,0,$C705)))*SummonTypeTable!$Q$2</f>
        <v>2626.6666666666665</v>
      </c>
      <c r="G705">
        <f ca="1">IF(C705=1,60*SummonTypeTable!$Q$2-OFFSET(F705,0,-1),
IF(F705&lt;&gt;OFFSET(F705,-1,0),OFFSET(F705,-1,0)-OFFSET(F705,0,-1),""))</f>
        <v>-3898.666666666667</v>
      </c>
      <c r="H705">
        <f ca="1">IF(C705=1,60*SummonTypeTable!$Q$2/OFFSET(F705,0,-1),
IF(F705&lt;&gt;OFFSET(F705,-1,0),OFFSET(F705,-1,0)/OFFSET(F705,0,-1),""))</f>
        <v>0.38623005877413935</v>
      </c>
      <c r="I705">
        <f ca="1">(60+SUMIF(OFFSET(N705,-$C705+1,0,$C705),"EN",OFFSET(O705,-$C705+1,0,$C705))+SUMIF(OFFSET(S705,-$C705+1,0,$C705),"EN",OFFSET(T705,-$C705+1,0,$C705)))*SummonTypeTable!$Q$2</f>
        <v>2626.6666666666665</v>
      </c>
      <c r="J705">
        <f ca="1">IF(C705=1,60*SummonTypeTable!$Q$2-OFFSET(I705,0,-4),
IF(I705&lt;&gt;OFFSET(I705,-1,0),OFFSET(I705,-1,0)-OFFSET(I705,0,-4),""))</f>
        <v>-3898.666666666667</v>
      </c>
      <c r="K705">
        <f ca="1">IF(C705=1,60*SummonTypeTable!$Q$2/OFFSET(I705,0,-4),
IF(I705&lt;&gt;OFFSET(I705,-1,0),OFFSET(I705,-1,0)/OFFSET(I705,0,-4),""))</f>
        <v>0.38623005877413935</v>
      </c>
      <c r="L705" t="str">
        <f t="shared" ca="1" si="136"/>
        <v>cu</v>
      </c>
      <c r="M705" t="s">
        <v>81</v>
      </c>
      <c r="N705" t="s">
        <v>146</v>
      </c>
      <c r="O705">
        <v>260</v>
      </c>
      <c r="P705" t="str">
        <f t="shared" si="128"/>
        <v>에너지너무많음</v>
      </c>
      <c r="Q705" t="str">
        <f t="shared" ca="1" si="135"/>
        <v>cu</v>
      </c>
      <c r="R705" t="s">
        <v>81</v>
      </c>
      <c r="S705" t="s">
        <v>147</v>
      </c>
      <c r="T705">
        <v>3475</v>
      </c>
      <c r="U705" t="str">
        <f t="shared" ca="1" si="127"/>
        <v>cu</v>
      </c>
      <c r="V705" t="str">
        <f t="shared" si="129"/>
        <v>EN</v>
      </c>
      <c r="W705">
        <f t="shared" si="130"/>
        <v>260</v>
      </c>
      <c r="X705" t="str">
        <f t="shared" ca="1" si="131"/>
        <v>cu</v>
      </c>
      <c r="Y705" t="str">
        <f t="shared" si="132"/>
        <v>GO</v>
      </c>
      <c r="Z705">
        <f t="shared" si="133"/>
        <v>3475</v>
      </c>
    </row>
    <row r="706" spans="1:26">
      <c r="A706" t="str">
        <f t="shared" si="137"/>
        <v>rt2</v>
      </c>
      <c r="B706" t="str">
        <f t="shared" si="138"/>
        <v>루틴2</v>
      </c>
      <c r="C706">
        <v>137</v>
      </c>
      <c r="D706">
        <v>85</v>
      </c>
      <c r="E706">
        <f t="shared" ca="1" si="134"/>
        <v>6437</v>
      </c>
      <c r="F706">
        <f ca="1">(60+SUMIF(OFFSET(N706,-$C706+1,0,$C706),"EN",OFFSET(O706,-$C706+1,0,$C706)))*SummonTypeTable!$Q$2</f>
        <v>2626.6666666666665</v>
      </c>
      <c r="G706" t="str">
        <f ca="1">IF(C706=1,60*SummonTypeTable!$Q$2-OFFSET(F706,0,-1),
IF(F706&lt;&gt;OFFSET(F706,-1,0),OFFSET(F706,-1,0)-OFFSET(F706,0,-1),""))</f>
        <v/>
      </c>
      <c r="H706" t="str">
        <f ca="1">IF(C706=1,60*SummonTypeTable!$Q$2/OFFSET(F706,0,-1),
IF(F706&lt;&gt;OFFSET(F706,-1,0),OFFSET(F706,-1,0)/OFFSET(F706,0,-1),""))</f>
        <v/>
      </c>
      <c r="I706">
        <f ca="1">(60+SUMIF(OFFSET(N706,-$C706+1,0,$C706),"EN",OFFSET(O706,-$C706+1,0,$C706))+SUMIF(OFFSET(S706,-$C706+1,0,$C706),"EN",OFFSET(T706,-$C706+1,0,$C706)))*SummonTypeTable!$Q$2</f>
        <v>2626.6666666666665</v>
      </c>
      <c r="J706" t="str">
        <f ca="1">IF(C706=1,60*SummonTypeTable!$Q$2-OFFSET(I706,0,-4),
IF(I706&lt;&gt;OFFSET(I706,-1,0),OFFSET(I706,-1,0)-OFFSET(I706,0,-4),""))</f>
        <v/>
      </c>
      <c r="K706" t="str">
        <f ca="1">IF(C706=1,60*SummonTypeTable!$Q$2/OFFSET(I706,0,-4),
IF(I706&lt;&gt;OFFSET(I706,-1,0),OFFSET(I706,-1,0)/OFFSET(I706,0,-4),""))</f>
        <v/>
      </c>
      <c r="L706" t="str">
        <f t="shared" ca="1" si="136"/>
        <v>cu</v>
      </c>
      <c r="M706" t="s">
        <v>81</v>
      </c>
      <c r="N706" t="s">
        <v>147</v>
      </c>
      <c r="O706">
        <v>7000</v>
      </c>
      <c r="P706" t="str">
        <f t="shared" si="128"/>
        <v/>
      </c>
      <c r="Q706" t="str">
        <f t="shared" ca="1" si="135"/>
        <v>cu</v>
      </c>
      <c r="R706" t="s">
        <v>81</v>
      </c>
      <c r="S706" t="s">
        <v>147</v>
      </c>
      <c r="T706">
        <v>3500</v>
      </c>
      <c r="U706" t="str">
        <f t="shared" ref="U706:U769" ca="1" si="139">IF(LEN(L706)=0,"",L706)</f>
        <v>cu</v>
      </c>
      <c r="V706" t="str">
        <f t="shared" si="129"/>
        <v>GO</v>
      </c>
      <c r="W706">
        <f t="shared" si="130"/>
        <v>7000</v>
      </c>
      <c r="X706" t="str">
        <f t="shared" ca="1" si="131"/>
        <v>cu</v>
      </c>
      <c r="Y706" t="str">
        <f t="shared" si="132"/>
        <v>GO</v>
      </c>
      <c r="Z706">
        <f t="shared" si="133"/>
        <v>3500</v>
      </c>
    </row>
    <row r="707" spans="1:26">
      <c r="A707" t="str">
        <f t="shared" si="137"/>
        <v>rt2</v>
      </c>
      <c r="B707" t="str">
        <f t="shared" si="138"/>
        <v>루틴2</v>
      </c>
      <c r="C707">
        <v>138</v>
      </c>
      <c r="D707">
        <v>123</v>
      </c>
      <c r="E707">
        <f t="shared" ca="1" si="134"/>
        <v>6560</v>
      </c>
      <c r="F707">
        <f ca="1">(60+SUMIF(OFFSET(N707,-$C707+1,0,$C707),"EN",OFFSET(O707,-$C707+1,0,$C707)))*SummonTypeTable!$Q$2</f>
        <v>2626.6666666666665</v>
      </c>
      <c r="G707" t="str">
        <f ca="1">IF(C707=1,60*SummonTypeTable!$Q$2-OFFSET(F707,0,-1),
IF(F707&lt;&gt;OFFSET(F707,-1,0),OFFSET(F707,-1,0)-OFFSET(F707,0,-1),""))</f>
        <v/>
      </c>
      <c r="H707" t="str">
        <f ca="1">IF(C707=1,60*SummonTypeTable!$Q$2/OFFSET(F707,0,-1),
IF(F707&lt;&gt;OFFSET(F707,-1,0),OFFSET(F707,-1,0)/OFFSET(F707,0,-1),""))</f>
        <v/>
      </c>
      <c r="I707">
        <f ca="1">(60+SUMIF(OFFSET(N707,-$C707+1,0,$C707),"EN",OFFSET(O707,-$C707+1,0,$C707))+SUMIF(OFFSET(S707,-$C707+1,0,$C707),"EN",OFFSET(T707,-$C707+1,0,$C707)))*SummonTypeTable!$Q$2</f>
        <v>2626.6666666666665</v>
      </c>
      <c r="J707" t="str">
        <f ca="1">IF(C707=1,60*SummonTypeTable!$Q$2-OFFSET(I707,0,-4),
IF(I707&lt;&gt;OFFSET(I707,-1,0),OFFSET(I707,-1,0)-OFFSET(I707,0,-4),""))</f>
        <v/>
      </c>
      <c r="K707" t="str">
        <f ca="1">IF(C707=1,60*SummonTypeTable!$Q$2/OFFSET(I707,0,-4),
IF(I707&lt;&gt;OFFSET(I707,-1,0),OFFSET(I707,-1,0)/OFFSET(I707,0,-4),""))</f>
        <v/>
      </c>
      <c r="L707" t="str">
        <f t="shared" ca="1" si="136"/>
        <v>it</v>
      </c>
      <c r="M707" t="s">
        <v>139</v>
      </c>
      <c r="N707" t="s">
        <v>138</v>
      </c>
      <c r="O707">
        <v>10</v>
      </c>
      <c r="P707" t="str">
        <f t="shared" si="128"/>
        <v/>
      </c>
      <c r="Q707" t="str">
        <f t="shared" ca="1" si="135"/>
        <v>cu</v>
      </c>
      <c r="R707" t="s">
        <v>81</v>
      </c>
      <c r="S707" t="s">
        <v>147</v>
      </c>
      <c r="T707">
        <v>3525</v>
      </c>
      <c r="U707" t="str">
        <f t="shared" ca="1" si="139"/>
        <v>it</v>
      </c>
      <c r="V707" t="str">
        <f t="shared" si="129"/>
        <v>Cash_sSpellGacha</v>
      </c>
      <c r="W707">
        <f t="shared" si="130"/>
        <v>10</v>
      </c>
      <c r="X707" t="str">
        <f t="shared" ca="1" si="131"/>
        <v>cu</v>
      </c>
      <c r="Y707" t="str">
        <f t="shared" si="132"/>
        <v>GO</v>
      </c>
      <c r="Z707">
        <f t="shared" si="133"/>
        <v>3525</v>
      </c>
    </row>
    <row r="708" spans="1:26">
      <c r="A708" t="str">
        <f t="shared" si="137"/>
        <v>rt2</v>
      </c>
      <c r="B708" t="str">
        <f t="shared" si="138"/>
        <v>루틴2</v>
      </c>
      <c r="C708">
        <v>139</v>
      </c>
      <c r="D708">
        <v>119</v>
      </c>
      <c r="E708">
        <f t="shared" ca="1" si="134"/>
        <v>6679</v>
      </c>
      <c r="F708">
        <f ca="1">(60+SUMIF(OFFSET(N708,-$C708+1,0,$C708),"EN",OFFSET(O708,-$C708+1,0,$C708)))*SummonTypeTable!$Q$2</f>
        <v>2626.6666666666665</v>
      </c>
      <c r="G708" t="str">
        <f ca="1">IF(C708=1,60*SummonTypeTable!$Q$2-OFFSET(F708,0,-1),
IF(F708&lt;&gt;OFFSET(F708,-1,0),OFFSET(F708,-1,0)-OFFSET(F708,0,-1),""))</f>
        <v/>
      </c>
      <c r="H708" t="str">
        <f ca="1">IF(C708=1,60*SummonTypeTable!$Q$2/OFFSET(F708,0,-1),
IF(F708&lt;&gt;OFFSET(F708,-1,0),OFFSET(F708,-1,0)/OFFSET(F708,0,-1),""))</f>
        <v/>
      </c>
      <c r="I708">
        <f ca="1">(60+SUMIF(OFFSET(N708,-$C708+1,0,$C708),"EN",OFFSET(O708,-$C708+1,0,$C708))+SUMIF(OFFSET(S708,-$C708+1,0,$C708),"EN",OFFSET(T708,-$C708+1,0,$C708)))*SummonTypeTable!$Q$2</f>
        <v>2626.6666666666665</v>
      </c>
      <c r="J708" t="str">
        <f ca="1">IF(C708=1,60*SummonTypeTable!$Q$2-OFFSET(I708,0,-4),
IF(I708&lt;&gt;OFFSET(I708,-1,0),OFFSET(I708,-1,0)-OFFSET(I708,0,-4),""))</f>
        <v/>
      </c>
      <c r="K708" t="str">
        <f ca="1">IF(C708=1,60*SummonTypeTable!$Q$2/OFFSET(I708,0,-4),
IF(I708&lt;&gt;OFFSET(I708,-1,0),OFFSET(I708,-1,0)/OFFSET(I708,0,-4),""))</f>
        <v/>
      </c>
      <c r="L708" t="str">
        <f t="shared" ca="1" si="136"/>
        <v>cu</v>
      </c>
      <c r="M708" t="s">
        <v>81</v>
      </c>
      <c r="N708" t="s">
        <v>147</v>
      </c>
      <c r="O708">
        <v>7100</v>
      </c>
      <c r="P708" t="str">
        <f t="shared" si="128"/>
        <v/>
      </c>
      <c r="Q708" t="str">
        <f t="shared" ca="1" si="135"/>
        <v>cu</v>
      </c>
      <c r="R708" t="s">
        <v>81</v>
      </c>
      <c r="S708" t="s">
        <v>147</v>
      </c>
      <c r="T708">
        <v>3550</v>
      </c>
      <c r="U708" t="str">
        <f t="shared" ca="1" si="139"/>
        <v>cu</v>
      </c>
      <c r="V708" t="str">
        <f t="shared" si="129"/>
        <v>GO</v>
      </c>
      <c r="W708">
        <f t="shared" si="130"/>
        <v>7100</v>
      </c>
      <c r="X708" t="str">
        <f t="shared" ca="1" si="131"/>
        <v>cu</v>
      </c>
      <c r="Y708" t="str">
        <f t="shared" si="132"/>
        <v>GO</v>
      </c>
      <c r="Z708">
        <f t="shared" si="133"/>
        <v>3550</v>
      </c>
    </row>
    <row r="709" spans="1:26">
      <c r="A709" t="str">
        <f t="shared" si="137"/>
        <v>rt2</v>
      </c>
      <c r="B709" t="str">
        <f t="shared" si="138"/>
        <v>루틴2</v>
      </c>
      <c r="C709">
        <v>140</v>
      </c>
      <c r="D709">
        <v>97</v>
      </c>
      <c r="E709">
        <f t="shared" ca="1" si="134"/>
        <v>6776</v>
      </c>
      <c r="F709">
        <f ca="1">(60+SUMIF(OFFSET(N709,-$C709+1,0,$C709),"EN",OFFSET(O709,-$C709+1,0,$C709)))*SummonTypeTable!$Q$2</f>
        <v>2626.6666666666665</v>
      </c>
      <c r="G709" t="str">
        <f ca="1">IF(C709=1,60*SummonTypeTable!$Q$2-OFFSET(F709,0,-1),
IF(F709&lt;&gt;OFFSET(F709,-1,0),OFFSET(F709,-1,0)-OFFSET(F709,0,-1),""))</f>
        <v/>
      </c>
      <c r="H709" t="str">
        <f ca="1">IF(C709=1,60*SummonTypeTable!$Q$2/OFFSET(F709,0,-1),
IF(F709&lt;&gt;OFFSET(F709,-1,0),OFFSET(F709,-1,0)/OFFSET(F709,0,-1),""))</f>
        <v/>
      </c>
      <c r="I709">
        <f ca="1">(60+SUMIF(OFFSET(N709,-$C709+1,0,$C709),"EN",OFFSET(O709,-$C709+1,0,$C709))+SUMIF(OFFSET(S709,-$C709+1,0,$C709),"EN",OFFSET(T709,-$C709+1,0,$C709)))*SummonTypeTable!$Q$2</f>
        <v>2626.6666666666665</v>
      </c>
      <c r="J709" t="str">
        <f ca="1">IF(C709=1,60*SummonTypeTable!$Q$2-OFFSET(I709,0,-4),
IF(I709&lt;&gt;OFFSET(I709,-1,0),OFFSET(I709,-1,0)-OFFSET(I709,0,-4),""))</f>
        <v/>
      </c>
      <c r="K709" t="str">
        <f ca="1">IF(C709=1,60*SummonTypeTable!$Q$2/OFFSET(I709,0,-4),
IF(I709&lt;&gt;OFFSET(I709,-1,0),OFFSET(I709,-1,0)/OFFSET(I709,0,-4),""))</f>
        <v/>
      </c>
      <c r="L709" t="str">
        <f t="shared" ca="1" si="136"/>
        <v>cu</v>
      </c>
      <c r="M709" t="s">
        <v>81</v>
      </c>
      <c r="N709" t="s">
        <v>153</v>
      </c>
      <c r="O709">
        <v>24</v>
      </c>
      <c r="P709" t="str">
        <f t="shared" si="128"/>
        <v/>
      </c>
      <c r="Q709" t="str">
        <f t="shared" ca="1" si="135"/>
        <v>cu</v>
      </c>
      <c r="R709" t="s">
        <v>81</v>
      </c>
      <c r="S709" t="s">
        <v>153</v>
      </c>
      <c r="T709">
        <v>8</v>
      </c>
      <c r="U709" t="str">
        <f t="shared" ca="1" si="139"/>
        <v>cu</v>
      </c>
      <c r="V709" t="str">
        <f t="shared" si="129"/>
        <v>DI</v>
      </c>
      <c r="W709">
        <f t="shared" si="130"/>
        <v>24</v>
      </c>
      <c r="X709" t="str">
        <f t="shared" ca="1" si="131"/>
        <v>cu</v>
      </c>
      <c r="Y709" t="str">
        <f t="shared" si="132"/>
        <v>DI</v>
      </c>
      <c r="Z709">
        <f t="shared" si="133"/>
        <v>8</v>
      </c>
    </row>
    <row r="710" spans="1:26">
      <c r="A710" t="str">
        <f t="shared" si="137"/>
        <v>rt2</v>
      </c>
      <c r="B710" t="str">
        <f t="shared" si="138"/>
        <v>루틴2</v>
      </c>
      <c r="C710">
        <v>141</v>
      </c>
      <c r="D710">
        <v>42</v>
      </c>
      <c r="E710">
        <f t="shared" ca="1" si="134"/>
        <v>6818</v>
      </c>
      <c r="F710">
        <f ca="1">(60+SUMIF(OFFSET(N710,-$C710+1,0,$C710),"EN",OFFSET(O710,-$C710+1,0,$C710)))*SummonTypeTable!$Q$2</f>
        <v>2626.6666666666665</v>
      </c>
      <c r="G710" t="str">
        <f ca="1">IF(C710=1,60*SummonTypeTable!$Q$2-OFFSET(F710,0,-1),
IF(F710&lt;&gt;OFFSET(F710,-1,0),OFFSET(F710,-1,0)-OFFSET(F710,0,-1),""))</f>
        <v/>
      </c>
      <c r="H710" t="str">
        <f ca="1">IF(C710=1,60*SummonTypeTable!$Q$2/OFFSET(F710,0,-1),
IF(F710&lt;&gt;OFFSET(F710,-1,0),OFFSET(F710,-1,0)/OFFSET(F710,0,-1),""))</f>
        <v/>
      </c>
      <c r="I710">
        <f ca="1">(60+SUMIF(OFFSET(N710,-$C710+1,0,$C710),"EN",OFFSET(O710,-$C710+1,0,$C710))+SUMIF(OFFSET(S710,-$C710+1,0,$C710),"EN",OFFSET(T710,-$C710+1,0,$C710)))*SummonTypeTable!$Q$2</f>
        <v>2626.6666666666665</v>
      </c>
      <c r="J710" t="str">
        <f ca="1">IF(C710=1,60*SummonTypeTable!$Q$2-OFFSET(I710,0,-4),
IF(I710&lt;&gt;OFFSET(I710,-1,0),OFFSET(I710,-1,0)-OFFSET(I710,0,-4),""))</f>
        <v/>
      </c>
      <c r="K710" t="str">
        <f ca="1">IF(C710=1,60*SummonTypeTable!$Q$2/OFFSET(I710,0,-4),
IF(I710&lt;&gt;OFFSET(I710,-1,0),OFFSET(I710,-1,0)/OFFSET(I710,0,-4),""))</f>
        <v/>
      </c>
      <c r="L710" t="str">
        <f t="shared" ca="1" si="136"/>
        <v>it</v>
      </c>
      <c r="M710" t="s">
        <v>139</v>
      </c>
      <c r="N710" t="s">
        <v>140</v>
      </c>
      <c r="O710">
        <v>1</v>
      </c>
      <c r="P710" t="str">
        <f t="shared" si="128"/>
        <v/>
      </c>
      <c r="Q710" t="str">
        <f t="shared" ca="1" si="135"/>
        <v>cu</v>
      </c>
      <c r="R710" t="s">
        <v>81</v>
      </c>
      <c r="S710" t="s">
        <v>147</v>
      </c>
      <c r="T710">
        <v>3600</v>
      </c>
      <c r="U710" t="str">
        <f t="shared" ca="1" si="139"/>
        <v>it</v>
      </c>
      <c r="V710" t="str">
        <f t="shared" si="129"/>
        <v>Cash_sCharacterGacha</v>
      </c>
      <c r="W710">
        <f t="shared" si="130"/>
        <v>1</v>
      </c>
      <c r="X710" t="str">
        <f t="shared" ca="1" si="131"/>
        <v>cu</v>
      </c>
      <c r="Y710" t="str">
        <f t="shared" si="132"/>
        <v>GO</v>
      </c>
      <c r="Z710">
        <f t="shared" si="133"/>
        <v>3600</v>
      </c>
    </row>
    <row r="711" spans="1:26">
      <c r="A711" t="str">
        <f t="shared" si="137"/>
        <v>rt2</v>
      </c>
      <c r="B711" t="str">
        <f t="shared" si="138"/>
        <v>루틴2</v>
      </c>
      <c r="C711">
        <v>142</v>
      </c>
      <c r="D711">
        <v>104</v>
      </c>
      <c r="E711">
        <f t="shared" ca="1" si="134"/>
        <v>6922</v>
      </c>
      <c r="F711">
        <f ca="1">(60+SUMIF(OFFSET(N711,-$C711+1,0,$C711),"EN",OFFSET(O711,-$C711+1,0,$C711)))*SummonTypeTable!$Q$2</f>
        <v>2626.6666666666665</v>
      </c>
      <c r="G711" t="str">
        <f ca="1">IF(C711=1,60*SummonTypeTable!$Q$2-OFFSET(F711,0,-1),
IF(F711&lt;&gt;OFFSET(F711,-1,0),OFFSET(F711,-1,0)-OFFSET(F711,0,-1),""))</f>
        <v/>
      </c>
      <c r="H711" t="str">
        <f ca="1">IF(C711=1,60*SummonTypeTable!$Q$2/OFFSET(F711,0,-1),
IF(F711&lt;&gt;OFFSET(F711,-1,0),OFFSET(F711,-1,0)/OFFSET(F711,0,-1),""))</f>
        <v/>
      </c>
      <c r="I711">
        <f ca="1">(60+SUMIF(OFFSET(N711,-$C711+1,0,$C711),"EN",OFFSET(O711,-$C711+1,0,$C711))+SUMIF(OFFSET(S711,-$C711+1,0,$C711),"EN",OFFSET(T711,-$C711+1,0,$C711)))*SummonTypeTable!$Q$2</f>
        <v>2626.6666666666665</v>
      </c>
      <c r="J711" t="str">
        <f ca="1">IF(C711=1,60*SummonTypeTable!$Q$2-OFFSET(I711,0,-4),
IF(I711&lt;&gt;OFFSET(I711,-1,0),OFFSET(I711,-1,0)-OFFSET(I711,0,-4),""))</f>
        <v/>
      </c>
      <c r="K711" t="str">
        <f ca="1">IF(C711=1,60*SummonTypeTable!$Q$2/OFFSET(I711,0,-4),
IF(I711&lt;&gt;OFFSET(I711,-1,0),OFFSET(I711,-1,0)/OFFSET(I711,0,-4),""))</f>
        <v/>
      </c>
      <c r="L711" t="str">
        <f t="shared" ca="1" si="136"/>
        <v>cu</v>
      </c>
      <c r="M711" t="s">
        <v>81</v>
      </c>
      <c r="N711" t="s">
        <v>147</v>
      </c>
      <c r="O711">
        <v>7250</v>
      </c>
      <c r="P711" t="str">
        <f t="shared" si="128"/>
        <v/>
      </c>
      <c r="Q711" t="str">
        <f t="shared" ca="1" si="135"/>
        <v>cu</v>
      </c>
      <c r="R711" t="s">
        <v>81</v>
      </c>
      <c r="S711" t="s">
        <v>147</v>
      </c>
      <c r="T711">
        <v>3625</v>
      </c>
      <c r="U711" t="str">
        <f t="shared" ca="1" si="139"/>
        <v>cu</v>
      </c>
      <c r="V711" t="str">
        <f t="shared" si="129"/>
        <v>GO</v>
      </c>
      <c r="W711">
        <f t="shared" si="130"/>
        <v>7250</v>
      </c>
      <c r="X711" t="str">
        <f t="shared" ca="1" si="131"/>
        <v>cu</v>
      </c>
      <c r="Y711" t="str">
        <f t="shared" si="132"/>
        <v>GO</v>
      </c>
      <c r="Z711">
        <f t="shared" si="133"/>
        <v>3625</v>
      </c>
    </row>
    <row r="712" spans="1:26">
      <c r="A712" t="str">
        <f t="shared" si="137"/>
        <v>rt2</v>
      </c>
      <c r="B712" t="str">
        <f t="shared" si="138"/>
        <v>루틴2</v>
      </c>
      <c r="C712">
        <v>143</v>
      </c>
      <c r="D712">
        <v>298</v>
      </c>
      <c r="E712">
        <f t="shared" ca="1" si="134"/>
        <v>7220</v>
      </c>
      <c r="F712">
        <f ca="1">(60+SUMIF(OFFSET(N712,-$C712+1,0,$C712),"EN",OFFSET(O712,-$C712+1,0,$C712)))*SummonTypeTable!$Q$2</f>
        <v>2786.6666666666665</v>
      </c>
      <c r="G712">
        <f ca="1">IF(C712=1,60*SummonTypeTable!$Q$2-OFFSET(F712,0,-1),
IF(F712&lt;&gt;OFFSET(F712,-1,0),OFFSET(F712,-1,0)-OFFSET(F712,0,-1),""))</f>
        <v>-4593.3333333333339</v>
      </c>
      <c r="H712">
        <f ca="1">IF(C712=1,60*SummonTypeTable!$Q$2/OFFSET(F712,0,-1),
IF(F712&lt;&gt;OFFSET(F712,-1,0),OFFSET(F712,-1,0)/OFFSET(F712,0,-1),""))</f>
        <v>0.36380424746075712</v>
      </c>
      <c r="I712">
        <f ca="1">(60+SUMIF(OFFSET(N712,-$C712+1,0,$C712),"EN",OFFSET(O712,-$C712+1,0,$C712))+SUMIF(OFFSET(S712,-$C712+1,0,$C712),"EN",OFFSET(T712,-$C712+1,0,$C712)))*SummonTypeTable!$Q$2</f>
        <v>2786.6666666666665</v>
      </c>
      <c r="J712">
        <f ca="1">IF(C712=1,60*SummonTypeTable!$Q$2-OFFSET(I712,0,-4),
IF(I712&lt;&gt;OFFSET(I712,-1,0),OFFSET(I712,-1,0)-OFFSET(I712,0,-4),""))</f>
        <v>-4593.3333333333339</v>
      </c>
      <c r="K712">
        <f ca="1">IF(C712=1,60*SummonTypeTable!$Q$2/OFFSET(I712,0,-4),
IF(I712&lt;&gt;OFFSET(I712,-1,0),OFFSET(I712,-1,0)/OFFSET(I712,0,-4),""))</f>
        <v>0.36380424746075712</v>
      </c>
      <c r="L712" t="str">
        <f t="shared" ca="1" si="136"/>
        <v>cu</v>
      </c>
      <c r="M712" t="s">
        <v>81</v>
      </c>
      <c r="N712" t="s">
        <v>146</v>
      </c>
      <c r="O712">
        <v>240</v>
      </c>
      <c r="P712" t="str">
        <f t="shared" si="128"/>
        <v>에너지너무많음</v>
      </c>
      <c r="Q712" t="str">
        <f t="shared" ca="1" si="135"/>
        <v>cu</v>
      </c>
      <c r="R712" t="s">
        <v>81</v>
      </c>
      <c r="S712" t="s">
        <v>147</v>
      </c>
      <c r="T712">
        <v>3650</v>
      </c>
      <c r="U712" t="str">
        <f t="shared" ca="1" si="139"/>
        <v>cu</v>
      </c>
      <c r="V712" t="str">
        <f t="shared" si="129"/>
        <v>EN</v>
      </c>
      <c r="W712">
        <f t="shared" si="130"/>
        <v>240</v>
      </c>
      <c r="X712" t="str">
        <f t="shared" ca="1" si="131"/>
        <v>cu</v>
      </c>
      <c r="Y712" t="str">
        <f t="shared" si="132"/>
        <v>GO</v>
      </c>
      <c r="Z712">
        <f t="shared" si="133"/>
        <v>3650</v>
      </c>
    </row>
    <row r="713" spans="1:26">
      <c r="A713" t="str">
        <f t="shared" si="137"/>
        <v>rt2</v>
      </c>
      <c r="B713" t="str">
        <f t="shared" si="138"/>
        <v>루틴2</v>
      </c>
      <c r="C713">
        <v>144</v>
      </c>
      <c r="D713">
        <v>92</v>
      </c>
      <c r="E713">
        <f t="shared" ca="1" si="134"/>
        <v>7312</v>
      </c>
      <c r="F713">
        <f ca="1">(60+SUMIF(OFFSET(N713,-$C713+1,0,$C713),"EN",OFFSET(O713,-$C713+1,0,$C713)))*SummonTypeTable!$Q$2</f>
        <v>2786.6666666666665</v>
      </c>
      <c r="G713" t="str">
        <f ca="1">IF(C713=1,60*SummonTypeTable!$Q$2-OFFSET(F713,0,-1),
IF(F713&lt;&gt;OFFSET(F713,-1,0),OFFSET(F713,-1,0)-OFFSET(F713,0,-1),""))</f>
        <v/>
      </c>
      <c r="H713" t="str">
        <f ca="1">IF(C713=1,60*SummonTypeTable!$Q$2/OFFSET(F713,0,-1),
IF(F713&lt;&gt;OFFSET(F713,-1,0),OFFSET(F713,-1,0)/OFFSET(F713,0,-1),""))</f>
        <v/>
      </c>
      <c r="I713">
        <f ca="1">(60+SUMIF(OFFSET(N713,-$C713+1,0,$C713),"EN",OFFSET(O713,-$C713+1,0,$C713))+SUMIF(OFFSET(S713,-$C713+1,0,$C713),"EN",OFFSET(T713,-$C713+1,0,$C713)))*SummonTypeTable!$Q$2</f>
        <v>2786.6666666666665</v>
      </c>
      <c r="J713" t="str">
        <f ca="1">IF(C713=1,60*SummonTypeTable!$Q$2-OFFSET(I713,0,-4),
IF(I713&lt;&gt;OFFSET(I713,-1,0),OFFSET(I713,-1,0)-OFFSET(I713,0,-4),""))</f>
        <v/>
      </c>
      <c r="K713" t="str">
        <f ca="1">IF(C713=1,60*SummonTypeTable!$Q$2/OFFSET(I713,0,-4),
IF(I713&lt;&gt;OFFSET(I713,-1,0),OFFSET(I713,-1,0)/OFFSET(I713,0,-4),""))</f>
        <v/>
      </c>
      <c r="L713" t="str">
        <f t="shared" ca="1" si="136"/>
        <v>it</v>
      </c>
      <c r="M713" t="s">
        <v>139</v>
      </c>
      <c r="N713" t="s">
        <v>158</v>
      </c>
      <c r="O713">
        <v>1</v>
      </c>
      <c r="P713" t="str">
        <f t="shared" si="128"/>
        <v/>
      </c>
      <c r="Q713" t="str">
        <f t="shared" ca="1" si="135"/>
        <v>cu</v>
      </c>
      <c r="R713" t="s">
        <v>81</v>
      </c>
      <c r="S713" t="s">
        <v>147</v>
      </c>
      <c r="T713">
        <v>3675</v>
      </c>
      <c r="U713" t="str">
        <f t="shared" ca="1" si="139"/>
        <v>it</v>
      </c>
      <c r="V713" t="str">
        <f t="shared" si="129"/>
        <v>Cash_sEquipGacha</v>
      </c>
      <c r="W713">
        <f t="shared" si="130"/>
        <v>1</v>
      </c>
      <c r="X713" t="str">
        <f t="shared" ca="1" si="131"/>
        <v>cu</v>
      </c>
      <c r="Y713" t="str">
        <f t="shared" si="132"/>
        <v>GO</v>
      </c>
      <c r="Z713">
        <f t="shared" si="133"/>
        <v>3675</v>
      </c>
    </row>
    <row r="714" spans="1:26">
      <c r="A714" t="str">
        <f t="shared" si="137"/>
        <v>rt2</v>
      </c>
      <c r="B714" t="str">
        <f t="shared" si="138"/>
        <v>루틴2</v>
      </c>
      <c r="C714">
        <v>145</v>
      </c>
      <c r="D714">
        <v>175</v>
      </c>
      <c r="E714">
        <f t="shared" ca="1" si="134"/>
        <v>7487</v>
      </c>
      <c r="F714">
        <f ca="1">(60+SUMIF(OFFSET(N714,-$C714+1,0,$C714),"EN",OFFSET(O714,-$C714+1,0,$C714)))*SummonTypeTable!$Q$2</f>
        <v>2786.6666666666665</v>
      </c>
      <c r="G714" t="str">
        <f ca="1">IF(C714=1,60*SummonTypeTable!$Q$2-OFFSET(F714,0,-1),
IF(F714&lt;&gt;OFFSET(F714,-1,0),OFFSET(F714,-1,0)-OFFSET(F714,0,-1),""))</f>
        <v/>
      </c>
      <c r="H714" t="str">
        <f ca="1">IF(C714=1,60*SummonTypeTable!$Q$2/OFFSET(F714,0,-1),
IF(F714&lt;&gt;OFFSET(F714,-1,0),OFFSET(F714,-1,0)/OFFSET(F714,0,-1),""))</f>
        <v/>
      </c>
      <c r="I714">
        <f ca="1">(60+SUMIF(OFFSET(N714,-$C714+1,0,$C714),"EN",OFFSET(O714,-$C714+1,0,$C714))+SUMIF(OFFSET(S714,-$C714+1,0,$C714),"EN",OFFSET(T714,-$C714+1,0,$C714)))*SummonTypeTable!$Q$2</f>
        <v>2786.6666666666665</v>
      </c>
      <c r="J714" t="str">
        <f ca="1">IF(C714=1,60*SummonTypeTable!$Q$2-OFFSET(I714,0,-4),
IF(I714&lt;&gt;OFFSET(I714,-1,0),OFFSET(I714,-1,0)-OFFSET(I714,0,-4),""))</f>
        <v/>
      </c>
      <c r="K714" t="str">
        <f ca="1">IF(C714=1,60*SummonTypeTable!$Q$2/OFFSET(I714,0,-4),
IF(I714&lt;&gt;OFFSET(I714,-1,0),OFFSET(I714,-1,0)/OFFSET(I714,0,-4),""))</f>
        <v/>
      </c>
      <c r="L714" t="str">
        <f t="shared" ca="1" si="136"/>
        <v>cu</v>
      </c>
      <c r="M714" t="s">
        <v>81</v>
      </c>
      <c r="N714" t="s">
        <v>147</v>
      </c>
      <c r="O714">
        <v>7400</v>
      </c>
      <c r="P714" t="str">
        <f t="shared" si="128"/>
        <v/>
      </c>
      <c r="Q714" t="str">
        <f t="shared" ca="1" si="135"/>
        <v>cu</v>
      </c>
      <c r="R714" t="s">
        <v>81</v>
      </c>
      <c r="S714" t="s">
        <v>147</v>
      </c>
      <c r="T714">
        <v>3700</v>
      </c>
      <c r="U714" t="str">
        <f t="shared" ca="1" si="139"/>
        <v>cu</v>
      </c>
      <c r="V714" t="str">
        <f t="shared" si="129"/>
        <v>GO</v>
      </c>
      <c r="W714">
        <f t="shared" si="130"/>
        <v>7400</v>
      </c>
      <c r="X714" t="str">
        <f t="shared" ca="1" si="131"/>
        <v>cu</v>
      </c>
      <c r="Y714" t="str">
        <f t="shared" si="132"/>
        <v>GO</v>
      </c>
      <c r="Z714">
        <f t="shared" si="133"/>
        <v>3700</v>
      </c>
    </row>
    <row r="715" spans="1:26">
      <c r="A715" t="str">
        <f t="shared" si="137"/>
        <v>rt2</v>
      </c>
      <c r="B715" t="str">
        <f t="shared" si="138"/>
        <v>루틴2</v>
      </c>
      <c r="C715">
        <v>146</v>
      </c>
      <c r="D715">
        <v>197</v>
      </c>
      <c r="E715">
        <f t="shared" ca="1" si="134"/>
        <v>7684</v>
      </c>
      <c r="F715">
        <f ca="1">(60+SUMIF(OFFSET(N715,-$C715+1,0,$C715),"EN",OFFSET(O715,-$C715+1,0,$C715)))*SummonTypeTable!$Q$2</f>
        <v>2963.333333333333</v>
      </c>
      <c r="G715">
        <f ca="1">IF(C715=1,60*SummonTypeTable!$Q$2-OFFSET(F715,0,-1),
IF(F715&lt;&gt;OFFSET(F715,-1,0),OFFSET(F715,-1,0)-OFFSET(F715,0,-1),""))</f>
        <v>-4897.3333333333339</v>
      </c>
      <c r="H715">
        <f ca="1">IF(C715=1,60*SummonTypeTable!$Q$2/OFFSET(F715,0,-1),
IF(F715&lt;&gt;OFFSET(F715,-1,0),OFFSET(F715,-1,0)/OFFSET(F715,0,-1),""))</f>
        <v>0.36265833767135169</v>
      </c>
      <c r="I715">
        <f ca="1">(60+SUMIF(OFFSET(N715,-$C715+1,0,$C715),"EN",OFFSET(O715,-$C715+1,0,$C715))+SUMIF(OFFSET(S715,-$C715+1,0,$C715),"EN",OFFSET(T715,-$C715+1,0,$C715)))*SummonTypeTable!$Q$2</f>
        <v>2963.333333333333</v>
      </c>
      <c r="J715">
        <f ca="1">IF(C715=1,60*SummonTypeTable!$Q$2-OFFSET(I715,0,-4),
IF(I715&lt;&gt;OFFSET(I715,-1,0),OFFSET(I715,-1,0)-OFFSET(I715,0,-4),""))</f>
        <v>-4897.3333333333339</v>
      </c>
      <c r="K715">
        <f ca="1">IF(C715=1,60*SummonTypeTable!$Q$2/OFFSET(I715,0,-4),
IF(I715&lt;&gt;OFFSET(I715,-1,0),OFFSET(I715,-1,0)/OFFSET(I715,0,-4),""))</f>
        <v>0.36265833767135169</v>
      </c>
      <c r="L715" t="str">
        <f t="shared" ca="1" si="136"/>
        <v>cu</v>
      </c>
      <c r="M715" t="s">
        <v>81</v>
      </c>
      <c r="N715" t="s">
        <v>146</v>
      </c>
      <c r="O715">
        <v>265</v>
      </c>
      <c r="P715" t="str">
        <f t="shared" si="128"/>
        <v>에너지너무많음</v>
      </c>
      <c r="Q715" t="str">
        <f t="shared" ca="1" si="135"/>
        <v>cu</v>
      </c>
      <c r="R715" t="s">
        <v>81</v>
      </c>
      <c r="S715" t="s">
        <v>147</v>
      </c>
      <c r="T715">
        <v>3725</v>
      </c>
      <c r="U715" t="str">
        <f t="shared" ca="1" si="139"/>
        <v>cu</v>
      </c>
      <c r="V715" t="str">
        <f t="shared" si="129"/>
        <v>EN</v>
      </c>
      <c r="W715">
        <f t="shared" si="130"/>
        <v>265</v>
      </c>
      <c r="X715" t="str">
        <f t="shared" ca="1" si="131"/>
        <v>cu</v>
      </c>
      <c r="Y715" t="str">
        <f t="shared" si="132"/>
        <v>GO</v>
      </c>
      <c r="Z715">
        <f t="shared" si="133"/>
        <v>3725</v>
      </c>
    </row>
    <row r="716" spans="1:26">
      <c r="A716" t="str">
        <f t="shared" si="137"/>
        <v>rt2</v>
      </c>
      <c r="B716" t="str">
        <f t="shared" si="138"/>
        <v>루틴2</v>
      </c>
      <c r="C716">
        <v>147</v>
      </c>
      <c r="D716">
        <v>69</v>
      </c>
      <c r="E716">
        <f t="shared" ca="1" si="134"/>
        <v>7753</v>
      </c>
      <c r="F716">
        <f ca="1">(60+SUMIF(OFFSET(N716,-$C716+1,0,$C716),"EN",OFFSET(O716,-$C716+1,0,$C716)))*SummonTypeTable!$Q$2</f>
        <v>2963.333333333333</v>
      </c>
      <c r="G716" t="str">
        <f ca="1">IF(C716=1,60*SummonTypeTable!$Q$2-OFFSET(F716,0,-1),
IF(F716&lt;&gt;OFFSET(F716,-1,0),OFFSET(F716,-1,0)-OFFSET(F716,0,-1),""))</f>
        <v/>
      </c>
      <c r="H716" t="str">
        <f ca="1">IF(C716=1,60*SummonTypeTable!$Q$2/OFFSET(F716,0,-1),
IF(F716&lt;&gt;OFFSET(F716,-1,0),OFFSET(F716,-1,0)/OFFSET(F716,0,-1),""))</f>
        <v/>
      </c>
      <c r="I716">
        <f ca="1">(60+SUMIF(OFFSET(N716,-$C716+1,0,$C716),"EN",OFFSET(O716,-$C716+1,0,$C716))+SUMIF(OFFSET(S716,-$C716+1,0,$C716),"EN",OFFSET(T716,-$C716+1,0,$C716)))*SummonTypeTable!$Q$2</f>
        <v>2963.333333333333</v>
      </c>
      <c r="J716" t="str">
        <f ca="1">IF(C716=1,60*SummonTypeTable!$Q$2-OFFSET(I716,0,-4),
IF(I716&lt;&gt;OFFSET(I716,-1,0),OFFSET(I716,-1,0)-OFFSET(I716,0,-4),""))</f>
        <v/>
      </c>
      <c r="K716" t="str">
        <f ca="1">IF(C716=1,60*SummonTypeTable!$Q$2/OFFSET(I716,0,-4),
IF(I716&lt;&gt;OFFSET(I716,-1,0),OFFSET(I716,-1,0)/OFFSET(I716,0,-4),""))</f>
        <v/>
      </c>
      <c r="L716" t="str">
        <f t="shared" ca="1" si="136"/>
        <v>cu</v>
      </c>
      <c r="M716" t="s">
        <v>81</v>
      </c>
      <c r="N716" t="s">
        <v>147</v>
      </c>
      <c r="O716">
        <v>7500</v>
      </c>
      <c r="P716" t="str">
        <f t="shared" si="128"/>
        <v/>
      </c>
      <c r="Q716" t="str">
        <f t="shared" ca="1" si="135"/>
        <v>cu</v>
      </c>
      <c r="R716" t="s">
        <v>81</v>
      </c>
      <c r="S716" t="s">
        <v>147</v>
      </c>
      <c r="T716">
        <v>3750</v>
      </c>
      <c r="U716" t="str">
        <f t="shared" ca="1" si="139"/>
        <v>cu</v>
      </c>
      <c r="V716" t="str">
        <f t="shared" si="129"/>
        <v>GO</v>
      </c>
      <c r="W716">
        <f t="shared" si="130"/>
        <v>7500</v>
      </c>
      <c r="X716" t="str">
        <f t="shared" ca="1" si="131"/>
        <v>cu</v>
      </c>
      <c r="Y716" t="str">
        <f t="shared" si="132"/>
        <v>GO</v>
      </c>
      <c r="Z716">
        <f t="shared" si="133"/>
        <v>3750</v>
      </c>
    </row>
    <row r="717" spans="1:26">
      <c r="A717" t="str">
        <f t="shared" si="137"/>
        <v>rt2</v>
      </c>
      <c r="B717" t="str">
        <f t="shared" si="138"/>
        <v>루틴2</v>
      </c>
      <c r="C717">
        <v>148</v>
      </c>
      <c r="D717">
        <v>147</v>
      </c>
      <c r="E717">
        <f t="shared" ca="1" si="134"/>
        <v>7900</v>
      </c>
      <c r="F717">
        <f ca="1">(60+SUMIF(OFFSET(N717,-$C717+1,0,$C717),"EN",OFFSET(O717,-$C717+1,0,$C717)))*SummonTypeTable!$Q$2</f>
        <v>2963.333333333333</v>
      </c>
      <c r="G717" t="str">
        <f ca="1">IF(C717=1,60*SummonTypeTable!$Q$2-OFFSET(F717,0,-1),
IF(F717&lt;&gt;OFFSET(F717,-1,0),OFFSET(F717,-1,0)-OFFSET(F717,0,-1),""))</f>
        <v/>
      </c>
      <c r="H717" t="str">
        <f ca="1">IF(C717=1,60*SummonTypeTable!$Q$2/OFFSET(F717,0,-1),
IF(F717&lt;&gt;OFFSET(F717,-1,0),OFFSET(F717,-1,0)/OFFSET(F717,0,-1),""))</f>
        <v/>
      </c>
      <c r="I717">
        <f ca="1">(60+SUMIF(OFFSET(N717,-$C717+1,0,$C717),"EN",OFFSET(O717,-$C717+1,0,$C717))+SUMIF(OFFSET(S717,-$C717+1,0,$C717),"EN",OFFSET(T717,-$C717+1,0,$C717)))*SummonTypeTable!$Q$2</f>
        <v>2963.333333333333</v>
      </c>
      <c r="J717" t="str">
        <f ca="1">IF(C717=1,60*SummonTypeTable!$Q$2-OFFSET(I717,0,-4),
IF(I717&lt;&gt;OFFSET(I717,-1,0),OFFSET(I717,-1,0)-OFFSET(I717,0,-4),""))</f>
        <v/>
      </c>
      <c r="K717" t="str">
        <f ca="1">IF(C717=1,60*SummonTypeTable!$Q$2/OFFSET(I717,0,-4),
IF(I717&lt;&gt;OFFSET(I717,-1,0),OFFSET(I717,-1,0)/OFFSET(I717,0,-4),""))</f>
        <v/>
      </c>
      <c r="L717" t="str">
        <f t="shared" ca="1" si="136"/>
        <v>it</v>
      </c>
      <c r="M717" t="s">
        <v>139</v>
      </c>
      <c r="N717" t="s">
        <v>140</v>
      </c>
      <c r="O717">
        <v>10</v>
      </c>
      <c r="P717" t="str">
        <f t="shared" si="128"/>
        <v/>
      </c>
      <c r="Q717" t="str">
        <f t="shared" ca="1" si="135"/>
        <v>cu</v>
      </c>
      <c r="R717" t="s">
        <v>81</v>
      </c>
      <c r="S717" t="s">
        <v>147</v>
      </c>
      <c r="T717">
        <v>3775</v>
      </c>
      <c r="U717" t="str">
        <f t="shared" ca="1" si="139"/>
        <v>it</v>
      </c>
      <c r="V717" t="str">
        <f t="shared" si="129"/>
        <v>Cash_sCharacterGacha</v>
      </c>
      <c r="W717">
        <f t="shared" si="130"/>
        <v>10</v>
      </c>
      <c r="X717" t="str">
        <f t="shared" ca="1" si="131"/>
        <v>cu</v>
      </c>
      <c r="Y717" t="str">
        <f t="shared" si="132"/>
        <v>GO</v>
      </c>
      <c r="Z717">
        <f t="shared" si="133"/>
        <v>3775</v>
      </c>
    </row>
    <row r="718" spans="1:26">
      <c r="A718" t="str">
        <f t="shared" si="137"/>
        <v>rt2</v>
      </c>
      <c r="B718" t="str">
        <f t="shared" si="138"/>
        <v>루틴2</v>
      </c>
      <c r="C718">
        <v>149</v>
      </c>
      <c r="D718">
        <v>268</v>
      </c>
      <c r="E718">
        <f t="shared" ca="1" si="134"/>
        <v>8168</v>
      </c>
      <c r="F718">
        <f ca="1">(60+SUMIF(OFFSET(N718,-$C718+1,0,$C718),"EN",OFFSET(O718,-$C718+1,0,$C718)))*SummonTypeTable!$Q$2</f>
        <v>3156.6666666666665</v>
      </c>
      <c r="G718">
        <f ca="1">IF(C718=1,60*SummonTypeTable!$Q$2-OFFSET(F718,0,-1),
IF(F718&lt;&gt;OFFSET(F718,-1,0),OFFSET(F718,-1,0)-OFFSET(F718,0,-1),""))</f>
        <v>-5204.666666666667</v>
      </c>
      <c r="H718">
        <f ca="1">IF(C718=1,60*SummonTypeTable!$Q$2/OFFSET(F718,0,-1),
IF(F718&lt;&gt;OFFSET(F718,-1,0),OFFSET(F718,-1,0)/OFFSET(F718,0,-1),""))</f>
        <v>0.36279791054521709</v>
      </c>
      <c r="I718">
        <f ca="1">(60+SUMIF(OFFSET(N718,-$C718+1,0,$C718),"EN",OFFSET(O718,-$C718+1,0,$C718))+SUMIF(OFFSET(S718,-$C718+1,0,$C718),"EN",OFFSET(T718,-$C718+1,0,$C718)))*SummonTypeTable!$Q$2</f>
        <v>3156.6666666666665</v>
      </c>
      <c r="J718">
        <f ca="1">IF(C718=1,60*SummonTypeTable!$Q$2-OFFSET(I718,0,-4),
IF(I718&lt;&gt;OFFSET(I718,-1,0),OFFSET(I718,-1,0)-OFFSET(I718,0,-4),""))</f>
        <v>-5204.666666666667</v>
      </c>
      <c r="K718">
        <f ca="1">IF(C718=1,60*SummonTypeTable!$Q$2/OFFSET(I718,0,-4),
IF(I718&lt;&gt;OFFSET(I718,-1,0),OFFSET(I718,-1,0)/OFFSET(I718,0,-4),""))</f>
        <v>0.36279791054521709</v>
      </c>
      <c r="L718" t="str">
        <f t="shared" ca="1" si="136"/>
        <v>cu</v>
      </c>
      <c r="M718" t="s">
        <v>81</v>
      </c>
      <c r="N718" t="s">
        <v>146</v>
      </c>
      <c r="O718">
        <v>290</v>
      </c>
      <c r="P718" t="str">
        <f t="shared" si="128"/>
        <v>에너지너무많음</v>
      </c>
      <c r="Q718" t="str">
        <f t="shared" ca="1" si="135"/>
        <v>cu</v>
      </c>
      <c r="R718" t="s">
        <v>81</v>
      </c>
      <c r="S718" t="s">
        <v>147</v>
      </c>
      <c r="T718">
        <v>3800</v>
      </c>
      <c r="U718" t="str">
        <f t="shared" ca="1" si="139"/>
        <v>cu</v>
      </c>
      <c r="V718" t="str">
        <f t="shared" si="129"/>
        <v>EN</v>
      </c>
      <c r="W718">
        <f t="shared" si="130"/>
        <v>290</v>
      </c>
      <c r="X718" t="str">
        <f t="shared" ca="1" si="131"/>
        <v>cu</v>
      </c>
      <c r="Y718" t="str">
        <f t="shared" si="132"/>
        <v>GO</v>
      </c>
      <c r="Z718">
        <f t="shared" si="133"/>
        <v>3800</v>
      </c>
    </row>
    <row r="719" spans="1:26">
      <c r="A719" t="str">
        <f t="shared" si="137"/>
        <v>rt2</v>
      </c>
      <c r="B719" t="str">
        <f t="shared" si="138"/>
        <v>루틴2</v>
      </c>
      <c r="C719">
        <v>150</v>
      </c>
      <c r="D719">
        <v>80</v>
      </c>
      <c r="E719">
        <f t="shared" ca="1" si="134"/>
        <v>8248</v>
      </c>
      <c r="F719">
        <f ca="1">(60+SUMIF(OFFSET(N719,-$C719+1,0,$C719),"EN",OFFSET(O719,-$C719+1,0,$C719)))*SummonTypeTable!$Q$2</f>
        <v>3156.6666666666665</v>
      </c>
      <c r="G719" t="str">
        <f ca="1">IF(C719=1,60*SummonTypeTable!$Q$2-OFFSET(F719,0,-1),
IF(F719&lt;&gt;OFFSET(F719,-1,0),OFFSET(F719,-1,0)-OFFSET(F719,0,-1),""))</f>
        <v/>
      </c>
      <c r="H719" t="str">
        <f ca="1">IF(C719=1,60*SummonTypeTable!$Q$2/OFFSET(F719,0,-1),
IF(F719&lt;&gt;OFFSET(F719,-1,0),OFFSET(F719,-1,0)/OFFSET(F719,0,-1),""))</f>
        <v/>
      </c>
      <c r="I719">
        <f ca="1">(60+SUMIF(OFFSET(N719,-$C719+1,0,$C719),"EN",OFFSET(O719,-$C719+1,0,$C719))+SUMIF(OFFSET(S719,-$C719+1,0,$C719),"EN",OFFSET(T719,-$C719+1,0,$C719)))*SummonTypeTable!$Q$2</f>
        <v>3156.6666666666665</v>
      </c>
      <c r="J719" t="str">
        <f ca="1">IF(C719=1,60*SummonTypeTable!$Q$2-OFFSET(I719,0,-4),
IF(I719&lt;&gt;OFFSET(I719,-1,0),OFFSET(I719,-1,0)-OFFSET(I719,0,-4),""))</f>
        <v/>
      </c>
      <c r="K719" t="str">
        <f ca="1">IF(C719=1,60*SummonTypeTable!$Q$2/OFFSET(I719,0,-4),
IF(I719&lt;&gt;OFFSET(I719,-1,0),OFFSET(I719,-1,0)/OFFSET(I719,0,-4),""))</f>
        <v/>
      </c>
      <c r="L719" t="str">
        <f t="shared" ca="1" si="136"/>
        <v>cu</v>
      </c>
      <c r="M719" t="s">
        <v>81</v>
      </c>
      <c r="N719" t="s">
        <v>147</v>
      </c>
      <c r="O719">
        <v>7650</v>
      </c>
      <c r="P719" t="str">
        <f t="shared" si="128"/>
        <v/>
      </c>
      <c r="Q719" t="str">
        <f t="shared" ca="1" si="135"/>
        <v>cu</v>
      </c>
      <c r="R719" t="s">
        <v>81</v>
      </c>
      <c r="S719" t="s">
        <v>147</v>
      </c>
      <c r="T719">
        <v>3825</v>
      </c>
      <c r="U719" t="str">
        <f t="shared" ca="1" si="139"/>
        <v>cu</v>
      </c>
      <c r="V719" t="str">
        <f t="shared" si="129"/>
        <v>GO</v>
      </c>
      <c r="W719">
        <f t="shared" si="130"/>
        <v>7650</v>
      </c>
      <c r="X719" t="str">
        <f t="shared" ca="1" si="131"/>
        <v>cu</v>
      </c>
      <c r="Y719" t="str">
        <f t="shared" si="132"/>
        <v>GO</v>
      </c>
      <c r="Z719">
        <f t="shared" si="133"/>
        <v>3825</v>
      </c>
    </row>
    <row r="720" spans="1:26">
      <c r="A720" t="str">
        <f t="shared" si="137"/>
        <v>rt2</v>
      </c>
      <c r="B720" t="str">
        <f t="shared" si="138"/>
        <v>루틴2</v>
      </c>
      <c r="C720">
        <v>151</v>
      </c>
      <c r="D720">
        <v>120</v>
      </c>
      <c r="E720">
        <f t="shared" ca="1" si="134"/>
        <v>8368</v>
      </c>
      <c r="F720">
        <f ca="1">(60+SUMIF(OFFSET(N720,-$C720+1,0,$C720),"EN",OFFSET(O720,-$C720+1,0,$C720)))*SummonTypeTable!$Q$2</f>
        <v>3156.6666666666665</v>
      </c>
      <c r="G720" t="str">
        <f ca="1">IF(C720=1,60*SummonTypeTable!$Q$2-OFFSET(F720,0,-1),
IF(F720&lt;&gt;OFFSET(F720,-1,0),OFFSET(F720,-1,0)-OFFSET(F720,0,-1),""))</f>
        <v/>
      </c>
      <c r="H720" t="str">
        <f ca="1">IF(C720=1,60*SummonTypeTable!$Q$2/OFFSET(F720,0,-1),
IF(F720&lt;&gt;OFFSET(F720,-1,0),OFFSET(F720,-1,0)/OFFSET(F720,0,-1),""))</f>
        <v/>
      </c>
      <c r="I720">
        <f ca="1">(60+SUMIF(OFFSET(N720,-$C720+1,0,$C720),"EN",OFFSET(O720,-$C720+1,0,$C720))+SUMIF(OFFSET(S720,-$C720+1,0,$C720),"EN",OFFSET(T720,-$C720+1,0,$C720)))*SummonTypeTable!$Q$2</f>
        <v>3156.6666666666665</v>
      </c>
      <c r="J720" t="str">
        <f ca="1">IF(C720=1,60*SummonTypeTable!$Q$2-OFFSET(I720,0,-4),
IF(I720&lt;&gt;OFFSET(I720,-1,0),OFFSET(I720,-1,0)-OFFSET(I720,0,-4),""))</f>
        <v/>
      </c>
      <c r="K720" t="str">
        <f ca="1">IF(C720=1,60*SummonTypeTable!$Q$2/OFFSET(I720,0,-4),
IF(I720&lt;&gt;OFFSET(I720,-1,0),OFFSET(I720,-1,0)/OFFSET(I720,0,-4),""))</f>
        <v/>
      </c>
      <c r="L720" t="str">
        <f t="shared" ca="1" si="136"/>
        <v>it</v>
      </c>
      <c r="M720" t="s">
        <v>139</v>
      </c>
      <c r="N720" t="s">
        <v>158</v>
      </c>
      <c r="O720">
        <v>1</v>
      </c>
      <c r="P720" t="str">
        <f t="shared" si="128"/>
        <v/>
      </c>
      <c r="Q720" t="str">
        <f t="shared" ca="1" si="135"/>
        <v>cu</v>
      </c>
      <c r="R720" t="s">
        <v>81</v>
      </c>
      <c r="S720" t="s">
        <v>147</v>
      </c>
      <c r="T720">
        <v>3850</v>
      </c>
      <c r="U720" t="str">
        <f t="shared" ca="1" si="139"/>
        <v>it</v>
      </c>
      <c r="V720" t="str">
        <f t="shared" si="129"/>
        <v>Cash_sEquipGacha</v>
      </c>
      <c r="W720">
        <f t="shared" si="130"/>
        <v>1</v>
      </c>
      <c r="X720" t="str">
        <f t="shared" ca="1" si="131"/>
        <v>cu</v>
      </c>
      <c r="Y720" t="str">
        <f t="shared" si="132"/>
        <v>GO</v>
      </c>
      <c r="Z720">
        <f t="shared" si="133"/>
        <v>3850</v>
      </c>
    </row>
    <row r="721" spans="1:26">
      <c r="A721" t="str">
        <f t="shared" si="137"/>
        <v>rt2</v>
      </c>
      <c r="B721" t="str">
        <f t="shared" si="138"/>
        <v>루틴2</v>
      </c>
      <c r="C721">
        <v>152</v>
      </c>
      <c r="D721">
        <v>140</v>
      </c>
      <c r="E721">
        <f t="shared" ca="1" si="134"/>
        <v>8508</v>
      </c>
      <c r="F721">
        <f ca="1">(60+SUMIF(OFFSET(N721,-$C721+1,0,$C721),"EN",OFFSET(O721,-$C721+1,0,$C721)))*SummonTypeTable!$Q$2</f>
        <v>3156.6666666666665</v>
      </c>
      <c r="G721" t="str">
        <f ca="1">IF(C721=1,60*SummonTypeTable!$Q$2-OFFSET(F721,0,-1),
IF(F721&lt;&gt;OFFSET(F721,-1,0),OFFSET(F721,-1,0)-OFFSET(F721,0,-1),""))</f>
        <v/>
      </c>
      <c r="H721" t="str">
        <f ca="1">IF(C721=1,60*SummonTypeTable!$Q$2/OFFSET(F721,0,-1),
IF(F721&lt;&gt;OFFSET(F721,-1,0),OFFSET(F721,-1,0)/OFFSET(F721,0,-1),""))</f>
        <v/>
      </c>
      <c r="I721">
        <f ca="1">(60+SUMIF(OFFSET(N721,-$C721+1,0,$C721),"EN",OFFSET(O721,-$C721+1,0,$C721))+SUMIF(OFFSET(S721,-$C721+1,0,$C721),"EN",OFFSET(T721,-$C721+1,0,$C721)))*SummonTypeTable!$Q$2</f>
        <v>3156.6666666666665</v>
      </c>
      <c r="J721" t="str">
        <f ca="1">IF(C721=1,60*SummonTypeTable!$Q$2-OFFSET(I721,0,-4),
IF(I721&lt;&gt;OFFSET(I721,-1,0),OFFSET(I721,-1,0)-OFFSET(I721,0,-4),""))</f>
        <v/>
      </c>
      <c r="K721" t="str">
        <f ca="1">IF(C721=1,60*SummonTypeTable!$Q$2/OFFSET(I721,0,-4),
IF(I721&lt;&gt;OFFSET(I721,-1,0),OFFSET(I721,-1,0)/OFFSET(I721,0,-4),""))</f>
        <v/>
      </c>
      <c r="L721" t="str">
        <f t="shared" ca="1" si="136"/>
        <v>cu</v>
      </c>
      <c r="M721" t="s">
        <v>81</v>
      </c>
      <c r="N721" t="s">
        <v>147</v>
      </c>
      <c r="O721">
        <v>7750</v>
      </c>
      <c r="P721" t="str">
        <f t="shared" si="128"/>
        <v/>
      </c>
      <c r="Q721" t="str">
        <f t="shared" ca="1" si="135"/>
        <v>cu</v>
      </c>
      <c r="R721" t="s">
        <v>81</v>
      </c>
      <c r="S721" t="s">
        <v>147</v>
      </c>
      <c r="T721">
        <v>3875</v>
      </c>
      <c r="U721" t="str">
        <f t="shared" ca="1" si="139"/>
        <v>cu</v>
      </c>
      <c r="V721" t="str">
        <f t="shared" si="129"/>
        <v>GO</v>
      </c>
      <c r="W721">
        <f t="shared" si="130"/>
        <v>7750</v>
      </c>
      <c r="X721" t="str">
        <f t="shared" ca="1" si="131"/>
        <v>cu</v>
      </c>
      <c r="Y721" t="str">
        <f t="shared" si="132"/>
        <v>GO</v>
      </c>
      <c r="Z721">
        <f t="shared" si="133"/>
        <v>3875</v>
      </c>
    </row>
    <row r="722" spans="1:26">
      <c r="A722" t="str">
        <f t="shared" si="137"/>
        <v>rt2</v>
      </c>
      <c r="B722" t="str">
        <f t="shared" si="138"/>
        <v>루틴2</v>
      </c>
      <c r="C722">
        <v>153</v>
      </c>
      <c r="D722">
        <v>164</v>
      </c>
      <c r="E722">
        <f t="shared" ca="1" si="134"/>
        <v>8672</v>
      </c>
      <c r="F722">
        <f ca="1">(60+SUMIF(OFFSET(N722,-$C722+1,0,$C722),"EN",OFFSET(O722,-$C722+1,0,$C722)))*SummonTypeTable!$Q$2</f>
        <v>3366.6666666666665</v>
      </c>
      <c r="G722">
        <f ca="1">IF(C722=1,60*SummonTypeTable!$Q$2-OFFSET(F722,0,-1),
IF(F722&lt;&gt;OFFSET(F722,-1,0),OFFSET(F722,-1,0)-OFFSET(F722,0,-1),""))</f>
        <v>-5515.3333333333339</v>
      </c>
      <c r="H722">
        <f ca="1">IF(C722=1,60*SummonTypeTable!$Q$2/OFFSET(F722,0,-1),
IF(F722&lt;&gt;OFFSET(F722,-1,0),OFFSET(F722,-1,0)/OFFSET(F722,0,-1),""))</f>
        <v>0.36400676506765067</v>
      </c>
      <c r="I722">
        <f ca="1">(60+SUMIF(OFFSET(N722,-$C722+1,0,$C722),"EN",OFFSET(O722,-$C722+1,0,$C722))+SUMIF(OFFSET(S722,-$C722+1,0,$C722),"EN",OFFSET(T722,-$C722+1,0,$C722)))*SummonTypeTable!$Q$2</f>
        <v>3366.6666666666665</v>
      </c>
      <c r="J722">
        <f ca="1">IF(C722=1,60*SummonTypeTable!$Q$2-OFFSET(I722,0,-4),
IF(I722&lt;&gt;OFFSET(I722,-1,0),OFFSET(I722,-1,0)-OFFSET(I722,0,-4),""))</f>
        <v>-5515.3333333333339</v>
      </c>
      <c r="K722">
        <f ca="1">IF(C722=1,60*SummonTypeTable!$Q$2/OFFSET(I722,0,-4),
IF(I722&lt;&gt;OFFSET(I722,-1,0),OFFSET(I722,-1,0)/OFFSET(I722,0,-4),""))</f>
        <v>0.36400676506765067</v>
      </c>
      <c r="L722" t="str">
        <f t="shared" ca="1" si="136"/>
        <v>cu</v>
      </c>
      <c r="M722" t="s">
        <v>81</v>
      </c>
      <c r="N722" t="s">
        <v>146</v>
      </c>
      <c r="O722">
        <v>315</v>
      </c>
      <c r="P722" t="str">
        <f t="shared" si="128"/>
        <v>에너지너무많음</v>
      </c>
      <c r="Q722" t="str">
        <f t="shared" ca="1" si="135"/>
        <v>cu</v>
      </c>
      <c r="R722" t="s">
        <v>81</v>
      </c>
      <c r="S722" t="s">
        <v>147</v>
      </c>
      <c r="T722">
        <v>3900</v>
      </c>
      <c r="U722" t="str">
        <f t="shared" ca="1" si="139"/>
        <v>cu</v>
      </c>
      <c r="V722" t="str">
        <f t="shared" si="129"/>
        <v>EN</v>
      </c>
      <c r="W722">
        <f t="shared" si="130"/>
        <v>315</v>
      </c>
      <c r="X722" t="str">
        <f t="shared" ca="1" si="131"/>
        <v>cu</v>
      </c>
      <c r="Y722" t="str">
        <f t="shared" si="132"/>
        <v>GO</v>
      </c>
      <c r="Z722">
        <f t="shared" si="133"/>
        <v>3900</v>
      </c>
    </row>
    <row r="723" spans="1:26">
      <c r="A723" t="str">
        <f t="shared" si="137"/>
        <v>rt2</v>
      </c>
      <c r="B723" t="str">
        <f t="shared" si="138"/>
        <v>루틴2</v>
      </c>
      <c r="C723">
        <v>154</v>
      </c>
      <c r="D723">
        <v>119</v>
      </c>
      <c r="E723">
        <f t="shared" ca="1" si="134"/>
        <v>8791</v>
      </c>
      <c r="F723">
        <f ca="1">(60+SUMIF(OFFSET(N723,-$C723+1,0,$C723),"EN",OFFSET(O723,-$C723+1,0,$C723)))*SummonTypeTable!$Q$2</f>
        <v>3366.6666666666665</v>
      </c>
      <c r="G723" t="str">
        <f ca="1">IF(C723=1,60*SummonTypeTable!$Q$2-OFFSET(F723,0,-1),
IF(F723&lt;&gt;OFFSET(F723,-1,0),OFFSET(F723,-1,0)-OFFSET(F723,0,-1),""))</f>
        <v/>
      </c>
      <c r="H723" t="str">
        <f ca="1">IF(C723=1,60*SummonTypeTable!$Q$2/OFFSET(F723,0,-1),
IF(F723&lt;&gt;OFFSET(F723,-1,0),OFFSET(F723,-1,0)/OFFSET(F723,0,-1),""))</f>
        <v/>
      </c>
      <c r="I723">
        <f ca="1">(60+SUMIF(OFFSET(N723,-$C723+1,0,$C723),"EN",OFFSET(O723,-$C723+1,0,$C723))+SUMIF(OFFSET(S723,-$C723+1,0,$C723),"EN",OFFSET(T723,-$C723+1,0,$C723)))*SummonTypeTable!$Q$2</f>
        <v>3366.6666666666665</v>
      </c>
      <c r="J723" t="str">
        <f ca="1">IF(C723=1,60*SummonTypeTable!$Q$2-OFFSET(I723,0,-4),
IF(I723&lt;&gt;OFFSET(I723,-1,0),OFFSET(I723,-1,0)-OFFSET(I723,0,-4),""))</f>
        <v/>
      </c>
      <c r="K723" t="str">
        <f ca="1">IF(C723=1,60*SummonTypeTable!$Q$2/OFFSET(I723,0,-4),
IF(I723&lt;&gt;OFFSET(I723,-1,0),OFFSET(I723,-1,0)/OFFSET(I723,0,-4),""))</f>
        <v/>
      </c>
      <c r="L723" t="str">
        <f t="shared" ca="1" si="136"/>
        <v>cu</v>
      </c>
      <c r="M723" t="s">
        <v>81</v>
      </c>
      <c r="N723" t="s">
        <v>147</v>
      </c>
      <c r="O723">
        <v>7850</v>
      </c>
      <c r="P723" t="str">
        <f t="shared" si="128"/>
        <v/>
      </c>
      <c r="Q723" t="str">
        <f t="shared" ca="1" si="135"/>
        <v>cu</v>
      </c>
      <c r="R723" t="s">
        <v>81</v>
      </c>
      <c r="S723" t="s">
        <v>147</v>
      </c>
      <c r="T723">
        <v>3925</v>
      </c>
      <c r="U723" t="str">
        <f t="shared" ca="1" si="139"/>
        <v>cu</v>
      </c>
      <c r="V723" t="str">
        <f t="shared" si="129"/>
        <v>GO</v>
      </c>
      <c r="W723">
        <f t="shared" si="130"/>
        <v>7850</v>
      </c>
      <c r="X723" t="str">
        <f t="shared" ca="1" si="131"/>
        <v>cu</v>
      </c>
      <c r="Y723" t="str">
        <f t="shared" si="132"/>
        <v>GO</v>
      </c>
      <c r="Z723">
        <f t="shared" si="133"/>
        <v>3925</v>
      </c>
    </row>
    <row r="724" spans="1:26">
      <c r="A724" t="str">
        <f t="shared" si="137"/>
        <v>rt2</v>
      </c>
      <c r="B724" t="str">
        <f t="shared" si="138"/>
        <v>루틴2</v>
      </c>
      <c r="C724">
        <v>155</v>
      </c>
      <c r="D724">
        <v>146</v>
      </c>
      <c r="E724">
        <f t="shared" ca="1" si="134"/>
        <v>8937</v>
      </c>
      <c r="F724">
        <f ca="1">(60+SUMIF(OFFSET(N724,-$C724+1,0,$C724),"EN",OFFSET(O724,-$C724+1,0,$C724)))*SummonTypeTable!$Q$2</f>
        <v>3366.6666666666665</v>
      </c>
      <c r="G724" t="str">
        <f ca="1">IF(C724=1,60*SummonTypeTable!$Q$2-OFFSET(F724,0,-1),
IF(F724&lt;&gt;OFFSET(F724,-1,0),OFFSET(F724,-1,0)-OFFSET(F724,0,-1),""))</f>
        <v/>
      </c>
      <c r="H724" t="str">
        <f ca="1">IF(C724=1,60*SummonTypeTable!$Q$2/OFFSET(F724,0,-1),
IF(F724&lt;&gt;OFFSET(F724,-1,0),OFFSET(F724,-1,0)/OFFSET(F724,0,-1),""))</f>
        <v/>
      </c>
      <c r="I724">
        <f ca="1">(60+SUMIF(OFFSET(N724,-$C724+1,0,$C724),"EN",OFFSET(O724,-$C724+1,0,$C724))+SUMIF(OFFSET(S724,-$C724+1,0,$C724),"EN",OFFSET(T724,-$C724+1,0,$C724)))*SummonTypeTable!$Q$2</f>
        <v>3366.6666666666665</v>
      </c>
      <c r="J724" t="str">
        <f ca="1">IF(C724=1,60*SummonTypeTable!$Q$2-OFFSET(I724,0,-4),
IF(I724&lt;&gt;OFFSET(I724,-1,0),OFFSET(I724,-1,0)-OFFSET(I724,0,-4),""))</f>
        <v/>
      </c>
      <c r="K724" t="str">
        <f ca="1">IF(C724=1,60*SummonTypeTable!$Q$2/OFFSET(I724,0,-4),
IF(I724&lt;&gt;OFFSET(I724,-1,0),OFFSET(I724,-1,0)/OFFSET(I724,0,-4),""))</f>
        <v/>
      </c>
      <c r="L724" t="str">
        <f t="shared" ca="1" si="136"/>
        <v>it</v>
      </c>
      <c r="M724" t="s">
        <v>139</v>
      </c>
      <c r="N724" t="s">
        <v>158</v>
      </c>
      <c r="O724">
        <v>2</v>
      </c>
      <c r="P724" t="str">
        <f t="shared" si="128"/>
        <v/>
      </c>
      <c r="Q724" t="str">
        <f t="shared" ca="1" si="135"/>
        <v>cu</v>
      </c>
      <c r="R724" t="s">
        <v>81</v>
      </c>
      <c r="S724" t="s">
        <v>147</v>
      </c>
      <c r="T724">
        <v>3950</v>
      </c>
      <c r="U724" t="str">
        <f t="shared" ca="1" si="139"/>
        <v>it</v>
      </c>
      <c r="V724" t="str">
        <f t="shared" si="129"/>
        <v>Cash_sEquipGacha</v>
      </c>
      <c r="W724">
        <f t="shared" si="130"/>
        <v>2</v>
      </c>
      <c r="X724" t="str">
        <f t="shared" ca="1" si="131"/>
        <v>cu</v>
      </c>
      <c r="Y724" t="str">
        <f t="shared" si="132"/>
        <v>GO</v>
      </c>
      <c r="Z724">
        <f t="shared" si="133"/>
        <v>3950</v>
      </c>
    </row>
    <row r="725" spans="1:26">
      <c r="A725" t="str">
        <f t="shared" si="137"/>
        <v>rt2</v>
      </c>
      <c r="B725" t="str">
        <f t="shared" si="138"/>
        <v>루틴2</v>
      </c>
      <c r="C725">
        <v>156</v>
      </c>
      <c r="D725">
        <v>259</v>
      </c>
      <c r="E725">
        <f t="shared" ca="1" si="134"/>
        <v>9196</v>
      </c>
      <c r="F725">
        <f ca="1">(60+SUMIF(OFFSET(N725,-$C725+1,0,$C725),"EN",OFFSET(O725,-$C725+1,0,$C725)))*SummonTypeTable!$Q$2</f>
        <v>3366.6666666666665</v>
      </c>
      <c r="G725" t="str">
        <f ca="1">IF(C725=1,60*SummonTypeTable!$Q$2-OFFSET(F725,0,-1),
IF(F725&lt;&gt;OFFSET(F725,-1,0),OFFSET(F725,-1,0)-OFFSET(F725,0,-1),""))</f>
        <v/>
      </c>
      <c r="H725" t="str">
        <f ca="1">IF(C725=1,60*SummonTypeTable!$Q$2/OFFSET(F725,0,-1),
IF(F725&lt;&gt;OFFSET(F725,-1,0),OFFSET(F725,-1,0)/OFFSET(F725,0,-1),""))</f>
        <v/>
      </c>
      <c r="I725">
        <f ca="1">(60+SUMIF(OFFSET(N725,-$C725+1,0,$C725),"EN",OFFSET(O725,-$C725+1,0,$C725))+SUMIF(OFFSET(S725,-$C725+1,0,$C725),"EN",OFFSET(T725,-$C725+1,0,$C725)))*SummonTypeTable!$Q$2</f>
        <v>3366.6666666666665</v>
      </c>
      <c r="J725" t="str">
        <f ca="1">IF(C725=1,60*SummonTypeTable!$Q$2-OFFSET(I725,0,-4),
IF(I725&lt;&gt;OFFSET(I725,-1,0),OFFSET(I725,-1,0)-OFFSET(I725,0,-4),""))</f>
        <v/>
      </c>
      <c r="K725" t="str">
        <f ca="1">IF(C725=1,60*SummonTypeTable!$Q$2/OFFSET(I725,0,-4),
IF(I725&lt;&gt;OFFSET(I725,-1,0),OFFSET(I725,-1,0)/OFFSET(I725,0,-4),""))</f>
        <v/>
      </c>
      <c r="L725" t="str">
        <f t="shared" ca="1" si="136"/>
        <v>cu</v>
      </c>
      <c r="M725" t="s">
        <v>81</v>
      </c>
      <c r="N725" t="s">
        <v>153</v>
      </c>
      <c r="O725">
        <v>27</v>
      </c>
      <c r="P725" t="str">
        <f t="shared" si="128"/>
        <v/>
      </c>
      <c r="Q725" t="str">
        <f t="shared" ca="1" si="135"/>
        <v>cu</v>
      </c>
      <c r="R725" t="s">
        <v>81</v>
      </c>
      <c r="S725" t="s">
        <v>153</v>
      </c>
      <c r="T725">
        <v>9</v>
      </c>
      <c r="U725" t="str">
        <f t="shared" ca="1" si="139"/>
        <v>cu</v>
      </c>
      <c r="V725" t="str">
        <f t="shared" si="129"/>
        <v>DI</v>
      </c>
      <c r="W725">
        <f t="shared" si="130"/>
        <v>27</v>
      </c>
      <c r="X725" t="str">
        <f t="shared" ca="1" si="131"/>
        <v>cu</v>
      </c>
      <c r="Y725" t="str">
        <f t="shared" si="132"/>
        <v>DI</v>
      </c>
      <c r="Z725">
        <f t="shared" si="133"/>
        <v>9</v>
      </c>
    </row>
    <row r="726" spans="1:26">
      <c r="A726" t="str">
        <f t="shared" si="137"/>
        <v>rt2</v>
      </c>
      <c r="B726" t="str">
        <f t="shared" si="138"/>
        <v>루틴2</v>
      </c>
      <c r="C726">
        <v>157</v>
      </c>
      <c r="D726">
        <v>76</v>
      </c>
      <c r="E726">
        <f t="shared" ca="1" si="134"/>
        <v>9272</v>
      </c>
      <c r="F726">
        <f ca="1">(60+SUMIF(OFFSET(N726,-$C726+1,0,$C726),"EN",OFFSET(O726,-$C726+1,0,$C726)))*SummonTypeTable!$Q$2</f>
        <v>3366.6666666666665</v>
      </c>
      <c r="G726" t="str">
        <f ca="1">IF(C726=1,60*SummonTypeTable!$Q$2-OFFSET(F726,0,-1),
IF(F726&lt;&gt;OFFSET(F726,-1,0),OFFSET(F726,-1,0)-OFFSET(F726,0,-1),""))</f>
        <v/>
      </c>
      <c r="H726" t="str">
        <f ca="1">IF(C726=1,60*SummonTypeTable!$Q$2/OFFSET(F726,0,-1),
IF(F726&lt;&gt;OFFSET(F726,-1,0),OFFSET(F726,-1,0)/OFFSET(F726,0,-1),""))</f>
        <v/>
      </c>
      <c r="I726">
        <f ca="1">(60+SUMIF(OFFSET(N726,-$C726+1,0,$C726),"EN",OFFSET(O726,-$C726+1,0,$C726))+SUMIF(OFFSET(S726,-$C726+1,0,$C726),"EN",OFFSET(T726,-$C726+1,0,$C726)))*SummonTypeTable!$Q$2</f>
        <v>3366.6666666666665</v>
      </c>
      <c r="J726" t="str">
        <f ca="1">IF(C726=1,60*SummonTypeTable!$Q$2-OFFSET(I726,0,-4),
IF(I726&lt;&gt;OFFSET(I726,-1,0),OFFSET(I726,-1,0)-OFFSET(I726,0,-4),""))</f>
        <v/>
      </c>
      <c r="K726" t="str">
        <f ca="1">IF(C726=1,60*SummonTypeTable!$Q$2/OFFSET(I726,0,-4),
IF(I726&lt;&gt;OFFSET(I726,-1,0),OFFSET(I726,-1,0)/OFFSET(I726,0,-4),""))</f>
        <v/>
      </c>
      <c r="L726" t="str">
        <f t="shared" ca="1" si="136"/>
        <v>cu</v>
      </c>
      <c r="M726" t="s">
        <v>81</v>
      </c>
      <c r="N726" t="s">
        <v>147</v>
      </c>
      <c r="O726">
        <v>8000</v>
      </c>
      <c r="P726" t="str">
        <f t="shared" si="128"/>
        <v/>
      </c>
      <c r="Q726" t="str">
        <f t="shared" ca="1" si="135"/>
        <v>cu</v>
      </c>
      <c r="R726" t="s">
        <v>81</v>
      </c>
      <c r="S726" t="s">
        <v>147</v>
      </c>
      <c r="T726">
        <v>4000</v>
      </c>
      <c r="U726" t="str">
        <f t="shared" ca="1" si="139"/>
        <v>cu</v>
      </c>
      <c r="V726" t="str">
        <f t="shared" si="129"/>
        <v>GO</v>
      </c>
      <c r="W726">
        <f t="shared" si="130"/>
        <v>8000</v>
      </c>
      <c r="X726" t="str">
        <f t="shared" ca="1" si="131"/>
        <v>cu</v>
      </c>
      <c r="Y726" t="str">
        <f t="shared" si="132"/>
        <v>GO</v>
      </c>
      <c r="Z726">
        <f t="shared" si="133"/>
        <v>4000</v>
      </c>
    </row>
    <row r="727" spans="1:26">
      <c r="A727" t="str">
        <f t="shared" si="137"/>
        <v>rt2</v>
      </c>
      <c r="B727" t="str">
        <f t="shared" si="138"/>
        <v>루틴2</v>
      </c>
      <c r="C727">
        <v>158</v>
      </c>
      <c r="D727">
        <v>145</v>
      </c>
      <c r="E727">
        <f t="shared" ca="1" si="134"/>
        <v>9417</v>
      </c>
      <c r="F727">
        <f ca="1">(60+SUMIF(OFFSET(N727,-$C727+1,0,$C727),"EN",OFFSET(O727,-$C727+1,0,$C727)))*SummonTypeTable!$Q$2</f>
        <v>3366.6666666666665</v>
      </c>
      <c r="G727" t="str">
        <f ca="1">IF(C727=1,60*SummonTypeTable!$Q$2-OFFSET(F727,0,-1),
IF(F727&lt;&gt;OFFSET(F727,-1,0),OFFSET(F727,-1,0)-OFFSET(F727,0,-1),""))</f>
        <v/>
      </c>
      <c r="H727" t="str">
        <f ca="1">IF(C727=1,60*SummonTypeTable!$Q$2/OFFSET(F727,0,-1),
IF(F727&lt;&gt;OFFSET(F727,-1,0),OFFSET(F727,-1,0)/OFFSET(F727,0,-1),""))</f>
        <v/>
      </c>
      <c r="I727">
        <f ca="1">(60+SUMIF(OFFSET(N727,-$C727+1,0,$C727),"EN",OFFSET(O727,-$C727+1,0,$C727))+SUMIF(OFFSET(S727,-$C727+1,0,$C727),"EN",OFFSET(T727,-$C727+1,0,$C727)))*SummonTypeTable!$Q$2</f>
        <v>3366.6666666666665</v>
      </c>
      <c r="J727" t="str">
        <f ca="1">IF(C727=1,60*SummonTypeTable!$Q$2-OFFSET(I727,0,-4),
IF(I727&lt;&gt;OFFSET(I727,-1,0),OFFSET(I727,-1,0)-OFFSET(I727,0,-4),""))</f>
        <v/>
      </c>
      <c r="K727" t="str">
        <f ca="1">IF(C727=1,60*SummonTypeTable!$Q$2/OFFSET(I727,0,-4),
IF(I727&lt;&gt;OFFSET(I727,-1,0),OFFSET(I727,-1,0)/OFFSET(I727,0,-4),""))</f>
        <v/>
      </c>
      <c r="L727" t="str">
        <f t="shared" ca="1" si="136"/>
        <v>it</v>
      </c>
      <c r="M727" t="s">
        <v>139</v>
      </c>
      <c r="N727" t="s">
        <v>140</v>
      </c>
      <c r="O727">
        <v>2</v>
      </c>
      <c r="P727" t="str">
        <f t="shared" si="128"/>
        <v/>
      </c>
      <c r="Q727" t="str">
        <f t="shared" ca="1" si="135"/>
        <v>cu</v>
      </c>
      <c r="R727" t="s">
        <v>81</v>
      </c>
      <c r="S727" t="s">
        <v>147</v>
      </c>
      <c r="T727">
        <v>4025</v>
      </c>
      <c r="U727" t="str">
        <f t="shared" ca="1" si="139"/>
        <v>it</v>
      </c>
      <c r="V727" t="str">
        <f t="shared" si="129"/>
        <v>Cash_sCharacterGacha</v>
      </c>
      <c r="W727">
        <f t="shared" si="130"/>
        <v>2</v>
      </c>
      <c r="X727" t="str">
        <f t="shared" ca="1" si="131"/>
        <v>cu</v>
      </c>
      <c r="Y727" t="str">
        <f t="shared" si="132"/>
        <v>GO</v>
      </c>
      <c r="Z727">
        <f t="shared" si="133"/>
        <v>4025</v>
      </c>
    </row>
    <row r="728" spans="1:26">
      <c r="A728" t="str">
        <f t="shared" si="137"/>
        <v>rt2</v>
      </c>
      <c r="B728" t="str">
        <f t="shared" si="138"/>
        <v>루틴2</v>
      </c>
      <c r="C728">
        <v>159</v>
      </c>
      <c r="D728">
        <v>323</v>
      </c>
      <c r="E728">
        <f t="shared" ca="1" si="134"/>
        <v>9740</v>
      </c>
      <c r="F728">
        <f ca="1">(60+SUMIF(OFFSET(N728,-$C728+1,0,$C728),"EN",OFFSET(O728,-$C728+1,0,$C728)))*SummonTypeTable!$Q$2</f>
        <v>3560</v>
      </c>
      <c r="G728">
        <f ca="1">IF(C728=1,60*SummonTypeTable!$Q$2-OFFSET(F728,0,-1),
IF(F728&lt;&gt;OFFSET(F728,-1,0),OFFSET(F728,-1,0)-OFFSET(F728,0,-1),""))</f>
        <v>-6373.3333333333339</v>
      </c>
      <c r="H728">
        <f ca="1">IF(C728=1,60*SummonTypeTable!$Q$2/OFFSET(F728,0,-1),
IF(F728&lt;&gt;OFFSET(F728,-1,0),OFFSET(F728,-1,0)/OFFSET(F728,0,-1),""))</f>
        <v>0.34565366187542779</v>
      </c>
      <c r="I728">
        <f ca="1">(60+SUMIF(OFFSET(N728,-$C728+1,0,$C728),"EN",OFFSET(O728,-$C728+1,0,$C728))+SUMIF(OFFSET(S728,-$C728+1,0,$C728),"EN",OFFSET(T728,-$C728+1,0,$C728)))*SummonTypeTable!$Q$2</f>
        <v>3560</v>
      </c>
      <c r="J728">
        <f ca="1">IF(C728=1,60*SummonTypeTable!$Q$2-OFFSET(I728,0,-4),
IF(I728&lt;&gt;OFFSET(I728,-1,0),OFFSET(I728,-1,0)-OFFSET(I728,0,-4),""))</f>
        <v>-6373.3333333333339</v>
      </c>
      <c r="K728">
        <f ca="1">IF(C728=1,60*SummonTypeTable!$Q$2/OFFSET(I728,0,-4),
IF(I728&lt;&gt;OFFSET(I728,-1,0),OFFSET(I728,-1,0)/OFFSET(I728,0,-4),""))</f>
        <v>0.34565366187542779</v>
      </c>
      <c r="L728" t="str">
        <f t="shared" ca="1" si="136"/>
        <v>cu</v>
      </c>
      <c r="M728" t="s">
        <v>81</v>
      </c>
      <c r="N728" t="s">
        <v>146</v>
      </c>
      <c r="O728">
        <v>290</v>
      </c>
      <c r="P728" t="str">
        <f t="shared" si="128"/>
        <v>에너지너무많음</v>
      </c>
      <c r="Q728" t="str">
        <f t="shared" ca="1" si="135"/>
        <v>cu</v>
      </c>
      <c r="R728" t="s">
        <v>81</v>
      </c>
      <c r="S728" t="s">
        <v>147</v>
      </c>
      <c r="T728">
        <v>4050</v>
      </c>
      <c r="U728" t="str">
        <f t="shared" ca="1" si="139"/>
        <v>cu</v>
      </c>
      <c r="V728" t="str">
        <f t="shared" si="129"/>
        <v>EN</v>
      </c>
      <c r="W728">
        <f t="shared" si="130"/>
        <v>290</v>
      </c>
      <c r="X728" t="str">
        <f t="shared" ca="1" si="131"/>
        <v>cu</v>
      </c>
      <c r="Y728" t="str">
        <f t="shared" si="132"/>
        <v>GO</v>
      </c>
      <c r="Z728">
        <f t="shared" si="133"/>
        <v>4050</v>
      </c>
    </row>
    <row r="729" spans="1:26">
      <c r="A729" t="str">
        <f t="shared" si="137"/>
        <v>rt2</v>
      </c>
      <c r="B729" t="str">
        <f t="shared" si="138"/>
        <v>루틴2</v>
      </c>
      <c r="C729">
        <v>160</v>
      </c>
      <c r="D729">
        <v>108</v>
      </c>
      <c r="E729">
        <f t="shared" ca="1" si="134"/>
        <v>9848</v>
      </c>
      <c r="F729">
        <f ca="1">(60+SUMIF(OFFSET(N729,-$C729+1,0,$C729),"EN",OFFSET(O729,-$C729+1,0,$C729)))*SummonTypeTable!$Q$2</f>
        <v>3560</v>
      </c>
      <c r="G729" t="str">
        <f ca="1">IF(C729=1,60*SummonTypeTable!$Q$2-OFFSET(F729,0,-1),
IF(F729&lt;&gt;OFFSET(F729,-1,0),OFFSET(F729,-1,0)-OFFSET(F729,0,-1),""))</f>
        <v/>
      </c>
      <c r="H729" t="str">
        <f ca="1">IF(C729=1,60*SummonTypeTable!$Q$2/OFFSET(F729,0,-1),
IF(F729&lt;&gt;OFFSET(F729,-1,0),OFFSET(F729,-1,0)/OFFSET(F729,0,-1),""))</f>
        <v/>
      </c>
      <c r="I729">
        <f ca="1">(60+SUMIF(OFFSET(N729,-$C729+1,0,$C729),"EN",OFFSET(O729,-$C729+1,0,$C729))+SUMIF(OFFSET(S729,-$C729+1,0,$C729),"EN",OFFSET(T729,-$C729+1,0,$C729)))*SummonTypeTable!$Q$2</f>
        <v>3560</v>
      </c>
      <c r="J729" t="str">
        <f ca="1">IF(C729=1,60*SummonTypeTable!$Q$2-OFFSET(I729,0,-4),
IF(I729&lt;&gt;OFFSET(I729,-1,0),OFFSET(I729,-1,0)-OFFSET(I729,0,-4),""))</f>
        <v/>
      </c>
      <c r="K729" t="str">
        <f ca="1">IF(C729=1,60*SummonTypeTable!$Q$2/OFFSET(I729,0,-4),
IF(I729&lt;&gt;OFFSET(I729,-1,0),OFFSET(I729,-1,0)/OFFSET(I729,0,-4),""))</f>
        <v/>
      </c>
      <c r="L729" t="str">
        <f t="shared" ca="1" si="136"/>
        <v>cu</v>
      </c>
      <c r="M729" t="s">
        <v>81</v>
      </c>
      <c r="N729" t="s">
        <v>147</v>
      </c>
      <c r="O729">
        <v>8150</v>
      </c>
      <c r="P729" t="str">
        <f t="shared" si="128"/>
        <v/>
      </c>
      <c r="Q729" t="str">
        <f t="shared" ca="1" si="135"/>
        <v>cu</v>
      </c>
      <c r="R729" t="s">
        <v>81</v>
      </c>
      <c r="S729" t="s">
        <v>147</v>
      </c>
      <c r="T729">
        <v>4075</v>
      </c>
      <c r="U729" t="str">
        <f t="shared" ca="1" si="139"/>
        <v>cu</v>
      </c>
      <c r="V729" t="str">
        <f t="shared" si="129"/>
        <v>GO</v>
      </c>
      <c r="W729">
        <f t="shared" si="130"/>
        <v>8150</v>
      </c>
      <c r="X729" t="str">
        <f t="shared" ca="1" si="131"/>
        <v>cu</v>
      </c>
      <c r="Y729" t="str">
        <f t="shared" si="132"/>
        <v>GO</v>
      </c>
      <c r="Z729">
        <f t="shared" si="133"/>
        <v>4075</v>
      </c>
    </row>
    <row r="730" spans="1:26">
      <c r="A730" t="str">
        <f t="shared" si="137"/>
        <v>rt2</v>
      </c>
      <c r="B730" t="str">
        <f t="shared" si="138"/>
        <v>루틴2</v>
      </c>
      <c r="C730">
        <v>161</v>
      </c>
      <c r="D730">
        <v>116</v>
      </c>
      <c r="E730">
        <f t="shared" ca="1" si="134"/>
        <v>9964</v>
      </c>
      <c r="F730">
        <f ca="1">(60+SUMIF(OFFSET(N730,-$C730+1,0,$C730),"EN",OFFSET(O730,-$C730+1,0,$C730)))*SummonTypeTable!$Q$2</f>
        <v>3560</v>
      </c>
      <c r="G730" t="str">
        <f ca="1">IF(C730=1,60*SummonTypeTable!$Q$2-OFFSET(F730,0,-1),
IF(F730&lt;&gt;OFFSET(F730,-1,0),OFFSET(F730,-1,0)-OFFSET(F730,0,-1),""))</f>
        <v/>
      </c>
      <c r="H730" t="str">
        <f ca="1">IF(C730=1,60*SummonTypeTable!$Q$2/OFFSET(F730,0,-1),
IF(F730&lt;&gt;OFFSET(F730,-1,0),OFFSET(F730,-1,0)/OFFSET(F730,0,-1),""))</f>
        <v/>
      </c>
      <c r="I730">
        <f ca="1">(60+SUMIF(OFFSET(N730,-$C730+1,0,$C730),"EN",OFFSET(O730,-$C730+1,0,$C730))+SUMIF(OFFSET(S730,-$C730+1,0,$C730),"EN",OFFSET(T730,-$C730+1,0,$C730)))*SummonTypeTable!$Q$2</f>
        <v>3560</v>
      </c>
      <c r="J730" t="str">
        <f ca="1">IF(C730=1,60*SummonTypeTable!$Q$2-OFFSET(I730,0,-4),
IF(I730&lt;&gt;OFFSET(I730,-1,0),OFFSET(I730,-1,0)-OFFSET(I730,0,-4),""))</f>
        <v/>
      </c>
      <c r="K730" t="str">
        <f ca="1">IF(C730=1,60*SummonTypeTable!$Q$2/OFFSET(I730,0,-4),
IF(I730&lt;&gt;OFFSET(I730,-1,0),OFFSET(I730,-1,0)/OFFSET(I730,0,-4),""))</f>
        <v/>
      </c>
      <c r="L730" t="str">
        <f t="shared" ca="1" si="136"/>
        <v>it</v>
      </c>
      <c r="M730" t="s">
        <v>139</v>
      </c>
      <c r="N730" t="s">
        <v>158</v>
      </c>
      <c r="O730">
        <v>1</v>
      </c>
      <c r="P730" t="str">
        <f t="shared" si="128"/>
        <v/>
      </c>
      <c r="Q730" t="str">
        <f t="shared" ca="1" si="135"/>
        <v>cu</v>
      </c>
      <c r="R730" t="s">
        <v>81</v>
      </c>
      <c r="S730" t="s">
        <v>147</v>
      </c>
      <c r="T730">
        <v>4100</v>
      </c>
      <c r="U730" t="str">
        <f t="shared" ca="1" si="139"/>
        <v>it</v>
      </c>
      <c r="V730" t="str">
        <f t="shared" si="129"/>
        <v>Cash_sEquipGacha</v>
      </c>
      <c r="W730">
        <f t="shared" si="130"/>
        <v>1</v>
      </c>
      <c r="X730" t="str">
        <f t="shared" ca="1" si="131"/>
        <v>cu</v>
      </c>
      <c r="Y730" t="str">
        <f t="shared" si="132"/>
        <v>GO</v>
      </c>
      <c r="Z730">
        <f t="shared" si="133"/>
        <v>4100</v>
      </c>
    </row>
    <row r="731" spans="1:26">
      <c r="A731" t="str">
        <f t="shared" si="137"/>
        <v>rt2</v>
      </c>
      <c r="B731" t="str">
        <f t="shared" si="138"/>
        <v>루틴2</v>
      </c>
      <c r="C731">
        <v>162</v>
      </c>
      <c r="D731">
        <v>158</v>
      </c>
      <c r="E731">
        <f t="shared" ca="1" si="134"/>
        <v>10122</v>
      </c>
      <c r="F731">
        <f ca="1">(60+SUMIF(OFFSET(N731,-$C731+1,0,$C731),"EN",OFFSET(O731,-$C731+1,0,$C731)))*SummonTypeTable!$Q$2</f>
        <v>3560</v>
      </c>
      <c r="G731" t="str">
        <f ca="1">IF(C731=1,60*SummonTypeTable!$Q$2-OFFSET(F731,0,-1),
IF(F731&lt;&gt;OFFSET(F731,-1,0),OFFSET(F731,-1,0)-OFFSET(F731,0,-1),""))</f>
        <v/>
      </c>
      <c r="H731" t="str">
        <f ca="1">IF(C731=1,60*SummonTypeTable!$Q$2/OFFSET(F731,0,-1),
IF(F731&lt;&gt;OFFSET(F731,-1,0),OFFSET(F731,-1,0)/OFFSET(F731,0,-1),""))</f>
        <v/>
      </c>
      <c r="I731">
        <f ca="1">(60+SUMIF(OFFSET(N731,-$C731+1,0,$C731),"EN",OFFSET(O731,-$C731+1,0,$C731))+SUMIF(OFFSET(S731,-$C731+1,0,$C731),"EN",OFFSET(T731,-$C731+1,0,$C731)))*SummonTypeTable!$Q$2</f>
        <v>3560</v>
      </c>
      <c r="J731" t="str">
        <f ca="1">IF(C731=1,60*SummonTypeTable!$Q$2-OFFSET(I731,0,-4),
IF(I731&lt;&gt;OFFSET(I731,-1,0),OFFSET(I731,-1,0)-OFFSET(I731,0,-4),""))</f>
        <v/>
      </c>
      <c r="K731" t="str">
        <f ca="1">IF(C731=1,60*SummonTypeTable!$Q$2/OFFSET(I731,0,-4),
IF(I731&lt;&gt;OFFSET(I731,-1,0),OFFSET(I731,-1,0)/OFFSET(I731,0,-4),""))</f>
        <v/>
      </c>
      <c r="L731" t="str">
        <f t="shared" ca="1" si="136"/>
        <v>cu</v>
      </c>
      <c r="M731" t="s">
        <v>81</v>
      </c>
      <c r="N731" t="s">
        <v>147</v>
      </c>
      <c r="O731">
        <v>8250</v>
      </c>
      <c r="P731" t="str">
        <f t="shared" si="128"/>
        <v/>
      </c>
      <c r="Q731" t="str">
        <f t="shared" ca="1" si="135"/>
        <v>cu</v>
      </c>
      <c r="R731" t="s">
        <v>81</v>
      </c>
      <c r="S731" t="s">
        <v>147</v>
      </c>
      <c r="T731">
        <v>4125</v>
      </c>
      <c r="U731" t="str">
        <f t="shared" ca="1" si="139"/>
        <v>cu</v>
      </c>
      <c r="V731" t="str">
        <f t="shared" si="129"/>
        <v>GO</v>
      </c>
      <c r="W731">
        <f t="shared" si="130"/>
        <v>8250</v>
      </c>
      <c r="X731" t="str">
        <f t="shared" ca="1" si="131"/>
        <v>cu</v>
      </c>
      <c r="Y731" t="str">
        <f t="shared" si="132"/>
        <v>GO</v>
      </c>
      <c r="Z731">
        <f t="shared" si="133"/>
        <v>4125</v>
      </c>
    </row>
    <row r="732" spans="1:26">
      <c r="A732" t="str">
        <f t="shared" si="137"/>
        <v>rt2</v>
      </c>
      <c r="B732" t="str">
        <f t="shared" si="138"/>
        <v>루틴2</v>
      </c>
      <c r="C732">
        <v>163</v>
      </c>
      <c r="D732">
        <v>182</v>
      </c>
      <c r="E732">
        <f t="shared" ca="1" si="134"/>
        <v>10304</v>
      </c>
      <c r="F732">
        <f ca="1">(60+SUMIF(OFFSET(N732,-$C732+1,0,$C732),"EN",OFFSET(O732,-$C732+1,0,$C732)))*SummonTypeTable!$Q$2</f>
        <v>3770</v>
      </c>
      <c r="G732">
        <f ca="1">IF(C732=1,60*SummonTypeTable!$Q$2-OFFSET(F732,0,-1),
IF(F732&lt;&gt;OFFSET(F732,-1,0),OFFSET(F732,-1,0)-OFFSET(F732,0,-1),""))</f>
        <v>-6744</v>
      </c>
      <c r="H732">
        <f ca="1">IF(C732=1,60*SummonTypeTable!$Q$2/OFFSET(F732,0,-1),
IF(F732&lt;&gt;OFFSET(F732,-1,0),OFFSET(F732,-1,0)/OFFSET(F732,0,-1),""))</f>
        <v>0.34549689440993792</v>
      </c>
      <c r="I732">
        <f ca="1">(60+SUMIF(OFFSET(N732,-$C732+1,0,$C732),"EN",OFFSET(O732,-$C732+1,0,$C732))+SUMIF(OFFSET(S732,-$C732+1,0,$C732),"EN",OFFSET(T732,-$C732+1,0,$C732)))*SummonTypeTable!$Q$2</f>
        <v>3770</v>
      </c>
      <c r="J732">
        <f ca="1">IF(C732=1,60*SummonTypeTable!$Q$2-OFFSET(I732,0,-4),
IF(I732&lt;&gt;OFFSET(I732,-1,0),OFFSET(I732,-1,0)-OFFSET(I732,0,-4),""))</f>
        <v>-6744</v>
      </c>
      <c r="K732">
        <f ca="1">IF(C732=1,60*SummonTypeTable!$Q$2/OFFSET(I732,0,-4),
IF(I732&lt;&gt;OFFSET(I732,-1,0),OFFSET(I732,-1,0)/OFFSET(I732,0,-4),""))</f>
        <v>0.34549689440993792</v>
      </c>
      <c r="L732" t="str">
        <f t="shared" ca="1" si="136"/>
        <v>cu</v>
      </c>
      <c r="M732" t="s">
        <v>81</v>
      </c>
      <c r="N732" t="s">
        <v>146</v>
      </c>
      <c r="O732">
        <v>315</v>
      </c>
      <c r="P732" t="str">
        <f t="shared" si="128"/>
        <v>에너지너무많음</v>
      </c>
      <c r="Q732" t="str">
        <f t="shared" ca="1" si="135"/>
        <v>cu</v>
      </c>
      <c r="R732" t="s">
        <v>81</v>
      </c>
      <c r="S732" t="s">
        <v>147</v>
      </c>
      <c r="T732">
        <v>4150</v>
      </c>
      <c r="U732" t="str">
        <f t="shared" ca="1" si="139"/>
        <v>cu</v>
      </c>
      <c r="V732" t="str">
        <f t="shared" si="129"/>
        <v>EN</v>
      </c>
      <c r="W732">
        <f t="shared" si="130"/>
        <v>315</v>
      </c>
      <c r="X732" t="str">
        <f t="shared" ca="1" si="131"/>
        <v>cu</v>
      </c>
      <c r="Y732" t="str">
        <f t="shared" si="132"/>
        <v>GO</v>
      </c>
      <c r="Z732">
        <f t="shared" si="133"/>
        <v>4150</v>
      </c>
    </row>
    <row r="733" spans="1:26">
      <c r="A733" t="str">
        <f t="shared" si="137"/>
        <v>rt2</v>
      </c>
      <c r="B733" t="str">
        <f t="shared" si="138"/>
        <v>루틴2</v>
      </c>
      <c r="C733">
        <v>164</v>
      </c>
      <c r="D733">
        <v>95</v>
      </c>
      <c r="E733">
        <f t="shared" ca="1" si="134"/>
        <v>10399</v>
      </c>
      <c r="F733">
        <f ca="1">(60+SUMIF(OFFSET(N733,-$C733+1,0,$C733),"EN",OFFSET(O733,-$C733+1,0,$C733)))*SummonTypeTable!$Q$2</f>
        <v>3770</v>
      </c>
      <c r="G733" t="str">
        <f ca="1">IF(C733=1,60*SummonTypeTable!$Q$2-OFFSET(F733,0,-1),
IF(F733&lt;&gt;OFFSET(F733,-1,0),OFFSET(F733,-1,0)-OFFSET(F733,0,-1),""))</f>
        <v/>
      </c>
      <c r="H733" t="str">
        <f ca="1">IF(C733=1,60*SummonTypeTable!$Q$2/OFFSET(F733,0,-1),
IF(F733&lt;&gt;OFFSET(F733,-1,0),OFFSET(F733,-1,0)/OFFSET(F733,0,-1),""))</f>
        <v/>
      </c>
      <c r="I733">
        <f ca="1">(60+SUMIF(OFFSET(N733,-$C733+1,0,$C733),"EN",OFFSET(O733,-$C733+1,0,$C733))+SUMIF(OFFSET(S733,-$C733+1,0,$C733),"EN",OFFSET(T733,-$C733+1,0,$C733)))*SummonTypeTable!$Q$2</f>
        <v>3770</v>
      </c>
      <c r="J733" t="str">
        <f ca="1">IF(C733=1,60*SummonTypeTable!$Q$2-OFFSET(I733,0,-4),
IF(I733&lt;&gt;OFFSET(I733,-1,0),OFFSET(I733,-1,0)-OFFSET(I733,0,-4),""))</f>
        <v/>
      </c>
      <c r="K733" t="str">
        <f ca="1">IF(C733=1,60*SummonTypeTable!$Q$2/OFFSET(I733,0,-4),
IF(I733&lt;&gt;OFFSET(I733,-1,0),OFFSET(I733,-1,0)/OFFSET(I733,0,-4),""))</f>
        <v/>
      </c>
      <c r="L733" t="str">
        <f t="shared" ca="1" si="136"/>
        <v>cu</v>
      </c>
      <c r="M733" t="s">
        <v>81</v>
      </c>
      <c r="N733" t="s">
        <v>147</v>
      </c>
      <c r="O733">
        <v>8350</v>
      </c>
      <c r="P733" t="str">
        <f t="shared" si="128"/>
        <v/>
      </c>
      <c r="Q733" t="str">
        <f t="shared" ca="1" si="135"/>
        <v>cu</v>
      </c>
      <c r="R733" t="s">
        <v>81</v>
      </c>
      <c r="S733" t="s">
        <v>147</v>
      </c>
      <c r="T733">
        <v>4175</v>
      </c>
      <c r="U733" t="str">
        <f t="shared" ca="1" si="139"/>
        <v>cu</v>
      </c>
      <c r="V733" t="str">
        <f t="shared" si="129"/>
        <v>GO</v>
      </c>
      <c r="W733">
        <f t="shared" si="130"/>
        <v>8350</v>
      </c>
      <c r="X733" t="str">
        <f t="shared" ca="1" si="131"/>
        <v>cu</v>
      </c>
      <c r="Y733" t="str">
        <f t="shared" si="132"/>
        <v>GO</v>
      </c>
      <c r="Z733">
        <f t="shared" si="133"/>
        <v>4175</v>
      </c>
    </row>
    <row r="734" spans="1:26">
      <c r="A734" t="str">
        <f t="shared" si="137"/>
        <v>rt2</v>
      </c>
      <c r="B734" t="str">
        <f t="shared" si="138"/>
        <v>루틴2</v>
      </c>
      <c r="C734">
        <v>165</v>
      </c>
      <c r="D734">
        <v>195</v>
      </c>
      <c r="E734">
        <f t="shared" ca="1" si="134"/>
        <v>10594</v>
      </c>
      <c r="F734">
        <f ca="1">(60+SUMIF(OFFSET(N734,-$C734+1,0,$C734),"EN",OFFSET(O734,-$C734+1,0,$C734)))*SummonTypeTable!$Q$2</f>
        <v>3770</v>
      </c>
      <c r="G734" t="str">
        <f ca="1">IF(C734=1,60*SummonTypeTable!$Q$2-OFFSET(F734,0,-1),
IF(F734&lt;&gt;OFFSET(F734,-1,0),OFFSET(F734,-1,0)-OFFSET(F734,0,-1),""))</f>
        <v/>
      </c>
      <c r="H734" t="str">
        <f ca="1">IF(C734=1,60*SummonTypeTable!$Q$2/OFFSET(F734,0,-1),
IF(F734&lt;&gt;OFFSET(F734,-1,0),OFFSET(F734,-1,0)/OFFSET(F734,0,-1),""))</f>
        <v/>
      </c>
      <c r="I734">
        <f ca="1">(60+SUMIF(OFFSET(N734,-$C734+1,0,$C734),"EN",OFFSET(O734,-$C734+1,0,$C734))+SUMIF(OFFSET(S734,-$C734+1,0,$C734),"EN",OFFSET(T734,-$C734+1,0,$C734)))*SummonTypeTable!$Q$2</f>
        <v>3770</v>
      </c>
      <c r="J734" t="str">
        <f ca="1">IF(C734=1,60*SummonTypeTable!$Q$2-OFFSET(I734,0,-4),
IF(I734&lt;&gt;OFFSET(I734,-1,0),OFFSET(I734,-1,0)-OFFSET(I734,0,-4),""))</f>
        <v/>
      </c>
      <c r="K734" t="str">
        <f ca="1">IF(C734=1,60*SummonTypeTable!$Q$2/OFFSET(I734,0,-4),
IF(I734&lt;&gt;OFFSET(I734,-1,0),OFFSET(I734,-1,0)/OFFSET(I734,0,-4),""))</f>
        <v/>
      </c>
      <c r="L734" t="str">
        <f t="shared" ca="1" si="136"/>
        <v>it</v>
      </c>
      <c r="M734" t="s">
        <v>139</v>
      </c>
      <c r="N734" t="s">
        <v>140</v>
      </c>
      <c r="O734">
        <v>5</v>
      </c>
      <c r="P734" t="str">
        <f t="shared" si="128"/>
        <v/>
      </c>
      <c r="Q734" t="str">
        <f t="shared" ca="1" si="135"/>
        <v>cu</v>
      </c>
      <c r="R734" t="s">
        <v>81</v>
      </c>
      <c r="S734" t="s">
        <v>147</v>
      </c>
      <c r="T734">
        <v>4200</v>
      </c>
      <c r="U734" t="str">
        <f t="shared" ca="1" si="139"/>
        <v>it</v>
      </c>
      <c r="V734" t="str">
        <f t="shared" si="129"/>
        <v>Cash_sCharacterGacha</v>
      </c>
      <c r="W734">
        <f t="shared" si="130"/>
        <v>5</v>
      </c>
      <c r="X734" t="str">
        <f t="shared" ca="1" si="131"/>
        <v>cu</v>
      </c>
      <c r="Y734" t="str">
        <f t="shared" si="132"/>
        <v>GO</v>
      </c>
      <c r="Z734">
        <f t="shared" si="133"/>
        <v>4200</v>
      </c>
    </row>
    <row r="735" spans="1:26">
      <c r="A735" t="str">
        <f t="shared" si="137"/>
        <v>rt2</v>
      </c>
      <c r="B735" t="str">
        <f t="shared" si="138"/>
        <v>루틴2</v>
      </c>
      <c r="C735">
        <v>166</v>
      </c>
      <c r="D735">
        <v>294</v>
      </c>
      <c r="E735">
        <f t="shared" ca="1" si="134"/>
        <v>10888</v>
      </c>
      <c r="F735">
        <f ca="1">(60+SUMIF(OFFSET(N735,-$C735+1,0,$C735),"EN",OFFSET(O735,-$C735+1,0,$C735)))*SummonTypeTable!$Q$2</f>
        <v>3996.6666666666665</v>
      </c>
      <c r="G735">
        <f ca="1">IF(C735=1,60*SummonTypeTable!$Q$2-OFFSET(F735,0,-1),
IF(F735&lt;&gt;OFFSET(F735,-1,0),OFFSET(F735,-1,0)-OFFSET(F735,0,-1),""))</f>
        <v>-7118</v>
      </c>
      <c r="H735">
        <f ca="1">IF(C735=1,60*SummonTypeTable!$Q$2/OFFSET(F735,0,-1),
IF(F735&lt;&gt;OFFSET(F735,-1,0),OFFSET(F735,-1,0)/OFFSET(F735,0,-1),""))</f>
        <v>0.34625275532696548</v>
      </c>
      <c r="I735">
        <f ca="1">(60+SUMIF(OFFSET(N735,-$C735+1,0,$C735),"EN",OFFSET(O735,-$C735+1,0,$C735))+SUMIF(OFFSET(S735,-$C735+1,0,$C735),"EN",OFFSET(T735,-$C735+1,0,$C735)))*SummonTypeTable!$Q$2</f>
        <v>3996.6666666666665</v>
      </c>
      <c r="J735">
        <f ca="1">IF(C735=1,60*SummonTypeTable!$Q$2-OFFSET(I735,0,-4),
IF(I735&lt;&gt;OFFSET(I735,-1,0),OFFSET(I735,-1,0)-OFFSET(I735,0,-4),""))</f>
        <v>-7118</v>
      </c>
      <c r="K735">
        <f ca="1">IF(C735=1,60*SummonTypeTable!$Q$2/OFFSET(I735,0,-4),
IF(I735&lt;&gt;OFFSET(I735,-1,0),OFFSET(I735,-1,0)/OFFSET(I735,0,-4),""))</f>
        <v>0.34625275532696548</v>
      </c>
      <c r="L735" t="str">
        <f t="shared" ca="1" si="136"/>
        <v>cu</v>
      </c>
      <c r="M735" t="s">
        <v>81</v>
      </c>
      <c r="N735" t="s">
        <v>146</v>
      </c>
      <c r="O735">
        <v>340</v>
      </c>
      <c r="P735" t="str">
        <f t="shared" si="128"/>
        <v>에너지너무많음</v>
      </c>
      <c r="Q735" t="str">
        <f t="shared" ca="1" si="135"/>
        <v>cu</v>
      </c>
      <c r="R735" t="s">
        <v>81</v>
      </c>
      <c r="S735" t="s">
        <v>147</v>
      </c>
      <c r="T735">
        <v>4225</v>
      </c>
      <c r="U735" t="str">
        <f t="shared" ca="1" si="139"/>
        <v>cu</v>
      </c>
      <c r="V735" t="str">
        <f t="shared" si="129"/>
        <v>EN</v>
      </c>
      <c r="W735">
        <f t="shared" si="130"/>
        <v>340</v>
      </c>
      <c r="X735" t="str">
        <f t="shared" ca="1" si="131"/>
        <v>cu</v>
      </c>
      <c r="Y735" t="str">
        <f t="shared" si="132"/>
        <v>GO</v>
      </c>
      <c r="Z735">
        <f t="shared" si="133"/>
        <v>4225</v>
      </c>
    </row>
    <row r="736" spans="1:26">
      <c r="A736" t="str">
        <f t="shared" si="137"/>
        <v>rt2</v>
      </c>
      <c r="B736" t="str">
        <f t="shared" si="138"/>
        <v>루틴2</v>
      </c>
      <c r="C736">
        <v>167</v>
      </c>
      <c r="D736">
        <v>54</v>
      </c>
      <c r="E736">
        <f t="shared" ca="1" si="134"/>
        <v>10942</v>
      </c>
      <c r="F736">
        <f ca="1">(60+SUMIF(OFFSET(N736,-$C736+1,0,$C736),"EN",OFFSET(O736,-$C736+1,0,$C736)))*SummonTypeTable!$Q$2</f>
        <v>3996.6666666666665</v>
      </c>
      <c r="G736" t="str">
        <f ca="1">IF(C736=1,60*SummonTypeTable!$Q$2-OFFSET(F736,0,-1),
IF(F736&lt;&gt;OFFSET(F736,-1,0),OFFSET(F736,-1,0)-OFFSET(F736,0,-1),""))</f>
        <v/>
      </c>
      <c r="H736" t="str">
        <f ca="1">IF(C736=1,60*SummonTypeTable!$Q$2/OFFSET(F736,0,-1),
IF(F736&lt;&gt;OFFSET(F736,-1,0),OFFSET(F736,-1,0)/OFFSET(F736,0,-1),""))</f>
        <v/>
      </c>
      <c r="I736">
        <f ca="1">(60+SUMIF(OFFSET(N736,-$C736+1,0,$C736),"EN",OFFSET(O736,-$C736+1,0,$C736))+SUMIF(OFFSET(S736,-$C736+1,0,$C736),"EN",OFFSET(T736,-$C736+1,0,$C736)))*SummonTypeTable!$Q$2</f>
        <v>3996.6666666666665</v>
      </c>
      <c r="J736" t="str">
        <f ca="1">IF(C736=1,60*SummonTypeTable!$Q$2-OFFSET(I736,0,-4),
IF(I736&lt;&gt;OFFSET(I736,-1,0),OFFSET(I736,-1,0)-OFFSET(I736,0,-4),""))</f>
        <v/>
      </c>
      <c r="K736" t="str">
        <f ca="1">IF(C736=1,60*SummonTypeTable!$Q$2/OFFSET(I736,0,-4),
IF(I736&lt;&gt;OFFSET(I736,-1,0),OFFSET(I736,-1,0)/OFFSET(I736,0,-4),""))</f>
        <v/>
      </c>
      <c r="L736" t="str">
        <f t="shared" ca="1" si="136"/>
        <v>cu</v>
      </c>
      <c r="M736" t="s">
        <v>81</v>
      </c>
      <c r="N736" t="s">
        <v>147</v>
      </c>
      <c r="O736">
        <v>8500</v>
      </c>
      <c r="P736" t="str">
        <f t="shared" si="128"/>
        <v/>
      </c>
      <c r="Q736" t="str">
        <f t="shared" ca="1" si="135"/>
        <v>cu</v>
      </c>
      <c r="R736" t="s">
        <v>81</v>
      </c>
      <c r="S736" t="s">
        <v>147</v>
      </c>
      <c r="T736">
        <v>4250</v>
      </c>
      <c r="U736" t="str">
        <f t="shared" ca="1" si="139"/>
        <v>cu</v>
      </c>
      <c r="V736" t="str">
        <f t="shared" si="129"/>
        <v>GO</v>
      </c>
      <c r="W736">
        <f t="shared" si="130"/>
        <v>8500</v>
      </c>
      <c r="X736" t="str">
        <f t="shared" ca="1" si="131"/>
        <v>cu</v>
      </c>
      <c r="Y736" t="str">
        <f t="shared" si="132"/>
        <v>GO</v>
      </c>
      <c r="Z736">
        <f t="shared" si="133"/>
        <v>4250</v>
      </c>
    </row>
    <row r="737" spans="1:26">
      <c r="A737" t="str">
        <f t="shared" si="137"/>
        <v>rt2</v>
      </c>
      <c r="B737" t="str">
        <f t="shared" si="138"/>
        <v>루틴2</v>
      </c>
      <c r="C737">
        <v>168</v>
      </c>
      <c r="D737">
        <v>125</v>
      </c>
      <c r="E737">
        <f t="shared" ca="1" si="134"/>
        <v>11067</v>
      </c>
      <c r="F737">
        <f ca="1">(60+SUMIF(OFFSET(N737,-$C737+1,0,$C737),"EN",OFFSET(O737,-$C737+1,0,$C737)))*SummonTypeTable!$Q$2</f>
        <v>3996.6666666666665</v>
      </c>
      <c r="G737" t="str">
        <f ca="1">IF(C737=1,60*SummonTypeTable!$Q$2-OFFSET(F737,0,-1),
IF(F737&lt;&gt;OFFSET(F737,-1,0),OFFSET(F737,-1,0)-OFFSET(F737,0,-1),""))</f>
        <v/>
      </c>
      <c r="H737" t="str">
        <f ca="1">IF(C737=1,60*SummonTypeTable!$Q$2/OFFSET(F737,0,-1),
IF(F737&lt;&gt;OFFSET(F737,-1,0),OFFSET(F737,-1,0)/OFFSET(F737,0,-1),""))</f>
        <v/>
      </c>
      <c r="I737">
        <f ca="1">(60+SUMIF(OFFSET(N737,-$C737+1,0,$C737),"EN",OFFSET(O737,-$C737+1,0,$C737))+SUMIF(OFFSET(S737,-$C737+1,0,$C737),"EN",OFFSET(T737,-$C737+1,0,$C737)))*SummonTypeTable!$Q$2</f>
        <v>3996.6666666666665</v>
      </c>
      <c r="J737" t="str">
        <f ca="1">IF(C737=1,60*SummonTypeTable!$Q$2-OFFSET(I737,0,-4),
IF(I737&lt;&gt;OFFSET(I737,-1,0),OFFSET(I737,-1,0)-OFFSET(I737,0,-4),""))</f>
        <v/>
      </c>
      <c r="K737" t="str">
        <f ca="1">IF(C737=1,60*SummonTypeTable!$Q$2/OFFSET(I737,0,-4),
IF(I737&lt;&gt;OFFSET(I737,-1,0),OFFSET(I737,-1,0)/OFFSET(I737,0,-4),""))</f>
        <v/>
      </c>
      <c r="L737" t="str">
        <f t="shared" ca="1" si="136"/>
        <v>it</v>
      </c>
      <c r="M737" t="s">
        <v>139</v>
      </c>
      <c r="N737" t="s">
        <v>138</v>
      </c>
      <c r="O737">
        <v>10</v>
      </c>
      <c r="P737" t="str">
        <f t="shared" si="128"/>
        <v/>
      </c>
      <c r="Q737" t="str">
        <f t="shared" ca="1" si="135"/>
        <v>cu</v>
      </c>
      <c r="R737" t="s">
        <v>81</v>
      </c>
      <c r="S737" t="s">
        <v>147</v>
      </c>
      <c r="T737">
        <v>4275</v>
      </c>
      <c r="U737" t="str">
        <f t="shared" ca="1" si="139"/>
        <v>it</v>
      </c>
      <c r="V737" t="str">
        <f t="shared" si="129"/>
        <v>Cash_sSpellGacha</v>
      </c>
      <c r="W737">
        <f t="shared" si="130"/>
        <v>10</v>
      </c>
      <c r="X737" t="str">
        <f t="shared" ca="1" si="131"/>
        <v>cu</v>
      </c>
      <c r="Y737" t="str">
        <f t="shared" si="132"/>
        <v>GO</v>
      </c>
      <c r="Z737">
        <f t="shared" si="133"/>
        <v>4275</v>
      </c>
    </row>
    <row r="738" spans="1:26">
      <c r="A738" t="str">
        <f t="shared" si="137"/>
        <v>rt2</v>
      </c>
      <c r="B738" t="str">
        <f t="shared" si="138"/>
        <v>루틴2</v>
      </c>
      <c r="C738">
        <v>169</v>
      </c>
      <c r="D738">
        <v>157</v>
      </c>
      <c r="E738">
        <f t="shared" ca="1" si="134"/>
        <v>11224</v>
      </c>
      <c r="F738">
        <f ca="1">(60+SUMIF(OFFSET(N738,-$C738+1,0,$C738),"EN",OFFSET(O738,-$C738+1,0,$C738)))*SummonTypeTable!$Q$2</f>
        <v>3996.6666666666665</v>
      </c>
      <c r="G738" t="str">
        <f ca="1">IF(C738=1,60*SummonTypeTable!$Q$2-OFFSET(F738,0,-1),
IF(F738&lt;&gt;OFFSET(F738,-1,0),OFFSET(F738,-1,0)-OFFSET(F738,0,-1),""))</f>
        <v/>
      </c>
      <c r="H738" t="str">
        <f ca="1">IF(C738=1,60*SummonTypeTable!$Q$2/OFFSET(F738,0,-1),
IF(F738&lt;&gt;OFFSET(F738,-1,0),OFFSET(F738,-1,0)/OFFSET(F738,0,-1),""))</f>
        <v/>
      </c>
      <c r="I738">
        <f ca="1">(60+SUMIF(OFFSET(N738,-$C738+1,0,$C738),"EN",OFFSET(O738,-$C738+1,0,$C738))+SUMIF(OFFSET(S738,-$C738+1,0,$C738),"EN",OFFSET(T738,-$C738+1,0,$C738)))*SummonTypeTable!$Q$2</f>
        <v>3996.6666666666665</v>
      </c>
      <c r="J738" t="str">
        <f ca="1">IF(C738=1,60*SummonTypeTable!$Q$2-OFFSET(I738,0,-4),
IF(I738&lt;&gt;OFFSET(I738,-1,0),OFFSET(I738,-1,0)-OFFSET(I738,0,-4),""))</f>
        <v/>
      </c>
      <c r="K738" t="str">
        <f ca="1">IF(C738=1,60*SummonTypeTable!$Q$2/OFFSET(I738,0,-4),
IF(I738&lt;&gt;OFFSET(I738,-1,0),OFFSET(I738,-1,0)/OFFSET(I738,0,-4),""))</f>
        <v/>
      </c>
      <c r="L738" t="str">
        <f t="shared" ca="1" si="136"/>
        <v>cu</v>
      </c>
      <c r="M738" t="s">
        <v>81</v>
      </c>
      <c r="N738" t="s">
        <v>147</v>
      </c>
      <c r="O738">
        <v>8600</v>
      </c>
      <c r="P738" t="str">
        <f t="shared" ref="P738:P801" si="140">IF(M738="장비1상자",
  IF(OR(N738&gt;3,O738&gt;5),"장비이상",""),
IF(N738="GO",
  IF(O738&lt;100,"골드이상",""),
IF(N738="EN",
  IF(O738&gt;29,"에너지너무많음",
  IF(O738&gt;9,"에너지다소많음","")),"")))</f>
        <v/>
      </c>
      <c r="Q738" t="str">
        <f t="shared" ca="1" si="135"/>
        <v>cu</v>
      </c>
      <c r="R738" t="s">
        <v>81</v>
      </c>
      <c r="S738" t="s">
        <v>147</v>
      </c>
      <c r="T738">
        <v>4300</v>
      </c>
      <c r="U738" t="str">
        <f t="shared" ca="1" si="139"/>
        <v>cu</v>
      </c>
      <c r="V738" t="str">
        <f t="shared" ref="V738:V801" si="141">IF(LEN(N738)=0,"",N738)</f>
        <v>GO</v>
      </c>
      <c r="W738">
        <f t="shared" ref="W738:W801" si="142">IF(LEN(O738)=0,"",O738)</f>
        <v>8600</v>
      </c>
      <c r="X738" t="str">
        <f t="shared" ref="X738:X801" ca="1" si="143">IF(LEN(Q738)=0,"",Q738)</f>
        <v>cu</v>
      </c>
      <c r="Y738" t="str">
        <f t="shared" ref="Y738:Y801" si="144">IF(LEN(S738)=0,"",S738)</f>
        <v>GO</v>
      </c>
      <c r="Z738">
        <f t="shared" ref="Z738:Z801" si="145">IF(LEN(T738)=0,"",T738)</f>
        <v>4300</v>
      </c>
    </row>
    <row r="739" spans="1:26">
      <c r="A739" t="str">
        <f t="shared" si="137"/>
        <v>rt2</v>
      </c>
      <c r="B739" t="str">
        <f t="shared" si="138"/>
        <v>루틴2</v>
      </c>
      <c r="C739">
        <v>170</v>
      </c>
      <c r="D739">
        <v>268</v>
      </c>
      <c r="E739">
        <f t="shared" ca="1" si="134"/>
        <v>11492</v>
      </c>
      <c r="F739">
        <f ca="1">(60+SUMIF(OFFSET(N739,-$C739+1,0,$C739),"EN",OFFSET(O739,-$C739+1,0,$C739)))*SummonTypeTable!$Q$2</f>
        <v>4240</v>
      </c>
      <c r="G739">
        <f ca="1">IF(C739=1,60*SummonTypeTable!$Q$2-OFFSET(F739,0,-1),
IF(F739&lt;&gt;OFFSET(F739,-1,0),OFFSET(F739,-1,0)-OFFSET(F739,0,-1),""))</f>
        <v>-7495.3333333333339</v>
      </c>
      <c r="H739">
        <f ca="1">IF(C739=1,60*SummonTypeTable!$Q$2/OFFSET(F739,0,-1),
IF(F739&lt;&gt;OFFSET(F739,-1,0),OFFSET(F739,-1,0)/OFFSET(F739,0,-1),""))</f>
        <v>0.34777816452024596</v>
      </c>
      <c r="I739">
        <f ca="1">(60+SUMIF(OFFSET(N739,-$C739+1,0,$C739),"EN",OFFSET(O739,-$C739+1,0,$C739))+SUMIF(OFFSET(S739,-$C739+1,0,$C739),"EN",OFFSET(T739,-$C739+1,0,$C739)))*SummonTypeTable!$Q$2</f>
        <v>4240</v>
      </c>
      <c r="J739">
        <f ca="1">IF(C739=1,60*SummonTypeTable!$Q$2-OFFSET(I739,0,-4),
IF(I739&lt;&gt;OFFSET(I739,-1,0),OFFSET(I739,-1,0)-OFFSET(I739,0,-4),""))</f>
        <v>-7495.3333333333339</v>
      </c>
      <c r="K739">
        <f ca="1">IF(C739=1,60*SummonTypeTable!$Q$2/OFFSET(I739,0,-4),
IF(I739&lt;&gt;OFFSET(I739,-1,0),OFFSET(I739,-1,0)/OFFSET(I739,0,-4),""))</f>
        <v>0.34777816452024596</v>
      </c>
      <c r="L739" t="str">
        <f t="shared" ca="1" si="136"/>
        <v>cu</v>
      </c>
      <c r="M739" t="s">
        <v>81</v>
      </c>
      <c r="N739" t="s">
        <v>146</v>
      </c>
      <c r="O739">
        <v>365</v>
      </c>
      <c r="P739" t="str">
        <f t="shared" si="140"/>
        <v>에너지너무많음</v>
      </c>
      <c r="Q739" t="str">
        <f t="shared" ca="1" si="135"/>
        <v>cu</v>
      </c>
      <c r="R739" t="s">
        <v>81</v>
      </c>
      <c r="S739" t="s">
        <v>147</v>
      </c>
      <c r="T739">
        <v>4325</v>
      </c>
      <c r="U739" t="str">
        <f t="shared" ca="1" si="139"/>
        <v>cu</v>
      </c>
      <c r="V739" t="str">
        <f t="shared" si="141"/>
        <v>EN</v>
      </c>
      <c r="W739">
        <f t="shared" si="142"/>
        <v>365</v>
      </c>
      <c r="X739" t="str">
        <f t="shared" ca="1" si="143"/>
        <v>cu</v>
      </c>
      <c r="Y739" t="str">
        <f t="shared" si="144"/>
        <v>GO</v>
      </c>
      <c r="Z739">
        <f t="shared" si="145"/>
        <v>4325</v>
      </c>
    </row>
    <row r="740" spans="1:26">
      <c r="A740" t="str">
        <f t="shared" si="137"/>
        <v>rt2</v>
      </c>
      <c r="B740" t="str">
        <f t="shared" si="138"/>
        <v>루틴2</v>
      </c>
      <c r="C740">
        <v>171</v>
      </c>
      <c r="D740">
        <v>72</v>
      </c>
      <c r="E740">
        <f t="shared" ca="1" si="134"/>
        <v>11564</v>
      </c>
      <c r="F740">
        <f ca="1">(60+SUMIF(OFFSET(N740,-$C740+1,0,$C740),"EN",OFFSET(O740,-$C740+1,0,$C740)))*SummonTypeTable!$Q$2</f>
        <v>4240</v>
      </c>
      <c r="G740" t="str">
        <f ca="1">IF(C740=1,60*SummonTypeTable!$Q$2-OFFSET(F740,0,-1),
IF(F740&lt;&gt;OFFSET(F740,-1,0),OFFSET(F740,-1,0)-OFFSET(F740,0,-1),""))</f>
        <v/>
      </c>
      <c r="H740" t="str">
        <f ca="1">IF(C740=1,60*SummonTypeTable!$Q$2/OFFSET(F740,0,-1),
IF(F740&lt;&gt;OFFSET(F740,-1,0),OFFSET(F740,-1,0)/OFFSET(F740,0,-1),""))</f>
        <v/>
      </c>
      <c r="I740">
        <f ca="1">(60+SUMIF(OFFSET(N740,-$C740+1,0,$C740),"EN",OFFSET(O740,-$C740+1,0,$C740))+SUMIF(OFFSET(S740,-$C740+1,0,$C740),"EN",OFFSET(T740,-$C740+1,0,$C740)))*SummonTypeTable!$Q$2</f>
        <v>4240</v>
      </c>
      <c r="J740" t="str">
        <f ca="1">IF(C740=1,60*SummonTypeTable!$Q$2-OFFSET(I740,0,-4),
IF(I740&lt;&gt;OFFSET(I740,-1,0),OFFSET(I740,-1,0)-OFFSET(I740,0,-4),""))</f>
        <v/>
      </c>
      <c r="K740" t="str">
        <f ca="1">IF(C740=1,60*SummonTypeTable!$Q$2/OFFSET(I740,0,-4),
IF(I740&lt;&gt;OFFSET(I740,-1,0),OFFSET(I740,-1,0)/OFFSET(I740,0,-4),""))</f>
        <v/>
      </c>
      <c r="L740" t="str">
        <f t="shared" ca="1" si="136"/>
        <v>cu</v>
      </c>
      <c r="M740" t="s">
        <v>81</v>
      </c>
      <c r="N740" t="s">
        <v>147</v>
      </c>
      <c r="O740">
        <v>8700</v>
      </c>
      <c r="P740" t="str">
        <f t="shared" si="140"/>
        <v/>
      </c>
      <c r="Q740" t="str">
        <f t="shared" ca="1" si="135"/>
        <v>cu</v>
      </c>
      <c r="R740" t="s">
        <v>81</v>
      </c>
      <c r="S740" t="s">
        <v>147</v>
      </c>
      <c r="T740">
        <v>4350</v>
      </c>
      <c r="U740" t="str">
        <f t="shared" ca="1" si="139"/>
        <v>cu</v>
      </c>
      <c r="V740" t="str">
        <f t="shared" si="141"/>
        <v>GO</v>
      </c>
      <c r="W740">
        <f t="shared" si="142"/>
        <v>8700</v>
      </c>
      <c r="X740" t="str">
        <f t="shared" ca="1" si="143"/>
        <v>cu</v>
      </c>
      <c r="Y740" t="str">
        <f t="shared" si="144"/>
        <v>GO</v>
      </c>
      <c r="Z740">
        <f t="shared" si="145"/>
        <v>4350</v>
      </c>
    </row>
    <row r="741" spans="1:26">
      <c r="A741" t="str">
        <f t="shared" si="137"/>
        <v>rt2</v>
      </c>
      <c r="B741" t="str">
        <f t="shared" si="138"/>
        <v>루틴2</v>
      </c>
      <c r="C741">
        <v>172</v>
      </c>
      <c r="D741">
        <v>144</v>
      </c>
      <c r="E741">
        <f t="shared" ca="1" si="134"/>
        <v>11708</v>
      </c>
      <c r="F741">
        <f ca="1">(60+SUMIF(OFFSET(N741,-$C741+1,0,$C741),"EN",OFFSET(O741,-$C741+1,0,$C741)))*SummonTypeTable!$Q$2</f>
        <v>4240</v>
      </c>
      <c r="G741" t="str">
        <f ca="1">IF(C741=1,60*SummonTypeTable!$Q$2-OFFSET(F741,0,-1),
IF(F741&lt;&gt;OFFSET(F741,-1,0),OFFSET(F741,-1,0)-OFFSET(F741,0,-1),""))</f>
        <v/>
      </c>
      <c r="H741" t="str">
        <f ca="1">IF(C741=1,60*SummonTypeTable!$Q$2/OFFSET(F741,0,-1),
IF(F741&lt;&gt;OFFSET(F741,-1,0),OFFSET(F741,-1,0)/OFFSET(F741,0,-1),""))</f>
        <v/>
      </c>
      <c r="I741">
        <f ca="1">(60+SUMIF(OFFSET(N741,-$C741+1,0,$C741),"EN",OFFSET(O741,-$C741+1,0,$C741))+SUMIF(OFFSET(S741,-$C741+1,0,$C741),"EN",OFFSET(T741,-$C741+1,0,$C741)))*SummonTypeTable!$Q$2</f>
        <v>4240</v>
      </c>
      <c r="J741" t="str">
        <f ca="1">IF(C741=1,60*SummonTypeTable!$Q$2-OFFSET(I741,0,-4),
IF(I741&lt;&gt;OFFSET(I741,-1,0),OFFSET(I741,-1,0)-OFFSET(I741,0,-4),""))</f>
        <v/>
      </c>
      <c r="K741" t="str">
        <f ca="1">IF(C741=1,60*SummonTypeTable!$Q$2/OFFSET(I741,0,-4),
IF(I741&lt;&gt;OFFSET(I741,-1,0),OFFSET(I741,-1,0)/OFFSET(I741,0,-4),""))</f>
        <v/>
      </c>
      <c r="L741" t="str">
        <f t="shared" ca="1" si="136"/>
        <v>it</v>
      </c>
      <c r="M741" t="s">
        <v>139</v>
      </c>
      <c r="N741" t="s">
        <v>158</v>
      </c>
      <c r="O741">
        <v>2</v>
      </c>
      <c r="P741" t="str">
        <f t="shared" si="140"/>
        <v/>
      </c>
      <c r="Q741" t="str">
        <f t="shared" ca="1" si="135"/>
        <v>cu</v>
      </c>
      <c r="R741" t="s">
        <v>81</v>
      </c>
      <c r="S741" t="s">
        <v>147</v>
      </c>
      <c r="T741">
        <v>4375</v>
      </c>
      <c r="U741" t="str">
        <f t="shared" ca="1" si="139"/>
        <v>it</v>
      </c>
      <c r="V741" t="str">
        <f t="shared" si="141"/>
        <v>Cash_sEquipGacha</v>
      </c>
      <c r="W741">
        <f t="shared" si="142"/>
        <v>2</v>
      </c>
      <c r="X741" t="str">
        <f t="shared" ca="1" si="143"/>
        <v>cu</v>
      </c>
      <c r="Y741" t="str">
        <f t="shared" si="144"/>
        <v>GO</v>
      </c>
      <c r="Z741">
        <f t="shared" si="145"/>
        <v>4375</v>
      </c>
    </row>
    <row r="742" spans="1:26">
      <c r="A742" t="str">
        <f t="shared" si="137"/>
        <v>rt2</v>
      </c>
      <c r="B742" t="str">
        <f t="shared" si="138"/>
        <v>루틴2</v>
      </c>
      <c r="C742">
        <v>173</v>
      </c>
      <c r="D742">
        <v>412</v>
      </c>
      <c r="E742">
        <f t="shared" ca="1" si="134"/>
        <v>12120</v>
      </c>
      <c r="F742">
        <f ca="1">(60+SUMIF(OFFSET(N742,-$C742+1,0,$C742),"EN",OFFSET(O742,-$C742+1,0,$C742)))*SummonTypeTable!$Q$2</f>
        <v>4240</v>
      </c>
      <c r="G742" t="str">
        <f ca="1">IF(C742=1,60*SummonTypeTable!$Q$2-OFFSET(F742,0,-1),
IF(F742&lt;&gt;OFFSET(F742,-1,0),OFFSET(F742,-1,0)-OFFSET(F742,0,-1),""))</f>
        <v/>
      </c>
      <c r="H742" t="str">
        <f ca="1">IF(C742=1,60*SummonTypeTable!$Q$2/OFFSET(F742,0,-1),
IF(F742&lt;&gt;OFFSET(F742,-1,0),OFFSET(F742,-1,0)/OFFSET(F742,0,-1),""))</f>
        <v/>
      </c>
      <c r="I742">
        <f ca="1">(60+SUMIF(OFFSET(N742,-$C742+1,0,$C742),"EN",OFFSET(O742,-$C742+1,0,$C742))+SUMIF(OFFSET(S742,-$C742+1,0,$C742),"EN",OFFSET(T742,-$C742+1,0,$C742)))*SummonTypeTable!$Q$2</f>
        <v>4240</v>
      </c>
      <c r="J742" t="str">
        <f ca="1">IF(C742=1,60*SummonTypeTable!$Q$2-OFFSET(I742,0,-4),
IF(I742&lt;&gt;OFFSET(I742,-1,0),OFFSET(I742,-1,0)-OFFSET(I742,0,-4),""))</f>
        <v/>
      </c>
      <c r="K742" t="str">
        <f ca="1">IF(C742=1,60*SummonTypeTable!$Q$2/OFFSET(I742,0,-4),
IF(I742&lt;&gt;OFFSET(I742,-1,0),OFFSET(I742,-1,0)/OFFSET(I742,0,-4),""))</f>
        <v/>
      </c>
      <c r="L742" t="str">
        <f t="shared" ca="1" si="136"/>
        <v>cu</v>
      </c>
      <c r="M742" t="s">
        <v>81</v>
      </c>
      <c r="N742" t="s">
        <v>153</v>
      </c>
      <c r="O742">
        <v>30</v>
      </c>
      <c r="P742" t="str">
        <f t="shared" si="140"/>
        <v/>
      </c>
      <c r="Q742" t="str">
        <f t="shared" ca="1" si="135"/>
        <v>cu</v>
      </c>
      <c r="R742" t="s">
        <v>81</v>
      </c>
      <c r="S742" t="s">
        <v>153</v>
      </c>
      <c r="T742">
        <v>10</v>
      </c>
      <c r="U742" t="str">
        <f t="shared" ca="1" si="139"/>
        <v>cu</v>
      </c>
      <c r="V742" t="str">
        <f t="shared" si="141"/>
        <v>DI</v>
      </c>
      <c r="W742">
        <f t="shared" si="142"/>
        <v>30</v>
      </c>
      <c r="X742" t="str">
        <f t="shared" ca="1" si="143"/>
        <v>cu</v>
      </c>
      <c r="Y742" t="str">
        <f t="shared" si="144"/>
        <v>DI</v>
      </c>
      <c r="Z742">
        <f t="shared" si="145"/>
        <v>10</v>
      </c>
    </row>
    <row r="743" spans="1:26">
      <c r="A743" t="str">
        <f t="shared" si="137"/>
        <v>rt2</v>
      </c>
      <c r="B743" t="str">
        <f t="shared" si="138"/>
        <v>루틴2</v>
      </c>
      <c r="C743">
        <v>174</v>
      </c>
      <c r="D743">
        <v>111</v>
      </c>
      <c r="E743">
        <f t="shared" ca="1" si="134"/>
        <v>12231</v>
      </c>
      <c r="F743">
        <f ca="1">(60+SUMIF(OFFSET(N743,-$C743+1,0,$C743),"EN",OFFSET(O743,-$C743+1,0,$C743)))*SummonTypeTable!$Q$2</f>
        <v>4240</v>
      </c>
      <c r="G743" t="str">
        <f ca="1">IF(C743=1,60*SummonTypeTable!$Q$2-OFFSET(F743,0,-1),
IF(F743&lt;&gt;OFFSET(F743,-1,0),OFFSET(F743,-1,0)-OFFSET(F743,0,-1),""))</f>
        <v/>
      </c>
      <c r="H743" t="str">
        <f ca="1">IF(C743=1,60*SummonTypeTable!$Q$2/OFFSET(F743,0,-1),
IF(F743&lt;&gt;OFFSET(F743,-1,0),OFFSET(F743,-1,0)/OFFSET(F743,0,-1),""))</f>
        <v/>
      </c>
      <c r="I743">
        <f ca="1">(60+SUMIF(OFFSET(N743,-$C743+1,0,$C743),"EN",OFFSET(O743,-$C743+1,0,$C743))+SUMIF(OFFSET(S743,-$C743+1,0,$C743),"EN",OFFSET(T743,-$C743+1,0,$C743)))*SummonTypeTable!$Q$2</f>
        <v>4240</v>
      </c>
      <c r="J743" t="str">
        <f ca="1">IF(C743=1,60*SummonTypeTable!$Q$2-OFFSET(I743,0,-4),
IF(I743&lt;&gt;OFFSET(I743,-1,0),OFFSET(I743,-1,0)-OFFSET(I743,0,-4),""))</f>
        <v/>
      </c>
      <c r="K743" t="str">
        <f ca="1">IF(C743=1,60*SummonTypeTable!$Q$2/OFFSET(I743,0,-4),
IF(I743&lt;&gt;OFFSET(I743,-1,0),OFFSET(I743,-1,0)/OFFSET(I743,0,-4),""))</f>
        <v/>
      </c>
      <c r="L743" t="str">
        <f t="shared" ca="1" si="136"/>
        <v>cu</v>
      </c>
      <c r="M743" t="s">
        <v>81</v>
      </c>
      <c r="N743" t="s">
        <v>147</v>
      </c>
      <c r="O743">
        <v>8850</v>
      </c>
      <c r="P743" t="str">
        <f t="shared" si="140"/>
        <v/>
      </c>
      <c r="Q743" t="str">
        <f t="shared" ca="1" si="135"/>
        <v>cu</v>
      </c>
      <c r="R743" t="s">
        <v>81</v>
      </c>
      <c r="S743" t="s">
        <v>147</v>
      </c>
      <c r="T743">
        <v>4425</v>
      </c>
      <c r="U743" t="str">
        <f t="shared" ca="1" si="139"/>
        <v>cu</v>
      </c>
      <c r="V743" t="str">
        <f t="shared" si="141"/>
        <v>GO</v>
      </c>
      <c r="W743">
        <f t="shared" si="142"/>
        <v>8850</v>
      </c>
      <c r="X743" t="str">
        <f t="shared" ca="1" si="143"/>
        <v>cu</v>
      </c>
      <c r="Y743" t="str">
        <f t="shared" si="144"/>
        <v>GO</v>
      </c>
      <c r="Z743">
        <f t="shared" si="145"/>
        <v>4425</v>
      </c>
    </row>
    <row r="744" spans="1:26">
      <c r="A744" t="str">
        <f t="shared" si="137"/>
        <v>rt2</v>
      </c>
      <c r="B744" t="str">
        <f t="shared" si="138"/>
        <v>루틴2</v>
      </c>
      <c r="C744">
        <v>175</v>
      </c>
      <c r="D744">
        <v>145</v>
      </c>
      <c r="E744">
        <f t="shared" ca="1" si="134"/>
        <v>12376</v>
      </c>
      <c r="F744">
        <f ca="1">(60+SUMIF(OFFSET(N744,-$C744+1,0,$C744),"EN",OFFSET(O744,-$C744+1,0,$C744)))*SummonTypeTable!$Q$2</f>
        <v>4240</v>
      </c>
      <c r="G744" t="str">
        <f ca="1">IF(C744=1,60*SummonTypeTable!$Q$2-OFFSET(F744,0,-1),
IF(F744&lt;&gt;OFFSET(F744,-1,0),OFFSET(F744,-1,0)-OFFSET(F744,0,-1),""))</f>
        <v/>
      </c>
      <c r="H744" t="str">
        <f ca="1">IF(C744=1,60*SummonTypeTable!$Q$2/OFFSET(F744,0,-1),
IF(F744&lt;&gt;OFFSET(F744,-1,0),OFFSET(F744,-1,0)/OFFSET(F744,0,-1),""))</f>
        <v/>
      </c>
      <c r="I744">
        <f ca="1">(60+SUMIF(OFFSET(N744,-$C744+1,0,$C744),"EN",OFFSET(O744,-$C744+1,0,$C744))+SUMIF(OFFSET(S744,-$C744+1,0,$C744),"EN",OFFSET(T744,-$C744+1,0,$C744)))*SummonTypeTable!$Q$2</f>
        <v>4240</v>
      </c>
      <c r="J744" t="str">
        <f ca="1">IF(C744=1,60*SummonTypeTable!$Q$2-OFFSET(I744,0,-4),
IF(I744&lt;&gt;OFFSET(I744,-1,0),OFFSET(I744,-1,0)-OFFSET(I744,0,-4),""))</f>
        <v/>
      </c>
      <c r="K744" t="str">
        <f ca="1">IF(C744=1,60*SummonTypeTable!$Q$2/OFFSET(I744,0,-4),
IF(I744&lt;&gt;OFFSET(I744,-1,0),OFFSET(I744,-1,0)/OFFSET(I744,0,-4),""))</f>
        <v/>
      </c>
      <c r="L744" t="str">
        <f t="shared" ca="1" si="136"/>
        <v>it</v>
      </c>
      <c r="M744" t="s">
        <v>139</v>
      </c>
      <c r="N744" t="s">
        <v>138</v>
      </c>
      <c r="O744">
        <v>10</v>
      </c>
      <c r="P744" t="str">
        <f t="shared" si="140"/>
        <v/>
      </c>
      <c r="Q744" t="str">
        <f t="shared" ca="1" si="135"/>
        <v>cu</v>
      </c>
      <c r="R744" t="s">
        <v>81</v>
      </c>
      <c r="S744" t="s">
        <v>147</v>
      </c>
      <c r="T744">
        <v>4450</v>
      </c>
      <c r="U744" t="str">
        <f t="shared" ca="1" si="139"/>
        <v>it</v>
      </c>
      <c r="V744" t="str">
        <f t="shared" si="141"/>
        <v>Cash_sSpellGacha</v>
      </c>
      <c r="W744">
        <f t="shared" si="142"/>
        <v>10</v>
      </c>
      <c r="X744" t="str">
        <f t="shared" ca="1" si="143"/>
        <v>cu</v>
      </c>
      <c r="Y744" t="str">
        <f t="shared" si="144"/>
        <v>GO</v>
      </c>
      <c r="Z744">
        <f t="shared" si="145"/>
        <v>4450</v>
      </c>
    </row>
    <row r="745" spans="1:26">
      <c r="A745" t="str">
        <f t="shared" si="137"/>
        <v>rt2</v>
      </c>
      <c r="B745" t="str">
        <f t="shared" si="138"/>
        <v>루틴2</v>
      </c>
      <c r="C745">
        <v>176</v>
      </c>
      <c r="D745">
        <v>396</v>
      </c>
      <c r="E745">
        <f t="shared" ca="1" si="134"/>
        <v>12772</v>
      </c>
      <c r="F745">
        <f ca="1">(60+SUMIF(OFFSET(N745,-$C745+1,0,$C745),"EN",OFFSET(O745,-$C745+1,0,$C745)))*SummonTypeTable!$Q$2</f>
        <v>4466.6666666666661</v>
      </c>
      <c r="G745">
        <f ca="1">IF(C745=1,60*SummonTypeTable!$Q$2-OFFSET(F745,0,-1),
IF(F745&lt;&gt;OFFSET(F745,-1,0),OFFSET(F745,-1,0)-OFFSET(F745,0,-1),""))</f>
        <v>-8532</v>
      </c>
      <c r="H745">
        <f ca="1">IF(C745=1,60*SummonTypeTable!$Q$2/OFFSET(F745,0,-1),
IF(F745&lt;&gt;OFFSET(F745,-1,0),OFFSET(F745,-1,0)/OFFSET(F745,0,-1),""))</f>
        <v>0.33197619793297839</v>
      </c>
      <c r="I745">
        <f ca="1">(60+SUMIF(OFFSET(N745,-$C745+1,0,$C745),"EN",OFFSET(O745,-$C745+1,0,$C745))+SUMIF(OFFSET(S745,-$C745+1,0,$C745),"EN",OFFSET(T745,-$C745+1,0,$C745)))*SummonTypeTable!$Q$2</f>
        <v>4466.6666666666661</v>
      </c>
      <c r="J745">
        <f ca="1">IF(C745=1,60*SummonTypeTable!$Q$2-OFFSET(I745,0,-4),
IF(I745&lt;&gt;OFFSET(I745,-1,0),OFFSET(I745,-1,0)-OFFSET(I745,0,-4),""))</f>
        <v>-8532</v>
      </c>
      <c r="K745">
        <f ca="1">IF(C745=1,60*SummonTypeTable!$Q$2/OFFSET(I745,0,-4),
IF(I745&lt;&gt;OFFSET(I745,-1,0),OFFSET(I745,-1,0)/OFFSET(I745,0,-4),""))</f>
        <v>0.33197619793297839</v>
      </c>
      <c r="L745" t="str">
        <f t="shared" ca="1" si="136"/>
        <v>cu</v>
      </c>
      <c r="M745" t="s">
        <v>81</v>
      </c>
      <c r="N745" t="s">
        <v>146</v>
      </c>
      <c r="O745">
        <v>340</v>
      </c>
      <c r="P745" t="str">
        <f t="shared" si="140"/>
        <v>에너지너무많음</v>
      </c>
      <c r="Q745" t="str">
        <f t="shared" ca="1" si="135"/>
        <v>cu</v>
      </c>
      <c r="R745" t="s">
        <v>81</v>
      </c>
      <c r="S745" t="s">
        <v>147</v>
      </c>
      <c r="T745">
        <v>4475</v>
      </c>
      <c r="U745" t="str">
        <f t="shared" ca="1" si="139"/>
        <v>cu</v>
      </c>
      <c r="V745" t="str">
        <f t="shared" si="141"/>
        <v>EN</v>
      </c>
      <c r="W745">
        <f t="shared" si="142"/>
        <v>340</v>
      </c>
      <c r="X745" t="str">
        <f t="shared" ca="1" si="143"/>
        <v>cu</v>
      </c>
      <c r="Y745" t="str">
        <f t="shared" si="144"/>
        <v>GO</v>
      </c>
      <c r="Z745">
        <f t="shared" si="145"/>
        <v>4475</v>
      </c>
    </row>
    <row r="746" spans="1:26">
      <c r="A746" t="str">
        <f t="shared" si="137"/>
        <v>rt2</v>
      </c>
      <c r="B746" t="str">
        <f t="shared" si="138"/>
        <v>루틴2</v>
      </c>
      <c r="C746">
        <v>177</v>
      </c>
      <c r="D746">
        <v>132</v>
      </c>
      <c r="E746">
        <f t="shared" ca="1" si="134"/>
        <v>12904</v>
      </c>
      <c r="F746">
        <f ca="1">(60+SUMIF(OFFSET(N746,-$C746+1,0,$C746),"EN",OFFSET(O746,-$C746+1,0,$C746)))*SummonTypeTable!$Q$2</f>
        <v>4466.6666666666661</v>
      </c>
      <c r="G746" t="str">
        <f ca="1">IF(C746=1,60*SummonTypeTable!$Q$2-OFFSET(F746,0,-1),
IF(F746&lt;&gt;OFFSET(F746,-1,0),OFFSET(F746,-1,0)-OFFSET(F746,0,-1),""))</f>
        <v/>
      </c>
      <c r="H746" t="str">
        <f ca="1">IF(C746=1,60*SummonTypeTable!$Q$2/OFFSET(F746,0,-1),
IF(F746&lt;&gt;OFFSET(F746,-1,0),OFFSET(F746,-1,0)/OFFSET(F746,0,-1),""))</f>
        <v/>
      </c>
      <c r="I746">
        <f ca="1">(60+SUMIF(OFFSET(N746,-$C746+1,0,$C746),"EN",OFFSET(O746,-$C746+1,0,$C746))+SUMIF(OFFSET(S746,-$C746+1,0,$C746),"EN",OFFSET(T746,-$C746+1,0,$C746)))*SummonTypeTable!$Q$2</f>
        <v>4466.6666666666661</v>
      </c>
      <c r="J746" t="str">
        <f ca="1">IF(C746=1,60*SummonTypeTable!$Q$2-OFFSET(I746,0,-4),
IF(I746&lt;&gt;OFFSET(I746,-1,0),OFFSET(I746,-1,0)-OFFSET(I746,0,-4),""))</f>
        <v/>
      </c>
      <c r="K746" t="str">
        <f ca="1">IF(C746=1,60*SummonTypeTable!$Q$2/OFFSET(I746,0,-4),
IF(I746&lt;&gt;OFFSET(I746,-1,0),OFFSET(I746,-1,0)/OFFSET(I746,0,-4),""))</f>
        <v/>
      </c>
      <c r="L746" t="str">
        <f t="shared" ca="1" si="136"/>
        <v>it</v>
      </c>
      <c r="M746" t="s">
        <v>139</v>
      </c>
      <c r="N746" t="s">
        <v>140</v>
      </c>
      <c r="O746">
        <v>2</v>
      </c>
      <c r="P746" t="str">
        <f t="shared" si="140"/>
        <v/>
      </c>
      <c r="Q746" t="str">
        <f t="shared" ca="1" si="135"/>
        <v>cu</v>
      </c>
      <c r="R746" t="s">
        <v>81</v>
      </c>
      <c r="S746" t="s">
        <v>147</v>
      </c>
      <c r="T746">
        <v>4500</v>
      </c>
      <c r="U746" t="str">
        <f t="shared" ca="1" si="139"/>
        <v>it</v>
      </c>
      <c r="V746" t="str">
        <f t="shared" si="141"/>
        <v>Cash_sCharacterGacha</v>
      </c>
      <c r="W746">
        <f t="shared" si="142"/>
        <v>2</v>
      </c>
      <c r="X746" t="str">
        <f t="shared" ca="1" si="143"/>
        <v>cu</v>
      </c>
      <c r="Y746" t="str">
        <f t="shared" si="144"/>
        <v>GO</v>
      </c>
      <c r="Z746">
        <f t="shared" si="145"/>
        <v>4500</v>
      </c>
    </row>
    <row r="747" spans="1:26">
      <c r="A747" t="str">
        <f t="shared" si="137"/>
        <v>rt2</v>
      </c>
      <c r="B747" t="str">
        <f t="shared" si="138"/>
        <v>루틴2</v>
      </c>
      <c r="C747">
        <v>178</v>
      </c>
      <c r="D747">
        <v>185</v>
      </c>
      <c r="E747">
        <f t="shared" ca="1" si="134"/>
        <v>13089</v>
      </c>
      <c r="F747">
        <f ca="1">(60+SUMIF(OFFSET(N747,-$C747+1,0,$C747),"EN",OFFSET(O747,-$C747+1,0,$C747)))*SummonTypeTable!$Q$2</f>
        <v>4466.6666666666661</v>
      </c>
      <c r="G747" t="str">
        <f ca="1">IF(C747=1,60*SummonTypeTable!$Q$2-OFFSET(F747,0,-1),
IF(F747&lt;&gt;OFFSET(F747,-1,0),OFFSET(F747,-1,0)-OFFSET(F747,0,-1),""))</f>
        <v/>
      </c>
      <c r="H747" t="str">
        <f ca="1">IF(C747=1,60*SummonTypeTable!$Q$2/OFFSET(F747,0,-1),
IF(F747&lt;&gt;OFFSET(F747,-1,0),OFFSET(F747,-1,0)/OFFSET(F747,0,-1),""))</f>
        <v/>
      </c>
      <c r="I747">
        <f ca="1">(60+SUMIF(OFFSET(N747,-$C747+1,0,$C747),"EN",OFFSET(O747,-$C747+1,0,$C747))+SUMIF(OFFSET(S747,-$C747+1,0,$C747),"EN",OFFSET(T747,-$C747+1,0,$C747)))*SummonTypeTable!$Q$2</f>
        <v>4466.6666666666661</v>
      </c>
      <c r="J747" t="str">
        <f ca="1">IF(C747=1,60*SummonTypeTable!$Q$2-OFFSET(I747,0,-4),
IF(I747&lt;&gt;OFFSET(I747,-1,0),OFFSET(I747,-1,0)-OFFSET(I747,0,-4),""))</f>
        <v/>
      </c>
      <c r="K747" t="str">
        <f ca="1">IF(C747=1,60*SummonTypeTable!$Q$2/OFFSET(I747,0,-4),
IF(I747&lt;&gt;OFFSET(I747,-1,0),OFFSET(I747,-1,0)/OFFSET(I747,0,-4),""))</f>
        <v/>
      </c>
      <c r="L747" t="str">
        <f t="shared" ca="1" si="136"/>
        <v>cu</v>
      </c>
      <c r="M747" t="s">
        <v>81</v>
      </c>
      <c r="N747" t="s">
        <v>147</v>
      </c>
      <c r="O747">
        <v>9050</v>
      </c>
      <c r="P747" t="str">
        <f t="shared" si="140"/>
        <v/>
      </c>
      <c r="Q747" t="str">
        <f t="shared" ca="1" si="135"/>
        <v>cu</v>
      </c>
      <c r="R747" t="s">
        <v>81</v>
      </c>
      <c r="S747" t="s">
        <v>147</v>
      </c>
      <c r="T747">
        <v>4525</v>
      </c>
      <c r="U747" t="str">
        <f t="shared" ca="1" si="139"/>
        <v>cu</v>
      </c>
      <c r="V747" t="str">
        <f t="shared" si="141"/>
        <v>GO</v>
      </c>
      <c r="W747">
        <f t="shared" si="142"/>
        <v>9050</v>
      </c>
      <c r="X747" t="str">
        <f t="shared" ca="1" si="143"/>
        <v>cu</v>
      </c>
      <c r="Y747" t="str">
        <f t="shared" si="144"/>
        <v>GO</v>
      </c>
      <c r="Z747">
        <f t="shared" si="145"/>
        <v>4525</v>
      </c>
    </row>
    <row r="748" spans="1:26">
      <c r="A748" t="str">
        <f t="shared" si="137"/>
        <v>rt2</v>
      </c>
      <c r="B748" t="str">
        <f t="shared" si="138"/>
        <v>루틴2</v>
      </c>
      <c r="C748">
        <v>179</v>
      </c>
      <c r="D748">
        <v>359</v>
      </c>
      <c r="E748">
        <f t="shared" ca="1" si="134"/>
        <v>13448</v>
      </c>
      <c r="F748">
        <f ca="1">(60+SUMIF(OFFSET(N748,-$C748+1,0,$C748),"EN",OFFSET(O748,-$C748+1,0,$C748)))*SummonTypeTable!$Q$2</f>
        <v>4713.333333333333</v>
      </c>
      <c r="G748">
        <f ca="1">IF(C748=1,60*SummonTypeTable!$Q$2-OFFSET(F748,0,-1),
IF(F748&lt;&gt;OFFSET(F748,-1,0),OFFSET(F748,-1,0)-OFFSET(F748,0,-1),""))</f>
        <v>-8981.3333333333339</v>
      </c>
      <c r="H748">
        <f ca="1">IF(C748=1,60*SummonTypeTable!$Q$2/OFFSET(F748,0,-1),
IF(F748&lt;&gt;OFFSET(F748,-1,0),OFFSET(F748,-1,0)/OFFSET(F748,0,-1),""))</f>
        <v>0.33214356533809236</v>
      </c>
      <c r="I748">
        <f ca="1">(60+SUMIF(OFFSET(N748,-$C748+1,0,$C748),"EN",OFFSET(O748,-$C748+1,0,$C748))+SUMIF(OFFSET(S748,-$C748+1,0,$C748),"EN",OFFSET(T748,-$C748+1,0,$C748)))*SummonTypeTable!$Q$2</f>
        <v>4713.333333333333</v>
      </c>
      <c r="J748">
        <f ca="1">IF(C748=1,60*SummonTypeTable!$Q$2-OFFSET(I748,0,-4),
IF(I748&lt;&gt;OFFSET(I748,-1,0),OFFSET(I748,-1,0)-OFFSET(I748,0,-4),""))</f>
        <v>-8981.3333333333339</v>
      </c>
      <c r="K748">
        <f ca="1">IF(C748=1,60*SummonTypeTable!$Q$2/OFFSET(I748,0,-4),
IF(I748&lt;&gt;OFFSET(I748,-1,0),OFFSET(I748,-1,0)/OFFSET(I748,0,-4),""))</f>
        <v>0.33214356533809236</v>
      </c>
      <c r="L748" t="str">
        <f t="shared" ca="1" si="136"/>
        <v>cu</v>
      </c>
      <c r="M748" t="s">
        <v>81</v>
      </c>
      <c r="N748" t="s">
        <v>146</v>
      </c>
      <c r="O748">
        <v>370</v>
      </c>
      <c r="P748" t="str">
        <f t="shared" si="140"/>
        <v>에너지너무많음</v>
      </c>
      <c r="Q748" t="str">
        <f t="shared" ca="1" si="135"/>
        <v>cu</v>
      </c>
      <c r="R748" t="s">
        <v>81</v>
      </c>
      <c r="S748" t="s">
        <v>147</v>
      </c>
      <c r="T748">
        <v>4550</v>
      </c>
      <c r="U748" t="str">
        <f t="shared" ca="1" si="139"/>
        <v>cu</v>
      </c>
      <c r="V748" t="str">
        <f t="shared" si="141"/>
        <v>EN</v>
      </c>
      <c r="W748">
        <f t="shared" si="142"/>
        <v>370</v>
      </c>
      <c r="X748" t="str">
        <f t="shared" ca="1" si="143"/>
        <v>cu</v>
      </c>
      <c r="Y748" t="str">
        <f t="shared" si="144"/>
        <v>GO</v>
      </c>
      <c r="Z748">
        <f t="shared" si="145"/>
        <v>4550</v>
      </c>
    </row>
    <row r="749" spans="1:26">
      <c r="A749" t="str">
        <f t="shared" si="137"/>
        <v>rt2</v>
      </c>
      <c r="B749" t="str">
        <f t="shared" si="138"/>
        <v>루틴2</v>
      </c>
      <c r="C749">
        <v>180</v>
      </c>
      <c r="D749">
        <v>86</v>
      </c>
      <c r="E749">
        <f t="shared" ca="1" si="134"/>
        <v>13534</v>
      </c>
      <c r="F749">
        <f ca="1">(60+SUMIF(OFFSET(N749,-$C749+1,0,$C749),"EN",OFFSET(O749,-$C749+1,0,$C749)))*SummonTypeTable!$Q$2</f>
        <v>4713.333333333333</v>
      </c>
      <c r="G749" t="str">
        <f ca="1">IF(C749=1,60*SummonTypeTable!$Q$2-OFFSET(F749,0,-1),
IF(F749&lt;&gt;OFFSET(F749,-1,0),OFFSET(F749,-1,0)-OFFSET(F749,0,-1),""))</f>
        <v/>
      </c>
      <c r="H749" t="str">
        <f ca="1">IF(C749=1,60*SummonTypeTable!$Q$2/OFFSET(F749,0,-1),
IF(F749&lt;&gt;OFFSET(F749,-1,0),OFFSET(F749,-1,0)/OFFSET(F749,0,-1),""))</f>
        <v/>
      </c>
      <c r="I749">
        <f ca="1">(60+SUMIF(OFFSET(N749,-$C749+1,0,$C749),"EN",OFFSET(O749,-$C749+1,0,$C749))+SUMIF(OFFSET(S749,-$C749+1,0,$C749),"EN",OFFSET(T749,-$C749+1,0,$C749)))*SummonTypeTable!$Q$2</f>
        <v>4713.333333333333</v>
      </c>
      <c r="J749" t="str">
        <f ca="1">IF(C749=1,60*SummonTypeTable!$Q$2-OFFSET(I749,0,-4),
IF(I749&lt;&gt;OFFSET(I749,-1,0),OFFSET(I749,-1,0)-OFFSET(I749,0,-4),""))</f>
        <v/>
      </c>
      <c r="K749" t="str">
        <f ca="1">IF(C749=1,60*SummonTypeTable!$Q$2/OFFSET(I749,0,-4),
IF(I749&lt;&gt;OFFSET(I749,-1,0),OFFSET(I749,-1,0)/OFFSET(I749,0,-4),""))</f>
        <v/>
      </c>
      <c r="L749" t="str">
        <f t="shared" ca="1" si="136"/>
        <v>it</v>
      </c>
      <c r="M749" t="s">
        <v>139</v>
      </c>
      <c r="N749" t="s">
        <v>138</v>
      </c>
      <c r="O749">
        <v>2</v>
      </c>
      <c r="P749" t="str">
        <f t="shared" si="140"/>
        <v/>
      </c>
      <c r="Q749" t="str">
        <f t="shared" ca="1" si="135"/>
        <v>cu</v>
      </c>
      <c r="R749" t="s">
        <v>81</v>
      </c>
      <c r="S749" t="s">
        <v>147</v>
      </c>
      <c r="T749">
        <v>4575</v>
      </c>
      <c r="U749" t="str">
        <f t="shared" ca="1" si="139"/>
        <v>it</v>
      </c>
      <c r="V749" t="str">
        <f t="shared" si="141"/>
        <v>Cash_sSpellGacha</v>
      </c>
      <c r="W749">
        <f t="shared" si="142"/>
        <v>2</v>
      </c>
      <c r="X749" t="str">
        <f t="shared" ca="1" si="143"/>
        <v>cu</v>
      </c>
      <c r="Y749" t="str">
        <f t="shared" si="144"/>
        <v>GO</v>
      </c>
      <c r="Z749">
        <f t="shared" si="145"/>
        <v>4575</v>
      </c>
    </row>
    <row r="750" spans="1:26">
      <c r="A750" t="str">
        <f t="shared" si="137"/>
        <v>rt2</v>
      </c>
      <c r="B750" t="str">
        <f t="shared" si="138"/>
        <v>루틴2</v>
      </c>
      <c r="C750">
        <v>181</v>
      </c>
      <c r="D750">
        <v>92</v>
      </c>
      <c r="E750">
        <f t="shared" ca="1" si="134"/>
        <v>13626</v>
      </c>
      <c r="F750">
        <f ca="1">(60+SUMIF(OFFSET(N750,-$C750+1,0,$C750),"EN",OFFSET(O750,-$C750+1,0,$C750)))*SummonTypeTable!$Q$2</f>
        <v>4713.333333333333</v>
      </c>
      <c r="G750" t="str">
        <f ca="1">IF(C750=1,60*SummonTypeTable!$Q$2-OFFSET(F750,0,-1),
IF(F750&lt;&gt;OFFSET(F750,-1,0),OFFSET(F750,-1,0)-OFFSET(F750,0,-1),""))</f>
        <v/>
      </c>
      <c r="H750" t="str">
        <f ca="1">IF(C750=1,60*SummonTypeTable!$Q$2/OFFSET(F750,0,-1),
IF(F750&lt;&gt;OFFSET(F750,-1,0),OFFSET(F750,-1,0)/OFFSET(F750,0,-1),""))</f>
        <v/>
      </c>
      <c r="I750">
        <f ca="1">(60+SUMIF(OFFSET(N750,-$C750+1,0,$C750),"EN",OFFSET(O750,-$C750+1,0,$C750))+SUMIF(OFFSET(S750,-$C750+1,0,$C750),"EN",OFFSET(T750,-$C750+1,0,$C750)))*SummonTypeTable!$Q$2</f>
        <v>4713.333333333333</v>
      </c>
      <c r="J750" t="str">
        <f ca="1">IF(C750=1,60*SummonTypeTable!$Q$2-OFFSET(I750,0,-4),
IF(I750&lt;&gt;OFFSET(I750,-1,0),OFFSET(I750,-1,0)-OFFSET(I750,0,-4),""))</f>
        <v/>
      </c>
      <c r="K750" t="str">
        <f ca="1">IF(C750=1,60*SummonTypeTable!$Q$2/OFFSET(I750,0,-4),
IF(I750&lt;&gt;OFFSET(I750,-1,0),OFFSET(I750,-1,0)/OFFSET(I750,0,-4),""))</f>
        <v/>
      </c>
      <c r="L750" t="str">
        <f t="shared" ca="1" si="136"/>
        <v>cu</v>
      </c>
      <c r="M750" t="s">
        <v>81</v>
      </c>
      <c r="N750" t="s">
        <v>147</v>
      </c>
      <c r="O750">
        <v>9200</v>
      </c>
      <c r="P750" t="str">
        <f t="shared" si="140"/>
        <v/>
      </c>
      <c r="Q750" t="str">
        <f t="shared" ca="1" si="135"/>
        <v>cu</v>
      </c>
      <c r="R750" t="s">
        <v>81</v>
      </c>
      <c r="S750" t="s">
        <v>147</v>
      </c>
      <c r="T750">
        <v>4600</v>
      </c>
      <c r="U750" t="str">
        <f t="shared" ca="1" si="139"/>
        <v>cu</v>
      </c>
      <c r="V750" t="str">
        <f t="shared" si="141"/>
        <v>GO</v>
      </c>
      <c r="W750">
        <f t="shared" si="142"/>
        <v>9200</v>
      </c>
      <c r="X750" t="str">
        <f t="shared" ca="1" si="143"/>
        <v>cu</v>
      </c>
      <c r="Y750" t="str">
        <f t="shared" si="144"/>
        <v>GO</v>
      </c>
      <c r="Z750">
        <f t="shared" si="145"/>
        <v>4600</v>
      </c>
    </row>
    <row r="751" spans="1:26">
      <c r="A751" t="str">
        <f t="shared" si="137"/>
        <v>rt2</v>
      </c>
      <c r="B751" t="str">
        <f t="shared" si="138"/>
        <v>루틴2</v>
      </c>
      <c r="C751">
        <v>182</v>
      </c>
      <c r="D751">
        <v>115</v>
      </c>
      <c r="E751">
        <f t="shared" ca="1" si="134"/>
        <v>13741</v>
      </c>
      <c r="F751">
        <f ca="1">(60+SUMIF(OFFSET(N751,-$C751+1,0,$C751),"EN",OFFSET(O751,-$C751+1,0,$C751)))*SummonTypeTable!$Q$2</f>
        <v>4713.333333333333</v>
      </c>
      <c r="G751" t="str">
        <f ca="1">IF(C751=1,60*SummonTypeTable!$Q$2-OFFSET(F751,0,-1),
IF(F751&lt;&gt;OFFSET(F751,-1,0),OFFSET(F751,-1,0)-OFFSET(F751,0,-1),""))</f>
        <v/>
      </c>
      <c r="H751" t="str">
        <f ca="1">IF(C751=1,60*SummonTypeTable!$Q$2/OFFSET(F751,0,-1),
IF(F751&lt;&gt;OFFSET(F751,-1,0),OFFSET(F751,-1,0)/OFFSET(F751,0,-1),""))</f>
        <v/>
      </c>
      <c r="I751">
        <f ca="1">(60+SUMIF(OFFSET(N751,-$C751+1,0,$C751),"EN",OFFSET(O751,-$C751+1,0,$C751))+SUMIF(OFFSET(S751,-$C751+1,0,$C751),"EN",OFFSET(T751,-$C751+1,0,$C751)))*SummonTypeTable!$Q$2</f>
        <v>4713.333333333333</v>
      </c>
      <c r="J751" t="str">
        <f ca="1">IF(C751=1,60*SummonTypeTable!$Q$2-OFFSET(I751,0,-4),
IF(I751&lt;&gt;OFFSET(I751,-1,0),OFFSET(I751,-1,0)-OFFSET(I751,0,-4),""))</f>
        <v/>
      </c>
      <c r="K751" t="str">
        <f ca="1">IF(C751=1,60*SummonTypeTable!$Q$2/OFFSET(I751,0,-4),
IF(I751&lt;&gt;OFFSET(I751,-1,0),OFFSET(I751,-1,0)/OFFSET(I751,0,-4),""))</f>
        <v/>
      </c>
      <c r="L751" t="str">
        <f t="shared" ca="1" si="136"/>
        <v>it</v>
      </c>
      <c r="M751" t="s">
        <v>139</v>
      </c>
      <c r="N751" t="s">
        <v>140</v>
      </c>
      <c r="O751">
        <v>1</v>
      </c>
      <c r="P751" t="str">
        <f t="shared" si="140"/>
        <v/>
      </c>
      <c r="Q751" t="str">
        <f t="shared" ref="Q751:Q814" ca="1" si="146">IF(ISBLANK(R751),"",
VLOOKUP(R751,OFFSET(INDIRECT("$A:$B"),0,MATCH(R$1&amp;"_Verify",INDIRECT("$1:$1"),0)-1),2,0)
)</f>
        <v>cu</v>
      </c>
      <c r="R751" t="s">
        <v>81</v>
      </c>
      <c r="S751" t="s">
        <v>147</v>
      </c>
      <c r="T751">
        <v>4625</v>
      </c>
      <c r="U751" t="str">
        <f t="shared" ca="1" si="139"/>
        <v>it</v>
      </c>
      <c r="V751" t="str">
        <f t="shared" si="141"/>
        <v>Cash_sCharacterGacha</v>
      </c>
      <c r="W751">
        <f t="shared" si="142"/>
        <v>1</v>
      </c>
      <c r="X751" t="str">
        <f t="shared" ca="1" si="143"/>
        <v>cu</v>
      </c>
      <c r="Y751" t="str">
        <f t="shared" si="144"/>
        <v>GO</v>
      </c>
      <c r="Z751">
        <f t="shared" si="145"/>
        <v>4625</v>
      </c>
    </row>
    <row r="752" spans="1:26">
      <c r="A752" t="str">
        <f t="shared" si="137"/>
        <v>rt2</v>
      </c>
      <c r="B752" t="str">
        <f t="shared" si="138"/>
        <v>루틴2</v>
      </c>
      <c r="C752">
        <v>183</v>
      </c>
      <c r="D752">
        <v>155</v>
      </c>
      <c r="E752">
        <f t="shared" ref="E752:E815" ca="1" si="147">IF(A752&lt;&gt;OFFSET(A752,-1,0),D752,OFFSET(E752,-1,0)+D752)</f>
        <v>13896</v>
      </c>
      <c r="F752">
        <f ca="1">(60+SUMIF(OFFSET(N752,-$C752+1,0,$C752),"EN",OFFSET(O752,-$C752+1,0,$C752)))*SummonTypeTable!$Q$2</f>
        <v>4713.333333333333</v>
      </c>
      <c r="G752" t="str">
        <f ca="1">IF(C752=1,60*SummonTypeTable!$Q$2-OFFSET(F752,0,-1),
IF(F752&lt;&gt;OFFSET(F752,-1,0),OFFSET(F752,-1,0)-OFFSET(F752,0,-1),""))</f>
        <v/>
      </c>
      <c r="H752" t="str">
        <f ca="1">IF(C752=1,60*SummonTypeTable!$Q$2/OFFSET(F752,0,-1),
IF(F752&lt;&gt;OFFSET(F752,-1,0),OFFSET(F752,-1,0)/OFFSET(F752,0,-1),""))</f>
        <v/>
      </c>
      <c r="I752">
        <f ca="1">(60+SUMIF(OFFSET(N752,-$C752+1,0,$C752),"EN",OFFSET(O752,-$C752+1,0,$C752))+SUMIF(OFFSET(S752,-$C752+1,0,$C752),"EN",OFFSET(T752,-$C752+1,0,$C752)))*SummonTypeTable!$Q$2</f>
        <v>4713.333333333333</v>
      </c>
      <c r="J752" t="str">
        <f ca="1">IF(C752=1,60*SummonTypeTable!$Q$2-OFFSET(I752,0,-4),
IF(I752&lt;&gt;OFFSET(I752,-1,0),OFFSET(I752,-1,0)-OFFSET(I752,0,-4),""))</f>
        <v/>
      </c>
      <c r="K752" t="str">
        <f ca="1">IF(C752=1,60*SummonTypeTable!$Q$2/OFFSET(I752,0,-4),
IF(I752&lt;&gt;OFFSET(I752,-1,0),OFFSET(I752,-1,0)/OFFSET(I752,0,-4),""))</f>
        <v/>
      </c>
      <c r="L752" t="str">
        <f t="shared" ca="1" si="136"/>
        <v>cu</v>
      </c>
      <c r="M752" t="s">
        <v>81</v>
      </c>
      <c r="N752" t="s">
        <v>147</v>
      </c>
      <c r="O752">
        <v>9300</v>
      </c>
      <c r="P752" t="str">
        <f t="shared" si="140"/>
        <v/>
      </c>
      <c r="Q752" t="str">
        <f t="shared" ca="1" si="146"/>
        <v>cu</v>
      </c>
      <c r="R752" t="s">
        <v>81</v>
      </c>
      <c r="S752" t="s">
        <v>147</v>
      </c>
      <c r="T752">
        <v>4650</v>
      </c>
      <c r="U752" t="str">
        <f t="shared" ca="1" si="139"/>
        <v>cu</v>
      </c>
      <c r="V752" t="str">
        <f t="shared" si="141"/>
        <v>GO</v>
      </c>
      <c r="W752">
        <f t="shared" si="142"/>
        <v>9300</v>
      </c>
      <c r="X752" t="str">
        <f t="shared" ca="1" si="143"/>
        <v>cu</v>
      </c>
      <c r="Y752" t="str">
        <f t="shared" si="144"/>
        <v>GO</v>
      </c>
      <c r="Z752">
        <f t="shared" si="145"/>
        <v>4650</v>
      </c>
    </row>
    <row r="753" spans="1:26">
      <c r="A753" t="str">
        <f t="shared" si="137"/>
        <v>rt2</v>
      </c>
      <c r="B753" t="str">
        <f t="shared" si="138"/>
        <v>루틴2</v>
      </c>
      <c r="C753">
        <v>184</v>
      </c>
      <c r="D753">
        <v>252</v>
      </c>
      <c r="E753">
        <f t="shared" ca="1" si="147"/>
        <v>14148</v>
      </c>
      <c r="F753">
        <f ca="1">(60+SUMIF(OFFSET(N753,-$C753+1,0,$C753),"EN",OFFSET(O753,-$C753+1,0,$C753)))*SummonTypeTable!$Q$2</f>
        <v>4980</v>
      </c>
      <c r="G753">
        <f ca="1">IF(C753=1,60*SummonTypeTable!$Q$2-OFFSET(F753,0,-1),
IF(F753&lt;&gt;OFFSET(F753,-1,0),OFFSET(F753,-1,0)-OFFSET(F753,0,-1),""))</f>
        <v>-9434.6666666666679</v>
      </c>
      <c r="H753">
        <f ca="1">IF(C753=1,60*SummonTypeTable!$Q$2/OFFSET(F753,0,-1),
IF(F753&lt;&gt;OFFSET(F753,-1,0),OFFSET(F753,-1,0)/OFFSET(F753,0,-1),""))</f>
        <v>0.33314484968428987</v>
      </c>
      <c r="I753">
        <f ca="1">(60+SUMIF(OFFSET(N753,-$C753+1,0,$C753),"EN",OFFSET(O753,-$C753+1,0,$C753))+SUMIF(OFFSET(S753,-$C753+1,0,$C753),"EN",OFFSET(T753,-$C753+1,0,$C753)))*SummonTypeTable!$Q$2</f>
        <v>4980</v>
      </c>
      <c r="J753">
        <f ca="1">IF(C753=1,60*SummonTypeTable!$Q$2-OFFSET(I753,0,-4),
IF(I753&lt;&gt;OFFSET(I753,-1,0),OFFSET(I753,-1,0)-OFFSET(I753,0,-4),""))</f>
        <v>-9434.6666666666679</v>
      </c>
      <c r="K753">
        <f ca="1">IF(C753=1,60*SummonTypeTable!$Q$2/OFFSET(I753,0,-4),
IF(I753&lt;&gt;OFFSET(I753,-1,0),OFFSET(I753,-1,0)/OFFSET(I753,0,-4),""))</f>
        <v>0.33314484968428987</v>
      </c>
      <c r="L753" t="str">
        <f t="shared" ca="1" si="136"/>
        <v>cu</v>
      </c>
      <c r="M753" t="s">
        <v>81</v>
      </c>
      <c r="N753" t="s">
        <v>146</v>
      </c>
      <c r="O753">
        <v>400</v>
      </c>
      <c r="P753" t="str">
        <f t="shared" si="140"/>
        <v>에너지너무많음</v>
      </c>
      <c r="Q753" t="str">
        <f t="shared" ca="1" si="146"/>
        <v>cu</v>
      </c>
      <c r="R753" t="s">
        <v>81</v>
      </c>
      <c r="S753" t="s">
        <v>147</v>
      </c>
      <c r="T753">
        <v>4675</v>
      </c>
      <c r="U753" t="str">
        <f t="shared" ca="1" si="139"/>
        <v>cu</v>
      </c>
      <c r="V753" t="str">
        <f t="shared" si="141"/>
        <v>EN</v>
      </c>
      <c r="W753">
        <f t="shared" si="142"/>
        <v>400</v>
      </c>
      <c r="X753" t="str">
        <f t="shared" ca="1" si="143"/>
        <v>cu</v>
      </c>
      <c r="Y753" t="str">
        <f t="shared" si="144"/>
        <v>GO</v>
      </c>
      <c r="Z753">
        <f t="shared" si="145"/>
        <v>4675</v>
      </c>
    </row>
    <row r="754" spans="1:26">
      <c r="A754" t="str">
        <f t="shared" si="137"/>
        <v>rt2</v>
      </c>
      <c r="B754" t="str">
        <f t="shared" si="138"/>
        <v>루틴2</v>
      </c>
      <c r="C754">
        <v>185</v>
      </c>
      <c r="D754">
        <v>77</v>
      </c>
      <c r="E754">
        <f t="shared" ca="1" si="147"/>
        <v>14225</v>
      </c>
      <c r="F754">
        <f ca="1">(60+SUMIF(OFFSET(N754,-$C754+1,0,$C754),"EN",OFFSET(O754,-$C754+1,0,$C754)))*SummonTypeTable!$Q$2</f>
        <v>4980</v>
      </c>
      <c r="G754" t="str">
        <f ca="1">IF(C754=1,60*SummonTypeTable!$Q$2-OFFSET(F754,0,-1),
IF(F754&lt;&gt;OFFSET(F754,-1,0),OFFSET(F754,-1,0)-OFFSET(F754,0,-1),""))</f>
        <v/>
      </c>
      <c r="H754" t="str">
        <f ca="1">IF(C754=1,60*SummonTypeTable!$Q$2/OFFSET(F754,0,-1),
IF(F754&lt;&gt;OFFSET(F754,-1,0),OFFSET(F754,-1,0)/OFFSET(F754,0,-1),""))</f>
        <v/>
      </c>
      <c r="I754">
        <f ca="1">(60+SUMIF(OFFSET(N754,-$C754+1,0,$C754),"EN",OFFSET(O754,-$C754+1,0,$C754))+SUMIF(OFFSET(S754,-$C754+1,0,$C754),"EN",OFFSET(T754,-$C754+1,0,$C754)))*SummonTypeTable!$Q$2</f>
        <v>4980</v>
      </c>
      <c r="J754" t="str">
        <f ca="1">IF(C754=1,60*SummonTypeTable!$Q$2-OFFSET(I754,0,-4),
IF(I754&lt;&gt;OFFSET(I754,-1,0),OFFSET(I754,-1,0)-OFFSET(I754,0,-4),""))</f>
        <v/>
      </c>
      <c r="K754" t="str">
        <f ca="1">IF(C754=1,60*SummonTypeTable!$Q$2/OFFSET(I754,0,-4),
IF(I754&lt;&gt;OFFSET(I754,-1,0),OFFSET(I754,-1,0)/OFFSET(I754,0,-4),""))</f>
        <v/>
      </c>
      <c r="L754" t="str">
        <f t="shared" ca="1" si="136"/>
        <v>cu</v>
      </c>
      <c r="M754" t="s">
        <v>81</v>
      </c>
      <c r="N754" t="s">
        <v>147</v>
      </c>
      <c r="O754">
        <v>9400</v>
      </c>
      <c r="P754" t="str">
        <f t="shared" si="140"/>
        <v/>
      </c>
      <c r="Q754" t="str">
        <f t="shared" ca="1" si="146"/>
        <v>cu</v>
      </c>
      <c r="R754" t="s">
        <v>81</v>
      </c>
      <c r="S754" t="s">
        <v>147</v>
      </c>
      <c r="T754">
        <v>4700</v>
      </c>
      <c r="U754" t="str">
        <f t="shared" ca="1" si="139"/>
        <v>cu</v>
      </c>
      <c r="V754" t="str">
        <f t="shared" si="141"/>
        <v>GO</v>
      </c>
      <c r="W754">
        <f t="shared" si="142"/>
        <v>9400</v>
      </c>
      <c r="X754" t="str">
        <f t="shared" ca="1" si="143"/>
        <v>cu</v>
      </c>
      <c r="Y754" t="str">
        <f t="shared" si="144"/>
        <v>GO</v>
      </c>
      <c r="Z754">
        <f t="shared" si="145"/>
        <v>4700</v>
      </c>
    </row>
    <row r="755" spans="1:26">
      <c r="A755" t="str">
        <f t="shared" si="137"/>
        <v>rt2</v>
      </c>
      <c r="B755" t="str">
        <f t="shared" si="138"/>
        <v>루틴2</v>
      </c>
      <c r="C755">
        <v>186</v>
      </c>
      <c r="D755">
        <v>85</v>
      </c>
      <c r="E755">
        <f t="shared" ca="1" si="147"/>
        <v>14310</v>
      </c>
      <c r="F755">
        <f ca="1">(60+SUMIF(OFFSET(N755,-$C755+1,0,$C755),"EN",OFFSET(O755,-$C755+1,0,$C755)))*SummonTypeTable!$Q$2</f>
        <v>4980</v>
      </c>
      <c r="G755" t="str">
        <f ca="1">IF(C755=1,60*SummonTypeTable!$Q$2-OFFSET(F755,0,-1),
IF(F755&lt;&gt;OFFSET(F755,-1,0),OFFSET(F755,-1,0)-OFFSET(F755,0,-1),""))</f>
        <v/>
      </c>
      <c r="H755" t="str">
        <f ca="1">IF(C755=1,60*SummonTypeTable!$Q$2/OFFSET(F755,0,-1),
IF(F755&lt;&gt;OFFSET(F755,-1,0),OFFSET(F755,-1,0)/OFFSET(F755,0,-1),""))</f>
        <v/>
      </c>
      <c r="I755">
        <f ca="1">(60+SUMIF(OFFSET(N755,-$C755+1,0,$C755),"EN",OFFSET(O755,-$C755+1,0,$C755))+SUMIF(OFFSET(S755,-$C755+1,0,$C755),"EN",OFFSET(T755,-$C755+1,0,$C755)))*SummonTypeTable!$Q$2</f>
        <v>4980</v>
      </c>
      <c r="J755" t="str">
        <f ca="1">IF(C755=1,60*SummonTypeTable!$Q$2-OFFSET(I755,0,-4),
IF(I755&lt;&gt;OFFSET(I755,-1,0),OFFSET(I755,-1,0)-OFFSET(I755,0,-4),""))</f>
        <v/>
      </c>
      <c r="K755" t="str">
        <f ca="1">IF(C755=1,60*SummonTypeTable!$Q$2/OFFSET(I755,0,-4),
IF(I755&lt;&gt;OFFSET(I755,-1,0),OFFSET(I755,-1,0)/OFFSET(I755,0,-4),""))</f>
        <v/>
      </c>
      <c r="L755" t="str">
        <f t="shared" ca="1" si="136"/>
        <v>it</v>
      </c>
      <c r="M755" t="s">
        <v>139</v>
      </c>
      <c r="N755" t="s">
        <v>138</v>
      </c>
      <c r="O755">
        <v>2</v>
      </c>
      <c r="P755" t="str">
        <f t="shared" si="140"/>
        <v/>
      </c>
      <c r="Q755" t="str">
        <f t="shared" ca="1" si="146"/>
        <v>cu</v>
      </c>
      <c r="R755" t="s">
        <v>81</v>
      </c>
      <c r="S755" t="s">
        <v>147</v>
      </c>
      <c r="T755">
        <v>4725</v>
      </c>
      <c r="U755" t="str">
        <f t="shared" ca="1" si="139"/>
        <v>it</v>
      </c>
      <c r="V755" t="str">
        <f t="shared" si="141"/>
        <v>Cash_sSpellGacha</v>
      </c>
      <c r="W755">
        <f t="shared" si="142"/>
        <v>2</v>
      </c>
      <c r="X755" t="str">
        <f t="shared" ca="1" si="143"/>
        <v>cu</v>
      </c>
      <c r="Y755" t="str">
        <f t="shared" si="144"/>
        <v>GO</v>
      </c>
      <c r="Z755">
        <f t="shared" si="145"/>
        <v>4725</v>
      </c>
    </row>
    <row r="756" spans="1:26">
      <c r="A756" t="str">
        <f t="shared" si="137"/>
        <v>rt2</v>
      </c>
      <c r="B756" t="str">
        <f t="shared" si="138"/>
        <v>루틴2</v>
      </c>
      <c r="C756">
        <v>187</v>
      </c>
      <c r="D756">
        <v>92</v>
      </c>
      <c r="E756">
        <f t="shared" ca="1" si="147"/>
        <v>14402</v>
      </c>
      <c r="F756">
        <f ca="1">(60+SUMIF(OFFSET(N756,-$C756+1,0,$C756),"EN",OFFSET(O756,-$C756+1,0,$C756)))*SummonTypeTable!$Q$2</f>
        <v>4980</v>
      </c>
      <c r="G756" t="str">
        <f ca="1">IF(C756=1,60*SummonTypeTable!$Q$2-OFFSET(F756,0,-1),
IF(F756&lt;&gt;OFFSET(F756,-1,0),OFFSET(F756,-1,0)-OFFSET(F756,0,-1),""))</f>
        <v/>
      </c>
      <c r="H756" t="str">
        <f ca="1">IF(C756=1,60*SummonTypeTable!$Q$2/OFFSET(F756,0,-1),
IF(F756&lt;&gt;OFFSET(F756,-1,0),OFFSET(F756,-1,0)/OFFSET(F756,0,-1),""))</f>
        <v/>
      </c>
      <c r="I756">
        <f ca="1">(60+SUMIF(OFFSET(N756,-$C756+1,0,$C756),"EN",OFFSET(O756,-$C756+1,0,$C756))+SUMIF(OFFSET(S756,-$C756+1,0,$C756),"EN",OFFSET(T756,-$C756+1,0,$C756)))*SummonTypeTable!$Q$2</f>
        <v>4980</v>
      </c>
      <c r="J756" t="str">
        <f ca="1">IF(C756=1,60*SummonTypeTable!$Q$2-OFFSET(I756,0,-4),
IF(I756&lt;&gt;OFFSET(I756,-1,0),OFFSET(I756,-1,0)-OFFSET(I756,0,-4),""))</f>
        <v/>
      </c>
      <c r="K756" t="str">
        <f ca="1">IF(C756=1,60*SummonTypeTable!$Q$2/OFFSET(I756,0,-4),
IF(I756&lt;&gt;OFFSET(I756,-1,0),OFFSET(I756,-1,0)/OFFSET(I756,0,-4),""))</f>
        <v/>
      </c>
      <c r="L756" t="str">
        <f t="shared" ca="1" si="136"/>
        <v>cu</v>
      </c>
      <c r="M756" t="s">
        <v>81</v>
      </c>
      <c r="N756" t="s">
        <v>147</v>
      </c>
      <c r="O756">
        <v>9500</v>
      </c>
      <c r="P756" t="str">
        <f t="shared" si="140"/>
        <v/>
      </c>
      <c r="Q756" t="str">
        <f t="shared" ca="1" si="146"/>
        <v>cu</v>
      </c>
      <c r="R756" t="s">
        <v>81</v>
      </c>
      <c r="S756" t="s">
        <v>147</v>
      </c>
      <c r="T756">
        <v>4750</v>
      </c>
      <c r="U756" t="str">
        <f t="shared" ca="1" si="139"/>
        <v>cu</v>
      </c>
      <c r="V756" t="str">
        <f t="shared" si="141"/>
        <v>GO</v>
      </c>
      <c r="W756">
        <f t="shared" si="142"/>
        <v>9500</v>
      </c>
      <c r="X756" t="str">
        <f t="shared" ca="1" si="143"/>
        <v>cu</v>
      </c>
      <c r="Y756" t="str">
        <f t="shared" si="144"/>
        <v>GO</v>
      </c>
      <c r="Z756">
        <f t="shared" si="145"/>
        <v>4750</v>
      </c>
    </row>
    <row r="757" spans="1:26">
      <c r="A757" t="str">
        <f t="shared" si="137"/>
        <v>rt2</v>
      </c>
      <c r="B757" t="str">
        <f t="shared" si="138"/>
        <v>루틴2</v>
      </c>
      <c r="C757">
        <v>188</v>
      </c>
      <c r="D757">
        <v>104</v>
      </c>
      <c r="E757">
        <f t="shared" ca="1" si="147"/>
        <v>14506</v>
      </c>
      <c r="F757">
        <f ca="1">(60+SUMIF(OFFSET(N757,-$C757+1,0,$C757),"EN",OFFSET(O757,-$C757+1,0,$C757)))*SummonTypeTable!$Q$2</f>
        <v>4980</v>
      </c>
      <c r="G757" t="str">
        <f ca="1">IF(C757=1,60*SummonTypeTable!$Q$2-OFFSET(F757,0,-1),
IF(F757&lt;&gt;OFFSET(F757,-1,0),OFFSET(F757,-1,0)-OFFSET(F757,0,-1),""))</f>
        <v/>
      </c>
      <c r="H757" t="str">
        <f ca="1">IF(C757=1,60*SummonTypeTable!$Q$2/OFFSET(F757,0,-1),
IF(F757&lt;&gt;OFFSET(F757,-1,0),OFFSET(F757,-1,0)/OFFSET(F757,0,-1),""))</f>
        <v/>
      </c>
      <c r="I757">
        <f ca="1">(60+SUMIF(OFFSET(N757,-$C757+1,0,$C757),"EN",OFFSET(O757,-$C757+1,0,$C757))+SUMIF(OFFSET(S757,-$C757+1,0,$C757),"EN",OFFSET(T757,-$C757+1,0,$C757)))*SummonTypeTable!$Q$2</f>
        <v>4980</v>
      </c>
      <c r="J757" t="str">
        <f ca="1">IF(C757=1,60*SummonTypeTable!$Q$2-OFFSET(I757,0,-4),
IF(I757&lt;&gt;OFFSET(I757,-1,0),OFFSET(I757,-1,0)-OFFSET(I757,0,-4),""))</f>
        <v/>
      </c>
      <c r="K757" t="str">
        <f ca="1">IF(C757=1,60*SummonTypeTable!$Q$2/OFFSET(I757,0,-4),
IF(I757&lt;&gt;OFFSET(I757,-1,0),OFFSET(I757,-1,0)/OFFSET(I757,0,-4),""))</f>
        <v/>
      </c>
      <c r="L757" t="str">
        <f t="shared" ca="1" si="136"/>
        <v>it</v>
      </c>
      <c r="M757" t="s">
        <v>139</v>
      </c>
      <c r="N757" t="s">
        <v>140</v>
      </c>
      <c r="O757">
        <v>1</v>
      </c>
      <c r="P757" t="str">
        <f t="shared" si="140"/>
        <v/>
      </c>
      <c r="Q757" t="str">
        <f t="shared" ca="1" si="146"/>
        <v>cu</v>
      </c>
      <c r="R757" t="s">
        <v>81</v>
      </c>
      <c r="S757" t="s">
        <v>147</v>
      </c>
      <c r="T757">
        <v>4775</v>
      </c>
      <c r="U757" t="str">
        <f t="shared" ca="1" si="139"/>
        <v>it</v>
      </c>
      <c r="V757" t="str">
        <f t="shared" si="141"/>
        <v>Cash_sCharacterGacha</v>
      </c>
      <c r="W757">
        <f t="shared" si="142"/>
        <v>1</v>
      </c>
      <c r="X757" t="str">
        <f t="shared" ca="1" si="143"/>
        <v>cu</v>
      </c>
      <c r="Y757" t="str">
        <f t="shared" si="144"/>
        <v>GO</v>
      </c>
      <c r="Z757">
        <f t="shared" si="145"/>
        <v>4775</v>
      </c>
    </row>
    <row r="758" spans="1:26">
      <c r="A758" t="str">
        <f t="shared" si="137"/>
        <v>rt2</v>
      </c>
      <c r="B758" t="str">
        <f t="shared" si="138"/>
        <v>루틴2</v>
      </c>
      <c r="C758">
        <v>189</v>
      </c>
      <c r="D758">
        <v>126</v>
      </c>
      <c r="E758">
        <f t="shared" ca="1" si="147"/>
        <v>14632</v>
      </c>
      <c r="F758">
        <f ca="1">(60+SUMIF(OFFSET(N758,-$C758+1,0,$C758),"EN",OFFSET(O758,-$C758+1,0,$C758)))*SummonTypeTable!$Q$2</f>
        <v>4980</v>
      </c>
      <c r="G758" t="str">
        <f ca="1">IF(C758=1,60*SummonTypeTable!$Q$2-OFFSET(F758,0,-1),
IF(F758&lt;&gt;OFFSET(F758,-1,0),OFFSET(F758,-1,0)-OFFSET(F758,0,-1),""))</f>
        <v/>
      </c>
      <c r="H758" t="str">
        <f ca="1">IF(C758=1,60*SummonTypeTable!$Q$2/OFFSET(F758,0,-1),
IF(F758&lt;&gt;OFFSET(F758,-1,0),OFFSET(F758,-1,0)/OFFSET(F758,0,-1),""))</f>
        <v/>
      </c>
      <c r="I758">
        <f ca="1">(60+SUMIF(OFFSET(N758,-$C758+1,0,$C758),"EN",OFFSET(O758,-$C758+1,0,$C758))+SUMIF(OFFSET(S758,-$C758+1,0,$C758),"EN",OFFSET(T758,-$C758+1,0,$C758)))*SummonTypeTable!$Q$2</f>
        <v>4980</v>
      </c>
      <c r="J758" t="str">
        <f ca="1">IF(C758=1,60*SummonTypeTable!$Q$2-OFFSET(I758,0,-4),
IF(I758&lt;&gt;OFFSET(I758,-1,0),OFFSET(I758,-1,0)-OFFSET(I758,0,-4),""))</f>
        <v/>
      </c>
      <c r="K758" t="str">
        <f ca="1">IF(C758=1,60*SummonTypeTable!$Q$2/OFFSET(I758,0,-4),
IF(I758&lt;&gt;OFFSET(I758,-1,0),OFFSET(I758,-1,0)/OFFSET(I758,0,-4),""))</f>
        <v/>
      </c>
      <c r="L758" t="str">
        <f t="shared" ca="1" si="136"/>
        <v>cu</v>
      </c>
      <c r="M758" t="s">
        <v>81</v>
      </c>
      <c r="N758" t="s">
        <v>147</v>
      </c>
      <c r="O758">
        <v>9600</v>
      </c>
      <c r="P758" t="str">
        <f t="shared" si="140"/>
        <v/>
      </c>
      <c r="Q758" t="str">
        <f t="shared" ca="1" si="146"/>
        <v>cu</v>
      </c>
      <c r="R758" t="s">
        <v>81</v>
      </c>
      <c r="S758" t="s">
        <v>147</v>
      </c>
      <c r="T758">
        <v>4800</v>
      </c>
      <c r="U758" t="str">
        <f t="shared" ca="1" si="139"/>
        <v>cu</v>
      </c>
      <c r="V758" t="str">
        <f t="shared" si="141"/>
        <v>GO</v>
      </c>
      <c r="W758">
        <f t="shared" si="142"/>
        <v>9600</v>
      </c>
      <c r="X758" t="str">
        <f t="shared" ca="1" si="143"/>
        <v>cu</v>
      </c>
      <c r="Y758" t="str">
        <f t="shared" si="144"/>
        <v>GO</v>
      </c>
      <c r="Z758">
        <f t="shared" si="145"/>
        <v>4800</v>
      </c>
    </row>
    <row r="759" spans="1:26">
      <c r="A759" t="str">
        <f t="shared" si="137"/>
        <v>rt2</v>
      </c>
      <c r="B759" t="str">
        <f t="shared" si="138"/>
        <v>루틴2</v>
      </c>
      <c r="C759">
        <v>190</v>
      </c>
      <c r="D759">
        <v>240</v>
      </c>
      <c r="E759">
        <f t="shared" ca="1" si="147"/>
        <v>14872</v>
      </c>
      <c r="F759">
        <f ca="1">(60+SUMIF(OFFSET(N759,-$C759+1,0,$C759),"EN",OFFSET(O759,-$C759+1,0,$C759)))*SummonTypeTable!$Q$2</f>
        <v>5266.6666666666661</v>
      </c>
      <c r="G759">
        <f ca="1">IF(C759=1,60*SummonTypeTable!$Q$2-OFFSET(F759,0,-1),
IF(F759&lt;&gt;OFFSET(F759,-1,0),OFFSET(F759,-1,0)-OFFSET(F759,0,-1),""))</f>
        <v>-9892</v>
      </c>
      <c r="H759">
        <f ca="1">IF(C759=1,60*SummonTypeTable!$Q$2/OFFSET(F759,0,-1),
IF(F759&lt;&gt;OFFSET(F759,-1,0),OFFSET(F759,-1,0)/OFFSET(F759,0,-1),""))</f>
        <v>0.33485745024206565</v>
      </c>
      <c r="I759">
        <f ca="1">(60+SUMIF(OFFSET(N759,-$C759+1,0,$C759),"EN",OFFSET(O759,-$C759+1,0,$C759))+SUMIF(OFFSET(S759,-$C759+1,0,$C759),"EN",OFFSET(T759,-$C759+1,0,$C759)))*SummonTypeTable!$Q$2</f>
        <v>5266.6666666666661</v>
      </c>
      <c r="J759">
        <f ca="1">IF(C759=1,60*SummonTypeTable!$Q$2-OFFSET(I759,0,-4),
IF(I759&lt;&gt;OFFSET(I759,-1,0),OFFSET(I759,-1,0)-OFFSET(I759,0,-4),""))</f>
        <v>-9892</v>
      </c>
      <c r="K759">
        <f ca="1">IF(C759=1,60*SummonTypeTable!$Q$2/OFFSET(I759,0,-4),
IF(I759&lt;&gt;OFFSET(I759,-1,0),OFFSET(I759,-1,0)/OFFSET(I759,0,-4),""))</f>
        <v>0.33485745024206565</v>
      </c>
      <c r="L759" t="str">
        <f t="shared" ref="L759:L822" ca="1" si="148">IF(ISBLANK(M759),"",
VLOOKUP(M759,OFFSET(INDIRECT("$A:$B"),0,MATCH(M$1&amp;"_Verify",INDIRECT("$1:$1"),0)-1),2,0)
)</f>
        <v>cu</v>
      </c>
      <c r="M759" t="s">
        <v>81</v>
      </c>
      <c r="N759" t="s">
        <v>146</v>
      </c>
      <c r="O759">
        <v>430</v>
      </c>
      <c r="P759" t="str">
        <f t="shared" si="140"/>
        <v>에너지너무많음</v>
      </c>
      <c r="Q759" t="str">
        <f t="shared" ca="1" si="146"/>
        <v>cu</v>
      </c>
      <c r="R759" t="s">
        <v>81</v>
      </c>
      <c r="S759" t="s">
        <v>147</v>
      </c>
      <c r="T759">
        <v>4825</v>
      </c>
      <c r="U759" t="str">
        <f t="shared" ca="1" si="139"/>
        <v>cu</v>
      </c>
      <c r="V759" t="str">
        <f t="shared" si="141"/>
        <v>EN</v>
      </c>
      <c r="W759">
        <f t="shared" si="142"/>
        <v>430</v>
      </c>
      <c r="X759" t="str">
        <f t="shared" ca="1" si="143"/>
        <v>cu</v>
      </c>
      <c r="Y759" t="str">
        <f t="shared" si="144"/>
        <v>GO</v>
      </c>
      <c r="Z759">
        <f t="shared" si="145"/>
        <v>4825</v>
      </c>
    </row>
    <row r="760" spans="1:26">
      <c r="A760" t="str">
        <f t="shared" si="137"/>
        <v>rt2</v>
      </c>
      <c r="B760" t="str">
        <f t="shared" si="138"/>
        <v>루틴2</v>
      </c>
      <c r="C760">
        <v>191</v>
      </c>
      <c r="D760">
        <v>111</v>
      </c>
      <c r="E760">
        <f t="shared" ca="1" si="147"/>
        <v>14983</v>
      </c>
      <c r="F760">
        <f ca="1">(60+SUMIF(OFFSET(N760,-$C760+1,0,$C760),"EN",OFFSET(O760,-$C760+1,0,$C760)))*SummonTypeTable!$Q$2</f>
        <v>5266.6666666666661</v>
      </c>
      <c r="G760" t="str">
        <f ca="1">IF(C760=1,60*SummonTypeTable!$Q$2-OFFSET(F760,0,-1),
IF(F760&lt;&gt;OFFSET(F760,-1,0),OFFSET(F760,-1,0)-OFFSET(F760,0,-1),""))</f>
        <v/>
      </c>
      <c r="H760" t="str">
        <f ca="1">IF(C760=1,60*SummonTypeTable!$Q$2/OFFSET(F760,0,-1),
IF(F760&lt;&gt;OFFSET(F760,-1,0),OFFSET(F760,-1,0)/OFFSET(F760,0,-1),""))</f>
        <v/>
      </c>
      <c r="I760">
        <f ca="1">(60+SUMIF(OFFSET(N760,-$C760+1,0,$C760),"EN",OFFSET(O760,-$C760+1,0,$C760))+SUMIF(OFFSET(S760,-$C760+1,0,$C760),"EN",OFFSET(T760,-$C760+1,0,$C760)))*SummonTypeTable!$Q$2</f>
        <v>5266.6666666666661</v>
      </c>
      <c r="J760" t="str">
        <f ca="1">IF(C760=1,60*SummonTypeTable!$Q$2-OFFSET(I760,0,-4),
IF(I760&lt;&gt;OFFSET(I760,-1,0),OFFSET(I760,-1,0)-OFFSET(I760,0,-4),""))</f>
        <v/>
      </c>
      <c r="K760" t="str">
        <f ca="1">IF(C760=1,60*SummonTypeTable!$Q$2/OFFSET(I760,0,-4),
IF(I760&lt;&gt;OFFSET(I760,-1,0),OFFSET(I760,-1,0)/OFFSET(I760,0,-4),""))</f>
        <v/>
      </c>
      <c r="L760" t="str">
        <f t="shared" ca="1" si="148"/>
        <v>cu</v>
      </c>
      <c r="M760" t="s">
        <v>81</v>
      </c>
      <c r="N760" t="s">
        <v>147</v>
      </c>
      <c r="O760">
        <v>9700</v>
      </c>
      <c r="P760" t="str">
        <f t="shared" si="140"/>
        <v/>
      </c>
      <c r="Q760" t="str">
        <f t="shared" ca="1" si="146"/>
        <v>cu</v>
      </c>
      <c r="R760" t="s">
        <v>81</v>
      </c>
      <c r="S760" t="s">
        <v>147</v>
      </c>
      <c r="T760">
        <v>4850</v>
      </c>
      <c r="U760" t="str">
        <f t="shared" ca="1" si="139"/>
        <v>cu</v>
      </c>
      <c r="V760" t="str">
        <f t="shared" si="141"/>
        <v>GO</v>
      </c>
      <c r="W760">
        <f t="shared" si="142"/>
        <v>9700</v>
      </c>
      <c r="X760" t="str">
        <f t="shared" ca="1" si="143"/>
        <v>cu</v>
      </c>
      <c r="Y760" t="str">
        <f t="shared" si="144"/>
        <v>GO</v>
      </c>
      <c r="Z760">
        <f t="shared" si="145"/>
        <v>4850</v>
      </c>
    </row>
    <row r="761" spans="1:26">
      <c r="A761" t="str">
        <f t="shared" si="137"/>
        <v>rt2</v>
      </c>
      <c r="B761" t="str">
        <f t="shared" si="138"/>
        <v>루틴2</v>
      </c>
      <c r="C761">
        <v>192</v>
      </c>
      <c r="D761">
        <v>145</v>
      </c>
      <c r="E761">
        <f t="shared" ca="1" si="147"/>
        <v>15128</v>
      </c>
      <c r="F761">
        <f ca="1">(60+SUMIF(OFFSET(N761,-$C761+1,0,$C761),"EN",OFFSET(O761,-$C761+1,0,$C761)))*SummonTypeTable!$Q$2</f>
        <v>5266.6666666666661</v>
      </c>
      <c r="G761" t="str">
        <f ca="1">IF(C761=1,60*SummonTypeTable!$Q$2-OFFSET(F761,0,-1),
IF(F761&lt;&gt;OFFSET(F761,-1,0),OFFSET(F761,-1,0)-OFFSET(F761,0,-1),""))</f>
        <v/>
      </c>
      <c r="H761" t="str">
        <f ca="1">IF(C761=1,60*SummonTypeTable!$Q$2/OFFSET(F761,0,-1),
IF(F761&lt;&gt;OFFSET(F761,-1,0),OFFSET(F761,-1,0)/OFFSET(F761,0,-1),""))</f>
        <v/>
      </c>
      <c r="I761">
        <f ca="1">(60+SUMIF(OFFSET(N761,-$C761+1,0,$C761),"EN",OFFSET(O761,-$C761+1,0,$C761))+SUMIF(OFFSET(S761,-$C761+1,0,$C761),"EN",OFFSET(T761,-$C761+1,0,$C761)))*SummonTypeTable!$Q$2</f>
        <v>5266.6666666666661</v>
      </c>
      <c r="J761" t="str">
        <f ca="1">IF(C761=1,60*SummonTypeTable!$Q$2-OFFSET(I761,0,-4),
IF(I761&lt;&gt;OFFSET(I761,-1,0),OFFSET(I761,-1,0)-OFFSET(I761,0,-4),""))</f>
        <v/>
      </c>
      <c r="K761" t="str">
        <f ca="1">IF(C761=1,60*SummonTypeTable!$Q$2/OFFSET(I761,0,-4),
IF(I761&lt;&gt;OFFSET(I761,-1,0),OFFSET(I761,-1,0)/OFFSET(I761,0,-4),""))</f>
        <v/>
      </c>
      <c r="L761" t="str">
        <f t="shared" ca="1" si="148"/>
        <v>it</v>
      </c>
      <c r="M761" t="s">
        <v>139</v>
      </c>
      <c r="N761" t="s">
        <v>140</v>
      </c>
      <c r="O761">
        <v>5</v>
      </c>
      <c r="P761" t="str">
        <f t="shared" si="140"/>
        <v/>
      </c>
      <c r="Q761" t="str">
        <f t="shared" ca="1" si="146"/>
        <v>cu</v>
      </c>
      <c r="R761" t="s">
        <v>81</v>
      </c>
      <c r="S761" t="s">
        <v>147</v>
      </c>
      <c r="T761">
        <v>4875</v>
      </c>
      <c r="U761" t="str">
        <f t="shared" ca="1" si="139"/>
        <v>it</v>
      </c>
      <c r="V761" t="str">
        <f t="shared" si="141"/>
        <v>Cash_sCharacterGacha</v>
      </c>
      <c r="W761">
        <f t="shared" si="142"/>
        <v>5</v>
      </c>
      <c r="X761" t="str">
        <f t="shared" ca="1" si="143"/>
        <v>cu</v>
      </c>
      <c r="Y761" t="str">
        <f t="shared" si="144"/>
        <v>GO</v>
      </c>
      <c r="Z761">
        <f t="shared" si="145"/>
        <v>4875</v>
      </c>
    </row>
    <row r="762" spans="1:26">
      <c r="A762" t="str">
        <f t="shared" si="137"/>
        <v>rt2</v>
      </c>
      <c r="B762" t="str">
        <f t="shared" si="138"/>
        <v>루틴2</v>
      </c>
      <c r="C762">
        <v>193</v>
      </c>
      <c r="D762">
        <v>195</v>
      </c>
      <c r="E762">
        <f t="shared" ca="1" si="147"/>
        <v>15323</v>
      </c>
      <c r="F762">
        <f ca="1">(60+SUMIF(OFFSET(N762,-$C762+1,0,$C762),"EN",OFFSET(O762,-$C762+1,0,$C762)))*SummonTypeTable!$Q$2</f>
        <v>5266.6666666666661</v>
      </c>
      <c r="G762" t="str">
        <f ca="1">IF(C762=1,60*SummonTypeTable!$Q$2-OFFSET(F762,0,-1),
IF(F762&lt;&gt;OFFSET(F762,-1,0),OFFSET(F762,-1,0)-OFFSET(F762,0,-1),""))</f>
        <v/>
      </c>
      <c r="H762" t="str">
        <f ca="1">IF(C762=1,60*SummonTypeTable!$Q$2/OFFSET(F762,0,-1),
IF(F762&lt;&gt;OFFSET(F762,-1,0),OFFSET(F762,-1,0)/OFFSET(F762,0,-1),""))</f>
        <v/>
      </c>
      <c r="I762">
        <f ca="1">(60+SUMIF(OFFSET(N762,-$C762+1,0,$C762),"EN",OFFSET(O762,-$C762+1,0,$C762))+SUMIF(OFFSET(S762,-$C762+1,0,$C762),"EN",OFFSET(T762,-$C762+1,0,$C762)))*SummonTypeTable!$Q$2</f>
        <v>5266.6666666666661</v>
      </c>
      <c r="J762" t="str">
        <f ca="1">IF(C762=1,60*SummonTypeTable!$Q$2-OFFSET(I762,0,-4),
IF(I762&lt;&gt;OFFSET(I762,-1,0),OFFSET(I762,-1,0)-OFFSET(I762,0,-4),""))</f>
        <v/>
      </c>
      <c r="K762" t="str">
        <f ca="1">IF(C762=1,60*SummonTypeTable!$Q$2/OFFSET(I762,0,-4),
IF(I762&lt;&gt;OFFSET(I762,-1,0),OFFSET(I762,-1,0)/OFFSET(I762,0,-4),""))</f>
        <v/>
      </c>
      <c r="L762" t="str">
        <f t="shared" ca="1" si="148"/>
        <v>cu</v>
      </c>
      <c r="M762" t="s">
        <v>81</v>
      </c>
      <c r="N762" t="s">
        <v>147</v>
      </c>
      <c r="O762">
        <v>9800</v>
      </c>
      <c r="P762" t="str">
        <f t="shared" si="140"/>
        <v/>
      </c>
      <c r="Q762" t="str">
        <f t="shared" ca="1" si="146"/>
        <v>cu</v>
      </c>
      <c r="R762" t="s">
        <v>81</v>
      </c>
      <c r="S762" t="s">
        <v>147</v>
      </c>
      <c r="T762">
        <v>4900</v>
      </c>
      <c r="U762" t="str">
        <f t="shared" ca="1" si="139"/>
        <v>cu</v>
      </c>
      <c r="V762" t="str">
        <f t="shared" si="141"/>
        <v>GO</v>
      </c>
      <c r="W762">
        <f t="shared" si="142"/>
        <v>9800</v>
      </c>
      <c r="X762" t="str">
        <f t="shared" ca="1" si="143"/>
        <v>cu</v>
      </c>
      <c r="Y762" t="str">
        <f t="shared" si="144"/>
        <v>GO</v>
      </c>
      <c r="Z762">
        <f t="shared" si="145"/>
        <v>4900</v>
      </c>
    </row>
    <row r="763" spans="1:26">
      <c r="A763" t="str">
        <f t="shared" si="137"/>
        <v>rt2</v>
      </c>
      <c r="B763" t="str">
        <f t="shared" si="138"/>
        <v>루틴2</v>
      </c>
      <c r="C763">
        <v>194</v>
      </c>
      <c r="D763">
        <v>297</v>
      </c>
      <c r="E763">
        <f t="shared" ca="1" si="147"/>
        <v>15620</v>
      </c>
      <c r="F763">
        <f ca="1">(60+SUMIF(OFFSET(N763,-$C763+1,0,$C763),"EN",OFFSET(O763,-$C763+1,0,$C763)))*SummonTypeTable!$Q$2</f>
        <v>5266.6666666666661</v>
      </c>
      <c r="G763" t="str">
        <f ca="1">IF(C763=1,60*SummonTypeTable!$Q$2-OFFSET(F763,0,-1),
IF(F763&lt;&gt;OFFSET(F763,-1,0),OFFSET(F763,-1,0)-OFFSET(F763,0,-1),""))</f>
        <v/>
      </c>
      <c r="H763" t="str">
        <f ca="1">IF(C763=1,60*SummonTypeTable!$Q$2/OFFSET(F763,0,-1),
IF(F763&lt;&gt;OFFSET(F763,-1,0),OFFSET(F763,-1,0)/OFFSET(F763,0,-1),""))</f>
        <v/>
      </c>
      <c r="I763">
        <f ca="1">(60+SUMIF(OFFSET(N763,-$C763+1,0,$C763),"EN",OFFSET(O763,-$C763+1,0,$C763))+SUMIF(OFFSET(S763,-$C763+1,0,$C763),"EN",OFFSET(T763,-$C763+1,0,$C763)))*SummonTypeTable!$Q$2</f>
        <v>5266.6666666666661</v>
      </c>
      <c r="J763" t="str">
        <f ca="1">IF(C763=1,60*SummonTypeTable!$Q$2-OFFSET(I763,0,-4),
IF(I763&lt;&gt;OFFSET(I763,-1,0),OFFSET(I763,-1,0)-OFFSET(I763,0,-4),""))</f>
        <v/>
      </c>
      <c r="K763" t="str">
        <f ca="1">IF(C763=1,60*SummonTypeTable!$Q$2/OFFSET(I763,0,-4),
IF(I763&lt;&gt;OFFSET(I763,-1,0),OFFSET(I763,-1,0)/OFFSET(I763,0,-4),""))</f>
        <v/>
      </c>
      <c r="L763" t="str">
        <f t="shared" ca="1" si="148"/>
        <v>cu</v>
      </c>
      <c r="M763" t="s">
        <v>81</v>
      </c>
      <c r="N763" t="s">
        <v>153</v>
      </c>
      <c r="O763">
        <v>33</v>
      </c>
      <c r="P763" t="str">
        <f t="shared" si="140"/>
        <v/>
      </c>
      <c r="Q763" t="str">
        <f t="shared" ca="1" si="146"/>
        <v>cu</v>
      </c>
      <c r="R763" t="s">
        <v>81</v>
      </c>
      <c r="S763" t="s">
        <v>153</v>
      </c>
      <c r="T763">
        <v>11</v>
      </c>
      <c r="U763" t="str">
        <f t="shared" ca="1" si="139"/>
        <v>cu</v>
      </c>
      <c r="V763" t="str">
        <f t="shared" si="141"/>
        <v>DI</v>
      </c>
      <c r="W763">
        <f t="shared" si="142"/>
        <v>33</v>
      </c>
      <c r="X763" t="str">
        <f t="shared" ca="1" si="143"/>
        <v>cu</v>
      </c>
      <c r="Y763" t="str">
        <f t="shared" si="144"/>
        <v>DI</v>
      </c>
      <c r="Z763">
        <f t="shared" si="145"/>
        <v>11</v>
      </c>
    </row>
    <row r="764" spans="1:26">
      <c r="A764" t="str">
        <f t="shared" si="137"/>
        <v>rt2</v>
      </c>
      <c r="B764" t="str">
        <f t="shared" si="138"/>
        <v>루틴2</v>
      </c>
      <c r="C764">
        <v>195</v>
      </c>
      <c r="D764">
        <v>256</v>
      </c>
      <c r="E764">
        <f t="shared" ca="1" si="147"/>
        <v>15876</v>
      </c>
      <c r="F764">
        <f ca="1">(60+SUMIF(OFFSET(N764,-$C764+1,0,$C764),"EN",OFFSET(O764,-$C764+1,0,$C764)))*SummonTypeTable!$Q$2</f>
        <v>5266.6666666666661</v>
      </c>
      <c r="G764" t="str">
        <f ca="1">IF(C764=1,60*SummonTypeTable!$Q$2-OFFSET(F764,0,-1),
IF(F764&lt;&gt;OFFSET(F764,-1,0),OFFSET(F764,-1,0)-OFFSET(F764,0,-1),""))</f>
        <v/>
      </c>
      <c r="H764" t="str">
        <f ca="1">IF(C764=1,60*SummonTypeTable!$Q$2/OFFSET(F764,0,-1),
IF(F764&lt;&gt;OFFSET(F764,-1,0),OFFSET(F764,-1,0)/OFFSET(F764,0,-1),""))</f>
        <v/>
      </c>
      <c r="I764">
        <f ca="1">(60+SUMIF(OFFSET(N764,-$C764+1,0,$C764),"EN",OFFSET(O764,-$C764+1,0,$C764))+SUMIF(OFFSET(S764,-$C764+1,0,$C764),"EN",OFFSET(T764,-$C764+1,0,$C764)))*SummonTypeTable!$Q$2</f>
        <v>5266.6666666666661</v>
      </c>
      <c r="J764" t="str">
        <f ca="1">IF(C764=1,60*SummonTypeTable!$Q$2-OFFSET(I764,0,-4),
IF(I764&lt;&gt;OFFSET(I764,-1,0),OFFSET(I764,-1,0)-OFFSET(I764,0,-4),""))</f>
        <v/>
      </c>
      <c r="K764" t="str">
        <f ca="1">IF(C764=1,60*SummonTypeTable!$Q$2/OFFSET(I764,0,-4),
IF(I764&lt;&gt;OFFSET(I764,-1,0),OFFSET(I764,-1,0)/OFFSET(I764,0,-4),""))</f>
        <v/>
      </c>
      <c r="L764" t="str">
        <f t="shared" ca="1" si="148"/>
        <v>cu</v>
      </c>
      <c r="M764" t="s">
        <v>81</v>
      </c>
      <c r="N764" t="s">
        <v>147</v>
      </c>
      <c r="O764">
        <v>9900</v>
      </c>
      <c r="P764" t="str">
        <f t="shared" si="140"/>
        <v/>
      </c>
      <c r="Q764" t="str">
        <f t="shared" ca="1" si="146"/>
        <v>cu</v>
      </c>
      <c r="R764" t="s">
        <v>81</v>
      </c>
      <c r="S764" t="s">
        <v>147</v>
      </c>
      <c r="T764">
        <v>4950</v>
      </c>
      <c r="U764" t="str">
        <f t="shared" ca="1" si="139"/>
        <v>cu</v>
      </c>
      <c r="V764" t="str">
        <f t="shared" si="141"/>
        <v>GO</v>
      </c>
      <c r="W764">
        <f t="shared" si="142"/>
        <v>9900</v>
      </c>
      <c r="X764" t="str">
        <f t="shared" ca="1" si="143"/>
        <v>cu</v>
      </c>
      <c r="Y764" t="str">
        <f t="shared" si="144"/>
        <v>GO</v>
      </c>
      <c r="Z764">
        <f t="shared" si="145"/>
        <v>4950</v>
      </c>
    </row>
    <row r="765" spans="1:26">
      <c r="A765" t="str">
        <f t="shared" ref="A765:A828" si="149">A764</f>
        <v>rt2</v>
      </c>
      <c r="B765" t="str">
        <f t="shared" ref="B765:B828" si="150">B764</f>
        <v>루틴2</v>
      </c>
      <c r="C765">
        <v>196</v>
      </c>
      <c r="D765">
        <v>516</v>
      </c>
      <c r="E765">
        <f t="shared" ca="1" si="147"/>
        <v>16392</v>
      </c>
      <c r="F765">
        <f ca="1">(60+SUMIF(OFFSET(N765,-$C765+1,0,$C765),"EN",OFFSET(O765,-$C765+1,0,$C765)))*SummonTypeTable!$Q$2</f>
        <v>5533.333333333333</v>
      </c>
      <c r="G765">
        <f ca="1">IF(C765=1,60*SummonTypeTable!$Q$2-OFFSET(F765,0,-1),
IF(F765&lt;&gt;OFFSET(F765,-1,0),OFFSET(F765,-1,0)-OFFSET(F765,0,-1),""))</f>
        <v>-11125.333333333334</v>
      </c>
      <c r="H765">
        <f ca="1">IF(C765=1,60*SummonTypeTable!$Q$2/OFFSET(F765,0,-1),
IF(F765&lt;&gt;OFFSET(F765,-1,0),OFFSET(F765,-1,0)/OFFSET(F765,0,-1),""))</f>
        <v>0.32129494062144132</v>
      </c>
      <c r="I765">
        <f ca="1">(60+SUMIF(OFFSET(N765,-$C765+1,0,$C765),"EN",OFFSET(O765,-$C765+1,0,$C765))+SUMIF(OFFSET(S765,-$C765+1,0,$C765),"EN",OFFSET(T765,-$C765+1,0,$C765)))*SummonTypeTable!$Q$2</f>
        <v>5533.333333333333</v>
      </c>
      <c r="J765">
        <f ca="1">IF(C765=1,60*SummonTypeTable!$Q$2-OFFSET(I765,0,-4),
IF(I765&lt;&gt;OFFSET(I765,-1,0),OFFSET(I765,-1,0)-OFFSET(I765,0,-4),""))</f>
        <v>-11125.333333333334</v>
      </c>
      <c r="K765">
        <f ca="1">IF(C765=1,60*SummonTypeTable!$Q$2/OFFSET(I765,0,-4),
IF(I765&lt;&gt;OFFSET(I765,-1,0),OFFSET(I765,-1,0)/OFFSET(I765,0,-4),""))</f>
        <v>0.32129494062144132</v>
      </c>
      <c r="L765" t="str">
        <f t="shared" ca="1" si="148"/>
        <v>cu</v>
      </c>
      <c r="M765" t="s">
        <v>81</v>
      </c>
      <c r="N765" t="s">
        <v>146</v>
      </c>
      <c r="O765">
        <v>400</v>
      </c>
      <c r="P765" t="str">
        <f t="shared" si="140"/>
        <v>에너지너무많음</v>
      </c>
      <c r="Q765" t="str">
        <f t="shared" ca="1" si="146"/>
        <v>cu</v>
      </c>
      <c r="R765" t="s">
        <v>81</v>
      </c>
      <c r="S765" t="s">
        <v>147</v>
      </c>
      <c r="T765">
        <v>4975</v>
      </c>
      <c r="U765" t="str">
        <f t="shared" ca="1" si="139"/>
        <v>cu</v>
      </c>
      <c r="V765" t="str">
        <f t="shared" si="141"/>
        <v>EN</v>
      </c>
      <c r="W765">
        <f t="shared" si="142"/>
        <v>400</v>
      </c>
      <c r="X765" t="str">
        <f t="shared" ca="1" si="143"/>
        <v>cu</v>
      </c>
      <c r="Y765" t="str">
        <f t="shared" si="144"/>
        <v>GO</v>
      </c>
      <c r="Z765">
        <f t="shared" si="145"/>
        <v>4975</v>
      </c>
    </row>
    <row r="766" spans="1:26">
      <c r="A766" t="str">
        <f t="shared" si="149"/>
        <v>rt2</v>
      </c>
      <c r="B766" t="str">
        <f t="shared" si="150"/>
        <v>루틴2</v>
      </c>
      <c r="C766">
        <v>197</v>
      </c>
      <c r="D766">
        <v>92</v>
      </c>
      <c r="E766">
        <f t="shared" ca="1" si="147"/>
        <v>16484</v>
      </c>
      <c r="F766">
        <f ca="1">(60+SUMIF(OFFSET(N766,-$C766+1,0,$C766),"EN",OFFSET(O766,-$C766+1,0,$C766)))*SummonTypeTable!$Q$2</f>
        <v>5533.333333333333</v>
      </c>
      <c r="G766" t="str">
        <f ca="1">IF(C766=1,60*SummonTypeTable!$Q$2-OFFSET(F766,0,-1),
IF(F766&lt;&gt;OFFSET(F766,-1,0),OFFSET(F766,-1,0)-OFFSET(F766,0,-1),""))</f>
        <v/>
      </c>
      <c r="H766" t="str">
        <f ca="1">IF(C766=1,60*SummonTypeTable!$Q$2/OFFSET(F766,0,-1),
IF(F766&lt;&gt;OFFSET(F766,-1,0),OFFSET(F766,-1,0)/OFFSET(F766,0,-1),""))</f>
        <v/>
      </c>
      <c r="I766">
        <f ca="1">(60+SUMIF(OFFSET(N766,-$C766+1,0,$C766),"EN",OFFSET(O766,-$C766+1,0,$C766))+SUMIF(OFFSET(S766,-$C766+1,0,$C766),"EN",OFFSET(T766,-$C766+1,0,$C766)))*SummonTypeTable!$Q$2</f>
        <v>5533.333333333333</v>
      </c>
      <c r="J766" t="str">
        <f ca="1">IF(C766=1,60*SummonTypeTable!$Q$2-OFFSET(I766,0,-4),
IF(I766&lt;&gt;OFFSET(I766,-1,0),OFFSET(I766,-1,0)-OFFSET(I766,0,-4),""))</f>
        <v/>
      </c>
      <c r="K766" t="str">
        <f ca="1">IF(C766=1,60*SummonTypeTable!$Q$2/OFFSET(I766,0,-4),
IF(I766&lt;&gt;OFFSET(I766,-1,0),OFFSET(I766,-1,0)/OFFSET(I766,0,-4),""))</f>
        <v/>
      </c>
      <c r="L766" t="str">
        <f t="shared" ca="1" si="148"/>
        <v>it</v>
      </c>
      <c r="M766" t="s">
        <v>139</v>
      </c>
      <c r="N766" t="s">
        <v>158</v>
      </c>
      <c r="O766">
        <v>1</v>
      </c>
      <c r="P766" t="str">
        <f t="shared" si="140"/>
        <v/>
      </c>
      <c r="Q766" t="str">
        <f t="shared" ca="1" si="146"/>
        <v>cu</v>
      </c>
      <c r="R766" t="s">
        <v>81</v>
      </c>
      <c r="S766" t="s">
        <v>147</v>
      </c>
      <c r="T766">
        <v>5000</v>
      </c>
      <c r="U766" t="str">
        <f t="shared" ca="1" si="139"/>
        <v>it</v>
      </c>
      <c r="V766" t="str">
        <f t="shared" si="141"/>
        <v>Cash_sEquipGacha</v>
      </c>
      <c r="W766">
        <f t="shared" si="142"/>
        <v>1</v>
      </c>
      <c r="X766" t="str">
        <f t="shared" ca="1" si="143"/>
        <v>cu</v>
      </c>
      <c r="Y766" t="str">
        <f t="shared" si="144"/>
        <v>GO</v>
      </c>
      <c r="Z766">
        <f t="shared" si="145"/>
        <v>5000</v>
      </c>
    </row>
    <row r="767" spans="1:26">
      <c r="A767" t="str">
        <f t="shared" si="149"/>
        <v>rt2</v>
      </c>
      <c r="B767" t="str">
        <f t="shared" si="150"/>
        <v>루틴2</v>
      </c>
      <c r="C767">
        <v>198</v>
      </c>
      <c r="D767">
        <v>115</v>
      </c>
      <c r="E767">
        <f t="shared" ca="1" si="147"/>
        <v>16599</v>
      </c>
      <c r="F767">
        <f ca="1">(60+SUMIF(OFFSET(N767,-$C767+1,0,$C767),"EN",OFFSET(O767,-$C767+1,0,$C767)))*SummonTypeTable!$Q$2</f>
        <v>5533.333333333333</v>
      </c>
      <c r="G767" t="str">
        <f ca="1">IF(C767=1,60*SummonTypeTable!$Q$2-OFFSET(F767,0,-1),
IF(F767&lt;&gt;OFFSET(F767,-1,0),OFFSET(F767,-1,0)-OFFSET(F767,0,-1),""))</f>
        <v/>
      </c>
      <c r="H767" t="str">
        <f ca="1">IF(C767=1,60*SummonTypeTable!$Q$2/OFFSET(F767,0,-1),
IF(F767&lt;&gt;OFFSET(F767,-1,0),OFFSET(F767,-1,0)/OFFSET(F767,0,-1),""))</f>
        <v/>
      </c>
      <c r="I767">
        <f ca="1">(60+SUMIF(OFFSET(N767,-$C767+1,0,$C767),"EN",OFFSET(O767,-$C767+1,0,$C767))+SUMIF(OFFSET(S767,-$C767+1,0,$C767),"EN",OFFSET(T767,-$C767+1,0,$C767)))*SummonTypeTable!$Q$2</f>
        <v>5533.333333333333</v>
      </c>
      <c r="J767" t="str">
        <f ca="1">IF(C767=1,60*SummonTypeTable!$Q$2-OFFSET(I767,0,-4),
IF(I767&lt;&gt;OFFSET(I767,-1,0),OFFSET(I767,-1,0)-OFFSET(I767,0,-4),""))</f>
        <v/>
      </c>
      <c r="K767" t="str">
        <f ca="1">IF(C767=1,60*SummonTypeTable!$Q$2/OFFSET(I767,0,-4),
IF(I767&lt;&gt;OFFSET(I767,-1,0),OFFSET(I767,-1,0)/OFFSET(I767,0,-4),""))</f>
        <v/>
      </c>
      <c r="L767" t="str">
        <f t="shared" ca="1" si="148"/>
        <v>cu</v>
      </c>
      <c r="M767" t="s">
        <v>81</v>
      </c>
      <c r="N767" t="s">
        <v>147</v>
      </c>
      <c r="O767">
        <v>10050</v>
      </c>
      <c r="P767" t="str">
        <f t="shared" si="140"/>
        <v/>
      </c>
      <c r="Q767" t="str">
        <f t="shared" ca="1" si="146"/>
        <v>cu</v>
      </c>
      <c r="R767" t="s">
        <v>81</v>
      </c>
      <c r="S767" t="s">
        <v>147</v>
      </c>
      <c r="T767">
        <v>5025</v>
      </c>
      <c r="U767" t="str">
        <f t="shared" ca="1" si="139"/>
        <v>cu</v>
      </c>
      <c r="V767" t="str">
        <f t="shared" si="141"/>
        <v>GO</v>
      </c>
      <c r="W767">
        <f t="shared" si="142"/>
        <v>10050</v>
      </c>
      <c r="X767" t="str">
        <f t="shared" ca="1" si="143"/>
        <v>cu</v>
      </c>
      <c r="Y767" t="str">
        <f t="shared" si="144"/>
        <v>GO</v>
      </c>
      <c r="Z767">
        <f t="shared" si="145"/>
        <v>5025</v>
      </c>
    </row>
    <row r="768" spans="1:26">
      <c r="A768" t="str">
        <f t="shared" si="149"/>
        <v>rt2</v>
      </c>
      <c r="B768" t="str">
        <f t="shared" si="150"/>
        <v>루틴2</v>
      </c>
      <c r="C768">
        <v>199</v>
      </c>
      <c r="D768">
        <v>189</v>
      </c>
      <c r="E768">
        <f t="shared" ca="1" si="147"/>
        <v>16788</v>
      </c>
      <c r="F768">
        <f ca="1">(60+SUMIF(OFFSET(N768,-$C768+1,0,$C768),"EN",OFFSET(O768,-$C768+1,0,$C768)))*SummonTypeTable!$Q$2</f>
        <v>5533.333333333333</v>
      </c>
      <c r="G768" t="str">
        <f ca="1">IF(C768=1,60*SummonTypeTable!$Q$2-OFFSET(F768,0,-1),
IF(F768&lt;&gt;OFFSET(F768,-1,0),OFFSET(F768,-1,0)-OFFSET(F768,0,-1),""))</f>
        <v/>
      </c>
      <c r="H768" t="str">
        <f ca="1">IF(C768=1,60*SummonTypeTable!$Q$2/OFFSET(F768,0,-1),
IF(F768&lt;&gt;OFFSET(F768,-1,0),OFFSET(F768,-1,0)/OFFSET(F768,0,-1),""))</f>
        <v/>
      </c>
      <c r="I768">
        <f ca="1">(60+SUMIF(OFFSET(N768,-$C768+1,0,$C768),"EN",OFFSET(O768,-$C768+1,0,$C768))+SUMIF(OFFSET(S768,-$C768+1,0,$C768),"EN",OFFSET(T768,-$C768+1,0,$C768)))*SummonTypeTable!$Q$2</f>
        <v>5533.333333333333</v>
      </c>
      <c r="J768" t="str">
        <f ca="1">IF(C768=1,60*SummonTypeTable!$Q$2-OFFSET(I768,0,-4),
IF(I768&lt;&gt;OFFSET(I768,-1,0),OFFSET(I768,-1,0)-OFFSET(I768,0,-4),""))</f>
        <v/>
      </c>
      <c r="K768" t="str">
        <f ca="1">IF(C768=1,60*SummonTypeTable!$Q$2/OFFSET(I768,0,-4),
IF(I768&lt;&gt;OFFSET(I768,-1,0),OFFSET(I768,-1,0)/OFFSET(I768,0,-4),""))</f>
        <v/>
      </c>
      <c r="L768" t="str">
        <f t="shared" ca="1" si="148"/>
        <v>it</v>
      </c>
      <c r="M768" t="s">
        <v>139</v>
      </c>
      <c r="N768" t="s">
        <v>138</v>
      </c>
      <c r="O768">
        <v>10</v>
      </c>
      <c r="P768" t="str">
        <f t="shared" si="140"/>
        <v/>
      </c>
      <c r="Q768" t="str">
        <f t="shared" ca="1" si="146"/>
        <v>cu</v>
      </c>
      <c r="R768" t="s">
        <v>81</v>
      </c>
      <c r="S768" t="s">
        <v>147</v>
      </c>
      <c r="T768">
        <v>5050</v>
      </c>
      <c r="U768" t="str">
        <f t="shared" ca="1" si="139"/>
        <v>it</v>
      </c>
      <c r="V768" t="str">
        <f t="shared" si="141"/>
        <v>Cash_sSpellGacha</v>
      </c>
      <c r="W768">
        <f t="shared" si="142"/>
        <v>10</v>
      </c>
      <c r="X768" t="str">
        <f t="shared" ca="1" si="143"/>
        <v>cu</v>
      </c>
      <c r="Y768" t="str">
        <f t="shared" si="144"/>
        <v>GO</v>
      </c>
      <c r="Z768">
        <f t="shared" si="145"/>
        <v>5050</v>
      </c>
    </row>
    <row r="769" spans="1:26">
      <c r="A769" t="str">
        <f t="shared" si="149"/>
        <v>rt2</v>
      </c>
      <c r="B769" t="str">
        <f t="shared" si="150"/>
        <v>루틴2</v>
      </c>
      <c r="C769">
        <v>200</v>
      </c>
      <c r="D769">
        <v>400</v>
      </c>
      <c r="E769">
        <f t="shared" ca="1" si="147"/>
        <v>17188</v>
      </c>
      <c r="F769">
        <f ca="1">(60+SUMIF(OFFSET(N769,-$C769+1,0,$C769),"EN",OFFSET(O769,-$C769+1,0,$C769)))*SummonTypeTable!$Q$2</f>
        <v>5820</v>
      </c>
      <c r="G769">
        <f ca="1">IF(C769=1,60*SummonTypeTable!$Q$2-OFFSET(F769,0,-1),
IF(F769&lt;&gt;OFFSET(F769,-1,0),OFFSET(F769,-1,0)-OFFSET(F769,0,-1),""))</f>
        <v>-11654.666666666668</v>
      </c>
      <c r="H769">
        <f ca="1">IF(C769=1,60*SummonTypeTable!$Q$2/OFFSET(F769,0,-1),
IF(F769&lt;&gt;OFFSET(F769,-1,0),OFFSET(F769,-1,0)/OFFSET(F769,0,-1),""))</f>
        <v>0.32193002870219534</v>
      </c>
      <c r="I769">
        <f ca="1">(60+SUMIF(OFFSET(N769,-$C769+1,0,$C769),"EN",OFFSET(O769,-$C769+1,0,$C769))+SUMIF(OFFSET(S769,-$C769+1,0,$C769),"EN",OFFSET(T769,-$C769+1,0,$C769)))*SummonTypeTable!$Q$2</f>
        <v>5820</v>
      </c>
      <c r="J769">
        <f ca="1">IF(C769=1,60*SummonTypeTable!$Q$2-OFFSET(I769,0,-4),
IF(I769&lt;&gt;OFFSET(I769,-1,0),OFFSET(I769,-1,0)-OFFSET(I769,0,-4),""))</f>
        <v>-11654.666666666668</v>
      </c>
      <c r="K769">
        <f ca="1">IF(C769=1,60*SummonTypeTable!$Q$2/OFFSET(I769,0,-4),
IF(I769&lt;&gt;OFFSET(I769,-1,0),OFFSET(I769,-1,0)/OFFSET(I769,0,-4),""))</f>
        <v>0.32193002870219534</v>
      </c>
      <c r="L769" t="str">
        <f t="shared" ca="1" si="148"/>
        <v>cu</v>
      </c>
      <c r="M769" t="s">
        <v>81</v>
      </c>
      <c r="N769" t="s">
        <v>146</v>
      </c>
      <c r="O769">
        <v>430</v>
      </c>
      <c r="P769" t="str">
        <f t="shared" si="140"/>
        <v>에너지너무많음</v>
      </c>
      <c r="Q769" t="str">
        <f t="shared" ca="1" si="146"/>
        <v>cu</v>
      </c>
      <c r="R769" t="s">
        <v>81</v>
      </c>
      <c r="S769" t="s">
        <v>147</v>
      </c>
      <c r="T769">
        <v>5075</v>
      </c>
      <c r="U769" t="str">
        <f t="shared" ca="1" si="139"/>
        <v>cu</v>
      </c>
      <c r="V769" t="str">
        <f t="shared" si="141"/>
        <v>EN</v>
      </c>
      <c r="W769">
        <f t="shared" si="142"/>
        <v>430</v>
      </c>
      <c r="X769" t="str">
        <f t="shared" ca="1" si="143"/>
        <v>cu</v>
      </c>
      <c r="Y769" t="str">
        <f t="shared" si="144"/>
        <v>GO</v>
      </c>
      <c r="Z769">
        <f t="shared" si="145"/>
        <v>5075</v>
      </c>
    </row>
    <row r="770" spans="1:26">
      <c r="A770" t="str">
        <f t="shared" si="149"/>
        <v>rt2</v>
      </c>
      <c r="B770" t="str">
        <f t="shared" si="150"/>
        <v>루틴2</v>
      </c>
      <c r="C770">
        <v>201</v>
      </c>
      <c r="D770">
        <v>95</v>
      </c>
      <c r="E770">
        <f t="shared" ca="1" si="147"/>
        <v>17283</v>
      </c>
      <c r="F770">
        <f ca="1">(60+SUMIF(OFFSET(N770,-$C770+1,0,$C770),"EN",OFFSET(O770,-$C770+1,0,$C770)))*SummonTypeTable!$Q$2</f>
        <v>5820</v>
      </c>
      <c r="G770" t="str">
        <f ca="1">IF(C770=1,60*SummonTypeTable!$Q$2-OFFSET(F770,0,-1),
IF(F770&lt;&gt;OFFSET(F770,-1,0),OFFSET(F770,-1,0)-OFFSET(F770,0,-1),""))</f>
        <v/>
      </c>
      <c r="H770" t="str">
        <f ca="1">IF(C770=1,60*SummonTypeTable!$Q$2/OFFSET(F770,0,-1),
IF(F770&lt;&gt;OFFSET(F770,-1,0),OFFSET(F770,-1,0)/OFFSET(F770,0,-1),""))</f>
        <v/>
      </c>
      <c r="I770">
        <f ca="1">(60+SUMIF(OFFSET(N770,-$C770+1,0,$C770),"EN",OFFSET(O770,-$C770+1,0,$C770))+SUMIF(OFFSET(S770,-$C770+1,0,$C770),"EN",OFFSET(T770,-$C770+1,0,$C770)))*SummonTypeTable!$Q$2</f>
        <v>5820</v>
      </c>
      <c r="J770" t="str">
        <f ca="1">IF(C770=1,60*SummonTypeTable!$Q$2-OFFSET(I770,0,-4),
IF(I770&lt;&gt;OFFSET(I770,-1,0),OFFSET(I770,-1,0)-OFFSET(I770,0,-4),""))</f>
        <v/>
      </c>
      <c r="K770" t="str">
        <f ca="1">IF(C770=1,60*SummonTypeTable!$Q$2/OFFSET(I770,0,-4),
IF(I770&lt;&gt;OFFSET(I770,-1,0),OFFSET(I770,-1,0)/OFFSET(I770,0,-4),""))</f>
        <v/>
      </c>
      <c r="L770" t="str">
        <f t="shared" ca="1" si="148"/>
        <v>it</v>
      </c>
      <c r="M770" t="s">
        <v>139</v>
      </c>
      <c r="N770" t="s">
        <v>138</v>
      </c>
      <c r="O770">
        <v>2</v>
      </c>
      <c r="P770" t="str">
        <f t="shared" si="140"/>
        <v/>
      </c>
      <c r="Q770" t="str">
        <f t="shared" ca="1" si="146"/>
        <v>cu</v>
      </c>
      <c r="R770" t="s">
        <v>81</v>
      </c>
      <c r="S770" t="s">
        <v>147</v>
      </c>
      <c r="T770">
        <v>5100</v>
      </c>
      <c r="U770" t="str">
        <f t="shared" ref="U770:U833" ca="1" si="151">IF(LEN(L770)=0,"",L770)</f>
        <v>it</v>
      </c>
      <c r="V770" t="str">
        <f t="shared" si="141"/>
        <v>Cash_sSpellGacha</v>
      </c>
      <c r="W770">
        <f t="shared" si="142"/>
        <v>2</v>
      </c>
      <c r="X770" t="str">
        <f t="shared" ca="1" si="143"/>
        <v>cu</v>
      </c>
      <c r="Y770" t="str">
        <f t="shared" si="144"/>
        <v>GO</v>
      </c>
      <c r="Z770">
        <f t="shared" si="145"/>
        <v>5100</v>
      </c>
    </row>
    <row r="771" spans="1:26">
      <c r="A771" t="str">
        <f t="shared" si="149"/>
        <v>rt2</v>
      </c>
      <c r="B771" t="str">
        <f t="shared" si="150"/>
        <v>루틴2</v>
      </c>
      <c r="C771">
        <v>202</v>
      </c>
      <c r="D771">
        <v>117</v>
      </c>
      <c r="E771">
        <f t="shared" ca="1" si="147"/>
        <v>17400</v>
      </c>
      <c r="F771">
        <f ca="1">(60+SUMIF(OFFSET(N771,-$C771+1,0,$C771),"EN",OFFSET(O771,-$C771+1,0,$C771)))*SummonTypeTable!$Q$2</f>
        <v>5820</v>
      </c>
      <c r="G771" t="str">
        <f ca="1">IF(C771=1,60*SummonTypeTable!$Q$2-OFFSET(F771,0,-1),
IF(F771&lt;&gt;OFFSET(F771,-1,0),OFFSET(F771,-1,0)-OFFSET(F771,0,-1),""))</f>
        <v/>
      </c>
      <c r="H771" t="str">
        <f ca="1">IF(C771=1,60*SummonTypeTable!$Q$2/OFFSET(F771,0,-1),
IF(F771&lt;&gt;OFFSET(F771,-1,0),OFFSET(F771,-1,0)/OFFSET(F771,0,-1),""))</f>
        <v/>
      </c>
      <c r="I771">
        <f ca="1">(60+SUMIF(OFFSET(N771,-$C771+1,0,$C771),"EN",OFFSET(O771,-$C771+1,0,$C771))+SUMIF(OFFSET(S771,-$C771+1,0,$C771),"EN",OFFSET(T771,-$C771+1,0,$C771)))*SummonTypeTable!$Q$2</f>
        <v>5820</v>
      </c>
      <c r="J771" t="str">
        <f ca="1">IF(C771=1,60*SummonTypeTable!$Q$2-OFFSET(I771,0,-4),
IF(I771&lt;&gt;OFFSET(I771,-1,0),OFFSET(I771,-1,0)-OFFSET(I771,0,-4),""))</f>
        <v/>
      </c>
      <c r="K771" t="str">
        <f ca="1">IF(C771=1,60*SummonTypeTable!$Q$2/OFFSET(I771,0,-4),
IF(I771&lt;&gt;OFFSET(I771,-1,0),OFFSET(I771,-1,0)/OFFSET(I771,0,-4),""))</f>
        <v/>
      </c>
      <c r="L771" t="str">
        <f t="shared" ca="1" si="148"/>
        <v>cu</v>
      </c>
      <c r="M771" t="s">
        <v>81</v>
      </c>
      <c r="N771" t="s">
        <v>147</v>
      </c>
      <c r="O771">
        <v>10250</v>
      </c>
      <c r="P771" t="str">
        <f t="shared" si="140"/>
        <v/>
      </c>
      <c r="Q771" t="str">
        <f t="shared" ca="1" si="146"/>
        <v>cu</v>
      </c>
      <c r="R771" t="s">
        <v>81</v>
      </c>
      <c r="S771" t="s">
        <v>147</v>
      </c>
      <c r="T771">
        <v>5125</v>
      </c>
      <c r="U771" t="str">
        <f t="shared" ca="1" si="151"/>
        <v>cu</v>
      </c>
      <c r="V771" t="str">
        <f t="shared" si="141"/>
        <v>GO</v>
      </c>
      <c r="W771">
        <f t="shared" si="142"/>
        <v>10250</v>
      </c>
      <c r="X771" t="str">
        <f t="shared" ca="1" si="143"/>
        <v>cu</v>
      </c>
      <c r="Y771" t="str">
        <f t="shared" si="144"/>
        <v>GO</v>
      </c>
      <c r="Z771">
        <f t="shared" si="145"/>
        <v>5125</v>
      </c>
    </row>
    <row r="772" spans="1:26">
      <c r="A772" t="str">
        <f t="shared" si="149"/>
        <v>rt2</v>
      </c>
      <c r="B772" t="str">
        <f t="shared" si="150"/>
        <v>루틴2</v>
      </c>
      <c r="C772">
        <v>203</v>
      </c>
      <c r="D772">
        <v>125</v>
      </c>
      <c r="E772">
        <f t="shared" ca="1" si="147"/>
        <v>17525</v>
      </c>
      <c r="F772">
        <f ca="1">(60+SUMIF(OFFSET(N772,-$C772+1,0,$C772),"EN",OFFSET(O772,-$C772+1,0,$C772)))*SummonTypeTable!$Q$2</f>
        <v>5820</v>
      </c>
      <c r="G772" t="str">
        <f ca="1">IF(C772=1,60*SummonTypeTable!$Q$2-OFFSET(F772,0,-1),
IF(F772&lt;&gt;OFFSET(F772,-1,0),OFFSET(F772,-1,0)-OFFSET(F772,0,-1),""))</f>
        <v/>
      </c>
      <c r="H772" t="str">
        <f ca="1">IF(C772=1,60*SummonTypeTable!$Q$2/OFFSET(F772,0,-1),
IF(F772&lt;&gt;OFFSET(F772,-1,0),OFFSET(F772,-1,0)/OFFSET(F772,0,-1),""))</f>
        <v/>
      </c>
      <c r="I772">
        <f ca="1">(60+SUMIF(OFFSET(N772,-$C772+1,0,$C772),"EN",OFFSET(O772,-$C772+1,0,$C772))+SUMIF(OFFSET(S772,-$C772+1,0,$C772),"EN",OFFSET(T772,-$C772+1,0,$C772)))*SummonTypeTable!$Q$2</f>
        <v>5820</v>
      </c>
      <c r="J772" t="str">
        <f ca="1">IF(C772=1,60*SummonTypeTable!$Q$2-OFFSET(I772,0,-4),
IF(I772&lt;&gt;OFFSET(I772,-1,0),OFFSET(I772,-1,0)-OFFSET(I772,0,-4),""))</f>
        <v/>
      </c>
      <c r="K772" t="str">
        <f ca="1">IF(C772=1,60*SummonTypeTable!$Q$2/OFFSET(I772,0,-4),
IF(I772&lt;&gt;OFFSET(I772,-1,0),OFFSET(I772,-1,0)/OFFSET(I772,0,-4),""))</f>
        <v/>
      </c>
      <c r="L772" t="str">
        <f t="shared" ca="1" si="148"/>
        <v>it</v>
      </c>
      <c r="M772" t="s">
        <v>139</v>
      </c>
      <c r="N772" t="s">
        <v>140</v>
      </c>
      <c r="O772">
        <v>2</v>
      </c>
      <c r="P772" t="str">
        <f t="shared" si="140"/>
        <v/>
      </c>
      <c r="Q772" t="str">
        <f t="shared" ca="1" si="146"/>
        <v>cu</v>
      </c>
      <c r="R772" t="s">
        <v>81</v>
      </c>
      <c r="S772" t="s">
        <v>147</v>
      </c>
      <c r="T772">
        <v>5150</v>
      </c>
      <c r="U772" t="str">
        <f t="shared" ca="1" si="151"/>
        <v>it</v>
      </c>
      <c r="V772" t="str">
        <f t="shared" si="141"/>
        <v>Cash_sCharacterGacha</v>
      </c>
      <c r="W772">
        <f t="shared" si="142"/>
        <v>2</v>
      </c>
      <c r="X772" t="str">
        <f t="shared" ca="1" si="143"/>
        <v>cu</v>
      </c>
      <c r="Y772" t="str">
        <f t="shared" si="144"/>
        <v>GO</v>
      </c>
      <c r="Z772">
        <f t="shared" si="145"/>
        <v>5150</v>
      </c>
    </row>
    <row r="773" spans="1:26">
      <c r="A773" t="str">
        <f t="shared" si="149"/>
        <v>rt2</v>
      </c>
      <c r="B773" t="str">
        <f t="shared" si="150"/>
        <v>루틴2</v>
      </c>
      <c r="C773">
        <v>204</v>
      </c>
      <c r="D773">
        <v>165</v>
      </c>
      <c r="E773">
        <f t="shared" ca="1" si="147"/>
        <v>17690</v>
      </c>
      <c r="F773">
        <f ca="1">(60+SUMIF(OFFSET(N773,-$C773+1,0,$C773),"EN",OFFSET(O773,-$C773+1,0,$C773)))*SummonTypeTable!$Q$2</f>
        <v>5820</v>
      </c>
      <c r="G773" t="str">
        <f ca="1">IF(C773=1,60*SummonTypeTable!$Q$2-OFFSET(F773,0,-1),
IF(F773&lt;&gt;OFFSET(F773,-1,0),OFFSET(F773,-1,0)-OFFSET(F773,0,-1),""))</f>
        <v/>
      </c>
      <c r="H773" t="str">
        <f ca="1">IF(C773=1,60*SummonTypeTable!$Q$2/OFFSET(F773,0,-1),
IF(F773&lt;&gt;OFFSET(F773,-1,0),OFFSET(F773,-1,0)/OFFSET(F773,0,-1),""))</f>
        <v/>
      </c>
      <c r="I773">
        <f ca="1">(60+SUMIF(OFFSET(N773,-$C773+1,0,$C773),"EN",OFFSET(O773,-$C773+1,0,$C773))+SUMIF(OFFSET(S773,-$C773+1,0,$C773),"EN",OFFSET(T773,-$C773+1,0,$C773)))*SummonTypeTable!$Q$2</f>
        <v>5820</v>
      </c>
      <c r="J773" t="str">
        <f ca="1">IF(C773=1,60*SummonTypeTable!$Q$2-OFFSET(I773,0,-4),
IF(I773&lt;&gt;OFFSET(I773,-1,0),OFFSET(I773,-1,0)-OFFSET(I773,0,-4),""))</f>
        <v/>
      </c>
      <c r="K773" t="str">
        <f ca="1">IF(C773=1,60*SummonTypeTable!$Q$2/OFFSET(I773,0,-4),
IF(I773&lt;&gt;OFFSET(I773,-1,0),OFFSET(I773,-1,0)/OFFSET(I773,0,-4),""))</f>
        <v/>
      </c>
      <c r="L773" t="str">
        <f t="shared" ca="1" si="148"/>
        <v>cu</v>
      </c>
      <c r="M773" t="s">
        <v>81</v>
      </c>
      <c r="N773" t="s">
        <v>147</v>
      </c>
      <c r="O773">
        <v>10350</v>
      </c>
      <c r="P773" t="str">
        <f t="shared" si="140"/>
        <v/>
      </c>
      <c r="Q773" t="str">
        <f t="shared" ca="1" si="146"/>
        <v>cu</v>
      </c>
      <c r="R773" t="s">
        <v>81</v>
      </c>
      <c r="S773" t="s">
        <v>147</v>
      </c>
      <c r="T773">
        <v>5175</v>
      </c>
      <c r="U773" t="str">
        <f t="shared" ca="1" si="151"/>
        <v>cu</v>
      </c>
      <c r="V773" t="str">
        <f t="shared" si="141"/>
        <v>GO</v>
      </c>
      <c r="W773">
        <f t="shared" si="142"/>
        <v>10350</v>
      </c>
      <c r="X773" t="str">
        <f t="shared" ca="1" si="143"/>
        <v>cu</v>
      </c>
      <c r="Y773" t="str">
        <f t="shared" si="144"/>
        <v>GO</v>
      </c>
      <c r="Z773">
        <f t="shared" si="145"/>
        <v>5175</v>
      </c>
    </row>
    <row r="774" spans="1:26">
      <c r="A774" t="str">
        <f t="shared" si="149"/>
        <v>rt2</v>
      </c>
      <c r="B774" t="str">
        <f t="shared" si="150"/>
        <v>루틴2</v>
      </c>
      <c r="C774">
        <v>205</v>
      </c>
      <c r="D774">
        <v>318</v>
      </c>
      <c r="E774">
        <f t="shared" ca="1" si="147"/>
        <v>18008</v>
      </c>
      <c r="F774">
        <f ca="1">(60+SUMIF(OFFSET(N774,-$C774+1,0,$C774),"EN",OFFSET(O774,-$C774+1,0,$C774)))*SummonTypeTable!$Q$2</f>
        <v>6126.6666666666661</v>
      </c>
      <c r="G774">
        <f ca="1">IF(C774=1,60*SummonTypeTable!$Q$2-OFFSET(F774,0,-1),
IF(F774&lt;&gt;OFFSET(F774,-1,0),OFFSET(F774,-1,0)-OFFSET(F774,0,-1),""))</f>
        <v>-12188</v>
      </c>
      <c r="H774">
        <f ca="1">IF(C774=1,60*SummonTypeTable!$Q$2/OFFSET(F774,0,-1),
IF(F774&lt;&gt;OFFSET(F774,-1,0),OFFSET(F774,-1,0)/OFFSET(F774,0,-1),""))</f>
        <v>0.32318969346956911</v>
      </c>
      <c r="I774">
        <f ca="1">(60+SUMIF(OFFSET(N774,-$C774+1,0,$C774),"EN",OFFSET(O774,-$C774+1,0,$C774))+SUMIF(OFFSET(S774,-$C774+1,0,$C774),"EN",OFFSET(T774,-$C774+1,0,$C774)))*SummonTypeTable!$Q$2</f>
        <v>6126.6666666666661</v>
      </c>
      <c r="J774">
        <f ca="1">IF(C774=1,60*SummonTypeTable!$Q$2-OFFSET(I774,0,-4),
IF(I774&lt;&gt;OFFSET(I774,-1,0),OFFSET(I774,-1,0)-OFFSET(I774,0,-4),""))</f>
        <v>-12188</v>
      </c>
      <c r="K774">
        <f ca="1">IF(C774=1,60*SummonTypeTable!$Q$2/OFFSET(I774,0,-4),
IF(I774&lt;&gt;OFFSET(I774,-1,0),OFFSET(I774,-1,0)/OFFSET(I774,0,-4),""))</f>
        <v>0.32318969346956911</v>
      </c>
      <c r="L774" t="str">
        <f t="shared" ca="1" si="148"/>
        <v>cu</v>
      </c>
      <c r="M774" t="s">
        <v>81</v>
      </c>
      <c r="N774" t="s">
        <v>146</v>
      </c>
      <c r="O774">
        <v>460</v>
      </c>
      <c r="P774" t="str">
        <f t="shared" si="140"/>
        <v>에너지너무많음</v>
      </c>
      <c r="Q774" t="str">
        <f t="shared" ca="1" si="146"/>
        <v>cu</v>
      </c>
      <c r="R774" t="s">
        <v>81</v>
      </c>
      <c r="S774" t="s">
        <v>147</v>
      </c>
      <c r="T774">
        <v>5200</v>
      </c>
      <c r="U774" t="str">
        <f t="shared" ca="1" si="151"/>
        <v>cu</v>
      </c>
      <c r="V774" t="str">
        <f t="shared" si="141"/>
        <v>EN</v>
      </c>
      <c r="W774">
        <f t="shared" si="142"/>
        <v>460</v>
      </c>
      <c r="X774" t="str">
        <f t="shared" ca="1" si="143"/>
        <v>cu</v>
      </c>
      <c r="Y774" t="str">
        <f t="shared" si="144"/>
        <v>GO</v>
      </c>
      <c r="Z774">
        <f t="shared" si="145"/>
        <v>5200</v>
      </c>
    </row>
    <row r="775" spans="1:26">
      <c r="A775" t="str">
        <f t="shared" si="149"/>
        <v>rt2</v>
      </c>
      <c r="B775" t="str">
        <f t="shared" si="150"/>
        <v>루틴2</v>
      </c>
      <c r="C775">
        <v>206</v>
      </c>
      <c r="D775">
        <v>85</v>
      </c>
      <c r="E775">
        <f t="shared" ca="1" si="147"/>
        <v>18093</v>
      </c>
      <c r="F775">
        <f ca="1">(60+SUMIF(OFFSET(N775,-$C775+1,0,$C775),"EN",OFFSET(O775,-$C775+1,0,$C775)))*SummonTypeTable!$Q$2</f>
        <v>6126.6666666666661</v>
      </c>
      <c r="G775" t="str">
        <f ca="1">IF(C775=1,60*SummonTypeTable!$Q$2-OFFSET(F775,0,-1),
IF(F775&lt;&gt;OFFSET(F775,-1,0),OFFSET(F775,-1,0)-OFFSET(F775,0,-1),""))</f>
        <v/>
      </c>
      <c r="H775" t="str">
        <f ca="1">IF(C775=1,60*SummonTypeTable!$Q$2/OFFSET(F775,0,-1),
IF(F775&lt;&gt;OFFSET(F775,-1,0),OFFSET(F775,-1,0)/OFFSET(F775,0,-1),""))</f>
        <v/>
      </c>
      <c r="I775">
        <f ca="1">(60+SUMIF(OFFSET(N775,-$C775+1,0,$C775),"EN",OFFSET(O775,-$C775+1,0,$C775))+SUMIF(OFFSET(S775,-$C775+1,0,$C775),"EN",OFFSET(T775,-$C775+1,0,$C775)))*SummonTypeTable!$Q$2</f>
        <v>6126.6666666666661</v>
      </c>
      <c r="J775" t="str">
        <f ca="1">IF(C775=1,60*SummonTypeTable!$Q$2-OFFSET(I775,0,-4),
IF(I775&lt;&gt;OFFSET(I775,-1,0),OFFSET(I775,-1,0)-OFFSET(I775,0,-4),""))</f>
        <v/>
      </c>
      <c r="K775" t="str">
        <f ca="1">IF(C775=1,60*SummonTypeTable!$Q$2/OFFSET(I775,0,-4),
IF(I775&lt;&gt;OFFSET(I775,-1,0),OFFSET(I775,-1,0)/OFFSET(I775,0,-4),""))</f>
        <v/>
      </c>
      <c r="L775" t="str">
        <f t="shared" ca="1" si="148"/>
        <v>it</v>
      </c>
      <c r="M775" t="s">
        <v>139</v>
      </c>
      <c r="N775" t="s">
        <v>138</v>
      </c>
      <c r="O775">
        <v>2</v>
      </c>
      <c r="P775" t="str">
        <f t="shared" si="140"/>
        <v/>
      </c>
      <c r="Q775" t="str">
        <f t="shared" ca="1" si="146"/>
        <v>cu</v>
      </c>
      <c r="R775" t="s">
        <v>81</v>
      </c>
      <c r="S775" t="s">
        <v>147</v>
      </c>
      <c r="T775">
        <v>5225</v>
      </c>
      <c r="U775" t="str">
        <f t="shared" ca="1" si="151"/>
        <v>it</v>
      </c>
      <c r="V775" t="str">
        <f t="shared" si="141"/>
        <v>Cash_sSpellGacha</v>
      </c>
      <c r="W775">
        <f t="shared" si="142"/>
        <v>2</v>
      </c>
      <c r="X775" t="str">
        <f t="shared" ca="1" si="143"/>
        <v>cu</v>
      </c>
      <c r="Y775" t="str">
        <f t="shared" si="144"/>
        <v>GO</v>
      </c>
      <c r="Z775">
        <f t="shared" si="145"/>
        <v>5225</v>
      </c>
    </row>
    <row r="776" spans="1:26">
      <c r="A776" t="str">
        <f t="shared" si="149"/>
        <v>rt2</v>
      </c>
      <c r="B776" t="str">
        <f t="shared" si="150"/>
        <v>루틴2</v>
      </c>
      <c r="C776">
        <v>207</v>
      </c>
      <c r="D776">
        <v>99</v>
      </c>
      <c r="E776">
        <f t="shared" ca="1" si="147"/>
        <v>18192</v>
      </c>
      <c r="F776">
        <f ca="1">(60+SUMIF(OFFSET(N776,-$C776+1,0,$C776),"EN",OFFSET(O776,-$C776+1,0,$C776)))*SummonTypeTable!$Q$2</f>
        <v>6126.6666666666661</v>
      </c>
      <c r="G776" t="str">
        <f ca="1">IF(C776=1,60*SummonTypeTable!$Q$2-OFFSET(F776,0,-1),
IF(F776&lt;&gt;OFFSET(F776,-1,0),OFFSET(F776,-1,0)-OFFSET(F776,0,-1),""))</f>
        <v/>
      </c>
      <c r="H776" t="str">
        <f ca="1">IF(C776=1,60*SummonTypeTable!$Q$2/OFFSET(F776,0,-1),
IF(F776&lt;&gt;OFFSET(F776,-1,0),OFFSET(F776,-1,0)/OFFSET(F776,0,-1),""))</f>
        <v/>
      </c>
      <c r="I776">
        <f ca="1">(60+SUMIF(OFFSET(N776,-$C776+1,0,$C776),"EN",OFFSET(O776,-$C776+1,0,$C776))+SUMIF(OFFSET(S776,-$C776+1,0,$C776),"EN",OFFSET(T776,-$C776+1,0,$C776)))*SummonTypeTable!$Q$2</f>
        <v>6126.6666666666661</v>
      </c>
      <c r="J776" t="str">
        <f ca="1">IF(C776=1,60*SummonTypeTable!$Q$2-OFFSET(I776,0,-4),
IF(I776&lt;&gt;OFFSET(I776,-1,0),OFFSET(I776,-1,0)-OFFSET(I776,0,-4),""))</f>
        <v/>
      </c>
      <c r="K776" t="str">
        <f ca="1">IF(C776=1,60*SummonTypeTable!$Q$2/OFFSET(I776,0,-4),
IF(I776&lt;&gt;OFFSET(I776,-1,0),OFFSET(I776,-1,0)/OFFSET(I776,0,-4),""))</f>
        <v/>
      </c>
      <c r="L776" t="str">
        <f t="shared" ca="1" si="148"/>
        <v>cu</v>
      </c>
      <c r="M776" t="s">
        <v>81</v>
      </c>
      <c r="N776" t="s">
        <v>147</v>
      </c>
      <c r="O776">
        <v>10500</v>
      </c>
      <c r="P776" t="str">
        <f t="shared" si="140"/>
        <v/>
      </c>
      <c r="Q776" t="str">
        <f t="shared" ca="1" si="146"/>
        <v>cu</v>
      </c>
      <c r="R776" t="s">
        <v>81</v>
      </c>
      <c r="S776" t="s">
        <v>147</v>
      </c>
      <c r="T776">
        <v>5250</v>
      </c>
      <c r="U776" t="str">
        <f t="shared" ca="1" si="151"/>
        <v>cu</v>
      </c>
      <c r="V776" t="str">
        <f t="shared" si="141"/>
        <v>GO</v>
      </c>
      <c r="W776">
        <f t="shared" si="142"/>
        <v>10500</v>
      </c>
      <c r="X776" t="str">
        <f t="shared" ca="1" si="143"/>
        <v>cu</v>
      </c>
      <c r="Y776" t="str">
        <f t="shared" si="144"/>
        <v>GO</v>
      </c>
      <c r="Z776">
        <f t="shared" si="145"/>
        <v>5250</v>
      </c>
    </row>
    <row r="777" spans="1:26">
      <c r="A777" t="str">
        <f t="shared" si="149"/>
        <v>rt2</v>
      </c>
      <c r="B777" t="str">
        <f t="shared" si="150"/>
        <v>루틴2</v>
      </c>
      <c r="C777">
        <v>208</v>
      </c>
      <c r="D777">
        <v>111</v>
      </c>
      <c r="E777">
        <f t="shared" ca="1" si="147"/>
        <v>18303</v>
      </c>
      <c r="F777">
        <f ca="1">(60+SUMIF(OFFSET(N777,-$C777+1,0,$C777),"EN",OFFSET(O777,-$C777+1,0,$C777)))*SummonTypeTable!$Q$2</f>
        <v>6126.6666666666661</v>
      </c>
      <c r="G777" t="str">
        <f ca="1">IF(C777=1,60*SummonTypeTable!$Q$2-OFFSET(F777,0,-1),
IF(F777&lt;&gt;OFFSET(F777,-1,0),OFFSET(F777,-1,0)-OFFSET(F777,0,-1),""))</f>
        <v/>
      </c>
      <c r="H777" t="str">
        <f ca="1">IF(C777=1,60*SummonTypeTable!$Q$2/OFFSET(F777,0,-1),
IF(F777&lt;&gt;OFFSET(F777,-1,0),OFFSET(F777,-1,0)/OFFSET(F777,0,-1),""))</f>
        <v/>
      </c>
      <c r="I777">
        <f ca="1">(60+SUMIF(OFFSET(N777,-$C777+1,0,$C777),"EN",OFFSET(O777,-$C777+1,0,$C777))+SUMIF(OFFSET(S777,-$C777+1,0,$C777),"EN",OFFSET(T777,-$C777+1,0,$C777)))*SummonTypeTable!$Q$2</f>
        <v>6126.6666666666661</v>
      </c>
      <c r="J777" t="str">
        <f ca="1">IF(C777=1,60*SummonTypeTable!$Q$2-OFFSET(I777,0,-4),
IF(I777&lt;&gt;OFFSET(I777,-1,0),OFFSET(I777,-1,0)-OFFSET(I777,0,-4),""))</f>
        <v/>
      </c>
      <c r="K777" t="str">
        <f ca="1">IF(C777=1,60*SummonTypeTable!$Q$2/OFFSET(I777,0,-4),
IF(I777&lt;&gt;OFFSET(I777,-1,0),OFFSET(I777,-1,0)/OFFSET(I777,0,-4),""))</f>
        <v/>
      </c>
      <c r="L777" t="str">
        <f t="shared" ca="1" si="148"/>
        <v>it</v>
      </c>
      <c r="M777" t="s">
        <v>139</v>
      </c>
      <c r="N777" t="s">
        <v>140</v>
      </c>
      <c r="O777">
        <v>2</v>
      </c>
      <c r="P777" t="str">
        <f t="shared" si="140"/>
        <v/>
      </c>
      <c r="Q777" t="str">
        <f t="shared" ca="1" si="146"/>
        <v>cu</v>
      </c>
      <c r="R777" t="s">
        <v>81</v>
      </c>
      <c r="S777" t="s">
        <v>147</v>
      </c>
      <c r="T777">
        <v>5275</v>
      </c>
      <c r="U777" t="str">
        <f t="shared" ca="1" si="151"/>
        <v>it</v>
      </c>
      <c r="V777" t="str">
        <f t="shared" si="141"/>
        <v>Cash_sCharacterGacha</v>
      </c>
      <c r="W777">
        <f t="shared" si="142"/>
        <v>2</v>
      </c>
      <c r="X777" t="str">
        <f t="shared" ca="1" si="143"/>
        <v>cu</v>
      </c>
      <c r="Y777" t="str">
        <f t="shared" si="144"/>
        <v>GO</v>
      </c>
      <c r="Z777">
        <f t="shared" si="145"/>
        <v>5275</v>
      </c>
    </row>
    <row r="778" spans="1:26">
      <c r="A778" t="str">
        <f t="shared" si="149"/>
        <v>rt2</v>
      </c>
      <c r="B778" t="str">
        <f t="shared" si="150"/>
        <v>루틴2</v>
      </c>
      <c r="C778">
        <v>209</v>
      </c>
      <c r="D778">
        <v>125</v>
      </c>
      <c r="E778">
        <f t="shared" ca="1" si="147"/>
        <v>18428</v>
      </c>
      <c r="F778">
        <f ca="1">(60+SUMIF(OFFSET(N778,-$C778+1,0,$C778),"EN",OFFSET(O778,-$C778+1,0,$C778)))*SummonTypeTable!$Q$2</f>
        <v>6126.6666666666661</v>
      </c>
      <c r="G778" t="str">
        <f ca="1">IF(C778=1,60*SummonTypeTable!$Q$2-OFFSET(F778,0,-1),
IF(F778&lt;&gt;OFFSET(F778,-1,0),OFFSET(F778,-1,0)-OFFSET(F778,0,-1),""))</f>
        <v/>
      </c>
      <c r="H778" t="str">
        <f ca="1">IF(C778=1,60*SummonTypeTable!$Q$2/OFFSET(F778,0,-1),
IF(F778&lt;&gt;OFFSET(F778,-1,0),OFFSET(F778,-1,0)/OFFSET(F778,0,-1),""))</f>
        <v/>
      </c>
      <c r="I778">
        <f ca="1">(60+SUMIF(OFFSET(N778,-$C778+1,0,$C778),"EN",OFFSET(O778,-$C778+1,0,$C778))+SUMIF(OFFSET(S778,-$C778+1,0,$C778),"EN",OFFSET(T778,-$C778+1,0,$C778)))*SummonTypeTable!$Q$2</f>
        <v>6126.6666666666661</v>
      </c>
      <c r="J778" t="str">
        <f ca="1">IF(C778=1,60*SummonTypeTable!$Q$2-OFFSET(I778,0,-4),
IF(I778&lt;&gt;OFFSET(I778,-1,0),OFFSET(I778,-1,0)-OFFSET(I778,0,-4),""))</f>
        <v/>
      </c>
      <c r="K778" t="str">
        <f ca="1">IF(C778=1,60*SummonTypeTable!$Q$2/OFFSET(I778,0,-4),
IF(I778&lt;&gt;OFFSET(I778,-1,0),OFFSET(I778,-1,0)/OFFSET(I778,0,-4),""))</f>
        <v/>
      </c>
      <c r="L778" t="str">
        <f t="shared" ca="1" si="148"/>
        <v>cu</v>
      </c>
      <c r="M778" t="s">
        <v>81</v>
      </c>
      <c r="N778" t="s">
        <v>147</v>
      </c>
      <c r="O778">
        <v>10600</v>
      </c>
      <c r="P778" t="str">
        <f t="shared" si="140"/>
        <v/>
      </c>
      <c r="Q778" t="str">
        <f t="shared" ca="1" si="146"/>
        <v>cu</v>
      </c>
      <c r="R778" t="s">
        <v>81</v>
      </c>
      <c r="S778" t="s">
        <v>147</v>
      </c>
      <c r="T778">
        <v>5300</v>
      </c>
      <c r="U778" t="str">
        <f t="shared" ca="1" si="151"/>
        <v>cu</v>
      </c>
      <c r="V778" t="str">
        <f t="shared" si="141"/>
        <v>GO</v>
      </c>
      <c r="W778">
        <f t="shared" si="142"/>
        <v>10600</v>
      </c>
      <c r="X778" t="str">
        <f t="shared" ca="1" si="143"/>
        <v>cu</v>
      </c>
      <c r="Y778" t="str">
        <f t="shared" si="144"/>
        <v>GO</v>
      </c>
      <c r="Z778">
        <f t="shared" si="145"/>
        <v>5300</v>
      </c>
    </row>
    <row r="779" spans="1:26">
      <c r="A779" t="str">
        <f t="shared" si="149"/>
        <v>rt2</v>
      </c>
      <c r="B779" t="str">
        <f t="shared" si="150"/>
        <v>루틴2</v>
      </c>
      <c r="C779">
        <v>210</v>
      </c>
      <c r="D779">
        <v>135</v>
      </c>
      <c r="E779">
        <f t="shared" ca="1" si="147"/>
        <v>18563</v>
      </c>
      <c r="F779">
        <f ca="1">(60+SUMIF(OFFSET(N779,-$C779+1,0,$C779),"EN",OFFSET(O779,-$C779+1,0,$C779)))*SummonTypeTable!$Q$2</f>
        <v>6126.6666666666661</v>
      </c>
      <c r="G779" t="str">
        <f ca="1">IF(C779=1,60*SummonTypeTable!$Q$2-OFFSET(F779,0,-1),
IF(F779&lt;&gt;OFFSET(F779,-1,0),OFFSET(F779,-1,0)-OFFSET(F779,0,-1),""))</f>
        <v/>
      </c>
      <c r="H779" t="str">
        <f ca="1">IF(C779=1,60*SummonTypeTable!$Q$2/OFFSET(F779,0,-1),
IF(F779&lt;&gt;OFFSET(F779,-1,0),OFFSET(F779,-1,0)/OFFSET(F779,0,-1),""))</f>
        <v/>
      </c>
      <c r="I779">
        <f ca="1">(60+SUMIF(OFFSET(N779,-$C779+1,0,$C779),"EN",OFFSET(O779,-$C779+1,0,$C779))+SUMIF(OFFSET(S779,-$C779+1,0,$C779),"EN",OFFSET(T779,-$C779+1,0,$C779)))*SummonTypeTable!$Q$2</f>
        <v>6126.6666666666661</v>
      </c>
      <c r="J779" t="str">
        <f ca="1">IF(C779=1,60*SummonTypeTable!$Q$2-OFFSET(I779,0,-4),
IF(I779&lt;&gt;OFFSET(I779,-1,0),OFFSET(I779,-1,0)-OFFSET(I779,0,-4),""))</f>
        <v/>
      </c>
      <c r="K779" t="str">
        <f ca="1">IF(C779=1,60*SummonTypeTable!$Q$2/OFFSET(I779,0,-4),
IF(I779&lt;&gt;OFFSET(I779,-1,0),OFFSET(I779,-1,0)/OFFSET(I779,0,-4),""))</f>
        <v/>
      </c>
      <c r="L779" t="str">
        <f t="shared" ca="1" si="148"/>
        <v>cu</v>
      </c>
      <c r="M779" t="s">
        <v>81</v>
      </c>
      <c r="N779" t="s">
        <v>147</v>
      </c>
      <c r="O779">
        <v>10650</v>
      </c>
      <c r="P779" t="str">
        <f t="shared" si="140"/>
        <v/>
      </c>
      <c r="Q779" t="str">
        <f t="shared" ca="1" si="146"/>
        <v>cu</v>
      </c>
      <c r="R779" t="s">
        <v>81</v>
      </c>
      <c r="S779" t="s">
        <v>147</v>
      </c>
      <c r="T779">
        <v>5325</v>
      </c>
      <c r="U779" t="str">
        <f t="shared" ca="1" si="151"/>
        <v>cu</v>
      </c>
      <c r="V779" t="str">
        <f t="shared" si="141"/>
        <v>GO</v>
      </c>
      <c r="W779">
        <f t="shared" si="142"/>
        <v>10650</v>
      </c>
      <c r="X779" t="str">
        <f t="shared" ca="1" si="143"/>
        <v>cu</v>
      </c>
      <c r="Y779" t="str">
        <f t="shared" si="144"/>
        <v>GO</v>
      </c>
      <c r="Z779">
        <f t="shared" si="145"/>
        <v>5325</v>
      </c>
    </row>
    <row r="780" spans="1:26">
      <c r="A780" t="str">
        <f t="shared" si="149"/>
        <v>rt2</v>
      </c>
      <c r="B780" t="str">
        <f t="shared" si="150"/>
        <v>루틴2</v>
      </c>
      <c r="C780">
        <v>211</v>
      </c>
      <c r="D780">
        <v>289</v>
      </c>
      <c r="E780">
        <f t="shared" ca="1" si="147"/>
        <v>18852</v>
      </c>
      <c r="F780">
        <f ca="1">(60+SUMIF(OFFSET(N780,-$C780+1,0,$C780),"EN",OFFSET(O780,-$C780+1,0,$C780)))*SummonTypeTable!$Q$2</f>
        <v>6453.333333333333</v>
      </c>
      <c r="G780">
        <f ca="1">IF(C780=1,60*SummonTypeTable!$Q$2-OFFSET(F780,0,-1),
IF(F780&lt;&gt;OFFSET(F780,-1,0),OFFSET(F780,-1,0)-OFFSET(F780,0,-1),""))</f>
        <v>-12725.333333333334</v>
      </c>
      <c r="H780">
        <f ca="1">IF(C780=1,60*SummonTypeTable!$Q$2/OFFSET(F780,0,-1),
IF(F780&lt;&gt;OFFSET(F780,-1,0),OFFSET(F780,-1,0)/OFFSET(F780,0,-1),""))</f>
        <v>0.32498762288704997</v>
      </c>
      <c r="I780">
        <f ca="1">(60+SUMIF(OFFSET(N780,-$C780+1,0,$C780),"EN",OFFSET(O780,-$C780+1,0,$C780))+SUMIF(OFFSET(S780,-$C780+1,0,$C780),"EN",OFFSET(T780,-$C780+1,0,$C780)))*SummonTypeTable!$Q$2</f>
        <v>6453.333333333333</v>
      </c>
      <c r="J780">
        <f ca="1">IF(C780=1,60*SummonTypeTable!$Q$2-OFFSET(I780,0,-4),
IF(I780&lt;&gt;OFFSET(I780,-1,0),OFFSET(I780,-1,0)-OFFSET(I780,0,-4),""))</f>
        <v>-12725.333333333334</v>
      </c>
      <c r="K780">
        <f ca="1">IF(C780=1,60*SummonTypeTable!$Q$2/OFFSET(I780,0,-4),
IF(I780&lt;&gt;OFFSET(I780,-1,0),OFFSET(I780,-1,0)/OFFSET(I780,0,-4),""))</f>
        <v>0.32498762288704997</v>
      </c>
      <c r="L780" t="str">
        <f t="shared" ca="1" si="148"/>
        <v>cu</v>
      </c>
      <c r="M780" t="s">
        <v>81</v>
      </c>
      <c r="N780" t="s">
        <v>146</v>
      </c>
      <c r="O780">
        <v>490</v>
      </c>
      <c r="P780" t="str">
        <f t="shared" si="140"/>
        <v>에너지너무많음</v>
      </c>
      <c r="Q780" t="str">
        <f t="shared" ca="1" si="146"/>
        <v>cu</v>
      </c>
      <c r="R780" t="s">
        <v>81</v>
      </c>
      <c r="S780" t="s">
        <v>147</v>
      </c>
      <c r="T780">
        <v>5350</v>
      </c>
      <c r="U780" t="str">
        <f t="shared" ca="1" si="151"/>
        <v>cu</v>
      </c>
      <c r="V780" t="str">
        <f t="shared" si="141"/>
        <v>EN</v>
      </c>
      <c r="W780">
        <f t="shared" si="142"/>
        <v>490</v>
      </c>
      <c r="X780" t="str">
        <f t="shared" ca="1" si="143"/>
        <v>cu</v>
      </c>
      <c r="Y780" t="str">
        <f t="shared" si="144"/>
        <v>GO</v>
      </c>
      <c r="Z780">
        <f t="shared" si="145"/>
        <v>5350</v>
      </c>
    </row>
    <row r="781" spans="1:26">
      <c r="A781" t="str">
        <f t="shared" si="149"/>
        <v>rt2</v>
      </c>
      <c r="B781" t="str">
        <f t="shared" si="150"/>
        <v>루틴2</v>
      </c>
      <c r="C781">
        <v>212</v>
      </c>
      <c r="D781">
        <v>101</v>
      </c>
      <c r="E781">
        <f t="shared" ca="1" si="147"/>
        <v>18953</v>
      </c>
      <c r="F781">
        <f ca="1">(60+SUMIF(OFFSET(N781,-$C781+1,0,$C781),"EN",OFFSET(O781,-$C781+1,0,$C781)))*SummonTypeTable!$Q$2</f>
        <v>6453.333333333333</v>
      </c>
      <c r="G781" t="str">
        <f ca="1">IF(C781=1,60*SummonTypeTable!$Q$2-OFFSET(F781,0,-1),
IF(F781&lt;&gt;OFFSET(F781,-1,0),OFFSET(F781,-1,0)-OFFSET(F781,0,-1),""))</f>
        <v/>
      </c>
      <c r="H781" t="str">
        <f ca="1">IF(C781=1,60*SummonTypeTable!$Q$2/OFFSET(F781,0,-1),
IF(F781&lt;&gt;OFFSET(F781,-1,0),OFFSET(F781,-1,0)/OFFSET(F781,0,-1),""))</f>
        <v/>
      </c>
      <c r="I781">
        <f ca="1">(60+SUMIF(OFFSET(N781,-$C781+1,0,$C781),"EN",OFFSET(O781,-$C781+1,0,$C781))+SUMIF(OFFSET(S781,-$C781+1,0,$C781),"EN",OFFSET(T781,-$C781+1,0,$C781)))*SummonTypeTable!$Q$2</f>
        <v>6453.333333333333</v>
      </c>
      <c r="J781" t="str">
        <f ca="1">IF(C781=1,60*SummonTypeTable!$Q$2-OFFSET(I781,0,-4),
IF(I781&lt;&gt;OFFSET(I781,-1,0),OFFSET(I781,-1,0)-OFFSET(I781,0,-4),""))</f>
        <v/>
      </c>
      <c r="K781" t="str">
        <f ca="1">IF(C781=1,60*SummonTypeTable!$Q$2/OFFSET(I781,0,-4),
IF(I781&lt;&gt;OFFSET(I781,-1,0),OFFSET(I781,-1,0)/OFFSET(I781,0,-4),""))</f>
        <v/>
      </c>
      <c r="L781" t="str">
        <f t="shared" ca="1" si="148"/>
        <v>cu</v>
      </c>
      <c r="M781" t="s">
        <v>81</v>
      </c>
      <c r="N781" t="s">
        <v>147</v>
      </c>
      <c r="O781">
        <v>10750</v>
      </c>
      <c r="P781" t="str">
        <f t="shared" si="140"/>
        <v/>
      </c>
      <c r="Q781" t="str">
        <f t="shared" ca="1" si="146"/>
        <v>cu</v>
      </c>
      <c r="R781" t="s">
        <v>81</v>
      </c>
      <c r="S781" t="s">
        <v>147</v>
      </c>
      <c r="T781">
        <v>5375</v>
      </c>
      <c r="U781" t="str">
        <f t="shared" ca="1" si="151"/>
        <v>cu</v>
      </c>
      <c r="V781" t="str">
        <f t="shared" si="141"/>
        <v>GO</v>
      </c>
      <c r="W781">
        <f t="shared" si="142"/>
        <v>10750</v>
      </c>
      <c r="X781" t="str">
        <f t="shared" ca="1" si="143"/>
        <v>cu</v>
      </c>
      <c r="Y781" t="str">
        <f t="shared" si="144"/>
        <v>GO</v>
      </c>
      <c r="Z781">
        <f t="shared" si="145"/>
        <v>5375</v>
      </c>
    </row>
    <row r="782" spans="1:26">
      <c r="A782" t="str">
        <f t="shared" si="149"/>
        <v>rt2</v>
      </c>
      <c r="B782" t="str">
        <f t="shared" si="150"/>
        <v>루틴2</v>
      </c>
      <c r="C782">
        <v>213</v>
      </c>
      <c r="D782">
        <v>258</v>
      </c>
      <c r="E782">
        <f t="shared" ca="1" si="147"/>
        <v>19211</v>
      </c>
      <c r="F782">
        <f ca="1">(60+SUMIF(OFFSET(N782,-$C782+1,0,$C782),"EN",OFFSET(O782,-$C782+1,0,$C782)))*SummonTypeTable!$Q$2</f>
        <v>6453.333333333333</v>
      </c>
      <c r="G782" t="str">
        <f ca="1">IF(C782=1,60*SummonTypeTable!$Q$2-OFFSET(F782,0,-1),
IF(F782&lt;&gt;OFFSET(F782,-1,0),OFFSET(F782,-1,0)-OFFSET(F782,0,-1),""))</f>
        <v/>
      </c>
      <c r="H782" t="str">
        <f ca="1">IF(C782=1,60*SummonTypeTable!$Q$2/OFFSET(F782,0,-1),
IF(F782&lt;&gt;OFFSET(F782,-1,0),OFFSET(F782,-1,0)/OFFSET(F782,0,-1),""))</f>
        <v/>
      </c>
      <c r="I782">
        <f ca="1">(60+SUMIF(OFFSET(N782,-$C782+1,0,$C782),"EN",OFFSET(O782,-$C782+1,0,$C782))+SUMIF(OFFSET(S782,-$C782+1,0,$C782),"EN",OFFSET(T782,-$C782+1,0,$C782)))*SummonTypeTable!$Q$2</f>
        <v>6453.333333333333</v>
      </c>
      <c r="J782" t="str">
        <f ca="1">IF(C782=1,60*SummonTypeTable!$Q$2-OFFSET(I782,0,-4),
IF(I782&lt;&gt;OFFSET(I782,-1,0),OFFSET(I782,-1,0)-OFFSET(I782,0,-4),""))</f>
        <v/>
      </c>
      <c r="K782" t="str">
        <f ca="1">IF(C782=1,60*SummonTypeTable!$Q$2/OFFSET(I782,0,-4),
IF(I782&lt;&gt;OFFSET(I782,-1,0),OFFSET(I782,-1,0)/OFFSET(I782,0,-4),""))</f>
        <v/>
      </c>
      <c r="L782" t="str">
        <f t="shared" ca="1" si="148"/>
        <v>it</v>
      </c>
      <c r="M782" t="s">
        <v>139</v>
      </c>
      <c r="N782" t="s">
        <v>158</v>
      </c>
      <c r="O782">
        <v>3</v>
      </c>
      <c r="P782" t="str">
        <f t="shared" si="140"/>
        <v/>
      </c>
      <c r="Q782" t="str">
        <f t="shared" ca="1" si="146"/>
        <v>cu</v>
      </c>
      <c r="R782" t="s">
        <v>81</v>
      </c>
      <c r="S782" t="s">
        <v>147</v>
      </c>
      <c r="T782">
        <v>5400</v>
      </c>
      <c r="U782" t="str">
        <f t="shared" ca="1" si="151"/>
        <v>it</v>
      </c>
      <c r="V782" t="str">
        <f t="shared" si="141"/>
        <v>Cash_sEquipGacha</v>
      </c>
      <c r="W782">
        <f t="shared" si="142"/>
        <v>3</v>
      </c>
      <c r="X782" t="str">
        <f t="shared" ca="1" si="143"/>
        <v>cu</v>
      </c>
      <c r="Y782" t="str">
        <f t="shared" si="144"/>
        <v>GO</v>
      </c>
      <c r="Z782">
        <f t="shared" si="145"/>
        <v>5400</v>
      </c>
    </row>
    <row r="783" spans="1:26">
      <c r="A783" t="str">
        <f t="shared" si="149"/>
        <v>rt2</v>
      </c>
      <c r="B783" t="str">
        <f t="shared" si="150"/>
        <v>루틴2</v>
      </c>
      <c r="C783">
        <v>214</v>
      </c>
      <c r="D783">
        <v>513</v>
      </c>
      <c r="E783">
        <f t="shared" ca="1" si="147"/>
        <v>19724</v>
      </c>
      <c r="F783">
        <f ca="1">(60+SUMIF(OFFSET(N783,-$C783+1,0,$C783),"EN",OFFSET(O783,-$C783+1,0,$C783)))*SummonTypeTable!$Q$2</f>
        <v>6453.333333333333</v>
      </c>
      <c r="G783" t="str">
        <f ca="1">IF(C783=1,60*SummonTypeTable!$Q$2-OFFSET(F783,0,-1),
IF(F783&lt;&gt;OFFSET(F783,-1,0),OFFSET(F783,-1,0)-OFFSET(F783,0,-1),""))</f>
        <v/>
      </c>
      <c r="H783" t="str">
        <f ca="1">IF(C783=1,60*SummonTypeTable!$Q$2/OFFSET(F783,0,-1),
IF(F783&lt;&gt;OFFSET(F783,-1,0),OFFSET(F783,-1,0)/OFFSET(F783,0,-1),""))</f>
        <v/>
      </c>
      <c r="I783">
        <f ca="1">(60+SUMIF(OFFSET(N783,-$C783+1,0,$C783),"EN",OFFSET(O783,-$C783+1,0,$C783))+SUMIF(OFFSET(S783,-$C783+1,0,$C783),"EN",OFFSET(T783,-$C783+1,0,$C783)))*SummonTypeTable!$Q$2</f>
        <v>6453.333333333333</v>
      </c>
      <c r="J783" t="str">
        <f ca="1">IF(C783=1,60*SummonTypeTable!$Q$2-OFFSET(I783,0,-4),
IF(I783&lt;&gt;OFFSET(I783,-1,0),OFFSET(I783,-1,0)-OFFSET(I783,0,-4),""))</f>
        <v/>
      </c>
      <c r="K783" t="str">
        <f ca="1">IF(C783=1,60*SummonTypeTable!$Q$2/OFFSET(I783,0,-4),
IF(I783&lt;&gt;OFFSET(I783,-1,0),OFFSET(I783,-1,0)/OFFSET(I783,0,-4),""))</f>
        <v/>
      </c>
      <c r="L783" t="str">
        <f t="shared" ca="1" si="148"/>
        <v>cu</v>
      </c>
      <c r="M783" t="s">
        <v>81</v>
      </c>
      <c r="N783" t="s">
        <v>153</v>
      </c>
      <c r="O783">
        <v>36</v>
      </c>
      <c r="P783" t="str">
        <f t="shared" si="140"/>
        <v/>
      </c>
      <c r="Q783" t="str">
        <f t="shared" ca="1" si="146"/>
        <v>cu</v>
      </c>
      <c r="R783" t="s">
        <v>81</v>
      </c>
      <c r="S783" t="s">
        <v>153</v>
      </c>
      <c r="T783">
        <v>12</v>
      </c>
      <c r="U783" t="str">
        <f t="shared" ca="1" si="151"/>
        <v>cu</v>
      </c>
      <c r="V783" t="str">
        <f t="shared" si="141"/>
        <v>DI</v>
      </c>
      <c r="W783">
        <f t="shared" si="142"/>
        <v>36</v>
      </c>
      <c r="X783" t="str">
        <f t="shared" ca="1" si="143"/>
        <v>cu</v>
      </c>
      <c r="Y783" t="str">
        <f t="shared" si="144"/>
        <v>DI</v>
      </c>
      <c r="Z783">
        <f t="shared" si="145"/>
        <v>12</v>
      </c>
    </row>
    <row r="784" spans="1:26">
      <c r="A784" t="str">
        <f t="shared" si="149"/>
        <v>rt2</v>
      </c>
      <c r="B784" t="str">
        <f t="shared" si="150"/>
        <v>루틴2</v>
      </c>
      <c r="C784">
        <v>215</v>
      </c>
      <c r="D784">
        <v>135</v>
      </c>
      <c r="E784">
        <f t="shared" ca="1" si="147"/>
        <v>19859</v>
      </c>
      <c r="F784">
        <f ca="1">(60+SUMIF(OFFSET(N784,-$C784+1,0,$C784),"EN",OFFSET(O784,-$C784+1,0,$C784)))*SummonTypeTable!$Q$2</f>
        <v>6453.333333333333</v>
      </c>
      <c r="G784" t="str">
        <f ca="1">IF(C784=1,60*SummonTypeTable!$Q$2-OFFSET(F784,0,-1),
IF(F784&lt;&gt;OFFSET(F784,-1,0),OFFSET(F784,-1,0)-OFFSET(F784,0,-1),""))</f>
        <v/>
      </c>
      <c r="H784" t="str">
        <f ca="1">IF(C784=1,60*SummonTypeTable!$Q$2/OFFSET(F784,0,-1),
IF(F784&lt;&gt;OFFSET(F784,-1,0),OFFSET(F784,-1,0)/OFFSET(F784,0,-1),""))</f>
        <v/>
      </c>
      <c r="I784">
        <f ca="1">(60+SUMIF(OFFSET(N784,-$C784+1,0,$C784),"EN",OFFSET(O784,-$C784+1,0,$C784))+SUMIF(OFFSET(S784,-$C784+1,0,$C784),"EN",OFFSET(T784,-$C784+1,0,$C784)))*SummonTypeTable!$Q$2</f>
        <v>6453.333333333333</v>
      </c>
      <c r="J784" t="str">
        <f ca="1">IF(C784=1,60*SummonTypeTable!$Q$2-OFFSET(I784,0,-4),
IF(I784&lt;&gt;OFFSET(I784,-1,0),OFFSET(I784,-1,0)-OFFSET(I784,0,-4),""))</f>
        <v/>
      </c>
      <c r="K784" t="str">
        <f ca="1">IF(C784=1,60*SummonTypeTable!$Q$2/OFFSET(I784,0,-4),
IF(I784&lt;&gt;OFFSET(I784,-1,0),OFFSET(I784,-1,0)/OFFSET(I784,0,-4),""))</f>
        <v/>
      </c>
      <c r="L784" t="str">
        <f t="shared" ca="1" si="148"/>
        <v>cu</v>
      </c>
      <c r="M784" t="s">
        <v>81</v>
      </c>
      <c r="N784" t="s">
        <v>147</v>
      </c>
      <c r="O784">
        <v>10900</v>
      </c>
      <c r="P784" t="str">
        <f t="shared" si="140"/>
        <v/>
      </c>
      <c r="Q784" t="str">
        <f t="shared" ca="1" si="146"/>
        <v>cu</v>
      </c>
      <c r="R784" t="s">
        <v>81</v>
      </c>
      <c r="S784" t="s">
        <v>147</v>
      </c>
      <c r="T784">
        <v>5450</v>
      </c>
      <c r="U784" t="str">
        <f t="shared" ca="1" si="151"/>
        <v>cu</v>
      </c>
      <c r="V784" t="str">
        <f t="shared" si="141"/>
        <v>GO</v>
      </c>
      <c r="W784">
        <f t="shared" si="142"/>
        <v>10900</v>
      </c>
      <c r="X784" t="str">
        <f t="shared" ca="1" si="143"/>
        <v>cu</v>
      </c>
      <c r="Y784" t="str">
        <f t="shared" si="144"/>
        <v>GO</v>
      </c>
      <c r="Z784">
        <f t="shared" si="145"/>
        <v>5450</v>
      </c>
    </row>
    <row r="785" spans="1:26">
      <c r="A785" t="str">
        <f t="shared" si="149"/>
        <v>rt2</v>
      </c>
      <c r="B785" t="str">
        <f t="shared" si="150"/>
        <v>루틴2</v>
      </c>
      <c r="C785">
        <v>216</v>
      </c>
      <c r="D785">
        <v>284</v>
      </c>
      <c r="E785">
        <f t="shared" ca="1" si="147"/>
        <v>20143</v>
      </c>
      <c r="F785">
        <f ca="1">(60+SUMIF(OFFSET(N785,-$C785+1,0,$C785),"EN",OFFSET(O785,-$C785+1,0,$C785)))*SummonTypeTable!$Q$2</f>
        <v>6453.333333333333</v>
      </c>
      <c r="G785" t="str">
        <f ca="1">IF(C785=1,60*SummonTypeTable!$Q$2-OFFSET(F785,0,-1),
IF(F785&lt;&gt;OFFSET(F785,-1,0),OFFSET(F785,-1,0)-OFFSET(F785,0,-1),""))</f>
        <v/>
      </c>
      <c r="H785" t="str">
        <f ca="1">IF(C785=1,60*SummonTypeTable!$Q$2/OFFSET(F785,0,-1),
IF(F785&lt;&gt;OFFSET(F785,-1,0),OFFSET(F785,-1,0)/OFFSET(F785,0,-1),""))</f>
        <v/>
      </c>
      <c r="I785">
        <f ca="1">(60+SUMIF(OFFSET(N785,-$C785+1,0,$C785),"EN",OFFSET(O785,-$C785+1,0,$C785))+SUMIF(OFFSET(S785,-$C785+1,0,$C785),"EN",OFFSET(T785,-$C785+1,0,$C785)))*SummonTypeTable!$Q$2</f>
        <v>6453.333333333333</v>
      </c>
      <c r="J785" t="str">
        <f ca="1">IF(C785=1,60*SummonTypeTable!$Q$2-OFFSET(I785,0,-4),
IF(I785&lt;&gt;OFFSET(I785,-1,0),OFFSET(I785,-1,0)-OFFSET(I785,0,-4),""))</f>
        <v/>
      </c>
      <c r="K785" t="str">
        <f ca="1">IF(C785=1,60*SummonTypeTable!$Q$2/OFFSET(I785,0,-4),
IF(I785&lt;&gt;OFFSET(I785,-1,0),OFFSET(I785,-1,0)/OFFSET(I785,0,-4),""))</f>
        <v/>
      </c>
      <c r="L785" t="str">
        <f t="shared" ca="1" si="148"/>
        <v>it</v>
      </c>
      <c r="M785" t="s">
        <v>139</v>
      </c>
      <c r="N785" t="s">
        <v>138</v>
      </c>
      <c r="O785">
        <v>20</v>
      </c>
      <c r="P785" t="str">
        <f t="shared" si="140"/>
        <v/>
      </c>
      <c r="Q785" t="str">
        <f t="shared" ca="1" si="146"/>
        <v>cu</v>
      </c>
      <c r="R785" t="s">
        <v>81</v>
      </c>
      <c r="S785" t="s">
        <v>147</v>
      </c>
      <c r="T785">
        <v>5475</v>
      </c>
      <c r="U785" t="str">
        <f t="shared" ca="1" si="151"/>
        <v>it</v>
      </c>
      <c r="V785" t="str">
        <f t="shared" si="141"/>
        <v>Cash_sSpellGacha</v>
      </c>
      <c r="W785">
        <f t="shared" si="142"/>
        <v>20</v>
      </c>
      <c r="X785" t="str">
        <f t="shared" ca="1" si="143"/>
        <v>cu</v>
      </c>
      <c r="Y785" t="str">
        <f t="shared" si="144"/>
        <v>GO</v>
      </c>
      <c r="Z785">
        <f t="shared" si="145"/>
        <v>5475</v>
      </c>
    </row>
    <row r="786" spans="1:26">
      <c r="A786" t="str">
        <f t="shared" si="149"/>
        <v>rt2</v>
      </c>
      <c r="B786" t="str">
        <f t="shared" si="150"/>
        <v>루틴2</v>
      </c>
      <c r="C786">
        <v>217</v>
      </c>
      <c r="D786">
        <v>481</v>
      </c>
      <c r="E786">
        <f t="shared" ca="1" si="147"/>
        <v>20624</v>
      </c>
      <c r="F786">
        <f ca="1">(60+SUMIF(OFFSET(N786,-$C786+1,0,$C786),"EN",OFFSET(O786,-$C786+1,0,$C786)))*SummonTypeTable!$Q$2</f>
        <v>6760</v>
      </c>
      <c r="G786">
        <f ca="1">IF(C786=1,60*SummonTypeTable!$Q$2-OFFSET(F786,0,-1),
IF(F786&lt;&gt;OFFSET(F786,-1,0),OFFSET(F786,-1,0)-OFFSET(F786,0,-1),""))</f>
        <v>-14170.666666666668</v>
      </c>
      <c r="H786">
        <f ca="1">IF(C786=1,60*SummonTypeTable!$Q$2/OFFSET(F786,0,-1),
IF(F786&lt;&gt;OFFSET(F786,-1,0),OFFSET(F786,-1,0)/OFFSET(F786,0,-1),""))</f>
        <v>0.31290405999482801</v>
      </c>
      <c r="I786">
        <f ca="1">(60+SUMIF(OFFSET(N786,-$C786+1,0,$C786),"EN",OFFSET(O786,-$C786+1,0,$C786))+SUMIF(OFFSET(S786,-$C786+1,0,$C786),"EN",OFFSET(T786,-$C786+1,0,$C786)))*SummonTypeTable!$Q$2</f>
        <v>6760</v>
      </c>
      <c r="J786">
        <f ca="1">IF(C786=1,60*SummonTypeTable!$Q$2-OFFSET(I786,0,-4),
IF(I786&lt;&gt;OFFSET(I786,-1,0),OFFSET(I786,-1,0)-OFFSET(I786,0,-4),""))</f>
        <v>-14170.666666666668</v>
      </c>
      <c r="K786">
        <f ca="1">IF(C786=1,60*SummonTypeTable!$Q$2/OFFSET(I786,0,-4),
IF(I786&lt;&gt;OFFSET(I786,-1,0),OFFSET(I786,-1,0)/OFFSET(I786,0,-4),""))</f>
        <v>0.31290405999482801</v>
      </c>
      <c r="L786" t="str">
        <f t="shared" ca="1" si="148"/>
        <v>cu</v>
      </c>
      <c r="M786" t="s">
        <v>81</v>
      </c>
      <c r="N786" t="s">
        <v>146</v>
      </c>
      <c r="O786">
        <v>460</v>
      </c>
      <c r="P786" t="str">
        <f t="shared" si="140"/>
        <v>에너지너무많음</v>
      </c>
      <c r="Q786" t="str">
        <f t="shared" ca="1" si="146"/>
        <v>cu</v>
      </c>
      <c r="R786" t="s">
        <v>81</v>
      </c>
      <c r="S786" t="s">
        <v>147</v>
      </c>
      <c r="T786">
        <v>5500</v>
      </c>
      <c r="U786" t="str">
        <f t="shared" ca="1" si="151"/>
        <v>cu</v>
      </c>
      <c r="V786" t="str">
        <f t="shared" si="141"/>
        <v>EN</v>
      </c>
      <c r="W786">
        <f t="shared" si="142"/>
        <v>460</v>
      </c>
      <c r="X786" t="str">
        <f t="shared" ca="1" si="143"/>
        <v>cu</v>
      </c>
      <c r="Y786" t="str">
        <f t="shared" si="144"/>
        <v>GO</v>
      </c>
      <c r="Z786">
        <f t="shared" si="145"/>
        <v>5500</v>
      </c>
    </row>
    <row r="787" spans="1:26">
      <c r="A787" t="str">
        <f t="shared" si="149"/>
        <v>rt2</v>
      </c>
      <c r="B787" t="str">
        <f t="shared" si="150"/>
        <v>루틴2</v>
      </c>
      <c r="C787">
        <v>218</v>
      </c>
      <c r="D787">
        <v>87</v>
      </c>
      <c r="E787">
        <f t="shared" ca="1" si="147"/>
        <v>20711</v>
      </c>
      <c r="F787">
        <f ca="1">(60+SUMIF(OFFSET(N787,-$C787+1,0,$C787),"EN",OFFSET(O787,-$C787+1,0,$C787)))*SummonTypeTable!$Q$2</f>
        <v>6760</v>
      </c>
      <c r="G787" t="str">
        <f ca="1">IF(C787=1,60*SummonTypeTable!$Q$2-OFFSET(F787,0,-1),
IF(F787&lt;&gt;OFFSET(F787,-1,0),OFFSET(F787,-1,0)-OFFSET(F787,0,-1),""))</f>
        <v/>
      </c>
      <c r="H787" t="str">
        <f ca="1">IF(C787=1,60*SummonTypeTable!$Q$2/OFFSET(F787,0,-1),
IF(F787&lt;&gt;OFFSET(F787,-1,0),OFFSET(F787,-1,0)/OFFSET(F787,0,-1),""))</f>
        <v/>
      </c>
      <c r="I787">
        <f ca="1">(60+SUMIF(OFFSET(N787,-$C787+1,0,$C787),"EN",OFFSET(O787,-$C787+1,0,$C787))+SUMIF(OFFSET(S787,-$C787+1,0,$C787),"EN",OFFSET(T787,-$C787+1,0,$C787)))*SummonTypeTable!$Q$2</f>
        <v>6760</v>
      </c>
      <c r="J787" t="str">
        <f ca="1">IF(C787=1,60*SummonTypeTable!$Q$2-OFFSET(I787,0,-4),
IF(I787&lt;&gt;OFFSET(I787,-1,0),OFFSET(I787,-1,0)-OFFSET(I787,0,-4),""))</f>
        <v/>
      </c>
      <c r="K787" t="str">
        <f ca="1">IF(C787=1,60*SummonTypeTable!$Q$2/OFFSET(I787,0,-4),
IF(I787&lt;&gt;OFFSET(I787,-1,0),OFFSET(I787,-1,0)/OFFSET(I787,0,-4),""))</f>
        <v/>
      </c>
      <c r="L787" t="str">
        <f t="shared" ca="1" si="148"/>
        <v>it</v>
      </c>
      <c r="M787" t="s">
        <v>139</v>
      </c>
      <c r="N787" t="s">
        <v>140</v>
      </c>
      <c r="O787">
        <v>1</v>
      </c>
      <c r="P787" t="str">
        <f t="shared" si="140"/>
        <v/>
      </c>
      <c r="Q787" t="str">
        <f t="shared" ca="1" si="146"/>
        <v>cu</v>
      </c>
      <c r="R787" t="s">
        <v>81</v>
      </c>
      <c r="S787" t="s">
        <v>147</v>
      </c>
      <c r="T787">
        <v>5525</v>
      </c>
      <c r="U787" t="str">
        <f t="shared" ca="1" si="151"/>
        <v>it</v>
      </c>
      <c r="V787" t="str">
        <f t="shared" si="141"/>
        <v>Cash_sCharacterGacha</v>
      </c>
      <c r="W787">
        <f t="shared" si="142"/>
        <v>1</v>
      </c>
      <c r="X787" t="str">
        <f t="shared" ca="1" si="143"/>
        <v>cu</v>
      </c>
      <c r="Y787" t="str">
        <f t="shared" si="144"/>
        <v>GO</v>
      </c>
      <c r="Z787">
        <f t="shared" si="145"/>
        <v>5525</v>
      </c>
    </row>
    <row r="788" spans="1:26">
      <c r="A788" t="str">
        <f t="shared" si="149"/>
        <v>rt2</v>
      </c>
      <c r="B788" t="str">
        <f t="shared" si="150"/>
        <v>루틴2</v>
      </c>
      <c r="C788">
        <v>219</v>
      </c>
      <c r="D788">
        <v>247</v>
      </c>
      <c r="E788">
        <f t="shared" ca="1" si="147"/>
        <v>20958</v>
      </c>
      <c r="F788">
        <f ca="1">(60+SUMIF(OFFSET(N788,-$C788+1,0,$C788),"EN",OFFSET(O788,-$C788+1,0,$C788)))*SummonTypeTable!$Q$2</f>
        <v>6760</v>
      </c>
      <c r="G788" t="str">
        <f ca="1">IF(C788=1,60*SummonTypeTable!$Q$2-OFFSET(F788,0,-1),
IF(F788&lt;&gt;OFFSET(F788,-1,0),OFFSET(F788,-1,0)-OFFSET(F788,0,-1),""))</f>
        <v/>
      </c>
      <c r="H788" t="str">
        <f ca="1">IF(C788=1,60*SummonTypeTable!$Q$2/OFFSET(F788,0,-1),
IF(F788&lt;&gt;OFFSET(F788,-1,0),OFFSET(F788,-1,0)/OFFSET(F788,0,-1),""))</f>
        <v/>
      </c>
      <c r="I788">
        <f ca="1">(60+SUMIF(OFFSET(N788,-$C788+1,0,$C788),"EN",OFFSET(O788,-$C788+1,0,$C788))+SUMIF(OFFSET(S788,-$C788+1,0,$C788),"EN",OFFSET(T788,-$C788+1,0,$C788)))*SummonTypeTable!$Q$2</f>
        <v>6760</v>
      </c>
      <c r="J788" t="str">
        <f ca="1">IF(C788=1,60*SummonTypeTable!$Q$2-OFFSET(I788,0,-4),
IF(I788&lt;&gt;OFFSET(I788,-1,0),OFFSET(I788,-1,0)-OFFSET(I788,0,-4),""))</f>
        <v/>
      </c>
      <c r="K788" t="str">
        <f ca="1">IF(C788=1,60*SummonTypeTable!$Q$2/OFFSET(I788,0,-4),
IF(I788&lt;&gt;OFFSET(I788,-1,0),OFFSET(I788,-1,0)/OFFSET(I788,0,-4),""))</f>
        <v/>
      </c>
      <c r="L788" t="str">
        <f t="shared" ca="1" si="148"/>
        <v>cu</v>
      </c>
      <c r="M788" t="s">
        <v>81</v>
      </c>
      <c r="N788" t="s">
        <v>147</v>
      </c>
      <c r="O788">
        <v>11100</v>
      </c>
      <c r="P788" t="str">
        <f t="shared" si="140"/>
        <v/>
      </c>
      <c r="Q788" t="str">
        <f t="shared" ca="1" si="146"/>
        <v>cu</v>
      </c>
      <c r="R788" t="s">
        <v>81</v>
      </c>
      <c r="S788" t="s">
        <v>147</v>
      </c>
      <c r="T788">
        <v>5550</v>
      </c>
      <c r="U788" t="str">
        <f t="shared" ca="1" si="151"/>
        <v>cu</v>
      </c>
      <c r="V788" t="str">
        <f t="shared" si="141"/>
        <v>GO</v>
      </c>
      <c r="W788">
        <f t="shared" si="142"/>
        <v>11100</v>
      </c>
      <c r="X788" t="str">
        <f t="shared" ca="1" si="143"/>
        <v>cu</v>
      </c>
      <c r="Y788" t="str">
        <f t="shared" si="144"/>
        <v>GO</v>
      </c>
      <c r="Z788">
        <f t="shared" si="145"/>
        <v>5550</v>
      </c>
    </row>
    <row r="789" spans="1:26">
      <c r="A789" t="str">
        <f t="shared" si="149"/>
        <v>rt2</v>
      </c>
      <c r="B789" t="str">
        <f t="shared" si="150"/>
        <v>루틴2</v>
      </c>
      <c r="C789">
        <v>220</v>
      </c>
      <c r="D789">
        <v>594</v>
      </c>
      <c r="E789">
        <f t="shared" ca="1" si="147"/>
        <v>21552</v>
      </c>
      <c r="F789">
        <f ca="1">(60+SUMIF(OFFSET(N789,-$C789+1,0,$C789),"EN",OFFSET(O789,-$C789+1,0,$C789)))*SummonTypeTable!$Q$2</f>
        <v>7090</v>
      </c>
      <c r="G789">
        <f ca="1">IF(C789=1,60*SummonTypeTable!$Q$2-OFFSET(F789,0,-1),
IF(F789&lt;&gt;OFFSET(F789,-1,0),OFFSET(F789,-1,0)-OFFSET(F789,0,-1),""))</f>
        <v>-14792</v>
      </c>
      <c r="H789">
        <f ca="1">IF(C789=1,60*SummonTypeTable!$Q$2/OFFSET(F789,0,-1),
IF(F789&lt;&gt;OFFSET(F789,-1,0),OFFSET(F789,-1,0)/OFFSET(F789,0,-1),""))</f>
        <v>0.31365998515219007</v>
      </c>
      <c r="I789">
        <f ca="1">(60+SUMIF(OFFSET(N789,-$C789+1,0,$C789),"EN",OFFSET(O789,-$C789+1,0,$C789))+SUMIF(OFFSET(S789,-$C789+1,0,$C789),"EN",OFFSET(T789,-$C789+1,0,$C789)))*SummonTypeTable!$Q$2</f>
        <v>7090</v>
      </c>
      <c r="J789">
        <f ca="1">IF(C789=1,60*SummonTypeTable!$Q$2-OFFSET(I789,0,-4),
IF(I789&lt;&gt;OFFSET(I789,-1,0),OFFSET(I789,-1,0)-OFFSET(I789,0,-4),""))</f>
        <v>-14792</v>
      </c>
      <c r="K789">
        <f ca="1">IF(C789=1,60*SummonTypeTable!$Q$2/OFFSET(I789,0,-4),
IF(I789&lt;&gt;OFFSET(I789,-1,0),OFFSET(I789,-1,0)/OFFSET(I789,0,-4),""))</f>
        <v>0.31365998515219007</v>
      </c>
      <c r="L789" t="str">
        <f t="shared" ca="1" si="148"/>
        <v>cu</v>
      </c>
      <c r="M789" t="s">
        <v>81</v>
      </c>
      <c r="N789" t="s">
        <v>146</v>
      </c>
      <c r="O789">
        <v>495</v>
      </c>
      <c r="P789" t="str">
        <f t="shared" si="140"/>
        <v>에너지너무많음</v>
      </c>
      <c r="Q789" t="str">
        <f t="shared" ca="1" si="146"/>
        <v>cu</v>
      </c>
      <c r="R789" t="s">
        <v>81</v>
      </c>
      <c r="S789" t="s">
        <v>147</v>
      </c>
      <c r="T789">
        <v>5575</v>
      </c>
      <c r="U789" t="str">
        <f t="shared" ca="1" si="151"/>
        <v>cu</v>
      </c>
      <c r="V789" t="str">
        <f t="shared" si="141"/>
        <v>EN</v>
      </c>
      <c r="W789">
        <f t="shared" si="142"/>
        <v>495</v>
      </c>
      <c r="X789" t="str">
        <f t="shared" ca="1" si="143"/>
        <v>cu</v>
      </c>
      <c r="Y789" t="str">
        <f t="shared" si="144"/>
        <v>GO</v>
      </c>
      <c r="Z789">
        <f t="shared" si="145"/>
        <v>5575</v>
      </c>
    </row>
    <row r="790" spans="1:26">
      <c r="A790" t="str">
        <f t="shared" si="149"/>
        <v>rt2</v>
      </c>
      <c r="B790" t="str">
        <f t="shared" si="150"/>
        <v>루틴2</v>
      </c>
      <c r="C790">
        <v>221</v>
      </c>
      <c r="D790">
        <v>120</v>
      </c>
      <c r="E790">
        <f t="shared" ca="1" si="147"/>
        <v>21672</v>
      </c>
      <c r="F790">
        <f ca="1">(60+SUMIF(OFFSET(N790,-$C790+1,0,$C790),"EN",OFFSET(O790,-$C790+1,0,$C790)))*SummonTypeTable!$Q$2</f>
        <v>7090</v>
      </c>
      <c r="G790" t="str">
        <f ca="1">IF(C790=1,60*SummonTypeTable!$Q$2-OFFSET(F790,0,-1),
IF(F790&lt;&gt;OFFSET(F790,-1,0),OFFSET(F790,-1,0)-OFFSET(F790,0,-1),""))</f>
        <v/>
      </c>
      <c r="H790" t="str">
        <f ca="1">IF(C790=1,60*SummonTypeTable!$Q$2/OFFSET(F790,0,-1),
IF(F790&lt;&gt;OFFSET(F790,-1,0),OFFSET(F790,-1,0)/OFFSET(F790,0,-1),""))</f>
        <v/>
      </c>
      <c r="I790">
        <f ca="1">(60+SUMIF(OFFSET(N790,-$C790+1,0,$C790),"EN",OFFSET(O790,-$C790+1,0,$C790))+SUMIF(OFFSET(S790,-$C790+1,0,$C790),"EN",OFFSET(T790,-$C790+1,0,$C790)))*SummonTypeTable!$Q$2</f>
        <v>7090</v>
      </c>
      <c r="J790" t="str">
        <f ca="1">IF(C790=1,60*SummonTypeTable!$Q$2-OFFSET(I790,0,-4),
IF(I790&lt;&gt;OFFSET(I790,-1,0),OFFSET(I790,-1,0)-OFFSET(I790,0,-4),""))</f>
        <v/>
      </c>
      <c r="K790" t="str">
        <f ca="1">IF(C790=1,60*SummonTypeTable!$Q$2/OFFSET(I790,0,-4),
IF(I790&lt;&gt;OFFSET(I790,-1,0),OFFSET(I790,-1,0)/OFFSET(I790,0,-4),""))</f>
        <v/>
      </c>
      <c r="L790" t="str">
        <f t="shared" ca="1" si="148"/>
        <v>it</v>
      </c>
      <c r="M790" t="s">
        <v>139</v>
      </c>
      <c r="N790" t="s">
        <v>158</v>
      </c>
      <c r="O790">
        <v>2</v>
      </c>
      <c r="P790" t="str">
        <f t="shared" si="140"/>
        <v/>
      </c>
      <c r="Q790" t="str">
        <f t="shared" ca="1" si="146"/>
        <v>cu</v>
      </c>
      <c r="R790" t="s">
        <v>81</v>
      </c>
      <c r="S790" t="s">
        <v>147</v>
      </c>
      <c r="T790">
        <v>5600</v>
      </c>
      <c r="U790" t="str">
        <f t="shared" ca="1" si="151"/>
        <v>it</v>
      </c>
      <c r="V790" t="str">
        <f t="shared" si="141"/>
        <v>Cash_sEquipGacha</v>
      </c>
      <c r="W790">
        <f t="shared" si="142"/>
        <v>2</v>
      </c>
      <c r="X790" t="str">
        <f t="shared" ca="1" si="143"/>
        <v>cu</v>
      </c>
      <c r="Y790" t="str">
        <f t="shared" si="144"/>
        <v>GO</v>
      </c>
      <c r="Z790">
        <f t="shared" si="145"/>
        <v>5600</v>
      </c>
    </row>
    <row r="791" spans="1:26">
      <c r="A791" t="str">
        <f t="shared" si="149"/>
        <v>rt2</v>
      </c>
      <c r="B791" t="str">
        <f t="shared" si="150"/>
        <v>루틴2</v>
      </c>
      <c r="C791">
        <v>222</v>
      </c>
      <c r="D791">
        <v>250</v>
      </c>
      <c r="E791">
        <f t="shared" ca="1" si="147"/>
        <v>21922</v>
      </c>
      <c r="F791">
        <f ca="1">(60+SUMIF(OFFSET(N791,-$C791+1,0,$C791),"EN",OFFSET(O791,-$C791+1,0,$C791)))*SummonTypeTable!$Q$2</f>
        <v>7090</v>
      </c>
      <c r="G791" t="str">
        <f ca="1">IF(C791=1,60*SummonTypeTable!$Q$2-OFFSET(F791,0,-1),
IF(F791&lt;&gt;OFFSET(F791,-1,0),OFFSET(F791,-1,0)-OFFSET(F791,0,-1),""))</f>
        <v/>
      </c>
      <c r="H791" t="str">
        <f ca="1">IF(C791=1,60*SummonTypeTable!$Q$2/OFFSET(F791,0,-1),
IF(F791&lt;&gt;OFFSET(F791,-1,0),OFFSET(F791,-1,0)/OFFSET(F791,0,-1),""))</f>
        <v/>
      </c>
      <c r="I791">
        <f ca="1">(60+SUMIF(OFFSET(N791,-$C791+1,0,$C791),"EN",OFFSET(O791,-$C791+1,0,$C791))+SUMIF(OFFSET(S791,-$C791+1,0,$C791),"EN",OFFSET(T791,-$C791+1,0,$C791)))*SummonTypeTable!$Q$2</f>
        <v>7090</v>
      </c>
      <c r="J791" t="str">
        <f ca="1">IF(C791=1,60*SummonTypeTable!$Q$2-OFFSET(I791,0,-4),
IF(I791&lt;&gt;OFFSET(I791,-1,0),OFFSET(I791,-1,0)-OFFSET(I791,0,-4),""))</f>
        <v/>
      </c>
      <c r="K791" t="str">
        <f ca="1">IF(C791=1,60*SummonTypeTable!$Q$2/OFFSET(I791,0,-4),
IF(I791&lt;&gt;OFFSET(I791,-1,0),OFFSET(I791,-1,0)/OFFSET(I791,0,-4),""))</f>
        <v/>
      </c>
      <c r="L791" t="str">
        <f t="shared" ca="1" si="148"/>
        <v>cu</v>
      </c>
      <c r="M791" t="s">
        <v>81</v>
      </c>
      <c r="N791" t="s">
        <v>147</v>
      </c>
      <c r="O791">
        <v>11250</v>
      </c>
      <c r="P791" t="str">
        <f t="shared" si="140"/>
        <v/>
      </c>
      <c r="Q791" t="str">
        <f t="shared" ca="1" si="146"/>
        <v>cu</v>
      </c>
      <c r="R791" t="s">
        <v>81</v>
      </c>
      <c r="S791" t="s">
        <v>147</v>
      </c>
      <c r="T791">
        <v>5625</v>
      </c>
      <c r="U791" t="str">
        <f t="shared" ca="1" si="151"/>
        <v>cu</v>
      </c>
      <c r="V791" t="str">
        <f t="shared" si="141"/>
        <v>GO</v>
      </c>
      <c r="W791">
        <f t="shared" si="142"/>
        <v>11250</v>
      </c>
      <c r="X791" t="str">
        <f t="shared" ca="1" si="143"/>
        <v>cu</v>
      </c>
      <c r="Y791" t="str">
        <f t="shared" si="144"/>
        <v>GO</v>
      </c>
      <c r="Z791">
        <f t="shared" si="145"/>
        <v>5625</v>
      </c>
    </row>
    <row r="792" spans="1:26">
      <c r="A792" t="str">
        <f t="shared" si="149"/>
        <v>rt2</v>
      </c>
      <c r="B792" t="str">
        <f t="shared" si="150"/>
        <v>루틴2</v>
      </c>
      <c r="C792">
        <v>223</v>
      </c>
      <c r="D792">
        <v>586</v>
      </c>
      <c r="E792">
        <f t="shared" ca="1" si="147"/>
        <v>22508</v>
      </c>
      <c r="F792">
        <f ca="1">(60+SUMIF(OFFSET(N792,-$C792+1,0,$C792),"EN",OFFSET(O792,-$C792+1,0,$C792)))*SummonTypeTable!$Q$2</f>
        <v>7443.333333333333</v>
      </c>
      <c r="G792">
        <f ca="1">IF(C792=1,60*SummonTypeTable!$Q$2-OFFSET(F792,0,-1),
IF(F792&lt;&gt;OFFSET(F792,-1,0),OFFSET(F792,-1,0)-OFFSET(F792,0,-1),""))</f>
        <v>-15418</v>
      </c>
      <c r="H792">
        <f ca="1">IF(C792=1,60*SummonTypeTable!$Q$2/OFFSET(F792,0,-1),
IF(F792&lt;&gt;OFFSET(F792,-1,0),OFFSET(F792,-1,0)/OFFSET(F792,0,-1),""))</f>
        <v>0.31499911142704817</v>
      </c>
      <c r="I792">
        <f ca="1">(60+SUMIF(OFFSET(N792,-$C792+1,0,$C792),"EN",OFFSET(O792,-$C792+1,0,$C792))+SUMIF(OFFSET(S792,-$C792+1,0,$C792),"EN",OFFSET(T792,-$C792+1,0,$C792)))*SummonTypeTable!$Q$2</f>
        <v>7443.333333333333</v>
      </c>
      <c r="J792">
        <f ca="1">IF(C792=1,60*SummonTypeTable!$Q$2-OFFSET(I792,0,-4),
IF(I792&lt;&gt;OFFSET(I792,-1,0),OFFSET(I792,-1,0)-OFFSET(I792,0,-4),""))</f>
        <v>-15418</v>
      </c>
      <c r="K792">
        <f ca="1">IF(C792=1,60*SummonTypeTable!$Q$2/OFFSET(I792,0,-4),
IF(I792&lt;&gt;OFFSET(I792,-1,0),OFFSET(I792,-1,0)/OFFSET(I792,0,-4),""))</f>
        <v>0.31499911142704817</v>
      </c>
      <c r="L792" t="str">
        <f t="shared" ca="1" si="148"/>
        <v>cu</v>
      </c>
      <c r="M792" t="s">
        <v>81</v>
      </c>
      <c r="N792" t="s">
        <v>146</v>
      </c>
      <c r="O792">
        <v>530</v>
      </c>
      <c r="P792" t="str">
        <f t="shared" si="140"/>
        <v>에너지너무많음</v>
      </c>
      <c r="Q792" t="str">
        <f t="shared" ca="1" si="146"/>
        <v>cu</v>
      </c>
      <c r="R792" t="s">
        <v>81</v>
      </c>
      <c r="S792" t="s">
        <v>147</v>
      </c>
      <c r="T792">
        <v>5650</v>
      </c>
      <c r="U792" t="str">
        <f t="shared" ca="1" si="151"/>
        <v>cu</v>
      </c>
      <c r="V792" t="str">
        <f t="shared" si="141"/>
        <v>EN</v>
      </c>
      <c r="W792">
        <f t="shared" si="142"/>
        <v>530</v>
      </c>
      <c r="X792" t="str">
        <f t="shared" ca="1" si="143"/>
        <v>cu</v>
      </c>
      <c r="Y792" t="str">
        <f t="shared" si="144"/>
        <v>GO</v>
      </c>
      <c r="Z792">
        <f t="shared" si="145"/>
        <v>5650</v>
      </c>
    </row>
    <row r="793" spans="1:26">
      <c r="A793" t="str">
        <f t="shared" si="149"/>
        <v>rt2</v>
      </c>
      <c r="B793" t="str">
        <f t="shared" si="150"/>
        <v>루틴2</v>
      </c>
      <c r="C793">
        <v>224</v>
      </c>
      <c r="D793">
        <v>136</v>
      </c>
      <c r="E793">
        <f t="shared" ca="1" si="147"/>
        <v>22644</v>
      </c>
      <c r="F793">
        <f ca="1">(60+SUMIF(OFFSET(N793,-$C793+1,0,$C793),"EN",OFFSET(O793,-$C793+1,0,$C793)))*SummonTypeTable!$Q$2</f>
        <v>7443.333333333333</v>
      </c>
      <c r="G793" t="str">
        <f ca="1">IF(C793=1,60*SummonTypeTable!$Q$2-OFFSET(F793,0,-1),
IF(F793&lt;&gt;OFFSET(F793,-1,0),OFFSET(F793,-1,0)-OFFSET(F793,0,-1),""))</f>
        <v/>
      </c>
      <c r="H793" t="str">
        <f ca="1">IF(C793=1,60*SummonTypeTable!$Q$2/OFFSET(F793,0,-1),
IF(F793&lt;&gt;OFFSET(F793,-1,0),OFFSET(F793,-1,0)/OFFSET(F793,0,-1),""))</f>
        <v/>
      </c>
      <c r="I793">
        <f ca="1">(60+SUMIF(OFFSET(N793,-$C793+1,0,$C793),"EN",OFFSET(O793,-$C793+1,0,$C793))+SUMIF(OFFSET(S793,-$C793+1,0,$C793),"EN",OFFSET(T793,-$C793+1,0,$C793)))*SummonTypeTable!$Q$2</f>
        <v>7443.333333333333</v>
      </c>
      <c r="J793" t="str">
        <f ca="1">IF(C793=1,60*SummonTypeTable!$Q$2-OFFSET(I793,0,-4),
IF(I793&lt;&gt;OFFSET(I793,-1,0),OFFSET(I793,-1,0)-OFFSET(I793,0,-4),""))</f>
        <v/>
      </c>
      <c r="K793" t="str">
        <f ca="1">IF(C793=1,60*SummonTypeTable!$Q$2/OFFSET(I793,0,-4),
IF(I793&lt;&gt;OFFSET(I793,-1,0),OFFSET(I793,-1,0)/OFFSET(I793,0,-4),""))</f>
        <v/>
      </c>
      <c r="L793" t="str">
        <f t="shared" ca="1" si="148"/>
        <v>it</v>
      </c>
      <c r="M793" t="s">
        <v>139</v>
      </c>
      <c r="N793" t="s">
        <v>140</v>
      </c>
      <c r="O793">
        <v>2</v>
      </c>
      <c r="P793" t="str">
        <f t="shared" si="140"/>
        <v/>
      </c>
      <c r="Q793" t="str">
        <f t="shared" ca="1" si="146"/>
        <v>cu</v>
      </c>
      <c r="R793" t="s">
        <v>81</v>
      </c>
      <c r="S793" t="s">
        <v>147</v>
      </c>
      <c r="T793">
        <v>5675</v>
      </c>
      <c r="U793" t="str">
        <f t="shared" ca="1" si="151"/>
        <v>it</v>
      </c>
      <c r="V793" t="str">
        <f t="shared" si="141"/>
        <v>Cash_sCharacterGacha</v>
      </c>
      <c r="W793">
        <f t="shared" si="142"/>
        <v>2</v>
      </c>
      <c r="X793" t="str">
        <f t="shared" ca="1" si="143"/>
        <v>cu</v>
      </c>
      <c r="Y793" t="str">
        <f t="shared" si="144"/>
        <v>GO</v>
      </c>
      <c r="Z793">
        <f t="shared" si="145"/>
        <v>5675</v>
      </c>
    </row>
    <row r="794" spans="1:26">
      <c r="A794" t="str">
        <f t="shared" si="149"/>
        <v>rt2</v>
      </c>
      <c r="B794" t="str">
        <f t="shared" si="150"/>
        <v>루틴2</v>
      </c>
      <c r="C794">
        <v>225</v>
      </c>
      <c r="D794">
        <v>158</v>
      </c>
      <c r="E794">
        <f t="shared" ca="1" si="147"/>
        <v>22802</v>
      </c>
      <c r="F794">
        <f ca="1">(60+SUMIF(OFFSET(N794,-$C794+1,0,$C794),"EN",OFFSET(O794,-$C794+1,0,$C794)))*SummonTypeTable!$Q$2</f>
        <v>7443.333333333333</v>
      </c>
      <c r="G794" t="str">
        <f ca="1">IF(C794=1,60*SummonTypeTable!$Q$2-OFFSET(F794,0,-1),
IF(F794&lt;&gt;OFFSET(F794,-1,0),OFFSET(F794,-1,0)-OFFSET(F794,0,-1),""))</f>
        <v/>
      </c>
      <c r="H794" t="str">
        <f ca="1">IF(C794=1,60*SummonTypeTable!$Q$2/OFFSET(F794,0,-1),
IF(F794&lt;&gt;OFFSET(F794,-1,0),OFFSET(F794,-1,0)/OFFSET(F794,0,-1),""))</f>
        <v/>
      </c>
      <c r="I794">
        <f ca="1">(60+SUMIF(OFFSET(N794,-$C794+1,0,$C794),"EN",OFFSET(O794,-$C794+1,0,$C794))+SUMIF(OFFSET(S794,-$C794+1,0,$C794),"EN",OFFSET(T794,-$C794+1,0,$C794)))*SummonTypeTable!$Q$2</f>
        <v>7443.333333333333</v>
      </c>
      <c r="J794" t="str">
        <f ca="1">IF(C794=1,60*SummonTypeTable!$Q$2-OFFSET(I794,0,-4),
IF(I794&lt;&gt;OFFSET(I794,-1,0),OFFSET(I794,-1,0)-OFFSET(I794,0,-4),""))</f>
        <v/>
      </c>
      <c r="K794" t="str">
        <f ca="1">IF(C794=1,60*SummonTypeTable!$Q$2/OFFSET(I794,0,-4),
IF(I794&lt;&gt;OFFSET(I794,-1,0),OFFSET(I794,-1,0)/OFFSET(I794,0,-4),""))</f>
        <v/>
      </c>
      <c r="L794" t="str">
        <f t="shared" ca="1" si="148"/>
        <v>cu</v>
      </c>
      <c r="M794" t="s">
        <v>81</v>
      </c>
      <c r="N794" t="s">
        <v>147</v>
      </c>
      <c r="O794">
        <v>11400</v>
      </c>
      <c r="P794" t="str">
        <f t="shared" si="140"/>
        <v/>
      </c>
      <c r="Q794" t="str">
        <f t="shared" ca="1" si="146"/>
        <v>cu</v>
      </c>
      <c r="R794" t="s">
        <v>81</v>
      </c>
      <c r="S794" t="s">
        <v>147</v>
      </c>
      <c r="T794">
        <v>5700</v>
      </c>
      <c r="U794" t="str">
        <f t="shared" ca="1" si="151"/>
        <v>cu</v>
      </c>
      <c r="V794" t="str">
        <f t="shared" si="141"/>
        <v>GO</v>
      </c>
      <c r="W794">
        <f t="shared" si="142"/>
        <v>11400</v>
      </c>
      <c r="X794" t="str">
        <f t="shared" ca="1" si="143"/>
        <v>cu</v>
      </c>
      <c r="Y794" t="str">
        <f t="shared" si="144"/>
        <v>GO</v>
      </c>
      <c r="Z794">
        <f t="shared" si="145"/>
        <v>5700</v>
      </c>
    </row>
    <row r="795" spans="1:26">
      <c r="A795" t="str">
        <f t="shared" si="149"/>
        <v>rt2</v>
      </c>
      <c r="B795" t="str">
        <f t="shared" si="150"/>
        <v>루틴2</v>
      </c>
      <c r="C795">
        <v>226</v>
      </c>
      <c r="D795">
        <v>174</v>
      </c>
      <c r="E795">
        <f t="shared" ca="1" si="147"/>
        <v>22976</v>
      </c>
      <c r="F795">
        <f ca="1">(60+SUMIF(OFFSET(N795,-$C795+1,0,$C795),"EN",OFFSET(O795,-$C795+1,0,$C795)))*SummonTypeTable!$Q$2</f>
        <v>7443.333333333333</v>
      </c>
      <c r="G795" t="str">
        <f ca="1">IF(C795=1,60*SummonTypeTable!$Q$2-OFFSET(F795,0,-1),
IF(F795&lt;&gt;OFFSET(F795,-1,0),OFFSET(F795,-1,0)-OFFSET(F795,0,-1),""))</f>
        <v/>
      </c>
      <c r="H795" t="str">
        <f ca="1">IF(C795=1,60*SummonTypeTable!$Q$2/OFFSET(F795,0,-1),
IF(F795&lt;&gt;OFFSET(F795,-1,0),OFFSET(F795,-1,0)/OFFSET(F795,0,-1),""))</f>
        <v/>
      </c>
      <c r="I795">
        <f ca="1">(60+SUMIF(OFFSET(N795,-$C795+1,0,$C795),"EN",OFFSET(O795,-$C795+1,0,$C795))+SUMIF(OFFSET(S795,-$C795+1,0,$C795),"EN",OFFSET(T795,-$C795+1,0,$C795)))*SummonTypeTable!$Q$2</f>
        <v>7443.333333333333</v>
      </c>
      <c r="J795" t="str">
        <f ca="1">IF(C795=1,60*SummonTypeTable!$Q$2-OFFSET(I795,0,-4),
IF(I795&lt;&gt;OFFSET(I795,-1,0),OFFSET(I795,-1,0)-OFFSET(I795,0,-4),""))</f>
        <v/>
      </c>
      <c r="K795" t="str">
        <f ca="1">IF(C795=1,60*SummonTypeTable!$Q$2/OFFSET(I795,0,-4),
IF(I795&lt;&gt;OFFSET(I795,-1,0),OFFSET(I795,-1,0)/OFFSET(I795,0,-4),""))</f>
        <v/>
      </c>
      <c r="L795" t="str">
        <f t="shared" ca="1" si="148"/>
        <v>it</v>
      </c>
      <c r="M795" t="s">
        <v>139</v>
      </c>
      <c r="N795" t="s">
        <v>138</v>
      </c>
      <c r="O795">
        <v>10</v>
      </c>
      <c r="P795" t="str">
        <f t="shared" si="140"/>
        <v/>
      </c>
      <c r="Q795" t="str">
        <f t="shared" ca="1" si="146"/>
        <v>cu</v>
      </c>
      <c r="R795" t="s">
        <v>81</v>
      </c>
      <c r="S795" t="s">
        <v>147</v>
      </c>
      <c r="T795">
        <v>5725</v>
      </c>
      <c r="U795" t="str">
        <f t="shared" ca="1" si="151"/>
        <v>it</v>
      </c>
      <c r="V795" t="str">
        <f t="shared" si="141"/>
        <v>Cash_sSpellGacha</v>
      </c>
      <c r="W795">
        <f t="shared" si="142"/>
        <v>10</v>
      </c>
      <c r="X795" t="str">
        <f t="shared" ca="1" si="143"/>
        <v>cu</v>
      </c>
      <c r="Y795" t="str">
        <f t="shared" si="144"/>
        <v>GO</v>
      </c>
      <c r="Z795">
        <f t="shared" si="145"/>
        <v>5725</v>
      </c>
    </row>
    <row r="796" spans="1:26">
      <c r="A796" t="str">
        <f t="shared" si="149"/>
        <v>rt2</v>
      </c>
      <c r="B796" t="str">
        <f t="shared" si="150"/>
        <v>루틴2</v>
      </c>
      <c r="C796">
        <v>227</v>
      </c>
      <c r="D796">
        <v>516</v>
      </c>
      <c r="E796">
        <f t="shared" ca="1" si="147"/>
        <v>23492</v>
      </c>
      <c r="F796">
        <f ca="1">(60+SUMIF(OFFSET(N796,-$C796+1,0,$C796),"EN",OFFSET(O796,-$C796+1,0,$C796)))*SummonTypeTable!$Q$2</f>
        <v>7820</v>
      </c>
      <c r="G796">
        <f ca="1">IF(C796=1,60*SummonTypeTable!$Q$2-OFFSET(F796,0,-1),
IF(F796&lt;&gt;OFFSET(F796,-1,0),OFFSET(F796,-1,0)-OFFSET(F796,0,-1),""))</f>
        <v>-16048.666666666668</v>
      </c>
      <c r="H796">
        <f ca="1">IF(C796=1,60*SummonTypeTable!$Q$2/OFFSET(F796,0,-1),
IF(F796&lt;&gt;OFFSET(F796,-1,0),OFFSET(F796,-1,0)/OFFSET(F796,0,-1),""))</f>
        <v>0.31684545093365118</v>
      </c>
      <c r="I796">
        <f ca="1">(60+SUMIF(OFFSET(N796,-$C796+1,0,$C796),"EN",OFFSET(O796,-$C796+1,0,$C796))+SUMIF(OFFSET(S796,-$C796+1,0,$C796),"EN",OFFSET(T796,-$C796+1,0,$C796)))*SummonTypeTable!$Q$2</f>
        <v>7820</v>
      </c>
      <c r="J796">
        <f ca="1">IF(C796=1,60*SummonTypeTable!$Q$2-OFFSET(I796,0,-4),
IF(I796&lt;&gt;OFFSET(I796,-1,0),OFFSET(I796,-1,0)-OFFSET(I796,0,-4),""))</f>
        <v>-16048.666666666668</v>
      </c>
      <c r="K796">
        <f ca="1">IF(C796=1,60*SummonTypeTable!$Q$2/OFFSET(I796,0,-4),
IF(I796&lt;&gt;OFFSET(I796,-1,0),OFFSET(I796,-1,0)/OFFSET(I796,0,-4),""))</f>
        <v>0.31684545093365118</v>
      </c>
      <c r="L796" t="str">
        <f t="shared" ca="1" si="148"/>
        <v>cu</v>
      </c>
      <c r="M796" t="s">
        <v>81</v>
      </c>
      <c r="N796" t="s">
        <v>146</v>
      </c>
      <c r="O796">
        <v>565</v>
      </c>
      <c r="P796" t="str">
        <f t="shared" si="140"/>
        <v>에너지너무많음</v>
      </c>
      <c r="Q796" t="str">
        <f t="shared" ca="1" si="146"/>
        <v>cu</v>
      </c>
      <c r="R796" t="s">
        <v>81</v>
      </c>
      <c r="S796" t="s">
        <v>147</v>
      </c>
      <c r="T796">
        <v>5750</v>
      </c>
      <c r="U796" t="str">
        <f t="shared" ca="1" si="151"/>
        <v>cu</v>
      </c>
      <c r="V796" t="str">
        <f t="shared" si="141"/>
        <v>EN</v>
      </c>
      <c r="W796">
        <f t="shared" si="142"/>
        <v>565</v>
      </c>
      <c r="X796" t="str">
        <f t="shared" ca="1" si="143"/>
        <v>cu</v>
      </c>
      <c r="Y796" t="str">
        <f t="shared" si="144"/>
        <v>GO</v>
      </c>
      <c r="Z796">
        <f t="shared" si="145"/>
        <v>5750</v>
      </c>
    </row>
    <row r="797" spans="1:26">
      <c r="A797" t="str">
        <f t="shared" si="149"/>
        <v>rt2</v>
      </c>
      <c r="B797" t="str">
        <f t="shared" si="150"/>
        <v>루틴2</v>
      </c>
      <c r="C797">
        <v>228</v>
      </c>
      <c r="D797">
        <v>150</v>
      </c>
      <c r="E797">
        <f t="shared" ca="1" si="147"/>
        <v>23642</v>
      </c>
      <c r="F797">
        <f ca="1">(60+SUMIF(OFFSET(N797,-$C797+1,0,$C797),"EN",OFFSET(O797,-$C797+1,0,$C797)))*SummonTypeTable!$Q$2</f>
        <v>7820</v>
      </c>
      <c r="G797" t="str">
        <f ca="1">IF(C797=1,60*SummonTypeTable!$Q$2-OFFSET(F797,0,-1),
IF(F797&lt;&gt;OFFSET(F797,-1,0),OFFSET(F797,-1,0)-OFFSET(F797,0,-1),""))</f>
        <v/>
      </c>
      <c r="H797" t="str">
        <f ca="1">IF(C797=1,60*SummonTypeTable!$Q$2/OFFSET(F797,0,-1),
IF(F797&lt;&gt;OFFSET(F797,-1,0),OFFSET(F797,-1,0)/OFFSET(F797,0,-1),""))</f>
        <v/>
      </c>
      <c r="I797">
        <f ca="1">(60+SUMIF(OFFSET(N797,-$C797+1,0,$C797),"EN",OFFSET(O797,-$C797+1,0,$C797))+SUMIF(OFFSET(S797,-$C797+1,0,$C797),"EN",OFFSET(T797,-$C797+1,0,$C797)))*SummonTypeTable!$Q$2</f>
        <v>7820</v>
      </c>
      <c r="J797" t="str">
        <f ca="1">IF(C797=1,60*SummonTypeTable!$Q$2-OFFSET(I797,0,-4),
IF(I797&lt;&gt;OFFSET(I797,-1,0),OFFSET(I797,-1,0)-OFFSET(I797,0,-4),""))</f>
        <v/>
      </c>
      <c r="K797" t="str">
        <f ca="1">IF(C797=1,60*SummonTypeTable!$Q$2/OFFSET(I797,0,-4),
IF(I797&lt;&gt;OFFSET(I797,-1,0),OFFSET(I797,-1,0)/OFFSET(I797,0,-4),""))</f>
        <v/>
      </c>
      <c r="L797" t="str">
        <f t="shared" ca="1" si="148"/>
        <v>cu</v>
      </c>
      <c r="M797" t="s">
        <v>81</v>
      </c>
      <c r="N797" t="s">
        <v>147</v>
      </c>
      <c r="O797">
        <v>11550</v>
      </c>
      <c r="P797" t="str">
        <f t="shared" si="140"/>
        <v/>
      </c>
      <c r="Q797" t="str">
        <f t="shared" ca="1" si="146"/>
        <v>cu</v>
      </c>
      <c r="R797" t="s">
        <v>81</v>
      </c>
      <c r="S797" t="s">
        <v>147</v>
      </c>
      <c r="T797">
        <v>5775</v>
      </c>
      <c r="U797" t="str">
        <f t="shared" ca="1" si="151"/>
        <v>cu</v>
      </c>
      <c r="V797" t="str">
        <f t="shared" si="141"/>
        <v>GO</v>
      </c>
      <c r="W797">
        <f t="shared" si="142"/>
        <v>11550</v>
      </c>
      <c r="X797" t="str">
        <f t="shared" ca="1" si="143"/>
        <v>cu</v>
      </c>
      <c r="Y797" t="str">
        <f t="shared" si="144"/>
        <v>GO</v>
      </c>
      <c r="Z797">
        <f t="shared" si="145"/>
        <v>5775</v>
      </c>
    </row>
    <row r="798" spans="1:26">
      <c r="A798" t="str">
        <f t="shared" si="149"/>
        <v>rt2</v>
      </c>
      <c r="B798" t="str">
        <f t="shared" si="150"/>
        <v>루틴2</v>
      </c>
      <c r="C798">
        <v>229</v>
      </c>
      <c r="D798">
        <v>200</v>
      </c>
      <c r="E798">
        <f t="shared" ca="1" si="147"/>
        <v>23842</v>
      </c>
      <c r="F798">
        <f ca="1">(60+SUMIF(OFFSET(N798,-$C798+1,0,$C798),"EN",OFFSET(O798,-$C798+1,0,$C798)))*SummonTypeTable!$Q$2</f>
        <v>7820</v>
      </c>
      <c r="G798" t="str">
        <f ca="1">IF(C798=1,60*SummonTypeTable!$Q$2-OFFSET(F798,0,-1),
IF(F798&lt;&gt;OFFSET(F798,-1,0),OFFSET(F798,-1,0)-OFFSET(F798,0,-1),""))</f>
        <v/>
      </c>
      <c r="H798" t="str">
        <f ca="1">IF(C798=1,60*SummonTypeTable!$Q$2/OFFSET(F798,0,-1),
IF(F798&lt;&gt;OFFSET(F798,-1,0),OFFSET(F798,-1,0)/OFFSET(F798,0,-1),""))</f>
        <v/>
      </c>
      <c r="I798">
        <f ca="1">(60+SUMIF(OFFSET(N798,-$C798+1,0,$C798),"EN",OFFSET(O798,-$C798+1,0,$C798))+SUMIF(OFFSET(S798,-$C798+1,0,$C798),"EN",OFFSET(T798,-$C798+1,0,$C798)))*SummonTypeTable!$Q$2</f>
        <v>7820</v>
      </c>
      <c r="J798" t="str">
        <f ca="1">IF(C798=1,60*SummonTypeTable!$Q$2-OFFSET(I798,0,-4),
IF(I798&lt;&gt;OFFSET(I798,-1,0),OFFSET(I798,-1,0)-OFFSET(I798,0,-4),""))</f>
        <v/>
      </c>
      <c r="K798" t="str">
        <f ca="1">IF(C798=1,60*SummonTypeTable!$Q$2/OFFSET(I798,0,-4),
IF(I798&lt;&gt;OFFSET(I798,-1,0),OFFSET(I798,-1,0)/OFFSET(I798,0,-4),""))</f>
        <v/>
      </c>
      <c r="L798" t="str">
        <f t="shared" ca="1" si="148"/>
        <v>it</v>
      </c>
      <c r="M798" t="s">
        <v>139</v>
      </c>
      <c r="N798" t="s">
        <v>138</v>
      </c>
      <c r="O798">
        <v>30</v>
      </c>
      <c r="P798" t="str">
        <f t="shared" si="140"/>
        <v/>
      </c>
      <c r="Q798" t="str">
        <f t="shared" ca="1" si="146"/>
        <v>cu</v>
      </c>
      <c r="R798" t="s">
        <v>81</v>
      </c>
      <c r="S798" t="s">
        <v>147</v>
      </c>
      <c r="T798">
        <v>5800</v>
      </c>
      <c r="U798" t="str">
        <f t="shared" ca="1" si="151"/>
        <v>it</v>
      </c>
      <c r="V798" t="str">
        <f t="shared" si="141"/>
        <v>Cash_sSpellGacha</v>
      </c>
      <c r="W798">
        <f t="shared" si="142"/>
        <v>30</v>
      </c>
      <c r="X798" t="str">
        <f t="shared" ca="1" si="143"/>
        <v>cu</v>
      </c>
      <c r="Y798" t="str">
        <f t="shared" si="144"/>
        <v>GO</v>
      </c>
      <c r="Z798">
        <f t="shared" si="145"/>
        <v>5800</v>
      </c>
    </row>
    <row r="799" spans="1:26">
      <c r="A799" t="str">
        <f t="shared" si="149"/>
        <v>rt2</v>
      </c>
      <c r="B799" t="str">
        <f t="shared" si="150"/>
        <v>루틴2</v>
      </c>
      <c r="C799">
        <v>230</v>
      </c>
      <c r="D799">
        <v>662</v>
      </c>
      <c r="E799">
        <f t="shared" ca="1" si="147"/>
        <v>24504</v>
      </c>
      <c r="F799">
        <f ca="1">(60+SUMIF(OFFSET(N799,-$C799+1,0,$C799),"EN",OFFSET(O799,-$C799+1,0,$C799)))*SummonTypeTable!$Q$2</f>
        <v>7820</v>
      </c>
      <c r="G799" t="str">
        <f ca="1">IF(C799=1,60*SummonTypeTable!$Q$2-OFFSET(F799,0,-1),
IF(F799&lt;&gt;OFFSET(F799,-1,0),OFFSET(F799,-1,0)-OFFSET(F799,0,-1),""))</f>
        <v/>
      </c>
      <c r="H799" t="str">
        <f ca="1">IF(C799=1,60*SummonTypeTable!$Q$2/OFFSET(F799,0,-1),
IF(F799&lt;&gt;OFFSET(F799,-1,0),OFFSET(F799,-1,0)/OFFSET(F799,0,-1),""))</f>
        <v/>
      </c>
      <c r="I799">
        <f ca="1">(60+SUMIF(OFFSET(N799,-$C799+1,0,$C799),"EN",OFFSET(O799,-$C799+1,0,$C799))+SUMIF(OFFSET(S799,-$C799+1,0,$C799),"EN",OFFSET(T799,-$C799+1,0,$C799)))*SummonTypeTable!$Q$2</f>
        <v>7820</v>
      </c>
      <c r="J799" t="str">
        <f ca="1">IF(C799=1,60*SummonTypeTable!$Q$2-OFFSET(I799,0,-4),
IF(I799&lt;&gt;OFFSET(I799,-1,0),OFFSET(I799,-1,0)-OFFSET(I799,0,-4),""))</f>
        <v/>
      </c>
      <c r="K799" t="str">
        <f ca="1">IF(C799=1,60*SummonTypeTable!$Q$2/OFFSET(I799,0,-4),
IF(I799&lt;&gt;OFFSET(I799,-1,0),OFFSET(I799,-1,0)/OFFSET(I799,0,-4),""))</f>
        <v/>
      </c>
      <c r="L799" t="str">
        <f t="shared" ca="1" si="148"/>
        <v>cu</v>
      </c>
      <c r="M799" t="s">
        <v>81</v>
      </c>
      <c r="N799" t="s">
        <v>153</v>
      </c>
      <c r="O799">
        <v>39</v>
      </c>
      <c r="P799" t="str">
        <f t="shared" si="140"/>
        <v/>
      </c>
      <c r="Q799" t="str">
        <f t="shared" ca="1" si="146"/>
        <v>cu</v>
      </c>
      <c r="R799" t="s">
        <v>81</v>
      </c>
      <c r="S799" t="s">
        <v>153</v>
      </c>
      <c r="T799">
        <v>13</v>
      </c>
      <c r="U799" t="str">
        <f t="shared" ca="1" si="151"/>
        <v>cu</v>
      </c>
      <c r="V799" t="str">
        <f t="shared" si="141"/>
        <v>DI</v>
      </c>
      <c r="W799">
        <f t="shared" si="142"/>
        <v>39</v>
      </c>
      <c r="X799" t="str">
        <f t="shared" ca="1" si="143"/>
        <v>cu</v>
      </c>
      <c r="Y799" t="str">
        <f t="shared" si="144"/>
        <v>DI</v>
      </c>
      <c r="Z799">
        <f t="shared" si="145"/>
        <v>13</v>
      </c>
    </row>
    <row r="800" spans="1:26">
      <c r="A800" t="str">
        <f t="shared" si="149"/>
        <v>rt2</v>
      </c>
      <c r="B800" t="str">
        <f t="shared" si="150"/>
        <v>루틴2</v>
      </c>
      <c r="C800">
        <v>231</v>
      </c>
      <c r="D800">
        <v>139</v>
      </c>
      <c r="E800">
        <f t="shared" ca="1" si="147"/>
        <v>24643</v>
      </c>
      <c r="F800">
        <f ca="1">(60+SUMIF(OFFSET(N800,-$C800+1,0,$C800),"EN",OFFSET(O800,-$C800+1,0,$C800)))*SummonTypeTable!$Q$2</f>
        <v>7820</v>
      </c>
      <c r="G800" t="str">
        <f ca="1">IF(C800=1,60*SummonTypeTable!$Q$2-OFFSET(F800,0,-1),
IF(F800&lt;&gt;OFFSET(F800,-1,0),OFFSET(F800,-1,0)-OFFSET(F800,0,-1),""))</f>
        <v/>
      </c>
      <c r="H800" t="str">
        <f ca="1">IF(C800=1,60*SummonTypeTable!$Q$2/OFFSET(F800,0,-1),
IF(F800&lt;&gt;OFFSET(F800,-1,0),OFFSET(F800,-1,0)/OFFSET(F800,0,-1),""))</f>
        <v/>
      </c>
      <c r="I800">
        <f ca="1">(60+SUMIF(OFFSET(N800,-$C800+1,0,$C800),"EN",OFFSET(O800,-$C800+1,0,$C800))+SUMIF(OFFSET(S800,-$C800+1,0,$C800),"EN",OFFSET(T800,-$C800+1,0,$C800)))*SummonTypeTable!$Q$2</f>
        <v>7820</v>
      </c>
      <c r="J800" t="str">
        <f ca="1">IF(C800=1,60*SummonTypeTable!$Q$2-OFFSET(I800,0,-4),
IF(I800&lt;&gt;OFFSET(I800,-1,0),OFFSET(I800,-1,0)-OFFSET(I800,0,-4),""))</f>
        <v/>
      </c>
      <c r="K800" t="str">
        <f ca="1">IF(C800=1,60*SummonTypeTable!$Q$2/OFFSET(I800,0,-4),
IF(I800&lt;&gt;OFFSET(I800,-1,0),OFFSET(I800,-1,0)/OFFSET(I800,0,-4),""))</f>
        <v/>
      </c>
      <c r="L800" t="str">
        <f t="shared" ca="1" si="148"/>
        <v>cu</v>
      </c>
      <c r="M800" t="s">
        <v>81</v>
      </c>
      <c r="N800" t="s">
        <v>147</v>
      </c>
      <c r="O800">
        <v>11700</v>
      </c>
      <c r="P800" t="str">
        <f t="shared" si="140"/>
        <v/>
      </c>
      <c r="Q800" t="str">
        <f t="shared" ca="1" si="146"/>
        <v>cu</v>
      </c>
      <c r="R800" t="s">
        <v>81</v>
      </c>
      <c r="S800" t="s">
        <v>147</v>
      </c>
      <c r="T800">
        <v>5850</v>
      </c>
      <c r="U800" t="str">
        <f t="shared" ca="1" si="151"/>
        <v>cu</v>
      </c>
      <c r="V800" t="str">
        <f t="shared" si="141"/>
        <v>GO</v>
      </c>
      <c r="W800">
        <f t="shared" si="142"/>
        <v>11700</v>
      </c>
      <c r="X800" t="str">
        <f t="shared" ca="1" si="143"/>
        <v>cu</v>
      </c>
      <c r="Y800" t="str">
        <f t="shared" si="144"/>
        <v>GO</v>
      </c>
      <c r="Z800">
        <f t="shared" si="145"/>
        <v>5850</v>
      </c>
    </row>
    <row r="801" spans="1:26">
      <c r="A801" t="str">
        <f t="shared" si="149"/>
        <v>rt2</v>
      </c>
      <c r="B801" t="str">
        <f t="shared" si="150"/>
        <v>루틴2</v>
      </c>
      <c r="C801">
        <v>232</v>
      </c>
      <c r="D801">
        <v>258</v>
      </c>
      <c r="E801">
        <f t="shared" ca="1" si="147"/>
        <v>24901</v>
      </c>
      <c r="F801">
        <f ca="1">(60+SUMIF(OFFSET(N801,-$C801+1,0,$C801),"EN",OFFSET(O801,-$C801+1,0,$C801)))*SummonTypeTable!$Q$2</f>
        <v>7820</v>
      </c>
      <c r="G801" t="str">
        <f ca="1">IF(C801=1,60*SummonTypeTable!$Q$2-OFFSET(F801,0,-1),
IF(F801&lt;&gt;OFFSET(F801,-1,0),OFFSET(F801,-1,0)-OFFSET(F801,0,-1),""))</f>
        <v/>
      </c>
      <c r="H801" t="str">
        <f ca="1">IF(C801=1,60*SummonTypeTable!$Q$2/OFFSET(F801,0,-1),
IF(F801&lt;&gt;OFFSET(F801,-1,0),OFFSET(F801,-1,0)/OFFSET(F801,0,-1),""))</f>
        <v/>
      </c>
      <c r="I801">
        <f ca="1">(60+SUMIF(OFFSET(N801,-$C801+1,0,$C801),"EN",OFFSET(O801,-$C801+1,0,$C801))+SUMIF(OFFSET(S801,-$C801+1,0,$C801),"EN",OFFSET(T801,-$C801+1,0,$C801)))*SummonTypeTable!$Q$2</f>
        <v>7820</v>
      </c>
      <c r="J801" t="str">
        <f ca="1">IF(C801=1,60*SummonTypeTable!$Q$2-OFFSET(I801,0,-4),
IF(I801&lt;&gt;OFFSET(I801,-1,0),OFFSET(I801,-1,0)-OFFSET(I801,0,-4),""))</f>
        <v/>
      </c>
      <c r="K801" t="str">
        <f ca="1">IF(C801=1,60*SummonTypeTable!$Q$2/OFFSET(I801,0,-4),
IF(I801&lt;&gt;OFFSET(I801,-1,0),OFFSET(I801,-1,0)/OFFSET(I801,0,-4),""))</f>
        <v/>
      </c>
      <c r="L801" t="str">
        <f t="shared" ca="1" si="148"/>
        <v>it</v>
      </c>
      <c r="M801" t="s">
        <v>139</v>
      </c>
      <c r="N801" t="s">
        <v>140</v>
      </c>
      <c r="O801">
        <v>3</v>
      </c>
      <c r="P801" t="str">
        <f t="shared" si="140"/>
        <v/>
      </c>
      <c r="Q801" t="str">
        <f t="shared" ca="1" si="146"/>
        <v>cu</v>
      </c>
      <c r="R801" t="s">
        <v>81</v>
      </c>
      <c r="S801" t="s">
        <v>147</v>
      </c>
      <c r="T801">
        <v>5875</v>
      </c>
      <c r="U801" t="str">
        <f t="shared" ca="1" si="151"/>
        <v>it</v>
      </c>
      <c r="V801" t="str">
        <f t="shared" si="141"/>
        <v>Cash_sCharacterGacha</v>
      </c>
      <c r="W801">
        <f t="shared" si="142"/>
        <v>3</v>
      </c>
      <c r="X801" t="str">
        <f t="shared" ca="1" si="143"/>
        <v>cu</v>
      </c>
      <c r="Y801" t="str">
        <f t="shared" si="144"/>
        <v>GO</v>
      </c>
      <c r="Z801">
        <f t="shared" si="145"/>
        <v>5875</v>
      </c>
    </row>
    <row r="802" spans="1:26">
      <c r="A802" t="str">
        <f t="shared" si="149"/>
        <v>rt2</v>
      </c>
      <c r="B802" t="str">
        <f t="shared" si="150"/>
        <v>루틴2</v>
      </c>
      <c r="C802">
        <v>233</v>
      </c>
      <c r="D802">
        <v>643</v>
      </c>
      <c r="E802">
        <f t="shared" ca="1" si="147"/>
        <v>25544</v>
      </c>
      <c r="F802">
        <f ca="1">(60+SUMIF(OFFSET(N802,-$C802+1,0,$C802),"EN",OFFSET(O802,-$C802+1,0,$C802)))*SummonTypeTable!$Q$2</f>
        <v>8173.333333333333</v>
      </c>
      <c r="G802">
        <f ca="1">IF(C802=1,60*SummonTypeTable!$Q$2-OFFSET(F802,0,-1),
IF(F802&lt;&gt;OFFSET(F802,-1,0),OFFSET(F802,-1,0)-OFFSET(F802,0,-1),""))</f>
        <v>-17724</v>
      </c>
      <c r="H802">
        <f ca="1">IF(C802=1,60*SummonTypeTable!$Q$2/OFFSET(F802,0,-1),
IF(F802&lt;&gt;OFFSET(F802,-1,0),OFFSET(F802,-1,0)/OFFSET(F802,0,-1),""))</f>
        <v>0.30613842781083622</v>
      </c>
      <c r="I802">
        <f ca="1">(60+SUMIF(OFFSET(N802,-$C802+1,0,$C802),"EN",OFFSET(O802,-$C802+1,0,$C802))+SUMIF(OFFSET(S802,-$C802+1,0,$C802),"EN",OFFSET(T802,-$C802+1,0,$C802)))*SummonTypeTable!$Q$2</f>
        <v>8173.333333333333</v>
      </c>
      <c r="J802">
        <f ca="1">IF(C802=1,60*SummonTypeTable!$Q$2-OFFSET(I802,0,-4),
IF(I802&lt;&gt;OFFSET(I802,-1,0),OFFSET(I802,-1,0)-OFFSET(I802,0,-4),""))</f>
        <v>-17724</v>
      </c>
      <c r="K802">
        <f ca="1">IF(C802=1,60*SummonTypeTable!$Q$2/OFFSET(I802,0,-4),
IF(I802&lt;&gt;OFFSET(I802,-1,0),OFFSET(I802,-1,0)/OFFSET(I802,0,-4),""))</f>
        <v>0.30613842781083622</v>
      </c>
      <c r="L802" t="str">
        <f t="shared" ca="1" si="148"/>
        <v>cu</v>
      </c>
      <c r="M802" t="s">
        <v>81</v>
      </c>
      <c r="N802" t="s">
        <v>146</v>
      </c>
      <c r="O802">
        <v>530</v>
      </c>
      <c r="P802" t="str">
        <f t="shared" ref="P802:P865" si="152">IF(M802="장비1상자",
  IF(OR(N802&gt;3,O802&gt;5),"장비이상",""),
IF(N802="GO",
  IF(O802&lt;100,"골드이상",""),
IF(N802="EN",
  IF(O802&gt;29,"에너지너무많음",
  IF(O802&gt;9,"에너지다소많음","")),"")))</f>
        <v>에너지너무많음</v>
      </c>
      <c r="Q802" t="str">
        <f t="shared" ca="1" si="146"/>
        <v>cu</v>
      </c>
      <c r="R802" t="s">
        <v>81</v>
      </c>
      <c r="S802" t="s">
        <v>147</v>
      </c>
      <c r="T802">
        <v>5900</v>
      </c>
      <c r="U802" t="str">
        <f t="shared" ca="1" si="151"/>
        <v>cu</v>
      </c>
      <c r="V802" t="str">
        <f t="shared" ref="V802:V865" si="153">IF(LEN(N802)=0,"",N802)</f>
        <v>EN</v>
      </c>
      <c r="W802">
        <f t="shared" ref="W802:W865" si="154">IF(LEN(O802)=0,"",O802)</f>
        <v>530</v>
      </c>
      <c r="X802" t="str">
        <f t="shared" ref="X802:X865" ca="1" si="155">IF(LEN(Q802)=0,"",Q802)</f>
        <v>cu</v>
      </c>
      <c r="Y802" t="str">
        <f t="shared" ref="Y802:Y865" si="156">IF(LEN(S802)=0,"",S802)</f>
        <v>GO</v>
      </c>
      <c r="Z802">
        <f t="shared" ref="Z802:Z865" si="157">IF(LEN(T802)=0,"",T802)</f>
        <v>5900</v>
      </c>
    </row>
    <row r="803" spans="1:26">
      <c r="A803" t="str">
        <f t="shared" si="149"/>
        <v>rt2</v>
      </c>
      <c r="B803" t="str">
        <f t="shared" si="150"/>
        <v>루틴2</v>
      </c>
      <c r="C803">
        <v>234</v>
      </c>
      <c r="D803">
        <v>150</v>
      </c>
      <c r="E803">
        <f t="shared" ca="1" si="147"/>
        <v>25694</v>
      </c>
      <c r="F803">
        <f ca="1">(60+SUMIF(OFFSET(N803,-$C803+1,0,$C803),"EN",OFFSET(O803,-$C803+1,0,$C803)))*SummonTypeTable!$Q$2</f>
        <v>8173.333333333333</v>
      </c>
      <c r="G803" t="str">
        <f ca="1">IF(C803=1,60*SummonTypeTable!$Q$2-OFFSET(F803,0,-1),
IF(F803&lt;&gt;OFFSET(F803,-1,0),OFFSET(F803,-1,0)-OFFSET(F803,0,-1),""))</f>
        <v/>
      </c>
      <c r="H803" t="str">
        <f ca="1">IF(C803=1,60*SummonTypeTable!$Q$2/OFFSET(F803,0,-1),
IF(F803&lt;&gt;OFFSET(F803,-1,0),OFFSET(F803,-1,0)/OFFSET(F803,0,-1),""))</f>
        <v/>
      </c>
      <c r="I803">
        <f ca="1">(60+SUMIF(OFFSET(N803,-$C803+1,0,$C803),"EN",OFFSET(O803,-$C803+1,0,$C803))+SUMIF(OFFSET(S803,-$C803+1,0,$C803),"EN",OFFSET(T803,-$C803+1,0,$C803)))*SummonTypeTable!$Q$2</f>
        <v>8173.333333333333</v>
      </c>
      <c r="J803" t="str">
        <f ca="1">IF(C803=1,60*SummonTypeTable!$Q$2-OFFSET(I803,0,-4),
IF(I803&lt;&gt;OFFSET(I803,-1,0),OFFSET(I803,-1,0)-OFFSET(I803,0,-4),""))</f>
        <v/>
      </c>
      <c r="K803" t="str">
        <f ca="1">IF(C803=1,60*SummonTypeTable!$Q$2/OFFSET(I803,0,-4),
IF(I803&lt;&gt;OFFSET(I803,-1,0),OFFSET(I803,-1,0)/OFFSET(I803,0,-4),""))</f>
        <v/>
      </c>
      <c r="L803" t="str">
        <f t="shared" ca="1" si="148"/>
        <v>cu</v>
      </c>
      <c r="M803" t="s">
        <v>81</v>
      </c>
      <c r="N803" t="s">
        <v>147</v>
      </c>
      <c r="O803">
        <v>11850</v>
      </c>
      <c r="P803" t="str">
        <f t="shared" si="152"/>
        <v/>
      </c>
      <c r="Q803" t="str">
        <f t="shared" ca="1" si="146"/>
        <v>cu</v>
      </c>
      <c r="R803" t="s">
        <v>81</v>
      </c>
      <c r="S803" t="s">
        <v>147</v>
      </c>
      <c r="T803">
        <v>5925</v>
      </c>
      <c r="U803" t="str">
        <f t="shared" ca="1" si="151"/>
        <v>cu</v>
      </c>
      <c r="V803" t="str">
        <f t="shared" si="153"/>
        <v>GO</v>
      </c>
      <c r="W803">
        <f t="shared" si="154"/>
        <v>11850</v>
      </c>
      <c r="X803" t="str">
        <f t="shared" ca="1" si="155"/>
        <v>cu</v>
      </c>
      <c r="Y803" t="str">
        <f t="shared" si="156"/>
        <v>GO</v>
      </c>
      <c r="Z803">
        <f t="shared" si="157"/>
        <v>5925</v>
      </c>
    </row>
    <row r="804" spans="1:26">
      <c r="A804" t="str">
        <f t="shared" si="149"/>
        <v>rt2</v>
      </c>
      <c r="B804" t="str">
        <f t="shared" si="150"/>
        <v>루틴2</v>
      </c>
      <c r="C804">
        <v>235</v>
      </c>
      <c r="D804">
        <v>200</v>
      </c>
      <c r="E804">
        <f t="shared" ca="1" si="147"/>
        <v>25894</v>
      </c>
      <c r="F804">
        <f ca="1">(60+SUMIF(OFFSET(N804,-$C804+1,0,$C804),"EN",OFFSET(O804,-$C804+1,0,$C804)))*SummonTypeTable!$Q$2</f>
        <v>8173.333333333333</v>
      </c>
      <c r="G804" t="str">
        <f ca="1">IF(C804=1,60*SummonTypeTable!$Q$2-OFFSET(F804,0,-1),
IF(F804&lt;&gt;OFFSET(F804,-1,0),OFFSET(F804,-1,0)-OFFSET(F804,0,-1),""))</f>
        <v/>
      </c>
      <c r="H804" t="str">
        <f ca="1">IF(C804=1,60*SummonTypeTable!$Q$2/OFFSET(F804,0,-1),
IF(F804&lt;&gt;OFFSET(F804,-1,0),OFFSET(F804,-1,0)/OFFSET(F804,0,-1),""))</f>
        <v/>
      </c>
      <c r="I804">
        <f ca="1">(60+SUMIF(OFFSET(N804,-$C804+1,0,$C804),"EN",OFFSET(O804,-$C804+1,0,$C804))+SUMIF(OFFSET(S804,-$C804+1,0,$C804),"EN",OFFSET(T804,-$C804+1,0,$C804)))*SummonTypeTable!$Q$2</f>
        <v>8173.333333333333</v>
      </c>
      <c r="J804" t="str">
        <f ca="1">IF(C804=1,60*SummonTypeTable!$Q$2-OFFSET(I804,0,-4),
IF(I804&lt;&gt;OFFSET(I804,-1,0),OFFSET(I804,-1,0)-OFFSET(I804,0,-4),""))</f>
        <v/>
      </c>
      <c r="K804" t="str">
        <f ca="1">IF(C804=1,60*SummonTypeTable!$Q$2/OFFSET(I804,0,-4),
IF(I804&lt;&gt;OFFSET(I804,-1,0),OFFSET(I804,-1,0)/OFFSET(I804,0,-4),""))</f>
        <v/>
      </c>
      <c r="L804" t="str">
        <f t="shared" ca="1" si="148"/>
        <v>it</v>
      </c>
      <c r="M804" t="s">
        <v>139</v>
      </c>
      <c r="N804" t="s">
        <v>158</v>
      </c>
      <c r="O804">
        <v>3</v>
      </c>
      <c r="P804" t="str">
        <f t="shared" si="152"/>
        <v/>
      </c>
      <c r="Q804" t="str">
        <f t="shared" ca="1" si="146"/>
        <v>cu</v>
      </c>
      <c r="R804" t="s">
        <v>81</v>
      </c>
      <c r="S804" t="s">
        <v>147</v>
      </c>
      <c r="T804">
        <v>5950</v>
      </c>
      <c r="U804" t="str">
        <f t="shared" ca="1" si="151"/>
        <v>it</v>
      </c>
      <c r="V804" t="str">
        <f t="shared" si="153"/>
        <v>Cash_sEquipGacha</v>
      </c>
      <c r="W804">
        <f t="shared" si="154"/>
        <v>3</v>
      </c>
      <c r="X804" t="str">
        <f t="shared" ca="1" si="155"/>
        <v>cu</v>
      </c>
      <c r="Y804" t="str">
        <f t="shared" si="156"/>
        <v>GO</v>
      </c>
      <c r="Z804">
        <f t="shared" si="157"/>
        <v>5950</v>
      </c>
    </row>
    <row r="805" spans="1:26">
      <c r="A805" t="str">
        <f t="shared" si="149"/>
        <v>rt2</v>
      </c>
      <c r="B805" t="str">
        <f t="shared" si="150"/>
        <v>루틴2</v>
      </c>
      <c r="C805">
        <v>236</v>
      </c>
      <c r="D805">
        <v>718</v>
      </c>
      <c r="E805">
        <f t="shared" ca="1" si="147"/>
        <v>26612</v>
      </c>
      <c r="F805">
        <f ca="1">(60+SUMIF(OFFSET(N805,-$C805+1,0,$C805),"EN",OFFSET(O805,-$C805+1,0,$C805)))*SummonTypeTable!$Q$2</f>
        <v>8550</v>
      </c>
      <c r="G805">
        <f ca="1">IF(C805=1,60*SummonTypeTable!$Q$2-OFFSET(F805,0,-1),
IF(F805&lt;&gt;OFFSET(F805,-1,0),OFFSET(F805,-1,0)-OFFSET(F805,0,-1),""))</f>
        <v>-18438.666666666668</v>
      </c>
      <c r="H805">
        <f ca="1">IF(C805=1,60*SummonTypeTable!$Q$2/OFFSET(F805,0,-1),
IF(F805&lt;&gt;OFFSET(F805,-1,0),OFFSET(F805,-1,0)/OFFSET(F805,0,-1),""))</f>
        <v>0.30712961571221004</v>
      </c>
      <c r="I805">
        <f ca="1">(60+SUMIF(OFFSET(N805,-$C805+1,0,$C805),"EN",OFFSET(O805,-$C805+1,0,$C805))+SUMIF(OFFSET(S805,-$C805+1,0,$C805),"EN",OFFSET(T805,-$C805+1,0,$C805)))*SummonTypeTable!$Q$2</f>
        <v>8550</v>
      </c>
      <c r="J805">
        <f ca="1">IF(C805=1,60*SummonTypeTable!$Q$2-OFFSET(I805,0,-4),
IF(I805&lt;&gt;OFFSET(I805,-1,0),OFFSET(I805,-1,0)-OFFSET(I805,0,-4),""))</f>
        <v>-18438.666666666668</v>
      </c>
      <c r="K805">
        <f ca="1">IF(C805=1,60*SummonTypeTable!$Q$2/OFFSET(I805,0,-4),
IF(I805&lt;&gt;OFFSET(I805,-1,0),OFFSET(I805,-1,0)/OFFSET(I805,0,-4),""))</f>
        <v>0.30712961571221004</v>
      </c>
      <c r="L805" t="str">
        <f t="shared" ca="1" si="148"/>
        <v>cu</v>
      </c>
      <c r="M805" t="s">
        <v>81</v>
      </c>
      <c r="N805" t="s">
        <v>146</v>
      </c>
      <c r="O805">
        <v>565</v>
      </c>
      <c r="P805" t="str">
        <f t="shared" si="152"/>
        <v>에너지너무많음</v>
      </c>
      <c r="Q805" t="str">
        <f t="shared" ca="1" si="146"/>
        <v>cu</v>
      </c>
      <c r="R805" t="s">
        <v>81</v>
      </c>
      <c r="S805" t="s">
        <v>147</v>
      </c>
      <c r="T805">
        <v>5975</v>
      </c>
      <c r="U805" t="str">
        <f t="shared" ca="1" si="151"/>
        <v>cu</v>
      </c>
      <c r="V805" t="str">
        <f t="shared" si="153"/>
        <v>EN</v>
      </c>
      <c r="W805">
        <f t="shared" si="154"/>
        <v>565</v>
      </c>
      <c r="X805" t="str">
        <f t="shared" ca="1" si="155"/>
        <v>cu</v>
      </c>
      <c r="Y805" t="str">
        <f t="shared" si="156"/>
        <v>GO</v>
      </c>
      <c r="Z805">
        <f t="shared" si="157"/>
        <v>5975</v>
      </c>
    </row>
    <row r="806" spans="1:26">
      <c r="A806" t="str">
        <f t="shared" si="149"/>
        <v>rt2</v>
      </c>
      <c r="B806" t="str">
        <f t="shared" si="150"/>
        <v>루틴2</v>
      </c>
      <c r="C806">
        <v>237</v>
      </c>
      <c r="D806">
        <v>138</v>
      </c>
      <c r="E806">
        <f t="shared" ca="1" si="147"/>
        <v>26750</v>
      </c>
      <c r="F806">
        <f ca="1">(60+SUMIF(OFFSET(N806,-$C806+1,0,$C806),"EN",OFFSET(O806,-$C806+1,0,$C806)))*SummonTypeTable!$Q$2</f>
        <v>8550</v>
      </c>
      <c r="G806" t="str">
        <f ca="1">IF(C806=1,60*SummonTypeTable!$Q$2-OFFSET(F806,0,-1),
IF(F806&lt;&gt;OFFSET(F806,-1,0),OFFSET(F806,-1,0)-OFFSET(F806,0,-1),""))</f>
        <v/>
      </c>
      <c r="H806" t="str">
        <f ca="1">IF(C806=1,60*SummonTypeTable!$Q$2/OFFSET(F806,0,-1),
IF(F806&lt;&gt;OFFSET(F806,-1,0),OFFSET(F806,-1,0)/OFFSET(F806,0,-1),""))</f>
        <v/>
      </c>
      <c r="I806">
        <f ca="1">(60+SUMIF(OFFSET(N806,-$C806+1,0,$C806),"EN",OFFSET(O806,-$C806+1,0,$C806))+SUMIF(OFFSET(S806,-$C806+1,0,$C806),"EN",OFFSET(T806,-$C806+1,0,$C806)))*SummonTypeTable!$Q$2</f>
        <v>8550</v>
      </c>
      <c r="J806" t="str">
        <f ca="1">IF(C806=1,60*SummonTypeTable!$Q$2-OFFSET(I806,0,-4),
IF(I806&lt;&gt;OFFSET(I806,-1,0),OFFSET(I806,-1,0)-OFFSET(I806,0,-4),""))</f>
        <v/>
      </c>
      <c r="K806" t="str">
        <f ca="1">IF(C806=1,60*SummonTypeTable!$Q$2/OFFSET(I806,0,-4),
IF(I806&lt;&gt;OFFSET(I806,-1,0),OFFSET(I806,-1,0)/OFFSET(I806,0,-4),""))</f>
        <v/>
      </c>
      <c r="L806" t="str">
        <f t="shared" ca="1" si="148"/>
        <v>cu</v>
      </c>
      <c r="M806" t="s">
        <v>81</v>
      </c>
      <c r="N806" t="s">
        <v>147</v>
      </c>
      <c r="O806">
        <v>12000</v>
      </c>
      <c r="P806" t="str">
        <f t="shared" si="152"/>
        <v/>
      </c>
      <c r="Q806" t="str">
        <f t="shared" ca="1" si="146"/>
        <v>cu</v>
      </c>
      <c r="R806" t="s">
        <v>81</v>
      </c>
      <c r="S806" t="s">
        <v>147</v>
      </c>
      <c r="T806">
        <v>6000</v>
      </c>
      <c r="U806" t="str">
        <f t="shared" ca="1" si="151"/>
        <v>cu</v>
      </c>
      <c r="V806" t="str">
        <f t="shared" si="153"/>
        <v>GO</v>
      </c>
      <c r="W806">
        <f t="shared" si="154"/>
        <v>12000</v>
      </c>
      <c r="X806" t="str">
        <f t="shared" ca="1" si="155"/>
        <v>cu</v>
      </c>
      <c r="Y806" t="str">
        <f t="shared" si="156"/>
        <v>GO</v>
      </c>
      <c r="Z806">
        <f t="shared" si="157"/>
        <v>6000</v>
      </c>
    </row>
    <row r="807" spans="1:26">
      <c r="A807" t="str">
        <f t="shared" si="149"/>
        <v>rt2</v>
      </c>
      <c r="B807" t="str">
        <f t="shared" si="150"/>
        <v>루틴2</v>
      </c>
      <c r="C807">
        <v>238</v>
      </c>
      <c r="D807">
        <v>195</v>
      </c>
      <c r="E807">
        <f t="shared" ca="1" si="147"/>
        <v>26945</v>
      </c>
      <c r="F807">
        <f ca="1">(60+SUMIF(OFFSET(N807,-$C807+1,0,$C807),"EN",OFFSET(O807,-$C807+1,0,$C807)))*SummonTypeTable!$Q$2</f>
        <v>8550</v>
      </c>
      <c r="G807" t="str">
        <f ca="1">IF(C807=1,60*SummonTypeTable!$Q$2-OFFSET(F807,0,-1),
IF(F807&lt;&gt;OFFSET(F807,-1,0),OFFSET(F807,-1,0)-OFFSET(F807,0,-1),""))</f>
        <v/>
      </c>
      <c r="H807" t="str">
        <f ca="1">IF(C807=1,60*SummonTypeTable!$Q$2/OFFSET(F807,0,-1),
IF(F807&lt;&gt;OFFSET(F807,-1,0),OFFSET(F807,-1,0)/OFFSET(F807,0,-1),""))</f>
        <v/>
      </c>
      <c r="I807">
        <f ca="1">(60+SUMIF(OFFSET(N807,-$C807+1,0,$C807),"EN",OFFSET(O807,-$C807+1,0,$C807))+SUMIF(OFFSET(S807,-$C807+1,0,$C807),"EN",OFFSET(T807,-$C807+1,0,$C807)))*SummonTypeTable!$Q$2</f>
        <v>8550</v>
      </c>
      <c r="J807" t="str">
        <f ca="1">IF(C807=1,60*SummonTypeTable!$Q$2-OFFSET(I807,0,-4),
IF(I807&lt;&gt;OFFSET(I807,-1,0),OFFSET(I807,-1,0)-OFFSET(I807,0,-4),""))</f>
        <v/>
      </c>
      <c r="K807" t="str">
        <f ca="1">IF(C807=1,60*SummonTypeTable!$Q$2/OFFSET(I807,0,-4),
IF(I807&lt;&gt;OFFSET(I807,-1,0),OFFSET(I807,-1,0)/OFFSET(I807,0,-4),""))</f>
        <v/>
      </c>
      <c r="L807" t="str">
        <f t="shared" ca="1" si="148"/>
        <v>it</v>
      </c>
      <c r="M807" t="s">
        <v>139</v>
      </c>
      <c r="N807" t="s">
        <v>140</v>
      </c>
      <c r="O807">
        <v>10</v>
      </c>
      <c r="P807" t="str">
        <f t="shared" si="152"/>
        <v/>
      </c>
      <c r="Q807" t="str">
        <f t="shared" ca="1" si="146"/>
        <v>cu</v>
      </c>
      <c r="R807" t="s">
        <v>81</v>
      </c>
      <c r="S807" t="s">
        <v>147</v>
      </c>
      <c r="T807">
        <v>6025</v>
      </c>
      <c r="U807" t="str">
        <f t="shared" ca="1" si="151"/>
        <v>it</v>
      </c>
      <c r="V807" t="str">
        <f t="shared" si="153"/>
        <v>Cash_sCharacterGacha</v>
      </c>
      <c r="W807">
        <f t="shared" si="154"/>
        <v>10</v>
      </c>
      <c r="X807" t="str">
        <f t="shared" ca="1" si="155"/>
        <v>cu</v>
      </c>
      <c r="Y807" t="str">
        <f t="shared" si="156"/>
        <v>GO</v>
      </c>
      <c r="Z807">
        <f t="shared" si="157"/>
        <v>6025</v>
      </c>
    </row>
    <row r="808" spans="1:26">
      <c r="A808" t="str">
        <f t="shared" si="149"/>
        <v>rt2</v>
      </c>
      <c r="B808" t="str">
        <f t="shared" si="150"/>
        <v>루틴2</v>
      </c>
      <c r="C808">
        <v>239</v>
      </c>
      <c r="D808">
        <v>225</v>
      </c>
      <c r="E808">
        <f t="shared" ca="1" si="147"/>
        <v>27170</v>
      </c>
      <c r="F808">
        <f ca="1">(60+SUMIF(OFFSET(N808,-$C808+1,0,$C808),"EN",OFFSET(O808,-$C808+1,0,$C808)))*SummonTypeTable!$Q$2</f>
        <v>8550</v>
      </c>
      <c r="G808" t="str">
        <f ca="1">IF(C808=1,60*SummonTypeTable!$Q$2-OFFSET(F808,0,-1),
IF(F808&lt;&gt;OFFSET(F808,-1,0),OFFSET(F808,-1,0)-OFFSET(F808,0,-1),""))</f>
        <v/>
      </c>
      <c r="H808" t="str">
        <f ca="1">IF(C808=1,60*SummonTypeTable!$Q$2/OFFSET(F808,0,-1),
IF(F808&lt;&gt;OFFSET(F808,-1,0),OFFSET(F808,-1,0)/OFFSET(F808,0,-1),""))</f>
        <v/>
      </c>
      <c r="I808">
        <f ca="1">(60+SUMIF(OFFSET(N808,-$C808+1,0,$C808),"EN",OFFSET(O808,-$C808+1,0,$C808))+SUMIF(OFFSET(S808,-$C808+1,0,$C808),"EN",OFFSET(T808,-$C808+1,0,$C808)))*SummonTypeTable!$Q$2</f>
        <v>8550</v>
      </c>
      <c r="J808" t="str">
        <f ca="1">IF(C808=1,60*SummonTypeTable!$Q$2-OFFSET(I808,0,-4),
IF(I808&lt;&gt;OFFSET(I808,-1,0),OFFSET(I808,-1,0)-OFFSET(I808,0,-4),""))</f>
        <v/>
      </c>
      <c r="K808" t="str">
        <f ca="1">IF(C808=1,60*SummonTypeTable!$Q$2/OFFSET(I808,0,-4),
IF(I808&lt;&gt;OFFSET(I808,-1,0),OFFSET(I808,-1,0)/OFFSET(I808,0,-4),""))</f>
        <v/>
      </c>
      <c r="L808" t="str">
        <f t="shared" ca="1" si="148"/>
        <v>cu</v>
      </c>
      <c r="M808" t="s">
        <v>81</v>
      </c>
      <c r="N808" t="s">
        <v>147</v>
      </c>
      <c r="O808">
        <v>12100</v>
      </c>
      <c r="P808" t="str">
        <f t="shared" si="152"/>
        <v/>
      </c>
      <c r="Q808" t="str">
        <f t="shared" ca="1" si="146"/>
        <v>cu</v>
      </c>
      <c r="R808" t="s">
        <v>81</v>
      </c>
      <c r="S808" t="s">
        <v>147</v>
      </c>
      <c r="T808">
        <v>6050</v>
      </c>
      <c r="U808" t="str">
        <f t="shared" ca="1" si="151"/>
        <v>cu</v>
      </c>
      <c r="V808" t="str">
        <f t="shared" si="153"/>
        <v>GO</v>
      </c>
      <c r="W808">
        <f t="shared" si="154"/>
        <v>12100</v>
      </c>
      <c r="X808" t="str">
        <f t="shared" ca="1" si="155"/>
        <v>cu</v>
      </c>
      <c r="Y808" t="str">
        <f t="shared" si="156"/>
        <v>GO</v>
      </c>
      <c r="Z808">
        <f t="shared" si="157"/>
        <v>6050</v>
      </c>
    </row>
    <row r="809" spans="1:26">
      <c r="A809" t="str">
        <f t="shared" si="149"/>
        <v>rt2</v>
      </c>
      <c r="B809" t="str">
        <f t="shared" si="150"/>
        <v>루틴2</v>
      </c>
      <c r="C809">
        <v>240</v>
      </c>
      <c r="D809">
        <v>538</v>
      </c>
      <c r="E809">
        <f t="shared" ca="1" si="147"/>
        <v>27708</v>
      </c>
      <c r="F809">
        <f ca="1">(60+SUMIF(OFFSET(N809,-$C809+1,0,$C809),"EN",OFFSET(O809,-$C809+1,0,$C809)))*SummonTypeTable!$Q$2</f>
        <v>8950</v>
      </c>
      <c r="G809">
        <f ca="1">IF(C809=1,60*SummonTypeTable!$Q$2-OFFSET(F809,0,-1),
IF(F809&lt;&gt;OFFSET(F809,-1,0),OFFSET(F809,-1,0)-OFFSET(F809,0,-1),""))</f>
        <v>-19158</v>
      </c>
      <c r="H809">
        <f ca="1">IF(C809=1,60*SummonTypeTable!$Q$2/OFFSET(F809,0,-1),
IF(F809&lt;&gt;OFFSET(F809,-1,0),OFFSET(F809,-1,0)/OFFSET(F809,0,-1),""))</f>
        <v>0.30857514075357295</v>
      </c>
      <c r="I809">
        <f ca="1">(60+SUMIF(OFFSET(N809,-$C809+1,0,$C809),"EN",OFFSET(O809,-$C809+1,0,$C809))+SUMIF(OFFSET(S809,-$C809+1,0,$C809),"EN",OFFSET(T809,-$C809+1,0,$C809)))*SummonTypeTable!$Q$2</f>
        <v>8950</v>
      </c>
      <c r="J809">
        <f ca="1">IF(C809=1,60*SummonTypeTable!$Q$2-OFFSET(I809,0,-4),
IF(I809&lt;&gt;OFFSET(I809,-1,0),OFFSET(I809,-1,0)-OFFSET(I809,0,-4),""))</f>
        <v>-19158</v>
      </c>
      <c r="K809">
        <f ca="1">IF(C809=1,60*SummonTypeTable!$Q$2/OFFSET(I809,0,-4),
IF(I809&lt;&gt;OFFSET(I809,-1,0),OFFSET(I809,-1,0)/OFFSET(I809,0,-4),""))</f>
        <v>0.30857514075357295</v>
      </c>
      <c r="L809" t="str">
        <f t="shared" ca="1" si="148"/>
        <v>cu</v>
      </c>
      <c r="M809" t="s">
        <v>81</v>
      </c>
      <c r="N809" t="s">
        <v>146</v>
      </c>
      <c r="O809">
        <v>600</v>
      </c>
      <c r="P809" t="str">
        <f t="shared" si="152"/>
        <v>에너지너무많음</v>
      </c>
      <c r="Q809" t="str">
        <f t="shared" ca="1" si="146"/>
        <v>cu</v>
      </c>
      <c r="R809" t="s">
        <v>81</v>
      </c>
      <c r="S809" t="s">
        <v>147</v>
      </c>
      <c r="T809">
        <v>6075</v>
      </c>
      <c r="U809" t="str">
        <f t="shared" ca="1" si="151"/>
        <v>cu</v>
      </c>
      <c r="V809" t="str">
        <f t="shared" si="153"/>
        <v>EN</v>
      </c>
      <c r="W809">
        <f t="shared" si="154"/>
        <v>600</v>
      </c>
      <c r="X809" t="str">
        <f t="shared" ca="1" si="155"/>
        <v>cu</v>
      </c>
      <c r="Y809" t="str">
        <f t="shared" si="156"/>
        <v>GO</v>
      </c>
      <c r="Z809">
        <f t="shared" si="157"/>
        <v>6075</v>
      </c>
    </row>
    <row r="810" spans="1:26">
      <c r="A810" t="str">
        <f t="shared" si="149"/>
        <v>rt2</v>
      </c>
      <c r="B810" t="str">
        <f t="shared" si="150"/>
        <v>루틴2</v>
      </c>
      <c r="C810">
        <v>241</v>
      </c>
      <c r="D810">
        <v>92</v>
      </c>
      <c r="E810">
        <f t="shared" ca="1" si="147"/>
        <v>27800</v>
      </c>
      <c r="F810">
        <f ca="1">(60+SUMIF(OFFSET(N810,-$C810+1,0,$C810),"EN",OFFSET(O810,-$C810+1,0,$C810)))*SummonTypeTable!$Q$2</f>
        <v>8950</v>
      </c>
      <c r="G810" t="str">
        <f ca="1">IF(C810=1,60*SummonTypeTable!$Q$2-OFFSET(F810,0,-1),
IF(F810&lt;&gt;OFFSET(F810,-1,0),OFFSET(F810,-1,0)-OFFSET(F810,0,-1),""))</f>
        <v/>
      </c>
      <c r="H810" t="str">
        <f ca="1">IF(C810=1,60*SummonTypeTable!$Q$2/OFFSET(F810,0,-1),
IF(F810&lt;&gt;OFFSET(F810,-1,0),OFFSET(F810,-1,0)/OFFSET(F810,0,-1),""))</f>
        <v/>
      </c>
      <c r="I810">
        <f ca="1">(60+SUMIF(OFFSET(N810,-$C810+1,0,$C810),"EN",OFFSET(O810,-$C810+1,0,$C810))+SUMIF(OFFSET(S810,-$C810+1,0,$C810),"EN",OFFSET(T810,-$C810+1,0,$C810)))*SummonTypeTable!$Q$2</f>
        <v>8950</v>
      </c>
      <c r="J810" t="str">
        <f ca="1">IF(C810=1,60*SummonTypeTable!$Q$2-OFFSET(I810,0,-4),
IF(I810&lt;&gt;OFFSET(I810,-1,0),OFFSET(I810,-1,0)-OFFSET(I810,0,-4),""))</f>
        <v/>
      </c>
      <c r="K810" t="str">
        <f ca="1">IF(C810=1,60*SummonTypeTable!$Q$2/OFFSET(I810,0,-4),
IF(I810&lt;&gt;OFFSET(I810,-1,0),OFFSET(I810,-1,0)/OFFSET(I810,0,-4),""))</f>
        <v/>
      </c>
      <c r="L810" t="str">
        <f t="shared" ca="1" si="148"/>
        <v>cu</v>
      </c>
      <c r="M810" t="s">
        <v>81</v>
      </c>
      <c r="N810" t="s">
        <v>147</v>
      </c>
      <c r="O810">
        <v>12200</v>
      </c>
      <c r="P810" t="str">
        <f t="shared" si="152"/>
        <v/>
      </c>
      <c r="Q810" t="str">
        <f t="shared" ca="1" si="146"/>
        <v>cu</v>
      </c>
      <c r="R810" t="s">
        <v>81</v>
      </c>
      <c r="S810" t="s">
        <v>147</v>
      </c>
      <c r="T810">
        <v>6100</v>
      </c>
      <c r="U810" t="str">
        <f t="shared" ca="1" si="151"/>
        <v>cu</v>
      </c>
      <c r="V810" t="str">
        <f t="shared" si="153"/>
        <v>GO</v>
      </c>
      <c r="W810">
        <f t="shared" si="154"/>
        <v>12200</v>
      </c>
      <c r="X810" t="str">
        <f t="shared" ca="1" si="155"/>
        <v>cu</v>
      </c>
      <c r="Y810" t="str">
        <f t="shared" si="156"/>
        <v>GO</v>
      </c>
      <c r="Z810">
        <f t="shared" si="157"/>
        <v>6100</v>
      </c>
    </row>
    <row r="811" spans="1:26">
      <c r="A811" t="str">
        <f t="shared" si="149"/>
        <v>rt2</v>
      </c>
      <c r="B811" t="str">
        <f t="shared" si="150"/>
        <v>루틴2</v>
      </c>
      <c r="C811">
        <v>242</v>
      </c>
      <c r="D811">
        <v>107</v>
      </c>
      <c r="E811">
        <f t="shared" ca="1" si="147"/>
        <v>27907</v>
      </c>
      <c r="F811">
        <f ca="1">(60+SUMIF(OFFSET(N811,-$C811+1,0,$C811),"EN",OFFSET(O811,-$C811+1,0,$C811)))*SummonTypeTable!$Q$2</f>
        <v>8950</v>
      </c>
      <c r="G811" t="str">
        <f ca="1">IF(C811=1,60*SummonTypeTable!$Q$2-OFFSET(F811,0,-1),
IF(F811&lt;&gt;OFFSET(F811,-1,0),OFFSET(F811,-1,0)-OFFSET(F811,0,-1),""))</f>
        <v/>
      </c>
      <c r="H811" t="str">
        <f ca="1">IF(C811=1,60*SummonTypeTable!$Q$2/OFFSET(F811,0,-1),
IF(F811&lt;&gt;OFFSET(F811,-1,0),OFFSET(F811,-1,0)/OFFSET(F811,0,-1),""))</f>
        <v/>
      </c>
      <c r="I811">
        <f ca="1">(60+SUMIF(OFFSET(N811,-$C811+1,0,$C811),"EN",OFFSET(O811,-$C811+1,0,$C811))+SUMIF(OFFSET(S811,-$C811+1,0,$C811),"EN",OFFSET(T811,-$C811+1,0,$C811)))*SummonTypeTable!$Q$2</f>
        <v>8950</v>
      </c>
      <c r="J811" t="str">
        <f ca="1">IF(C811=1,60*SummonTypeTable!$Q$2-OFFSET(I811,0,-4),
IF(I811&lt;&gt;OFFSET(I811,-1,0),OFFSET(I811,-1,0)-OFFSET(I811,0,-4),""))</f>
        <v/>
      </c>
      <c r="K811" t="str">
        <f ca="1">IF(C811=1,60*SummonTypeTable!$Q$2/OFFSET(I811,0,-4),
IF(I811&lt;&gt;OFFSET(I811,-1,0),OFFSET(I811,-1,0)/OFFSET(I811,0,-4),""))</f>
        <v/>
      </c>
      <c r="L811" t="str">
        <f t="shared" ca="1" si="148"/>
        <v>cu</v>
      </c>
      <c r="M811" t="s">
        <v>81</v>
      </c>
      <c r="N811" t="s">
        <v>147</v>
      </c>
      <c r="O811">
        <v>12250</v>
      </c>
      <c r="P811" t="str">
        <f t="shared" si="152"/>
        <v/>
      </c>
      <c r="Q811" t="str">
        <f t="shared" ca="1" si="146"/>
        <v>cu</v>
      </c>
      <c r="R811" t="s">
        <v>81</v>
      </c>
      <c r="S811" t="s">
        <v>147</v>
      </c>
      <c r="T811">
        <v>6125</v>
      </c>
      <c r="U811" t="str">
        <f t="shared" ca="1" si="151"/>
        <v>cu</v>
      </c>
      <c r="V811" t="str">
        <f t="shared" si="153"/>
        <v>GO</v>
      </c>
      <c r="W811">
        <f t="shared" si="154"/>
        <v>12250</v>
      </c>
      <c r="X811" t="str">
        <f t="shared" ca="1" si="155"/>
        <v>cu</v>
      </c>
      <c r="Y811" t="str">
        <f t="shared" si="156"/>
        <v>GO</v>
      </c>
      <c r="Z811">
        <f t="shared" si="157"/>
        <v>6125</v>
      </c>
    </row>
    <row r="812" spans="1:26">
      <c r="A812" t="str">
        <f t="shared" si="149"/>
        <v>rt2</v>
      </c>
      <c r="B812" t="str">
        <f t="shared" si="150"/>
        <v>루틴2</v>
      </c>
      <c r="C812">
        <v>243</v>
      </c>
      <c r="D812">
        <v>129</v>
      </c>
      <c r="E812">
        <f t="shared" ca="1" si="147"/>
        <v>28036</v>
      </c>
      <c r="F812">
        <f ca="1">(60+SUMIF(OFFSET(N812,-$C812+1,0,$C812),"EN",OFFSET(O812,-$C812+1,0,$C812)))*SummonTypeTable!$Q$2</f>
        <v>8950</v>
      </c>
      <c r="G812" t="str">
        <f ca="1">IF(C812=1,60*SummonTypeTable!$Q$2-OFFSET(F812,0,-1),
IF(F812&lt;&gt;OFFSET(F812,-1,0),OFFSET(F812,-1,0)-OFFSET(F812,0,-1),""))</f>
        <v/>
      </c>
      <c r="H812" t="str">
        <f ca="1">IF(C812=1,60*SummonTypeTable!$Q$2/OFFSET(F812,0,-1),
IF(F812&lt;&gt;OFFSET(F812,-1,0),OFFSET(F812,-1,0)/OFFSET(F812,0,-1),""))</f>
        <v/>
      </c>
      <c r="I812">
        <f ca="1">(60+SUMIF(OFFSET(N812,-$C812+1,0,$C812),"EN",OFFSET(O812,-$C812+1,0,$C812))+SUMIF(OFFSET(S812,-$C812+1,0,$C812),"EN",OFFSET(T812,-$C812+1,0,$C812)))*SummonTypeTable!$Q$2</f>
        <v>8950</v>
      </c>
      <c r="J812" t="str">
        <f ca="1">IF(C812=1,60*SummonTypeTable!$Q$2-OFFSET(I812,0,-4),
IF(I812&lt;&gt;OFFSET(I812,-1,0),OFFSET(I812,-1,0)-OFFSET(I812,0,-4),""))</f>
        <v/>
      </c>
      <c r="K812" t="str">
        <f ca="1">IF(C812=1,60*SummonTypeTable!$Q$2/OFFSET(I812,0,-4),
IF(I812&lt;&gt;OFFSET(I812,-1,0),OFFSET(I812,-1,0)/OFFSET(I812,0,-4),""))</f>
        <v/>
      </c>
      <c r="L812" t="str">
        <f t="shared" ca="1" si="148"/>
        <v>it</v>
      </c>
      <c r="M812" t="s">
        <v>139</v>
      </c>
      <c r="N812" t="s">
        <v>158</v>
      </c>
      <c r="O812">
        <v>2</v>
      </c>
      <c r="P812" t="str">
        <f t="shared" si="152"/>
        <v/>
      </c>
      <c r="Q812" t="str">
        <f t="shared" ca="1" si="146"/>
        <v>cu</v>
      </c>
      <c r="R812" t="s">
        <v>81</v>
      </c>
      <c r="S812" t="s">
        <v>147</v>
      </c>
      <c r="T812">
        <v>6150</v>
      </c>
      <c r="U812" t="str">
        <f t="shared" ca="1" si="151"/>
        <v>it</v>
      </c>
      <c r="V812" t="str">
        <f t="shared" si="153"/>
        <v>Cash_sEquipGacha</v>
      </c>
      <c r="W812">
        <f t="shared" si="154"/>
        <v>2</v>
      </c>
      <c r="X812" t="str">
        <f t="shared" ca="1" si="155"/>
        <v>cu</v>
      </c>
      <c r="Y812" t="str">
        <f t="shared" si="156"/>
        <v>GO</v>
      </c>
      <c r="Z812">
        <f t="shared" si="157"/>
        <v>6150</v>
      </c>
    </row>
    <row r="813" spans="1:26">
      <c r="A813" t="str">
        <f t="shared" si="149"/>
        <v>rt2</v>
      </c>
      <c r="B813" t="str">
        <f t="shared" si="150"/>
        <v>루틴2</v>
      </c>
      <c r="C813">
        <v>244</v>
      </c>
      <c r="D813">
        <v>149</v>
      </c>
      <c r="E813">
        <f t="shared" ca="1" si="147"/>
        <v>28185</v>
      </c>
      <c r="F813">
        <f ca="1">(60+SUMIF(OFFSET(N813,-$C813+1,0,$C813),"EN",OFFSET(O813,-$C813+1,0,$C813)))*SummonTypeTable!$Q$2</f>
        <v>8950</v>
      </c>
      <c r="G813" t="str">
        <f ca="1">IF(C813=1,60*SummonTypeTable!$Q$2-OFFSET(F813,0,-1),
IF(F813&lt;&gt;OFFSET(F813,-1,0),OFFSET(F813,-1,0)-OFFSET(F813,0,-1),""))</f>
        <v/>
      </c>
      <c r="H813" t="str">
        <f ca="1">IF(C813=1,60*SummonTypeTable!$Q$2/OFFSET(F813,0,-1),
IF(F813&lt;&gt;OFFSET(F813,-1,0),OFFSET(F813,-1,0)/OFFSET(F813,0,-1),""))</f>
        <v/>
      </c>
      <c r="I813">
        <f ca="1">(60+SUMIF(OFFSET(N813,-$C813+1,0,$C813),"EN",OFFSET(O813,-$C813+1,0,$C813))+SUMIF(OFFSET(S813,-$C813+1,0,$C813),"EN",OFFSET(T813,-$C813+1,0,$C813)))*SummonTypeTable!$Q$2</f>
        <v>8950</v>
      </c>
      <c r="J813" t="str">
        <f ca="1">IF(C813=1,60*SummonTypeTable!$Q$2-OFFSET(I813,0,-4),
IF(I813&lt;&gt;OFFSET(I813,-1,0),OFFSET(I813,-1,0)-OFFSET(I813,0,-4),""))</f>
        <v/>
      </c>
      <c r="K813" t="str">
        <f ca="1">IF(C813=1,60*SummonTypeTable!$Q$2/OFFSET(I813,0,-4),
IF(I813&lt;&gt;OFFSET(I813,-1,0),OFFSET(I813,-1,0)/OFFSET(I813,0,-4),""))</f>
        <v/>
      </c>
      <c r="L813" t="str">
        <f t="shared" ca="1" si="148"/>
        <v>cu</v>
      </c>
      <c r="M813" t="s">
        <v>81</v>
      </c>
      <c r="N813" t="s">
        <v>147</v>
      </c>
      <c r="O813">
        <v>12350</v>
      </c>
      <c r="P813" t="str">
        <f t="shared" si="152"/>
        <v/>
      </c>
      <c r="Q813" t="str">
        <f t="shared" ca="1" si="146"/>
        <v>cu</v>
      </c>
      <c r="R813" t="s">
        <v>81</v>
      </c>
      <c r="S813" t="s">
        <v>147</v>
      </c>
      <c r="T813">
        <v>6175</v>
      </c>
      <c r="U813" t="str">
        <f t="shared" ca="1" si="151"/>
        <v>cu</v>
      </c>
      <c r="V813" t="str">
        <f t="shared" si="153"/>
        <v>GO</v>
      </c>
      <c r="W813">
        <f t="shared" si="154"/>
        <v>12350</v>
      </c>
      <c r="X813" t="str">
        <f t="shared" ca="1" si="155"/>
        <v>cu</v>
      </c>
      <c r="Y813" t="str">
        <f t="shared" si="156"/>
        <v>GO</v>
      </c>
      <c r="Z813">
        <f t="shared" si="157"/>
        <v>6175</v>
      </c>
    </row>
    <row r="814" spans="1:26">
      <c r="A814" t="str">
        <f t="shared" si="149"/>
        <v>rt2</v>
      </c>
      <c r="B814" t="str">
        <f t="shared" si="150"/>
        <v>루틴2</v>
      </c>
      <c r="C814">
        <v>245</v>
      </c>
      <c r="D814">
        <v>152</v>
      </c>
      <c r="E814">
        <f t="shared" ca="1" si="147"/>
        <v>28337</v>
      </c>
      <c r="F814">
        <f ca="1">(60+SUMIF(OFFSET(N814,-$C814+1,0,$C814),"EN",OFFSET(O814,-$C814+1,0,$C814)))*SummonTypeTable!$Q$2</f>
        <v>8950</v>
      </c>
      <c r="G814" t="str">
        <f ca="1">IF(C814=1,60*SummonTypeTable!$Q$2-OFFSET(F814,0,-1),
IF(F814&lt;&gt;OFFSET(F814,-1,0),OFFSET(F814,-1,0)-OFFSET(F814,0,-1),""))</f>
        <v/>
      </c>
      <c r="H814" t="str">
        <f ca="1">IF(C814=1,60*SummonTypeTable!$Q$2/OFFSET(F814,0,-1),
IF(F814&lt;&gt;OFFSET(F814,-1,0),OFFSET(F814,-1,0)/OFFSET(F814,0,-1),""))</f>
        <v/>
      </c>
      <c r="I814">
        <f ca="1">(60+SUMIF(OFFSET(N814,-$C814+1,0,$C814),"EN",OFFSET(O814,-$C814+1,0,$C814))+SUMIF(OFFSET(S814,-$C814+1,0,$C814),"EN",OFFSET(T814,-$C814+1,0,$C814)))*SummonTypeTable!$Q$2</f>
        <v>8950</v>
      </c>
      <c r="J814" t="str">
        <f ca="1">IF(C814=1,60*SummonTypeTable!$Q$2-OFFSET(I814,0,-4),
IF(I814&lt;&gt;OFFSET(I814,-1,0),OFFSET(I814,-1,0)-OFFSET(I814,0,-4),""))</f>
        <v/>
      </c>
      <c r="K814" t="str">
        <f ca="1">IF(C814=1,60*SummonTypeTable!$Q$2/OFFSET(I814,0,-4),
IF(I814&lt;&gt;OFFSET(I814,-1,0),OFFSET(I814,-1,0)/OFFSET(I814,0,-4),""))</f>
        <v/>
      </c>
      <c r="L814" t="str">
        <f t="shared" ca="1" si="148"/>
        <v>cu</v>
      </c>
      <c r="M814" t="s">
        <v>81</v>
      </c>
      <c r="N814" t="s">
        <v>147</v>
      </c>
      <c r="O814">
        <v>12400</v>
      </c>
      <c r="P814" t="str">
        <f t="shared" si="152"/>
        <v/>
      </c>
      <c r="Q814" t="str">
        <f t="shared" ca="1" si="146"/>
        <v>cu</v>
      </c>
      <c r="R814" t="s">
        <v>81</v>
      </c>
      <c r="S814" t="s">
        <v>147</v>
      </c>
      <c r="T814">
        <v>6200</v>
      </c>
      <c r="U814" t="str">
        <f t="shared" ca="1" si="151"/>
        <v>cu</v>
      </c>
      <c r="V814" t="str">
        <f t="shared" si="153"/>
        <v>GO</v>
      </c>
      <c r="W814">
        <f t="shared" si="154"/>
        <v>12400</v>
      </c>
      <c r="X814" t="str">
        <f t="shared" ca="1" si="155"/>
        <v>cu</v>
      </c>
      <c r="Y814" t="str">
        <f t="shared" si="156"/>
        <v>GO</v>
      </c>
      <c r="Z814">
        <f t="shared" si="157"/>
        <v>6200</v>
      </c>
    </row>
    <row r="815" spans="1:26">
      <c r="A815" t="str">
        <f t="shared" si="149"/>
        <v>rt2</v>
      </c>
      <c r="B815" t="str">
        <f t="shared" si="150"/>
        <v>루틴2</v>
      </c>
      <c r="C815">
        <v>246</v>
      </c>
      <c r="D815">
        <v>495</v>
      </c>
      <c r="E815">
        <f t="shared" ca="1" si="147"/>
        <v>28832</v>
      </c>
      <c r="F815">
        <f ca="1">(60+SUMIF(OFFSET(N815,-$C815+1,0,$C815),"EN",OFFSET(O815,-$C815+1,0,$C815)))*SummonTypeTable!$Q$2</f>
        <v>9373.3333333333321</v>
      </c>
      <c r="G815">
        <f ca="1">IF(C815=1,60*SummonTypeTable!$Q$2-OFFSET(F815,0,-1),
IF(F815&lt;&gt;OFFSET(F815,-1,0),OFFSET(F815,-1,0)-OFFSET(F815,0,-1),""))</f>
        <v>-19882</v>
      </c>
      <c r="H815">
        <f ca="1">IF(C815=1,60*SummonTypeTable!$Q$2/OFFSET(F815,0,-1),
IF(F815&lt;&gt;OFFSET(F815,-1,0),OFFSET(F815,-1,0)/OFFSET(F815,0,-1),""))</f>
        <v>0.31041897891231962</v>
      </c>
      <c r="I815">
        <f ca="1">(60+SUMIF(OFFSET(N815,-$C815+1,0,$C815),"EN",OFFSET(O815,-$C815+1,0,$C815))+SUMIF(OFFSET(S815,-$C815+1,0,$C815),"EN",OFFSET(T815,-$C815+1,0,$C815)))*SummonTypeTable!$Q$2</f>
        <v>9373.3333333333321</v>
      </c>
      <c r="J815">
        <f ca="1">IF(C815=1,60*SummonTypeTable!$Q$2-OFFSET(I815,0,-4),
IF(I815&lt;&gt;OFFSET(I815,-1,0),OFFSET(I815,-1,0)-OFFSET(I815,0,-4),""))</f>
        <v>-19882</v>
      </c>
      <c r="K815">
        <f ca="1">IF(C815=1,60*SummonTypeTable!$Q$2/OFFSET(I815,0,-4),
IF(I815&lt;&gt;OFFSET(I815,-1,0),OFFSET(I815,-1,0)/OFFSET(I815,0,-4),""))</f>
        <v>0.31041897891231962</v>
      </c>
      <c r="L815" t="str">
        <f t="shared" ca="1" si="148"/>
        <v>cu</v>
      </c>
      <c r="M815" t="s">
        <v>81</v>
      </c>
      <c r="N815" t="s">
        <v>146</v>
      </c>
      <c r="O815">
        <v>635</v>
      </c>
      <c r="P815" t="str">
        <f t="shared" si="152"/>
        <v>에너지너무많음</v>
      </c>
      <c r="Q815" t="str">
        <f t="shared" ref="Q815:Q878" ca="1" si="158">IF(ISBLANK(R815),"",
VLOOKUP(R815,OFFSET(INDIRECT("$A:$B"),0,MATCH(R$1&amp;"_Verify",INDIRECT("$1:$1"),0)-1),2,0)
)</f>
        <v>cu</v>
      </c>
      <c r="R815" t="s">
        <v>81</v>
      </c>
      <c r="S815" t="s">
        <v>147</v>
      </c>
      <c r="T815">
        <v>6225</v>
      </c>
      <c r="U815" t="str">
        <f t="shared" ca="1" si="151"/>
        <v>cu</v>
      </c>
      <c r="V815" t="str">
        <f t="shared" si="153"/>
        <v>EN</v>
      </c>
      <c r="W815">
        <f t="shared" si="154"/>
        <v>635</v>
      </c>
      <c r="X815" t="str">
        <f t="shared" ca="1" si="155"/>
        <v>cu</v>
      </c>
      <c r="Y815" t="str">
        <f t="shared" si="156"/>
        <v>GO</v>
      </c>
      <c r="Z815">
        <f t="shared" si="157"/>
        <v>6225</v>
      </c>
    </row>
    <row r="816" spans="1:26">
      <c r="A816" t="str">
        <f t="shared" si="149"/>
        <v>rt2</v>
      </c>
      <c r="B816" t="str">
        <f t="shared" si="150"/>
        <v>루틴2</v>
      </c>
      <c r="C816">
        <v>247</v>
      </c>
      <c r="D816">
        <v>111</v>
      </c>
      <c r="E816">
        <f t="shared" ref="E816:E879" ca="1" si="159">IF(A816&lt;&gt;OFFSET(A816,-1,0),D816,OFFSET(E816,-1,0)+D816)</f>
        <v>28943</v>
      </c>
      <c r="F816">
        <f ca="1">(60+SUMIF(OFFSET(N816,-$C816+1,0,$C816),"EN",OFFSET(O816,-$C816+1,0,$C816)))*SummonTypeTable!$Q$2</f>
        <v>9373.3333333333321</v>
      </c>
      <c r="G816" t="str">
        <f ca="1">IF(C816=1,60*SummonTypeTable!$Q$2-OFFSET(F816,0,-1),
IF(F816&lt;&gt;OFFSET(F816,-1,0),OFFSET(F816,-1,0)-OFFSET(F816,0,-1),""))</f>
        <v/>
      </c>
      <c r="H816" t="str">
        <f ca="1">IF(C816=1,60*SummonTypeTable!$Q$2/OFFSET(F816,0,-1),
IF(F816&lt;&gt;OFFSET(F816,-1,0),OFFSET(F816,-1,0)/OFFSET(F816,0,-1),""))</f>
        <v/>
      </c>
      <c r="I816">
        <f ca="1">(60+SUMIF(OFFSET(N816,-$C816+1,0,$C816),"EN",OFFSET(O816,-$C816+1,0,$C816))+SUMIF(OFFSET(S816,-$C816+1,0,$C816),"EN",OFFSET(T816,-$C816+1,0,$C816)))*SummonTypeTable!$Q$2</f>
        <v>9373.3333333333321</v>
      </c>
      <c r="J816" t="str">
        <f ca="1">IF(C816=1,60*SummonTypeTable!$Q$2-OFFSET(I816,0,-4),
IF(I816&lt;&gt;OFFSET(I816,-1,0),OFFSET(I816,-1,0)-OFFSET(I816,0,-4),""))</f>
        <v/>
      </c>
      <c r="K816" t="str">
        <f ca="1">IF(C816=1,60*SummonTypeTable!$Q$2/OFFSET(I816,0,-4),
IF(I816&lt;&gt;OFFSET(I816,-1,0),OFFSET(I816,-1,0)/OFFSET(I816,0,-4),""))</f>
        <v/>
      </c>
      <c r="L816" t="str">
        <f t="shared" ca="1" si="148"/>
        <v>it</v>
      </c>
      <c r="M816" t="s">
        <v>139</v>
      </c>
      <c r="N816" t="s">
        <v>158</v>
      </c>
      <c r="O816">
        <v>1</v>
      </c>
      <c r="P816" t="str">
        <f t="shared" si="152"/>
        <v/>
      </c>
      <c r="Q816" t="str">
        <f t="shared" ca="1" si="158"/>
        <v>cu</v>
      </c>
      <c r="R816" t="s">
        <v>81</v>
      </c>
      <c r="S816" t="s">
        <v>147</v>
      </c>
      <c r="T816">
        <v>6250</v>
      </c>
      <c r="U816" t="str">
        <f t="shared" ca="1" si="151"/>
        <v>it</v>
      </c>
      <c r="V816" t="str">
        <f t="shared" si="153"/>
        <v>Cash_sEquipGacha</v>
      </c>
      <c r="W816">
        <f t="shared" si="154"/>
        <v>1</v>
      </c>
      <c r="X816" t="str">
        <f t="shared" ca="1" si="155"/>
        <v>cu</v>
      </c>
      <c r="Y816" t="str">
        <f t="shared" si="156"/>
        <v>GO</v>
      </c>
      <c r="Z816">
        <f t="shared" si="157"/>
        <v>6250</v>
      </c>
    </row>
    <row r="817" spans="1:26">
      <c r="A817" t="str">
        <f t="shared" si="149"/>
        <v>rt2</v>
      </c>
      <c r="B817" t="str">
        <f t="shared" si="150"/>
        <v>루틴2</v>
      </c>
      <c r="C817">
        <v>248</v>
      </c>
      <c r="D817">
        <v>124</v>
      </c>
      <c r="E817">
        <f t="shared" ca="1" si="159"/>
        <v>29067</v>
      </c>
      <c r="F817">
        <f ca="1">(60+SUMIF(OFFSET(N817,-$C817+1,0,$C817),"EN",OFFSET(O817,-$C817+1,0,$C817)))*SummonTypeTable!$Q$2</f>
        <v>9373.3333333333321</v>
      </c>
      <c r="G817" t="str">
        <f ca="1">IF(C817=1,60*SummonTypeTable!$Q$2-OFFSET(F817,0,-1),
IF(F817&lt;&gt;OFFSET(F817,-1,0),OFFSET(F817,-1,0)-OFFSET(F817,0,-1),""))</f>
        <v/>
      </c>
      <c r="H817" t="str">
        <f ca="1">IF(C817=1,60*SummonTypeTable!$Q$2/OFFSET(F817,0,-1),
IF(F817&lt;&gt;OFFSET(F817,-1,0),OFFSET(F817,-1,0)/OFFSET(F817,0,-1),""))</f>
        <v/>
      </c>
      <c r="I817">
        <f ca="1">(60+SUMIF(OFFSET(N817,-$C817+1,0,$C817),"EN",OFFSET(O817,-$C817+1,0,$C817))+SUMIF(OFFSET(S817,-$C817+1,0,$C817),"EN",OFFSET(T817,-$C817+1,0,$C817)))*SummonTypeTable!$Q$2</f>
        <v>9373.3333333333321</v>
      </c>
      <c r="J817" t="str">
        <f ca="1">IF(C817=1,60*SummonTypeTable!$Q$2-OFFSET(I817,0,-4),
IF(I817&lt;&gt;OFFSET(I817,-1,0),OFFSET(I817,-1,0)-OFFSET(I817,0,-4),""))</f>
        <v/>
      </c>
      <c r="K817" t="str">
        <f ca="1">IF(C817=1,60*SummonTypeTable!$Q$2/OFFSET(I817,0,-4),
IF(I817&lt;&gt;OFFSET(I817,-1,0),OFFSET(I817,-1,0)/OFFSET(I817,0,-4),""))</f>
        <v/>
      </c>
      <c r="L817" t="str">
        <f t="shared" ca="1" si="148"/>
        <v>cu</v>
      </c>
      <c r="M817" t="s">
        <v>81</v>
      </c>
      <c r="N817" t="s">
        <v>147</v>
      </c>
      <c r="O817">
        <v>12550</v>
      </c>
      <c r="P817" t="str">
        <f t="shared" si="152"/>
        <v/>
      </c>
      <c r="Q817" t="str">
        <f t="shared" ca="1" si="158"/>
        <v>cu</v>
      </c>
      <c r="R817" t="s">
        <v>81</v>
      </c>
      <c r="S817" t="s">
        <v>147</v>
      </c>
      <c r="T817">
        <v>6275</v>
      </c>
      <c r="U817" t="str">
        <f t="shared" ca="1" si="151"/>
        <v>cu</v>
      </c>
      <c r="V817" t="str">
        <f t="shared" si="153"/>
        <v>GO</v>
      </c>
      <c r="W817">
        <f t="shared" si="154"/>
        <v>12550</v>
      </c>
      <c r="X817" t="str">
        <f t="shared" ca="1" si="155"/>
        <v>cu</v>
      </c>
      <c r="Y817" t="str">
        <f t="shared" si="156"/>
        <v>GO</v>
      </c>
      <c r="Z817">
        <f t="shared" si="157"/>
        <v>6275</v>
      </c>
    </row>
    <row r="818" spans="1:26">
      <c r="A818" t="str">
        <f t="shared" si="149"/>
        <v>rt2</v>
      </c>
      <c r="B818" t="str">
        <f t="shared" si="150"/>
        <v>루틴2</v>
      </c>
      <c r="C818">
        <v>249</v>
      </c>
      <c r="D818">
        <v>245</v>
      </c>
      <c r="E818">
        <f t="shared" ca="1" si="159"/>
        <v>29312</v>
      </c>
      <c r="F818">
        <f ca="1">(60+SUMIF(OFFSET(N818,-$C818+1,0,$C818),"EN",OFFSET(O818,-$C818+1,0,$C818)))*SummonTypeTable!$Q$2</f>
        <v>9373.3333333333321</v>
      </c>
      <c r="G818" t="str">
        <f ca="1">IF(C818=1,60*SummonTypeTable!$Q$2-OFFSET(F818,0,-1),
IF(F818&lt;&gt;OFFSET(F818,-1,0),OFFSET(F818,-1,0)-OFFSET(F818,0,-1),""))</f>
        <v/>
      </c>
      <c r="H818" t="str">
        <f ca="1">IF(C818=1,60*SummonTypeTable!$Q$2/OFFSET(F818,0,-1),
IF(F818&lt;&gt;OFFSET(F818,-1,0),OFFSET(F818,-1,0)/OFFSET(F818,0,-1),""))</f>
        <v/>
      </c>
      <c r="I818">
        <f ca="1">(60+SUMIF(OFFSET(N818,-$C818+1,0,$C818),"EN",OFFSET(O818,-$C818+1,0,$C818))+SUMIF(OFFSET(S818,-$C818+1,0,$C818),"EN",OFFSET(T818,-$C818+1,0,$C818)))*SummonTypeTable!$Q$2</f>
        <v>9373.3333333333321</v>
      </c>
      <c r="J818" t="str">
        <f ca="1">IF(C818=1,60*SummonTypeTable!$Q$2-OFFSET(I818,0,-4),
IF(I818&lt;&gt;OFFSET(I818,-1,0),OFFSET(I818,-1,0)-OFFSET(I818,0,-4),""))</f>
        <v/>
      </c>
      <c r="K818" t="str">
        <f ca="1">IF(C818=1,60*SummonTypeTable!$Q$2/OFFSET(I818,0,-4),
IF(I818&lt;&gt;OFFSET(I818,-1,0),OFFSET(I818,-1,0)/OFFSET(I818,0,-4),""))</f>
        <v/>
      </c>
      <c r="L818" t="str">
        <f t="shared" ca="1" si="148"/>
        <v>it</v>
      </c>
      <c r="M818" t="s">
        <v>139</v>
      </c>
      <c r="N818" t="s">
        <v>140</v>
      </c>
      <c r="O818">
        <v>3</v>
      </c>
      <c r="P818" t="str">
        <f t="shared" si="152"/>
        <v/>
      </c>
      <c r="Q818" t="str">
        <f t="shared" ca="1" si="158"/>
        <v>cu</v>
      </c>
      <c r="R818" t="s">
        <v>81</v>
      </c>
      <c r="S818" t="s">
        <v>147</v>
      </c>
      <c r="T818">
        <v>6300</v>
      </c>
      <c r="U818" t="str">
        <f t="shared" ca="1" si="151"/>
        <v>it</v>
      </c>
      <c r="V818" t="str">
        <f t="shared" si="153"/>
        <v>Cash_sCharacterGacha</v>
      </c>
      <c r="W818">
        <f t="shared" si="154"/>
        <v>3</v>
      </c>
      <c r="X818" t="str">
        <f t="shared" ca="1" si="155"/>
        <v>cu</v>
      </c>
      <c r="Y818" t="str">
        <f t="shared" si="156"/>
        <v>GO</v>
      </c>
      <c r="Z818">
        <f t="shared" si="157"/>
        <v>6300</v>
      </c>
    </row>
    <row r="819" spans="1:26">
      <c r="A819" t="str">
        <f t="shared" si="149"/>
        <v>rt2</v>
      </c>
      <c r="B819" t="str">
        <f t="shared" si="150"/>
        <v>루틴2</v>
      </c>
      <c r="C819">
        <v>250</v>
      </c>
      <c r="D819">
        <v>676</v>
      </c>
      <c r="E819">
        <f t="shared" ca="1" si="159"/>
        <v>29988</v>
      </c>
      <c r="F819">
        <f ca="1">(60+SUMIF(OFFSET(N819,-$C819+1,0,$C819),"EN",OFFSET(O819,-$C819+1,0,$C819)))*SummonTypeTable!$Q$2</f>
        <v>9373.3333333333321</v>
      </c>
      <c r="G819" t="str">
        <f ca="1">IF(C819=1,60*SummonTypeTable!$Q$2-OFFSET(F819,0,-1),
IF(F819&lt;&gt;OFFSET(F819,-1,0),OFFSET(F819,-1,0)-OFFSET(F819,0,-1),""))</f>
        <v/>
      </c>
      <c r="H819" t="str">
        <f ca="1">IF(C819=1,60*SummonTypeTable!$Q$2/OFFSET(F819,0,-1),
IF(F819&lt;&gt;OFFSET(F819,-1,0),OFFSET(F819,-1,0)/OFFSET(F819,0,-1),""))</f>
        <v/>
      </c>
      <c r="I819">
        <f ca="1">(60+SUMIF(OFFSET(N819,-$C819+1,0,$C819),"EN",OFFSET(O819,-$C819+1,0,$C819))+SUMIF(OFFSET(S819,-$C819+1,0,$C819),"EN",OFFSET(T819,-$C819+1,0,$C819)))*SummonTypeTable!$Q$2</f>
        <v>9373.3333333333321</v>
      </c>
      <c r="J819" t="str">
        <f ca="1">IF(C819=1,60*SummonTypeTable!$Q$2-OFFSET(I819,0,-4),
IF(I819&lt;&gt;OFFSET(I819,-1,0),OFFSET(I819,-1,0)-OFFSET(I819,0,-4),""))</f>
        <v/>
      </c>
      <c r="K819" t="str">
        <f ca="1">IF(C819=1,60*SummonTypeTable!$Q$2/OFFSET(I819,0,-4),
IF(I819&lt;&gt;OFFSET(I819,-1,0),OFFSET(I819,-1,0)/OFFSET(I819,0,-4),""))</f>
        <v/>
      </c>
      <c r="L819" t="str">
        <f t="shared" ca="1" si="148"/>
        <v>cu</v>
      </c>
      <c r="M819" t="s">
        <v>81</v>
      </c>
      <c r="N819" t="s">
        <v>153</v>
      </c>
      <c r="O819">
        <v>42</v>
      </c>
      <c r="P819" t="str">
        <f t="shared" si="152"/>
        <v/>
      </c>
      <c r="Q819" t="str">
        <f t="shared" ca="1" si="158"/>
        <v>cu</v>
      </c>
      <c r="R819" t="s">
        <v>81</v>
      </c>
      <c r="S819" t="s">
        <v>153</v>
      </c>
      <c r="T819">
        <v>14</v>
      </c>
      <c r="U819" t="str">
        <f t="shared" ca="1" si="151"/>
        <v>cu</v>
      </c>
      <c r="V819" t="str">
        <f t="shared" si="153"/>
        <v>DI</v>
      </c>
      <c r="W819">
        <f t="shared" si="154"/>
        <v>42</v>
      </c>
      <c r="X819" t="str">
        <f t="shared" ca="1" si="155"/>
        <v>cu</v>
      </c>
      <c r="Y819" t="str">
        <f t="shared" si="156"/>
        <v>DI</v>
      </c>
      <c r="Z819">
        <f t="shared" si="157"/>
        <v>14</v>
      </c>
    </row>
    <row r="820" spans="1:26">
      <c r="A820" t="str">
        <f t="shared" si="149"/>
        <v>rt2</v>
      </c>
      <c r="B820" t="str">
        <f t="shared" si="150"/>
        <v>루틴2</v>
      </c>
      <c r="C820">
        <v>251</v>
      </c>
      <c r="D820">
        <v>165</v>
      </c>
      <c r="E820">
        <f t="shared" ca="1" si="159"/>
        <v>30153</v>
      </c>
      <c r="F820">
        <f ca="1">(60+SUMIF(OFFSET(N820,-$C820+1,0,$C820),"EN",OFFSET(O820,-$C820+1,0,$C820)))*SummonTypeTable!$Q$2</f>
        <v>9373.3333333333321</v>
      </c>
      <c r="G820" t="str">
        <f ca="1">IF(C820=1,60*SummonTypeTable!$Q$2-OFFSET(F820,0,-1),
IF(F820&lt;&gt;OFFSET(F820,-1,0),OFFSET(F820,-1,0)-OFFSET(F820,0,-1),""))</f>
        <v/>
      </c>
      <c r="H820" t="str">
        <f ca="1">IF(C820=1,60*SummonTypeTable!$Q$2/OFFSET(F820,0,-1),
IF(F820&lt;&gt;OFFSET(F820,-1,0),OFFSET(F820,-1,0)/OFFSET(F820,0,-1),""))</f>
        <v/>
      </c>
      <c r="I820">
        <f ca="1">(60+SUMIF(OFFSET(N820,-$C820+1,0,$C820),"EN",OFFSET(O820,-$C820+1,0,$C820))+SUMIF(OFFSET(S820,-$C820+1,0,$C820),"EN",OFFSET(T820,-$C820+1,0,$C820)))*SummonTypeTable!$Q$2</f>
        <v>9373.3333333333321</v>
      </c>
      <c r="J820" t="str">
        <f ca="1">IF(C820=1,60*SummonTypeTable!$Q$2-OFFSET(I820,0,-4),
IF(I820&lt;&gt;OFFSET(I820,-1,0),OFFSET(I820,-1,0)-OFFSET(I820,0,-4),""))</f>
        <v/>
      </c>
      <c r="K820" t="str">
        <f ca="1">IF(C820=1,60*SummonTypeTable!$Q$2/OFFSET(I820,0,-4),
IF(I820&lt;&gt;OFFSET(I820,-1,0),OFFSET(I820,-1,0)/OFFSET(I820,0,-4),""))</f>
        <v/>
      </c>
      <c r="L820" t="str">
        <f t="shared" ca="1" si="148"/>
        <v>cu</v>
      </c>
      <c r="M820" t="s">
        <v>81</v>
      </c>
      <c r="N820" t="s">
        <v>147</v>
      </c>
      <c r="O820">
        <v>12700</v>
      </c>
      <c r="P820" t="str">
        <f t="shared" si="152"/>
        <v/>
      </c>
      <c r="Q820" t="str">
        <f t="shared" ca="1" si="158"/>
        <v>cu</v>
      </c>
      <c r="R820" t="s">
        <v>81</v>
      </c>
      <c r="S820" t="s">
        <v>147</v>
      </c>
      <c r="T820">
        <v>6350</v>
      </c>
      <c r="U820" t="str">
        <f t="shared" ca="1" si="151"/>
        <v>cu</v>
      </c>
      <c r="V820" t="str">
        <f t="shared" si="153"/>
        <v>GO</v>
      </c>
      <c r="W820">
        <f t="shared" si="154"/>
        <v>12700</v>
      </c>
      <c r="X820" t="str">
        <f t="shared" ca="1" si="155"/>
        <v>cu</v>
      </c>
      <c r="Y820" t="str">
        <f t="shared" si="156"/>
        <v>GO</v>
      </c>
      <c r="Z820">
        <f t="shared" si="157"/>
        <v>6350</v>
      </c>
    </row>
    <row r="821" spans="1:26">
      <c r="A821" t="str">
        <f t="shared" si="149"/>
        <v>rt2</v>
      </c>
      <c r="B821" t="str">
        <f t="shared" si="150"/>
        <v>루틴2</v>
      </c>
      <c r="C821">
        <v>252</v>
      </c>
      <c r="D821">
        <v>235</v>
      </c>
      <c r="E821">
        <f t="shared" ca="1" si="159"/>
        <v>30388</v>
      </c>
      <c r="F821">
        <f ca="1">(60+SUMIF(OFFSET(N821,-$C821+1,0,$C821),"EN",OFFSET(O821,-$C821+1,0,$C821)))*SummonTypeTable!$Q$2</f>
        <v>9373.3333333333321</v>
      </c>
      <c r="G821" t="str">
        <f ca="1">IF(C821=1,60*SummonTypeTable!$Q$2-OFFSET(F821,0,-1),
IF(F821&lt;&gt;OFFSET(F821,-1,0),OFFSET(F821,-1,0)-OFFSET(F821,0,-1),""))</f>
        <v/>
      </c>
      <c r="H821" t="str">
        <f ca="1">IF(C821=1,60*SummonTypeTable!$Q$2/OFFSET(F821,0,-1),
IF(F821&lt;&gt;OFFSET(F821,-1,0),OFFSET(F821,-1,0)/OFFSET(F821,0,-1),""))</f>
        <v/>
      </c>
      <c r="I821">
        <f ca="1">(60+SUMIF(OFFSET(N821,-$C821+1,0,$C821),"EN",OFFSET(O821,-$C821+1,0,$C821))+SUMIF(OFFSET(S821,-$C821+1,0,$C821),"EN",OFFSET(T821,-$C821+1,0,$C821)))*SummonTypeTable!$Q$2</f>
        <v>9373.3333333333321</v>
      </c>
      <c r="J821" t="str">
        <f ca="1">IF(C821=1,60*SummonTypeTable!$Q$2-OFFSET(I821,0,-4),
IF(I821&lt;&gt;OFFSET(I821,-1,0),OFFSET(I821,-1,0)-OFFSET(I821,0,-4),""))</f>
        <v/>
      </c>
      <c r="K821" t="str">
        <f ca="1">IF(C821=1,60*SummonTypeTable!$Q$2/OFFSET(I821,0,-4),
IF(I821&lt;&gt;OFFSET(I821,-1,0),OFFSET(I821,-1,0)/OFFSET(I821,0,-4),""))</f>
        <v/>
      </c>
      <c r="L821" t="str">
        <f t="shared" ca="1" si="148"/>
        <v>cu</v>
      </c>
      <c r="M821" t="s">
        <v>81</v>
      </c>
      <c r="N821" t="s">
        <v>147</v>
      </c>
      <c r="O821">
        <v>12750</v>
      </c>
      <c r="P821" t="str">
        <f t="shared" si="152"/>
        <v/>
      </c>
      <c r="Q821" t="str">
        <f t="shared" ca="1" si="158"/>
        <v>cu</v>
      </c>
      <c r="R821" t="s">
        <v>81</v>
      </c>
      <c r="S821" t="s">
        <v>147</v>
      </c>
      <c r="T821">
        <v>6375</v>
      </c>
      <c r="U821" t="str">
        <f t="shared" ca="1" si="151"/>
        <v>cu</v>
      </c>
      <c r="V821" t="str">
        <f t="shared" si="153"/>
        <v>GO</v>
      </c>
      <c r="W821">
        <f t="shared" si="154"/>
        <v>12750</v>
      </c>
      <c r="X821" t="str">
        <f t="shared" ca="1" si="155"/>
        <v>cu</v>
      </c>
      <c r="Y821" t="str">
        <f t="shared" si="156"/>
        <v>GO</v>
      </c>
      <c r="Z821">
        <f t="shared" si="157"/>
        <v>6375</v>
      </c>
    </row>
    <row r="822" spans="1:26">
      <c r="A822" t="str">
        <f t="shared" si="149"/>
        <v>rt2</v>
      </c>
      <c r="B822" t="str">
        <f t="shared" si="150"/>
        <v>루틴2</v>
      </c>
      <c r="C822">
        <v>253</v>
      </c>
      <c r="D822">
        <v>788</v>
      </c>
      <c r="E822">
        <f t="shared" ca="1" si="159"/>
        <v>31176</v>
      </c>
      <c r="F822">
        <f ca="1">(60+SUMIF(OFFSET(N822,-$C822+1,0,$C822),"EN",OFFSET(O822,-$C822+1,0,$C822)))*SummonTypeTable!$Q$2</f>
        <v>9773.3333333333321</v>
      </c>
      <c r="G822">
        <f ca="1">IF(C822=1,60*SummonTypeTable!$Q$2-OFFSET(F822,0,-1),
IF(F822&lt;&gt;OFFSET(F822,-1,0),OFFSET(F822,-1,0)-OFFSET(F822,0,-1),""))</f>
        <v>-21802.666666666668</v>
      </c>
      <c r="H822">
        <f ca="1">IF(C822=1,60*SummonTypeTable!$Q$2/OFFSET(F822,0,-1),
IF(F822&lt;&gt;OFFSET(F822,-1,0),OFFSET(F822,-1,0)/OFFSET(F822,0,-1),""))</f>
        <v>0.30065862629373019</v>
      </c>
      <c r="I822">
        <f ca="1">(60+SUMIF(OFFSET(N822,-$C822+1,0,$C822),"EN",OFFSET(O822,-$C822+1,0,$C822))+SUMIF(OFFSET(S822,-$C822+1,0,$C822),"EN",OFFSET(T822,-$C822+1,0,$C822)))*SummonTypeTable!$Q$2</f>
        <v>9773.3333333333321</v>
      </c>
      <c r="J822">
        <f ca="1">IF(C822=1,60*SummonTypeTable!$Q$2-OFFSET(I822,0,-4),
IF(I822&lt;&gt;OFFSET(I822,-1,0),OFFSET(I822,-1,0)-OFFSET(I822,0,-4),""))</f>
        <v>-21802.666666666668</v>
      </c>
      <c r="K822">
        <f ca="1">IF(C822=1,60*SummonTypeTable!$Q$2/OFFSET(I822,0,-4),
IF(I822&lt;&gt;OFFSET(I822,-1,0),OFFSET(I822,-1,0)/OFFSET(I822,0,-4),""))</f>
        <v>0.30065862629373019</v>
      </c>
      <c r="L822" t="str">
        <f t="shared" ca="1" si="148"/>
        <v>cu</v>
      </c>
      <c r="M822" t="s">
        <v>81</v>
      </c>
      <c r="N822" t="s">
        <v>146</v>
      </c>
      <c r="O822">
        <v>600</v>
      </c>
      <c r="P822" t="str">
        <f t="shared" si="152"/>
        <v>에너지너무많음</v>
      </c>
      <c r="Q822" t="str">
        <f t="shared" ca="1" si="158"/>
        <v>cu</v>
      </c>
      <c r="R822" t="s">
        <v>81</v>
      </c>
      <c r="S822" t="s">
        <v>147</v>
      </c>
      <c r="T822">
        <v>6400</v>
      </c>
      <c r="U822" t="str">
        <f t="shared" ca="1" si="151"/>
        <v>cu</v>
      </c>
      <c r="V822" t="str">
        <f t="shared" si="153"/>
        <v>EN</v>
      </c>
      <c r="W822">
        <f t="shared" si="154"/>
        <v>600</v>
      </c>
      <c r="X822" t="str">
        <f t="shared" ca="1" si="155"/>
        <v>cu</v>
      </c>
      <c r="Y822" t="str">
        <f t="shared" si="156"/>
        <v>GO</v>
      </c>
      <c r="Z822">
        <f t="shared" si="157"/>
        <v>6400</v>
      </c>
    </row>
    <row r="823" spans="1:26">
      <c r="A823" t="str">
        <f t="shared" si="149"/>
        <v>rt2</v>
      </c>
      <c r="B823" t="str">
        <f t="shared" si="150"/>
        <v>루틴2</v>
      </c>
      <c r="C823">
        <v>254</v>
      </c>
      <c r="D823">
        <v>112</v>
      </c>
      <c r="E823">
        <f t="shared" ca="1" si="159"/>
        <v>31288</v>
      </c>
      <c r="F823">
        <f ca="1">(60+SUMIF(OFFSET(N823,-$C823+1,0,$C823),"EN",OFFSET(O823,-$C823+1,0,$C823)))*SummonTypeTable!$Q$2</f>
        <v>9773.3333333333321</v>
      </c>
      <c r="G823" t="str">
        <f ca="1">IF(C823=1,60*SummonTypeTable!$Q$2-OFFSET(F823,0,-1),
IF(F823&lt;&gt;OFFSET(F823,-1,0),OFFSET(F823,-1,0)-OFFSET(F823,0,-1),""))</f>
        <v/>
      </c>
      <c r="H823" t="str">
        <f ca="1">IF(C823=1,60*SummonTypeTable!$Q$2/OFFSET(F823,0,-1),
IF(F823&lt;&gt;OFFSET(F823,-1,0),OFFSET(F823,-1,0)/OFFSET(F823,0,-1),""))</f>
        <v/>
      </c>
      <c r="I823">
        <f ca="1">(60+SUMIF(OFFSET(N823,-$C823+1,0,$C823),"EN",OFFSET(O823,-$C823+1,0,$C823))+SUMIF(OFFSET(S823,-$C823+1,0,$C823),"EN",OFFSET(T823,-$C823+1,0,$C823)))*SummonTypeTable!$Q$2</f>
        <v>9773.3333333333321</v>
      </c>
      <c r="J823" t="str">
        <f ca="1">IF(C823=1,60*SummonTypeTable!$Q$2-OFFSET(I823,0,-4),
IF(I823&lt;&gt;OFFSET(I823,-1,0),OFFSET(I823,-1,0)-OFFSET(I823,0,-4),""))</f>
        <v/>
      </c>
      <c r="K823" t="str">
        <f ca="1">IF(C823=1,60*SummonTypeTable!$Q$2/OFFSET(I823,0,-4),
IF(I823&lt;&gt;OFFSET(I823,-1,0),OFFSET(I823,-1,0)/OFFSET(I823,0,-4),""))</f>
        <v/>
      </c>
      <c r="L823" t="str">
        <f t="shared" ref="L823:L886" ca="1" si="160">IF(ISBLANK(M823),"",
VLOOKUP(M823,OFFSET(INDIRECT("$A:$B"),0,MATCH(M$1&amp;"_Verify",INDIRECT("$1:$1"),0)-1),2,0)
)</f>
        <v>it</v>
      </c>
      <c r="M823" t="s">
        <v>139</v>
      </c>
      <c r="N823" t="s">
        <v>138</v>
      </c>
      <c r="O823">
        <v>10</v>
      </c>
      <c r="P823" t="str">
        <f t="shared" si="152"/>
        <v/>
      </c>
      <c r="Q823" t="str">
        <f t="shared" ca="1" si="158"/>
        <v>cu</v>
      </c>
      <c r="R823" t="s">
        <v>81</v>
      </c>
      <c r="S823" t="s">
        <v>147</v>
      </c>
      <c r="T823">
        <v>6425</v>
      </c>
      <c r="U823" t="str">
        <f t="shared" ca="1" si="151"/>
        <v>it</v>
      </c>
      <c r="V823" t="str">
        <f t="shared" si="153"/>
        <v>Cash_sSpellGacha</v>
      </c>
      <c r="W823">
        <f t="shared" si="154"/>
        <v>10</v>
      </c>
      <c r="X823" t="str">
        <f t="shared" ca="1" si="155"/>
        <v>cu</v>
      </c>
      <c r="Y823" t="str">
        <f t="shared" si="156"/>
        <v>GO</v>
      </c>
      <c r="Z823">
        <f t="shared" si="157"/>
        <v>6425</v>
      </c>
    </row>
    <row r="824" spans="1:26">
      <c r="A824" t="str">
        <f t="shared" si="149"/>
        <v>rt2</v>
      </c>
      <c r="B824" t="str">
        <f t="shared" si="150"/>
        <v>루틴2</v>
      </c>
      <c r="C824">
        <v>255</v>
      </c>
      <c r="D824">
        <v>323</v>
      </c>
      <c r="E824">
        <f t="shared" ca="1" si="159"/>
        <v>31611</v>
      </c>
      <c r="F824">
        <f ca="1">(60+SUMIF(OFFSET(N824,-$C824+1,0,$C824),"EN",OFFSET(O824,-$C824+1,0,$C824)))*SummonTypeTable!$Q$2</f>
        <v>9773.3333333333321</v>
      </c>
      <c r="G824" t="str">
        <f ca="1">IF(C824=1,60*SummonTypeTable!$Q$2-OFFSET(F824,0,-1),
IF(F824&lt;&gt;OFFSET(F824,-1,0),OFFSET(F824,-1,0)-OFFSET(F824,0,-1),""))</f>
        <v/>
      </c>
      <c r="H824" t="str">
        <f ca="1">IF(C824=1,60*SummonTypeTable!$Q$2/OFFSET(F824,0,-1),
IF(F824&lt;&gt;OFFSET(F824,-1,0),OFFSET(F824,-1,0)/OFFSET(F824,0,-1),""))</f>
        <v/>
      </c>
      <c r="I824">
        <f ca="1">(60+SUMIF(OFFSET(N824,-$C824+1,0,$C824),"EN",OFFSET(O824,-$C824+1,0,$C824))+SUMIF(OFFSET(S824,-$C824+1,0,$C824),"EN",OFFSET(T824,-$C824+1,0,$C824)))*SummonTypeTable!$Q$2</f>
        <v>9773.3333333333321</v>
      </c>
      <c r="J824" t="str">
        <f ca="1">IF(C824=1,60*SummonTypeTable!$Q$2-OFFSET(I824,0,-4),
IF(I824&lt;&gt;OFFSET(I824,-1,0),OFFSET(I824,-1,0)-OFFSET(I824,0,-4),""))</f>
        <v/>
      </c>
      <c r="K824" t="str">
        <f ca="1">IF(C824=1,60*SummonTypeTable!$Q$2/OFFSET(I824,0,-4),
IF(I824&lt;&gt;OFFSET(I824,-1,0),OFFSET(I824,-1,0)/OFFSET(I824,0,-4),""))</f>
        <v/>
      </c>
      <c r="L824" t="str">
        <f t="shared" ca="1" si="160"/>
        <v>it</v>
      </c>
      <c r="M824" t="s">
        <v>139</v>
      </c>
      <c r="N824" t="s">
        <v>158</v>
      </c>
      <c r="O824">
        <v>10</v>
      </c>
      <c r="P824" t="str">
        <f t="shared" si="152"/>
        <v/>
      </c>
      <c r="Q824" t="str">
        <f t="shared" ca="1" si="158"/>
        <v>cu</v>
      </c>
      <c r="R824" t="s">
        <v>81</v>
      </c>
      <c r="S824" t="s">
        <v>147</v>
      </c>
      <c r="T824">
        <v>6450</v>
      </c>
      <c r="U824" t="str">
        <f t="shared" ca="1" si="151"/>
        <v>it</v>
      </c>
      <c r="V824" t="str">
        <f t="shared" si="153"/>
        <v>Cash_sEquipGacha</v>
      </c>
      <c r="W824">
        <f t="shared" si="154"/>
        <v>10</v>
      </c>
      <c r="X824" t="str">
        <f t="shared" ca="1" si="155"/>
        <v>cu</v>
      </c>
      <c r="Y824" t="str">
        <f t="shared" si="156"/>
        <v>GO</v>
      </c>
      <c r="Z824">
        <f t="shared" si="157"/>
        <v>6450</v>
      </c>
    </row>
    <row r="825" spans="1:26">
      <c r="A825" t="str">
        <f t="shared" si="149"/>
        <v>rt2</v>
      </c>
      <c r="B825" t="str">
        <f t="shared" si="150"/>
        <v>루틴2</v>
      </c>
      <c r="C825">
        <v>256</v>
      </c>
      <c r="D825">
        <v>785</v>
      </c>
      <c r="E825">
        <f t="shared" ca="1" si="159"/>
        <v>32396</v>
      </c>
      <c r="F825">
        <f ca="1">(60+SUMIF(OFFSET(N825,-$C825+1,0,$C825),"EN",OFFSET(O825,-$C825+1,0,$C825)))*SummonTypeTable!$Q$2</f>
        <v>10200</v>
      </c>
      <c r="G825">
        <f ca="1">IF(C825=1,60*SummonTypeTable!$Q$2-OFFSET(F825,0,-1),
IF(F825&lt;&gt;OFFSET(F825,-1,0),OFFSET(F825,-1,0)-OFFSET(F825,0,-1),""))</f>
        <v>-22622.666666666668</v>
      </c>
      <c r="H825">
        <f ca="1">IF(C825=1,60*SummonTypeTable!$Q$2/OFFSET(F825,0,-1),
IF(F825&lt;&gt;OFFSET(F825,-1,0),OFFSET(F825,-1,0)/OFFSET(F825,0,-1),""))</f>
        <v>0.30168333539120051</v>
      </c>
      <c r="I825">
        <f ca="1">(60+SUMIF(OFFSET(N825,-$C825+1,0,$C825),"EN",OFFSET(O825,-$C825+1,0,$C825))+SUMIF(OFFSET(S825,-$C825+1,0,$C825),"EN",OFFSET(T825,-$C825+1,0,$C825)))*SummonTypeTable!$Q$2</f>
        <v>10200</v>
      </c>
      <c r="J825">
        <f ca="1">IF(C825=1,60*SummonTypeTable!$Q$2-OFFSET(I825,0,-4),
IF(I825&lt;&gt;OFFSET(I825,-1,0),OFFSET(I825,-1,0)-OFFSET(I825,0,-4),""))</f>
        <v>-22622.666666666668</v>
      </c>
      <c r="K825">
        <f ca="1">IF(C825=1,60*SummonTypeTable!$Q$2/OFFSET(I825,0,-4),
IF(I825&lt;&gt;OFFSET(I825,-1,0),OFFSET(I825,-1,0)/OFFSET(I825,0,-4),""))</f>
        <v>0.30168333539120051</v>
      </c>
      <c r="L825" t="str">
        <f t="shared" ca="1" si="160"/>
        <v>cu</v>
      </c>
      <c r="M825" t="s">
        <v>81</v>
      </c>
      <c r="N825" t="s">
        <v>146</v>
      </c>
      <c r="O825">
        <v>640</v>
      </c>
      <c r="P825" t="str">
        <f t="shared" si="152"/>
        <v>에너지너무많음</v>
      </c>
      <c r="Q825" t="str">
        <f t="shared" ca="1" si="158"/>
        <v>cu</v>
      </c>
      <c r="R825" t="s">
        <v>81</v>
      </c>
      <c r="S825" t="s">
        <v>147</v>
      </c>
      <c r="T825">
        <v>6475</v>
      </c>
      <c r="U825" t="str">
        <f t="shared" ca="1" si="151"/>
        <v>cu</v>
      </c>
      <c r="V825" t="str">
        <f t="shared" si="153"/>
        <v>EN</v>
      </c>
      <c r="W825">
        <f t="shared" si="154"/>
        <v>640</v>
      </c>
      <c r="X825" t="str">
        <f t="shared" ca="1" si="155"/>
        <v>cu</v>
      </c>
      <c r="Y825" t="str">
        <f t="shared" si="156"/>
        <v>GO</v>
      </c>
      <c r="Z825">
        <f t="shared" si="157"/>
        <v>6475</v>
      </c>
    </row>
    <row r="826" spans="1:26">
      <c r="A826" t="str">
        <f t="shared" si="149"/>
        <v>rt2</v>
      </c>
      <c r="B826" t="str">
        <f t="shared" si="150"/>
        <v>루틴2</v>
      </c>
      <c r="C826">
        <v>257</v>
      </c>
      <c r="D826">
        <v>194</v>
      </c>
      <c r="E826">
        <f t="shared" ca="1" si="159"/>
        <v>32590</v>
      </c>
      <c r="F826">
        <f ca="1">(60+SUMIF(OFFSET(N826,-$C826+1,0,$C826),"EN",OFFSET(O826,-$C826+1,0,$C826)))*SummonTypeTable!$Q$2</f>
        <v>10200</v>
      </c>
      <c r="G826" t="str">
        <f ca="1">IF(C826=1,60*SummonTypeTable!$Q$2-OFFSET(F826,0,-1),
IF(F826&lt;&gt;OFFSET(F826,-1,0),OFFSET(F826,-1,0)-OFFSET(F826,0,-1),""))</f>
        <v/>
      </c>
      <c r="H826" t="str">
        <f ca="1">IF(C826=1,60*SummonTypeTable!$Q$2/OFFSET(F826,0,-1),
IF(F826&lt;&gt;OFFSET(F826,-1,0),OFFSET(F826,-1,0)/OFFSET(F826,0,-1),""))</f>
        <v/>
      </c>
      <c r="I826">
        <f ca="1">(60+SUMIF(OFFSET(N826,-$C826+1,0,$C826),"EN",OFFSET(O826,-$C826+1,0,$C826))+SUMIF(OFFSET(S826,-$C826+1,0,$C826),"EN",OFFSET(T826,-$C826+1,0,$C826)))*SummonTypeTable!$Q$2</f>
        <v>10200</v>
      </c>
      <c r="J826" t="str">
        <f ca="1">IF(C826=1,60*SummonTypeTable!$Q$2-OFFSET(I826,0,-4),
IF(I826&lt;&gt;OFFSET(I826,-1,0),OFFSET(I826,-1,0)-OFFSET(I826,0,-4),""))</f>
        <v/>
      </c>
      <c r="K826" t="str">
        <f ca="1">IF(C826=1,60*SummonTypeTable!$Q$2/OFFSET(I826,0,-4),
IF(I826&lt;&gt;OFFSET(I826,-1,0),OFFSET(I826,-1,0)/OFFSET(I826,0,-4),""))</f>
        <v/>
      </c>
      <c r="L826" t="str">
        <f t="shared" ca="1" si="160"/>
        <v>cu</v>
      </c>
      <c r="M826" t="s">
        <v>81</v>
      </c>
      <c r="N826" t="s">
        <v>147</v>
      </c>
      <c r="O826">
        <v>13000</v>
      </c>
      <c r="P826" t="str">
        <f t="shared" si="152"/>
        <v/>
      </c>
      <c r="Q826" t="str">
        <f t="shared" ca="1" si="158"/>
        <v>cu</v>
      </c>
      <c r="R826" t="s">
        <v>81</v>
      </c>
      <c r="S826" t="s">
        <v>147</v>
      </c>
      <c r="T826">
        <v>6500</v>
      </c>
      <c r="U826" t="str">
        <f t="shared" ca="1" si="151"/>
        <v>cu</v>
      </c>
      <c r="V826" t="str">
        <f t="shared" si="153"/>
        <v>GO</v>
      </c>
      <c r="W826">
        <f t="shared" si="154"/>
        <v>13000</v>
      </c>
      <c r="X826" t="str">
        <f t="shared" ca="1" si="155"/>
        <v>cu</v>
      </c>
      <c r="Y826" t="str">
        <f t="shared" si="156"/>
        <v>GO</v>
      </c>
      <c r="Z826">
        <f t="shared" si="157"/>
        <v>6500</v>
      </c>
    </row>
    <row r="827" spans="1:26">
      <c r="A827" t="str">
        <f t="shared" si="149"/>
        <v>rt2</v>
      </c>
      <c r="B827" t="str">
        <f t="shared" si="150"/>
        <v>루틴2</v>
      </c>
      <c r="C827">
        <v>258</v>
      </c>
      <c r="D827">
        <v>256</v>
      </c>
      <c r="E827">
        <f t="shared" ca="1" si="159"/>
        <v>32846</v>
      </c>
      <c r="F827">
        <f ca="1">(60+SUMIF(OFFSET(N827,-$C827+1,0,$C827),"EN",OFFSET(O827,-$C827+1,0,$C827)))*SummonTypeTable!$Q$2</f>
        <v>10200</v>
      </c>
      <c r="G827" t="str">
        <f ca="1">IF(C827=1,60*SummonTypeTable!$Q$2-OFFSET(F827,0,-1),
IF(F827&lt;&gt;OFFSET(F827,-1,0),OFFSET(F827,-1,0)-OFFSET(F827,0,-1),""))</f>
        <v/>
      </c>
      <c r="H827" t="str">
        <f ca="1">IF(C827=1,60*SummonTypeTable!$Q$2/OFFSET(F827,0,-1),
IF(F827&lt;&gt;OFFSET(F827,-1,0),OFFSET(F827,-1,0)/OFFSET(F827,0,-1),""))</f>
        <v/>
      </c>
      <c r="I827">
        <f ca="1">(60+SUMIF(OFFSET(N827,-$C827+1,0,$C827),"EN",OFFSET(O827,-$C827+1,0,$C827))+SUMIF(OFFSET(S827,-$C827+1,0,$C827),"EN",OFFSET(T827,-$C827+1,0,$C827)))*SummonTypeTable!$Q$2</f>
        <v>10200</v>
      </c>
      <c r="J827" t="str">
        <f ca="1">IF(C827=1,60*SummonTypeTable!$Q$2-OFFSET(I827,0,-4),
IF(I827&lt;&gt;OFFSET(I827,-1,0),OFFSET(I827,-1,0)-OFFSET(I827,0,-4),""))</f>
        <v/>
      </c>
      <c r="K827" t="str">
        <f ca="1">IF(C827=1,60*SummonTypeTable!$Q$2/OFFSET(I827,0,-4),
IF(I827&lt;&gt;OFFSET(I827,-1,0),OFFSET(I827,-1,0)/OFFSET(I827,0,-4),""))</f>
        <v/>
      </c>
      <c r="L827" t="str">
        <f t="shared" ca="1" si="160"/>
        <v>it</v>
      </c>
      <c r="M827" t="s">
        <v>139</v>
      </c>
      <c r="N827" t="s">
        <v>140</v>
      </c>
      <c r="O827">
        <v>10</v>
      </c>
      <c r="P827" t="str">
        <f t="shared" si="152"/>
        <v/>
      </c>
      <c r="Q827" t="str">
        <f t="shared" ca="1" si="158"/>
        <v>cu</v>
      </c>
      <c r="R827" t="s">
        <v>81</v>
      </c>
      <c r="S827" t="s">
        <v>147</v>
      </c>
      <c r="T827">
        <v>6525</v>
      </c>
      <c r="U827" t="str">
        <f t="shared" ca="1" si="151"/>
        <v>it</v>
      </c>
      <c r="V827" t="str">
        <f t="shared" si="153"/>
        <v>Cash_sCharacterGacha</v>
      </c>
      <c r="W827">
        <f t="shared" si="154"/>
        <v>10</v>
      </c>
      <c r="X827" t="str">
        <f t="shared" ca="1" si="155"/>
        <v>cu</v>
      </c>
      <c r="Y827" t="str">
        <f t="shared" si="156"/>
        <v>GO</v>
      </c>
      <c r="Z827">
        <f t="shared" si="157"/>
        <v>6525</v>
      </c>
    </row>
    <row r="828" spans="1:26">
      <c r="A828" t="str">
        <f t="shared" si="149"/>
        <v>rt2</v>
      </c>
      <c r="B828" t="str">
        <f t="shared" si="150"/>
        <v>루틴2</v>
      </c>
      <c r="C828">
        <v>259</v>
      </c>
      <c r="D828">
        <v>802</v>
      </c>
      <c r="E828">
        <f t="shared" ca="1" si="159"/>
        <v>33648</v>
      </c>
      <c r="F828">
        <f ca="1">(60+SUMIF(OFFSET(N828,-$C828+1,0,$C828),"EN",OFFSET(O828,-$C828+1,0,$C828)))*SummonTypeTable!$Q$2</f>
        <v>10653.333333333332</v>
      </c>
      <c r="G828">
        <f ca="1">IF(C828=1,60*SummonTypeTable!$Q$2-OFFSET(F828,0,-1),
IF(F828&lt;&gt;OFFSET(F828,-1,0),OFFSET(F828,-1,0)-OFFSET(F828,0,-1),""))</f>
        <v>-23448</v>
      </c>
      <c r="H828">
        <f ca="1">IF(C828=1,60*SummonTypeTable!$Q$2/OFFSET(F828,0,-1),
IF(F828&lt;&gt;OFFSET(F828,-1,0),OFFSET(F828,-1,0)/OFFSET(F828,0,-1),""))</f>
        <v>0.30313837375178315</v>
      </c>
      <c r="I828">
        <f ca="1">(60+SUMIF(OFFSET(N828,-$C828+1,0,$C828),"EN",OFFSET(O828,-$C828+1,0,$C828))+SUMIF(OFFSET(S828,-$C828+1,0,$C828),"EN",OFFSET(T828,-$C828+1,0,$C828)))*SummonTypeTable!$Q$2</f>
        <v>10653.333333333332</v>
      </c>
      <c r="J828">
        <f ca="1">IF(C828=1,60*SummonTypeTable!$Q$2-OFFSET(I828,0,-4),
IF(I828&lt;&gt;OFFSET(I828,-1,0),OFFSET(I828,-1,0)-OFFSET(I828,0,-4),""))</f>
        <v>-23448</v>
      </c>
      <c r="K828">
        <f ca="1">IF(C828=1,60*SummonTypeTable!$Q$2/OFFSET(I828,0,-4),
IF(I828&lt;&gt;OFFSET(I828,-1,0),OFFSET(I828,-1,0)/OFFSET(I828,0,-4),""))</f>
        <v>0.30313837375178315</v>
      </c>
      <c r="L828" t="str">
        <f t="shared" ca="1" si="160"/>
        <v>cu</v>
      </c>
      <c r="M828" t="s">
        <v>81</v>
      </c>
      <c r="N828" t="s">
        <v>146</v>
      </c>
      <c r="O828">
        <v>680</v>
      </c>
      <c r="P828" t="str">
        <f t="shared" si="152"/>
        <v>에너지너무많음</v>
      </c>
      <c r="Q828" t="str">
        <f t="shared" ca="1" si="158"/>
        <v>cu</v>
      </c>
      <c r="R828" t="s">
        <v>81</v>
      </c>
      <c r="S828" t="s">
        <v>147</v>
      </c>
      <c r="T828">
        <v>6550</v>
      </c>
      <c r="U828" t="str">
        <f t="shared" ca="1" si="151"/>
        <v>cu</v>
      </c>
      <c r="V828" t="str">
        <f t="shared" si="153"/>
        <v>EN</v>
      </c>
      <c r="W828">
        <f t="shared" si="154"/>
        <v>680</v>
      </c>
      <c r="X828" t="str">
        <f t="shared" ca="1" si="155"/>
        <v>cu</v>
      </c>
      <c r="Y828" t="str">
        <f t="shared" si="156"/>
        <v>GO</v>
      </c>
      <c r="Z828">
        <f t="shared" si="157"/>
        <v>6550</v>
      </c>
    </row>
    <row r="829" spans="1:26">
      <c r="A829" t="str">
        <f t="shared" ref="A829:A853" si="161">A828</f>
        <v>rt2</v>
      </c>
      <c r="B829" t="str">
        <f t="shared" ref="B829:B853" si="162">B828</f>
        <v>루틴2</v>
      </c>
      <c r="C829">
        <v>260</v>
      </c>
      <c r="D829">
        <v>88</v>
      </c>
      <c r="E829">
        <f t="shared" ca="1" si="159"/>
        <v>33736</v>
      </c>
      <c r="F829">
        <f ca="1">(60+SUMIF(OFFSET(N829,-$C829+1,0,$C829),"EN",OFFSET(O829,-$C829+1,0,$C829)))*SummonTypeTable!$Q$2</f>
        <v>10653.333333333332</v>
      </c>
      <c r="G829" t="str">
        <f ca="1">IF(C829=1,60*SummonTypeTable!$Q$2-OFFSET(F829,0,-1),
IF(F829&lt;&gt;OFFSET(F829,-1,0),OFFSET(F829,-1,0)-OFFSET(F829,0,-1),""))</f>
        <v/>
      </c>
      <c r="H829" t="str">
        <f ca="1">IF(C829=1,60*SummonTypeTable!$Q$2/OFFSET(F829,0,-1),
IF(F829&lt;&gt;OFFSET(F829,-1,0),OFFSET(F829,-1,0)/OFFSET(F829,0,-1),""))</f>
        <v/>
      </c>
      <c r="I829">
        <f ca="1">(60+SUMIF(OFFSET(N829,-$C829+1,0,$C829),"EN",OFFSET(O829,-$C829+1,0,$C829))+SUMIF(OFFSET(S829,-$C829+1,0,$C829),"EN",OFFSET(T829,-$C829+1,0,$C829)))*SummonTypeTable!$Q$2</f>
        <v>10653.333333333332</v>
      </c>
      <c r="J829" t="str">
        <f ca="1">IF(C829=1,60*SummonTypeTable!$Q$2-OFFSET(I829,0,-4),
IF(I829&lt;&gt;OFFSET(I829,-1,0),OFFSET(I829,-1,0)-OFFSET(I829,0,-4),""))</f>
        <v/>
      </c>
      <c r="K829" t="str">
        <f ca="1">IF(C829=1,60*SummonTypeTable!$Q$2/OFFSET(I829,0,-4),
IF(I829&lt;&gt;OFFSET(I829,-1,0),OFFSET(I829,-1,0)/OFFSET(I829,0,-4),""))</f>
        <v/>
      </c>
      <c r="L829" t="str">
        <f t="shared" ca="1" si="160"/>
        <v>cu</v>
      </c>
      <c r="M829" t="s">
        <v>81</v>
      </c>
      <c r="N829" t="s">
        <v>147</v>
      </c>
      <c r="O829">
        <v>13150</v>
      </c>
      <c r="P829" t="str">
        <f t="shared" si="152"/>
        <v/>
      </c>
      <c r="Q829" t="str">
        <f t="shared" ca="1" si="158"/>
        <v>cu</v>
      </c>
      <c r="R829" t="s">
        <v>81</v>
      </c>
      <c r="S829" t="s">
        <v>147</v>
      </c>
      <c r="T829">
        <v>6575</v>
      </c>
      <c r="U829" t="str">
        <f t="shared" ca="1" si="151"/>
        <v>cu</v>
      </c>
      <c r="V829" t="str">
        <f t="shared" si="153"/>
        <v>GO</v>
      </c>
      <c r="W829">
        <f t="shared" si="154"/>
        <v>13150</v>
      </c>
      <c r="X829" t="str">
        <f t="shared" ca="1" si="155"/>
        <v>cu</v>
      </c>
      <c r="Y829" t="str">
        <f t="shared" si="156"/>
        <v>GO</v>
      </c>
      <c r="Z829">
        <f t="shared" si="157"/>
        <v>6575</v>
      </c>
    </row>
    <row r="830" spans="1:26">
      <c r="A830" t="str">
        <f t="shared" si="161"/>
        <v>rt2</v>
      </c>
      <c r="B830" t="str">
        <f t="shared" si="162"/>
        <v>루틴2</v>
      </c>
      <c r="C830">
        <v>261</v>
      </c>
      <c r="D830">
        <v>125</v>
      </c>
      <c r="E830">
        <f t="shared" ca="1" si="159"/>
        <v>33861</v>
      </c>
      <c r="F830">
        <f ca="1">(60+SUMIF(OFFSET(N830,-$C830+1,0,$C830),"EN",OFFSET(O830,-$C830+1,0,$C830)))*SummonTypeTable!$Q$2</f>
        <v>10653.333333333332</v>
      </c>
      <c r="G830" t="str">
        <f ca="1">IF(C830=1,60*SummonTypeTable!$Q$2-OFFSET(F830,0,-1),
IF(F830&lt;&gt;OFFSET(F830,-1,0),OFFSET(F830,-1,0)-OFFSET(F830,0,-1),""))</f>
        <v/>
      </c>
      <c r="H830" t="str">
        <f ca="1">IF(C830=1,60*SummonTypeTable!$Q$2/OFFSET(F830,0,-1),
IF(F830&lt;&gt;OFFSET(F830,-1,0),OFFSET(F830,-1,0)/OFFSET(F830,0,-1),""))</f>
        <v/>
      </c>
      <c r="I830">
        <f ca="1">(60+SUMIF(OFFSET(N830,-$C830+1,0,$C830),"EN",OFFSET(O830,-$C830+1,0,$C830))+SUMIF(OFFSET(S830,-$C830+1,0,$C830),"EN",OFFSET(T830,-$C830+1,0,$C830)))*SummonTypeTable!$Q$2</f>
        <v>10653.333333333332</v>
      </c>
      <c r="J830" t="str">
        <f ca="1">IF(C830=1,60*SummonTypeTable!$Q$2-OFFSET(I830,0,-4),
IF(I830&lt;&gt;OFFSET(I830,-1,0),OFFSET(I830,-1,0)-OFFSET(I830,0,-4),""))</f>
        <v/>
      </c>
      <c r="K830" t="str">
        <f ca="1">IF(C830=1,60*SummonTypeTable!$Q$2/OFFSET(I830,0,-4),
IF(I830&lt;&gt;OFFSET(I830,-1,0),OFFSET(I830,-1,0)/OFFSET(I830,0,-4),""))</f>
        <v/>
      </c>
      <c r="L830" t="str">
        <f t="shared" ca="1" si="160"/>
        <v>it</v>
      </c>
      <c r="M830" t="s">
        <v>139</v>
      </c>
      <c r="N830" t="s">
        <v>158</v>
      </c>
      <c r="O830">
        <v>3</v>
      </c>
      <c r="P830" t="str">
        <f t="shared" si="152"/>
        <v/>
      </c>
      <c r="Q830" t="str">
        <f t="shared" ca="1" si="158"/>
        <v>cu</v>
      </c>
      <c r="R830" t="s">
        <v>81</v>
      </c>
      <c r="S830" t="s">
        <v>147</v>
      </c>
      <c r="T830">
        <v>6600</v>
      </c>
      <c r="U830" t="str">
        <f t="shared" ca="1" si="151"/>
        <v>it</v>
      </c>
      <c r="V830" t="str">
        <f t="shared" si="153"/>
        <v>Cash_sEquipGacha</v>
      </c>
      <c r="W830">
        <f t="shared" si="154"/>
        <v>3</v>
      </c>
      <c r="X830" t="str">
        <f t="shared" ca="1" si="155"/>
        <v>cu</v>
      </c>
      <c r="Y830" t="str">
        <f t="shared" si="156"/>
        <v>GO</v>
      </c>
      <c r="Z830">
        <f t="shared" si="157"/>
        <v>6600</v>
      </c>
    </row>
    <row r="831" spans="1:26">
      <c r="A831" t="str">
        <f t="shared" si="161"/>
        <v>rt2</v>
      </c>
      <c r="B831" t="str">
        <f t="shared" si="162"/>
        <v>루틴2</v>
      </c>
      <c r="C831">
        <v>262</v>
      </c>
      <c r="D831">
        <v>175</v>
      </c>
      <c r="E831">
        <f t="shared" ca="1" si="159"/>
        <v>34036</v>
      </c>
      <c r="F831">
        <f ca="1">(60+SUMIF(OFFSET(N831,-$C831+1,0,$C831),"EN",OFFSET(O831,-$C831+1,0,$C831)))*SummonTypeTable!$Q$2</f>
        <v>10653.333333333332</v>
      </c>
      <c r="G831" t="str">
        <f ca="1">IF(C831=1,60*SummonTypeTable!$Q$2-OFFSET(F831,0,-1),
IF(F831&lt;&gt;OFFSET(F831,-1,0),OFFSET(F831,-1,0)-OFFSET(F831,0,-1),""))</f>
        <v/>
      </c>
      <c r="H831" t="str">
        <f ca="1">IF(C831=1,60*SummonTypeTable!$Q$2/OFFSET(F831,0,-1),
IF(F831&lt;&gt;OFFSET(F831,-1,0),OFFSET(F831,-1,0)/OFFSET(F831,0,-1),""))</f>
        <v/>
      </c>
      <c r="I831">
        <f ca="1">(60+SUMIF(OFFSET(N831,-$C831+1,0,$C831),"EN",OFFSET(O831,-$C831+1,0,$C831))+SUMIF(OFFSET(S831,-$C831+1,0,$C831),"EN",OFFSET(T831,-$C831+1,0,$C831)))*SummonTypeTable!$Q$2</f>
        <v>10653.333333333332</v>
      </c>
      <c r="J831" t="str">
        <f ca="1">IF(C831=1,60*SummonTypeTable!$Q$2-OFFSET(I831,0,-4),
IF(I831&lt;&gt;OFFSET(I831,-1,0),OFFSET(I831,-1,0)-OFFSET(I831,0,-4),""))</f>
        <v/>
      </c>
      <c r="K831" t="str">
        <f ca="1">IF(C831=1,60*SummonTypeTable!$Q$2/OFFSET(I831,0,-4),
IF(I831&lt;&gt;OFFSET(I831,-1,0),OFFSET(I831,-1,0)/OFFSET(I831,0,-4),""))</f>
        <v/>
      </c>
      <c r="L831" t="str">
        <f t="shared" ca="1" si="160"/>
        <v>cu</v>
      </c>
      <c r="M831" t="s">
        <v>81</v>
      </c>
      <c r="N831" t="s">
        <v>147</v>
      </c>
      <c r="O831">
        <v>13250</v>
      </c>
      <c r="P831" t="str">
        <f t="shared" si="152"/>
        <v/>
      </c>
      <c r="Q831" t="str">
        <f t="shared" ca="1" si="158"/>
        <v>cu</v>
      </c>
      <c r="R831" t="s">
        <v>81</v>
      </c>
      <c r="S831" t="s">
        <v>147</v>
      </c>
      <c r="T831">
        <v>6625</v>
      </c>
      <c r="U831" t="str">
        <f t="shared" ca="1" si="151"/>
        <v>cu</v>
      </c>
      <c r="V831" t="str">
        <f t="shared" si="153"/>
        <v>GO</v>
      </c>
      <c r="W831">
        <f t="shared" si="154"/>
        <v>13250</v>
      </c>
      <c r="X831" t="str">
        <f t="shared" ca="1" si="155"/>
        <v>cu</v>
      </c>
      <c r="Y831" t="str">
        <f t="shared" si="156"/>
        <v>GO</v>
      </c>
      <c r="Z831">
        <f t="shared" si="157"/>
        <v>6625</v>
      </c>
    </row>
    <row r="832" spans="1:26">
      <c r="A832" t="str">
        <f t="shared" si="161"/>
        <v>rt2</v>
      </c>
      <c r="B832" t="str">
        <f t="shared" si="162"/>
        <v>루틴2</v>
      </c>
      <c r="C832">
        <v>263</v>
      </c>
      <c r="D832">
        <v>225</v>
      </c>
      <c r="E832">
        <f t="shared" ca="1" si="159"/>
        <v>34261</v>
      </c>
      <c r="F832">
        <f ca="1">(60+SUMIF(OFFSET(N832,-$C832+1,0,$C832),"EN",OFFSET(O832,-$C832+1,0,$C832)))*SummonTypeTable!$Q$2</f>
        <v>10653.333333333332</v>
      </c>
      <c r="G832" t="str">
        <f ca="1">IF(C832=1,60*SummonTypeTable!$Q$2-OFFSET(F832,0,-1),
IF(F832&lt;&gt;OFFSET(F832,-1,0),OFFSET(F832,-1,0)-OFFSET(F832,0,-1),""))</f>
        <v/>
      </c>
      <c r="H832" t="str">
        <f ca="1">IF(C832=1,60*SummonTypeTable!$Q$2/OFFSET(F832,0,-1),
IF(F832&lt;&gt;OFFSET(F832,-1,0),OFFSET(F832,-1,0)/OFFSET(F832,0,-1),""))</f>
        <v/>
      </c>
      <c r="I832">
        <f ca="1">(60+SUMIF(OFFSET(N832,-$C832+1,0,$C832),"EN",OFFSET(O832,-$C832+1,0,$C832))+SUMIF(OFFSET(S832,-$C832+1,0,$C832),"EN",OFFSET(T832,-$C832+1,0,$C832)))*SummonTypeTable!$Q$2</f>
        <v>10653.333333333332</v>
      </c>
      <c r="J832" t="str">
        <f ca="1">IF(C832=1,60*SummonTypeTable!$Q$2-OFFSET(I832,0,-4),
IF(I832&lt;&gt;OFFSET(I832,-1,0),OFFSET(I832,-1,0)-OFFSET(I832,0,-4),""))</f>
        <v/>
      </c>
      <c r="K832" t="str">
        <f ca="1">IF(C832=1,60*SummonTypeTable!$Q$2/OFFSET(I832,0,-4),
IF(I832&lt;&gt;OFFSET(I832,-1,0),OFFSET(I832,-1,0)/OFFSET(I832,0,-4),""))</f>
        <v/>
      </c>
      <c r="L832" t="str">
        <f t="shared" ca="1" si="160"/>
        <v>cu</v>
      </c>
      <c r="M832" t="s">
        <v>81</v>
      </c>
      <c r="N832" t="s">
        <v>147</v>
      </c>
      <c r="O832">
        <v>13300</v>
      </c>
      <c r="P832" t="str">
        <f t="shared" si="152"/>
        <v/>
      </c>
      <c r="Q832" t="str">
        <f t="shared" ca="1" si="158"/>
        <v>cu</v>
      </c>
      <c r="R832" t="s">
        <v>81</v>
      </c>
      <c r="S832" t="s">
        <v>147</v>
      </c>
      <c r="T832">
        <v>6650</v>
      </c>
      <c r="U832" t="str">
        <f t="shared" ca="1" si="151"/>
        <v>cu</v>
      </c>
      <c r="V832" t="str">
        <f t="shared" si="153"/>
        <v>GO</v>
      </c>
      <c r="W832">
        <f t="shared" si="154"/>
        <v>13300</v>
      </c>
      <c r="X832" t="str">
        <f t="shared" ca="1" si="155"/>
        <v>cu</v>
      </c>
      <c r="Y832" t="str">
        <f t="shared" si="156"/>
        <v>GO</v>
      </c>
      <c r="Z832">
        <f t="shared" si="157"/>
        <v>6650</v>
      </c>
    </row>
    <row r="833" spans="1:26">
      <c r="A833" t="str">
        <f t="shared" si="161"/>
        <v>rt2</v>
      </c>
      <c r="B833" t="str">
        <f t="shared" si="162"/>
        <v>루틴2</v>
      </c>
      <c r="C833">
        <v>264</v>
      </c>
      <c r="D833">
        <v>671</v>
      </c>
      <c r="E833">
        <f t="shared" ca="1" si="159"/>
        <v>34932</v>
      </c>
      <c r="F833">
        <f ca="1">(60+SUMIF(OFFSET(N833,-$C833+1,0,$C833),"EN",OFFSET(O833,-$C833+1,0,$C833)))*SummonTypeTable!$Q$2</f>
        <v>11133.333333333332</v>
      </c>
      <c r="G833">
        <f ca="1">IF(C833=1,60*SummonTypeTable!$Q$2-OFFSET(F833,0,-1),
IF(F833&lt;&gt;OFFSET(F833,-1,0),OFFSET(F833,-1,0)-OFFSET(F833,0,-1),""))</f>
        <v>-24278.666666666668</v>
      </c>
      <c r="H833">
        <f ca="1">IF(C833=1,60*SummonTypeTable!$Q$2/OFFSET(F833,0,-1),
IF(F833&lt;&gt;OFFSET(F833,-1,0),OFFSET(F833,-1,0)/OFFSET(F833,0,-1),""))</f>
        <v>0.30497347226993393</v>
      </c>
      <c r="I833">
        <f ca="1">(60+SUMIF(OFFSET(N833,-$C833+1,0,$C833),"EN",OFFSET(O833,-$C833+1,0,$C833))+SUMIF(OFFSET(S833,-$C833+1,0,$C833),"EN",OFFSET(T833,-$C833+1,0,$C833)))*SummonTypeTable!$Q$2</f>
        <v>11133.333333333332</v>
      </c>
      <c r="J833">
        <f ca="1">IF(C833=1,60*SummonTypeTable!$Q$2-OFFSET(I833,0,-4),
IF(I833&lt;&gt;OFFSET(I833,-1,0),OFFSET(I833,-1,0)-OFFSET(I833,0,-4),""))</f>
        <v>-24278.666666666668</v>
      </c>
      <c r="K833">
        <f ca="1">IF(C833=1,60*SummonTypeTable!$Q$2/OFFSET(I833,0,-4),
IF(I833&lt;&gt;OFFSET(I833,-1,0),OFFSET(I833,-1,0)/OFFSET(I833,0,-4),""))</f>
        <v>0.30497347226993393</v>
      </c>
      <c r="L833" t="str">
        <f t="shared" ca="1" si="160"/>
        <v>cu</v>
      </c>
      <c r="M833" t="s">
        <v>81</v>
      </c>
      <c r="N833" t="s">
        <v>146</v>
      </c>
      <c r="O833">
        <v>720</v>
      </c>
      <c r="P833" t="str">
        <f t="shared" si="152"/>
        <v>에너지너무많음</v>
      </c>
      <c r="Q833" t="str">
        <f t="shared" ca="1" si="158"/>
        <v>cu</v>
      </c>
      <c r="R833" t="s">
        <v>81</v>
      </c>
      <c r="S833" t="s">
        <v>147</v>
      </c>
      <c r="T833">
        <v>6675</v>
      </c>
      <c r="U833" t="str">
        <f t="shared" ca="1" si="151"/>
        <v>cu</v>
      </c>
      <c r="V833" t="str">
        <f t="shared" si="153"/>
        <v>EN</v>
      </c>
      <c r="W833">
        <f t="shared" si="154"/>
        <v>720</v>
      </c>
      <c r="X833" t="str">
        <f t="shared" ca="1" si="155"/>
        <v>cu</v>
      </c>
      <c r="Y833" t="str">
        <f t="shared" si="156"/>
        <v>GO</v>
      </c>
      <c r="Z833">
        <f t="shared" si="157"/>
        <v>6675</v>
      </c>
    </row>
    <row r="834" spans="1:26">
      <c r="A834" t="str">
        <f t="shared" si="161"/>
        <v>rt2</v>
      </c>
      <c r="B834" t="str">
        <f t="shared" si="162"/>
        <v>루틴2</v>
      </c>
      <c r="C834">
        <v>265</v>
      </c>
      <c r="D834">
        <v>135</v>
      </c>
      <c r="E834">
        <f t="shared" ca="1" si="159"/>
        <v>35067</v>
      </c>
      <c r="F834">
        <f ca="1">(60+SUMIF(OFFSET(N834,-$C834+1,0,$C834),"EN",OFFSET(O834,-$C834+1,0,$C834)))*SummonTypeTable!$Q$2</f>
        <v>11133.333333333332</v>
      </c>
      <c r="G834" t="str">
        <f ca="1">IF(C834=1,60*SummonTypeTable!$Q$2-OFFSET(F834,0,-1),
IF(F834&lt;&gt;OFFSET(F834,-1,0),OFFSET(F834,-1,0)-OFFSET(F834,0,-1),""))</f>
        <v/>
      </c>
      <c r="H834" t="str">
        <f ca="1">IF(C834=1,60*SummonTypeTable!$Q$2/OFFSET(F834,0,-1),
IF(F834&lt;&gt;OFFSET(F834,-1,0),OFFSET(F834,-1,0)/OFFSET(F834,0,-1),""))</f>
        <v/>
      </c>
      <c r="I834">
        <f ca="1">(60+SUMIF(OFFSET(N834,-$C834+1,0,$C834),"EN",OFFSET(O834,-$C834+1,0,$C834))+SUMIF(OFFSET(S834,-$C834+1,0,$C834),"EN",OFFSET(T834,-$C834+1,0,$C834)))*SummonTypeTable!$Q$2</f>
        <v>11133.333333333332</v>
      </c>
      <c r="J834" t="str">
        <f ca="1">IF(C834=1,60*SummonTypeTable!$Q$2-OFFSET(I834,0,-4),
IF(I834&lt;&gt;OFFSET(I834,-1,0),OFFSET(I834,-1,0)-OFFSET(I834,0,-4),""))</f>
        <v/>
      </c>
      <c r="K834" t="str">
        <f ca="1">IF(C834=1,60*SummonTypeTable!$Q$2/OFFSET(I834,0,-4),
IF(I834&lt;&gt;OFFSET(I834,-1,0),OFFSET(I834,-1,0)/OFFSET(I834,0,-4),""))</f>
        <v/>
      </c>
      <c r="L834" t="str">
        <f t="shared" ca="1" si="160"/>
        <v>it</v>
      </c>
      <c r="M834" t="s">
        <v>139</v>
      </c>
      <c r="N834" t="s">
        <v>158</v>
      </c>
      <c r="O834">
        <v>3</v>
      </c>
      <c r="P834" t="str">
        <f t="shared" si="152"/>
        <v/>
      </c>
      <c r="Q834" t="str">
        <f t="shared" ca="1" si="158"/>
        <v>cu</v>
      </c>
      <c r="R834" t="s">
        <v>81</v>
      </c>
      <c r="S834" t="s">
        <v>147</v>
      </c>
      <c r="T834">
        <v>6700</v>
      </c>
      <c r="U834" t="str">
        <f t="shared" ref="U834:U897" ca="1" si="163">IF(LEN(L834)=0,"",L834)</f>
        <v>it</v>
      </c>
      <c r="V834" t="str">
        <f t="shared" si="153"/>
        <v>Cash_sEquipGacha</v>
      </c>
      <c r="W834">
        <f t="shared" si="154"/>
        <v>3</v>
      </c>
      <c r="X834" t="str">
        <f t="shared" ca="1" si="155"/>
        <v>cu</v>
      </c>
      <c r="Y834" t="str">
        <f t="shared" si="156"/>
        <v>GO</v>
      </c>
      <c r="Z834">
        <f t="shared" si="157"/>
        <v>6700</v>
      </c>
    </row>
    <row r="835" spans="1:26">
      <c r="A835" t="str">
        <f t="shared" si="161"/>
        <v>rt2</v>
      </c>
      <c r="B835" t="str">
        <f t="shared" si="162"/>
        <v>루틴2</v>
      </c>
      <c r="C835">
        <v>266</v>
      </c>
      <c r="D835">
        <v>168</v>
      </c>
      <c r="E835">
        <f t="shared" ca="1" si="159"/>
        <v>35235</v>
      </c>
      <c r="F835">
        <f ca="1">(60+SUMIF(OFFSET(N835,-$C835+1,0,$C835),"EN",OFFSET(O835,-$C835+1,0,$C835)))*SummonTypeTable!$Q$2</f>
        <v>11133.333333333332</v>
      </c>
      <c r="G835" t="str">
        <f ca="1">IF(C835=1,60*SummonTypeTable!$Q$2-OFFSET(F835,0,-1),
IF(F835&lt;&gt;OFFSET(F835,-1,0),OFFSET(F835,-1,0)-OFFSET(F835,0,-1),""))</f>
        <v/>
      </c>
      <c r="H835" t="str">
        <f ca="1">IF(C835=1,60*SummonTypeTable!$Q$2/OFFSET(F835,0,-1),
IF(F835&lt;&gt;OFFSET(F835,-1,0),OFFSET(F835,-1,0)/OFFSET(F835,0,-1),""))</f>
        <v/>
      </c>
      <c r="I835">
        <f ca="1">(60+SUMIF(OFFSET(N835,-$C835+1,0,$C835),"EN",OFFSET(O835,-$C835+1,0,$C835))+SUMIF(OFFSET(S835,-$C835+1,0,$C835),"EN",OFFSET(T835,-$C835+1,0,$C835)))*SummonTypeTable!$Q$2</f>
        <v>11133.333333333332</v>
      </c>
      <c r="J835" t="str">
        <f ca="1">IF(C835=1,60*SummonTypeTable!$Q$2-OFFSET(I835,0,-4),
IF(I835&lt;&gt;OFFSET(I835,-1,0),OFFSET(I835,-1,0)-OFFSET(I835,0,-4),""))</f>
        <v/>
      </c>
      <c r="K835" t="str">
        <f ca="1">IF(C835=1,60*SummonTypeTable!$Q$2/OFFSET(I835,0,-4),
IF(I835&lt;&gt;OFFSET(I835,-1,0),OFFSET(I835,-1,0)/OFFSET(I835,0,-4),""))</f>
        <v/>
      </c>
      <c r="L835" t="str">
        <f t="shared" ca="1" si="160"/>
        <v>cu</v>
      </c>
      <c r="M835" t="s">
        <v>81</v>
      </c>
      <c r="N835" t="s">
        <v>147</v>
      </c>
      <c r="O835">
        <v>13450</v>
      </c>
      <c r="P835" t="str">
        <f t="shared" si="152"/>
        <v/>
      </c>
      <c r="Q835" t="str">
        <f t="shared" ca="1" si="158"/>
        <v>cu</v>
      </c>
      <c r="R835" t="s">
        <v>81</v>
      </c>
      <c r="S835" t="s">
        <v>147</v>
      </c>
      <c r="T835">
        <v>6725</v>
      </c>
      <c r="U835" t="str">
        <f t="shared" ca="1" si="163"/>
        <v>cu</v>
      </c>
      <c r="V835" t="str">
        <f t="shared" si="153"/>
        <v>GO</v>
      </c>
      <c r="W835">
        <f t="shared" si="154"/>
        <v>13450</v>
      </c>
      <c r="X835" t="str">
        <f t="shared" ca="1" si="155"/>
        <v>cu</v>
      </c>
      <c r="Y835" t="str">
        <f t="shared" si="156"/>
        <v>GO</v>
      </c>
      <c r="Z835">
        <f t="shared" si="157"/>
        <v>6725</v>
      </c>
    </row>
    <row r="836" spans="1:26">
      <c r="A836" t="str">
        <f t="shared" si="161"/>
        <v>rt2</v>
      </c>
      <c r="B836" t="str">
        <f t="shared" si="162"/>
        <v>루틴2</v>
      </c>
      <c r="C836">
        <v>267</v>
      </c>
      <c r="D836">
        <v>217</v>
      </c>
      <c r="E836">
        <f t="shared" ca="1" si="159"/>
        <v>35452</v>
      </c>
      <c r="F836">
        <f ca="1">(60+SUMIF(OFFSET(N836,-$C836+1,0,$C836),"EN",OFFSET(O836,-$C836+1,0,$C836)))*SummonTypeTable!$Q$2</f>
        <v>11133.333333333332</v>
      </c>
      <c r="G836" t="str">
        <f ca="1">IF(C836=1,60*SummonTypeTable!$Q$2-OFFSET(F836,0,-1),
IF(F836&lt;&gt;OFFSET(F836,-1,0),OFFSET(F836,-1,0)-OFFSET(F836,0,-1),""))</f>
        <v/>
      </c>
      <c r="H836" t="str">
        <f ca="1">IF(C836=1,60*SummonTypeTable!$Q$2/OFFSET(F836,0,-1),
IF(F836&lt;&gt;OFFSET(F836,-1,0),OFFSET(F836,-1,0)/OFFSET(F836,0,-1),""))</f>
        <v/>
      </c>
      <c r="I836">
        <f ca="1">(60+SUMIF(OFFSET(N836,-$C836+1,0,$C836),"EN",OFFSET(O836,-$C836+1,0,$C836))+SUMIF(OFFSET(S836,-$C836+1,0,$C836),"EN",OFFSET(T836,-$C836+1,0,$C836)))*SummonTypeTable!$Q$2</f>
        <v>11133.333333333332</v>
      </c>
      <c r="J836" t="str">
        <f ca="1">IF(C836=1,60*SummonTypeTable!$Q$2-OFFSET(I836,0,-4),
IF(I836&lt;&gt;OFFSET(I836,-1,0),OFFSET(I836,-1,0)-OFFSET(I836,0,-4),""))</f>
        <v/>
      </c>
      <c r="K836" t="str">
        <f ca="1">IF(C836=1,60*SummonTypeTable!$Q$2/OFFSET(I836,0,-4),
IF(I836&lt;&gt;OFFSET(I836,-1,0),OFFSET(I836,-1,0)/OFFSET(I836,0,-4),""))</f>
        <v/>
      </c>
      <c r="L836" t="str">
        <f t="shared" ca="1" si="160"/>
        <v>it</v>
      </c>
      <c r="M836" t="s">
        <v>139</v>
      </c>
      <c r="N836" t="s">
        <v>138</v>
      </c>
      <c r="O836">
        <v>30</v>
      </c>
      <c r="P836" t="str">
        <f t="shared" si="152"/>
        <v/>
      </c>
      <c r="Q836" t="str">
        <f t="shared" ca="1" si="158"/>
        <v>cu</v>
      </c>
      <c r="R836" t="s">
        <v>81</v>
      </c>
      <c r="S836" t="s">
        <v>147</v>
      </c>
      <c r="T836">
        <v>6750</v>
      </c>
      <c r="U836" t="str">
        <f t="shared" ca="1" si="163"/>
        <v>it</v>
      </c>
      <c r="V836" t="str">
        <f t="shared" si="153"/>
        <v>Cash_sSpellGacha</v>
      </c>
      <c r="W836">
        <f t="shared" si="154"/>
        <v>30</v>
      </c>
      <c r="X836" t="str">
        <f t="shared" ca="1" si="155"/>
        <v>cu</v>
      </c>
      <c r="Y836" t="str">
        <f t="shared" si="156"/>
        <v>GO</v>
      </c>
      <c r="Z836">
        <f t="shared" si="157"/>
        <v>6750</v>
      </c>
    </row>
    <row r="837" spans="1:26">
      <c r="A837" t="str">
        <f t="shared" si="161"/>
        <v>rt2</v>
      </c>
      <c r="B837" t="str">
        <f t="shared" si="162"/>
        <v>루틴2</v>
      </c>
      <c r="C837">
        <v>268</v>
      </c>
      <c r="D837">
        <v>796</v>
      </c>
      <c r="E837">
        <f t="shared" ca="1" si="159"/>
        <v>36248</v>
      </c>
      <c r="F837">
        <f ca="1">(60+SUMIF(OFFSET(N837,-$C837+1,0,$C837),"EN",OFFSET(O837,-$C837+1,0,$C837)))*SummonTypeTable!$Q$2</f>
        <v>11133.333333333332</v>
      </c>
      <c r="G837" t="str">
        <f ca="1">IF(C837=1,60*SummonTypeTable!$Q$2-OFFSET(F837,0,-1),
IF(F837&lt;&gt;OFFSET(F837,-1,0),OFFSET(F837,-1,0)-OFFSET(F837,0,-1),""))</f>
        <v/>
      </c>
      <c r="H837" t="str">
        <f ca="1">IF(C837=1,60*SummonTypeTable!$Q$2/OFFSET(F837,0,-1),
IF(F837&lt;&gt;OFFSET(F837,-1,0),OFFSET(F837,-1,0)/OFFSET(F837,0,-1),""))</f>
        <v/>
      </c>
      <c r="I837">
        <f ca="1">(60+SUMIF(OFFSET(N837,-$C837+1,0,$C837),"EN",OFFSET(O837,-$C837+1,0,$C837))+SUMIF(OFFSET(S837,-$C837+1,0,$C837),"EN",OFFSET(T837,-$C837+1,0,$C837)))*SummonTypeTable!$Q$2</f>
        <v>11133.333333333332</v>
      </c>
      <c r="J837" t="str">
        <f ca="1">IF(C837=1,60*SummonTypeTable!$Q$2-OFFSET(I837,0,-4),
IF(I837&lt;&gt;OFFSET(I837,-1,0),OFFSET(I837,-1,0)-OFFSET(I837,0,-4),""))</f>
        <v/>
      </c>
      <c r="K837" t="str">
        <f ca="1">IF(C837=1,60*SummonTypeTable!$Q$2/OFFSET(I837,0,-4),
IF(I837&lt;&gt;OFFSET(I837,-1,0),OFFSET(I837,-1,0)/OFFSET(I837,0,-4),""))</f>
        <v/>
      </c>
      <c r="L837" t="str">
        <f t="shared" ca="1" si="160"/>
        <v>cu</v>
      </c>
      <c r="M837" t="s">
        <v>81</v>
      </c>
      <c r="N837" t="s">
        <v>153</v>
      </c>
      <c r="O837">
        <v>45</v>
      </c>
      <c r="P837" t="str">
        <f t="shared" si="152"/>
        <v/>
      </c>
      <c r="Q837" t="str">
        <f t="shared" ca="1" si="158"/>
        <v>cu</v>
      </c>
      <c r="R837" t="s">
        <v>81</v>
      </c>
      <c r="S837" t="s">
        <v>153</v>
      </c>
      <c r="T837">
        <v>15</v>
      </c>
      <c r="U837" t="str">
        <f t="shared" ca="1" si="163"/>
        <v>cu</v>
      </c>
      <c r="V837" t="str">
        <f t="shared" si="153"/>
        <v>DI</v>
      </c>
      <c r="W837">
        <f t="shared" si="154"/>
        <v>45</v>
      </c>
      <c r="X837" t="str">
        <f t="shared" ca="1" si="155"/>
        <v>cu</v>
      </c>
      <c r="Y837" t="str">
        <f t="shared" si="156"/>
        <v>DI</v>
      </c>
      <c r="Z837">
        <f t="shared" si="157"/>
        <v>15</v>
      </c>
    </row>
    <row r="838" spans="1:26">
      <c r="A838" t="str">
        <f t="shared" si="161"/>
        <v>rt2</v>
      </c>
      <c r="B838" t="str">
        <f t="shared" si="162"/>
        <v>루틴2</v>
      </c>
      <c r="C838">
        <v>269</v>
      </c>
      <c r="D838">
        <v>183</v>
      </c>
      <c r="E838">
        <f t="shared" ca="1" si="159"/>
        <v>36431</v>
      </c>
      <c r="F838">
        <f ca="1">(60+SUMIF(OFFSET(N838,-$C838+1,0,$C838),"EN",OFFSET(O838,-$C838+1,0,$C838)))*SummonTypeTable!$Q$2</f>
        <v>11133.333333333332</v>
      </c>
      <c r="G838" t="str">
        <f ca="1">IF(C838=1,60*SummonTypeTable!$Q$2-OFFSET(F838,0,-1),
IF(F838&lt;&gt;OFFSET(F838,-1,0),OFFSET(F838,-1,0)-OFFSET(F838,0,-1),""))</f>
        <v/>
      </c>
      <c r="H838" t="str">
        <f ca="1">IF(C838=1,60*SummonTypeTable!$Q$2/OFFSET(F838,0,-1),
IF(F838&lt;&gt;OFFSET(F838,-1,0),OFFSET(F838,-1,0)/OFFSET(F838,0,-1),""))</f>
        <v/>
      </c>
      <c r="I838">
        <f ca="1">(60+SUMIF(OFFSET(N838,-$C838+1,0,$C838),"EN",OFFSET(O838,-$C838+1,0,$C838))+SUMIF(OFFSET(S838,-$C838+1,0,$C838),"EN",OFFSET(T838,-$C838+1,0,$C838)))*SummonTypeTable!$Q$2</f>
        <v>11133.333333333332</v>
      </c>
      <c r="J838" t="str">
        <f ca="1">IF(C838=1,60*SummonTypeTable!$Q$2-OFFSET(I838,0,-4),
IF(I838&lt;&gt;OFFSET(I838,-1,0),OFFSET(I838,-1,0)-OFFSET(I838,0,-4),""))</f>
        <v/>
      </c>
      <c r="K838" t="str">
        <f ca="1">IF(C838=1,60*SummonTypeTable!$Q$2/OFFSET(I838,0,-4),
IF(I838&lt;&gt;OFFSET(I838,-1,0),OFFSET(I838,-1,0)/OFFSET(I838,0,-4),""))</f>
        <v/>
      </c>
      <c r="L838" t="str">
        <f t="shared" ca="1" si="160"/>
        <v>cu</v>
      </c>
      <c r="M838" t="s">
        <v>81</v>
      </c>
      <c r="N838" t="s">
        <v>147</v>
      </c>
      <c r="O838">
        <v>13600</v>
      </c>
      <c r="P838" t="str">
        <f t="shared" si="152"/>
        <v/>
      </c>
      <c r="Q838" t="str">
        <f t="shared" ca="1" si="158"/>
        <v>cu</v>
      </c>
      <c r="R838" t="s">
        <v>81</v>
      </c>
      <c r="S838" t="s">
        <v>147</v>
      </c>
      <c r="T838">
        <v>6800</v>
      </c>
      <c r="U838" t="str">
        <f t="shared" ca="1" si="163"/>
        <v>cu</v>
      </c>
      <c r="V838" t="str">
        <f t="shared" si="153"/>
        <v>GO</v>
      </c>
      <c r="W838">
        <f t="shared" si="154"/>
        <v>13600</v>
      </c>
      <c r="X838" t="str">
        <f t="shared" ca="1" si="155"/>
        <v>cu</v>
      </c>
      <c r="Y838" t="str">
        <f t="shared" si="156"/>
        <v>GO</v>
      </c>
      <c r="Z838">
        <f t="shared" si="157"/>
        <v>6800</v>
      </c>
    </row>
    <row r="839" spans="1:26">
      <c r="A839" t="str">
        <f t="shared" si="161"/>
        <v>rt2</v>
      </c>
      <c r="B839" t="str">
        <f t="shared" si="162"/>
        <v>루틴2</v>
      </c>
      <c r="C839">
        <v>270</v>
      </c>
      <c r="D839">
        <v>238</v>
      </c>
      <c r="E839">
        <f t="shared" ca="1" si="159"/>
        <v>36669</v>
      </c>
      <c r="F839">
        <f ca="1">(60+SUMIF(OFFSET(N839,-$C839+1,0,$C839),"EN",OFFSET(O839,-$C839+1,0,$C839)))*SummonTypeTable!$Q$2</f>
        <v>11133.333333333332</v>
      </c>
      <c r="G839" t="str">
        <f ca="1">IF(C839=1,60*SummonTypeTable!$Q$2-OFFSET(F839,0,-1),
IF(F839&lt;&gt;OFFSET(F839,-1,0),OFFSET(F839,-1,0)-OFFSET(F839,0,-1),""))</f>
        <v/>
      </c>
      <c r="H839" t="str">
        <f ca="1">IF(C839=1,60*SummonTypeTable!$Q$2/OFFSET(F839,0,-1),
IF(F839&lt;&gt;OFFSET(F839,-1,0),OFFSET(F839,-1,0)/OFFSET(F839,0,-1),""))</f>
        <v/>
      </c>
      <c r="I839">
        <f ca="1">(60+SUMIF(OFFSET(N839,-$C839+1,0,$C839),"EN",OFFSET(O839,-$C839+1,0,$C839))+SUMIF(OFFSET(S839,-$C839+1,0,$C839),"EN",OFFSET(T839,-$C839+1,0,$C839)))*SummonTypeTable!$Q$2</f>
        <v>11133.333333333332</v>
      </c>
      <c r="J839" t="str">
        <f ca="1">IF(C839=1,60*SummonTypeTable!$Q$2-OFFSET(I839,0,-4),
IF(I839&lt;&gt;OFFSET(I839,-1,0),OFFSET(I839,-1,0)-OFFSET(I839,0,-4),""))</f>
        <v/>
      </c>
      <c r="K839" t="str">
        <f ca="1">IF(C839=1,60*SummonTypeTable!$Q$2/OFFSET(I839,0,-4),
IF(I839&lt;&gt;OFFSET(I839,-1,0),OFFSET(I839,-1,0)/OFFSET(I839,0,-4),""))</f>
        <v/>
      </c>
      <c r="L839" t="str">
        <f t="shared" ca="1" si="160"/>
        <v>it</v>
      </c>
      <c r="M839" t="s">
        <v>139</v>
      </c>
      <c r="N839" t="s">
        <v>140</v>
      </c>
      <c r="O839">
        <v>3</v>
      </c>
      <c r="P839" t="str">
        <f t="shared" si="152"/>
        <v/>
      </c>
      <c r="Q839" t="str">
        <f t="shared" ca="1" si="158"/>
        <v>cu</v>
      </c>
      <c r="R839" t="s">
        <v>81</v>
      </c>
      <c r="S839" t="s">
        <v>147</v>
      </c>
      <c r="T839">
        <v>6825</v>
      </c>
      <c r="U839" t="str">
        <f t="shared" ca="1" si="163"/>
        <v>it</v>
      </c>
      <c r="V839" t="str">
        <f t="shared" si="153"/>
        <v>Cash_sCharacterGacha</v>
      </c>
      <c r="W839">
        <f t="shared" si="154"/>
        <v>3</v>
      </c>
      <c r="X839" t="str">
        <f t="shared" ca="1" si="155"/>
        <v>cu</v>
      </c>
      <c r="Y839" t="str">
        <f t="shared" si="156"/>
        <v>GO</v>
      </c>
      <c r="Z839">
        <f t="shared" si="157"/>
        <v>6825</v>
      </c>
    </row>
    <row r="840" spans="1:26">
      <c r="A840" t="str">
        <f t="shared" si="161"/>
        <v>rt2</v>
      </c>
      <c r="B840" t="str">
        <f t="shared" si="162"/>
        <v>루틴2</v>
      </c>
      <c r="C840">
        <v>271</v>
      </c>
      <c r="D840">
        <v>927</v>
      </c>
      <c r="E840">
        <f t="shared" ca="1" si="159"/>
        <v>37596</v>
      </c>
      <c r="F840">
        <f ca="1">(60+SUMIF(OFFSET(N840,-$C840+1,0,$C840),"EN",OFFSET(O840,-$C840+1,0,$C840)))*SummonTypeTable!$Q$2</f>
        <v>11586.666666666666</v>
      </c>
      <c r="G840">
        <f ca="1">IF(C840=1,60*SummonTypeTable!$Q$2-OFFSET(F840,0,-1),
IF(F840&lt;&gt;OFFSET(F840,-1,0),OFFSET(F840,-1,0)-OFFSET(F840,0,-1),""))</f>
        <v>-26462.666666666668</v>
      </c>
      <c r="H840">
        <f ca="1">IF(C840=1,60*SummonTypeTable!$Q$2/OFFSET(F840,0,-1),
IF(F840&lt;&gt;OFFSET(F840,-1,0),OFFSET(F840,-1,0)/OFFSET(F840,0,-1),""))</f>
        <v>0.29613079405610521</v>
      </c>
      <c r="I840">
        <f ca="1">(60+SUMIF(OFFSET(N840,-$C840+1,0,$C840),"EN",OFFSET(O840,-$C840+1,0,$C840))+SUMIF(OFFSET(S840,-$C840+1,0,$C840),"EN",OFFSET(T840,-$C840+1,0,$C840)))*SummonTypeTable!$Q$2</f>
        <v>11586.666666666666</v>
      </c>
      <c r="J840">
        <f ca="1">IF(C840=1,60*SummonTypeTable!$Q$2-OFFSET(I840,0,-4),
IF(I840&lt;&gt;OFFSET(I840,-1,0),OFFSET(I840,-1,0)-OFFSET(I840,0,-4),""))</f>
        <v>-26462.666666666668</v>
      </c>
      <c r="K840">
        <f ca="1">IF(C840=1,60*SummonTypeTable!$Q$2/OFFSET(I840,0,-4),
IF(I840&lt;&gt;OFFSET(I840,-1,0),OFFSET(I840,-1,0)/OFFSET(I840,0,-4),""))</f>
        <v>0.29613079405610521</v>
      </c>
      <c r="L840" t="str">
        <f t="shared" ca="1" si="160"/>
        <v>cu</v>
      </c>
      <c r="M840" t="s">
        <v>81</v>
      </c>
      <c r="N840" t="s">
        <v>146</v>
      </c>
      <c r="O840">
        <v>680</v>
      </c>
      <c r="P840" t="str">
        <f t="shared" si="152"/>
        <v>에너지너무많음</v>
      </c>
      <c r="Q840" t="str">
        <f t="shared" ca="1" si="158"/>
        <v>cu</v>
      </c>
      <c r="R840" t="s">
        <v>81</v>
      </c>
      <c r="S840" t="s">
        <v>147</v>
      </c>
      <c r="T840">
        <v>6850</v>
      </c>
      <c r="U840" t="str">
        <f t="shared" ca="1" si="163"/>
        <v>cu</v>
      </c>
      <c r="V840" t="str">
        <f t="shared" si="153"/>
        <v>EN</v>
      </c>
      <c r="W840">
        <f t="shared" si="154"/>
        <v>680</v>
      </c>
      <c r="X840" t="str">
        <f t="shared" ca="1" si="155"/>
        <v>cu</v>
      </c>
      <c r="Y840" t="str">
        <f t="shared" si="156"/>
        <v>GO</v>
      </c>
      <c r="Z840">
        <f t="shared" si="157"/>
        <v>6850</v>
      </c>
    </row>
    <row r="841" spans="1:26">
      <c r="A841" t="str">
        <f t="shared" si="161"/>
        <v>rt2</v>
      </c>
      <c r="B841" t="str">
        <f t="shared" si="162"/>
        <v>루틴2</v>
      </c>
      <c r="C841">
        <v>272</v>
      </c>
      <c r="D841">
        <v>153</v>
      </c>
      <c r="E841">
        <f t="shared" ca="1" si="159"/>
        <v>37749</v>
      </c>
      <c r="F841">
        <f ca="1">(60+SUMIF(OFFSET(N841,-$C841+1,0,$C841),"EN",OFFSET(O841,-$C841+1,0,$C841)))*SummonTypeTable!$Q$2</f>
        <v>11586.666666666666</v>
      </c>
      <c r="G841" t="str">
        <f ca="1">IF(C841=1,60*SummonTypeTable!$Q$2-OFFSET(F841,0,-1),
IF(F841&lt;&gt;OFFSET(F841,-1,0),OFFSET(F841,-1,0)-OFFSET(F841,0,-1),""))</f>
        <v/>
      </c>
      <c r="H841" t="str">
        <f ca="1">IF(C841=1,60*SummonTypeTable!$Q$2/OFFSET(F841,0,-1),
IF(F841&lt;&gt;OFFSET(F841,-1,0),OFFSET(F841,-1,0)/OFFSET(F841,0,-1),""))</f>
        <v/>
      </c>
      <c r="I841">
        <f ca="1">(60+SUMIF(OFFSET(N841,-$C841+1,0,$C841),"EN",OFFSET(O841,-$C841+1,0,$C841))+SUMIF(OFFSET(S841,-$C841+1,0,$C841),"EN",OFFSET(T841,-$C841+1,0,$C841)))*SummonTypeTable!$Q$2</f>
        <v>11586.666666666666</v>
      </c>
      <c r="J841" t="str">
        <f ca="1">IF(C841=1,60*SummonTypeTable!$Q$2-OFFSET(I841,0,-4),
IF(I841&lt;&gt;OFFSET(I841,-1,0),OFFSET(I841,-1,0)-OFFSET(I841,0,-4),""))</f>
        <v/>
      </c>
      <c r="K841" t="str">
        <f ca="1">IF(C841=1,60*SummonTypeTable!$Q$2/OFFSET(I841,0,-4),
IF(I841&lt;&gt;OFFSET(I841,-1,0),OFFSET(I841,-1,0)/OFFSET(I841,0,-4),""))</f>
        <v/>
      </c>
      <c r="L841" t="str">
        <f t="shared" ca="1" si="160"/>
        <v>cu</v>
      </c>
      <c r="M841" t="s">
        <v>81</v>
      </c>
      <c r="N841" t="s">
        <v>147</v>
      </c>
      <c r="O841">
        <v>13750</v>
      </c>
      <c r="P841" t="str">
        <f t="shared" si="152"/>
        <v/>
      </c>
      <c r="Q841" t="str">
        <f t="shared" ca="1" si="158"/>
        <v>cu</v>
      </c>
      <c r="R841" t="s">
        <v>81</v>
      </c>
      <c r="S841" t="s">
        <v>147</v>
      </c>
      <c r="T841">
        <v>6875</v>
      </c>
      <c r="U841" t="str">
        <f t="shared" ca="1" si="163"/>
        <v>cu</v>
      </c>
      <c r="V841" t="str">
        <f t="shared" si="153"/>
        <v>GO</v>
      </c>
      <c r="W841">
        <f t="shared" si="154"/>
        <v>13750</v>
      </c>
      <c r="X841" t="str">
        <f t="shared" ca="1" si="155"/>
        <v>cu</v>
      </c>
      <c r="Y841" t="str">
        <f t="shared" si="156"/>
        <v>GO</v>
      </c>
      <c r="Z841">
        <f t="shared" si="157"/>
        <v>6875</v>
      </c>
    </row>
    <row r="842" spans="1:26">
      <c r="A842" t="str">
        <f t="shared" si="161"/>
        <v>rt2</v>
      </c>
      <c r="B842" t="str">
        <f t="shared" si="162"/>
        <v>루틴2</v>
      </c>
      <c r="C842">
        <v>273</v>
      </c>
      <c r="D842">
        <v>195</v>
      </c>
      <c r="E842">
        <f t="shared" ca="1" si="159"/>
        <v>37944</v>
      </c>
      <c r="F842">
        <f ca="1">(60+SUMIF(OFFSET(N842,-$C842+1,0,$C842),"EN",OFFSET(O842,-$C842+1,0,$C842)))*SummonTypeTable!$Q$2</f>
        <v>11586.666666666666</v>
      </c>
      <c r="G842" t="str">
        <f ca="1">IF(C842=1,60*SummonTypeTable!$Q$2-OFFSET(F842,0,-1),
IF(F842&lt;&gt;OFFSET(F842,-1,0),OFFSET(F842,-1,0)-OFFSET(F842,0,-1),""))</f>
        <v/>
      </c>
      <c r="H842" t="str">
        <f ca="1">IF(C842=1,60*SummonTypeTable!$Q$2/OFFSET(F842,0,-1),
IF(F842&lt;&gt;OFFSET(F842,-1,0),OFFSET(F842,-1,0)/OFFSET(F842,0,-1),""))</f>
        <v/>
      </c>
      <c r="I842">
        <f ca="1">(60+SUMIF(OFFSET(N842,-$C842+1,0,$C842),"EN",OFFSET(O842,-$C842+1,0,$C842))+SUMIF(OFFSET(S842,-$C842+1,0,$C842),"EN",OFFSET(T842,-$C842+1,0,$C842)))*SummonTypeTable!$Q$2</f>
        <v>11586.666666666666</v>
      </c>
      <c r="J842" t="str">
        <f ca="1">IF(C842=1,60*SummonTypeTable!$Q$2-OFFSET(I842,0,-4),
IF(I842&lt;&gt;OFFSET(I842,-1,0),OFFSET(I842,-1,0)-OFFSET(I842,0,-4),""))</f>
        <v/>
      </c>
      <c r="K842" t="str">
        <f ca="1">IF(C842=1,60*SummonTypeTable!$Q$2/OFFSET(I842,0,-4),
IF(I842&lt;&gt;OFFSET(I842,-1,0),OFFSET(I842,-1,0)/OFFSET(I842,0,-4),""))</f>
        <v/>
      </c>
      <c r="L842" t="str">
        <f t="shared" ca="1" si="160"/>
        <v>it</v>
      </c>
      <c r="M842" t="s">
        <v>139</v>
      </c>
      <c r="N842" t="s">
        <v>158</v>
      </c>
      <c r="O842">
        <v>5</v>
      </c>
      <c r="P842" t="str">
        <f t="shared" si="152"/>
        <v/>
      </c>
      <c r="Q842" t="str">
        <f t="shared" ca="1" si="158"/>
        <v>cu</v>
      </c>
      <c r="R842" t="s">
        <v>81</v>
      </c>
      <c r="S842" t="s">
        <v>147</v>
      </c>
      <c r="T842">
        <v>6900</v>
      </c>
      <c r="U842" t="str">
        <f t="shared" ca="1" si="163"/>
        <v>it</v>
      </c>
      <c r="V842" t="str">
        <f t="shared" si="153"/>
        <v>Cash_sEquipGacha</v>
      </c>
      <c r="W842">
        <f t="shared" si="154"/>
        <v>5</v>
      </c>
      <c r="X842" t="str">
        <f t="shared" ca="1" si="155"/>
        <v>cu</v>
      </c>
      <c r="Y842" t="str">
        <f t="shared" si="156"/>
        <v>GO</v>
      </c>
      <c r="Z842">
        <f t="shared" si="157"/>
        <v>6900</v>
      </c>
    </row>
    <row r="843" spans="1:26">
      <c r="A843" t="str">
        <f t="shared" si="161"/>
        <v>rt2</v>
      </c>
      <c r="B843" t="str">
        <f t="shared" si="162"/>
        <v>루틴2</v>
      </c>
      <c r="C843">
        <v>274</v>
      </c>
      <c r="D843">
        <v>1032</v>
      </c>
      <c r="E843">
        <f t="shared" ca="1" si="159"/>
        <v>38976</v>
      </c>
      <c r="F843">
        <f ca="1">(60+SUMIF(OFFSET(N843,-$C843+1,0,$C843),"EN",OFFSET(O843,-$C843+1,0,$C843)))*SummonTypeTable!$Q$2</f>
        <v>12066.666666666666</v>
      </c>
      <c r="G843">
        <f ca="1">IF(C843=1,60*SummonTypeTable!$Q$2-OFFSET(F843,0,-1),
IF(F843&lt;&gt;OFFSET(F843,-1,0),OFFSET(F843,-1,0)-OFFSET(F843,0,-1),""))</f>
        <v>-27389.333333333336</v>
      </c>
      <c r="H843">
        <f ca="1">IF(C843=1,60*SummonTypeTable!$Q$2/OFFSET(F843,0,-1),
IF(F843&lt;&gt;OFFSET(F843,-1,0),OFFSET(F843,-1,0)/OFFSET(F843,0,-1),""))</f>
        <v>0.29727695675971538</v>
      </c>
      <c r="I843">
        <f ca="1">(60+SUMIF(OFFSET(N843,-$C843+1,0,$C843),"EN",OFFSET(O843,-$C843+1,0,$C843))+SUMIF(OFFSET(S843,-$C843+1,0,$C843),"EN",OFFSET(T843,-$C843+1,0,$C843)))*SummonTypeTable!$Q$2</f>
        <v>12066.666666666666</v>
      </c>
      <c r="J843">
        <f ca="1">IF(C843=1,60*SummonTypeTable!$Q$2-OFFSET(I843,0,-4),
IF(I843&lt;&gt;OFFSET(I843,-1,0),OFFSET(I843,-1,0)-OFFSET(I843,0,-4),""))</f>
        <v>-27389.333333333336</v>
      </c>
      <c r="K843">
        <f ca="1">IF(C843=1,60*SummonTypeTable!$Q$2/OFFSET(I843,0,-4),
IF(I843&lt;&gt;OFFSET(I843,-1,0),OFFSET(I843,-1,0)/OFFSET(I843,0,-4),""))</f>
        <v>0.29727695675971538</v>
      </c>
      <c r="L843" t="str">
        <f t="shared" ca="1" si="160"/>
        <v>cu</v>
      </c>
      <c r="M843" t="s">
        <v>81</v>
      </c>
      <c r="N843" t="s">
        <v>146</v>
      </c>
      <c r="O843">
        <v>720</v>
      </c>
      <c r="P843" t="str">
        <f t="shared" si="152"/>
        <v>에너지너무많음</v>
      </c>
      <c r="Q843" t="str">
        <f t="shared" ca="1" si="158"/>
        <v>cu</v>
      </c>
      <c r="R843" t="s">
        <v>81</v>
      </c>
      <c r="S843" t="s">
        <v>147</v>
      </c>
      <c r="T843">
        <v>6925</v>
      </c>
      <c r="U843" t="str">
        <f t="shared" ca="1" si="163"/>
        <v>cu</v>
      </c>
      <c r="V843" t="str">
        <f t="shared" si="153"/>
        <v>EN</v>
      </c>
      <c r="W843">
        <f t="shared" si="154"/>
        <v>720</v>
      </c>
      <c r="X843" t="str">
        <f t="shared" ca="1" si="155"/>
        <v>cu</v>
      </c>
      <c r="Y843" t="str">
        <f t="shared" si="156"/>
        <v>GO</v>
      </c>
      <c r="Z843">
        <f t="shared" si="157"/>
        <v>6925</v>
      </c>
    </row>
    <row r="844" spans="1:26">
      <c r="A844" t="str">
        <f t="shared" si="161"/>
        <v>rt2</v>
      </c>
      <c r="B844" t="str">
        <f t="shared" si="162"/>
        <v>루틴2</v>
      </c>
      <c r="C844">
        <v>275</v>
      </c>
      <c r="D844">
        <v>125</v>
      </c>
      <c r="E844">
        <f t="shared" ca="1" si="159"/>
        <v>39101</v>
      </c>
      <c r="F844">
        <f ca="1">(60+SUMIF(OFFSET(N844,-$C844+1,0,$C844),"EN",OFFSET(O844,-$C844+1,0,$C844)))*SummonTypeTable!$Q$2</f>
        <v>12066.666666666666</v>
      </c>
      <c r="G844" t="str">
        <f ca="1">IF(C844=1,60*SummonTypeTable!$Q$2-OFFSET(F844,0,-1),
IF(F844&lt;&gt;OFFSET(F844,-1,0),OFFSET(F844,-1,0)-OFFSET(F844,0,-1),""))</f>
        <v/>
      </c>
      <c r="H844" t="str">
        <f ca="1">IF(C844=1,60*SummonTypeTable!$Q$2/OFFSET(F844,0,-1),
IF(F844&lt;&gt;OFFSET(F844,-1,0),OFFSET(F844,-1,0)/OFFSET(F844,0,-1),""))</f>
        <v/>
      </c>
      <c r="I844">
        <f ca="1">(60+SUMIF(OFFSET(N844,-$C844+1,0,$C844),"EN",OFFSET(O844,-$C844+1,0,$C844))+SUMIF(OFFSET(S844,-$C844+1,0,$C844),"EN",OFFSET(T844,-$C844+1,0,$C844)))*SummonTypeTable!$Q$2</f>
        <v>12066.666666666666</v>
      </c>
      <c r="J844" t="str">
        <f ca="1">IF(C844=1,60*SummonTypeTable!$Q$2-OFFSET(I844,0,-4),
IF(I844&lt;&gt;OFFSET(I844,-1,0),OFFSET(I844,-1,0)-OFFSET(I844,0,-4),""))</f>
        <v/>
      </c>
      <c r="K844" t="str">
        <f ca="1">IF(C844=1,60*SummonTypeTable!$Q$2/OFFSET(I844,0,-4),
IF(I844&lt;&gt;OFFSET(I844,-1,0),OFFSET(I844,-1,0)/OFFSET(I844,0,-4),""))</f>
        <v/>
      </c>
      <c r="L844" t="str">
        <f t="shared" ca="1" si="160"/>
        <v>cu</v>
      </c>
      <c r="M844" t="s">
        <v>81</v>
      </c>
      <c r="N844" t="s">
        <v>147</v>
      </c>
      <c r="O844">
        <v>13900</v>
      </c>
      <c r="P844" t="str">
        <f t="shared" si="152"/>
        <v/>
      </c>
      <c r="Q844" t="str">
        <f t="shared" ca="1" si="158"/>
        <v>cu</v>
      </c>
      <c r="R844" t="s">
        <v>81</v>
      </c>
      <c r="S844" t="s">
        <v>147</v>
      </c>
      <c r="T844">
        <v>6950</v>
      </c>
      <c r="U844" t="str">
        <f t="shared" ca="1" si="163"/>
        <v>cu</v>
      </c>
      <c r="V844" t="str">
        <f t="shared" si="153"/>
        <v>GO</v>
      </c>
      <c r="W844">
        <f t="shared" si="154"/>
        <v>13900</v>
      </c>
      <c r="X844" t="str">
        <f t="shared" ca="1" si="155"/>
        <v>cu</v>
      </c>
      <c r="Y844" t="str">
        <f t="shared" si="156"/>
        <v>GO</v>
      </c>
      <c r="Z844">
        <f t="shared" si="157"/>
        <v>6950</v>
      </c>
    </row>
    <row r="845" spans="1:26">
      <c r="A845" t="str">
        <f t="shared" si="161"/>
        <v>rt2</v>
      </c>
      <c r="B845" t="str">
        <f t="shared" si="162"/>
        <v>루틴2</v>
      </c>
      <c r="C845">
        <v>276</v>
      </c>
      <c r="D845">
        <v>195</v>
      </c>
      <c r="E845">
        <f t="shared" ca="1" si="159"/>
        <v>39296</v>
      </c>
      <c r="F845">
        <f ca="1">(60+SUMIF(OFFSET(N845,-$C845+1,0,$C845),"EN",OFFSET(O845,-$C845+1,0,$C845)))*SummonTypeTable!$Q$2</f>
        <v>12066.666666666666</v>
      </c>
      <c r="G845" t="str">
        <f ca="1">IF(C845=1,60*SummonTypeTable!$Q$2-OFFSET(F845,0,-1),
IF(F845&lt;&gt;OFFSET(F845,-1,0),OFFSET(F845,-1,0)-OFFSET(F845,0,-1),""))</f>
        <v/>
      </c>
      <c r="H845" t="str">
        <f ca="1">IF(C845=1,60*SummonTypeTable!$Q$2/OFFSET(F845,0,-1),
IF(F845&lt;&gt;OFFSET(F845,-1,0),OFFSET(F845,-1,0)/OFFSET(F845,0,-1),""))</f>
        <v/>
      </c>
      <c r="I845">
        <f ca="1">(60+SUMIF(OFFSET(N845,-$C845+1,0,$C845),"EN",OFFSET(O845,-$C845+1,0,$C845))+SUMIF(OFFSET(S845,-$C845+1,0,$C845),"EN",OFFSET(T845,-$C845+1,0,$C845)))*SummonTypeTable!$Q$2</f>
        <v>12066.666666666666</v>
      </c>
      <c r="J845" t="str">
        <f ca="1">IF(C845=1,60*SummonTypeTable!$Q$2-OFFSET(I845,0,-4),
IF(I845&lt;&gt;OFFSET(I845,-1,0),OFFSET(I845,-1,0)-OFFSET(I845,0,-4),""))</f>
        <v/>
      </c>
      <c r="K845" t="str">
        <f ca="1">IF(C845=1,60*SummonTypeTable!$Q$2/OFFSET(I845,0,-4),
IF(I845&lt;&gt;OFFSET(I845,-1,0),OFFSET(I845,-1,0)/OFFSET(I845,0,-4),""))</f>
        <v/>
      </c>
      <c r="L845" t="str">
        <f t="shared" ca="1" si="160"/>
        <v>it</v>
      </c>
      <c r="M845" t="s">
        <v>139</v>
      </c>
      <c r="N845" t="s">
        <v>158</v>
      </c>
      <c r="O845">
        <v>5</v>
      </c>
      <c r="P845" t="str">
        <f t="shared" si="152"/>
        <v/>
      </c>
      <c r="Q845" t="str">
        <f t="shared" ca="1" si="158"/>
        <v>cu</v>
      </c>
      <c r="R845" t="s">
        <v>81</v>
      </c>
      <c r="S845" t="s">
        <v>147</v>
      </c>
      <c r="T845">
        <v>6975</v>
      </c>
      <c r="U845" t="str">
        <f t="shared" ca="1" si="163"/>
        <v>it</v>
      </c>
      <c r="V845" t="str">
        <f t="shared" si="153"/>
        <v>Cash_sEquipGacha</v>
      </c>
      <c r="W845">
        <f t="shared" si="154"/>
        <v>5</v>
      </c>
      <c r="X845" t="str">
        <f t="shared" ca="1" si="155"/>
        <v>cu</v>
      </c>
      <c r="Y845" t="str">
        <f t="shared" si="156"/>
        <v>GO</v>
      </c>
      <c r="Z845">
        <f t="shared" si="157"/>
        <v>6975</v>
      </c>
    </row>
    <row r="846" spans="1:26">
      <c r="A846" t="str">
        <f t="shared" si="161"/>
        <v>rt2</v>
      </c>
      <c r="B846" t="str">
        <f t="shared" si="162"/>
        <v>루틴2</v>
      </c>
      <c r="C846">
        <v>277</v>
      </c>
      <c r="D846">
        <v>224</v>
      </c>
      <c r="E846">
        <f t="shared" ca="1" si="159"/>
        <v>39520</v>
      </c>
      <c r="F846">
        <f ca="1">(60+SUMIF(OFFSET(N846,-$C846+1,0,$C846),"EN",OFFSET(O846,-$C846+1,0,$C846)))*SummonTypeTable!$Q$2</f>
        <v>12066.666666666666</v>
      </c>
      <c r="G846" t="str">
        <f ca="1">IF(C846=1,60*SummonTypeTable!$Q$2-OFFSET(F846,0,-1),
IF(F846&lt;&gt;OFFSET(F846,-1,0),OFFSET(F846,-1,0)-OFFSET(F846,0,-1),""))</f>
        <v/>
      </c>
      <c r="H846" t="str">
        <f ca="1">IF(C846=1,60*SummonTypeTable!$Q$2/OFFSET(F846,0,-1),
IF(F846&lt;&gt;OFFSET(F846,-1,0),OFFSET(F846,-1,0)/OFFSET(F846,0,-1),""))</f>
        <v/>
      </c>
      <c r="I846">
        <f ca="1">(60+SUMIF(OFFSET(N846,-$C846+1,0,$C846),"EN",OFFSET(O846,-$C846+1,0,$C846))+SUMIF(OFFSET(S846,-$C846+1,0,$C846),"EN",OFFSET(T846,-$C846+1,0,$C846)))*SummonTypeTable!$Q$2</f>
        <v>12066.666666666666</v>
      </c>
      <c r="J846" t="str">
        <f ca="1">IF(C846=1,60*SummonTypeTable!$Q$2-OFFSET(I846,0,-4),
IF(I846&lt;&gt;OFFSET(I846,-1,0),OFFSET(I846,-1,0)-OFFSET(I846,0,-4),""))</f>
        <v/>
      </c>
      <c r="K846" t="str">
        <f ca="1">IF(C846=1,60*SummonTypeTable!$Q$2/OFFSET(I846,0,-4),
IF(I846&lt;&gt;OFFSET(I846,-1,0),OFFSET(I846,-1,0)/OFFSET(I846,0,-4),""))</f>
        <v/>
      </c>
      <c r="L846" t="str">
        <f t="shared" ca="1" si="160"/>
        <v>cu</v>
      </c>
      <c r="M846" t="s">
        <v>81</v>
      </c>
      <c r="N846" t="s">
        <v>147</v>
      </c>
      <c r="O846">
        <v>14000</v>
      </c>
      <c r="P846" t="str">
        <f t="shared" si="152"/>
        <v/>
      </c>
      <c r="Q846" t="str">
        <f t="shared" ca="1" si="158"/>
        <v>cu</v>
      </c>
      <c r="R846" t="s">
        <v>81</v>
      </c>
      <c r="S846" t="s">
        <v>147</v>
      </c>
      <c r="T846">
        <v>7000</v>
      </c>
      <c r="U846" t="str">
        <f t="shared" ca="1" si="163"/>
        <v>cu</v>
      </c>
      <c r="V846" t="str">
        <f t="shared" si="153"/>
        <v>GO</v>
      </c>
      <c r="W846">
        <f t="shared" si="154"/>
        <v>14000</v>
      </c>
      <c r="X846" t="str">
        <f t="shared" ca="1" si="155"/>
        <v>cu</v>
      </c>
      <c r="Y846" t="str">
        <f t="shared" si="156"/>
        <v>GO</v>
      </c>
      <c r="Z846">
        <f t="shared" si="157"/>
        <v>7000</v>
      </c>
    </row>
    <row r="847" spans="1:26">
      <c r="A847" t="str">
        <f t="shared" si="161"/>
        <v>rt2</v>
      </c>
      <c r="B847" t="str">
        <f t="shared" si="162"/>
        <v>루틴2</v>
      </c>
      <c r="C847">
        <v>278</v>
      </c>
      <c r="D847">
        <v>868</v>
      </c>
      <c r="E847">
        <f t="shared" ca="1" si="159"/>
        <v>40388</v>
      </c>
      <c r="F847">
        <f ca="1">(60+SUMIF(OFFSET(N847,-$C847+1,0,$C847),"EN",OFFSET(O847,-$C847+1,0,$C847)))*SummonTypeTable!$Q$2</f>
        <v>12573.333333333332</v>
      </c>
      <c r="G847">
        <f ca="1">IF(C847=1,60*SummonTypeTable!$Q$2-OFFSET(F847,0,-1),
IF(F847&lt;&gt;OFFSET(F847,-1,0),OFFSET(F847,-1,0)-OFFSET(F847,0,-1),""))</f>
        <v>-28321.333333333336</v>
      </c>
      <c r="H847">
        <f ca="1">IF(C847=1,60*SummonTypeTable!$Q$2/OFFSET(F847,0,-1),
IF(F847&lt;&gt;OFFSET(F847,-1,0),OFFSET(F847,-1,0)/OFFSET(F847,0,-1),""))</f>
        <v>0.29876861113862202</v>
      </c>
      <c r="I847">
        <f ca="1">(60+SUMIF(OFFSET(N847,-$C847+1,0,$C847),"EN",OFFSET(O847,-$C847+1,0,$C847))+SUMIF(OFFSET(S847,-$C847+1,0,$C847),"EN",OFFSET(T847,-$C847+1,0,$C847)))*SummonTypeTable!$Q$2</f>
        <v>12573.333333333332</v>
      </c>
      <c r="J847">
        <f ca="1">IF(C847=1,60*SummonTypeTable!$Q$2-OFFSET(I847,0,-4),
IF(I847&lt;&gt;OFFSET(I847,-1,0),OFFSET(I847,-1,0)-OFFSET(I847,0,-4),""))</f>
        <v>-28321.333333333336</v>
      </c>
      <c r="K847">
        <f ca="1">IF(C847=1,60*SummonTypeTable!$Q$2/OFFSET(I847,0,-4),
IF(I847&lt;&gt;OFFSET(I847,-1,0),OFFSET(I847,-1,0)/OFFSET(I847,0,-4),""))</f>
        <v>0.29876861113862202</v>
      </c>
      <c r="L847" t="str">
        <f t="shared" ca="1" si="160"/>
        <v>cu</v>
      </c>
      <c r="M847" t="s">
        <v>81</v>
      </c>
      <c r="N847" t="s">
        <v>146</v>
      </c>
      <c r="O847">
        <v>760</v>
      </c>
      <c r="P847" t="str">
        <f t="shared" si="152"/>
        <v>에너지너무많음</v>
      </c>
      <c r="Q847" t="str">
        <f t="shared" ca="1" si="158"/>
        <v>cu</v>
      </c>
      <c r="R847" t="s">
        <v>81</v>
      </c>
      <c r="S847" t="s">
        <v>147</v>
      </c>
      <c r="T847">
        <v>7025</v>
      </c>
      <c r="U847" t="str">
        <f t="shared" ca="1" si="163"/>
        <v>cu</v>
      </c>
      <c r="V847" t="str">
        <f t="shared" si="153"/>
        <v>EN</v>
      </c>
      <c r="W847">
        <f t="shared" si="154"/>
        <v>760</v>
      </c>
      <c r="X847" t="str">
        <f t="shared" ca="1" si="155"/>
        <v>cu</v>
      </c>
      <c r="Y847" t="str">
        <f t="shared" si="156"/>
        <v>GO</v>
      </c>
      <c r="Z847">
        <f t="shared" si="157"/>
        <v>7025</v>
      </c>
    </row>
    <row r="848" spans="1:26">
      <c r="A848" t="str">
        <f t="shared" si="161"/>
        <v>rt2</v>
      </c>
      <c r="B848" t="str">
        <f t="shared" si="162"/>
        <v>루틴2</v>
      </c>
      <c r="C848">
        <v>279</v>
      </c>
      <c r="D848">
        <v>195</v>
      </c>
      <c r="E848">
        <f t="shared" ca="1" si="159"/>
        <v>40583</v>
      </c>
      <c r="F848">
        <f ca="1">(60+SUMIF(OFFSET(N848,-$C848+1,0,$C848),"EN",OFFSET(O848,-$C848+1,0,$C848)))*SummonTypeTable!$Q$2</f>
        <v>12573.333333333332</v>
      </c>
      <c r="G848" t="str">
        <f ca="1">IF(C848=1,60*SummonTypeTable!$Q$2-OFFSET(F848,0,-1),
IF(F848&lt;&gt;OFFSET(F848,-1,0),OFFSET(F848,-1,0)-OFFSET(F848,0,-1),""))</f>
        <v/>
      </c>
      <c r="H848" t="str">
        <f ca="1">IF(C848=1,60*SummonTypeTable!$Q$2/OFFSET(F848,0,-1),
IF(F848&lt;&gt;OFFSET(F848,-1,0),OFFSET(F848,-1,0)/OFFSET(F848,0,-1),""))</f>
        <v/>
      </c>
      <c r="I848">
        <f ca="1">(60+SUMIF(OFFSET(N848,-$C848+1,0,$C848),"EN",OFFSET(O848,-$C848+1,0,$C848))+SUMIF(OFFSET(S848,-$C848+1,0,$C848),"EN",OFFSET(T848,-$C848+1,0,$C848)))*SummonTypeTable!$Q$2</f>
        <v>12573.333333333332</v>
      </c>
      <c r="J848" t="str">
        <f ca="1">IF(C848=1,60*SummonTypeTable!$Q$2-OFFSET(I848,0,-4),
IF(I848&lt;&gt;OFFSET(I848,-1,0),OFFSET(I848,-1,0)-OFFSET(I848,0,-4),""))</f>
        <v/>
      </c>
      <c r="K848" t="str">
        <f ca="1">IF(C848=1,60*SummonTypeTable!$Q$2/OFFSET(I848,0,-4),
IF(I848&lt;&gt;OFFSET(I848,-1,0),OFFSET(I848,-1,0)/OFFSET(I848,0,-4),""))</f>
        <v/>
      </c>
      <c r="L848" t="str">
        <f t="shared" ca="1" si="160"/>
        <v>it</v>
      </c>
      <c r="M848" t="s">
        <v>139</v>
      </c>
      <c r="N848" t="s">
        <v>138</v>
      </c>
      <c r="O848">
        <v>50</v>
      </c>
      <c r="P848" t="str">
        <f t="shared" si="152"/>
        <v/>
      </c>
      <c r="Q848" t="str">
        <f t="shared" ca="1" si="158"/>
        <v>cu</v>
      </c>
      <c r="R848" t="s">
        <v>81</v>
      </c>
      <c r="S848" t="s">
        <v>147</v>
      </c>
      <c r="T848">
        <v>7050</v>
      </c>
      <c r="U848" t="str">
        <f t="shared" ca="1" si="163"/>
        <v>it</v>
      </c>
      <c r="V848" t="str">
        <f t="shared" si="153"/>
        <v>Cash_sSpellGacha</v>
      </c>
      <c r="W848">
        <f t="shared" si="154"/>
        <v>50</v>
      </c>
      <c r="X848" t="str">
        <f t="shared" ca="1" si="155"/>
        <v>cu</v>
      </c>
      <c r="Y848" t="str">
        <f t="shared" si="156"/>
        <v>GO</v>
      </c>
      <c r="Z848">
        <f t="shared" si="157"/>
        <v>7050</v>
      </c>
    </row>
    <row r="849" spans="1:26">
      <c r="A849" t="str">
        <f t="shared" si="161"/>
        <v>rt2</v>
      </c>
      <c r="B849" t="str">
        <f t="shared" si="162"/>
        <v>루틴2</v>
      </c>
      <c r="C849">
        <v>280</v>
      </c>
      <c r="D849">
        <v>235</v>
      </c>
      <c r="E849">
        <f t="shared" ca="1" si="159"/>
        <v>40818</v>
      </c>
      <c r="F849">
        <f ca="1">(60+SUMIF(OFFSET(N849,-$C849+1,0,$C849),"EN",OFFSET(O849,-$C849+1,0,$C849)))*SummonTypeTable!$Q$2</f>
        <v>12573.333333333332</v>
      </c>
      <c r="G849" t="str">
        <f ca="1">IF(C849=1,60*SummonTypeTable!$Q$2-OFFSET(F849,0,-1),
IF(F849&lt;&gt;OFFSET(F849,-1,0),OFFSET(F849,-1,0)-OFFSET(F849,0,-1),""))</f>
        <v/>
      </c>
      <c r="H849" t="str">
        <f ca="1">IF(C849=1,60*SummonTypeTable!$Q$2/OFFSET(F849,0,-1),
IF(F849&lt;&gt;OFFSET(F849,-1,0),OFFSET(F849,-1,0)/OFFSET(F849,0,-1),""))</f>
        <v/>
      </c>
      <c r="I849">
        <f ca="1">(60+SUMIF(OFFSET(N849,-$C849+1,0,$C849),"EN",OFFSET(O849,-$C849+1,0,$C849))+SUMIF(OFFSET(S849,-$C849+1,0,$C849),"EN",OFFSET(T849,-$C849+1,0,$C849)))*SummonTypeTable!$Q$2</f>
        <v>12573.333333333332</v>
      </c>
      <c r="J849" t="str">
        <f ca="1">IF(C849=1,60*SummonTypeTable!$Q$2-OFFSET(I849,0,-4),
IF(I849&lt;&gt;OFFSET(I849,-1,0),OFFSET(I849,-1,0)-OFFSET(I849,0,-4),""))</f>
        <v/>
      </c>
      <c r="K849" t="str">
        <f ca="1">IF(C849=1,60*SummonTypeTable!$Q$2/OFFSET(I849,0,-4),
IF(I849&lt;&gt;OFFSET(I849,-1,0),OFFSET(I849,-1,0)/OFFSET(I849,0,-4),""))</f>
        <v/>
      </c>
      <c r="L849" t="str">
        <f t="shared" ca="1" si="160"/>
        <v>cu</v>
      </c>
      <c r="M849" t="s">
        <v>81</v>
      </c>
      <c r="N849" t="s">
        <v>147</v>
      </c>
      <c r="O849">
        <v>14150</v>
      </c>
      <c r="P849" t="str">
        <f t="shared" si="152"/>
        <v/>
      </c>
      <c r="Q849" t="str">
        <f t="shared" ca="1" si="158"/>
        <v>cu</v>
      </c>
      <c r="R849" t="s">
        <v>81</v>
      </c>
      <c r="S849" t="s">
        <v>147</v>
      </c>
      <c r="T849">
        <v>7075</v>
      </c>
      <c r="U849" t="str">
        <f t="shared" ca="1" si="163"/>
        <v>cu</v>
      </c>
      <c r="V849" t="str">
        <f t="shared" si="153"/>
        <v>GO</v>
      </c>
      <c r="W849">
        <f t="shared" si="154"/>
        <v>14150</v>
      </c>
      <c r="X849" t="str">
        <f t="shared" ca="1" si="155"/>
        <v>cu</v>
      </c>
      <c r="Y849" t="str">
        <f t="shared" si="156"/>
        <v>GO</v>
      </c>
      <c r="Z849">
        <f t="shared" si="157"/>
        <v>7075</v>
      </c>
    </row>
    <row r="850" spans="1:26">
      <c r="A850" t="str">
        <f t="shared" si="161"/>
        <v>rt2</v>
      </c>
      <c r="B850" t="str">
        <f t="shared" si="162"/>
        <v>루틴2</v>
      </c>
      <c r="C850">
        <v>281</v>
      </c>
      <c r="D850">
        <v>1014</v>
      </c>
      <c r="E850">
        <f t="shared" ca="1" si="159"/>
        <v>41832</v>
      </c>
      <c r="F850">
        <f ca="1">(60+SUMIF(OFFSET(N850,-$C850+1,0,$C850),"EN",OFFSET(O850,-$C850+1,0,$C850)))*SummonTypeTable!$Q$2</f>
        <v>13106.666666666666</v>
      </c>
      <c r="G850">
        <f ca="1">IF(C850=1,60*SummonTypeTable!$Q$2-OFFSET(F850,0,-1),
IF(F850&lt;&gt;OFFSET(F850,-1,0),OFFSET(F850,-1,0)-OFFSET(F850,0,-1),""))</f>
        <v>-29258.666666666668</v>
      </c>
      <c r="H850">
        <f ca="1">IF(C850=1,60*SummonTypeTable!$Q$2/OFFSET(F850,0,-1),
IF(F850&lt;&gt;OFFSET(F850,-1,0),OFFSET(F850,-1,0)/OFFSET(F850,0,-1),""))</f>
        <v>0.30056734876011981</v>
      </c>
      <c r="I850">
        <f ca="1">(60+SUMIF(OFFSET(N850,-$C850+1,0,$C850),"EN",OFFSET(O850,-$C850+1,0,$C850))+SUMIF(OFFSET(S850,-$C850+1,0,$C850),"EN",OFFSET(T850,-$C850+1,0,$C850)))*SummonTypeTable!$Q$2</f>
        <v>13106.666666666666</v>
      </c>
      <c r="J850">
        <f ca="1">IF(C850=1,60*SummonTypeTable!$Q$2-OFFSET(I850,0,-4),
IF(I850&lt;&gt;OFFSET(I850,-1,0),OFFSET(I850,-1,0)-OFFSET(I850,0,-4),""))</f>
        <v>-29258.666666666668</v>
      </c>
      <c r="K850">
        <f ca="1">IF(C850=1,60*SummonTypeTable!$Q$2/OFFSET(I850,0,-4),
IF(I850&lt;&gt;OFFSET(I850,-1,0),OFFSET(I850,-1,0)/OFFSET(I850,0,-4),""))</f>
        <v>0.30056734876011981</v>
      </c>
      <c r="L850" t="str">
        <f t="shared" ca="1" si="160"/>
        <v>cu</v>
      </c>
      <c r="M850" t="s">
        <v>81</v>
      </c>
      <c r="N850" t="s">
        <v>146</v>
      </c>
      <c r="O850">
        <v>800</v>
      </c>
      <c r="P850" t="str">
        <f t="shared" si="152"/>
        <v>에너지너무많음</v>
      </c>
      <c r="Q850" t="str">
        <f t="shared" ca="1" si="158"/>
        <v>cu</v>
      </c>
      <c r="R850" t="s">
        <v>81</v>
      </c>
      <c r="S850" t="s">
        <v>147</v>
      </c>
      <c r="T850">
        <v>7100</v>
      </c>
      <c r="U850" t="str">
        <f t="shared" ca="1" si="163"/>
        <v>cu</v>
      </c>
      <c r="V850" t="str">
        <f t="shared" si="153"/>
        <v>EN</v>
      </c>
      <c r="W850">
        <f t="shared" si="154"/>
        <v>800</v>
      </c>
      <c r="X850" t="str">
        <f t="shared" ca="1" si="155"/>
        <v>cu</v>
      </c>
      <c r="Y850" t="str">
        <f t="shared" si="156"/>
        <v>GO</v>
      </c>
      <c r="Z850">
        <f t="shared" si="157"/>
        <v>7100</v>
      </c>
    </row>
    <row r="851" spans="1:26">
      <c r="A851" t="str">
        <f t="shared" si="161"/>
        <v>rt2</v>
      </c>
      <c r="B851" t="str">
        <f t="shared" si="162"/>
        <v>루틴2</v>
      </c>
      <c r="C851">
        <v>282</v>
      </c>
      <c r="D851">
        <v>127</v>
      </c>
      <c r="E851">
        <f t="shared" ca="1" si="159"/>
        <v>41959</v>
      </c>
      <c r="F851">
        <f ca="1">(60+SUMIF(OFFSET(N851,-$C851+1,0,$C851),"EN",OFFSET(O851,-$C851+1,0,$C851)))*SummonTypeTable!$Q$2</f>
        <v>13106.666666666666</v>
      </c>
      <c r="G851" t="str">
        <f ca="1">IF(C851=1,60*SummonTypeTable!$Q$2-OFFSET(F851,0,-1),
IF(F851&lt;&gt;OFFSET(F851,-1,0),OFFSET(F851,-1,0)-OFFSET(F851,0,-1),""))</f>
        <v/>
      </c>
      <c r="H851" t="str">
        <f ca="1">IF(C851=1,60*SummonTypeTable!$Q$2/OFFSET(F851,0,-1),
IF(F851&lt;&gt;OFFSET(F851,-1,0),OFFSET(F851,-1,0)/OFFSET(F851,0,-1),""))</f>
        <v/>
      </c>
      <c r="I851">
        <f ca="1">(60+SUMIF(OFFSET(N851,-$C851+1,0,$C851),"EN",OFFSET(O851,-$C851+1,0,$C851))+SUMIF(OFFSET(S851,-$C851+1,0,$C851),"EN",OFFSET(T851,-$C851+1,0,$C851)))*SummonTypeTable!$Q$2</f>
        <v>13106.666666666666</v>
      </c>
      <c r="J851" t="str">
        <f ca="1">IF(C851=1,60*SummonTypeTable!$Q$2-OFFSET(I851,0,-4),
IF(I851&lt;&gt;OFFSET(I851,-1,0),OFFSET(I851,-1,0)-OFFSET(I851,0,-4),""))</f>
        <v/>
      </c>
      <c r="K851" t="str">
        <f ca="1">IF(C851=1,60*SummonTypeTable!$Q$2/OFFSET(I851,0,-4),
IF(I851&lt;&gt;OFFSET(I851,-1,0),OFFSET(I851,-1,0)/OFFSET(I851,0,-4),""))</f>
        <v/>
      </c>
      <c r="L851" t="str">
        <f t="shared" ca="1" si="160"/>
        <v>it</v>
      </c>
      <c r="M851" t="s">
        <v>139</v>
      </c>
      <c r="N851" t="s">
        <v>140</v>
      </c>
      <c r="O851">
        <v>20</v>
      </c>
      <c r="P851" t="str">
        <f t="shared" si="152"/>
        <v/>
      </c>
      <c r="Q851" t="str">
        <f t="shared" ca="1" si="158"/>
        <v>cu</v>
      </c>
      <c r="R851" t="s">
        <v>81</v>
      </c>
      <c r="S851" t="s">
        <v>147</v>
      </c>
      <c r="T851">
        <v>7125</v>
      </c>
      <c r="U851" t="str">
        <f t="shared" ca="1" si="163"/>
        <v>it</v>
      </c>
      <c r="V851" t="str">
        <f t="shared" si="153"/>
        <v>Cash_sCharacterGacha</v>
      </c>
      <c r="W851">
        <f t="shared" si="154"/>
        <v>20</v>
      </c>
      <c r="X851" t="str">
        <f t="shared" ca="1" si="155"/>
        <v>cu</v>
      </c>
      <c r="Y851" t="str">
        <f t="shared" si="156"/>
        <v>GO</v>
      </c>
      <c r="Z851">
        <f t="shared" si="157"/>
        <v>7125</v>
      </c>
    </row>
    <row r="852" spans="1:26">
      <c r="A852" t="str">
        <f t="shared" si="161"/>
        <v>rt2</v>
      </c>
      <c r="B852" t="str">
        <f t="shared" si="162"/>
        <v>루틴2</v>
      </c>
      <c r="C852">
        <v>283</v>
      </c>
      <c r="D852">
        <v>234</v>
      </c>
      <c r="E852">
        <f t="shared" ca="1" si="159"/>
        <v>42193</v>
      </c>
      <c r="F852">
        <f ca="1">(60+SUMIF(OFFSET(N852,-$C852+1,0,$C852),"EN",OFFSET(O852,-$C852+1,0,$C852)))*SummonTypeTable!$Q$2</f>
        <v>13106.666666666666</v>
      </c>
      <c r="G852" t="str">
        <f ca="1">IF(C852=1,60*SummonTypeTable!$Q$2-OFFSET(F852,0,-1),
IF(F852&lt;&gt;OFFSET(F852,-1,0),OFFSET(F852,-1,0)-OFFSET(F852,0,-1),""))</f>
        <v/>
      </c>
      <c r="H852" t="str">
        <f ca="1">IF(C852=1,60*SummonTypeTable!$Q$2/OFFSET(F852,0,-1),
IF(F852&lt;&gt;OFFSET(F852,-1,0),OFFSET(F852,-1,0)/OFFSET(F852,0,-1),""))</f>
        <v/>
      </c>
      <c r="I852">
        <f ca="1">(60+SUMIF(OFFSET(N852,-$C852+1,0,$C852),"EN",OFFSET(O852,-$C852+1,0,$C852))+SUMIF(OFFSET(S852,-$C852+1,0,$C852),"EN",OFFSET(T852,-$C852+1,0,$C852)))*SummonTypeTable!$Q$2</f>
        <v>13106.666666666666</v>
      </c>
      <c r="J852" t="str">
        <f ca="1">IF(C852=1,60*SummonTypeTable!$Q$2-OFFSET(I852,0,-4),
IF(I852&lt;&gt;OFFSET(I852,-1,0),OFFSET(I852,-1,0)-OFFSET(I852,0,-4),""))</f>
        <v/>
      </c>
      <c r="K852" t="str">
        <f ca="1">IF(C852=1,60*SummonTypeTable!$Q$2/OFFSET(I852,0,-4),
IF(I852&lt;&gt;OFFSET(I852,-1,0),OFFSET(I852,-1,0)/OFFSET(I852,0,-4),""))</f>
        <v/>
      </c>
      <c r="L852" t="str">
        <f t="shared" ca="1" si="160"/>
        <v>cu</v>
      </c>
      <c r="M852" t="s">
        <v>81</v>
      </c>
      <c r="N852" t="s">
        <v>147</v>
      </c>
      <c r="O852">
        <v>14300</v>
      </c>
      <c r="P852" t="str">
        <f t="shared" si="152"/>
        <v/>
      </c>
      <c r="Q852" t="str">
        <f t="shared" ca="1" si="158"/>
        <v>cu</v>
      </c>
      <c r="R852" t="s">
        <v>81</v>
      </c>
      <c r="S852" t="s">
        <v>147</v>
      </c>
      <c r="T852">
        <v>7150</v>
      </c>
      <c r="U852" t="str">
        <f t="shared" ca="1" si="163"/>
        <v>cu</v>
      </c>
      <c r="V852" t="str">
        <f t="shared" si="153"/>
        <v>GO</v>
      </c>
      <c r="W852">
        <f t="shared" si="154"/>
        <v>14300</v>
      </c>
      <c r="X852" t="str">
        <f t="shared" ca="1" si="155"/>
        <v>cu</v>
      </c>
      <c r="Y852" t="str">
        <f t="shared" si="156"/>
        <v>GO</v>
      </c>
      <c r="Z852">
        <f t="shared" si="157"/>
        <v>7150</v>
      </c>
    </row>
    <row r="853" spans="1:26">
      <c r="A853" t="str">
        <f t="shared" si="161"/>
        <v>rt2</v>
      </c>
      <c r="B853" t="str">
        <f t="shared" si="162"/>
        <v>루틴2</v>
      </c>
      <c r="C853">
        <v>284</v>
      </c>
      <c r="D853">
        <v>1119</v>
      </c>
      <c r="E853">
        <f t="shared" ca="1" si="159"/>
        <v>43312</v>
      </c>
      <c r="F853">
        <f ca="1">(60+SUMIF(OFFSET(N853,-$C853+1,0,$C853),"EN",OFFSET(O853,-$C853+1,0,$C853)))*SummonTypeTable!$Q$2</f>
        <v>13106.666666666666</v>
      </c>
      <c r="G853" t="str">
        <f ca="1">IF(C853=1,60*SummonTypeTable!$Q$2-OFFSET(F853,0,-1),
IF(F853&lt;&gt;OFFSET(F853,-1,0),OFFSET(F853,-1,0)-OFFSET(F853,0,-1),""))</f>
        <v/>
      </c>
      <c r="H853" t="str">
        <f ca="1">IF(C853=1,60*SummonTypeTable!$Q$2/OFFSET(F853,0,-1),
IF(F853&lt;&gt;OFFSET(F853,-1,0),OFFSET(F853,-1,0)/OFFSET(F853,0,-1),""))</f>
        <v/>
      </c>
      <c r="I853">
        <f ca="1">(60+SUMIF(OFFSET(N853,-$C853+1,0,$C853),"EN",OFFSET(O853,-$C853+1,0,$C853))+SUMIF(OFFSET(S853,-$C853+1,0,$C853),"EN",OFFSET(T853,-$C853+1,0,$C853)))*SummonTypeTable!$Q$2</f>
        <v>13106.666666666666</v>
      </c>
      <c r="J853" t="str">
        <f ca="1">IF(C853=1,60*SummonTypeTable!$Q$2-OFFSET(I853,0,-4),
IF(I853&lt;&gt;OFFSET(I853,-1,0),OFFSET(I853,-1,0)-OFFSET(I853,0,-4),""))</f>
        <v/>
      </c>
      <c r="K853" t="str">
        <f ca="1">IF(C853=1,60*SummonTypeTable!$Q$2/OFFSET(I853,0,-4),
IF(I853&lt;&gt;OFFSET(I853,-1,0),OFFSET(I853,-1,0)/OFFSET(I853,0,-4),""))</f>
        <v/>
      </c>
      <c r="L853" t="str">
        <f t="shared" ca="1" si="160"/>
        <v>it</v>
      </c>
      <c r="M853" t="s">
        <v>139</v>
      </c>
      <c r="N853" t="s">
        <v>158</v>
      </c>
      <c r="O853">
        <v>50</v>
      </c>
      <c r="P853" t="str">
        <f t="shared" si="152"/>
        <v/>
      </c>
      <c r="Q853" t="str">
        <f t="shared" ca="1" si="158"/>
        <v>cu</v>
      </c>
      <c r="R853" t="s">
        <v>81</v>
      </c>
      <c r="S853" t="s">
        <v>153</v>
      </c>
      <c r="T853">
        <v>16</v>
      </c>
      <c r="U853" t="str">
        <f t="shared" ca="1" si="163"/>
        <v>it</v>
      </c>
      <c r="V853" t="str">
        <f t="shared" si="153"/>
        <v>Cash_sEquipGacha</v>
      </c>
      <c r="W853">
        <f t="shared" si="154"/>
        <v>50</v>
      </c>
      <c r="X853" t="str">
        <f t="shared" ca="1" si="155"/>
        <v>cu</v>
      </c>
      <c r="Y853" t="str">
        <f t="shared" si="156"/>
        <v>DI</v>
      </c>
      <c r="Z853">
        <f t="shared" si="157"/>
        <v>16</v>
      </c>
    </row>
    <row r="854" spans="1:26">
      <c r="A854" t="s">
        <v>75</v>
      </c>
      <c r="B854" t="s">
        <v>154</v>
      </c>
      <c r="C854">
        <v>1</v>
      </c>
      <c r="D854">
        <v>12</v>
      </c>
      <c r="E854">
        <f t="shared" ca="1" si="159"/>
        <v>12</v>
      </c>
      <c r="F854">
        <f ca="1">(60+SUMIF(OFFSET(N854,-$C854+1,0,$C854),"EN",OFFSET(O854,-$C854+1,0,$C854)))*SummonTypeTable!$Q$2</f>
        <v>66.666666666666657</v>
      </c>
      <c r="G854">
        <f ca="1">IF(C854=1,60*SummonTypeTable!$Q$2-OFFSET(F854,0,-1),
IF(F854&lt;&gt;OFFSET(F854,-1,0),OFFSET(F854,-1,0)-OFFSET(F854,0,-1),""))</f>
        <v>28</v>
      </c>
      <c r="H854">
        <f ca="1">IF(C854=1,60*SummonTypeTable!$Q$2/OFFSET(F854,0,-1),
IF(F854&lt;&gt;OFFSET(F854,-1,0),OFFSET(F854,-1,0)/OFFSET(F854,0,-1),""))</f>
        <v>3.3333333333333335</v>
      </c>
      <c r="I854">
        <f ca="1">(60+SUMIF(OFFSET(N854,-$C854+1,0,$C854),"EN",OFFSET(O854,-$C854+1,0,$C854))+SUMIF(OFFSET(S854,-$C854+1,0,$C854),"EN",OFFSET(T854,-$C854+1,0,$C854)))*SummonTypeTable!$Q$2</f>
        <v>66.666666666666657</v>
      </c>
      <c r="J854">
        <f ca="1">IF(C854=1,60*SummonTypeTable!$Q$2-OFFSET(I854,0,-4),
IF(I854&lt;&gt;OFFSET(I854,-1,0),OFFSET(I854,-1,0)-OFFSET(I854,0,-4),""))</f>
        <v>28</v>
      </c>
      <c r="K854">
        <f ca="1">IF(C854=1,60*SummonTypeTable!$Q$2/OFFSET(I854,0,-4),
IF(I854&lt;&gt;OFFSET(I854,-1,0),OFFSET(I854,-1,0)/OFFSET(I854,0,-4),""))</f>
        <v>3.3333333333333335</v>
      </c>
      <c r="L854" t="str">
        <f t="shared" ca="1" si="160"/>
        <v>cu</v>
      </c>
      <c r="M854" t="s">
        <v>81</v>
      </c>
      <c r="N854" t="s">
        <v>146</v>
      </c>
      <c r="O854">
        <v>40</v>
      </c>
      <c r="P854" t="str">
        <f t="shared" si="152"/>
        <v>에너지너무많음</v>
      </c>
      <c r="Q854" t="str">
        <f t="shared" ca="1" si="158"/>
        <v>cu</v>
      </c>
      <c r="R854" t="s">
        <v>81</v>
      </c>
      <c r="S854" t="s">
        <v>147</v>
      </c>
      <c r="T854">
        <v>100</v>
      </c>
      <c r="U854" t="str">
        <f t="shared" ca="1" si="163"/>
        <v>cu</v>
      </c>
      <c r="V854" t="str">
        <f t="shared" si="153"/>
        <v>EN</v>
      </c>
      <c r="W854">
        <f t="shared" si="154"/>
        <v>40</v>
      </c>
      <c r="X854" t="str">
        <f t="shared" ca="1" si="155"/>
        <v>cu</v>
      </c>
      <c r="Y854" t="str">
        <f t="shared" si="156"/>
        <v>GO</v>
      </c>
      <c r="Z854">
        <f t="shared" si="157"/>
        <v>100</v>
      </c>
    </row>
    <row r="855" spans="1:26">
      <c r="A855" t="str">
        <f t="shared" ref="A855:A918" si="164">A854</f>
        <v>rt3</v>
      </c>
      <c r="B855" t="str">
        <f t="shared" ref="B855:B918" si="165">B854</f>
        <v>루틴3</v>
      </c>
      <c r="C855">
        <v>2</v>
      </c>
      <c r="D855">
        <v>5</v>
      </c>
      <c r="E855">
        <f t="shared" ca="1" si="159"/>
        <v>17</v>
      </c>
      <c r="F855">
        <f ca="1">(60+SUMIF(OFFSET(N855,-$C855+1,0,$C855),"EN",OFFSET(O855,-$C855+1,0,$C855)))*SummonTypeTable!$Q$2</f>
        <v>66.666666666666657</v>
      </c>
      <c r="G855" t="str">
        <f ca="1">IF(C855=1,60*SummonTypeTable!$Q$2-OFFSET(F855,0,-1),
IF(F855&lt;&gt;OFFSET(F855,-1,0),OFFSET(F855,-1,0)-OFFSET(F855,0,-1),""))</f>
        <v/>
      </c>
      <c r="H855" t="str">
        <f ca="1">IF(C855=1,60*SummonTypeTable!$Q$2/OFFSET(F855,0,-1),
IF(F855&lt;&gt;OFFSET(F855,-1,0),OFFSET(F855,-1,0)/OFFSET(F855,0,-1),""))</f>
        <v/>
      </c>
      <c r="I855">
        <f ca="1">(60+SUMIF(OFFSET(N855,-$C855+1,0,$C855),"EN",OFFSET(O855,-$C855+1,0,$C855))+SUMIF(OFFSET(S855,-$C855+1,0,$C855),"EN",OFFSET(T855,-$C855+1,0,$C855)))*SummonTypeTable!$Q$2</f>
        <v>66.666666666666657</v>
      </c>
      <c r="J855" t="str">
        <f ca="1">IF(C855=1,60*SummonTypeTable!$Q$2-OFFSET(I855,0,-4),
IF(I855&lt;&gt;OFFSET(I855,-1,0),OFFSET(I855,-1,0)-OFFSET(I855,0,-4),""))</f>
        <v/>
      </c>
      <c r="K855" t="str">
        <f ca="1">IF(C855=1,60*SummonTypeTable!$Q$2/OFFSET(I855,0,-4),
IF(I855&lt;&gt;OFFSET(I855,-1,0),OFFSET(I855,-1,0)/OFFSET(I855,0,-4),""))</f>
        <v/>
      </c>
      <c r="L855" t="str">
        <f t="shared" ca="1" si="160"/>
        <v>cu</v>
      </c>
      <c r="M855" t="s">
        <v>81</v>
      </c>
      <c r="N855" t="s">
        <v>147</v>
      </c>
      <c r="O855">
        <v>250</v>
      </c>
      <c r="P855" t="str">
        <f t="shared" si="152"/>
        <v/>
      </c>
      <c r="Q855" t="str">
        <f t="shared" ca="1" si="158"/>
        <v>cu</v>
      </c>
      <c r="R855" t="s">
        <v>81</v>
      </c>
      <c r="S855" t="s">
        <v>147</v>
      </c>
      <c r="T855">
        <v>125</v>
      </c>
      <c r="U855" t="str">
        <f t="shared" ca="1" si="163"/>
        <v>cu</v>
      </c>
      <c r="V855" t="str">
        <f t="shared" si="153"/>
        <v>GO</v>
      </c>
      <c r="W855">
        <f t="shared" si="154"/>
        <v>250</v>
      </c>
      <c r="X855" t="str">
        <f t="shared" ca="1" si="155"/>
        <v>cu</v>
      </c>
      <c r="Y855" t="str">
        <f t="shared" si="156"/>
        <v>GO</v>
      </c>
      <c r="Z855">
        <f t="shared" si="157"/>
        <v>125</v>
      </c>
    </row>
    <row r="856" spans="1:26">
      <c r="A856" t="str">
        <f t="shared" si="164"/>
        <v>rt3</v>
      </c>
      <c r="B856" t="str">
        <f t="shared" si="165"/>
        <v>루틴3</v>
      </c>
      <c r="C856">
        <v>3</v>
      </c>
      <c r="D856">
        <v>9</v>
      </c>
      <c r="E856">
        <f t="shared" ca="1" si="159"/>
        <v>26</v>
      </c>
      <c r="F856">
        <f ca="1">(60+SUMIF(OFFSET(N856,-$C856+1,0,$C856),"EN",OFFSET(O856,-$C856+1,0,$C856)))*SummonTypeTable!$Q$2</f>
        <v>66.666666666666657</v>
      </c>
      <c r="G856" t="str">
        <f ca="1">IF(C856=1,60*SummonTypeTable!$Q$2-OFFSET(F856,0,-1),
IF(F856&lt;&gt;OFFSET(F856,-1,0),OFFSET(F856,-1,0)-OFFSET(F856,0,-1),""))</f>
        <v/>
      </c>
      <c r="H856" t="str">
        <f ca="1">IF(C856=1,60*SummonTypeTable!$Q$2/OFFSET(F856,0,-1),
IF(F856&lt;&gt;OFFSET(F856,-1,0),OFFSET(F856,-1,0)/OFFSET(F856,0,-1),""))</f>
        <v/>
      </c>
      <c r="I856">
        <f ca="1">(60+SUMIF(OFFSET(N856,-$C856+1,0,$C856),"EN",OFFSET(O856,-$C856+1,0,$C856))+SUMIF(OFFSET(S856,-$C856+1,0,$C856),"EN",OFFSET(T856,-$C856+1,0,$C856)))*SummonTypeTable!$Q$2</f>
        <v>66.666666666666657</v>
      </c>
      <c r="J856" t="str">
        <f ca="1">IF(C856=1,60*SummonTypeTable!$Q$2-OFFSET(I856,0,-4),
IF(I856&lt;&gt;OFFSET(I856,-1,0),OFFSET(I856,-1,0)-OFFSET(I856,0,-4),""))</f>
        <v/>
      </c>
      <c r="K856" t="str">
        <f ca="1">IF(C856=1,60*SummonTypeTable!$Q$2/OFFSET(I856,0,-4),
IF(I856&lt;&gt;OFFSET(I856,-1,0),OFFSET(I856,-1,0)/OFFSET(I856,0,-4),""))</f>
        <v/>
      </c>
      <c r="L856" t="str">
        <f t="shared" ca="1" si="160"/>
        <v>it</v>
      </c>
      <c r="M856" t="s">
        <v>139</v>
      </c>
      <c r="N856" t="s">
        <v>138</v>
      </c>
      <c r="O856">
        <v>1</v>
      </c>
      <c r="P856" t="str">
        <f t="shared" si="152"/>
        <v/>
      </c>
      <c r="Q856" t="str">
        <f t="shared" ca="1" si="158"/>
        <v>cu</v>
      </c>
      <c r="R856" t="s">
        <v>81</v>
      </c>
      <c r="S856" t="s">
        <v>147</v>
      </c>
      <c r="T856">
        <v>150</v>
      </c>
      <c r="U856" t="str">
        <f t="shared" ca="1" si="163"/>
        <v>it</v>
      </c>
      <c r="V856" t="str">
        <f t="shared" si="153"/>
        <v>Cash_sSpellGacha</v>
      </c>
      <c r="W856">
        <f t="shared" si="154"/>
        <v>1</v>
      </c>
      <c r="X856" t="str">
        <f t="shared" ca="1" si="155"/>
        <v>cu</v>
      </c>
      <c r="Y856" t="str">
        <f t="shared" si="156"/>
        <v>GO</v>
      </c>
      <c r="Z856">
        <f t="shared" si="157"/>
        <v>150</v>
      </c>
    </row>
    <row r="857" spans="1:26">
      <c r="A857" t="str">
        <f t="shared" si="164"/>
        <v>rt3</v>
      </c>
      <c r="B857" t="str">
        <f t="shared" si="165"/>
        <v>루틴3</v>
      </c>
      <c r="C857">
        <v>4</v>
      </c>
      <c r="D857">
        <v>2</v>
      </c>
      <c r="E857">
        <f t="shared" ca="1" si="159"/>
        <v>28</v>
      </c>
      <c r="F857">
        <f ca="1">(60+SUMIF(OFFSET(N857,-$C857+1,0,$C857),"EN",OFFSET(O857,-$C857+1,0,$C857)))*SummonTypeTable!$Q$2</f>
        <v>96.666666666666657</v>
      </c>
      <c r="G857">
        <f ca="1">IF(C857=1,60*SummonTypeTable!$Q$2-OFFSET(F857,0,-1),
IF(F857&lt;&gt;OFFSET(F857,-1,0),OFFSET(F857,-1,0)-OFFSET(F857,0,-1),""))</f>
        <v>38.666666666666657</v>
      </c>
      <c r="H857">
        <f ca="1">IF(C857=1,60*SummonTypeTable!$Q$2/OFFSET(F857,0,-1),
IF(F857&lt;&gt;OFFSET(F857,-1,0),OFFSET(F857,-1,0)/OFFSET(F857,0,-1),""))</f>
        <v>2.3809523809523805</v>
      </c>
      <c r="I857">
        <f ca="1">(60+SUMIF(OFFSET(N857,-$C857+1,0,$C857),"EN",OFFSET(O857,-$C857+1,0,$C857))+SUMIF(OFFSET(S857,-$C857+1,0,$C857),"EN",OFFSET(T857,-$C857+1,0,$C857)))*SummonTypeTable!$Q$2</f>
        <v>96.666666666666657</v>
      </c>
      <c r="J857">
        <f ca="1">IF(C857=1,60*SummonTypeTable!$Q$2-OFFSET(I857,0,-4),
IF(I857&lt;&gt;OFFSET(I857,-1,0),OFFSET(I857,-1,0)-OFFSET(I857,0,-4),""))</f>
        <v>38.666666666666657</v>
      </c>
      <c r="K857">
        <f ca="1">IF(C857=1,60*SummonTypeTable!$Q$2/OFFSET(I857,0,-4),
IF(I857&lt;&gt;OFFSET(I857,-1,0),OFFSET(I857,-1,0)/OFFSET(I857,0,-4),""))</f>
        <v>2.3809523809523805</v>
      </c>
      <c r="L857" t="str">
        <f t="shared" ca="1" si="160"/>
        <v>cu</v>
      </c>
      <c r="M857" t="s">
        <v>81</v>
      </c>
      <c r="N857" t="s">
        <v>146</v>
      </c>
      <c r="O857">
        <v>45</v>
      </c>
      <c r="P857" t="str">
        <f t="shared" si="152"/>
        <v>에너지너무많음</v>
      </c>
      <c r="Q857" t="str">
        <f t="shared" ca="1" si="158"/>
        <v>cu</v>
      </c>
      <c r="R857" t="s">
        <v>81</v>
      </c>
      <c r="S857" t="s">
        <v>147</v>
      </c>
      <c r="T857">
        <v>175</v>
      </c>
      <c r="U857" t="str">
        <f t="shared" ca="1" si="163"/>
        <v>cu</v>
      </c>
      <c r="V857" t="str">
        <f t="shared" si="153"/>
        <v>EN</v>
      </c>
      <c r="W857">
        <f t="shared" si="154"/>
        <v>45</v>
      </c>
      <c r="X857" t="str">
        <f t="shared" ca="1" si="155"/>
        <v>cu</v>
      </c>
      <c r="Y857" t="str">
        <f t="shared" si="156"/>
        <v>GO</v>
      </c>
      <c r="Z857">
        <f t="shared" si="157"/>
        <v>175</v>
      </c>
    </row>
    <row r="858" spans="1:26">
      <c r="A858" t="str">
        <f t="shared" si="164"/>
        <v>rt3</v>
      </c>
      <c r="B858" t="str">
        <f t="shared" si="165"/>
        <v>루틴3</v>
      </c>
      <c r="C858">
        <v>5</v>
      </c>
      <c r="D858">
        <v>7</v>
      </c>
      <c r="E858">
        <f t="shared" ca="1" si="159"/>
        <v>35</v>
      </c>
      <c r="F858">
        <f ca="1">(60+SUMIF(OFFSET(N858,-$C858+1,0,$C858),"EN",OFFSET(O858,-$C858+1,0,$C858)))*SummonTypeTable!$Q$2</f>
        <v>96.666666666666657</v>
      </c>
      <c r="G858" t="str">
        <f ca="1">IF(C858=1,60*SummonTypeTable!$Q$2-OFFSET(F858,0,-1),
IF(F858&lt;&gt;OFFSET(F858,-1,0),OFFSET(F858,-1,0)-OFFSET(F858,0,-1),""))</f>
        <v/>
      </c>
      <c r="H858" t="str">
        <f ca="1">IF(C858=1,60*SummonTypeTable!$Q$2/OFFSET(F858,0,-1),
IF(F858&lt;&gt;OFFSET(F858,-1,0),OFFSET(F858,-1,0)/OFFSET(F858,0,-1),""))</f>
        <v/>
      </c>
      <c r="I858">
        <f ca="1">(60+SUMIF(OFFSET(N858,-$C858+1,0,$C858),"EN",OFFSET(O858,-$C858+1,0,$C858))+SUMIF(OFFSET(S858,-$C858+1,0,$C858),"EN",OFFSET(T858,-$C858+1,0,$C858)))*SummonTypeTable!$Q$2</f>
        <v>96.666666666666657</v>
      </c>
      <c r="J858" t="str">
        <f ca="1">IF(C858=1,60*SummonTypeTable!$Q$2-OFFSET(I858,0,-4),
IF(I858&lt;&gt;OFFSET(I858,-1,0),OFFSET(I858,-1,0)-OFFSET(I858,0,-4),""))</f>
        <v/>
      </c>
      <c r="K858" t="str">
        <f ca="1">IF(C858=1,60*SummonTypeTable!$Q$2/OFFSET(I858,0,-4),
IF(I858&lt;&gt;OFFSET(I858,-1,0),OFFSET(I858,-1,0)/OFFSET(I858,0,-4),""))</f>
        <v/>
      </c>
      <c r="L858" t="str">
        <f t="shared" ca="1" si="160"/>
        <v>cu</v>
      </c>
      <c r="M858" t="s">
        <v>81</v>
      </c>
      <c r="N858" t="s">
        <v>147</v>
      </c>
      <c r="O858">
        <v>400</v>
      </c>
      <c r="P858" t="str">
        <f t="shared" si="152"/>
        <v/>
      </c>
      <c r="Q858" t="str">
        <f t="shared" ca="1" si="158"/>
        <v>cu</v>
      </c>
      <c r="R858" t="s">
        <v>81</v>
      </c>
      <c r="S858" t="s">
        <v>147</v>
      </c>
      <c r="T858">
        <v>200</v>
      </c>
      <c r="U858" t="str">
        <f t="shared" ca="1" si="163"/>
        <v>cu</v>
      </c>
      <c r="V858" t="str">
        <f t="shared" si="153"/>
        <v>GO</v>
      </c>
      <c r="W858">
        <f t="shared" si="154"/>
        <v>400</v>
      </c>
      <c r="X858" t="str">
        <f t="shared" ca="1" si="155"/>
        <v>cu</v>
      </c>
      <c r="Y858" t="str">
        <f t="shared" si="156"/>
        <v>GO</v>
      </c>
      <c r="Z858">
        <f t="shared" si="157"/>
        <v>200</v>
      </c>
    </row>
    <row r="859" spans="1:26">
      <c r="A859" t="str">
        <f t="shared" si="164"/>
        <v>rt3</v>
      </c>
      <c r="B859" t="str">
        <f t="shared" si="165"/>
        <v>루틴3</v>
      </c>
      <c r="C859">
        <v>6</v>
      </c>
      <c r="D859">
        <v>11</v>
      </c>
      <c r="E859">
        <f t="shared" ca="1" si="159"/>
        <v>46</v>
      </c>
      <c r="F859">
        <f ca="1">(60+SUMIF(OFFSET(N859,-$C859+1,0,$C859),"EN",OFFSET(O859,-$C859+1,0,$C859)))*SummonTypeTable!$Q$2</f>
        <v>96.666666666666657</v>
      </c>
      <c r="G859" t="str">
        <f ca="1">IF(C859=1,60*SummonTypeTable!$Q$2-OFFSET(F859,0,-1),
IF(F859&lt;&gt;OFFSET(F859,-1,0),OFFSET(F859,-1,0)-OFFSET(F859,0,-1),""))</f>
        <v/>
      </c>
      <c r="H859" t="str">
        <f ca="1">IF(C859=1,60*SummonTypeTable!$Q$2/OFFSET(F859,0,-1),
IF(F859&lt;&gt;OFFSET(F859,-1,0),OFFSET(F859,-1,0)/OFFSET(F859,0,-1),""))</f>
        <v/>
      </c>
      <c r="I859">
        <f ca="1">(60+SUMIF(OFFSET(N859,-$C859+1,0,$C859),"EN",OFFSET(O859,-$C859+1,0,$C859))+SUMIF(OFFSET(S859,-$C859+1,0,$C859),"EN",OFFSET(T859,-$C859+1,0,$C859)))*SummonTypeTable!$Q$2</f>
        <v>96.666666666666657</v>
      </c>
      <c r="J859" t="str">
        <f ca="1">IF(C859=1,60*SummonTypeTable!$Q$2-OFFSET(I859,0,-4),
IF(I859&lt;&gt;OFFSET(I859,-1,0),OFFSET(I859,-1,0)-OFFSET(I859,0,-4),""))</f>
        <v/>
      </c>
      <c r="K859" t="str">
        <f ca="1">IF(C859=1,60*SummonTypeTable!$Q$2/OFFSET(I859,0,-4),
IF(I859&lt;&gt;OFFSET(I859,-1,0),OFFSET(I859,-1,0)/OFFSET(I859,0,-4),""))</f>
        <v/>
      </c>
      <c r="L859" t="str">
        <f t="shared" ca="1" si="160"/>
        <v>cu</v>
      </c>
      <c r="M859" t="s">
        <v>81</v>
      </c>
      <c r="N859" t="s">
        <v>147</v>
      </c>
      <c r="O859">
        <v>450</v>
      </c>
      <c r="P859" t="str">
        <f t="shared" si="152"/>
        <v/>
      </c>
      <c r="Q859" t="str">
        <f t="shared" ca="1" si="158"/>
        <v>cu</v>
      </c>
      <c r="R859" t="s">
        <v>81</v>
      </c>
      <c r="S859" t="s">
        <v>147</v>
      </c>
      <c r="T859">
        <v>225</v>
      </c>
      <c r="U859" t="str">
        <f t="shared" ca="1" si="163"/>
        <v>cu</v>
      </c>
      <c r="V859" t="str">
        <f t="shared" si="153"/>
        <v>GO</v>
      </c>
      <c r="W859">
        <f t="shared" si="154"/>
        <v>450</v>
      </c>
      <c r="X859" t="str">
        <f t="shared" ca="1" si="155"/>
        <v>cu</v>
      </c>
      <c r="Y859" t="str">
        <f t="shared" si="156"/>
        <v>GO</v>
      </c>
      <c r="Z859">
        <f t="shared" si="157"/>
        <v>225</v>
      </c>
    </row>
    <row r="860" spans="1:26">
      <c r="A860" t="str">
        <f t="shared" si="164"/>
        <v>rt3</v>
      </c>
      <c r="B860" t="str">
        <f t="shared" si="165"/>
        <v>루틴3</v>
      </c>
      <c r="C860">
        <v>7</v>
      </c>
      <c r="D860">
        <v>2</v>
      </c>
      <c r="E860">
        <f t="shared" ca="1" si="159"/>
        <v>48</v>
      </c>
      <c r="F860">
        <f ca="1">(60+SUMIF(OFFSET(N860,-$C860+1,0,$C860),"EN",OFFSET(O860,-$C860+1,0,$C860)))*SummonTypeTable!$Q$2</f>
        <v>130</v>
      </c>
      <c r="G860">
        <f ca="1">IF(C860=1,60*SummonTypeTable!$Q$2-OFFSET(F860,0,-1),
IF(F860&lt;&gt;OFFSET(F860,-1,0),OFFSET(F860,-1,0)-OFFSET(F860,0,-1),""))</f>
        <v>48.666666666666657</v>
      </c>
      <c r="H860">
        <f ca="1">IF(C860=1,60*SummonTypeTable!$Q$2/OFFSET(F860,0,-1),
IF(F860&lt;&gt;OFFSET(F860,-1,0),OFFSET(F860,-1,0)/OFFSET(F860,0,-1),""))</f>
        <v>2.0138888888888888</v>
      </c>
      <c r="I860">
        <f ca="1">(60+SUMIF(OFFSET(N860,-$C860+1,0,$C860),"EN",OFFSET(O860,-$C860+1,0,$C860))+SUMIF(OFFSET(S860,-$C860+1,0,$C860),"EN",OFFSET(T860,-$C860+1,0,$C860)))*SummonTypeTable!$Q$2</f>
        <v>130</v>
      </c>
      <c r="J860">
        <f ca="1">IF(C860=1,60*SummonTypeTable!$Q$2-OFFSET(I860,0,-4),
IF(I860&lt;&gt;OFFSET(I860,-1,0),OFFSET(I860,-1,0)-OFFSET(I860,0,-4),""))</f>
        <v>48.666666666666657</v>
      </c>
      <c r="K860">
        <f ca="1">IF(C860=1,60*SummonTypeTable!$Q$2/OFFSET(I860,0,-4),
IF(I860&lt;&gt;OFFSET(I860,-1,0),OFFSET(I860,-1,0)/OFFSET(I860,0,-4),""))</f>
        <v>2.0138888888888888</v>
      </c>
      <c r="L860" t="str">
        <f t="shared" ca="1" si="160"/>
        <v>cu</v>
      </c>
      <c r="M860" t="s">
        <v>81</v>
      </c>
      <c r="N860" t="s">
        <v>146</v>
      </c>
      <c r="O860">
        <v>50</v>
      </c>
      <c r="P860" t="str">
        <f t="shared" si="152"/>
        <v>에너지너무많음</v>
      </c>
      <c r="Q860" t="str">
        <f t="shared" ca="1" si="158"/>
        <v>cu</v>
      </c>
      <c r="R860" t="s">
        <v>81</v>
      </c>
      <c r="S860" t="s">
        <v>147</v>
      </c>
      <c r="T860">
        <v>250</v>
      </c>
      <c r="U860" t="str">
        <f t="shared" ca="1" si="163"/>
        <v>cu</v>
      </c>
      <c r="V860" t="str">
        <f t="shared" si="153"/>
        <v>EN</v>
      </c>
      <c r="W860">
        <f t="shared" si="154"/>
        <v>50</v>
      </c>
      <c r="X860" t="str">
        <f t="shared" ca="1" si="155"/>
        <v>cu</v>
      </c>
      <c r="Y860" t="str">
        <f t="shared" si="156"/>
        <v>GO</v>
      </c>
      <c r="Z860">
        <f t="shared" si="157"/>
        <v>250</v>
      </c>
    </row>
    <row r="861" spans="1:26">
      <c r="A861" t="str">
        <f t="shared" si="164"/>
        <v>rt3</v>
      </c>
      <c r="B861" t="str">
        <f t="shared" si="165"/>
        <v>루틴3</v>
      </c>
      <c r="C861">
        <v>8</v>
      </c>
      <c r="D861">
        <v>9</v>
      </c>
      <c r="E861">
        <f t="shared" ca="1" si="159"/>
        <v>57</v>
      </c>
      <c r="F861">
        <f ca="1">(60+SUMIF(OFFSET(N861,-$C861+1,0,$C861),"EN",OFFSET(O861,-$C861+1,0,$C861)))*SummonTypeTable!$Q$2</f>
        <v>130</v>
      </c>
      <c r="G861" t="str">
        <f ca="1">IF(C861=1,60*SummonTypeTable!$Q$2-OFFSET(F861,0,-1),
IF(F861&lt;&gt;OFFSET(F861,-1,0),OFFSET(F861,-1,0)-OFFSET(F861,0,-1),""))</f>
        <v/>
      </c>
      <c r="H861" t="str">
        <f ca="1">IF(C861=1,60*SummonTypeTable!$Q$2/OFFSET(F861,0,-1),
IF(F861&lt;&gt;OFFSET(F861,-1,0),OFFSET(F861,-1,0)/OFFSET(F861,0,-1),""))</f>
        <v/>
      </c>
      <c r="I861">
        <f ca="1">(60+SUMIF(OFFSET(N861,-$C861+1,0,$C861),"EN",OFFSET(O861,-$C861+1,0,$C861))+SUMIF(OFFSET(S861,-$C861+1,0,$C861),"EN",OFFSET(T861,-$C861+1,0,$C861)))*SummonTypeTable!$Q$2</f>
        <v>130</v>
      </c>
      <c r="J861" t="str">
        <f ca="1">IF(C861=1,60*SummonTypeTable!$Q$2-OFFSET(I861,0,-4),
IF(I861&lt;&gt;OFFSET(I861,-1,0),OFFSET(I861,-1,0)-OFFSET(I861,0,-4),""))</f>
        <v/>
      </c>
      <c r="K861" t="str">
        <f ca="1">IF(C861=1,60*SummonTypeTable!$Q$2/OFFSET(I861,0,-4),
IF(I861&lt;&gt;OFFSET(I861,-1,0),OFFSET(I861,-1,0)/OFFSET(I861,0,-4),""))</f>
        <v/>
      </c>
      <c r="L861" t="str">
        <f t="shared" ca="1" si="160"/>
        <v>it</v>
      </c>
      <c r="M861" t="s">
        <v>139</v>
      </c>
      <c r="N861" t="s">
        <v>138</v>
      </c>
      <c r="O861">
        <v>1</v>
      </c>
      <c r="P861" t="str">
        <f t="shared" si="152"/>
        <v/>
      </c>
      <c r="Q861" t="str">
        <f t="shared" ca="1" si="158"/>
        <v>cu</v>
      </c>
      <c r="R861" t="s">
        <v>81</v>
      </c>
      <c r="S861" t="s">
        <v>147</v>
      </c>
      <c r="T861">
        <v>275</v>
      </c>
      <c r="U861" t="str">
        <f t="shared" ca="1" si="163"/>
        <v>it</v>
      </c>
      <c r="V861" t="str">
        <f t="shared" si="153"/>
        <v>Cash_sSpellGacha</v>
      </c>
      <c r="W861">
        <f t="shared" si="154"/>
        <v>1</v>
      </c>
      <c r="X861" t="str">
        <f t="shared" ca="1" si="155"/>
        <v>cu</v>
      </c>
      <c r="Y861" t="str">
        <f t="shared" si="156"/>
        <v>GO</v>
      </c>
      <c r="Z861">
        <f t="shared" si="157"/>
        <v>275</v>
      </c>
    </row>
    <row r="862" spans="1:26">
      <c r="A862" t="str">
        <f t="shared" si="164"/>
        <v>rt3</v>
      </c>
      <c r="B862" t="str">
        <f t="shared" si="165"/>
        <v>루틴3</v>
      </c>
      <c r="C862">
        <v>9</v>
      </c>
      <c r="D862">
        <v>2</v>
      </c>
      <c r="E862">
        <f t="shared" ca="1" si="159"/>
        <v>59</v>
      </c>
      <c r="F862">
        <f ca="1">(60+SUMIF(OFFSET(N862,-$C862+1,0,$C862),"EN",OFFSET(O862,-$C862+1,0,$C862)))*SummonTypeTable!$Q$2</f>
        <v>130</v>
      </c>
      <c r="G862" t="str">
        <f ca="1">IF(C862=1,60*SummonTypeTable!$Q$2-OFFSET(F862,0,-1),
IF(F862&lt;&gt;OFFSET(F862,-1,0),OFFSET(F862,-1,0)-OFFSET(F862,0,-1),""))</f>
        <v/>
      </c>
      <c r="H862" t="str">
        <f ca="1">IF(C862=1,60*SummonTypeTable!$Q$2/OFFSET(F862,0,-1),
IF(F862&lt;&gt;OFFSET(F862,-1,0),OFFSET(F862,-1,0)/OFFSET(F862,0,-1),""))</f>
        <v/>
      </c>
      <c r="I862">
        <f ca="1">(60+SUMIF(OFFSET(N862,-$C862+1,0,$C862),"EN",OFFSET(O862,-$C862+1,0,$C862))+SUMIF(OFFSET(S862,-$C862+1,0,$C862),"EN",OFFSET(T862,-$C862+1,0,$C862)))*SummonTypeTable!$Q$2</f>
        <v>130</v>
      </c>
      <c r="J862" t="str">
        <f ca="1">IF(C862=1,60*SummonTypeTable!$Q$2-OFFSET(I862,0,-4),
IF(I862&lt;&gt;OFFSET(I862,-1,0),OFFSET(I862,-1,0)-OFFSET(I862,0,-4),""))</f>
        <v/>
      </c>
      <c r="K862" t="str">
        <f ca="1">IF(C862=1,60*SummonTypeTable!$Q$2/OFFSET(I862,0,-4),
IF(I862&lt;&gt;OFFSET(I862,-1,0),OFFSET(I862,-1,0)/OFFSET(I862,0,-4),""))</f>
        <v/>
      </c>
      <c r="L862" t="str">
        <f t="shared" ca="1" si="160"/>
        <v>cu</v>
      </c>
      <c r="M862" t="s">
        <v>81</v>
      </c>
      <c r="N862" t="s">
        <v>147</v>
      </c>
      <c r="O862">
        <v>600</v>
      </c>
      <c r="P862" t="str">
        <f t="shared" si="152"/>
        <v/>
      </c>
      <c r="Q862" t="str">
        <f t="shared" ca="1" si="158"/>
        <v>cu</v>
      </c>
      <c r="R862" t="s">
        <v>81</v>
      </c>
      <c r="S862" t="s">
        <v>147</v>
      </c>
      <c r="T862">
        <v>300</v>
      </c>
      <c r="U862" t="str">
        <f t="shared" ca="1" si="163"/>
        <v>cu</v>
      </c>
      <c r="V862" t="str">
        <f t="shared" si="153"/>
        <v>GO</v>
      </c>
      <c r="W862">
        <f t="shared" si="154"/>
        <v>600</v>
      </c>
      <c r="X862" t="str">
        <f t="shared" ca="1" si="155"/>
        <v>cu</v>
      </c>
      <c r="Y862" t="str">
        <f t="shared" si="156"/>
        <v>GO</v>
      </c>
      <c r="Z862">
        <f t="shared" si="157"/>
        <v>300</v>
      </c>
    </row>
    <row r="863" spans="1:26">
      <c r="A863" t="str">
        <f t="shared" si="164"/>
        <v>rt3</v>
      </c>
      <c r="B863" t="str">
        <f t="shared" si="165"/>
        <v>루틴3</v>
      </c>
      <c r="C863">
        <v>10</v>
      </c>
      <c r="D863">
        <v>3</v>
      </c>
      <c r="E863">
        <f t="shared" ca="1" si="159"/>
        <v>62</v>
      </c>
      <c r="F863">
        <f ca="1">(60+SUMIF(OFFSET(N863,-$C863+1,0,$C863),"EN",OFFSET(O863,-$C863+1,0,$C863)))*SummonTypeTable!$Q$2</f>
        <v>130</v>
      </c>
      <c r="G863" t="str">
        <f ca="1">IF(C863=1,60*SummonTypeTable!$Q$2-OFFSET(F863,0,-1),
IF(F863&lt;&gt;OFFSET(F863,-1,0),OFFSET(F863,-1,0)-OFFSET(F863,0,-1),""))</f>
        <v/>
      </c>
      <c r="H863" t="str">
        <f ca="1">IF(C863=1,60*SummonTypeTable!$Q$2/OFFSET(F863,0,-1),
IF(F863&lt;&gt;OFFSET(F863,-1,0),OFFSET(F863,-1,0)/OFFSET(F863,0,-1),""))</f>
        <v/>
      </c>
      <c r="I863">
        <f ca="1">(60+SUMIF(OFFSET(N863,-$C863+1,0,$C863),"EN",OFFSET(O863,-$C863+1,0,$C863))+SUMIF(OFFSET(S863,-$C863+1,0,$C863),"EN",OFFSET(T863,-$C863+1,0,$C863)))*SummonTypeTable!$Q$2</f>
        <v>130</v>
      </c>
      <c r="J863" t="str">
        <f ca="1">IF(C863=1,60*SummonTypeTable!$Q$2-OFFSET(I863,0,-4),
IF(I863&lt;&gt;OFFSET(I863,-1,0),OFFSET(I863,-1,0)-OFFSET(I863,0,-4),""))</f>
        <v/>
      </c>
      <c r="K863" t="str">
        <f ca="1">IF(C863=1,60*SummonTypeTable!$Q$2/OFFSET(I863,0,-4),
IF(I863&lt;&gt;OFFSET(I863,-1,0),OFFSET(I863,-1,0)/OFFSET(I863,0,-4),""))</f>
        <v/>
      </c>
      <c r="L863" t="str">
        <f t="shared" ca="1" si="160"/>
        <v>it</v>
      </c>
      <c r="M863" t="s">
        <v>139</v>
      </c>
      <c r="N863" t="s">
        <v>140</v>
      </c>
      <c r="O863">
        <v>1</v>
      </c>
      <c r="P863" t="str">
        <f t="shared" si="152"/>
        <v/>
      </c>
      <c r="Q863" t="str">
        <f t="shared" ca="1" si="158"/>
        <v>cu</v>
      </c>
      <c r="R863" t="s">
        <v>81</v>
      </c>
      <c r="S863" t="s">
        <v>147</v>
      </c>
      <c r="T863">
        <v>325</v>
      </c>
      <c r="U863" t="str">
        <f t="shared" ca="1" si="163"/>
        <v>it</v>
      </c>
      <c r="V863" t="str">
        <f t="shared" si="153"/>
        <v>Cash_sCharacterGacha</v>
      </c>
      <c r="W863">
        <f t="shared" si="154"/>
        <v>1</v>
      </c>
      <c r="X863" t="str">
        <f t="shared" ca="1" si="155"/>
        <v>cu</v>
      </c>
      <c r="Y863" t="str">
        <f t="shared" si="156"/>
        <v>GO</v>
      </c>
      <c r="Z863">
        <f t="shared" si="157"/>
        <v>325</v>
      </c>
    </row>
    <row r="864" spans="1:26">
      <c r="A864" t="str">
        <f t="shared" si="164"/>
        <v>rt3</v>
      </c>
      <c r="B864" t="str">
        <f t="shared" si="165"/>
        <v>루틴3</v>
      </c>
      <c r="C864">
        <v>11</v>
      </c>
      <c r="D864">
        <v>10</v>
      </c>
      <c r="E864">
        <f t="shared" ca="1" si="159"/>
        <v>72</v>
      </c>
      <c r="F864">
        <f ca="1">(60+SUMIF(OFFSET(N864,-$C864+1,0,$C864),"EN",OFFSET(O864,-$C864+1,0,$C864)))*SummonTypeTable!$Q$2</f>
        <v>166.66666666666666</v>
      </c>
      <c r="G864">
        <f ca="1">IF(C864=1,60*SummonTypeTable!$Q$2-OFFSET(F864,0,-1),
IF(F864&lt;&gt;OFFSET(F864,-1,0),OFFSET(F864,-1,0)-OFFSET(F864,0,-1),""))</f>
        <v>58</v>
      </c>
      <c r="H864">
        <f ca="1">IF(C864=1,60*SummonTypeTable!$Q$2/OFFSET(F864,0,-1),
IF(F864&lt;&gt;OFFSET(F864,-1,0),OFFSET(F864,-1,0)/OFFSET(F864,0,-1),""))</f>
        <v>1.8055555555555556</v>
      </c>
      <c r="I864">
        <f ca="1">(60+SUMIF(OFFSET(N864,-$C864+1,0,$C864),"EN",OFFSET(O864,-$C864+1,0,$C864))+SUMIF(OFFSET(S864,-$C864+1,0,$C864),"EN",OFFSET(T864,-$C864+1,0,$C864)))*SummonTypeTable!$Q$2</f>
        <v>166.66666666666666</v>
      </c>
      <c r="J864">
        <f ca="1">IF(C864=1,60*SummonTypeTable!$Q$2-OFFSET(I864,0,-4),
IF(I864&lt;&gt;OFFSET(I864,-1,0),OFFSET(I864,-1,0)-OFFSET(I864,0,-4),""))</f>
        <v>58</v>
      </c>
      <c r="K864">
        <f ca="1">IF(C864=1,60*SummonTypeTable!$Q$2/OFFSET(I864,0,-4),
IF(I864&lt;&gt;OFFSET(I864,-1,0),OFFSET(I864,-1,0)/OFFSET(I864,0,-4),""))</f>
        <v>1.8055555555555556</v>
      </c>
      <c r="L864" t="str">
        <f t="shared" ca="1" si="160"/>
        <v>cu</v>
      </c>
      <c r="M864" t="s">
        <v>81</v>
      </c>
      <c r="N864" t="s">
        <v>146</v>
      </c>
      <c r="O864">
        <v>55</v>
      </c>
      <c r="P864" t="str">
        <f t="shared" si="152"/>
        <v>에너지너무많음</v>
      </c>
      <c r="Q864" t="str">
        <f t="shared" ca="1" si="158"/>
        <v>cu</v>
      </c>
      <c r="R864" t="s">
        <v>81</v>
      </c>
      <c r="S864" t="s">
        <v>147</v>
      </c>
      <c r="T864">
        <v>350</v>
      </c>
      <c r="U864" t="str">
        <f t="shared" ca="1" si="163"/>
        <v>cu</v>
      </c>
      <c r="V864" t="str">
        <f t="shared" si="153"/>
        <v>EN</v>
      </c>
      <c r="W864">
        <f t="shared" si="154"/>
        <v>55</v>
      </c>
      <c r="X864" t="str">
        <f t="shared" ca="1" si="155"/>
        <v>cu</v>
      </c>
      <c r="Y864" t="str">
        <f t="shared" si="156"/>
        <v>GO</v>
      </c>
      <c r="Z864">
        <f t="shared" si="157"/>
        <v>350</v>
      </c>
    </row>
    <row r="865" spans="1:26">
      <c r="A865" t="str">
        <f t="shared" si="164"/>
        <v>rt3</v>
      </c>
      <c r="B865" t="str">
        <f t="shared" si="165"/>
        <v>루틴3</v>
      </c>
      <c r="C865">
        <v>12</v>
      </c>
      <c r="D865">
        <v>13</v>
      </c>
      <c r="E865">
        <f t="shared" ca="1" si="159"/>
        <v>85</v>
      </c>
      <c r="F865">
        <f ca="1">(60+SUMIF(OFFSET(N865,-$C865+1,0,$C865),"EN",OFFSET(O865,-$C865+1,0,$C865)))*SummonTypeTable!$Q$2</f>
        <v>166.66666666666666</v>
      </c>
      <c r="G865" t="str">
        <f ca="1">IF(C865=1,60*SummonTypeTable!$Q$2-OFFSET(F865,0,-1),
IF(F865&lt;&gt;OFFSET(F865,-1,0),OFFSET(F865,-1,0)-OFFSET(F865,0,-1),""))</f>
        <v/>
      </c>
      <c r="H865" t="str">
        <f ca="1">IF(C865=1,60*SummonTypeTable!$Q$2/OFFSET(F865,0,-1),
IF(F865&lt;&gt;OFFSET(F865,-1,0),OFFSET(F865,-1,0)/OFFSET(F865,0,-1),""))</f>
        <v/>
      </c>
      <c r="I865">
        <f ca="1">(60+SUMIF(OFFSET(N865,-$C865+1,0,$C865),"EN",OFFSET(O865,-$C865+1,0,$C865))+SUMIF(OFFSET(S865,-$C865+1,0,$C865),"EN",OFFSET(T865,-$C865+1,0,$C865)))*SummonTypeTable!$Q$2</f>
        <v>166.66666666666666</v>
      </c>
      <c r="J865" t="str">
        <f ca="1">IF(C865=1,60*SummonTypeTable!$Q$2-OFFSET(I865,0,-4),
IF(I865&lt;&gt;OFFSET(I865,-1,0),OFFSET(I865,-1,0)-OFFSET(I865,0,-4),""))</f>
        <v/>
      </c>
      <c r="K865" t="str">
        <f ca="1">IF(C865=1,60*SummonTypeTable!$Q$2/OFFSET(I865,0,-4),
IF(I865&lt;&gt;OFFSET(I865,-1,0),OFFSET(I865,-1,0)/OFFSET(I865,0,-4),""))</f>
        <v/>
      </c>
      <c r="L865" t="str">
        <f t="shared" ca="1" si="160"/>
        <v>cu</v>
      </c>
      <c r="M865" t="s">
        <v>81</v>
      </c>
      <c r="N865" t="s">
        <v>147</v>
      </c>
      <c r="O865">
        <v>750</v>
      </c>
      <c r="P865" t="str">
        <f t="shared" si="152"/>
        <v/>
      </c>
      <c r="Q865" t="str">
        <f t="shared" ca="1" si="158"/>
        <v>cu</v>
      </c>
      <c r="R865" t="s">
        <v>81</v>
      </c>
      <c r="S865" t="s">
        <v>147</v>
      </c>
      <c r="T865">
        <v>375</v>
      </c>
      <c r="U865" t="str">
        <f t="shared" ca="1" si="163"/>
        <v>cu</v>
      </c>
      <c r="V865" t="str">
        <f t="shared" si="153"/>
        <v>GO</v>
      </c>
      <c r="W865">
        <f t="shared" si="154"/>
        <v>750</v>
      </c>
      <c r="X865" t="str">
        <f t="shared" ca="1" si="155"/>
        <v>cu</v>
      </c>
      <c r="Y865" t="str">
        <f t="shared" si="156"/>
        <v>GO</v>
      </c>
      <c r="Z865">
        <f t="shared" si="157"/>
        <v>375</v>
      </c>
    </row>
    <row r="866" spans="1:26">
      <c r="A866" t="str">
        <f t="shared" si="164"/>
        <v>rt3</v>
      </c>
      <c r="B866" t="str">
        <f t="shared" si="165"/>
        <v>루틴3</v>
      </c>
      <c r="C866">
        <v>13</v>
      </c>
      <c r="D866">
        <v>5</v>
      </c>
      <c r="E866">
        <f t="shared" ca="1" si="159"/>
        <v>90</v>
      </c>
      <c r="F866">
        <f ca="1">(60+SUMIF(OFFSET(N866,-$C866+1,0,$C866),"EN",OFFSET(O866,-$C866+1,0,$C866)))*SummonTypeTable!$Q$2</f>
        <v>166.66666666666666</v>
      </c>
      <c r="G866" t="str">
        <f ca="1">IF(C866=1,60*SummonTypeTable!$Q$2-OFFSET(F866,0,-1),
IF(F866&lt;&gt;OFFSET(F866,-1,0),OFFSET(F866,-1,0)-OFFSET(F866,0,-1),""))</f>
        <v/>
      </c>
      <c r="H866" t="str">
        <f ca="1">IF(C866=1,60*SummonTypeTable!$Q$2/OFFSET(F866,0,-1),
IF(F866&lt;&gt;OFFSET(F866,-1,0),OFFSET(F866,-1,0)/OFFSET(F866,0,-1),""))</f>
        <v/>
      </c>
      <c r="I866">
        <f ca="1">(60+SUMIF(OFFSET(N866,-$C866+1,0,$C866),"EN",OFFSET(O866,-$C866+1,0,$C866))+SUMIF(OFFSET(S866,-$C866+1,0,$C866),"EN",OFFSET(T866,-$C866+1,0,$C866)))*SummonTypeTable!$Q$2</f>
        <v>166.66666666666666</v>
      </c>
      <c r="J866" t="str">
        <f ca="1">IF(C866=1,60*SummonTypeTable!$Q$2-OFFSET(I866,0,-4),
IF(I866&lt;&gt;OFFSET(I866,-1,0),OFFSET(I866,-1,0)-OFFSET(I866,0,-4),""))</f>
        <v/>
      </c>
      <c r="K866" t="str">
        <f ca="1">IF(C866=1,60*SummonTypeTable!$Q$2/OFFSET(I866,0,-4),
IF(I866&lt;&gt;OFFSET(I866,-1,0),OFFSET(I866,-1,0)/OFFSET(I866,0,-4),""))</f>
        <v/>
      </c>
      <c r="L866" t="str">
        <f t="shared" ca="1" si="160"/>
        <v>it</v>
      </c>
      <c r="M866" t="s">
        <v>139</v>
      </c>
      <c r="N866" t="s">
        <v>138</v>
      </c>
      <c r="O866">
        <v>1</v>
      </c>
      <c r="P866" t="str">
        <f t="shared" ref="P866:P929" si="166">IF(M866="장비1상자",
  IF(OR(N866&gt;3,O866&gt;5),"장비이상",""),
IF(N866="GO",
  IF(O866&lt;100,"골드이상",""),
IF(N866="EN",
  IF(O866&gt;29,"에너지너무많음",
  IF(O866&gt;9,"에너지다소많음","")),"")))</f>
        <v/>
      </c>
      <c r="Q866" t="str">
        <f t="shared" ca="1" si="158"/>
        <v>cu</v>
      </c>
      <c r="R866" t="s">
        <v>81</v>
      </c>
      <c r="S866" t="s">
        <v>147</v>
      </c>
      <c r="T866">
        <v>400</v>
      </c>
      <c r="U866" t="str">
        <f t="shared" ca="1" si="163"/>
        <v>it</v>
      </c>
      <c r="V866" t="str">
        <f t="shared" ref="V866:V929" si="167">IF(LEN(N866)=0,"",N866)</f>
        <v>Cash_sSpellGacha</v>
      </c>
      <c r="W866">
        <f t="shared" ref="W866:W929" si="168">IF(LEN(O866)=0,"",O866)</f>
        <v>1</v>
      </c>
      <c r="X866" t="str">
        <f t="shared" ref="X866:X929" ca="1" si="169">IF(LEN(Q866)=0,"",Q866)</f>
        <v>cu</v>
      </c>
      <c r="Y866" t="str">
        <f t="shared" ref="Y866:Y929" si="170">IF(LEN(S866)=0,"",S866)</f>
        <v>GO</v>
      </c>
      <c r="Z866">
        <f t="shared" ref="Z866:Z929" si="171">IF(LEN(T866)=0,"",T866)</f>
        <v>400</v>
      </c>
    </row>
    <row r="867" spans="1:26">
      <c r="A867" t="str">
        <f t="shared" si="164"/>
        <v>rt3</v>
      </c>
      <c r="B867" t="str">
        <f t="shared" si="165"/>
        <v>루틴3</v>
      </c>
      <c r="C867">
        <v>14</v>
      </c>
      <c r="D867">
        <v>10</v>
      </c>
      <c r="E867">
        <f t="shared" ca="1" si="159"/>
        <v>100</v>
      </c>
      <c r="F867">
        <f ca="1">(60+SUMIF(OFFSET(N867,-$C867+1,0,$C867),"EN",OFFSET(O867,-$C867+1,0,$C867)))*SummonTypeTable!$Q$2</f>
        <v>166.66666666666666</v>
      </c>
      <c r="G867" t="str">
        <f ca="1">IF(C867=1,60*SummonTypeTable!$Q$2-OFFSET(F867,0,-1),
IF(F867&lt;&gt;OFFSET(F867,-1,0),OFFSET(F867,-1,0)-OFFSET(F867,0,-1),""))</f>
        <v/>
      </c>
      <c r="H867" t="str">
        <f ca="1">IF(C867=1,60*SummonTypeTable!$Q$2/OFFSET(F867,0,-1),
IF(F867&lt;&gt;OFFSET(F867,-1,0),OFFSET(F867,-1,0)/OFFSET(F867,0,-1),""))</f>
        <v/>
      </c>
      <c r="I867">
        <f ca="1">(60+SUMIF(OFFSET(N867,-$C867+1,0,$C867),"EN",OFFSET(O867,-$C867+1,0,$C867))+SUMIF(OFFSET(S867,-$C867+1,0,$C867),"EN",OFFSET(T867,-$C867+1,0,$C867)))*SummonTypeTable!$Q$2</f>
        <v>166.66666666666666</v>
      </c>
      <c r="J867" t="str">
        <f ca="1">IF(C867=1,60*SummonTypeTable!$Q$2-OFFSET(I867,0,-4),
IF(I867&lt;&gt;OFFSET(I867,-1,0),OFFSET(I867,-1,0)-OFFSET(I867,0,-4),""))</f>
        <v/>
      </c>
      <c r="K867" t="str">
        <f ca="1">IF(C867=1,60*SummonTypeTable!$Q$2/OFFSET(I867,0,-4),
IF(I867&lt;&gt;OFFSET(I867,-1,0),OFFSET(I867,-1,0)/OFFSET(I867,0,-4),""))</f>
        <v/>
      </c>
      <c r="L867" t="str">
        <f t="shared" ca="1" si="160"/>
        <v>cu</v>
      </c>
      <c r="M867" t="s">
        <v>81</v>
      </c>
      <c r="N867" t="s">
        <v>153</v>
      </c>
      <c r="O867">
        <v>3</v>
      </c>
      <c r="P867" t="str">
        <f t="shared" si="166"/>
        <v/>
      </c>
      <c r="Q867" t="str">
        <f t="shared" ca="1" si="158"/>
        <v>cu</v>
      </c>
      <c r="R867" t="s">
        <v>81</v>
      </c>
      <c r="S867" t="s">
        <v>153</v>
      </c>
      <c r="T867">
        <v>1</v>
      </c>
      <c r="U867" t="str">
        <f t="shared" ca="1" si="163"/>
        <v>cu</v>
      </c>
      <c r="V867" t="str">
        <f t="shared" si="167"/>
        <v>DI</v>
      </c>
      <c r="W867">
        <f t="shared" si="168"/>
        <v>3</v>
      </c>
      <c r="X867" t="str">
        <f t="shared" ca="1" si="169"/>
        <v>cu</v>
      </c>
      <c r="Y867" t="str">
        <f t="shared" si="170"/>
        <v>DI</v>
      </c>
      <c r="Z867">
        <f t="shared" si="171"/>
        <v>1</v>
      </c>
    </row>
    <row r="868" spans="1:26">
      <c r="A868" t="str">
        <f t="shared" si="164"/>
        <v>rt3</v>
      </c>
      <c r="B868" t="str">
        <f t="shared" si="165"/>
        <v>루틴3</v>
      </c>
      <c r="C868">
        <v>15</v>
      </c>
      <c r="D868">
        <v>16</v>
      </c>
      <c r="E868">
        <f t="shared" ca="1" si="159"/>
        <v>116</v>
      </c>
      <c r="F868">
        <f ca="1">(60+SUMIF(OFFSET(N868,-$C868+1,0,$C868),"EN",OFFSET(O868,-$C868+1,0,$C868)))*SummonTypeTable!$Q$2</f>
        <v>166.66666666666666</v>
      </c>
      <c r="G868" t="str">
        <f ca="1">IF(C868=1,60*SummonTypeTable!$Q$2-OFFSET(F868,0,-1),
IF(F868&lt;&gt;OFFSET(F868,-1,0),OFFSET(F868,-1,0)-OFFSET(F868,0,-1),""))</f>
        <v/>
      </c>
      <c r="H868" t="str">
        <f ca="1">IF(C868=1,60*SummonTypeTable!$Q$2/OFFSET(F868,0,-1),
IF(F868&lt;&gt;OFFSET(F868,-1,0),OFFSET(F868,-1,0)/OFFSET(F868,0,-1),""))</f>
        <v/>
      </c>
      <c r="I868">
        <f ca="1">(60+SUMIF(OFFSET(N868,-$C868+1,0,$C868),"EN",OFFSET(O868,-$C868+1,0,$C868))+SUMIF(OFFSET(S868,-$C868+1,0,$C868),"EN",OFFSET(T868,-$C868+1,0,$C868)))*SummonTypeTable!$Q$2</f>
        <v>166.66666666666666</v>
      </c>
      <c r="J868" t="str">
        <f ca="1">IF(C868=1,60*SummonTypeTable!$Q$2-OFFSET(I868,0,-4),
IF(I868&lt;&gt;OFFSET(I868,-1,0),OFFSET(I868,-1,0)-OFFSET(I868,0,-4),""))</f>
        <v/>
      </c>
      <c r="K868" t="str">
        <f ca="1">IF(C868=1,60*SummonTypeTable!$Q$2/OFFSET(I868,0,-4),
IF(I868&lt;&gt;OFFSET(I868,-1,0),OFFSET(I868,-1,0)/OFFSET(I868,0,-4),""))</f>
        <v/>
      </c>
      <c r="L868" t="str">
        <f t="shared" ca="1" si="160"/>
        <v>cu</v>
      </c>
      <c r="M868" t="s">
        <v>81</v>
      </c>
      <c r="N868" t="s">
        <v>147</v>
      </c>
      <c r="O868">
        <v>900</v>
      </c>
      <c r="P868" t="str">
        <f t="shared" si="166"/>
        <v/>
      </c>
      <c r="Q868" t="str">
        <f t="shared" ca="1" si="158"/>
        <v>cu</v>
      </c>
      <c r="R868" t="s">
        <v>81</v>
      </c>
      <c r="S868" t="s">
        <v>147</v>
      </c>
      <c r="T868">
        <v>450</v>
      </c>
      <c r="U868" t="str">
        <f t="shared" ca="1" si="163"/>
        <v>cu</v>
      </c>
      <c r="V868" t="str">
        <f t="shared" si="167"/>
        <v>GO</v>
      </c>
      <c r="W868">
        <f t="shared" si="168"/>
        <v>900</v>
      </c>
      <c r="X868" t="str">
        <f t="shared" ca="1" si="169"/>
        <v>cu</v>
      </c>
      <c r="Y868" t="str">
        <f t="shared" si="170"/>
        <v>GO</v>
      </c>
      <c r="Z868">
        <f t="shared" si="171"/>
        <v>450</v>
      </c>
    </row>
    <row r="869" spans="1:26">
      <c r="A869" t="str">
        <f t="shared" si="164"/>
        <v>rt3</v>
      </c>
      <c r="B869" t="str">
        <f t="shared" si="165"/>
        <v>루틴3</v>
      </c>
      <c r="C869">
        <v>16</v>
      </c>
      <c r="D869">
        <v>16</v>
      </c>
      <c r="E869">
        <f t="shared" ca="1" si="159"/>
        <v>132</v>
      </c>
      <c r="F869">
        <f ca="1">(60+SUMIF(OFFSET(N869,-$C869+1,0,$C869),"EN",OFFSET(O869,-$C869+1,0,$C869)))*SummonTypeTable!$Q$2</f>
        <v>200</v>
      </c>
      <c r="G869">
        <f ca="1">IF(C869=1,60*SummonTypeTable!$Q$2-OFFSET(F869,0,-1),
IF(F869&lt;&gt;OFFSET(F869,-1,0),OFFSET(F869,-1,0)-OFFSET(F869,0,-1),""))</f>
        <v>34.666666666666657</v>
      </c>
      <c r="H869">
        <f ca="1">IF(C869=1,60*SummonTypeTable!$Q$2/OFFSET(F869,0,-1),
IF(F869&lt;&gt;OFFSET(F869,-1,0),OFFSET(F869,-1,0)/OFFSET(F869,0,-1),""))</f>
        <v>1.2626262626262625</v>
      </c>
      <c r="I869">
        <f ca="1">(60+SUMIF(OFFSET(N869,-$C869+1,0,$C869),"EN",OFFSET(O869,-$C869+1,0,$C869))+SUMIF(OFFSET(S869,-$C869+1,0,$C869),"EN",OFFSET(T869,-$C869+1,0,$C869)))*SummonTypeTable!$Q$2</f>
        <v>200</v>
      </c>
      <c r="J869">
        <f ca="1">IF(C869=1,60*SummonTypeTable!$Q$2-OFFSET(I869,0,-4),
IF(I869&lt;&gt;OFFSET(I869,-1,0),OFFSET(I869,-1,0)-OFFSET(I869,0,-4),""))</f>
        <v>34.666666666666657</v>
      </c>
      <c r="K869">
        <f ca="1">IF(C869=1,60*SummonTypeTable!$Q$2/OFFSET(I869,0,-4),
IF(I869&lt;&gt;OFFSET(I869,-1,0),OFFSET(I869,-1,0)/OFFSET(I869,0,-4),""))</f>
        <v>1.2626262626262625</v>
      </c>
      <c r="L869" t="str">
        <f t="shared" ca="1" si="160"/>
        <v>cu</v>
      </c>
      <c r="M869" t="s">
        <v>81</v>
      </c>
      <c r="N869" t="s">
        <v>146</v>
      </c>
      <c r="O869">
        <v>50</v>
      </c>
      <c r="P869" t="str">
        <f t="shared" si="166"/>
        <v>에너지너무많음</v>
      </c>
      <c r="Q869" t="str">
        <f t="shared" ca="1" si="158"/>
        <v>cu</v>
      </c>
      <c r="R869" t="s">
        <v>81</v>
      </c>
      <c r="S869" t="s">
        <v>147</v>
      </c>
      <c r="T869">
        <v>475</v>
      </c>
      <c r="U869" t="str">
        <f t="shared" ca="1" si="163"/>
        <v>cu</v>
      </c>
      <c r="V869" t="str">
        <f t="shared" si="167"/>
        <v>EN</v>
      </c>
      <c r="W869">
        <f t="shared" si="168"/>
        <v>50</v>
      </c>
      <c r="X869" t="str">
        <f t="shared" ca="1" si="169"/>
        <v>cu</v>
      </c>
      <c r="Y869" t="str">
        <f t="shared" si="170"/>
        <v>GO</v>
      </c>
      <c r="Z869">
        <f t="shared" si="171"/>
        <v>475</v>
      </c>
    </row>
    <row r="870" spans="1:26">
      <c r="A870" t="str">
        <f t="shared" si="164"/>
        <v>rt3</v>
      </c>
      <c r="B870" t="str">
        <f t="shared" si="165"/>
        <v>루틴3</v>
      </c>
      <c r="C870">
        <v>17</v>
      </c>
      <c r="D870">
        <v>19</v>
      </c>
      <c r="E870">
        <f t="shared" ca="1" si="159"/>
        <v>151</v>
      </c>
      <c r="F870">
        <f ca="1">(60+SUMIF(OFFSET(N870,-$C870+1,0,$C870),"EN",OFFSET(O870,-$C870+1,0,$C870)))*SummonTypeTable!$Q$2</f>
        <v>200</v>
      </c>
      <c r="G870" t="str">
        <f ca="1">IF(C870=1,60*SummonTypeTable!$Q$2-OFFSET(F870,0,-1),
IF(F870&lt;&gt;OFFSET(F870,-1,0),OFFSET(F870,-1,0)-OFFSET(F870,0,-1),""))</f>
        <v/>
      </c>
      <c r="H870" t="str">
        <f ca="1">IF(C870=1,60*SummonTypeTable!$Q$2/OFFSET(F870,0,-1),
IF(F870&lt;&gt;OFFSET(F870,-1,0),OFFSET(F870,-1,0)/OFFSET(F870,0,-1),""))</f>
        <v/>
      </c>
      <c r="I870">
        <f ca="1">(60+SUMIF(OFFSET(N870,-$C870+1,0,$C870),"EN",OFFSET(O870,-$C870+1,0,$C870))+SUMIF(OFFSET(S870,-$C870+1,0,$C870),"EN",OFFSET(T870,-$C870+1,0,$C870)))*SummonTypeTable!$Q$2</f>
        <v>200</v>
      </c>
      <c r="J870" t="str">
        <f ca="1">IF(C870=1,60*SummonTypeTable!$Q$2-OFFSET(I870,0,-4),
IF(I870&lt;&gt;OFFSET(I870,-1,0),OFFSET(I870,-1,0)-OFFSET(I870,0,-4),""))</f>
        <v/>
      </c>
      <c r="K870" t="str">
        <f ca="1">IF(C870=1,60*SummonTypeTable!$Q$2/OFFSET(I870,0,-4),
IF(I870&lt;&gt;OFFSET(I870,-1,0),OFFSET(I870,-1,0)/OFFSET(I870,0,-4),""))</f>
        <v/>
      </c>
      <c r="L870" t="str">
        <f t="shared" ca="1" si="160"/>
        <v>cu</v>
      </c>
      <c r="M870" t="s">
        <v>81</v>
      </c>
      <c r="N870" t="s">
        <v>147</v>
      </c>
      <c r="O870">
        <v>1000</v>
      </c>
      <c r="P870" t="str">
        <f t="shared" si="166"/>
        <v/>
      </c>
      <c r="Q870" t="str">
        <f t="shared" ca="1" si="158"/>
        <v>cu</v>
      </c>
      <c r="R870" t="s">
        <v>81</v>
      </c>
      <c r="S870" t="s">
        <v>147</v>
      </c>
      <c r="T870">
        <v>500</v>
      </c>
      <c r="U870" t="str">
        <f t="shared" ca="1" si="163"/>
        <v>cu</v>
      </c>
      <c r="V870" t="str">
        <f t="shared" si="167"/>
        <v>GO</v>
      </c>
      <c r="W870">
        <f t="shared" si="168"/>
        <v>1000</v>
      </c>
      <c r="X870" t="str">
        <f t="shared" ca="1" si="169"/>
        <v>cu</v>
      </c>
      <c r="Y870" t="str">
        <f t="shared" si="170"/>
        <v>GO</v>
      </c>
      <c r="Z870">
        <f t="shared" si="171"/>
        <v>500</v>
      </c>
    </row>
    <row r="871" spans="1:26">
      <c r="A871" t="str">
        <f t="shared" si="164"/>
        <v>rt3</v>
      </c>
      <c r="B871" t="str">
        <f t="shared" si="165"/>
        <v>루틴3</v>
      </c>
      <c r="C871">
        <v>18</v>
      </c>
      <c r="D871">
        <v>12</v>
      </c>
      <c r="E871">
        <f t="shared" ca="1" si="159"/>
        <v>163</v>
      </c>
      <c r="F871">
        <f ca="1">(60+SUMIF(OFFSET(N871,-$C871+1,0,$C871),"EN",OFFSET(O871,-$C871+1,0,$C871)))*SummonTypeTable!$Q$2</f>
        <v>200</v>
      </c>
      <c r="G871" t="str">
        <f ca="1">IF(C871=1,60*SummonTypeTable!$Q$2-OFFSET(F871,0,-1),
IF(F871&lt;&gt;OFFSET(F871,-1,0),OFFSET(F871,-1,0)-OFFSET(F871,0,-1),""))</f>
        <v/>
      </c>
      <c r="H871" t="str">
        <f ca="1">IF(C871=1,60*SummonTypeTable!$Q$2/OFFSET(F871,0,-1),
IF(F871&lt;&gt;OFFSET(F871,-1,0),OFFSET(F871,-1,0)/OFFSET(F871,0,-1),""))</f>
        <v/>
      </c>
      <c r="I871">
        <f ca="1">(60+SUMIF(OFFSET(N871,-$C871+1,0,$C871),"EN",OFFSET(O871,-$C871+1,0,$C871))+SUMIF(OFFSET(S871,-$C871+1,0,$C871),"EN",OFFSET(T871,-$C871+1,0,$C871)))*SummonTypeTable!$Q$2</f>
        <v>200</v>
      </c>
      <c r="J871" t="str">
        <f ca="1">IF(C871=1,60*SummonTypeTable!$Q$2-OFFSET(I871,0,-4),
IF(I871&lt;&gt;OFFSET(I871,-1,0),OFFSET(I871,-1,0)-OFFSET(I871,0,-4),""))</f>
        <v/>
      </c>
      <c r="K871" t="str">
        <f ca="1">IF(C871=1,60*SummonTypeTable!$Q$2/OFFSET(I871,0,-4),
IF(I871&lt;&gt;OFFSET(I871,-1,0),OFFSET(I871,-1,0)/OFFSET(I871,0,-4),""))</f>
        <v/>
      </c>
      <c r="L871" t="str">
        <f t="shared" ca="1" si="160"/>
        <v>it</v>
      </c>
      <c r="M871" t="s">
        <v>139</v>
      </c>
      <c r="N871" t="s">
        <v>138</v>
      </c>
      <c r="O871">
        <v>1</v>
      </c>
      <c r="P871" t="str">
        <f t="shared" si="166"/>
        <v/>
      </c>
      <c r="Q871" t="str">
        <f t="shared" ca="1" si="158"/>
        <v>cu</v>
      </c>
      <c r="R871" t="s">
        <v>81</v>
      </c>
      <c r="S871" t="s">
        <v>147</v>
      </c>
      <c r="T871">
        <v>525</v>
      </c>
      <c r="U871" t="str">
        <f t="shared" ca="1" si="163"/>
        <v>it</v>
      </c>
      <c r="V871" t="str">
        <f t="shared" si="167"/>
        <v>Cash_sSpellGacha</v>
      </c>
      <c r="W871">
        <f t="shared" si="168"/>
        <v>1</v>
      </c>
      <c r="X871" t="str">
        <f t="shared" ca="1" si="169"/>
        <v>cu</v>
      </c>
      <c r="Y871" t="str">
        <f t="shared" si="170"/>
        <v>GO</v>
      </c>
      <c r="Z871">
        <f t="shared" si="171"/>
        <v>525</v>
      </c>
    </row>
    <row r="872" spans="1:26">
      <c r="A872" t="str">
        <f t="shared" si="164"/>
        <v>rt3</v>
      </c>
      <c r="B872" t="str">
        <f t="shared" si="165"/>
        <v>루틴3</v>
      </c>
      <c r="C872">
        <v>19</v>
      </c>
      <c r="D872">
        <v>5</v>
      </c>
      <c r="E872">
        <f t="shared" ca="1" si="159"/>
        <v>168</v>
      </c>
      <c r="F872">
        <f ca="1">(60+SUMIF(OFFSET(N872,-$C872+1,0,$C872),"EN",OFFSET(O872,-$C872+1,0,$C872)))*SummonTypeTable!$Q$2</f>
        <v>236.66666666666666</v>
      </c>
      <c r="G872">
        <f ca="1">IF(C872=1,60*SummonTypeTable!$Q$2-OFFSET(F872,0,-1),
IF(F872&lt;&gt;OFFSET(F872,-1,0),OFFSET(F872,-1,0)-OFFSET(F872,0,-1),""))</f>
        <v>32</v>
      </c>
      <c r="H872">
        <f ca="1">IF(C872=1,60*SummonTypeTable!$Q$2/OFFSET(F872,0,-1),
IF(F872&lt;&gt;OFFSET(F872,-1,0),OFFSET(F872,-1,0)/OFFSET(F872,0,-1),""))</f>
        <v>1.1904761904761905</v>
      </c>
      <c r="I872">
        <f ca="1">(60+SUMIF(OFFSET(N872,-$C872+1,0,$C872),"EN",OFFSET(O872,-$C872+1,0,$C872))+SUMIF(OFFSET(S872,-$C872+1,0,$C872),"EN",OFFSET(T872,-$C872+1,0,$C872)))*SummonTypeTable!$Q$2</f>
        <v>236.66666666666666</v>
      </c>
      <c r="J872">
        <f ca="1">IF(C872=1,60*SummonTypeTable!$Q$2-OFFSET(I872,0,-4),
IF(I872&lt;&gt;OFFSET(I872,-1,0),OFFSET(I872,-1,0)-OFFSET(I872,0,-4),""))</f>
        <v>32</v>
      </c>
      <c r="K872">
        <f ca="1">IF(C872=1,60*SummonTypeTable!$Q$2/OFFSET(I872,0,-4),
IF(I872&lt;&gt;OFFSET(I872,-1,0),OFFSET(I872,-1,0)/OFFSET(I872,0,-4),""))</f>
        <v>1.1904761904761905</v>
      </c>
      <c r="L872" t="str">
        <f t="shared" ca="1" si="160"/>
        <v>cu</v>
      </c>
      <c r="M872" t="s">
        <v>81</v>
      </c>
      <c r="N872" t="s">
        <v>146</v>
      </c>
      <c r="O872">
        <v>55</v>
      </c>
      <c r="P872" t="str">
        <f t="shared" si="166"/>
        <v>에너지너무많음</v>
      </c>
      <c r="Q872" t="str">
        <f t="shared" ca="1" si="158"/>
        <v>cu</v>
      </c>
      <c r="R872" t="s">
        <v>81</v>
      </c>
      <c r="S872" t="s">
        <v>147</v>
      </c>
      <c r="T872">
        <v>550</v>
      </c>
      <c r="U872" t="str">
        <f t="shared" ca="1" si="163"/>
        <v>cu</v>
      </c>
      <c r="V872" t="str">
        <f t="shared" si="167"/>
        <v>EN</v>
      </c>
      <c r="W872">
        <f t="shared" si="168"/>
        <v>55</v>
      </c>
      <c r="X872" t="str">
        <f t="shared" ca="1" si="169"/>
        <v>cu</v>
      </c>
      <c r="Y872" t="str">
        <f t="shared" si="170"/>
        <v>GO</v>
      </c>
      <c r="Z872">
        <f t="shared" si="171"/>
        <v>550</v>
      </c>
    </row>
    <row r="873" spans="1:26">
      <c r="A873" t="str">
        <f t="shared" si="164"/>
        <v>rt3</v>
      </c>
      <c r="B873" t="str">
        <f t="shared" si="165"/>
        <v>루틴3</v>
      </c>
      <c r="C873">
        <v>20</v>
      </c>
      <c r="D873">
        <v>15</v>
      </c>
      <c r="E873">
        <f t="shared" ca="1" si="159"/>
        <v>183</v>
      </c>
      <c r="F873">
        <f ca="1">(60+SUMIF(OFFSET(N873,-$C873+1,0,$C873),"EN",OFFSET(O873,-$C873+1,0,$C873)))*SummonTypeTable!$Q$2</f>
        <v>236.66666666666666</v>
      </c>
      <c r="G873" t="str">
        <f ca="1">IF(C873=1,60*SummonTypeTable!$Q$2-OFFSET(F873,0,-1),
IF(F873&lt;&gt;OFFSET(F873,-1,0),OFFSET(F873,-1,0)-OFFSET(F873,0,-1),""))</f>
        <v/>
      </c>
      <c r="H873" t="str">
        <f ca="1">IF(C873=1,60*SummonTypeTable!$Q$2/OFFSET(F873,0,-1),
IF(F873&lt;&gt;OFFSET(F873,-1,0),OFFSET(F873,-1,0)/OFFSET(F873,0,-1),""))</f>
        <v/>
      </c>
      <c r="I873">
        <f ca="1">(60+SUMIF(OFFSET(N873,-$C873+1,0,$C873),"EN",OFFSET(O873,-$C873+1,0,$C873))+SUMIF(OFFSET(S873,-$C873+1,0,$C873),"EN",OFFSET(T873,-$C873+1,0,$C873)))*SummonTypeTable!$Q$2</f>
        <v>236.66666666666666</v>
      </c>
      <c r="J873" t="str">
        <f ca="1">IF(C873=1,60*SummonTypeTable!$Q$2-OFFSET(I873,0,-4),
IF(I873&lt;&gt;OFFSET(I873,-1,0),OFFSET(I873,-1,0)-OFFSET(I873,0,-4),""))</f>
        <v/>
      </c>
      <c r="K873" t="str">
        <f ca="1">IF(C873=1,60*SummonTypeTable!$Q$2/OFFSET(I873,0,-4),
IF(I873&lt;&gt;OFFSET(I873,-1,0),OFFSET(I873,-1,0)/OFFSET(I873,0,-4),""))</f>
        <v/>
      </c>
      <c r="L873" t="str">
        <f t="shared" ca="1" si="160"/>
        <v>cu</v>
      </c>
      <c r="M873" t="s">
        <v>81</v>
      </c>
      <c r="N873" t="s">
        <v>147</v>
      </c>
      <c r="O873">
        <v>1150</v>
      </c>
      <c r="P873" t="str">
        <f t="shared" si="166"/>
        <v/>
      </c>
      <c r="Q873" t="str">
        <f t="shared" ca="1" si="158"/>
        <v>cu</v>
      </c>
      <c r="R873" t="s">
        <v>81</v>
      </c>
      <c r="S873" t="s">
        <v>147</v>
      </c>
      <c r="T873">
        <v>575</v>
      </c>
      <c r="U873" t="str">
        <f t="shared" ca="1" si="163"/>
        <v>cu</v>
      </c>
      <c r="V873" t="str">
        <f t="shared" si="167"/>
        <v>GO</v>
      </c>
      <c r="W873">
        <f t="shared" si="168"/>
        <v>1150</v>
      </c>
      <c r="X873" t="str">
        <f t="shared" ca="1" si="169"/>
        <v>cu</v>
      </c>
      <c r="Y873" t="str">
        <f t="shared" si="170"/>
        <v>GO</v>
      </c>
      <c r="Z873">
        <f t="shared" si="171"/>
        <v>575</v>
      </c>
    </row>
    <row r="874" spans="1:26">
      <c r="A874" t="str">
        <f t="shared" si="164"/>
        <v>rt3</v>
      </c>
      <c r="B874" t="str">
        <f t="shared" si="165"/>
        <v>루틴3</v>
      </c>
      <c r="C874">
        <v>21</v>
      </c>
      <c r="D874">
        <v>4</v>
      </c>
      <c r="E874">
        <f t="shared" ca="1" si="159"/>
        <v>187</v>
      </c>
      <c r="F874">
        <f ca="1">(60+SUMIF(OFFSET(N874,-$C874+1,0,$C874),"EN",OFFSET(O874,-$C874+1,0,$C874)))*SummonTypeTable!$Q$2</f>
        <v>236.66666666666666</v>
      </c>
      <c r="G874" t="str">
        <f ca="1">IF(C874=1,60*SummonTypeTable!$Q$2-OFFSET(F874,0,-1),
IF(F874&lt;&gt;OFFSET(F874,-1,0),OFFSET(F874,-1,0)-OFFSET(F874,0,-1),""))</f>
        <v/>
      </c>
      <c r="H874" t="str">
        <f ca="1">IF(C874=1,60*SummonTypeTable!$Q$2/OFFSET(F874,0,-1),
IF(F874&lt;&gt;OFFSET(F874,-1,0),OFFSET(F874,-1,0)/OFFSET(F874,0,-1),""))</f>
        <v/>
      </c>
      <c r="I874">
        <f ca="1">(60+SUMIF(OFFSET(N874,-$C874+1,0,$C874),"EN",OFFSET(O874,-$C874+1,0,$C874))+SUMIF(OFFSET(S874,-$C874+1,0,$C874),"EN",OFFSET(T874,-$C874+1,0,$C874)))*SummonTypeTable!$Q$2</f>
        <v>236.66666666666666</v>
      </c>
      <c r="J874" t="str">
        <f ca="1">IF(C874=1,60*SummonTypeTable!$Q$2-OFFSET(I874,0,-4),
IF(I874&lt;&gt;OFFSET(I874,-1,0),OFFSET(I874,-1,0)-OFFSET(I874,0,-4),""))</f>
        <v/>
      </c>
      <c r="K874" t="str">
        <f ca="1">IF(C874=1,60*SummonTypeTable!$Q$2/OFFSET(I874,0,-4),
IF(I874&lt;&gt;OFFSET(I874,-1,0),OFFSET(I874,-1,0)/OFFSET(I874,0,-4),""))</f>
        <v/>
      </c>
      <c r="L874" t="str">
        <f t="shared" ca="1" si="160"/>
        <v>it</v>
      </c>
      <c r="M874" t="s">
        <v>139</v>
      </c>
      <c r="N874" t="s">
        <v>140</v>
      </c>
      <c r="O874">
        <v>1</v>
      </c>
      <c r="P874" t="str">
        <f t="shared" si="166"/>
        <v/>
      </c>
      <c r="Q874" t="str">
        <f t="shared" ca="1" si="158"/>
        <v>cu</v>
      </c>
      <c r="R874" t="s">
        <v>81</v>
      </c>
      <c r="S874" t="s">
        <v>147</v>
      </c>
      <c r="T874">
        <v>600</v>
      </c>
      <c r="U874" t="str">
        <f t="shared" ca="1" si="163"/>
        <v>it</v>
      </c>
      <c r="V874" t="str">
        <f t="shared" si="167"/>
        <v>Cash_sCharacterGacha</v>
      </c>
      <c r="W874">
        <f t="shared" si="168"/>
        <v>1</v>
      </c>
      <c r="X874" t="str">
        <f t="shared" ca="1" si="169"/>
        <v>cu</v>
      </c>
      <c r="Y874" t="str">
        <f t="shared" si="170"/>
        <v>GO</v>
      </c>
      <c r="Z874">
        <f t="shared" si="171"/>
        <v>600</v>
      </c>
    </row>
    <row r="875" spans="1:26">
      <c r="A875" t="str">
        <f t="shared" si="164"/>
        <v>rt3</v>
      </c>
      <c r="B875" t="str">
        <f t="shared" si="165"/>
        <v>루틴3</v>
      </c>
      <c r="C875">
        <v>22</v>
      </c>
      <c r="D875">
        <v>5</v>
      </c>
      <c r="E875">
        <f t="shared" ca="1" si="159"/>
        <v>192</v>
      </c>
      <c r="F875">
        <f ca="1">(60+SUMIF(OFFSET(N875,-$C875+1,0,$C875),"EN",OFFSET(O875,-$C875+1,0,$C875)))*SummonTypeTable!$Q$2</f>
        <v>236.66666666666666</v>
      </c>
      <c r="G875" t="str">
        <f ca="1">IF(C875=1,60*SummonTypeTable!$Q$2-OFFSET(F875,0,-1),
IF(F875&lt;&gt;OFFSET(F875,-1,0),OFFSET(F875,-1,0)-OFFSET(F875,0,-1),""))</f>
        <v/>
      </c>
      <c r="H875" t="str">
        <f ca="1">IF(C875=1,60*SummonTypeTable!$Q$2/OFFSET(F875,0,-1),
IF(F875&lt;&gt;OFFSET(F875,-1,0),OFFSET(F875,-1,0)/OFFSET(F875,0,-1),""))</f>
        <v/>
      </c>
      <c r="I875">
        <f ca="1">(60+SUMIF(OFFSET(N875,-$C875+1,0,$C875),"EN",OFFSET(O875,-$C875+1,0,$C875))+SUMIF(OFFSET(S875,-$C875+1,0,$C875),"EN",OFFSET(T875,-$C875+1,0,$C875)))*SummonTypeTable!$Q$2</f>
        <v>236.66666666666666</v>
      </c>
      <c r="J875" t="str">
        <f ca="1">IF(C875=1,60*SummonTypeTable!$Q$2-OFFSET(I875,0,-4),
IF(I875&lt;&gt;OFFSET(I875,-1,0),OFFSET(I875,-1,0)-OFFSET(I875,0,-4),""))</f>
        <v/>
      </c>
      <c r="K875" t="str">
        <f ca="1">IF(C875=1,60*SummonTypeTable!$Q$2/OFFSET(I875,0,-4),
IF(I875&lt;&gt;OFFSET(I875,-1,0),OFFSET(I875,-1,0)/OFFSET(I875,0,-4),""))</f>
        <v/>
      </c>
      <c r="L875" t="str">
        <f t="shared" ca="1" si="160"/>
        <v>cu</v>
      </c>
      <c r="M875" t="s">
        <v>81</v>
      </c>
      <c r="N875" t="s">
        <v>147</v>
      </c>
      <c r="O875">
        <v>1250</v>
      </c>
      <c r="P875" t="str">
        <f t="shared" si="166"/>
        <v/>
      </c>
      <c r="Q875" t="str">
        <f t="shared" ca="1" si="158"/>
        <v>cu</v>
      </c>
      <c r="R875" t="s">
        <v>81</v>
      </c>
      <c r="S875" t="s">
        <v>147</v>
      </c>
      <c r="T875">
        <v>625</v>
      </c>
      <c r="U875" t="str">
        <f t="shared" ca="1" si="163"/>
        <v>cu</v>
      </c>
      <c r="V875" t="str">
        <f t="shared" si="167"/>
        <v>GO</v>
      </c>
      <c r="W875">
        <f t="shared" si="168"/>
        <v>1250</v>
      </c>
      <c r="X875" t="str">
        <f t="shared" ca="1" si="169"/>
        <v>cu</v>
      </c>
      <c r="Y875" t="str">
        <f t="shared" si="170"/>
        <v>GO</v>
      </c>
      <c r="Z875">
        <f t="shared" si="171"/>
        <v>625</v>
      </c>
    </row>
    <row r="876" spans="1:26">
      <c r="A876" t="str">
        <f t="shared" si="164"/>
        <v>rt3</v>
      </c>
      <c r="B876" t="str">
        <f t="shared" si="165"/>
        <v>루틴3</v>
      </c>
      <c r="C876">
        <v>23</v>
      </c>
      <c r="D876">
        <v>16</v>
      </c>
      <c r="E876">
        <f t="shared" ca="1" si="159"/>
        <v>208</v>
      </c>
      <c r="F876">
        <f ca="1">(60+SUMIF(OFFSET(N876,-$C876+1,0,$C876),"EN",OFFSET(O876,-$C876+1,0,$C876)))*SummonTypeTable!$Q$2</f>
        <v>276.66666666666663</v>
      </c>
      <c r="G876">
        <f ca="1">IF(C876=1,60*SummonTypeTable!$Q$2-OFFSET(F876,0,-1),
IF(F876&lt;&gt;OFFSET(F876,-1,0),OFFSET(F876,-1,0)-OFFSET(F876,0,-1),""))</f>
        <v>28.666666666666657</v>
      </c>
      <c r="H876">
        <f ca="1">IF(C876=1,60*SummonTypeTable!$Q$2/OFFSET(F876,0,-1),
IF(F876&lt;&gt;OFFSET(F876,-1,0),OFFSET(F876,-1,0)/OFFSET(F876,0,-1),""))</f>
        <v>1.1378205128205128</v>
      </c>
      <c r="I876">
        <f ca="1">(60+SUMIF(OFFSET(N876,-$C876+1,0,$C876),"EN",OFFSET(O876,-$C876+1,0,$C876))+SUMIF(OFFSET(S876,-$C876+1,0,$C876),"EN",OFFSET(T876,-$C876+1,0,$C876)))*SummonTypeTable!$Q$2</f>
        <v>276.66666666666663</v>
      </c>
      <c r="J876">
        <f ca="1">IF(C876=1,60*SummonTypeTable!$Q$2-OFFSET(I876,0,-4),
IF(I876&lt;&gt;OFFSET(I876,-1,0),OFFSET(I876,-1,0)-OFFSET(I876,0,-4),""))</f>
        <v>28.666666666666657</v>
      </c>
      <c r="K876">
        <f ca="1">IF(C876=1,60*SummonTypeTable!$Q$2/OFFSET(I876,0,-4),
IF(I876&lt;&gt;OFFSET(I876,-1,0),OFFSET(I876,-1,0)/OFFSET(I876,0,-4),""))</f>
        <v>1.1378205128205128</v>
      </c>
      <c r="L876" t="str">
        <f t="shared" ca="1" si="160"/>
        <v>cu</v>
      </c>
      <c r="M876" t="s">
        <v>81</v>
      </c>
      <c r="N876" t="s">
        <v>146</v>
      </c>
      <c r="O876">
        <v>60</v>
      </c>
      <c r="P876" t="str">
        <f t="shared" si="166"/>
        <v>에너지너무많음</v>
      </c>
      <c r="Q876" t="str">
        <f t="shared" ca="1" si="158"/>
        <v>cu</v>
      </c>
      <c r="R876" t="s">
        <v>81</v>
      </c>
      <c r="S876" t="s">
        <v>147</v>
      </c>
      <c r="T876">
        <v>650</v>
      </c>
      <c r="U876" t="str">
        <f t="shared" ca="1" si="163"/>
        <v>cu</v>
      </c>
      <c r="V876" t="str">
        <f t="shared" si="167"/>
        <v>EN</v>
      </c>
      <c r="W876">
        <f t="shared" si="168"/>
        <v>60</v>
      </c>
      <c r="X876" t="str">
        <f t="shared" ca="1" si="169"/>
        <v>cu</v>
      </c>
      <c r="Y876" t="str">
        <f t="shared" si="170"/>
        <v>GO</v>
      </c>
      <c r="Z876">
        <f t="shared" si="171"/>
        <v>650</v>
      </c>
    </row>
    <row r="877" spans="1:26">
      <c r="A877" t="str">
        <f t="shared" si="164"/>
        <v>rt3</v>
      </c>
      <c r="B877" t="str">
        <f t="shared" si="165"/>
        <v>루틴3</v>
      </c>
      <c r="C877">
        <v>24</v>
      </c>
      <c r="D877">
        <v>12</v>
      </c>
      <c r="E877">
        <f t="shared" ca="1" si="159"/>
        <v>220</v>
      </c>
      <c r="F877">
        <f ca="1">(60+SUMIF(OFFSET(N877,-$C877+1,0,$C877),"EN",OFFSET(O877,-$C877+1,0,$C877)))*SummonTypeTable!$Q$2</f>
        <v>276.66666666666663</v>
      </c>
      <c r="G877" t="str">
        <f ca="1">IF(C877=1,60*SummonTypeTable!$Q$2-OFFSET(F877,0,-1),
IF(F877&lt;&gt;OFFSET(F877,-1,0),OFFSET(F877,-1,0)-OFFSET(F877,0,-1),""))</f>
        <v/>
      </c>
      <c r="H877" t="str">
        <f ca="1">IF(C877=1,60*SummonTypeTable!$Q$2/OFFSET(F877,0,-1),
IF(F877&lt;&gt;OFFSET(F877,-1,0),OFFSET(F877,-1,0)/OFFSET(F877,0,-1),""))</f>
        <v/>
      </c>
      <c r="I877">
        <f ca="1">(60+SUMIF(OFFSET(N877,-$C877+1,0,$C877),"EN",OFFSET(O877,-$C877+1,0,$C877))+SUMIF(OFFSET(S877,-$C877+1,0,$C877),"EN",OFFSET(T877,-$C877+1,0,$C877)))*SummonTypeTable!$Q$2</f>
        <v>276.66666666666663</v>
      </c>
      <c r="J877" t="str">
        <f ca="1">IF(C877=1,60*SummonTypeTable!$Q$2-OFFSET(I877,0,-4),
IF(I877&lt;&gt;OFFSET(I877,-1,0),OFFSET(I877,-1,0)-OFFSET(I877,0,-4),""))</f>
        <v/>
      </c>
      <c r="K877" t="str">
        <f ca="1">IF(C877=1,60*SummonTypeTable!$Q$2/OFFSET(I877,0,-4),
IF(I877&lt;&gt;OFFSET(I877,-1,0),OFFSET(I877,-1,0)/OFFSET(I877,0,-4),""))</f>
        <v/>
      </c>
      <c r="L877" t="str">
        <f t="shared" ca="1" si="160"/>
        <v>cu</v>
      </c>
      <c r="M877" t="s">
        <v>81</v>
      </c>
      <c r="N877" t="s">
        <v>147</v>
      </c>
      <c r="O877">
        <v>1350</v>
      </c>
      <c r="P877" t="str">
        <f t="shared" si="166"/>
        <v/>
      </c>
      <c r="Q877" t="str">
        <f t="shared" ca="1" si="158"/>
        <v>cu</v>
      </c>
      <c r="R877" t="s">
        <v>81</v>
      </c>
      <c r="S877" t="s">
        <v>147</v>
      </c>
      <c r="T877">
        <v>675</v>
      </c>
      <c r="U877" t="str">
        <f t="shared" ca="1" si="163"/>
        <v>cu</v>
      </c>
      <c r="V877" t="str">
        <f t="shared" si="167"/>
        <v>GO</v>
      </c>
      <c r="W877">
        <f t="shared" si="168"/>
        <v>1350</v>
      </c>
      <c r="X877" t="str">
        <f t="shared" ca="1" si="169"/>
        <v>cu</v>
      </c>
      <c r="Y877" t="str">
        <f t="shared" si="170"/>
        <v>GO</v>
      </c>
      <c r="Z877">
        <f t="shared" si="171"/>
        <v>675</v>
      </c>
    </row>
    <row r="878" spans="1:26">
      <c r="A878" t="str">
        <f t="shared" si="164"/>
        <v>rt3</v>
      </c>
      <c r="B878" t="str">
        <f t="shared" si="165"/>
        <v>루틴3</v>
      </c>
      <c r="C878">
        <v>25</v>
      </c>
      <c r="D878">
        <v>4</v>
      </c>
      <c r="E878">
        <f t="shared" ca="1" si="159"/>
        <v>224</v>
      </c>
      <c r="F878">
        <f ca="1">(60+SUMIF(OFFSET(N878,-$C878+1,0,$C878),"EN",OFFSET(O878,-$C878+1,0,$C878)))*SummonTypeTable!$Q$2</f>
        <v>276.66666666666663</v>
      </c>
      <c r="G878" t="str">
        <f ca="1">IF(C878=1,60*SummonTypeTable!$Q$2-OFFSET(F878,0,-1),
IF(F878&lt;&gt;OFFSET(F878,-1,0),OFFSET(F878,-1,0)-OFFSET(F878,0,-1),""))</f>
        <v/>
      </c>
      <c r="H878" t="str">
        <f ca="1">IF(C878=1,60*SummonTypeTable!$Q$2/OFFSET(F878,0,-1),
IF(F878&lt;&gt;OFFSET(F878,-1,0),OFFSET(F878,-1,0)/OFFSET(F878,0,-1),""))</f>
        <v/>
      </c>
      <c r="I878">
        <f ca="1">(60+SUMIF(OFFSET(N878,-$C878+1,0,$C878),"EN",OFFSET(O878,-$C878+1,0,$C878))+SUMIF(OFFSET(S878,-$C878+1,0,$C878),"EN",OFFSET(T878,-$C878+1,0,$C878)))*SummonTypeTable!$Q$2</f>
        <v>276.66666666666663</v>
      </c>
      <c r="J878" t="str">
        <f ca="1">IF(C878=1,60*SummonTypeTable!$Q$2-OFFSET(I878,0,-4),
IF(I878&lt;&gt;OFFSET(I878,-1,0),OFFSET(I878,-1,0)-OFFSET(I878,0,-4),""))</f>
        <v/>
      </c>
      <c r="K878" t="str">
        <f ca="1">IF(C878=1,60*SummonTypeTable!$Q$2/OFFSET(I878,0,-4),
IF(I878&lt;&gt;OFFSET(I878,-1,0),OFFSET(I878,-1,0)/OFFSET(I878,0,-4),""))</f>
        <v/>
      </c>
      <c r="L878" t="str">
        <f t="shared" ca="1" si="160"/>
        <v>it</v>
      </c>
      <c r="M878" t="s">
        <v>139</v>
      </c>
      <c r="N878" t="s">
        <v>138</v>
      </c>
      <c r="O878">
        <v>1</v>
      </c>
      <c r="P878" t="str">
        <f t="shared" si="166"/>
        <v/>
      </c>
      <c r="Q878" t="str">
        <f t="shared" ca="1" si="158"/>
        <v>cu</v>
      </c>
      <c r="R878" t="s">
        <v>81</v>
      </c>
      <c r="S878" t="s">
        <v>147</v>
      </c>
      <c r="T878">
        <v>700</v>
      </c>
      <c r="U878" t="str">
        <f t="shared" ca="1" si="163"/>
        <v>it</v>
      </c>
      <c r="V878" t="str">
        <f t="shared" si="167"/>
        <v>Cash_sSpellGacha</v>
      </c>
      <c r="W878">
        <f t="shared" si="168"/>
        <v>1</v>
      </c>
      <c r="X878" t="str">
        <f t="shared" ca="1" si="169"/>
        <v>cu</v>
      </c>
      <c r="Y878" t="str">
        <f t="shared" si="170"/>
        <v>GO</v>
      </c>
      <c r="Z878">
        <f t="shared" si="171"/>
        <v>700</v>
      </c>
    </row>
    <row r="879" spans="1:26">
      <c r="A879" t="str">
        <f t="shared" si="164"/>
        <v>rt3</v>
      </c>
      <c r="B879" t="str">
        <f t="shared" si="165"/>
        <v>루틴3</v>
      </c>
      <c r="C879">
        <v>26</v>
      </c>
      <c r="D879">
        <v>5</v>
      </c>
      <c r="E879">
        <f t="shared" ca="1" si="159"/>
        <v>229</v>
      </c>
      <c r="F879">
        <f ca="1">(60+SUMIF(OFFSET(N879,-$C879+1,0,$C879),"EN",OFFSET(O879,-$C879+1,0,$C879)))*SummonTypeTable!$Q$2</f>
        <v>276.66666666666663</v>
      </c>
      <c r="G879" t="str">
        <f ca="1">IF(C879=1,60*SummonTypeTable!$Q$2-OFFSET(F879,0,-1),
IF(F879&lt;&gt;OFFSET(F879,-1,0),OFFSET(F879,-1,0)-OFFSET(F879,0,-1),""))</f>
        <v/>
      </c>
      <c r="H879" t="str">
        <f ca="1">IF(C879=1,60*SummonTypeTable!$Q$2/OFFSET(F879,0,-1),
IF(F879&lt;&gt;OFFSET(F879,-1,0),OFFSET(F879,-1,0)/OFFSET(F879,0,-1),""))</f>
        <v/>
      </c>
      <c r="I879">
        <f ca="1">(60+SUMIF(OFFSET(N879,-$C879+1,0,$C879),"EN",OFFSET(O879,-$C879+1,0,$C879))+SUMIF(OFFSET(S879,-$C879+1,0,$C879),"EN",OFFSET(T879,-$C879+1,0,$C879)))*SummonTypeTable!$Q$2</f>
        <v>276.66666666666663</v>
      </c>
      <c r="J879" t="str">
        <f ca="1">IF(C879=1,60*SummonTypeTable!$Q$2-OFFSET(I879,0,-4),
IF(I879&lt;&gt;OFFSET(I879,-1,0),OFFSET(I879,-1,0)-OFFSET(I879,0,-4),""))</f>
        <v/>
      </c>
      <c r="K879" t="str">
        <f ca="1">IF(C879=1,60*SummonTypeTable!$Q$2/OFFSET(I879,0,-4),
IF(I879&lt;&gt;OFFSET(I879,-1,0),OFFSET(I879,-1,0)/OFFSET(I879,0,-4),""))</f>
        <v/>
      </c>
      <c r="L879" t="str">
        <f t="shared" ca="1" si="160"/>
        <v>it</v>
      </c>
      <c r="M879" t="s">
        <v>139</v>
      </c>
      <c r="N879" t="s">
        <v>140</v>
      </c>
      <c r="O879">
        <v>1</v>
      </c>
      <c r="P879" t="str">
        <f t="shared" si="166"/>
        <v/>
      </c>
      <c r="Q879" t="str">
        <f t="shared" ref="Q879:Q942" ca="1" si="172">IF(ISBLANK(R879),"",
VLOOKUP(R879,OFFSET(INDIRECT("$A:$B"),0,MATCH(R$1&amp;"_Verify",INDIRECT("$1:$1"),0)-1),2,0)
)</f>
        <v>cu</v>
      </c>
      <c r="R879" t="s">
        <v>81</v>
      </c>
      <c r="S879" t="s">
        <v>147</v>
      </c>
      <c r="T879">
        <v>725</v>
      </c>
      <c r="U879" t="str">
        <f t="shared" ca="1" si="163"/>
        <v>it</v>
      </c>
      <c r="V879" t="str">
        <f t="shared" si="167"/>
        <v>Cash_sCharacterGacha</v>
      </c>
      <c r="W879">
        <f t="shared" si="168"/>
        <v>1</v>
      </c>
      <c r="X879" t="str">
        <f t="shared" ca="1" si="169"/>
        <v>cu</v>
      </c>
      <c r="Y879" t="str">
        <f t="shared" si="170"/>
        <v>GO</v>
      </c>
      <c r="Z879">
        <f t="shared" si="171"/>
        <v>725</v>
      </c>
    </row>
    <row r="880" spans="1:26">
      <c r="A880" t="str">
        <f t="shared" si="164"/>
        <v>rt3</v>
      </c>
      <c r="B880" t="str">
        <f t="shared" si="165"/>
        <v>루틴3</v>
      </c>
      <c r="C880">
        <v>27</v>
      </c>
      <c r="D880">
        <v>5</v>
      </c>
      <c r="E880">
        <f t="shared" ref="E880:E943" ca="1" si="173">IF(A880&lt;&gt;OFFSET(A880,-1,0),D880,OFFSET(E880,-1,0)+D880)</f>
        <v>234</v>
      </c>
      <c r="F880">
        <f ca="1">(60+SUMIF(OFFSET(N880,-$C880+1,0,$C880),"EN",OFFSET(O880,-$C880+1,0,$C880)))*SummonTypeTable!$Q$2</f>
        <v>276.66666666666663</v>
      </c>
      <c r="G880" t="str">
        <f ca="1">IF(C880=1,60*SummonTypeTable!$Q$2-OFFSET(F880,0,-1),
IF(F880&lt;&gt;OFFSET(F880,-1,0),OFFSET(F880,-1,0)-OFFSET(F880,0,-1),""))</f>
        <v/>
      </c>
      <c r="H880" t="str">
        <f ca="1">IF(C880=1,60*SummonTypeTable!$Q$2/OFFSET(F880,0,-1),
IF(F880&lt;&gt;OFFSET(F880,-1,0),OFFSET(F880,-1,0)/OFFSET(F880,0,-1),""))</f>
        <v/>
      </c>
      <c r="I880">
        <f ca="1">(60+SUMIF(OFFSET(N880,-$C880+1,0,$C880),"EN",OFFSET(O880,-$C880+1,0,$C880))+SUMIF(OFFSET(S880,-$C880+1,0,$C880),"EN",OFFSET(T880,-$C880+1,0,$C880)))*SummonTypeTable!$Q$2</f>
        <v>276.66666666666663</v>
      </c>
      <c r="J880" t="str">
        <f ca="1">IF(C880=1,60*SummonTypeTable!$Q$2-OFFSET(I880,0,-4),
IF(I880&lt;&gt;OFFSET(I880,-1,0),OFFSET(I880,-1,0)-OFFSET(I880,0,-4),""))</f>
        <v/>
      </c>
      <c r="K880" t="str">
        <f ca="1">IF(C880=1,60*SummonTypeTable!$Q$2/OFFSET(I880,0,-4),
IF(I880&lt;&gt;OFFSET(I880,-1,0),OFFSET(I880,-1,0)/OFFSET(I880,0,-4),""))</f>
        <v/>
      </c>
      <c r="L880" t="str">
        <f t="shared" ca="1" si="160"/>
        <v>cu</v>
      </c>
      <c r="M880" t="s">
        <v>81</v>
      </c>
      <c r="N880" t="s">
        <v>147</v>
      </c>
      <c r="O880">
        <v>1500</v>
      </c>
      <c r="P880" t="str">
        <f t="shared" si="166"/>
        <v/>
      </c>
      <c r="Q880" t="str">
        <f t="shared" ca="1" si="172"/>
        <v>cu</v>
      </c>
      <c r="R880" t="s">
        <v>81</v>
      </c>
      <c r="S880" t="s">
        <v>147</v>
      </c>
      <c r="T880">
        <v>750</v>
      </c>
      <c r="U880" t="str">
        <f t="shared" ca="1" si="163"/>
        <v>cu</v>
      </c>
      <c r="V880" t="str">
        <f t="shared" si="167"/>
        <v>GO</v>
      </c>
      <c r="W880">
        <f t="shared" si="168"/>
        <v>1500</v>
      </c>
      <c r="X880" t="str">
        <f t="shared" ca="1" si="169"/>
        <v>cu</v>
      </c>
      <c r="Y880" t="str">
        <f t="shared" si="170"/>
        <v>GO</v>
      </c>
      <c r="Z880">
        <f t="shared" si="171"/>
        <v>750</v>
      </c>
    </row>
    <row r="881" spans="1:26">
      <c r="A881" t="str">
        <f t="shared" si="164"/>
        <v>rt3</v>
      </c>
      <c r="B881" t="str">
        <f t="shared" si="165"/>
        <v>루틴3</v>
      </c>
      <c r="C881">
        <v>28</v>
      </c>
      <c r="D881">
        <v>10</v>
      </c>
      <c r="E881">
        <f t="shared" ca="1" si="173"/>
        <v>244</v>
      </c>
      <c r="F881">
        <f ca="1">(60+SUMIF(OFFSET(N881,-$C881+1,0,$C881),"EN",OFFSET(O881,-$C881+1,0,$C881)))*SummonTypeTable!$Q$2</f>
        <v>276.66666666666663</v>
      </c>
      <c r="G881" t="str">
        <f ca="1">IF(C881=1,60*SummonTypeTable!$Q$2-OFFSET(F881,0,-1),
IF(F881&lt;&gt;OFFSET(F881,-1,0),OFFSET(F881,-1,0)-OFFSET(F881,0,-1),""))</f>
        <v/>
      </c>
      <c r="H881" t="str">
        <f ca="1">IF(C881=1,60*SummonTypeTable!$Q$2/OFFSET(F881,0,-1),
IF(F881&lt;&gt;OFFSET(F881,-1,0),OFFSET(F881,-1,0)/OFFSET(F881,0,-1),""))</f>
        <v/>
      </c>
      <c r="I881">
        <f ca="1">(60+SUMIF(OFFSET(N881,-$C881+1,0,$C881),"EN",OFFSET(O881,-$C881+1,0,$C881))+SUMIF(OFFSET(S881,-$C881+1,0,$C881),"EN",OFFSET(T881,-$C881+1,0,$C881)))*SummonTypeTable!$Q$2</f>
        <v>276.66666666666663</v>
      </c>
      <c r="J881" t="str">
        <f ca="1">IF(C881=1,60*SummonTypeTable!$Q$2-OFFSET(I881,0,-4),
IF(I881&lt;&gt;OFFSET(I881,-1,0),OFFSET(I881,-1,0)-OFFSET(I881,0,-4),""))</f>
        <v/>
      </c>
      <c r="K881" t="str">
        <f ca="1">IF(C881=1,60*SummonTypeTable!$Q$2/OFFSET(I881,0,-4),
IF(I881&lt;&gt;OFFSET(I881,-1,0),OFFSET(I881,-1,0)/OFFSET(I881,0,-4),""))</f>
        <v/>
      </c>
      <c r="L881" t="str">
        <f t="shared" ca="1" si="160"/>
        <v>it</v>
      </c>
      <c r="M881" t="s">
        <v>139</v>
      </c>
      <c r="N881" t="s">
        <v>138</v>
      </c>
      <c r="O881">
        <v>1</v>
      </c>
      <c r="P881" t="str">
        <f t="shared" si="166"/>
        <v/>
      </c>
      <c r="Q881" t="str">
        <f t="shared" ca="1" si="172"/>
        <v>cu</v>
      </c>
      <c r="R881" t="s">
        <v>81</v>
      </c>
      <c r="S881" t="s">
        <v>147</v>
      </c>
      <c r="T881">
        <v>775</v>
      </c>
      <c r="U881" t="str">
        <f t="shared" ca="1" si="163"/>
        <v>it</v>
      </c>
      <c r="V881" t="str">
        <f t="shared" si="167"/>
        <v>Cash_sSpellGacha</v>
      </c>
      <c r="W881">
        <f t="shared" si="168"/>
        <v>1</v>
      </c>
      <c r="X881" t="str">
        <f t="shared" ca="1" si="169"/>
        <v>cu</v>
      </c>
      <c r="Y881" t="str">
        <f t="shared" si="170"/>
        <v>GO</v>
      </c>
      <c r="Z881">
        <f t="shared" si="171"/>
        <v>775</v>
      </c>
    </row>
    <row r="882" spans="1:26">
      <c r="A882" t="str">
        <f t="shared" si="164"/>
        <v>rt3</v>
      </c>
      <c r="B882" t="str">
        <f t="shared" si="165"/>
        <v>루틴3</v>
      </c>
      <c r="C882">
        <v>29</v>
      </c>
      <c r="D882">
        <v>8</v>
      </c>
      <c r="E882">
        <f t="shared" ca="1" si="173"/>
        <v>252</v>
      </c>
      <c r="F882">
        <f ca="1">(60+SUMIF(OFFSET(N882,-$C882+1,0,$C882),"EN",OFFSET(O882,-$C882+1,0,$C882)))*SummonTypeTable!$Q$2</f>
        <v>320</v>
      </c>
      <c r="G882">
        <f ca="1">IF(C882=1,60*SummonTypeTable!$Q$2-OFFSET(F882,0,-1),
IF(F882&lt;&gt;OFFSET(F882,-1,0),OFFSET(F882,-1,0)-OFFSET(F882,0,-1),""))</f>
        <v>24.666666666666629</v>
      </c>
      <c r="H882">
        <f ca="1">IF(C882=1,60*SummonTypeTable!$Q$2/OFFSET(F882,0,-1),
IF(F882&lt;&gt;OFFSET(F882,-1,0),OFFSET(F882,-1,0)/OFFSET(F882,0,-1),""))</f>
        <v>1.0978835978835977</v>
      </c>
      <c r="I882">
        <f ca="1">(60+SUMIF(OFFSET(N882,-$C882+1,0,$C882),"EN",OFFSET(O882,-$C882+1,0,$C882))+SUMIF(OFFSET(S882,-$C882+1,0,$C882),"EN",OFFSET(T882,-$C882+1,0,$C882)))*SummonTypeTable!$Q$2</f>
        <v>320</v>
      </c>
      <c r="J882">
        <f ca="1">IF(C882=1,60*SummonTypeTable!$Q$2-OFFSET(I882,0,-4),
IF(I882&lt;&gt;OFFSET(I882,-1,0),OFFSET(I882,-1,0)-OFFSET(I882,0,-4),""))</f>
        <v>24.666666666666629</v>
      </c>
      <c r="K882">
        <f ca="1">IF(C882=1,60*SummonTypeTable!$Q$2/OFFSET(I882,0,-4),
IF(I882&lt;&gt;OFFSET(I882,-1,0),OFFSET(I882,-1,0)/OFFSET(I882,0,-4),""))</f>
        <v>1.0978835978835977</v>
      </c>
      <c r="L882" t="str">
        <f t="shared" ca="1" si="160"/>
        <v>cu</v>
      </c>
      <c r="M882" t="s">
        <v>81</v>
      </c>
      <c r="N882" t="s">
        <v>146</v>
      </c>
      <c r="O882">
        <v>65</v>
      </c>
      <c r="P882" t="str">
        <f t="shared" si="166"/>
        <v>에너지너무많음</v>
      </c>
      <c r="Q882" t="str">
        <f t="shared" ca="1" si="172"/>
        <v>cu</v>
      </c>
      <c r="R882" t="s">
        <v>81</v>
      </c>
      <c r="S882" t="s">
        <v>147</v>
      </c>
      <c r="T882">
        <v>800</v>
      </c>
      <c r="U882" t="str">
        <f t="shared" ca="1" si="163"/>
        <v>cu</v>
      </c>
      <c r="V882" t="str">
        <f t="shared" si="167"/>
        <v>EN</v>
      </c>
      <c r="W882">
        <f t="shared" si="168"/>
        <v>65</v>
      </c>
      <c r="X882" t="str">
        <f t="shared" ca="1" si="169"/>
        <v>cu</v>
      </c>
      <c r="Y882" t="str">
        <f t="shared" si="170"/>
        <v>GO</v>
      </c>
      <c r="Z882">
        <f t="shared" si="171"/>
        <v>800</v>
      </c>
    </row>
    <row r="883" spans="1:26">
      <c r="A883" t="str">
        <f t="shared" si="164"/>
        <v>rt3</v>
      </c>
      <c r="B883" t="str">
        <f t="shared" si="165"/>
        <v>루틴3</v>
      </c>
      <c r="C883">
        <v>30</v>
      </c>
      <c r="D883">
        <v>48</v>
      </c>
      <c r="E883">
        <f t="shared" ca="1" si="173"/>
        <v>300</v>
      </c>
      <c r="F883">
        <f ca="1">(60+SUMIF(OFFSET(N883,-$C883+1,0,$C883),"EN",OFFSET(O883,-$C883+1,0,$C883)))*SummonTypeTable!$Q$2</f>
        <v>320</v>
      </c>
      <c r="G883" t="str">
        <f ca="1">IF(C883=1,60*SummonTypeTable!$Q$2-OFFSET(F883,0,-1),
IF(F883&lt;&gt;OFFSET(F883,-1,0),OFFSET(F883,-1,0)-OFFSET(F883,0,-1),""))</f>
        <v/>
      </c>
      <c r="H883" t="str">
        <f ca="1">IF(C883=1,60*SummonTypeTable!$Q$2/OFFSET(F883,0,-1),
IF(F883&lt;&gt;OFFSET(F883,-1,0),OFFSET(F883,-1,0)/OFFSET(F883,0,-1),""))</f>
        <v/>
      </c>
      <c r="I883">
        <f ca="1">(60+SUMIF(OFFSET(N883,-$C883+1,0,$C883),"EN",OFFSET(O883,-$C883+1,0,$C883))+SUMIF(OFFSET(S883,-$C883+1,0,$C883),"EN",OFFSET(T883,-$C883+1,0,$C883)))*SummonTypeTable!$Q$2</f>
        <v>320</v>
      </c>
      <c r="J883" t="str">
        <f ca="1">IF(C883=1,60*SummonTypeTable!$Q$2-OFFSET(I883,0,-4),
IF(I883&lt;&gt;OFFSET(I883,-1,0),OFFSET(I883,-1,0)-OFFSET(I883,0,-4),""))</f>
        <v/>
      </c>
      <c r="K883" t="str">
        <f ca="1">IF(C883=1,60*SummonTypeTable!$Q$2/OFFSET(I883,0,-4),
IF(I883&lt;&gt;OFFSET(I883,-1,0),OFFSET(I883,-1,0)/OFFSET(I883,0,-4),""))</f>
        <v/>
      </c>
      <c r="L883" t="str">
        <f t="shared" ca="1" si="160"/>
        <v>cu</v>
      </c>
      <c r="M883" t="s">
        <v>81</v>
      </c>
      <c r="N883" t="s">
        <v>147</v>
      </c>
      <c r="O883">
        <v>1650</v>
      </c>
      <c r="P883" t="str">
        <f t="shared" si="166"/>
        <v/>
      </c>
      <c r="Q883" t="str">
        <f t="shared" ca="1" si="172"/>
        <v>cu</v>
      </c>
      <c r="R883" t="s">
        <v>81</v>
      </c>
      <c r="S883" t="s">
        <v>147</v>
      </c>
      <c r="T883">
        <v>825</v>
      </c>
      <c r="U883" t="str">
        <f t="shared" ca="1" si="163"/>
        <v>cu</v>
      </c>
      <c r="V883" t="str">
        <f t="shared" si="167"/>
        <v>GO</v>
      </c>
      <c r="W883">
        <f t="shared" si="168"/>
        <v>1650</v>
      </c>
      <c r="X883" t="str">
        <f t="shared" ca="1" si="169"/>
        <v>cu</v>
      </c>
      <c r="Y883" t="str">
        <f t="shared" si="170"/>
        <v>GO</v>
      </c>
      <c r="Z883">
        <f t="shared" si="171"/>
        <v>825</v>
      </c>
    </row>
    <row r="884" spans="1:26">
      <c r="A884" t="str">
        <f t="shared" si="164"/>
        <v>rt3</v>
      </c>
      <c r="B884" t="str">
        <f t="shared" si="165"/>
        <v>루틴3</v>
      </c>
      <c r="C884">
        <v>31</v>
      </c>
      <c r="D884">
        <v>4</v>
      </c>
      <c r="E884">
        <f t="shared" ca="1" si="173"/>
        <v>304</v>
      </c>
      <c r="F884">
        <f ca="1">(60+SUMIF(OFFSET(N884,-$C884+1,0,$C884),"EN",OFFSET(O884,-$C884+1,0,$C884)))*SummonTypeTable!$Q$2</f>
        <v>320</v>
      </c>
      <c r="G884" t="str">
        <f ca="1">IF(C884=1,60*SummonTypeTable!$Q$2-OFFSET(F884,0,-1),
IF(F884&lt;&gt;OFFSET(F884,-1,0),OFFSET(F884,-1,0)-OFFSET(F884,0,-1),""))</f>
        <v/>
      </c>
      <c r="H884" t="str">
        <f ca="1">IF(C884=1,60*SummonTypeTable!$Q$2/OFFSET(F884,0,-1),
IF(F884&lt;&gt;OFFSET(F884,-1,0),OFFSET(F884,-1,0)/OFFSET(F884,0,-1),""))</f>
        <v/>
      </c>
      <c r="I884">
        <f ca="1">(60+SUMIF(OFFSET(N884,-$C884+1,0,$C884),"EN",OFFSET(O884,-$C884+1,0,$C884))+SUMIF(OFFSET(S884,-$C884+1,0,$C884),"EN",OFFSET(T884,-$C884+1,0,$C884)))*SummonTypeTable!$Q$2</f>
        <v>320</v>
      </c>
      <c r="J884" t="str">
        <f ca="1">IF(C884=1,60*SummonTypeTable!$Q$2-OFFSET(I884,0,-4),
IF(I884&lt;&gt;OFFSET(I884,-1,0),OFFSET(I884,-1,0)-OFFSET(I884,0,-4),""))</f>
        <v/>
      </c>
      <c r="K884" t="str">
        <f ca="1">IF(C884=1,60*SummonTypeTable!$Q$2/OFFSET(I884,0,-4),
IF(I884&lt;&gt;OFFSET(I884,-1,0),OFFSET(I884,-1,0)/OFFSET(I884,0,-4),""))</f>
        <v/>
      </c>
      <c r="L884" t="str">
        <f t="shared" ca="1" si="160"/>
        <v>cu</v>
      </c>
      <c r="M884" t="s">
        <v>81</v>
      </c>
      <c r="N884" t="s">
        <v>153</v>
      </c>
      <c r="O884">
        <v>6</v>
      </c>
      <c r="P884" t="str">
        <f t="shared" si="166"/>
        <v/>
      </c>
      <c r="Q884" t="str">
        <f t="shared" ca="1" si="172"/>
        <v>cu</v>
      </c>
      <c r="R884" t="s">
        <v>81</v>
      </c>
      <c r="S884" t="s">
        <v>153</v>
      </c>
      <c r="T884">
        <v>2</v>
      </c>
      <c r="U884" t="str">
        <f t="shared" ca="1" si="163"/>
        <v>cu</v>
      </c>
      <c r="V884" t="str">
        <f t="shared" si="167"/>
        <v>DI</v>
      </c>
      <c r="W884">
        <f t="shared" si="168"/>
        <v>6</v>
      </c>
      <c r="X884" t="str">
        <f t="shared" ca="1" si="169"/>
        <v>cu</v>
      </c>
      <c r="Y884" t="str">
        <f t="shared" si="170"/>
        <v>DI</v>
      </c>
      <c r="Z884">
        <f t="shared" si="171"/>
        <v>2</v>
      </c>
    </row>
    <row r="885" spans="1:26">
      <c r="A885" t="str">
        <f t="shared" si="164"/>
        <v>rt3</v>
      </c>
      <c r="B885" t="str">
        <f t="shared" si="165"/>
        <v>루틴3</v>
      </c>
      <c r="C885">
        <v>32</v>
      </c>
      <c r="D885">
        <v>30</v>
      </c>
      <c r="E885">
        <f t="shared" ca="1" si="173"/>
        <v>334</v>
      </c>
      <c r="F885">
        <f ca="1">(60+SUMIF(OFFSET(N885,-$C885+1,0,$C885),"EN",OFFSET(O885,-$C885+1,0,$C885)))*SummonTypeTable!$Q$2</f>
        <v>320</v>
      </c>
      <c r="G885" t="str">
        <f ca="1">IF(C885=1,60*SummonTypeTable!$Q$2-OFFSET(F885,0,-1),
IF(F885&lt;&gt;OFFSET(F885,-1,0),OFFSET(F885,-1,0)-OFFSET(F885,0,-1),""))</f>
        <v/>
      </c>
      <c r="H885" t="str">
        <f ca="1">IF(C885=1,60*SummonTypeTable!$Q$2/OFFSET(F885,0,-1),
IF(F885&lt;&gt;OFFSET(F885,-1,0),OFFSET(F885,-1,0)/OFFSET(F885,0,-1),""))</f>
        <v/>
      </c>
      <c r="I885">
        <f ca="1">(60+SUMIF(OFFSET(N885,-$C885+1,0,$C885),"EN",OFFSET(O885,-$C885+1,0,$C885))+SUMIF(OFFSET(S885,-$C885+1,0,$C885),"EN",OFFSET(T885,-$C885+1,0,$C885)))*SummonTypeTable!$Q$2</f>
        <v>320</v>
      </c>
      <c r="J885" t="str">
        <f ca="1">IF(C885=1,60*SummonTypeTable!$Q$2-OFFSET(I885,0,-4),
IF(I885&lt;&gt;OFFSET(I885,-1,0),OFFSET(I885,-1,0)-OFFSET(I885,0,-4),""))</f>
        <v/>
      </c>
      <c r="K885" t="str">
        <f ca="1">IF(C885=1,60*SummonTypeTable!$Q$2/OFFSET(I885,0,-4),
IF(I885&lt;&gt;OFFSET(I885,-1,0),OFFSET(I885,-1,0)/OFFSET(I885,0,-4),""))</f>
        <v/>
      </c>
      <c r="L885" t="str">
        <f t="shared" ca="1" si="160"/>
        <v>cu</v>
      </c>
      <c r="M885" t="s">
        <v>81</v>
      </c>
      <c r="N885" t="s">
        <v>147</v>
      </c>
      <c r="O885">
        <v>1750</v>
      </c>
      <c r="P885" t="str">
        <f t="shared" si="166"/>
        <v/>
      </c>
      <c r="Q885" t="str">
        <f t="shared" ca="1" si="172"/>
        <v>cu</v>
      </c>
      <c r="R885" t="s">
        <v>81</v>
      </c>
      <c r="S885" t="s">
        <v>147</v>
      </c>
      <c r="T885">
        <v>875</v>
      </c>
      <c r="U885" t="str">
        <f t="shared" ca="1" si="163"/>
        <v>cu</v>
      </c>
      <c r="V885" t="str">
        <f t="shared" si="167"/>
        <v>GO</v>
      </c>
      <c r="W885">
        <f t="shared" si="168"/>
        <v>1750</v>
      </c>
      <c r="X885" t="str">
        <f t="shared" ca="1" si="169"/>
        <v>cu</v>
      </c>
      <c r="Y885" t="str">
        <f t="shared" si="170"/>
        <v>GO</v>
      </c>
      <c r="Z885">
        <f t="shared" si="171"/>
        <v>875</v>
      </c>
    </row>
    <row r="886" spans="1:26">
      <c r="A886" t="str">
        <f t="shared" si="164"/>
        <v>rt3</v>
      </c>
      <c r="B886" t="str">
        <f t="shared" si="165"/>
        <v>루틴3</v>
      </c>
      <c r="C886">
        <v>33</v>
      </c>
      <c r="D886">
        <v>8</v>
      </c>
      <c r="E886">
        <f t="shared" ca="1" si="173"/>
        <v>342</v>
      </c>
      <c r="F886">
        <f ca="1">(60+SUMIF(OFFSET(N886,-$C886+1,0,$C886),"EN",OFFSET(O886,-$C886+1,0,$C886)))*SummonTypeTable!$Q$2</f>
        <v>320</v>
      </c>
      <c r="G886" t="str">
        <f ca="1">IF(C886=1,60*SummonTypeTable!$Q$2-OFFSET(F886,0,-1),
IF(F886&lt;&gt;OFFSET(F886,-1,0),OFFSET(F886,-1,0)-OFFSET(F886,0,-1),""))</f>
        <v/>
      </c>
      <c r="H886" t="str">
        <f ca="1">IF(C886=1,60*SummonTypeTable!$Q$2/OFFSET(F886,0,-1),
IF(F886&lt;&gt;OFFSET(F886,-1,0),OFFSET(F886,-1,0)/OFFSET(F886,0,-1),""))</f>
        <v/>
      </c>
      <c r="I886">
        <f ca="1">(60+SUMIF(OFFSET(N886,-$C886+1,0,$C886),"EN",OFFSET(O886,-$C886+1,0,$C886))+SUMIF(OFFSET(S886,-$C886+1,0,$C886),"EN",OFFSET(T886,-$C886+1,0,$C886)))*SummonTypeTable!$Q$2</f>
        <v>320</v>
      </c>
      <c r="J886" t="str">
        <f ca="1">IF(C886=1,60*SummonTypeTable!$Q$2-OFFSET(I886,0,-4),
IF(I886&lt;&gt;OFFSET(I886,-1,0),OFFSET(I886,-1,0)-OFFSET(I886,0,-4),""))</f>
        <v/>
      </c>
      <c r="K886" t="str">
        <f ca="1">IF(C886=1,60*SummonTypeTable!$Q$2/OFFSET(I886,0,-4),
IF(I886&lt;&gt;OFFSET(I886,-1,0),OFFSET(I886,-1,0)/OFFSET(I886,0,-4),""))</f>
        <v/>
      </c>
      <c r="L886" t="str">
        <f t="shared" ca="1" si="160"/>
        <v>it</v>
      </c>
      <c r="M886" t="s">
        <v>139</v>
      </c>
      <c r="N886" t="s">
        <v>138</v>
      </c>
      <c r="O886">
        <v>1</v>
      </c>
      <c r="P886" t="str">
        <f t="shared" si="166"/>
        <v/>
      </c>
      <c r="Q886" t="str">
        <f t="shared" ca="1" si="172"/>
        <v>cu</v>
      </c>
      <c r="R886" t="s">
        <v>81</v>
      </c>
      <c r="S886" t="s">
        <v>147</v>
      </c>
      <c r="T886">
        <v>900</v>
      </c>
      <c r="U886" t="str">
        <f t="shared" ca="1" si="163"/>
        <v>it</v>
      </c>
      <c r="V886" t="str">
        <f t="shared" si="167"/>
        <v>Cash_sSpellGacha</v>
      </c>
      <c r="W886">
        <f t="shared" si="168"/>
        <v>1</v>
      </c>
      <c r="X886" t="str">
        <f t="shared" ca="1" si="169"/>
        <v>cu</v>
      </c>
      <c r="Y886" t="str">
        <f t="shared" si="170"/>
        <v>GO</v>
      </c>
      <c r="Z886">
        <f t="shared" si="171"/>
        <v>900</v>
      </c>
    </row>
    <row r="887" spans="1:26">
      <c r="A887" t="str">
        <f t="shared" si="164"/>
        <v>rt3</v>
      </c>
      <c r="B887" t="str">
        <f t="shared" si="165"/>
        <v>루틴3</v>
      </c>
      <c r="C887">
        <v>34</v>
      </c>
      <c r="D887">
        <v>22</v>
      </c>
      <c r="E887">
        <f t="shared" ca="1" si="173"/>
        <v>364</v>
      </c>
      <c r="F887">
        <f ca="1">(60+SUMIF(OFFSET(N887,-$C887+1,0,$C887),"EN",OFFSET(O887,-$C887+1,0,$C887)))*SummonTypeTable!$Q$2</f>
        <v>360</v>
      </c>
      <c r="G887">
        <f ca="1">IF(C887=1,60*SummonTypeTable!$Q$2-OFFSET(F887,0,-1),
IF(F887&lt;&gt;OFFSET(F887,-1,0),OFFSET(F887,-1,0)-OFFSET(F887,0,-1),""))</f>
        <v>-44</v>
      </c>
      <c r="H887">
        <f ca="1">IF(C887=1,60*SummonTypeTable!$Q$2/OFFSET(F887,0,-1),
IF(F887&lt;&gt;OFFSET(F887,-1,0),OFFSET(F887,-1,0)/OFFSET(F887,0,-1),""))</f>
        <v>0.87912087912087911</v>
      </c>
      <c r="I887">
        <f ca="1">(60+SUMIF(OFFSET(N887,-$C887+1,0,$C887),"EN",OFFSET(O887,-$C887+1,0,$C887))+SUMIF(OFFSET(S887,-$C887+1,0,$C887),"EN",OFFSET(T887,-$C887+1,0,$C887)))*SummonTypeTable!$Q$2</f>
        <v>360</v>
      </c>
      <c r="J887">
        <f ca="1">IF(C887=1,60*SummonTypeTable!$Q$2-OFFSET(I887,0,-4),
IF(I887&lt;&gt;OFFSET(I887,-1,0),OFFSET(I887,-1,0)-OFFSET(I887,0,-4),""))</f>
        <v>-44</v>
      </c>
      <c r="K887">
        <f ca="1">IF(C887=1,60*SummonTypeTable!$Q$2/OFFSET(I887,0,-4),
IF(I887&lt;&gt;OFFSET(I887,-1,0),OFFSET(I887,-1,0)/OFFSET(I887,0,-4),""))</f>
        <v>0.87912087912087911</v>
      </c>
      <c r="L887" t="str">
        <f t="shared" ref="L887:L950" ca="1" si="174">IF(ISBLANK(M887),"",
VLOOKUP(M887,OFFSET(INDIRECT("$A:$B"),0,MATCH(M$1&amp;"_Verify",INDIRECT("$1:$1"),0)-1),2,0)
)</f>
        <v>cu</v>
      </c>
      <c r="M887" t="s">
        <v>81</v>
      </c>
      <c r="N887" t="s">
        <v>146</v>
      </c>
      <c r="O887">
        <v>60</v>
      </c>
      <c r="P887" t="str">
        <f t="shared" si="166"/>
        <v>에너지너무많음</v>
      </c>
      <c r="Q887" t="str">
        <f t="shared" ca="1" si="172"/>
        <v>cu</v>
      </c>
      <c r="R887" t="s">
        <v>81</v>
      </c>
      <c r="S887" t="s">
        <v>147</v>
      </c>
      <c r="T887">
        <v>925</v>
      </c>
      <c r="U887" t="str">
        <f t="shared" ca="1" si="163"/>
        <v>cu</v>
      </c>
      <c r="V887" t="str">
        <f t="shared" si="167"/>
        <v>EN</v>
      </c>
      <c r="W887">
        <f t="shared" si="168"/>
        <v>60</v>
      </c>
      <c r="X887" t="str">
        <f t="shared" ca="1" si="169"/>
        <v>cu</v>
      </c>
      <c r="Y887" t="str">
        <f t="shared" si="170"/>
        <v>GO</v>
      </c>
      <c r="Z887">
        <f t="shared" si="171"/>
        <v>925</v>
      </c>
    </row>
    <row r="888" spans="1:26">
      <c r="A888" t="str">
        <f t="shared" si="164"/>
        <v>rt3</v>
      </c>
      <c r="B888" t="str">
        <f t="shared" si="165"/>
        <v>루틴3</v>
      </c>
      <c r="C888">
        <v>35</v>
      </c>
      <c r="D888">
        <v>39</v>
      </c>
      <c r="E888">
        <f t="shared" ca="1" si="173"/>
        <v>403</v>
      </c>
      <c r="F888">
        <f ca="1">(60+SUMIF(OFFSET(N888,-$C888+1,0,$C888),"EN",OFFSET(O888,-$C888+1,0,$C888)))*SummonTypeTable!$Q$2</f>
        <v>360</v>
      </c>
      <c r="G888" t="str">
        <f ca="1">IF(C888=1,60*SummonTypeTable!$Q$2-OFFSET(F888,0,-1),
IF(F888&lt;&gt;OFFSET(F888,-1,0),OFFSET(F888,-1,0)-OFFSET(F888,0,-1),""))</f>
        <v/>
      </c>
      <c r="H888" t="str">
        <f ca="1">IF(C888=1,60*SummonTypeTable!$Q$2/OFFSET(F888,0,-1),
IF(F888&lt;&gt;OFFSET(F888,-1,0),OFFSET(F888,-1,0)/OFFSET(F888,0,-1),""))</f>
        <v/>
      </c>
      <c r="I888">
        <f ca="1">(60+SUMIF(OFFSET(N888,-$C888+1,0,$C888),"EN",OFFSET(O888,-$C888+1,0,$C888))+SUMIF(OFFSET(S888,-$C888+1,0,$C888),"EN",OFFSET(T888,-$C888+1,0,$C888)))*SummonTypeTable!$Q$2</f>
        <v>360</v>
      </c>
      <c r="J888" t="str">
        <f ca="1">IF(C888=1,60*SummonTypeTable!$Q$2-OFFSET(I888,0,-4),
IF(I888&lt;&gt;OFFSET(I888,-1,0),OFFSET(I888,-1,0)-OFFSET(I888,0,-4),""))</f>
        <v/>
      </c>
      <c r="K888" t="str">
        <f ca="1">IF(C888=1,60*SummonTypeTable!$Q$2/OFFSET(I888,0,-4),
IF(I888&lt;&gt;OFFSET(I888,-1,0),OFFSET(I888,-1,0)/OFFSET(I888,0,-4),""))</f>
        <v/>
      </c>
      <c r="L888" t="str">
        <f t="shared" ca="1" si="174"/>
        <v>cu</v>
      </c>
      <c r="M888" t="s">
        <v>81</v>
      </c>
      <c r="N888" t="s">
        <v>147</v>
      </c>
      <c r="O888">
        <v>1900</v>
      </c>
      <c r="P888" t="str">
        <f t="shared" si="166"/>
        <v/>
      </c>
      <c r="Q888" t="str">
        <f t="shared" ca="1" si="172"/>
        <v>cu</v>
      </c>
      <c r="R888" t="s">
        <v>81</v>
      </c>
      <c r="S888" t="s">
        <v>147</v>
      </c>
      <c r="T888">
        <v>950</v>
      </c>
      <c r="U888" t="str">
        <f t="shared" ca="1" si="163"/>
        <v>cu</v>
      </c>
      <c r="V888" t="str">
        <f t="shared" si="167"/>
        <v>GO</v>
      </c>
      <c r="W888">
        <f t="shared" si="168"/>
        <v>1900</v>
      </c>
      <c r="X888" t="str">
        <f t="shared" ca="1" si="169"/>
        <v>cu</v>
      </c>
      <c r="Y888" t="str">
        <f t="shared" si="170"/>
        <v>GO</v>
      </c>
      <c r="Z888">
        <f t="shared" si="171"/>
        <v>950</v>
      </c>
    </row>
    <row r="889" spans="1:26">
      <c r="A889" t="str">
        <f t="shared" si="164"/>
        <v>rt3</v>
      </c>
      <c r="B889" t="str">
        <f t="shared" si="165"/>
        <v>루틴3</v>
      </c>
      <c r="C889">
        <v>36</v>
      </c>
      <c r="D889">
        <v>12</v>
      </c>
      <c r="E889">
        <f t="shared" ca="1" si="173"/>
        <v>415</v>
      </c>
      <c r="F889">
        <f ca="1">(60+SUMIF(OFFSET(N889,-$C889+1,0,$C889),"EN",OFFSET(O889,-$C889+1,0,$C889)))*SummonTypeTable!$Q$2</f>
        <v>360</v>
      </c>
      <c r="G889" t="str">
        <f ca="1">IF(C889=1,60*SummonTypeTable!$Q$2-OFFSET(F889,0,-1),
IF(F889&lt;&gt;OFFSET(F889,-1,0),OFFSET(F889,-1,0)-OFFSET(F889,0,-1),""))</f>
        <v/>
      </c>
      <c r="H889" t="str">
        <f ca="1">IF(C889=1,60*SummonTypeTable!$Q$2/OFFSET(F889,0,-1),
IF(F889&lt;&gt;OFFSET(F889,-1,0),OFFSET(F889,-1,0)/OFFSET(F889,0,-1),""))</f>
        <v/>
      </c>
      <c r="I889">
        <f ca="1">(60+SUMIF(OFFSET(N889,-$C889+1,0,$C889),"EN",OFFSET(O889,-$C889+1,0,$C889))+SUMIF(OFFSET(S889,-$C889+1,0,$C889),"EN",OFFSET(T889,-$C889+1,0,$C889)))*SummonTypeTable!$Q$2</f>
        <v>360</v>
      </c>
      <c r="J889" t="str">
        <f ca="1">IF(C889=1,60*SummonTypeTable!$Q$2-OFFSET(I889,0,-4),
IF(I889&lt;&gt;OFFSET(I889,-1,0),OFFSET(I889,-1,0)-OFFSET(I889,0,-4),""))</f>
        <v/>
      </c>
      <c r="K889" t="str">
        <f ca="1">IF(C889=1,60*SummonTypeTable!$Q$2/OFFSET(I889,0,-4),
IF(I889&lt;&gt;OFFSET(I889,-1,0),OFFSET(I889,-1,0)/OFFSET(I889,0,-4),""))</f>
        <v/>
      </c>
      <c r="L889" t="str">
        <f t="shared" ca="1" si="174"/>
        <v>it</v>
      </c>
      <c r="M889" t="s">
        <v>139</v>
      </c>
      <c r="N889" t="s">
        <v>138</v>
      </c>
      <c r="O889">
        <v>2</v>
      </c>
      <c r="P889" t="str">
        <f t="shared" si="166"/>
        <v/>
      </c>
      <c r="Q889" t="str">
        <f t="shared" ca="1" si="172"/>
        <v>cu</v>
      </c>
      <c r="R889" t="s">
        <v>81</v>
      </c>
      <c r="S889" t="s">
        <v>147</v>
      </c>
      <c r="T889">
        <v>975</v>
      </c>
      <c r="U889" t="str">
        <f t="shared" ca="1" si="163"/>
        <v>it</v>
      </c>
      <c r="V889" t="str">
        <f t="shared" si="167"/>
        <v>Cash_sSpellGacha</v>
      </c>
      <c r="W889">
        <f t="shared" si="168"/>
        <v>2</v>
      </c>
      <c r="X889" t="str">
        <f t="shared" ca="1" si="169"/>
        <v>cu</v>
      </c>
      <c r="Y889" t="str">
        <f t="shared" si="170"/>
        <v>GO</v>
      </c>
      <c r="Z889">
        <f t="shared" si="171"/>
        <v>975</v>
      </c>
    </row>
    <row r="890" spans="1:26">
      <c r="A890" t="str">
        <f t="shared" si="164"/>
        <v>rt3</v>
      </c>
      <c r="B890" t="str">
        <f t="shared" si="165"/>
        <v>루틴3</v>
      </c>
      <c r="C890">
        <v>37</v>
      </c>
      <c r="D890">
        <v>17</v>
      </c>
      <c r="E890">
        <f t="shared" ca="1" si="173"/>
        <v>432</v>
      </c>
      <c r="F890">
        <f ca="1">(60+SUMIF(OFFSET(N890,-$C890+1,0,$C890),"EN",OFFSET(O890,-$C890+1,0,$C890)))*SummonTypeTable!$Q$2</f>
        <v>406.66666666666663</v>
      </c>
      <c r="G890">
        <f ca="1">IF(C890=1,60*SummonTypeTable!$Q$2-OFFSET(F890,0,-1),
IF(F890&lt;&gt;OFFSET(F890,-1,0),OFFSET(F890,-1,0)-OFFSET(F890,0,-1),""))</f>
        <v>-72</v>
      </c>
      <c r="H890">
        <f ca="1">IF(C890=1,60*SummonTypeTable!$Q$2/OFFSET(F890,0,-1),
IF(F890&lt;&gt;OFFSET(F890,-1,0),OFFSET(F890,-1,0)/OFFSET(F890,0,-1),""))</f>
        <v>0.83333333333333337</v>
      </c>
      <c r="I890">
        <f ca="1">(60+SUMIF(OFFSET(N890,-$C890+1,0,$C890),"EN",OFFSET(O890,-$C890+1,0,$C890))+SUMIF(OFFSET(S890,-$C890+1,0,$C890),"EN",OFFSET(T890,-$C890+1,0,$C890)))*SummonTypeTable!$Q$2</f>
        <v>406.66666666666663</v>
      </c>
      <c r="J890">
        <f ca="1">IF(C890=1,60*SummonTypeTable!$Q$2-OFFSET(I890,0,-4),
IF(I890&lt;&gt;OFFSET(I890,-1,0),OFFSET(I890,-1,0)-OFFSET(I890,0,-4),""))</f>
        <v>-72</v>
      </c>
      <c r="K890">
        <f ca="1">IF(C890=1,60*SummonTypeTable!$Q$2/OFFSET(I890,0,-4),
IF(I890&lt;&gt;OFFSET(I890,-1,0),OFFSET(I890,-1,0)/OFFSET(I890,0,-4),""))</f>
        <v>0.83333333333333337</v>
      </c>
      <c r="L890" t="str">
        <f t="shared" ca="1" si="174"/>
        <v>cu</v>
      </c>
      <c r="M890" t="s">
        <v>81</v>
      </c>
      <c r="N890" t="s">
        <v>146</v>
      </c>
      <c r="O890">
        <v>70</v>
      </c>
      <c r="P890" t="str">
        <f t="shared" si="166"/>
        <v>에너지너무많음</v>
      </c>
      <c r="Q890" t="str">
        <f t="shared" ca="1" si="172"/>
        <v>cu</v>
      </c>
      <c r="R890" t="s">
        <v>81</v>
      </c>
      <c r="S890" t="s">
        <v>147</v>
      </c>
      <c r="T890">
        <v>1000</v>
      </c>
      <c r="U890" t="str">
        <f t="shared" ca="1" si="163"/>
        <v>cu</v>
      </c>
      <c r="V890" t="str">
        <f t="shared" si="167"/>
        <v>EN</v>
      </c>
      <c r="W890">
        <f t="shared" si="168"/>
        <v>70</v>
      </c>
      <c r="X890" t="str">
        <f t="shared" ca="1" si="169"/>
        <v>cu</v>
      </c>
      <c r="Y890" t="str">
        <f t="shared" si="170"/>
        <v>GO</v>
      </c>
      <c r="Z890">
        <f t="shared" si="171"/>
        <v>1000</v>
      </c>
    </row>
    <row r="891" spans="1:26">
      <c r="A891" t="str">
        <f t="shared" si="164"/>
        <v>rt3</v>
      </c>
      <c r="B891" t="str">
        <f t="shared" si="165"/>
        <v>루틴3</v>
      </c>
      <c r="C891">
        <v>38</v>
      </c>
      <c r="D891">
        <v>22</v>
      </c>
      <c r="E891">
        <f t="shared" ca="1" si="173"/>
        <v>454</v>
      </c>
      <c r="F891">
        <f ca="1">(60+SUMIF(OFFSET(N891,-$C891+1,0,$C891),"EN",OFFSET(O891,-$C891+1,0,$C891)))*SummonTypeTable!$Q$2</f>
        <v>406.66666666666663</v>
      </c>
      <c r="G891" t="str">
        <f ca="1">IF(C891=1,60*SummonTypeTable!$Q$2-OFFSET(F891,0,-1),
IF(F891&lt;&gt;OFFSET(F891,-1,0),OFFSET(F891,-1,0)-OFFSET(F891,0,-1),""))</f>
        <v/>
      </c>
      <c r="H891" t="str">
        <f ca="1">IF(C891=1,60*SummonTypeTable!$Q$2/OFFSET(F891,0,-1),
IF(F891&lt;&gt;OFFSET(F891,-1,0),OFFSET(F891,-1,0)/OFFSET(F891,0,-1),""))</f>
        <v/>
      </c>
      <c r="I891">
        <f ca="1">(60+SUMIF(OFFSET(N891,-$C891+1,0,$C891),"EN",OFFSET(O891,-$C891+1,0,$C891))+SUMIF(OFFSET(S891,-$C891+1,0,$C891),"EN",OFFSET(T891,-$C891+1,0,$C891)))*SummonTypeTable!$Q$2</f>
        <v>406.66666666666663</v>
      </c>
      <c r="J891" t="str">
        <f ca="1">IF(C891=1,60*SummonTypeTable!$Q$2-OFFSET(I891,0,-4),
IF(I891&lt;&gt;OFFSET(I891,-1,0),OFFSET(I891,-1,0)-OFFSET(I891,0,-4),""))</f>
        <v/>
      </c>
      <c r="K891" t="str">
        <f ca="1">IF(C891=1,60*SummonTypeTable!$Q$2/OFFSET(I891,0,-4),
IF(I891&lt;&gt;OFFSET(I891,-1,0),OFFSET(I891,-1,0)/OFFSET(I891,0,-4),""))</f>
        <v/>
      </c>
      <c r="L891" t="str">
        <f t="shared" ca="1" si="174"/>
        <v>cu</v>
      </c>
      <c r="M891" t="s">
        <v>81</v>
      </c>
      <c r="N891" t="s">
        <v>147</v>
      </c>
      <c r="O891">
        <v>2050</v>
      </c>
      <c r="P891" t="str">
        <f t="shared" si="166"/>
        <v/>
      </c>
      <c r="Q891" t="str">
        <f t="shared" ca="1" si="172"/>
        <v>cu</v>
      </c>
      <c r="R891" t="s">
        <v>81</v>
      </c>
      <c r="S891" t="s">
        <v>147</v>
      </c>
      <c r="T891">
        <v>1025</v>
      </c>
      <c r="U891" t="str">
        <f t="shared" ca="1" si="163"/>
        <v>cu</v>
      </c>
      <c r="V891" t="str">
        <f t="shared" si="167"/>
        <v>GO</v>
      </c>
      <c r="W891">
        <f t="shared" si="168"/>
        <v>2050</v>
      </c>
      <c r="X891" t="str">
        <f t="shared" ca="1" si="169"/>
        <v>cu</v>
      </c>
      <c r="Y891" t="str">
        <f t="shared" si="170"/>
        <v>GO</v>
      </c>
      <c r="Z891">
        <f t="shared" si="171"/>
        <v>1025</v>
      </c>
    </row>
    <row r="892" spans="1:26">
      <c r="A892" t="str">
        <f t="shared" si="164"/>
        <v>rt3</v>
      </c>
      <c r="B892" t="str">
        <f t="shared" si="165"/>
        <v>루틴3</v>
      </c>
      <c r="C892">
        <v>39</v>
      </c>
      <c r="D892">
        <v>5</v>
      </c>
      <c r="E892">
        <f t="shared" ca="1" si="173"/>
        <v>459</v>
      </c>
      <c r="F892">
        <f ca="1">(60+SUMIF(OFFSET(N892,-$C892+1,0,$C892),"EN",OFFSET(O892,-$C892+1,0,$C892)))*SummonTypeTable!$Q$2</f>
        <v>406.66666666666663</v>
      </c>
      <c r="G892" t="str">
        <f ca="1">IF(C892=1,60*SummonTypeTable!$Q$2-OFFSET(F892,0,-1),
IF(F892&lt;&gt;OFFSET(F892,-1,0),OFFSET(F892,-1,0)-OFFSET(F892,0,-1),""))</f>
        <v/>
      </c>
      <c r="H892" t="str">
        <f ca="1">IF(C892=1,60*SummonTypeTable!$Q$2/OFFSET(F892,0,-1),
IF(F892&lt;&gt;OFFSET(F892,-1,0),OFFSET(F892,-1,0)/OFFSET(F892,0,-1),""))</f>
        <v/>
      </c>
      <c r="I892">
        <f ca="1">(60+SUMIF(OFFSET(N892,-$C892+1,0,$C892),"EN",OFFSET(O892,-$C892+1,0,$C892))+SUMIF(OFFSET(S892,-$C892+1,0,$C892),"EN",OFFSET(T892,-$C892+1,0,$C892)))*SummonTypeTable!$Q$2</f>
        <v>406.66666666666663</v>
      </c>
      <c r="J892" t="str">
        <f ca="1">IF(C892=1,60*SummonTypeTable!$Q$2-OFFSET(I892,0,-4),
IF(I892&lt;&gt;OFFSET(I892,-1,0),OFFSET(I892,-1,0)-OFFSET(I892,0,-4),""))</f>
        <v/>
      </c>
      <c r="K892" t="str">
        <f ca="1">IF(C892=1,60*SummonTypeTable!$Q$2/OFFSET(I892,0,-4),
IF(I892&lt;&gt;OFFSET(I892,-1,0),OFFSET(I892,-1,0)/OFFSET(I892,0,-4),""))</f>
        <v/>
      </c>
      <c r="L892" t="str">
        <f t="shared" ca="1" si="174"/>
        <v>it</v>
      </c>
      <c r="M892" t="s">
        <v>139</v>
      </c>
      <c r="N892" t="s">
        <v>138</v>
      </c>
      <c r="O892">
        <v>1</v>
      </c>
      <c r="P892" t="str">
        <f t="shared" si="166"/>
        <v/>
      </c>
      <c r="Q892" t="str">
        <f t="shared" ca="1" si="172"/>
        <v>cu</v>
      </c>
      <c r="R892" t="s">
        <v>81</v>
      </c>
      <c r="S892" t="s">
        <v>147</v>
      </c>
      <c r="T892">
        <v>1050</v>
      </c>
      <c r="U892" t="str">
        <f t="shared" ca="1" si="163"/>
        <v>it</v>
      </c>
      <c r="V892" t="str">
        <f t="shared" si="167"/>
        <v>Cash_sSpellGacha</v>
      </c>
      <c r="W892">
        <f t="shared" si="168"/>
        <v>1</v>
      </c>
      <c r="X892" t="str">
        <f t="shared" ca="1" si="169"/>
        <v>cu</v>
      </c>
      <c r="Y892" t="str">
        <f t="shared" si="170"/>
        <v>GO</v>
      </c>
      <c r="Z892">
        <f t="shared" si="171"/>
        <v>1050</v>
      </c>
    </row>
    <row r="893" spans="1:26">
      <c r="A893" t="str">
        <f t="shared" si="164"/>
        <v>rt3</v>
      </c>
      <c r="B893" t="str">
        <f t="shared" si="165"/>
        <v>루틴3</v>
      </c>
      <c r="C893">
        <v>40</v>
      </c>
      <c r="D893">
        <v>18</v>
      </c>
      <c r="E893">
        <f t="shared" ca="1" si="173"/>
        <v>477</v>
      </c>
      <c r="F893">
        <f ca="1">(60+SUMIF(OFFSET(N893,-$C893+1,0,$C893),"EN",OFFSET(O893,-$C893+1,0,$C893)))*SummonTypeTable!$Q$2</f>
        <v>406.66666666666663</v>
      </c>
      <c r="G893" t="str">
        <f ca="1">IF(C893=1,60*SummonTypeTable!$Q$2-OFFSET(F893,0,-1),
IF(F893&lt;&gt;OFFSET(F893,-1,0),OFFSET(F893,-1,0)-OFFSET(F893,0,-1),""))</f>
        <v/>
      </c>
      <c r="H893" t="str">
        <f ca="1">IF(C893=1,60*SummonTypeTable!$Q$2/OFFSET(F893,0,-1),
IF(F893&lt;&gt;OFFSET(F893,-1,0),OFFSET(F893,-1,0)/OFFSET(F893,0,-1),""))</f>
        <v/>
      </c>
      <c r="I893">
        <f ca="1">(60+SUMIF(OFFSET(N893,-$C893+1,0,$C893),"EN",OFFSET(O893,-$C893+1,0,$C893))+SUMIF(OFFSET(S893,-$C893+1,0,$C893),"EN",OFFSET(T893,-$C893+1,0,$C893)))*SummonTypeTable!$Q$2</f>
        <v>406.66666666666663</v>
      </c>
      <c r="J893" t="str">
        <f ca="1">IF(C893=1,60*SummonTypeTable!$Q$2-OFFSET(I893,0,-4),
IF(I893&lt;&gt;OFFSET(I893,-1,0),OFFSET(I893,-1,0)-OFFSET(I893,0,-4),""))</f>
        <v/>
      </c>
      <c r="K893" t="str">
        <f ca="1">IF(C893=1,60*SummonTypeTable!$Q$2/OFFSET(I893,0,-4),
IF(I893&lt;&gt;OFFSET(I893,-1,0),OFFSET(I893,-1,0)/OFFSET(I893,0,-4),""))</f>
        <v/>
      </c>
      <c r="L893" t="str">
        <f t="shared" ca="1" si="174"/>
        <v>cu</v>
      </c>
      <c r="M893" t="s">
        <v>81</v>
      </c>
      <c r="N893" t="s">
        <v>147</v>
      </c>
      <c r="O893">
        <v>2150</v>
      </c>
      <c r="P893" t="str">
        <f t="shared" si="166"/>
        <v/>
      </c>
      <c r="Q893" t="str">
        <f t="shared" ca="1" si="172"/>
        <v>cu</v>
      </c>
      <c r="R893" t="s">
        <v>81</v>
      </c>
      <c r="S893" t="s">
        <v>147</v>
      </c>
      <c r="T893">
        <v>1075</v>
      </c>
      <c r="U893" t="str">
        <f t="shared" ca="1" si="163"/>
        <v>cu</v>
      </c>
      <c r="V893" t="str">
        <f t="shared" si="167"/>
        <v>GO</v>
      </c>
      <c r="W893">
        <f t="shared" si="168"/>
        <v>2150</v>
      </c>
      <c r="X893" t="str">
        <f t="shared" ca="1" si="169"/>
        <v>cu</v>
      </c>
      <c r="Y893" t="str">
        <f t="shared" si="170"/>
        <v>GO</v>
      </c>
      <c r="Z893">
        <f t="shared" si="171"/>
        <v>1075</v>
      </c>
    </row>
    <row r="894" spans="1:26">
      <c r="A894" t="str">
        <f t="shared" si="164"/>
        <v>rt3</v>
      </c>
      <c r="B894" t="str">
        <f t="shared" si="165"/>
        <v>루틴3</v>
      </c>
      <c r="C894">
        <v>41</v>
      </c>
      <c r="D894">
        <v>31</v>
      </c>
      <c r="E894">
        <f t="shared" ca="1" si="173"/>
        <v>508</v>
      </c>
      <c r="F894">
        <f ca="1">(60+SUMIF(OFFSET(N894,-$C894+1,0,$C894),"EN",OFFSET(O894,-$C894+1,0,$C894)))*SummonTypeTable!$Q$2</f>
        <v>460</v>
      </c>
      <c r="G894">
        <f ca="1">IF(C894=1,60*SummonTypeTable!$Q$2-OFFSET(F894,0,-1),
IF(F894&lt;&gt;OFFSET(F894,-1,0),OFFSET(F894,-1,0)-OFFSET(F894,0,-1),""))</f>
        <v>-101.33333333333337</v>
      </c>
      <c r="H894">
        <f ca="1">IF(C894=1,60*SummonTypeTable!$Q$2/OFFSET(F894,0,-1),
IF(F894&lt;&gt;OFFSET(F894,-1,0),OFFSET(F894,-1,0)/OFFSET(F894,0,-1),""))</f>
        <v>0.80052493438320205</v>
      </c>
      <c r="I894">
        <f ca="1">(60+SUMIF(OFFSET(N894,-$C894+1,0,$C894),"EN",OFFSET(O894,-$C894+1,0,$C894))+SUMIF(OFFSET(S894,-$C894+1,0,$C894),"EN",OFFSET(T894,-$C894+1,0,$C894)))*SummonTypeTable!$Q$2</f>
        <v>460</v>
      </c>
      <c r="J894">
        <f ca="1">IF(C894=1,60*SummonTypeTable!$Q$2-OFFSET(I894,0,-4),
IF(I894&lt;&gt;OFFSET(I894,-1,0),OFFSET(I894,-1,0)-OFFSET(I894,0,-4),""))</f>
        <v>-101.33333333333337</v>
      </c>
      <c r="K894">
        <f ca="1">IF(C894=1,60*SummonTypeTable!$Q$2/OFFSET(I894,0,-4),
IF(I894&lt;&gt;OFFSET(I894,-1,0),OFFSET(I894,-1,0)/OFFSET(I894,0,-4),""))</f>
        <v>0.80052493438320205</v>
      </c>
      <c r="L894" t="str">
        <f t="shared" ca="1" si="174"/>
        <v>cu</v>
      </c>
      <c r="M894" t="s">
        <v>81</v>
      </c>
      <c r="N894" t="s">
        <v>146</v>
      </c>
      <c r="O894">
        <v>80</v>
      </c>
      <c r="P894" t="str">
        <f t="shared" si="166"/>
        <v>에너지너무많음</v>
      </c>
      <c r="Q894" t="str">
        <f t="shared" ca="1" si="172"/>
        <v>cu</v>
      </c>
      <c r="R894" t="s">
        <v>81</v>
      </c>
      <c r="S894" t="s">
        <v>147</v>
      </c>
      <c r="T894">
        <v>1100</v>
      </c>
      <c r="U894" t="str">
        <f t="shared" ca="1" si="163"/>
        <v>cu</v>
      </c>
      <c r="V894" t="str">
        <f t="shared" si="167"/>
        <v>EN</v>
      </c>
      <c r="W894">
        <f t="shared" si="168"/>
        <v>80</v>
      </c>
      <c r="X894" t="str">
        <f t="shared" ca="1" si="169"/>
        <v>cu</v>
      </c>
      <c r="Y894" t="str">
        <f t="shared" si="170"/>
        <v>GO</v>
      </c>
      <c r="Z894">
        <f t="shared" si="171"/>
        <v>1100</v>
      </c>
    </row>
    <row r="895" spans="1:26">
      <c r="A895" t="str">
        <f t="shared" si="164"/>
        <v>rt3</v>
      </c>
      <c r="B895" t="str">
        <f t="shared" si="165"/>
        <v>루틴3</v>
      </c>
      <c r="C895">
        <v>42</v>
      </c>
      <c r="D895">
        <v>38</v>
      </c>
      <c r="E895">
        <f t="shared" ca="1" si="173"/>
        <v>546</v>
      </c>
      <c r="F895">
        <f ca="1">(60+SUMIF(OFFSET(N895,-$C895+1,0,$C895),"EN",OFFSET(O895,-$C895+1,0,$C895)))*SummonTypeTable!$Q$2</f>
        <v>460</v>
      </c>
      <c r="G895" t="str">
        <f ca="1">IF(C895=1,60*SummonTypeTable!$Q$2-OFFSET(F895,0,-1),
IF(F895&lt;&gt;OFFSET(F895,-1,0),OFFSET(F895,-1,0)-OFFSET(F895,0,-1),""))</f>
        <v/>
      </c>
      <c r="H895" t="str">
        <f ca="1">IF(C895=1,60*SummonTypeTable!$Q$2/OFFSET(F895,0,-1),
IF(F895&lt;&gt;OFFSET(F895,-1,0),OFFSET(F895,-1,0)/OFFSET(F895,0,-1),""))</f>
        <v/>
      </c>
      <c r="I895">
        <f ca="1">(60+SUMIF(OFFSET(N895,-$C895+1,0,$C895),"EN",OFFSET(O895,-$C895+1,0,$C895))+SUMIF(OFFSET(S895,-$C895+1,0,$C895),"EN",OFFSET(T895,-$C895+1,0,$C895)))*SummonTypeTable!$Q$2</f>
        <v>460</v>
      </c>
      <c r="J895" t="str">
        <f ca="1">IF(C895=1,60*SummonTypeTable!$Q$2-OFFSET(I895,0,-4),
IF(I895&lt;&gt;OFFSET(I895,-1,0),OFFSET(I895,-1,0)-OFFSET(I895,0,-4),""))</f>
        <v/>
      </c>
      <c r="K895" t="str">
        <f ca="1">IF(C895=1,60*SummonTypeTable!$Q$2/OFFSET(I895,0,-4),
IF(I895&lt;&gt;OFFSET(I895,-1,0),OFFSET(I895,-1,0)/OFFSET(I895,0,-4),""))</f>
        <v/>
      </c>
      <c r="L895" t="str">
        <f t="shared" ca="1" si="174"/>
        <v>cu</v>
      </c>
      <c r="M895" t="s">
        <v>81</v>
      </c>
      <c r="N895" t="s">
        <v>147</v>
      </c>
      <c r="O895">
        <v>2250</v>
      </c>
      <c r="P895" t="str">
        <f t="shared" si="166"/>
        <v/>
      </c>
      <c r="Q895" t="str">
        <f t="shared" ca="1" si="172"/>
        <v>cu</v>
      </c>
      <c r="R895" t="s">
        <v>81</v>
      </c>
      <c r="S895" t="s">
        <v>147</v>
      </c>
      <c r="T895">
        <v>1125</v>
      </c>
      <c r="U895" t="str">
        <f t="shared" ca="1" si="163"/>
        <v>cu</v>
      </c>
      <c r="V895" t="str">
        <f t="shared" si="167"/>
        <v>GO</v>
      </c>
      <c r="W895">
        <f t="shared" si="168"/>
        <v>2250</v>
      </c>
      <c r="X895" t="str">
        <f t="shared" ca="1" si="169"/>
        <v>cu</v>
      </c>
      <c r="Y895" t="str">
        <f t="shared" si="170"/>
        <v>GO</v>
      </c>
      <c r="Z895">
        <f t="shared" si="171"/>
        <v>1125</v>
      </c>
    </row>
    <row r="896" spans="1:26">
      <c r="A896" t="str">
        <f t="shared" si="164"/>
        <v>rt3</v>
      </c>
      <c r="B896" t="str">
        <f t="shared" si="165"/>
        <v>루틴3</v>
      </c>
      <c r="C896">
        <v>43</v>
      </c>
      <c r="D896">
        <v>4</v>
      </c>
      <c r="E896">
        <f t="shared" ca="1" si="173"/>
        <v>550</v>
      </c>
      <c r="F896">
        <f ca="1">(60+SUMIF(OFFSET(N896,-$C896+1,0,$C896),"EN",OFFSET(O896,-$C896+1,0,$C896)))*SummonTypeTable!$Q$2</f>
        <v>460</v>
      </c>
      <c r="G896" t="str">
        <f ca="1">IF(C896=1,60*SummonTypeTable!$Q$2-OFFSET(F896,0,-1),
IF(F896&lt;&gt;OFFSET(F896,-1,0),OFFSET(F896,-1,0)-OFFSET(F896,0,-1),""))</f>
        <v/>
      </c>
      <c r="H896" t="str">
        <f ca="1">IF(C896=1,60*SummonTypeTable!$Q$2/OFFSET(F896,0,-1),
IF(F896&lt;&gt;OFFSET(F896,-1,0),OFFSET(F896,-1,0)/OFFSET(F896,0,-1),""))</f>
        <v/>
      </c>
      <c r="I896">
        <f ca="1">(60+SUMIF(OFFSET(N896,-$C896+1,0,$C896),"EN",OFFSET(O896,-$C896+1,0,$C896))+SUMIF(OFFSET(S896,-$C896+1,0,$C896),"EN",OFFSET(T896,-$C896+1,0,$C896)))*SummonTypeTable!$Q$2</f>
        <v>460</v>
      </c>
      <c r="J896" t="str">
        <f ca="1">IF(C896=1,60*SummonTypeTable!$Q$2-OFFSET(I896,0,-4),
IF(I896&lt;&gt;OFFSET(I896,-1,0),OFFSET(I896,-1,0)-OFFSET(I896,0,-4),""))</f>
        <v/>
      </c>
      <c r="K896" t="str">
        <f ca="1">IF(C896=1,60*SummonTypeTable!$Q$2/OFFSET(I896,0,-4),
IF(I896&lt;&gt;OFFSET(I896,-1,0),OFFSET(I896,-1,0)/OFFSET(I896,0,-4),""))</f>
        <v/>
      </c>
      <c r="L896" t="str">
        <f t="shared" ca="1" si="174"/>
        <v>it</v>
      </c>
      <c r="M896" t="s">
        <v>139</v>
      </c>
      <c r="N896" t="s">
        <v>138</v>
      </c>
      <c r="O896">
        <v>1</v>
      </c>
      <c r="P896" t="str">
        <f t="shared" si="166"/>
        <v/>
      </c>
      <c r="Q896" t="str">
        <f t="shared" ca="1" si="172"/>
        <v>cu</v>
      </c>
      <c r="R896" t="s">
        <v>81</v>
      </c>
      <c r="S896" t="s">
        <v>147</v>
      </c>
      <c r="T896">
        <v>1150</v>
      </c>
      <c r="U896" t="str">
        <f t="shared" ca="1" si="163"/>
        <v>it</v>
      </c>
      <c r="V896" t="str">
        <f t="shared" si="167"/>
        <v>Cash_sSpellGacha</v>
      </c>
      <c r="W896">
        <f t="shared" si="168"/>
        <v>1</v>
      </c>
      <c r="X896" t="str">
        <f t="shared" ca="1" si="169"/>
        <v>cu</v>
      </c>
      <c r="Y896" t="str">
        <f t="shared" si="170"/>
        <v>GO</v>
      </c>
      <c r="Z896">
        <f t="shared" si="171"/>
        <v>1150</v>
      </c>
    </row>
    <row r="897" spans="1:26">
      <c r="A897" t="str">
        <f t="shared" si="164"/>
        <v>rt3</v>
      </c>
      <c r="B897" t="str">
        <f t="shared" si="165"/>
        <v>루틴3</v>
      </c>
      <c r="C897">
        <v>44</v>
      </c>
      <c r="D897">
        <v>42</v>
      </c>
      <c r="E897">
        <f t="shared" ca="1" si="173"/>
        <v>592</v>
      </c>
      <c r="F897">
        <f ca="1">(60+SUMIF(OFFSET(N897,-$C897+1,0,$C897),"EN",OFFSET(O897,-$C897+1,0,$C897)))*SummonTypeTable!$Q$2</f>
        <v>520</v>
      </c>
      <c r="G897">
        <f ca="1">IF(C897=1,60*SummonTypeTable!$Q$2-OFFSET(F897,0,-1),
IF(F897&lt;&gt;OFFSET(F897,-1,0),OFFSET(F897,-1,0)-OFFSET(F897,0,-1),""))</f>
        <v>-132</v>
      </c>
      <c r="H897">
        <f ca="1">IF(C897=1,60*SummonTypeTable!$Q$2/OFFSET(F897,0,-1),
IF(F897&lt;&gt;OFFSET(F897,-1,0),OFFSET(F897,-1,0)/OFFSET(F897,0,-1),""))</f>
        <v>0.77702702702702697</v>
      </c>
      <c r="I897">
        <f ca="1">(60+SUMIF(OFFSET(N897,-$C897+1,0,$C897),"EN",OFFSET(O897,-$C897+1,0,$C897))+SUMIF(OFFSET(S897,-$C897+1,0,$C897),"EN",OFFSET(T897,-$C897+1,0,$C897)))*SummonTypeTable!$Q$2</f>
        <v>520</v>
      </c>
      <c r="J897">
        <f ca="1">IF(C897=1,60*SummonTypeTable!$Q$2-OFFSET(I897,0,-4),
IF(I897&lt;&gt;OFFSET(I897,-1,0),OFFSET(I897,-1,0)-OFFSET(I897,0,-4),""))</f>
        <v>-132</v>
      </c>
      <c r="K897">
        <f ca="1">IF(C897=1,60*SummonTypeTable!$Q$2/OFFSET(I897,0,-4),
IF(I897&lt;&gt;OFFSET(I897,-1,0),OFFSET(I897,-1,0)/OFFSET(I897,0,-4),""))</f>
        <v>0.77702702702702697</v>
      </c>
      <c r="L897" t="str">
        <f t="shared" ca="1" si="174"/>
        <v>cu</v>
      </c>
      <c r="M897" t="s">
        <v>81</v>
      </c>
      <c r="N897" t="s">
        <v>146</v>
      </c>
      <c r="O897">
        <v>90</v>
      </c>
      <c r="P897" t="str">
        <f t="shared" si="166"/>
        <v>에너지너무많음</v>
      </c>
      <c r="Q897" t="str">
        <f t="shared" ca="1" si="172"/>
        <v>cu</v>
      </c>
      <c r="R897" t="s">
        <v>81</v>
      </c>
      <c r="S897" t="s">
        <v>147</v>
      </c>
      <c r="T897">
        <v>1175</v>
      </c>
      <c r="U897" t="str">
        <f t="shared" ca="1" si="163"/>
        <v>cu</v>
      </c>
      <c r="V897" t="str">
        <f t="shared" si="167"/>
        <v>EN</v>
      </c>
      <c r="W897">
        <f t="shared" si="168"/>
        <v>90</v>
      </c>
      <c r="X897" t="str">
        <f t="shared" ca="1" si="169"/>
        <v>cu</v>
      </c>
      <c r="Y897" t="str">
        <f t="shared" si="170"/>
        <v>GO</v>
      </c>
      <c r="Z897">
        <f t="shared" si="171"/>
        <v>1175</v>
      </c>
    </row>
    <row r="898" spans="1:26">
      <c r="A898" t="str">
        <f t="shared" si="164"/>
        <v>rt3</v>
      </c>
      <c r="B898" t="str">
        <f t="shared" si="165"/>
        <v>루틴3</v>
      </c>
      <c r="C898">
        <v>45</v>
      </c>
      <c r="D898">
        <v>42</v>
      </c>
      <c r="E898">
        <f t="shared" ca="1" si="173"/>
        <v>634</v>
      </c>
      <c r="F898">
        <f ca="1">(60+SUMIF(OFFSET(N898,-$C898+1,0,$C898),"EN",OFFSET(O898,-$C898+1,0,$C898)))*SummonTypeTable!$Q$2</f>
        <v>520</v>
      </c>
      <c r="G898" t="str">
        <f ca="1">IF(C898=1,60*SummonTypeTable!$Q$2-OFFSET(F898,0,-1),
IF(F898&lt;&gt;OFFSET(F898,-1,0),OFFSET(F898,-1,0)-OFFSET(F898,0,-1),""))</f>
        <v/>
      </c>
      <c r="H898" t="str">
        <f ca="1">IF(C898=1,60*SummonTypeTable!$Q$2/OFFSET(F898,0,-1),
IF(F898&lt;&gt;OFFSET(F898,-1,0),OFFSET(F898,-1,0)/OFFSET(F898,0,-1),""))</f>
        <v/>
      </c>
      <c r="I898">
        <f ca="1">(60+SUMIF(OFFSET(N898,-$C898+1,0,$C898),"EN",OFFSET(O898,-$C898+1,0,$C898))+SUMIF(OFFSET(S898,-$C898+1,0,$C898),"EN",OFFSET(T898,-$C898+1,0,$C898)))*SummonTypeTable!$Q$2</f>
        <v>520</v>
      </c>
      <c r="J898" t="str">
        <f ca="1">IF(C898=1,60*SummonTypeTable!$Q$2-OFFSET(I898,0,-4),
IF(I898&lt;&gt;OFFSET(I898,-1,0),OFFSET(I898,-1,0)-OFFSET(I898,0,-4),""))</f>
        <v/>
      </c>
      <c r="K898" t="str">
        <f ca="1">IF(C898=1,60*SummonTypeTable!$Q$2/OFFSET(I898,0,-4),
IF(I898&lt;&gt;OFFSET(I898,-1,0),OFFSET(I898,-1,0)/OFFSET(I898,0,-4),""))</f>
        <v/>
      </c>
      <c r="L898" t="str">
        <f t="shared" ca="1" si="174"/>
        <v>cu</v>
      </c>
      <c r="M898" t="s">
        <v>81</v>
      </c>
      <c r="N898" t="s">
        <v>147</v>
      </c>
      <c r="O898">
        <v>2400</v>
      </c>
      <c r="P898" t="str">
        <f t="shared" si="166"/>
        <v/>
      </c>
      <c r="Q898" t="str">
        <f t="shared" ca="1" si="172"/>
        <v>cu</v>
      </c>
      <c r="R898" t="s">
        <v>81</v>
      </c>
      <c r="S898" t="s">
        <v>147</v>
      </c>
      <c r="T898">
        <v>1200</v>
      </c>
      <c r="U898" t="str">
        <f t="shared" ref="U898:U961" ca="1" si="175">IF(LEN(L898)=0,"",L898)</f>
        <v>cu</v>
      </c>
      <c r="V898" t="str">
        <f t="shared" si="167"/>
        <v>GO</v>
      </c>
      <c r="W898">
        <f t="shared" si="168"/>
        <v>2400</v>
      </c>
      <c r="X898" t="str">
        <f t="shared" ca="1" si="169"/>
        <v>cu</v>
      </c>
      <c r="Y898" t="str">
        <f t="shared" si="170"/>
        <v>GO</v>
      </c>
      <c r="Z898">
        <f t="shared" si="171"/>
        <v>1200</v>
      </c>
    </row>
    <row r="899" spans="1:26">
      <c r="A899" t="str">
        <f t="shared" si="164"/>
        <v>rt3</v>
      </c>
      <c r="B899" t="str">
        <f t="shared" si="165"/>
        <v>루틴3</v>
      </c>
      <c r="C899">
        <v>46</v>
      </c>
      <c r="D899">
        <v>12</v>
      </c>
      <c r="E899">
        <f t="shared" ca="1" si="173"/>
        <v>646</v>
      </c>
      <c r="F899">
        <f ca="1">(60+SUMIF(OFFSET(N899,-$C899+1,0,$C899),"EN",OFFSET(O899,-$C899+1,0,$C899)))*SummonTypeTable!$Q$2</f>
        <v>520</v>
      </c>
      <c r="G899" t="str">
        <f ca="1">IF(C899=1,60*SummonTypeTable!$Q$2-OFFSET(F899,0,-1),
IF(F899&lt;&gt;OFFSET(F899,-1,0),OFFSET(F899,-1,0)-OFFSET(F899,0,-1),""))</f>
        <v/>
      </c>
      <c r="H899" t="str">
        <f ca="1">IF(C899=1,60*SummonTypeTable!$Q$2/OFFSET(F899,0,-1),
IF(F899&lt;&gt;OFFSET(F899,-1,0),OFFSET(F899,-1,0)/OFFSET(F899,0,-1),""))</f>
        <v/>
      </c>
      <c r="I899">
        <f ca="1">(60+SUMIF(OFFSET(N899,-$C899+1,0,$C899),"EN",OFFSET(O899,-$C899+1,0,$C899))+SUMIF(OFFSET(S899,-$C899+1,0,$C899),"EN",OFFSET(T899,-$C899+1,0,$C899)))*SummonTypeTable!$Q$2</f>
        <v>520</v>
      </c>
      <c r="J899" t="str">
        <f ca="1">IF(C899=1,60*SummonTypeTable!$Q$2-OFFSET(I899,0,-4),
IF(I899&lt;&gt;OFFSET(I899,-1,0),OFFSET(I899,-1,0)-OFFSET(I899,0,-4),""))</f>
        <v/>
      </c>
      <c r="K899" t="str">
        <f ca="1">IF(C899=1,60*SummonTypeTable!$Q$2/OFFSET(I899,0,-4),
IF(I899&lt;&gt;OFFSET(I899,-1,0),OFFSET(I899,-1,0)/OFFSET(I899,0,-4),""))</f>
        <v/>
      </c>
      <c r="L899" t="str">
        <f t="shared" ca="1" si="174"/>
        <v>it</v>
      </c>
      <c r="M899" t="s">
        <v>139</v>
      </c>
      <c r="N899" t="s">
        <v>140</v>
      </c>
      <c r="O899">
        <v>1</v>
      </c>
      <c r="P899" t="str">
        <f t="shared" si="166"/>
        <v/>
      </c>
      <c r="Q899" t="str">
        <f t="shared" ca="1" si="172"/>
        <v>cu</v>
      </c>
      <c r="R899" t="s">
        <v>81</v>
      </c>
      <c r="S899" t="s">
        <v>147</v>
      </c>
      <c r="T899">
        <v>1225</v>
      </c>
      <c r="U899" t="str">
        <f t="shared" ca="1" si="175"/>
        <v>it</v>
      </c>
      <c r="V899" t="str">
        <f t="shared" si="167"/>
        <v>Cash_sCharacterGacha</v>
      </c>
      <c r="W899">
        <f t="shared" si="168"/>
        <v>1</v>
      </c>
      <c r="X899" t="str">
        <f t="shared" ca="1" si="169"/>
        <v>cu</v>
      </c>
      <c r="Y899" t="str">
        <f t="shared" si="170"/>
        <v>GO</v>
      </c>
      <c r="Z899">
        <f t="shared" si="171"/>
        <v>1225</v>
      </c>
    </row>
    <row r="900" spans="1:26">
      <c r="A900" t="str">
        <f t="shared" si="164"/>
        <v>rt3</v>
      </c>
      <c r="B900" t="str">
        <f t="shared" si="165"/>
        <v>루틴3</v>
      </c>
      <c r="C900">
        <v>47</v>
      </c>
      <c r="D900">
        <v>38</v>
      </c>
      <c r="E900">
        <f t="shared" ca="1" si="173"/>
        <v>684</v>
      </c>
      <c r="F900">
        <f ca="1">(60+SUMIF(OFFSET(N900,-$C900+1,0,$C900),"EN",OFFSET(O900,-$C900+1,0,$C900)))*SummonTypeTable!$Q$2</f>
        <v>520</v>
      </c>
      <c r="G900" t="str">
        <f ca="1">IF(C900=1,60*SummonTypeTable!$Q$2-OFFSET(F900,0,-1),
IF(F900&lt;&gt;OFFSET(F900,-1,0),OFFSET(F900,-1,0)-OFFSET(F900,0,-1),""))</f>
        <v/>
      </c>
      <c r="H900" t="str">
        <f ca="1">IF(C900=1,60*SummonTypeTable!$Q$2/OFFSET(F900,0,-1),
IF(F900&lt;&gt;OFFSET(F900,-1,0),OFFSET(F900,-1,0)/OFFSET(F900,0,-1),""))</f>
        <v/>
      </c>
      <c r="I900">
        <f ca="1">(60+SUMIF(OFFSET(N900,-$C900+1,0,$C900),"EN",OFFSET(O900,-$C900+1,0,$C900))+SUMIF(OFFSET(S900,-$C900+1,0,$C900),"EN",OFFSET(T900,-$C900+1,0,$C900)))*SummonTypeTable!$Q$2</f>
        <v>520</v>
      </c>
      <c r="J900" t="str">
        <f ca="1">IF(C900=1,60*SummonTypeTable!$Q$2-OFFSET(I900,0,-4),
IF(I900&lt;&gt;OFFSET(I900,-1,0),OFFSET(I900,-1,0)-OFFSET(I900,0,-4),""))</f>
        <v/>
      </c>
      <c r="K900" t="str">
        <f ca="1">IF(C900=1,60*SummonTypeTable!$Q$2/OFFSET(I900,0,-4),
IF(I900&lt;&gt;OFFSET(I900,-1,0),OFFSET(I900,-1,0)/OFFSET(I900,0,-4),""))</f>
        <v/>
      </c>
      <c r="L900" t="str">
        <f t="shared" ca="1" si="174"/>
        <v>cu</v>
      </c>
      <c r="M900" t="s">
        <v>81</v>
      </c>
      <c r="N900" t="s">
        <v>153</v>
      </c>
      <c r="O900">
        <v>9</v>
      </c>
      <c r="P900" t="str">
        <f t="shared" si="166"/>
        <v/>
      </c>
      <c r="Q900" t="str">
        <f t="shared" ca="1" si="172"/>
        <v>cu</v>
      </c>
      <c r="R900" t="s">
        <v>81</v>
      </c>
      <c r="S900" t="s">
        <v>153</v>
      </c>
      <c r="T900">
        <v>3</v>
      </c>
      <c r="U900" t="str">
        <f t="shared" ca="1" si="175"/>
        <v>cu</v>
      </c>
      <c r="V900" t="str">
        <f t="shared" si="167"/>
        <v>DI</v>
      </c>
      <c r="W900">
        <f t="shared" si="168"/>
        <v>9</v>
      </c>
      <c r="X900" t="str">
        <f t="shared" ca="1" si="169"/>
        <v>cu</v>
      </c>
      <c r="Y900" t="str">
        <f t="shared" si="170"/>
        <v>DI</v>
      </c>
      <c r="Z900">
        <f t="shared" si="171"/>
        <v>3</v>
      </c>
    </row>
    <row r="901" spans="1:26">
      <c r="A901" t="str">
        <f t="shared" si="164"/>
        <v>rt3</v>
      </c>
      <c r="B901" t="str">
        <f t="shared" si="165"/>
        <v>루틴3</v>
      </c>
      <c r="C901">
        <v>48</v>
      </c>
      <c r="D901">
        <v>42</v>
      </c>
      <c r="E901">
        <f t="shared" ca="1" si="173"/>
        <v>726</v>
      </c>
      <c r="F901">
        <f ca="1">(60+SUMIF(OFFSET(N901,-$C901+1,0,$C901),"EN",OFFSET(O901,-$C901+1,0,$C901)))*SummonTypeTable!$Q$2</f>
        <v>520</v>
      </c>
      <c r="G901" t="str">
        <f ca="1">IF(C901=1,60*SummonTypeTable!$Q$2-OFFSET(F901,0,-1),
IF(F901&lt;&gt;OFFSET(F901,-1,0),OFFSET(F901,-1,0)-OFFSET(F901,0,-1),""))</f>
        <v/>
      </c>
      <c r="H901" t="str">
        <f ca="1">IF(C901=1,60*SummonTypeTable!$Q$2/OFFSET(F901,0,-1),
IF(F901&lt;&gt;OFFSET(F901,-1,0),OFFSET(F901,-1,0)/OFFSET(F901,0,-1),""))</f>
        <v/>
      </c>
      <c r="I901">
        <f ca="1">(60+SUMIF(OFFSET(N901,-$C901+1,0,$C901),"EN",OFFSET(O901,-$C901+1,0,$C901))+SUMIF(OFFSET(S901,-$C901+1,0,$C901),"EN",OFFSET(T901,-$C901+1,0,$C901)))*SummonTypeTable!$Q$2</f>
        <v>520</v>
      </c>
      <c r="J901" t="str">
        <f ca="1">IF(C901=1,60*SummonTypeTable!$Q$2-OFFSET(I901,0,-4),
IF(I901&lt;&gt;OFFSET(I901,-1,0),OFFSET(I901,-1,0)-OFFSET(I901,0,-4),""))</f>
        <v/>
      </c>
      <c r="K901" t="str">
        <f ca="1">IF(C901=1,60*SummonTypeTable!$Q$2/OFFSET(I901,0,-4),
IF(I901&lt;&gt;OFFSET(I901,-1,0),OFFSET(I901,-1,0)/OFFSET(I901,0,-4),""))</f>
        <v/>
      </c>
      <c r="L901" t="str">
        <f t="shared" ca="1" si="174"/>
        <v>cu</v>
      </c>
      <c r="M901" t="s">
        <v>81</v>
      </c>
      <c r="N901" t="s">
        <v>147</v>
      </c>
      <c r="O901">
        <v>2550</v>
      </c>
      <c r="P901" t="str">
        <f t="shared" si="166"/>
        <v/>
      </c>
      <c r="Q901" t="str">
        <f t="shared" ca="1" si="172"/>
        <v>cu</v>
      </c>
      <c r="R901" t="s">
        <v>81</v>
      </c>
      <c r="S901" t="s">
        <v>147</v>
      </c>
      <c r="T901">
        <v>1275</v>
      </c>
      <c r="U901" t="str">
        <f t="shared" ca="1" si="175"/>
        <v>cu</v>
      </c>
      <c r="V901" t="str">
        <f t="shared" si="167"/>
        <v>GO</v>
      </c>
      <c r="W901">
        <f t="shared" si="168"/>
        <v>2550</v>
      </c>
      <c r="X901" t="str">
        <f t="shared" ca="1" si="169"/>
        <v>cu</v>
      </c>
      <c r="Y901" t="str">
        <f t="shared" si="170"/>
        <v>GO</v>
      </c>
      <c r="Z901">
        <f t="shared" si="171"/>
        <v>1275</v>
      </c>
    </row>
    <row r="902" spans="1:26">
      <c r="A902" t="str">
        <f t="shared" si="164"/>
        <v>rt3</v>
      </c>
      <c r="B902" t="str">
        <f t="shared" si="165"/>
        <v>루틴3</v>
      </c>
      <c r="C902">
        <v>49</v>
      </c>
      <c r="D902">
        <v>12</v>
      </c>
      <c r="E902">
        <f t="shared" ca="1" si="173"/>
        <v>738</v>
      </c>
      <c r="F902">
        <f ca="1">(60+SUMIF(OFFSET(N902,-$C902+1,0,$C902),"EN",OFFSET(O902,-$C902+1,0,$C902)))*SummonTypeTable!$Q$2</f>
        <v>520</v>
      </c>
      <c r="G902" t="str">
        <f ca="1">IF(C902=1,60*SummonTypeTable!$Q$2-OFFSET(F902,0,-1),
IF(F902&lt;&gt;OFFSET(F902,-1,0),OFFSET(F902,-1,0)-OFFSET(F902,0,-1),""))</f>
        <v/>
      </c>
      <c r="H902" t="str">
        <f ca="1">IF(C902=1,60*SummonTypeTable!$Q$2/OFFSET(F902,0,-1),
IF(F902&lt;&gt;OFFSET(F902,-1,0),OFFSET(F902,-1,0)/OFFSET(F902,0,-1),""))</f>
        <v/>
      </c>
      <c r="I902">
        <f ca="1">(60+SUMIF(OFFSET(N902,-$C902+1,0,$C902),"EN",OFFSET(O902,-$C902+1,0,$C902))+SUMIF(OFFSET(S902,-$C902+1,0,$C902),"EN",OFFSET(T902,-$C902+1,0,$C902)))*SummonTypeTable!$Q$2</f>
        <v>520</v>
      </c>
      <c r="J902" t="str">
        <f ca="1">IF(C902=1,60*SummonTypeTable!$Q$2-OFFSET(I902,0,-4),
IF(I902&lt;&gt;OFFSET(I902,-1,0),OFFSET(I902,-1,0)-OFFSET(I902,0,-4),""))</f>
        <v/>
      </c>
      <c r="K902" t="str">
        <f ca="1">IF(C902=1,60*SummonTypeTable!$Q$2/OFFSET(I902,0,-4),
IF(I902&lt;&gt;OFFSET(I902,-1,0),OFFSET(I902,-1,0)/OFFSET(I902,0,-4),""))</f>
        <v/>
      </c>
      <c r="L902" t="str">
        <f t="shared" ca="1" si="174"/>
        <v>it</v>
      </c>
      <c r="M902" t="s">
        <v>139</v>
      </c>
      <c r="N902" t="s">
        <v>138</v>
      </c>
      <c r="O902">
        <v>1</v>
      </c>
      <c r="P902" t="str">
        <f t="shared" si="166"/>
        <v/>
      </c>
      <c r="Q902" t="str">
        <f t="shared" ca="1" si="172"/>
        <v>cu</v>
      </c>
      <c r="R902" t="s">
        <v>81</v>
      </c>
      <c r="S902" t="s">
        <v>147</v>
      </c>
      <c r="T902">
        <v>1300</v>
      </c>
      <c r="U902" t="str">
        <f t="shared" ca="1" si="175"/>
        <v>it</v>
      </c>
      <c r="V902" t="str">
        <f t="shared" si="167"/>
        <v>Cash_sSpellGacha</v>
      </c>
      <c r="W902">
        <f t="shared" si="168"/>
        <v>1</v>
      </c>
      <c r="X902" t="str">
        <f t="shared" ca="1" si="169"/>
        <v>cu</v>
      </c>
      <c r="Y902" t="str">
        <f t="shared" si="170"/>
        <v>GO</v>
      </c>
      <c r="Z902">
        <f t="shared" si="171"/>
        <v>1300</v>
      </c>
    </row>
    <row r="903" spans="1:26">
      <c r="A903" t="str">
        <f t="shared" si="164"/>
        <v>rt3</v>
      </c>
      <c r="B903" t="str">
        <f t="shared" si="165"/>
        <v>루틴3</v>
      </c>
      <c r="C903">
        <v>50</v>
      </c>
      <c r="D903">
        <v>46</v>
      </c>
      <c r="E903">
        <f t="shared" ca="1" si="173"/>
        <v>784</v>
      </c>
      <c r="F903">
        <f ca="1">(60+SUMIF(OFFSET(N903,-$C903+1,0,$C903),"EN",OFFSET(O903,-$C903+1,0,$C903)))*SummonTypeTable!$Q$2</f>
        <v>573.33333333333326</v>
      </c>
      <c r="G903">
        <f ca="1">IF(C903=1,60*SummonTypeTable!$Q$2-OFFSET(F903,0,-1),
IF(F903&lt;&gt;OFFSET(F903,-1,0),OFFSET(F903,-1,0)-OFFSET(F903,0,-1),""))</f>
        <v>-264</v>
      </c>
      <c r="H903">
        <f ca="1">IF(C903=1,60*SummonTypeTable!$Q$2/OFFSET(F903,0,-1),
IF(F903&lt;&gt;OFFSET(F903,-1,0),OFFSET(F903,-1,0)/OFFSET(F903,0,-1),""))</f>
        <v>0.66326530612244894</v>
      </c>
      <c r="I903">
        <f ca="1">(60+SUMIF(OFFSET(N903,-$C903+1,0,$C903),"EN",OFFSET(O903,-$C903+1,0,$C903))+SUMIF(OFFSET(S903,-$C903+1,0,$C903),"EN",OFFSET(T903,-$C903+1,0,$C903)))*SummonTypeTable!$Q$2</f>
        <v>573.33333333333326</v>
      </c>
      <c r="J903">
        <f ca="1">IF(C903=1,60*SummonTypeTable!$Q$2-OFFSET(I903,0,-4),
IF(I903&lt;&gt;OFFSET(I903,-1,0),OFFSET(I903,-1,0)-OFFSET(I903,0,-4),""))</f>
        <v>-264</v>
      </c>
      <c r="K903">
        <f ca="1">IF(C903=1,60*SummonTypeTable!$Q$2/OFFSET(I903,0,-4),
IF(I903&lt;&gt;OFFSET(I903,-1,0),OFFSET(I903,-1,0)/OFFSET(I903,0,-4),""))</f>
        <v>0.66326530612244894</v>
      </c>
      <c r="L903" t="str">
        <f t="shared" ca="1" si="174"/>
        <v>cu</v>
      </c>
      <c r="M903" t="s">
        <v>81</v>
      </c>
      <c r="N903" t="s">
        <v>146</v>
      </c>
      <c r="O903">
        <v>80</v>
      </c>
      <c r="P903" t="str">
        <f t="shared" si="166"/>
        <v>에너지너무많음</v>
      </c>
      <c r="Q903" t="str">
        <f t="shared" ca="1" si="172"/>
        <v>cu</v>
      </c>
      <c r="R903" t="s">
        <v>81</v>
      </c>
      <c r="S903" t="s">
        <v>147</v>
      </c>
      <c r="T903">
        <v>1325</v>
      </c>
      <c r="U903" t="str">
        <f t="shared" ca="1" si="175"/>
        <v>cu</v>
      </c>
      <c r="V903" t="str">
        <f t="shared" si="167"/>
        <v>EN</v>
      </c>
      <c r="W903">
        <f t="shared" si="168"/>
        <v>80</v>
      </c>
      <c r="X903" t="str">
        <f t="shared" ca="1" si="169"/>
        <v>cu</v>
      </c>
      <c r="Y903" t="str">
        <f t="shared" si="170"/>
        <v>GO</v>
      </c>
      <c r="Z903">
        <f t="shared" si="171"/>
        <v>1325</v>
      </c>
    </row>
    <row r="904" spans="1:26">
      <c r="A904" t="str">
        <f t="shared" si="164"/>
        <v>rt3</v>
      </c>
      <c r="B904" t="str">
        <f t="shared" si="165"/>
        <v>루틴3</v>
      </c>
      <c r="C904">
        <v>51</v>
      </c>
      <c r="D904">
        <v>45</v>
      </c>
      <c r="E904">
        <f t="shared" ca="1" si="173"/>
        <v>829</v>
      </c>
      <c r="F904">
        <f ca="1">(60+SUMIF(OFFSET(N904,-$C904+1,0,$C904),"EN",OFFSET(O904,-$C904+1,0,$C904)))*SummonTypeTable!$Q$2</f>
        <v>573.33333333333326</v>
      </c>
      <c r="G904" t="str">
        <f ca="1">IF(C904=1,60*SummonTypeTable!$Q$2-OFFSET(F904,0,-1),
IF(F904&lt;&gt;OFFSET(F904,-1,0),OFFSET(F904,-1,0)-OFFSET(F904,0,-1),""))</f>
        <v/>
      </c>
      <c r="H904" t="str">
        <f ca="1">IF(C904=1,60*SummonTypeTable!$Q$2/OFFSET(F904,0,-1),
IF(F904&lt;&gt;OFFSET(F904,-1,0),OFFSET(F904,-1,0)/OFFSET(F904,0,-1),""))</f>
        <v/>
      </c>
      <c r="I904">
        <f ca="1">(60+SUMIF(OFFSET(N904,-$C904+1,0,$C904),"EN",OFFSET(O904,-$C904+1,0,$C904))+SUMIF(OFFSET(S904,-$C904+1,0,$C904),"EN",OFFSET(T904,-$C904+1,0,$C904)))*SummonTypeTable!$Q$2</f>
        <v>573.33333333333326</v>
      </c>
      <c r="J904" t="str">
        <f ca="1">IF(C904=1,60*SummonTypeTable!$Q$2-OFFSET(I904,0,-4),
IF(I904&lt;&gt;OFFSET(I904,-1,0),OFFSET(I904,-1,0)-OFFSET(I904,0,-4),""))</f>
        <v/>
      </c>
      <c r="K904" t="str">
        <f ca="1">IF(C904=1,60*SummonTypeTable!$Q$2/OFFSET(I904,0,-4),
IF(I904&lt;&gt;OFFSET(I904,-1,0),OFFSET(I904,-1,0)/OFFSET(I904,0,-4),""))</f>
        <v/>
      </c>
      <c r="L904" t="str">
        <f t="shared" ca="1" si="174"/>
        <v>it</v>
      </c>
      <c r="M904" t="s">
        <v>139</v>
      </c>
      <c r="N904" t="s">
        <v>158</v>
      </c>
      <c r="O904">
        <v>1</v>
      </c>
      <c r="P904" t="str">
        <f t="shared" si="166"/>
        <v/>
      </c>
      <c r="Q904" t="str">
        <f t="shared" ca="1" si="172"/>
        <v>cu</v>
      </c>
      <c r="R904" t="s">
        <v>81</v>
      </c>
      <c r="S904" t="s">
        <v>147</v>
      </c>
      <c r="T904">
        <v>1350</v>
      </c>
      <c r="U904" t="str">
        <f t="shared" ca="1" si="175"/>
        <v>it</v>
      </c>
      <c r="V904" t="str">
        <f t="shared" si="167"/>
        <v>Cash_sEquipGacha</v>
      </c>
      <c r="W904">
        <f t="shared" si="168"/>
        <v>1</v>
      </c>
      <c r="X904" t="str">
        <f t="shared" ca="1" si="169"/>
        <v>cu</v>
      </c>
      <c r="Y904" t="str">
        <f t="shared" si="170"/>
        <v>GO</v>
      </c>
      <c r="Z904">
        <f t="shared" si="171"/>
        <v>1350</v>
      </c>
    </row>
    <row r="905" spans="1:26">
      <c r="A905" t="str">
        <f t="shared" si="164"/>
        <v>rt3</v>
      </c>
      <c r="B905" t="str">
        <f t="shared" si="165"/>
        <v>루틴3</v>
      </c>
      <c r="C905">
        <v>52</v>
      </c>
      <c r="D905">
        <v>36</v>
      </c>
      <c r="E905">
        <f t="shared" ca="1" si="173"/>
        <v>865</v>
      </c>
      <c r="F905">
        <f ca="1">(60+SUMIF(OFFSET(N905,-$C905+1,0,$C905),"EN",OFFSET(O905,-$C905+1,0,$C905)))*SummonTypeTable!$Q$2</f>
        <v>573.33333333333326</v>
      </c>
      <c r="G905" t="str">
        <f ca="1">IF(C905=1,60*SummonTypeTable!$Q$2-OFFSET(F905,0,-1),
IF(F905&lt;&gt;OFFSET(F905,-1,0),OFFSET(F905,-1,0)-OFFSET(F905,0,-1),""))</f>
        <v/>
      </c>
      <c r="H905" t="str">
        <f ca="1">IF(C905=1,60*SummonTypeTable!$Q$2/OFFSET(F905,0,-1),
IF(F905&lt;&gt;OFFSET(F905,-1,0),OFFSET(F905,-1,0)/OFFSET(F905,0,-1),""))</f>
        <v/>
      </c>
      <c r="I905">
        <f ca="1">(60+SUMIF(OFFSET(N905,-$C905+1,0,$C905),"EN",OFFSET(O905,-$C905+1,0,$C905))+SUMIF(OFFSET(S905,-$C905+1,0,$C905),"EN",OFFSET(T905,-$C905+1,0,$C905)))*SummonTypeTable!$Q$2</f>
        <v>573.33333333333326</v>
      </c>
      <c r="J905" t="str">
        <f ca="1">IF(C905=1,60*SummonTypeTable!$Q$2-OFFSET(I905,0,-4),
IF(I905&lt;&gt;OFFSET(I905,-1,0),OFFSET(I905,-1,0)-OFFSET(I905,0,-4),""))</f>
        <v/>
      </c>
      <c r="K905" t="str">
        <f ca="1">IF(C905=1,60*SummonTypeTable!$Q$2/OFFSET(I905,0,-4),
IF(I905&lt;&gt;OFFSET(I905,-1,0),OFFSET(I905,-1,0)/OFFSET(I905,0,-4),""))</f>
        <v/>
      </c>
      <c r="L905" t="str">
        <f t="shared" ca="1" si="174"/>
        <v>cu</v>
      </c>
      <c r="M905" t="s">
        <v>81</v>
      </c>
      <c r="N905" t="s">
        <v>147</v>
      </c>
      <c r="O905">
        <v>2750</v>
      </c>
      <c r="P905" t="str">
        <f t="shared" si="166"/>
        <v/>
      </c>
      <c r="Q905" t="str">
        <f t="shared" ca="1" si="172"/>
        <v>cu</v>
      </c>
      <c r="R905" t="s">
        <v>81</v>
      </c>
      <c r="S905" t="s">
        <v>147</v>
      </c>
      <c r="T905">
        <v>1375</v>
      </c>
      <c r="U905" t="str">
        <f t="shared" ca="1" si="175"/>
        <v>cu</v>
      </c>
      <c r="V905" t="str">
        <f t="shared" si="167"/>
        <v>GO</v>
      </c>
      <c r="W905">
        <f t="shared" si="168"/>
        <v>2750</v>
      </c>
      <c r="X905" t="str">
        <f t="shared" ca="1" si="169"/>
        <v>cu</v>
      </c>
      <c r="Y905" t="str">
        <f t="shared" si="170"/>
        <v>GO</v>
      </c>
      <c r="Z905">
        <f t="shared" si="171"/>
        <v>1375</v>
      </c>
    </row>
    <row r="906" spans="1:26">
      <c r="A906" t="str">
        <f t="shared" si="164"/>
        <v>rt3</v>
      </c>
      <c r="B906" t="str">
        <f t="shared" si="165"/>
        <v>루틴3</v>
      </c>
      <c r="C906">
        <v>53</v>
      </c>
      <c r="D906">
        <v>27</v>
      </c>
      <c r="E906">
        <f t="shared" ca="1" si="173"/>
        <v>892</v>
      </c>
      <c r="F906">
        <f ca="1">(60+SUMIF(OFFSET(N906,-$C906+1,0,$C906),"EN",OFFSET(O906,-$C906+1,0,$C906)))*SummonTypeTable!$Q$2</f>
        <v>633.33333333333326</v>
      </c>
      <c r="G906">
        <f ca="1">IF(C906=1,60*SummonTypeTable!$Q$2-OFFSET(F906,0,-1),
IF(F906&lt;&gt;OFFSET(F906,-1,0),OFFSET(F906,-1,0)-OFFSET(F906,0,-1),""))</f>
        <v>-318.66666666666674</v>
      </c>
      <c r="H906">
        <f ca="1">IF(C906=1,60*SummonTypeTable!$Q$2/OFFSET(F906,0,-1),
IF(F906&lt;&gt;OFFSET(F906,-1,0),OFFSET(F906,-1,0)/OFFSET(F906,0,-1),""))</f>
        <v>0.64275037369207766</v>
      </c>
      <c r="I906">
        <f ca="1">(60+SUMIF(OFFSET(N906,-$C906+1,0,$C906),"EN",OFFSET(O906,-$C906+1,0,$C906))+SUMIF(OFFSET(S906,-$C906+1,0,$C906),"EN",OFFSET(T906,-$C906+1,0,$C906)))*SummonTypeTable!$Q$2</f>
        <v>633.33333333333326</v>
      </c>
      <c r="J906">
        <f ca="1">IF(C906=1,60*SummonTypeTable!$Q$2-OFFSET(I906,0,-4),
IF(I906&lt;&gt;OFFSET(I906,-1,0),OFFSET(I906,-1,0)-OFFSET(I906,0,-4),""))</f>
        <v>-318.66666666666674</v>
      </c>
      <c r="K906">
        <f ca="1">IF(C906=1,60*SummonTypeTable!$Q$2/OFFSET(I906,0,-4),
IF(I906&lt;&gt;OFFSET(I906,-1,0),OFFSET(I906,-1,0)/OFFSET(I906,0,-4),""))</f>
        <v>0.64275037369207766</v>
      </c>
      <c r="L906" t="str">
        <f t="shared" ca="1" si="174"/>
        <v>cu</v>
      </c>
      <c r="M906" t="s">
        <v>81</v>
      </c>
      <c r="N906" t="s">
        <v>146</v>
      </c>
      <c r="O906">
        <v>90</v>
      </c>
      <c r="P906" t="str">
        <f t="shared" si="166"/>
        <v>에너지너무많음</v>
      </c>
      <c r="Q906" t="str">
        <f t="shared" ca="1" si="172"/>
        <v>cu</v>
      </c>
      <c r="R906" t="s">
        <v>81</v>
      </c>
      <c r="S906" t="s">
        <v>147</v>
      </c>
      <c r="T906">
        <v>1400</v>
      </c>
      <c r="U906" t="str">
        <f t="shared" ca="1" si="175"/>
        <v>cu</v>
      </c>
      <c r="V906" t="str">
        <f t="shared" si="167"/>
        <v>EN</v>
      </c>
      <c r="W906">
        <f t="shared" si="168"/>
        <v>90</v>
      </c>
      <c r="X906" t="str">
        <f t="shared" ca="1" si="169"/>
        <v>cu</v>
      </c>
      <c r="Y906" t="str">
        <f t="shared" si="170"/>
        <v>GO</v>
      </c>
      <c r="Z906">
        <f t="shared" si="171"/>
        <v>1400</v>
      </c>
    </row>
    <row r="907" spans="1:26">
      <c r="A907" t="str">
        <f t="shared" si="164"/>
        <v>rt3</v>
      </c>
      <c r="B907" t="str">
        <f t="shared" si="165"/>
        <v>루틴3</v>
      </c>
      <c r="C907">
        <v>54</v>
      </c>
      <c r="D907">
        <v>54</v>
      </c>
      <c r="E907">
        <f t="shared" ca="1" si="173"/>
        <v>946</v>
      </c>
      <c r="F907">
        <f ca="1">(60+SUMIF(OFFSET(N907,-$C907+1,0,$C907),"EN",OFFSET(O907,-$C907+1,0,$C907)))*SummonTypeTable!$Q$2</f>
        <v>633.33333333333326</v>
      </c>
      <c r="G907" t="str">
        <f ca="1">IF(C907=1,60*SummonTypeTable!$Q$2-OFFSET(F907,0,-1),
IF(F907&lt;&gt;OFFSET(F907,-1,0),OFFSET(F907,-1,0)-OFFSET(F907,0,-1),""))</f>
        <v/>
      </c>
      <c r="H907" t="str">
        <f ca="1">IF(C907=1,60*SummonTypeTable!$Q$2/OFFSET(F907,0,-1),
IF(F907&lt;&gt;OFFSET(F907,-1,0),OFFSET(F907,-1,0)/OFFSET(F907,0,-1),""))</f>
        <v/>
      </c>
      <c r="I907">
        <f ca="1">(60+SUMIF(OFFSET(N907,-$C907+1,0,$C907),"EN",OFFSET(O907,-$C907+1,0,$C907))+SUMIF(OFFSET(S907,-$C907+1,0,$C907),"EN",OFFSET(T907,-$C907+1,0,$C907)))*SummonTypeTable!$Q$2</f>
        <v>633.33333333333326</v>
      </c>
      <c r="J907" t="str">
        <f ca="1">IF(C907=1,60*SummonTypeTable!$Q$2-OFFSET(I907,0,-4),
IF(I907&lt;&gt;OFFSET(I907,-1,0),OFFSET(I907,-1,0)-OFFSET(I907,0,-4),""))</f>
        <v/>
      </c>
      <c r="K907" t="str">
        <f ca="1">IF(C907=1,60*SummonTypeTable!$Q$2/OFFSET(I907,0,-4),
IF(I907&lt;&gt;OFFSET(I907,-1,0),OFFSET(I907,-1,0)/OFFSET(I907,0,-4),""))</f>
        <v/>
      </c>
      <c r="L907" t="str">
        <f t="shared" ca="1" si="174"/>
        <v>it</v>
      </c>
      <c r="M907" t="s">
        <v>139</v>
      </c>
      <c r="N907" t="s">
        <v>138</v>
      </c>
      <c r="O907">
        <v>1</v>
      </c>
      <c r="P907" t="str">
        <f t="shared" si="166"/>
        <v/>
      </c>
      <c r="Q907" t="str">
        <f t="shared" ca="1" si="172"/>
        <v>cu</v>
      </c>
      <c r="R907" t="s">
        <v>81</v>
      </c>
      <c r="S907" t="s">
        <v>147</v>
      </c>
      <c r="T907">
        <v>1425</v>
      </c>
      <c r="U907" t="str">
        <f t="shared" ca="1" si="175"/>
        <v>it</v>
      </c>
      <c r="V907" t="str">
        <f t="shared" si="167"/>
        <v>Cash_sSpellGacha</v>
      </c>
      <c r="W907">
        <f t="shared" si="168"/>
        <v>1</v>
      </c>
      <c r="X907" t="str">
        <f t="shared" ca="1" si="169"/>
        <v>cu</v>
      </c>
      <c r="Y907" t="str">
        <f t="shared" si="170"/>
        <v>GO</v>
      </c>
      <c r="Z907">
        <f t="shared" si="171"/>
        <v>1425</v>
      </c>
    </row>
    <row r="908" spans="1:26">
      <c r="A908" t="str">
        <f t="shared" si="164"/>
        <v>rt3</v>
      </c>
      <c r="B908" t="str">
        <f t="shared" si="165"/>
        <v>루틴3</v>
      </c>
      <c r="C908">
        <v>55</v>
      </c>
      <c r="D908">
        <v>10</v>
      </c>
      <c r="E908">
        <f t="shared" ca="1" si="173"/>
        <v>956</v>
      </c>
      <c r="F908">
        <f ca="1">(60+SUMIF(OFFSET(N908,-$C908+1,0,$C908),"EN",OFFSET(O908,-$C908+1,0,$C908)))*SummonTypeTable!$Q$2</f>
        <v>633.33333333333326</v>
      </c>
      <c r="G908" t="str">
        <f ca="1">IF(C908=1,60*SummonTypeTable!$Q$2-OFFSET(F908,0,-1),
IF(F908&lt;&gt;OFFSET(F908,-1,0),OFFSET(F908,-1,0)-OFFSET(F908,0,-1),""))</f>
        <v/>
      </c>
      <c r="H908" t="str">
        <f ca="1">IF(C908=1,60*SummonTypeTable!$Q$2/OFFSET(F908,0,-1),
IF(F908&lt;&gt;OFFSET(F908,-1,0),OFFSET(F908,-1,0)/OFFSET(F908,0,-1),""))</f>
        <v/>
      </c>
      <c r="I908">
        <f ca="1">(60+SUMIF(OFFSET(N908,-$C908+1,0,$C908),"EN",OFFSET(O908,-$C908+1,0,$C908))+SUMIF(OFFSET(S908,-$C908+1,0,$C908),"EN",OFFSET(T908,-$C908+1,0,$C908)))*SummonTypeTable!$Q$2</f>
        <v>633.33333333333326</v>
      </c>
      <c r="J908" t="str">
        <f ca="1">IF(C908=1,60*SummonTypeTable!$Q$2-OFFSET(I908,0,-4),
IF(I908&lt;&gt;OFFSET(I908,-1,0),OFFSET(I908,-1,0)-OFFSET(I908,0,-4),""))</f>
        <v/>
      </c>
      <c r="K908" t="str">
        <f ca="1">IF(C908=1,60*SummonTypeTable!$Q$2/OFFSET(I908,0,-4),
IF(I908&lt;&gt;OFFSET(I908,-1,0),OFFSET(I908,-1,0)/OFFSET(I908,0,-4),""))</f>
        <v/>
      </c>
      <c r="L908" t="str">
        <f t="shared" ca="1" si="174"/>
        <v>cu</v>
      </c>
      <c r="M908" t="s">
        <v>81</v>
      </c>
      <c r="N908" t="s">
        <v>147</v>
      </c>
      <c r="O908">
        <v>2900</v>
      </c>
      <c r="P908" t="str">
        <f t="shared" si="166"/>
        <v/>
      </c>
      <c r="Q908" t="str">
        <f t="shared" ca="1" si="172"/>
        <v>cu</v>
      </c>
      <c r="R908" t="s">
        <v>81</v>
      </c>
      <c r="S908" t="s">
        <v>147</v>
      </c>
      <c r="T908">
        <v>1450</v>
      </c>
      <c r="U908" t="str">
        <f t="shared" ca="1" si="175"/>
        <v>cu</v>
      </c>
      <c r="V908" t="str">
        <f t="shared" si="167"/>
        <v>GO</v>
      </c>
      <c r="W908">
        <f t="shared" si="168"/>
        <v>2900</v>
      </c>
      <c r="X908" t="str">
        <f t="shared" ca="1" si="169"/>
        <v>cu</v>
      </c>
      <c r="Y908" t="str">
        <f t="shared" si="170"/>
        <v>GO</v>
      </c>
      <c r="Z908">
        <f t="shared" si="171"/>
        <v>1450</v>
      </c>
    </row>
    <row r="909" spans="1:26">
      <c r="A909" t="str">
        <f t="shared" si="164"/>
        <v>rt3</v>
      </c>
      <c r="B909" t="str">
        <f t="shared" si="165"/>
        <v>루틴3</v>
      </c>
      <c r="C909">
        <v>56</v>
      </c>
      <c r="D909">
        <v>52</v>
      </c>
      <c r="E909">
        <f t="shared" ca="1" si="173"/>
        <v>1008</v>
      </c>
      <c r="F909">
        <f ca="1">(60+SUMIF(OFFSET(N909,-$C909+1,0,$C909),"EN",OFFSET(O909,-$C909+1,0,$C909)))*SummonTypeTable!$Q$2</f>
        <v>700</v>
      </c>
      <c r="G909">
        <f ca="1">IF(C909=1,60*SummonTypeTable!$Q$2-OFFSET(F909,0,-1),
IF(F909&lt;&gt;OFFSET(F909,-1,0),OFFSET(F909,-1,0)-OFFSET(F909,0,-1),""))</f>
        <v>-374.66666666666674</v>
      </c>
      <c r="H909">
        <f ca="1">IF(C909=1,60*SummonTypeTable!$Q$2/OFFSET(F909,0,-1),
IF(F909&lt;&gt;OFFSET(F909,-1,0),OFFSET(F909,-1,0)/OFFSET(F909,0,-1),""))</f>
        <v>0.62830687830687826</v>
      </c>
      <c r="I909">
        <f ca="1">(60+SUMIF(OFFSET(N909,-$C909+1,0,$C909),"EN",OFFSET(O909,-$C909+1,0,$C909))+SUMIF(OFFSET(S909,-$C909+1,0,$C909),"EN",OFFSET(T909,-$C909+1,0,$C909)))*SummonTypeTable!$Q$2</f>
        <v>700</v>
      </c>
      <c r="J909">
        <f ca="1">IF(C909=1,60*SummonTypeTable!$Q$2-OFFSET(I909,0,-4),
IF(I909&lt;&gt;OFFSET(I909,-1,0),OFFSET(I909,-1,0)-OFFSET(I909,0,-4),""))</f>
        <v>-374.66666666666674</v>
      </c>
      <c r="K909">
        <f ca="1">IF(C909=1,60*SummonTypeTable!$Q$2/OFFSET(I909,0,-4),
IF(I909&lt;&gt;OFFSET(I909,-1,0),OFFSET(I909,-1,0)/OFFSET(I909,0,-4),""))</f>
        <v>0.62830687830687826</v>
      </c>
      <c r="L909" t="str">
        <f t="shared" ca="1" si="174"/>
        <v>cu</v>
      </c>
      <c r="M909" t="s">
        <v>81</v>
      </c>
      <c r="N909" t="s">
        <v>146</v>
      </c>
      <c r="O909">
        <v>100</v>
      </c>
      <c r="P909" t="str">
        <f t="shared" si="166"/>
        <v>에너지너무많음</v>
      </c>
      <c r="Q909" t="str">
        <f t="shared" ca="1" si="172"/>
        <v>cu</v>
      </c>
      <c r="R909" t="s">
        <v>81</v>
      </c>
      <c r="S909" t="s">
        <v>147</v>
      </c>
      <c r="T909">
        <v>1475</v>
      </c>
      <c r="U909" t="str">
        <f t="shared" ca="1" si="175"/>
        <v>cu</v>
      </c>
      <c r="V909" t="str">
        <f t="shared" si="167"/>
        <v>EN</v>
      </c>
      <c r="W909">
        <f t="shared" si="168"/>
        <v>100</v>
      </c>
      <c r="X909" t="str">
        <f t="shared" ca="1" si="169"/>
        <v>cu</v>
      </c>
      <c r="Y909" t="str">
        <f t="shared" si="170"/>
        <v>GO</v>
      </c>
      <c r="Z909">
        <f t="shared" si="171"/>
        <v>1475</v>
      </c>
    </row>
    <row r="910" spans="1:26">
      <c r="A910" t="str">
        <f t="shared" si="164"/>
        <v>rt3</v>
      </c>
      <c r="B910" t="str">
        <f t="shared" si="165"/>
        <v>루틴3</v>
      </c>
      <c r="C910">
        <v>57</v>
      </c>
      <c r="D910">
        <v>38</v>
      </c>
      <c r="E910">
        <f t="shared" ca="1" si="173"/>
        <v>1046</v>
      </c>
      <c r="F910">
        <f ca="1">(60+SUMIF(OFFSET(N910,-$C910+1,0,$C910),"EN",OFFSET(O910,-$C910+1,0,$C910)))*SummonTypeTable!$Q$2</f>
        <v>700</v>
      </c>
      <c r="G910" t="str">
        <f ca="1">IF(C910=1,60*SummonTypeTable!$Q$2-OFFSET(F910,0,-1),
IF(F910&lt;&gt;OFFSET(F910,-1,0),OFFSET(F910,-1,0)-OFFSET(F910,0,-1),""))</f>
        <v/>
      </c>
      <c r="H910" t="str">
        <f ca="1">IF(C910=1,60*SummonTypeTable!$Q$2/OFFSET(F910,0,-1),
IF(F910&lt;&gt;OFFSET(F910,-1,0),OFFSET(F910,-1,0)/OFFSET(F910,0,-1),""))</f>
        <v/>
      </c>
      <c r="I910">
        <f ca="1">(60+SUMIF(OFFSET(N910,-$C910+1,0,$C910),"EN",OFFSET(O910,-$C910+1,0,$C910))+SUMIF(OFFSET(S910,-$C910+1,0,$C910),"EN",OFFSET(T910,-$C910+1,0,$C910)))*SummonTypeTable!$Q$2</f>
        <v>700</v>
      </c>
      <c r="J910" t="str">
        <f ca="1">IF(C910=1,60*SummonTypeTable!$Q$2-OFFSET(I910,0,-4),
IF(I910&lt;&gt;OFFSET(I910,-1,0),OFFSET(I910,-1,0)-OFFSET(I910,0,-4),""))</f>
        <v/>
      </c>
      <c r="K910" t="str">
        <f ca="1">IF(C910=1,60*SummonTypeTable!$Q$2/OFFSET(I910,0,-4),
IF(I910&lt;&gt;OFFSET(I910,-1,0),OFFSET(I910,-1,0)/OFFSET(I910,0,-4),""))</f>
        <v/>
      </c>
      <c r="L910" t="str">
        <f t="shared" ca="1" si="174"/>
        <v>cu</v>
      </c>
      <c r="M910" t="s">
        <v>81</v>
      </c>
      <c r="N910" t="s">
        <v>147</v>
      </c>
      <c r="O910">
        <v>3000</v>
      </c>
      <c r="P910" t="str">
        <f t="shared" si="166"/>
        <v/>
      </c>
      <c r="Q910" t="str">
        <f t="shared" ca="1" si="172"/>
        <v>cu</v>
      </c>
      <c r="R910" t="s">
        <v>81</v>
      </c>
      <c r="S910" t="s">
        <v>147</v>
      </c>
      <c r="T910">
        <v>1500</v>
      </c>
      <c r="U910" t="str">
        <f t="shared" ca="1" si="175"/>
        <v>cu</v>
      </c>
      <c r="V910" t="str">
        <f t="shared" si="167"/>
        <v>GO</v>
      </c>
      <c r="W910">
        <f t="shared" si="168"/>
        <v>3000</v>
      </c>
      <c r="X910" t="str">
        <f t="shared" ca="1" si="169"/>
        <v>cu</v>
      </c>
      <c r="Y910" t="str">
        <f t="shared" si="170"/>
        <v>GO</v>
      </c>
      <c r="Z910">
        <f t="shared" si="171"/>
        <v>1500</v>
      </c>
    </row>
    <row r="911" spans="1:26">
      <c r="A911" t="str">
        <f t="shared" si="164"/>
        <v>rt3</v>
      </c>
      <c r="B911" t="str">
        <f t="shared" si="165"/>
        <v>루틴3</v>
      </c>
      <c r="C911">
        <v>58</v>
      </c>
      <c r="D911">
        <v>47</v>
      </c>
      <c r="E911">
        <f t="shared" ca="1" si="173"/>
        <v>1093</v>
      </c>
      <c r="F911">
        <f ca="1">(60+SUMIF(OFFSET(N911,-$C911+1,0,$C911),"EN",OFFSET(O911,-$C911+1,0,$C911)))*SummonTypeTable!$Q$2</f>
        <v>700</v>
      </c>
      <c r="G911" t="str">
        <f ca="1">IF(C911=1,60*SummonTypeTable!$Q$2-OFFSET(F911,0,-1),
IF(F911&lt;&gt;OFFSET(F911,-1,0),OFFSET(F911,-1,0)-OFFSET(F911,0,-1),""))</f>
        <v/>
      </c>
      <c r="H911" t="str">
        <f ca="1">IF(C911=1,60*SummonTypeTable!$Q$2/OFFSET(F911,0,-1),
IF(F911&lt;&gt;OFFSET(F911,-1,0),OFFSET(F911,-1,0)/OFFSET(F911,0,-1),""))</f>
        <v/>
      </c>
      <c r="I911">
        <f ca="1">(60+SUMIF(OFFSET(N911,-$C911+1,0,$C911),"EN",OFFSET(O911,-$C911+1,0,$C911))+SUMIF(OFFSET(S911,-$C911+1,0,$C911),"EN",OFFSET(T911,-$C911+1,0,$C911)))*SummonTypeTable!$Q$2</f>
        <v>700</v>
      </c>
      <c r="J911" t="str">
        <f ca="1">IF(C911=1,60*SummonTypeTable!$Q$2-OFFSET(I911,0,-4),
IF(I911&lt;&gt;OFFSET(I911,-1,0),OFFSET(I911,-1,0)-OFFSET(I911,0,-4),""))</f>
        <v/>
      </c>
      <c r="K911" t="str">
        <f ca="1">IF(C911=1,60*SummonTypeTable!$Q$2/OFFSET(I911,0,-4),
IF(I911&lt;&gt;OFFSET(I911,-1,0),OFFSET(I911,-1,0)/OFFSET(I911,0,-4),""))</f>
        <v/>
      </c>
      <c r="L911" t="str">
        <f t="shared" ca="1" si="174"/>
        <v>it</v>
      </c>
      <c r="M911" t="s">
        <v>139</v>
      </c>
      <c r="N911" t="s">
        <v>140</v>
      </c>
      <c r="O911">
        <v>2</v>
      </c>
      <c r="P911" t="str">
        <f t="shared" si="166"/>
        <v/>
      </c>
      <c r="Q911" t="str">
        <f t="shared" ca="1" si="172"/>
        <v>cu</v>
      </c>
      <c r="R911" t="s">
        <v>81</v>
      </c>
      <c r="S911" t="s">
        <v>147</v>
      </c>
      <c r="T911">
        <v>1525</v>
      </c>
      <c r="U911" t="str">
        <f t="shared" ca="1" si="175"/>
        <v>it</v>
      </c>
      <c r="V911" t="str">
        <f t="shared" si="167"/>
        <v>Cash_sCharacterGacha</v>
      </c>
      <c r="W911">
        <f t="shared" si="168"/>
        <v>2</v>
      </c>
      <c r="X911" t="str">
        <f t="shared" ca="1" si="169"/>
        <v>cu</v>
      </c>
      <c r="Y911" t="str">
        <f t="shared" si="170"/>
        <v>GO</v>
      </c>
      <c r="Z911">
        <f t="shared" si="171"/>
        <v>1525</v>
      </c>
    </row>
    <row r="912" spans="1:26">
      <c r="A912" t="str">
        <f t="shared" si="164"/>
        <v>rt3</v>
      </c>
      <c r="B912" t="str">
        <f t="shared" si="165"/>
        <v>루틴3</v>
      </c>
      <c r="C912">
        <v>59</v>
      </c>
      <c r="D912">
        <v>15</v>
      </c>
      <c r="E912">
        <f t="shared" ca="1" si="173"/>
        <v>1108</v>
      </c>
      <c r="F912">
        <f ca="1">(60+SUMIF(OFFSET(N912,-$C912+1,0,$C912),"EN",OFFSET(O912,-$C912+1,0,$C912)))*SummonTypeTable!$Q$2</f>
        <v>700</v>
      </c>
      <c r="G912" t="str">
        <f ca="1">IF(C912=1,60*SummonTypeTable!$Q$2-OFFSET(F912,0,-1),
IF(F912&lt;&gt;OFFSET(F912,-1,0),OFFSET(F912,-1,0)-OFFSET(F912,0,-1),""))</f>
        <v/>
      </c>
      <c r="H912" t="str">
        <f ca="1">IF(C912=1,60*SummonTypeTable!$Q$2/OFFSET(F912,0,-1),
IF(F912&lt;&gt;OFFSET(F912,-1,0),OFFSET(F912,-1,0)/OFFSET(F912,0,-1),""))</f>
        <v/>
      </c>
      <c r="I912">
        <f ca="1">(60+SUMIF(OFFSET(N912,-$C912+1,0,$C912),"EN",OFFSET(O912,-$C912+1,0,$C912))+SUMIF(OFFSET(S912,-$C912+1,0,$C912),"EN",OFFSET(T912,-$C912+1,0,$C912)))*SummonTypeTable!$Q$2</f>
        <v>700</v>
      </c>
      <c r="J912" t="str">
        <f ca="1">IF(C912=1,60*SummonTypeTable!$Q$2-OFFSET(I912,0,-4),
IF(I912&lt;&gt;OFFSET(I912,-1,0),OFFSET(I912,-1,0)-OFFSET(I912,0,-4),""))</f>
        <v/>
      </c>
      <c r="K912" t="str">
        <f ca="1">IF(C912=1,60*SummonTypeTable!$Q$2/OFFSET(I912,0,-4),
IF(I912&lt;&gt;OFFSET(I912,-1,0),OFFSET(I912,-1,0)/OFFSET(I912,0,-4),""))</f>
        <v/>
      </c>
      <c r="L912" t="str">
        <f t="shared" ca="1" si="174"/>
        <v>cu</v>
      </c>
      <c r="M912" t="s">
        <v>81</v>
      </c>
      <c r="N912" t="s">
        <v>147</v>
      </c>
      <c r="O912">
        <v>3100</v>
      </c>
      <c r="P912" t="str">
        <f t="shared" si="166"/>
        <v/>
      </c>
      <c r="Q912" t="str">
        <f t="shared" ca="1" si="172"/>
        <v>cu</v>
      </c>
      <c r="R912" t="s">
        <v>81</v>
      </c>
      <c r="S912" t="s">
        <v>147</v>
      </c>
      <c r="T912">
        <v>1550</v>
      </c>
      <c r="U912" t="str">
        <f t="shared" ca="1" si="175"/>
        <v>cu</v>
      </c>
      <c r="V912" t="str">
        <f t="shared" si="167"/>
        <v>GO</v>
      </c>
      <c r="W912">
        <f t="shared" si="168"/>
        <v>3100</v>
      </c>
      <c r="X912" t="str">
        <f t="shared" ca="1" si="169"/>
        <v>cu</v>
      </c>
      <c r="Y912" t="str">
        <f t="shared" si="170"/>
        <v>GO</v>
      </c>
      <c r="Z912">
        <f t="shared" si="171"/>
        <v>1550</v>
      </c>
    </row>
    <row r="913" spans="1:26">
      <c r="A913" t="str">
        <f t="shared" si="164"/>
        <v>rt3</v>
      </c>
      <c r="B913" t="str">
        <f t="shared" si="165"/>
        <v>루틴3</v>
      </c>
      <c r="C913">
        <v>60</v>
      </c>
      <c r="D913">
        <v>24</v>
      </c>
      <c r="E913">
        <f t="shared" ca="1" si="173"/>
        <v>1132</v>
      </c>
      <c r="F913">
        <f ca="1">(60+SUMIF(OFFSET(N913,-$C913+1,0,$C913),"EN",OFFSET(O913,-$C913+1,0,$C913)))*SummonTypeTable!$Q$2</f>
        <v>773.33333333333326</v>
      </c>
      <c r="G913">
        <f ca="1">IF(C913=1,60*SummonTypeTable!$Q$2-OFFSET(F913,0,-1),
IF(F913&lt;&gt;OFFSET(F913,-1,0),OFFSET(F913,-1,0)-OFFSET(F913,0,-1),""))</f>
        <v>-432</v>
      </c>
      <c r="H913">
        <f ca="1">IF(C913=1,60*SummonTypeTable!$Q$2/OFFSET(F913,0,-1),
IF(F913&lt;&gt;OFFSET(F913,-1,0),OFFSET(F913,-1,0)/OFFSET(F913,0,-1),""))</f>
        <v>0.61837455830388688</v>
      </c>
      <c r="I913">
        <f ca="1">(60+SUMIF(OFFSET(N913,-$C913+1,0,$C913),"EN",OFFSET(O913,-$C913+1,0,$C913))+SUMIF(OFFSET(S913,-$C913+1,0,$C913),"EN",OFFSET(T913,-$C913+1,0,$C913)))*SummonTypeTable!$Q$2</f>
        <v>773.33333333333326</v>
      </c>
      <c r="J913">
        <f ca="1">IF(C913=1,60*SummonTypeTable!$Q$2-OFFSET(I913,0,-4),
IF(I913&lt;&gt;OFFSET(I913,-1,0),OFFSET(I913,-1,0)-OFFSET(I913,0,-4),""))</f>
        <v>-432</v>
      </c>
      <c r="K913">
        <f ca="1">IF(C913=1,60*SummonTypeTable!$Q$2/OFFSET(I913,0,-4),
IF(I913&lt;&gt;OFFSET(I913,-1,0),OFFSET(I913,-1,0)/OFFSET(I913,0,-4),""))</f>
        <v>0.61837455830388688</v>
      </c>
      <c r="L913" t="str">
        <f t="shared" ca="1" si="174"/>
        <v>cu</v>
      </c>
      <c r="M913" t="s">
        <v>81</v>
      </c>
      <c r="N913" t="s">
        <v>146</v>
      </c>
      <c r="O913">
        <v>110</v>
      </c>
      <c r="P913" t="str">
        <f t="shared" si="166"/>
        <v>에너지너무많음</v>
      </c>
      <c r="Q913" t="str">
        <f t="shared" ca="1" si="172"/>
        <v>cu</v>
      </c>
      <c r="R913" t="s">
        <v>81</v>
      </c>
      <c r="S913" t="s">
        <v>147</v>
      </c>
      <c r="T913">
        <v>1575</v>
      </c>
      <c r="U913" t="str">
        <f t="shared" ca="1" si="175"/>
        <v>cu</v>
      </c>
      <c r="V913" t="str">
        <f t="shared" si="167"/>
        <v>EN</v>
      </c>
      <c r="W913">
        <f t="shared" si="168"/>
        <v>110</v>
      </c>
      <c r="X913" t="str">
        <f t="shared" ca="1" si="169"/>
        <v>cu</v>
      </c>
      <c r="Y913" t="str">
        <f t="shared" si="170"/>
        <v>GO</v>
      </c>
      <c r="Z913">
        <f t="shared" si="171"/>
        <v>1575</v>
      </c>
    </row>
    <row r="914" spans="1:26">
      <c r="A914" t="str">
        <f t="shared" si="164"/>
        <v>rt3</v>
      </c>
      <c r="B914" t="str">
        <f t="shared" si="165"/>
        <v>루틴3</v>
      </c>
      <c r="C914">
        <v>61</v>
      </c>
      <c r="D914">
        <v>55</v>
      </c>
      <c r="E914">
        <f t="shared" ca="1" si="173"/>
        <v>1187</v>
      </c>
      <c r="F914">
        <f ca="1">(60+SUMIF(OFFSET(N914,-$C914+1,0,$C914),"EN",OFFSET(O914,-$C914+1,0,$C914)))*SummonTypeTable!$Q$2</f>
        <v>773.33333333333326</v>
      </c>
      <c r="G914" t="str">
        <f ca="1">IF(C914=1,60*SummonTypeTable!$Q$2-OFFSET(F914,0,-1),
IF(F914&lt;&gt;OFFSET(F914,-1,0),OFFSET(F914,-1,0)-OFFSET(F914,0,-1),""))</f>
        <v/>
      </c>
      <c r="H914" t="str">
        <f ca="1">IF(C914=1,60*SummonTypeTable!$Q$2/OFFSET(F914,0,-1),
IF(F914&lt;&gt;OFFSET(F914,-1,0),OFFSET(F914,-1,0)/OFFSET(F914,0,-1),""))</f>
        <v/>
      </c>
      <c r="I914">
        <f ca="1">(60+SUMIF(OFFSET(N914,-$C914+1,0,$C914),"EN",OFFSET(O914,-$C914+1,0,$C914))+SUMIF(OFFSET(S914,-$C914+1,0,$C914),"EN",OFFSET(T914,-$C914+1,0,$C914)))*SummonTypeTable!$Q$2</f>
        <v>773.33333333333326</v>
      </c>
      <c r="J914" t="str">
        <f ca="1">IF(C914=1,60*SummonTypeTable!$Q$2-OFFSET(I914,0,-4),
IF(I914&lt;&gt;OFFSET(I914,-1,0),OFFSET(I914,-1,0)-OFFSET(I914,0,-4),""))</f>
        <v/>
      </c>
      <c r="K914" t="str">
        <f ca="1">IF(C914=1,60*SummonTypeTable!$Q$2/OFFSET(I914,0,-4),
IF(I914&lt;&gt;OFFSET(I914,-1,0),OFFSET(I914,-1,0)/OFFSET(I914,0,-4),""))</f>
        <v/>
      </c>
      <c r="L914" t="str">
        <f t="shared" ca="1" si="174"/>
        <v>cu</v>
      </c>
      <c r="M914" t="s">
        <v>81</v>
      </c>
      <c r="N914" t="s">
        <v>147</v>
      </c>
      <c r="O914">
        <v>3200</v>
      </c>
      <c r="P914" t="str">
        <f t="shared" si="166"/>
        <v/>
      </c>
      <c r="Q914" t="str">
        <f t="shared" ca="1" si="172"/>
        <v>cu</v>
      </c>
      <c r="R914" t="s">
        <v>81</v>
      </c>
      <c r="S914" t="s">
        <v>147</v>
      </c>
      <c r="T914">
        <v>1600</v>
      </c>
      <c r="U914" t="str">
        <f t="shared" ca="1" si="175"/>
        <v>cu</v>
      </c>
      <c r="V914" t="str">
        <f t="shared" si="167"/>
        <v>GO</v>
      </c>
      <c r="W914">
        <f t="shared" si="168"/>
        <v>3200</v>
      </c>
      <c r="X914" t="str">
        <f t="shared" ca="1" si="169"/>
        <v>cu</v>
      </c>
      <c r="Y914" t="str">
        <f t="shared" si="170"/>
        <v>GO</v>
      </c>
      <c r="Z914">
        <f t="shared" si="171"/>
        <v>1600</v>
      </c>
    </row>
    <row r="915" spans="1:26">
      <c r="A915" t="str">
        <f t="shared" si="164"/>
        <v>rt3</v>
      </c>
      <c r="B915" t="str">
        <f t="shared" si="165"/>
        <v>루틴3</v>
      </c>
      <c r="C915">
        <v>62</v>
      </c>
      <c r="D915">
        <v>24</v>
      </c>
      <c r="E915">
        <f t="shared" ca="1" si="173"/>
        <v>1211</v>
      </c>
      <c r="F915">
        <f ca="1">(60+SUMIF(OFFSET(N915,-$C915+1,0,$C915),"EN",OFFSET(O915,-$C915+1,0,$C915)))*SummonTypeTable!$Q$2</f>
        <v>773.33333333333326</v>
      </c>
      <c r="G915" t="str">
        <f ca="1">IF(C915=1,60*SummonTypeTable!$Q$2-OFFSET(F915,0,-1),
IF(F915&lt;&gt;OFFSET(F915,-1,0),OFFSET(F915,-1,0)-OFFSET(F915,0,-1),""))</f>
        <v/>
      </c>
      <c r="H915" t="str">
        <f ca="1">IF(C915=1,60*SummonTypeTable!$Q$2/OFFSET(F915,0,-1),
IF(F915&lt;&gt;OFFSET(F915,-1,0),OFFSET(F915,-1,0)/OFFSET(F915,0,-1),""))</f>
        <v/>
      </c>
      <c r="I915">
        <f ca="1">(60+SUMIF(OFFSET(N915,-$C915+1,0,$C915),"EN",OFFSET(O915,-$C915+1,0,$C915))+SUMIF(OFFSET(S915,-$C915+1,0,$C915),"EN",OFFSET(T915,-$C915+1,0,$C915)))*SummonTypeTable!$Q$2</f>
        <v>773.33333333333326</v>
      </c>
      <c r="J915" t="str">
        <f ca="1">IF(C915=1,60*SummonTypeTable!$Q$2-OFFSET(I915,0,-4),
IF(I915&lt;&gt;OFFSET(I915,-1,0),OFFSET(I915,-1,0)-OFFSET(I915,0,-4),""))</f>
        <v/>
      </c>
      <c r="K915" t="str">
        <f ca="1">IF(C915=1,60*SummonTypeTable!$Q$2/OFFSET(I915,0,-4),
IF(I915&lt;&gt;OFFSET(I915,-1,0),OFFSET(I915,-1,0)/OFFSET(I915,0,-4),""))</f>
        <v/>
      </c>
      <c r="L915" t="str">
        <f t="shared" ca="1" si="174"/>
        <v>it</v>
      </c>
      <c r="M915" t="s">
        <v>139</v>
      </c>
      <c r="N915" t="s">
        <v>140</v>
      </c>
      <c r="O915">
        <v>1</v>
      </c>
      <c r="P915" t="str">
        <f t="shared" si="166"/>
        <v/>
      </c>
      <c r="Q915" t="str">
        <f t="shared" ca="1" si="172"/>
        <v>cu</v>
      </c>
      <c r="R915" t="s">
        <v>81</v>
      </c>
      <c r="S915" t="s">
        <v>147</v>
      </c>
      <c r="T915">
        <v>1625</v>
      </c>
      <c r="U915" t="str">
        <f t="shared" ca="1" si="175"/>
        <v>it</v>
      </c>
      <c r="V915" t="str">
        <f t="shared" si="167"/>
        <v>Cash_sCharacterGacha</v>
      </c>
      <c r="W915">
        <f t="shared" si="168"/>
        <v>1</v>
      </c>
      <c r="X915" t="str">
        <f t="shared" ca="1" si="169"/>
        <v>cu</v>
      </c>
      <c r="Y915" t="str">
        <f t="shared" si="170"/>
        <v>GO</v>
      </c>
      <c r="Z915">
        <f t="shared" si="171"/>
        <v>1625</v>
      </c>
    </row>
    <row r="916" spans="1:26">
      <c r="A916" t="str">
        <f t="shared" si="164"/>
        <v>rt3</v>
      </c>
      <c r="B916" t="str">
        <f t="shared" si="165"/>
        <v>루틴3</v>
      </c>
      <c r="C916">
        <v>63</v>
      </c>
      <c r="D916">
        <v>57</v>
      </c>
      <c r="E916">
        <f t="shared" ca="1" si="173"/>
        <v>1268</v>
      </c>
      <c r="F916">
        <f ca="1">(60+SUMIF(OFFSET(N916,-$C916+1,0,$C916),"EN",OFFSET(O916,-$C916+1,0,$C916)))*SummonTypeTable!$Q$2</f>
        <v>773.33333333333326</v>
      </c>
      <c r="G916" t="str">
        <f ca="1">IF(C916=1,60*SummonTypeTable!$Q$2-OFFSET(F916,0,-1),
IF(F916&lt;&gt;OFFSET(F916,-1,0),OFFSET(F916,-1,0)-OFFSET(F916,0,-1),""))</f>
        <v/>
      </c>
      <c r="H916" t="str">
        <f ca="1">IF(C916=1,60*SummonTypeTable!$Q$2/OFFSET(F916,0,-1),
IF(F916&lt;&gt;OFFSET(F916,-1,0),OFFSET(F916,-1,0)/OFFSET(F916,0,-1),""))</f>
        <v/>
      </c>
      <c r="I916">
        <f ca="1">(60+SUMIF(OFFSET(N916,-$C916+1,0,$C916),"EN",OFFSET(O916,-$C916+1,0,$C916))+SUMIF(OFFSET(S916,-$C916+1,0,$C916),"EN",OFFSET(T916,-$C916+1,0,$C916)))*SummonTypeTable!$Q$2</f>
        <v>773.33333333333326</v>
      </c>
      <c r="J916" t="str">
        <f ca="1">IF(C916=1,60*SummonTypeTable!$Q$2-OFFSET(I916,0,-4),
IF(I916&lt;&gt;OFFSET(I916,-1,0),OFFSET(I916,-1,0)-OFFSET(I916,0,-4),""))</f>
        <v/>
      </c>
      <c r="K916" t="str">
        <f ca="1">IF(C916=1,60*SummonTypeTable!$Q$2/OFFSET(I916,0,-4),
IF(I916&lt;&gt;OFFSET(I916,-1,0),OFFSET(I916,-1,0)/OFFSET(I916,0,-4),""))</f>
        <v/>
      </c>
      <c r="L916" t="str">
        <f t="shared" ca="1" si="174"/>
        <v>cu</v>
      </c>
      <c r="M916" t="s">
        <v>81</v>
      </c>
      <c r="N916" t="s">
        <v>153</v>
      </c>
      <c r="O916">
        <v>12</v>
      </c>
      <c r="P916" t="str">
        <f t="shared" si="166"/>
        <v/>
      </c>
      <c r="Q916" t="str">
        <f t="shared" ca="1" si="172"/>
        <v>cu</v>
      </c>
      <c r="R916" t="s">
        <v>81</v>
      </c>
      <c r="S916" t="s">
        <v>153</v>
      </c>
      <c r="T916">
        <v>4</v>
      </c>
      <c r="U916" t="str">
        <f t="shared" ca="1" si="175"/>
        <v>cu</v>
      </c>
      <c r="V916" t="str">
        <f t="shared" si="167"/>
        <v>DI</v>
      </c>
      <c r="W916">
        <f t="shared" si="168"/>
        <v>12</v>
      </c>
      <c r="X916" t="str">
        <f t="shared" ca="1" si="169"/>
        <v>cu</v>
      </c>
      <c r="Y916" t="str">
        <f t="shared" si="170"/>
        <v>DI</v>
      </c>
      <c r="Z916">
        <f t="shared" si="171"/>
        <v>4</v>
      </c>
    </row>
    <row r="917" spans="1:26">
      <c r="A917" t="str">
        <f t="shared" si="164"/>
        <v>rt3</v>
      </c>
      <c r="B917" t="str">
        <f t="shared" si="165"/>
        <v>루틴3</v>
      </c>
      <c r="C917">
        <v>64</v>
      </c>
      <c r="D917">
        <v>35</v>
      </c>
      <c r="E917">
        <f t="shared" ca="1" si="173"/>
        <v>1303</v>
      </c>
      <c r="F917">
        <f ca="1">(60+SUMIF(OFFSET(N917,-$C917+1,0,$C917),"EN",OFFSET(O917,-$C917+1,0,$C917)))*SummonTypeTable!$Q$2</f>
        <v>773.33333333333326</v>
      </c>
      <c r="G917" t="str">
        <f ca="1">IF(C917=1,60*SummonTypeTable!$Q$2-OFFSET(F917,0,-1),
IF(F917&lt;&gt;OFFSET(F917,-1,0),OFFSET(F917,-1,0)-OFFSET(F917,0,-1),""))</f>
        <v/>
      </c>
      <c r="H917" t="str">
        <f ca="1">IF(C917=1,60*SummonTypeTable!$Q$2/OFFSET(F917,0,-1),
IF(F917&lt;&gt;OFFSET(F917,-1,0),OFFSET(F917,-1,0)/OFFSET(F917,0,-1),""))</f>
        <v/>
      </c>
      <c r="I917">
        <f ca="1">(60+SUMIF(OFFSET(N917,-$C917+1,0,$C917),"EN",OFFSET(O917,-$C917+1,0,$C917))+SUMIF(OFFSET(S917,-$C917+1,0,$C917),"EN",OFFSET(T917,-$C917+1,0,$C917)))*SummonTypeTable!$Q$2</f>
        <v>773.33333333333326</v>
      </c>
      <c r="J917" t="str">
        <f ca="1">IF(C917=1,60*SummonTypeTable!$Q$2-OFFSET(I917,0,-4),
IF(I917&lt;&gt;OFFSET(I917,-1,0),OFFSET(I917,-1,0)-OFFSET(I917,0,-4),""))</f>
        <v/>
      </c>
      <c r="K917" t="str">
        <f ca="1">IF(C917=1,60*SummonTypeTable!$Q$2/OFFSET(I917,0,-4),
IF(I917&lt;&gt;OFFSET(I917,-1,0),OFFSET(I917,-1,0)/OFFSET(I917,0,-4),""))</f>
        <v/>
      </c>
      <c r="L917" t="str">
        <f t="shared" ca="1" si="174"/>
        <v>cu</v>
      </c>
      <c r="M917" t="s">
        <v>81</v>
      </c>
      <c r="N917" t="s">
        <v>147</v>
      </c>
      <c r="O917">
        <v>3350</v>
      </c>
      <c r="P917" t="str">
        <f t="shared" si="166"/>
        <v/>
      </c>
      <c r="Q917" t="str">
        <f t="shared" ca="1" si="172"/>
        <v>cu</v>
      </c>
      <c r="R917" t="s">
        <v>81</v>
      </c>
      <c r="S917" t="s">
        <v>147</v>
      </c>
      <c r="T917">
        <v>1675</v>
      </c>
      <c r="U917" t="str">
        <f t="shared" ca="1" si="175"/>
        <v>cu</v>
      </c>
      <c r="V917" t="str">
        <f t="shared" si="167"/>
        <v>GO</v>
      </c>
      <c r="W917">
        <f t="shared" si="168"/>
        <v>3350</v>
      </c>
      <c r="X917" t="str">
        <f t="shared" ca="1" si="169"/>
        <v>cu</v>
      </c>
      <c r="Y917" t="str">
        <f t="shared" si="170"/>
        <v>GO</v>
      </c>
      <c r="Z917">
        <f t="shared" si="171"/>
        <v>1675</v>
      </c>
    </row>
    <row r="918" spans="1:26">
      <c r="A918" t="str">
        <f t="shared" si="164"/>
        <v>rt3</v>
      </c>
      <c r="B918" t="str">
        <f t="shared" si="165"/>
        <v>루틴3</v>
      </c>
      <c r="C918">
        <v>65</v>
      </c>
      <c r="D918">
        <v>55</v>
      </c>
      <c r="E918">
        <f t="shared" ca="1" si="173"/>
        <v>1358</v>
      </c>
      <c r="F918">
        <f ca="1">(60+SUMIF(OFFSET(N918,-$C918+1,0,$C918),"EN",OFFSET(O918,-$C918+1,0,$C918)))*SummonTypeTable!$Q$2</f>
        <v>773.33333333333326</v>
      </c>
      <c r="G918" t="str">
        <f ca="1">IF(C918=1,60*SummonTypeTable!$Q$2-OFFSET(F918,0,-1),
IF(F918&lt;&gt;OFFSET(F918,-1,0),OFFSET(F918,-1,0)-OFFSET(F918,0,-1),""))</f>
        <v/>
      </c>
      <c r="H918" t="str">
        <f ca="1">IF(C918=1,60*SummonTypeTable!$Q$2/OFFSET(F918,0,-1),
IF(F918&lt;&gt;OFFSET(F918,-1,0),OFFSET(F918,-1,0)/OFFSET(F918,0,-1),""))</f>
        <v/>
      </c>
      <c r="I918">
        <f ca="1">(60+SUMIF(OFFSET(N918,-$C918+1,0,$C918),"EN",OFFSET(O918,-$C918+1,0,$C918))+SUMIF(OFFSET(S918,-$C918+1,0,$C918),"EN",OFFSET(T918,-$C918+1,0,$C918)))*SummonTypeTable!$Q$2</f>
        <v>773.33333333333326</v>
      </c>
      <c r="J918" t="str">
        <f ca="1">IF(C918=1,60*SummonTypeTable!$Q$2-OFFSET(I918,0,-4),
IF(I918&lt;&gt;OFFSET(I918,-1,0),OFFSET(I918,-1,0)-OFFSET(I918,0,-4),""))</f>
        <v/>
      </c>
      <c r="K918" t="str">
        <f ca="1">IF(C918=1,60*SummonTypeTable!$Q$2/OFFSET(I918,0,-4),
IF(I918&lt;&gt;OFFSET(I918,-1,0),OFFSET(I918,-1,0)/OFFSET(I918,0,-4),""))</f>
        <v/>
      </c>
      <c r="L918" t="str">
        <f t="shared" ca="1" si="174"/>
        <v>it</v>
      </c>
      <c r="M918" t="s">
        <v>139</v>
      </c>
      <c r="N918" t="s">
        <v>138</v>
      </c>
      <c r="O918">
        <v>2</v>
      </c>
      <c r="P918" t="str">
        <f t="shared" si="166"/>
        <v/>
      </c>
      <c r="Q918" t="str">
        <f t="shared" ca="1" si="172"/>
        <v>cu</v>
      </c>
      <c r="R918" t="s">
        <v>81</v>
      </c>
      <c r="S918" t="s">
        <v>147</v>
      </c>
      <c r="T918">
        <v>1700</v>
      </c>
      <c r="U918" t="str">
        <f t="shared" ca="1" si="175"/>
        <v>it</v>
      </c>
      <c r="V918" t="str">
        <f t="shared" si="167"/>
        <v>Cash_sSpellGacha</v>
      </c>
      <c r="W918">
        <f t="shared" si="168"/>
        <v>2</v>
      </c>
      <c r="X918" t="str">
        <f t="shared" ca="1" si="169"/>
        <v>cu</v>
      </c>
      <c r="Y918" t="str">
        <f t="shared" si="170"/>
        <v>GO</v>
      </c>
      <c r="Z918">
        <f t="shared" si="171"/>
        <v>1700</v>
      </c>
    </row>
    <row r="919" spans="1:26">
      <c r="A919" t="str">
        <f t="shared" ref="A919:A982" si="176">A918</f>
        <v>rt3</v>
      </c>
      <c r="B919" t="str">
        <f t="shared" ref="B919:B982" si="177">B918</f>
        <v>루틴3</v>
      </c>
      <c r="C919">
        <v>66</v>
      </c>
      <c r="D919">
        <v>12</v>
      </c>
      <c r="E919">
        <f t="shared" ca="1" si="173"/>
        <v>1370</v>
      </c>
      <c r="F919">
        <f ca="1">(60+SUMIF(OFFSET(N919,-$C919+1,0,$C919),"EN",OFFSET(O919,-$C919+1,0,$C919)))*SummonTypeTable!$Q$2</f>
        <v>773.33333333333326</v>
      </c>
      <c r="G919" t="str">
        <f ca="1">IF(C919=1,60*SummonTypeTable!$Q$2-OFFSET(F919,0,-1),
IF(F919&lt;&gt;OFFSET(F919,-1,0),OFFSET(F919,-1,0)-OFFSET(F919,0,-1),""))</f>
        <v/>
      </c>
      <c r="H919" t="str">
        <f ca="1">IF(C919=1,60*SummonTypeTable!$Q$2/OFFSET(F919,0,-1),
IF(F919&lt;&gt;OFFSET(F919,-1,0),OFFSET(F919,-1,0)/OFFSET(F919,0,-1),""))</f>
        <v/>
      </c>
      <c r="I919">
        <f ca="1">(60+SUMIF(OFFSET(N919,-$C919+1,0,$C919),"EN",OFFSET(O919,-$C919+1,0,$C919))+SUMIF(OFFSET(S919,-$C919+1,0,$C919),"EN",OFFSET(T919,-$C919+1,0,$C919)))*SummonTypeTable!$Q$2</f>
        <v>773.33333333333326</v>
      </c>
      <c r="J919" t="str">
        <f ca="1">IF(C919=1,60*SummonTypeTable!$Q$2-OFFSET(I919,0,-4),
IF(I919&lt;&gt;OFFSET(I919,-1,0),OFFSET(I919,-1,0)-OFFSET(I919,0,-4),""))</f>
        <v/>
      </c>
      <c r="K919" t="str">
        <f ca="1">IF(C919=1,60*SummonTypeTable!$Q$2/OFFSET(I919,0,-4),
IF(I919&lt;&gt;OFFSET(I919,-1,0),OFFSET(I919,-1,0)/OFFSET(I919,0,-4),""))</f>
        <v/>
      </c>
      <c r="L919" t="str">
        <f t="shared" ca="1" si="174"/>
        <v>cu</v>
      </c>
      <c r="M919" t="s">
        <v>81</v>
      </c>
      <c r="N919" t="s">
        <v>147</v>
      </c>
      <c r="O919">
        <v>3450</v>
      </c>
      <c r="P919" t="str">
        <f t="shared" si="166"/>
        <v/>
      </c>
      <c r="Q919" t="str">
        <f t="shared" ca="1" si="172"/>
        <v>cu</v>
      </c>
      <c r="R919" t="s">
        <v>81</v>
      </c>
      <c r="S919" t="s">
        <v>147</v>
      </c>
      <c r="T919">
        <v>1725</v>
      </c>
      <c r="U919" t="str">
        <f t="shared" ca="1" si="175"/>
        <v>cu</v>
      </c>
      <c r="V919" t="str">
        <f t="shared" si="167"/>
        <v>GO</v>
      </c>
      <c r="W919">
        <f t="shared" si="168"/>
        <v>3450</v>
      </c>
      <c r="X919" t="str">
        <f t="shared" ca="1" si="169"/>
        <v>cu</v>
      </c>
      <c r="Y919" t="str">
        <f t="shared" si="170"/>
        <v>GO</v>
      </c>
      <c r="Z919">
        <f t="shared" si="171"/>
        <v>1725</v>
      </c>
    </row>
    <row r="920" spans="1:26">
      <c r="A920" t="str">
        <f t="shared" si="176"/>
        <v>rt3</v>
      </c>
      <c r="B920" t="str">
        <f t="shared" si="177"/>
        <v>루틴3</v>
      </c>
      <c r="C920">
        <v>67</v>
      </c>
      <c r="D920">
        <v>46</v>
      </c>
      <c r="E920">
        <f t="shared" ca="1" si="173"/>
        <v>1416</v>
      </c>
      <c r="F920">
        <f ca="1">(60+SUMIF(OFFSET(N920,-$C920+1,0,$C920),"EN",OFFSET(O920,-$C920+1,0,$C920)))*SummonTypeTable!$Q$2</f>
        <v>840</v>
      </c>
      <c r="G920">
        <f ca="1">IF(C920=1,60*SummonTypeTable!$Q$2-OFFSET(F920,0,-1),
IF(F920&lt;&gt;OFFSET(F920,-1,0),OFFSET(F920,-1,0)-OFFSET(F920,0,-1),""))</f>
        <v>-642.66666666666674</v>
      </c>
      <c r="H920">
        <f ca="1">IF(C920=1,60*SummonTypeTable!$Q$2/OFFSET(F920,0,-1),
IF(F920&lt;&gt;OFFSET(F920,-1,0),OFFSET(F920,-1,0)/OFFSET(F920,0,-1),""))</f>
        <v>0.54613935969868166</v>
      </c>
      <c r="I920">
        <f ca="1">(60+SUMIF(OFFSET(N920,-$C920+1,0,$C920),"EN",OFFSET(O920,-$C920+1,0,$C920))+SUMIF(OFFSET(S920,-$C920+1,0,$C920),"EN",OFFSET(T920,-$C920+1,0,$C920)))*SummonTypeTable!$Q$2</f>
        <v>840</v>
      </c>
      <c r="J920">
        <f ca="1">IF(C920=1,60*SummonTypeTable!$Q$2-OFFSET(I920,0,-4),
IF(I920&lt;&gt;OFFSET(I920,-1,0),OFFSET(I920,-1,0)-OFFSET(I920,0,-4),""))</f>
        <v>-642.66666666666674</v>
      </c>
      <c r="K920">
        <f ca="1">IF(C920=1,60*SummonTypeTable!$Q$2/OFFSET(I920,0,-4),
IF(I920&lt;&gt;OFFSET(I920,-1,0),OFFSET(I920,-1,0)/OFFSET(I920,0,-4),""))</f>
        <v>0.54613935969868166</v>
      </c>
      <c r="L920" t="str">
        <f t="shared" ca="1" si="174"/>
        <v>cu</v>
      </c>
      <c r="M920" t="s">
        <v>81</v>
      </c>
      <c r="N920" t="s">
        <v>146</v>
      </c>
      <c r="O920">
        <v>100</v>
      </c>
      <c r="P920" t="str">
        <f t="shared" si="166"/>
        <v>에너지너무많음</v>
      </c>
      <c r="Q920" t="str">
        <f t="shared" ca="1" si="172"/>
        <v>cu</v>
      </c>
      <c r="R920" t="s">
        <v>81</v>
      </c>
      <c r="S920" t="s">
        <v>147</v>
      </c>
      <c r="T920">
        <v>1750</v>
      </c>
      <c r="U920" t="str">
        <f t="shared" ca="1" si="175"/>
        <v>cu</v>
      </c>
      <c r="V920" t="str">
        <f t="shared" si="167"/>
        <v>EN</v>
      </c>
      <c r="W920">
        <f t="shared" si="168"/>
        <v>100</v>
      </c>
      <c r="X920" t="str">
        <f t="shared" ca="1" si="169"/>
        <v>cu</v>
      </c>
      <c r="Y920" t="str">
        <f t="shared" si="170"/>
        <v>GO</v>
      </c>
      <c r="Z920">
        <f t="shared" si="171"/>
        <v>1750</v>
      </c>
    </row>
    <row r="921" spans="1:26">
      <c r="A921" t="str">
        <f t="shared" si="176"/>
        <v>rt3</v>
      </c>
      <c r="B921" t="str">
        <f t="shared" si="177"/>
        <v>루틴3</v>
      </c>
      <c r="C921">
        <v>68</v>
      </c>
      <c r="D921">
        <v>65</v>
      </c>
      <c r="E921">
        <f t="shared" ca="1" si="173"/>
        <v>1481</v>
      </c>
      <c r="F921">
        <f ca="1">(60+SUMIF(OFFSET(N921,-$C921+1,0,$C921),"EN",OFFSET(O921,-$C921+1,0,$C921)))*SummonTypeTable!$Q$2</f>
        <v>840</v>
      </c>
      <c r="G921" t="str">
        <f ca="1">IF(C921=1,60*SummonTypeTable!$Q$2-OFFSET(F921,0,-1),
IF(F921&lt;&gt;OFFSET(F921,-1,0),OFFSET(F921,-1,0)-OFFSET(F921,0,-1),""))</f>
        <v/>
      </c>
      <c r="H921" t="str">
        <f ca="1">IF(C921=1,60*SummonTypeTable!$Q$2/OFFSET(F921,0,-1),
IF(F921&lt;&gt;OFFSET(F921,-1,0),OFFSET(F921,-1,0)/OFFSET(F921,0,-1),""))</f>
        <v/>
      </c>
      <c r="I921">
        <f ca="1">(60+SUMIF(OFFSET(N921,-$C921+1,0,$C921),"EN",OFFSET(O921,-$C921+1,0,$C921))+SUMIF(OFFSET(S921,-$C921+1,0,$C921),"EN",OFFSET(T921,-$C921+1,0,$C921)))*SummonTypeTable!$Q$2</f>
        <v>840</v>
      </c>
      <c r="J921" t="str">
        <f ca="1">IF(C921=1,60*SummonTypeTable!$Q$2-OFFSET(I921,0,-4),
IF(I921&lt;&gt;OFFSET(I921,-1,0),OFFSET(I921,-1,0)-OFFSET(I921,0,-4),""))</f>
        <v/>
      </c>
      <c r="K921" t="str">
        <f ca="1">IF(C921=1,60*SummonTypeTable!$Q$2/OFFSET(I921,0,-4),
IF(I921&lt;&gt;OFFSET(I921,-1,0),OFFSET(I921,-1,0)/OFFSET(I921,0,-4),""))</f>
        <v/>
      </c>
      <c r="L921" t="str">
        <f t="shared" ca="1" si="174"/>
        <v>it</v>
      </c>
      <c r="M921" t="s">
        <v>139</v>
      </c>
      <c r="N921" t="s">
        <v>140</v>
      </c>
      <c r="O921">
        <v>3</v>
      </c>
      <c r="P921" t="str">
        <f t="shared" si="166"/>
        <v/>
      </c>
      <c r="Q921" t="str">
        <f t="shared" ca="1" si="172"/>
        <v>cu</v>
      </c>
      <c r="R921" t="s">
        <v>81</v>
      </c>
      <c r="S921" t="s">
        <v>147</v>
      </c>
      <c r="T921">
        <v>1775</v>
      </c>
      <c r="U921" t="str">
        <f t="shared" ca="1" si="175"/>
        <v>it</v>
      </c>
      <c r="V921" t="str">
        <f t="shared" si="167"/>
        <v>Cash_sCharacterGacha</v>
      </c>
      <c r="W921">
        <f t="shared" si="168"/>
        <v>3</v>
      </c>
      <c r="X921" t="str">
        <f t="shared" ca="1" si="169"/>
        <v>cu</v>
      </c>
      <c r="Y921" t="str">
        <f t="shared" si="170"/>
        <v>GO</v>
      </c>
      <c r="Z921">
        <f t="shared" si="171"/>
        <v>1775</v>
      </c>
    </row>
    <row r="922" spans="1:26">
      <c r="A922" t="str">
        <f t="shared" si="176"/>
        <v>rt3</v>
      </c>
      <c r="B922" t="str">
        <f t="shared" si="177"/>
        <v>루틴3</v>
      </c>
      <c r="C922">
        <v>69</v>
      </c>
      <c r="D922">
        <v>35</v>
      </c>
      <c r="E922">
        <f t="shared" ca="1" si="173"/>
        <v>1516</v>
      </c>
      <c r="F922">
        <f ca="1">(60+SUMIF(OFFSET(N922,-$C922+1,0,$C922),"EN",OFFSET(O922,-$C922+1,0,$C922)))*SummonTypeTable!$Q$2</f>
        <v>840</v>
      </c>
      <c r="G922" t="str">
        <f ca="1">IF(C922=1,60*SummonTypeTable!$Q$2-OFFSET(F922,0,-1),
IF(F922&lt;&gt;OFFSET(F922,-1,0),OFFSET(F922,-1,0)-OFFSET(F922,0,-1),""))</f>
        <v/>
      </c>
      <c r="H922" t="str">
        <f ca="1">IF(C922=1,60*SummonTypeTable!$Q$2/OFFSET(F922,0,-1),
IF(F922&lt;&gt;OFFSET(F922,-1,0),OFFSET(F922,-1,0)/OFFSET(F922,0,-1),""))</f>
        <v/>
      </c>
      <c r="I922">
        <f ca="1">(60+SUMIF(OFFSET(N922,-$C922+1,0,$C922),"EN",OFFSET(O922,-$C922+1,0,$C922))+SUMIF(OFFSET(S922,-$C922+1,0,$C922),"EN",OFFSET(T922,-$C922+1,0,$C922)))*SummonTypeTable!$Q$2</f>
        <v>840</v>
      </c>
      <c r="J922" t="str">
        <f ca="1">IF(C922=1,60*SummonTypeTable!$Q$2-OFFSET(I922,0,-4),
IF(I922&lt;&gt;OFFSET(I922,-1,0),OFFSET(I922,-1,0)-OFFSET(I922,0,-4),""))</f>
        <v/>
      </c>
      <c r="K922" t="str">
        <f ca="1">IF(C922=1,60*SummonTypeTable!$Q$2/OFFSET(I922,0,-4),
IF(I922&lt;&gt;OFFSET(I922,-1,0),OFFSET(I922,-1,0)/OFFSET(I922,0,-4),""))</f>
        <v/>
      </c>
      <c r="L922" t="str">
        <f t="shared" ca="1" si="174"/>
        <v>cu</v>
      </c>
      <c r="M922" t="s">
        <v>81</v>
      </c>
      <c r="N922" t="s">
        <v>147</v>
      </c>
      <c r="O922">
        <v>3600</v>
      </c>
      <c r="P922" t="str">
        <f t="shared" si="166"/>
        <v/>
      </c>
      <c r="Q922" t="str">
        <f t="shared" ca="1" si="172"/>
        <v>cu</v>
      </c>
      <c r="R922" t="s">
        <v>81</v>
      </c>
      <c r="S922" t="s">
        <v>147</v>
      </c>
      <c r="T922">
        <v>1800</v>
      </c>
      <c r="U922" t="str">
        <f t="shared" ca="1" si="175"/>
        <v>cu</v>
      </c>
      <c r="V922" t="str">
        <f t="shared" si="167"/>
        <v>GO</v>
      </c>
      <c r="W922">
        <f t="shared" si="168"/>
        <v>3600</v>
      </c>
      <c r="X922" t="str">
        <f t="shared" ca="1" si="169"/>
        <v>cu</v>
      </c>
      <c r="Y922" t="str">
        <f t="shared" si="170"/>
        <v>GO</v>
      </c>
      <c r="Z922">
        <f t="shared" si="171"/>
        <v>1800</v>
      </c>
    </row>
    <row r="923" spans="1:26">
      <c r="A923" t="str">
        <f t="shared" si="176"/>
        <v>rt3</v>
      </c>
      <c r="B923" t="str">
        <f t="shared" si="177"/>
        <v>루틴3</v>
      </c>
      <c r="C923">
        <v>70</v>
      </c>
      <c r="D923">
        <v>60</v>
      </c>
      <c r="E923">
        <f t="shared" ca="1" si="173"/>
        <v>1576</v>
      </c>
      <c r="F923">
        <f ca="1">(60+SUMIF(OFFSET(N923,-$C923+1,0,$C923),"EN",OFFSET(O923,-$C923+1,0,$C923)))*SummonTypeTable!$Q$2</f>
        <v>916.66666666666663</v>
      </c>
      <c r="G923">
        <f ca="1">IF(C923=1,60*SummonTypeTable!$Q$2-OFFSET(F923,0,-1),
IF(F923&lt;&gt;OFFSET(F923,-1,0),OFFSET(F923,-1,0)-OFFSET(F923,0,-1),""))</f>
        <v>-736</v>
      </c>
      <c r="H923">
        <f ca="1">IF(C923=1,60*SummonTypeTable!$Q$2/OFFSET(F923,0,-1),
IF(F923&lt;&gt;OFFSET(F923,-1,0),OFFSET(F923,-1,0)/OFFSET(F923,0,-1),""))</f>
        <v>0.53299492385786806</v>
      </c>
      <c r="I923">
        <f ca="1">(60+SUMIF(OFFSET(N923,-$C923+1,0,$C923),"EN",OFFSET(O923,-$C923+1,0,$C923))+SUMIF(OFFSET(S923,-$C923+1,0,$C923),"EN",OFFSET(T923,-$C923+1,0,$C923)))*SummonTypeTable!$Q$2</f>
        <v>916.66666666666663</v>
      </c>
      <c r="J923">
        <f ca="1">IF(C923=1,60*SummonTypeTable!$Q$2-OFFSET(I923,0,-4),
IF(I923&lt;&gt;OFFSET(I923,-1,0),OFFSET(I923,-1,0)-OFFSET(I923,0,-4),""))</f>
        <v>-736</v>
      </c>
      <c r="K923">
        <f ca="1">IF(C923=1,60*SummonTypeTable!$Q$2/OFFSET(I923,0,-4),
IF(I923&lt;&gt;OFFSET(I923,-1,0),OFFSET(I923,-1,0)/OFFSET(I923,0,-4),""))</f>
        <v>0.53299492385786806</v>
      </c>
      <c r="L923" t="str">
        <f t="shared" ca="1" si="174"/>
        <v>cu</v>
      </c>
      <c r="M923" t="s">
        <v>81</v>
      </c>
      <c r="N923" t="s">
        <v>146</v>
      </c>
      <c r="O923">
        <v>115</v>
      </c>
      <c r="P923" t="str">
        <f t="shared" si="166"/>
        <v>에너지너무많음</v>
      </c>
      <c r="Q923" t="str">
        <f t="shared" ca="1" si="172"/>
        <v>cu</v>
      </c>
      <c r="R923" t="s">
        <v>81</v>
      </c>
      <c r="S923" t="s">
        <v>147</v>
      </c>
      <c r="T923">
        <v>1825</v>
      </c>
      <c r="U923" t="str">
        <f t="shared" ca="1" si="175"/>
        <v>cu</v>
      </c>
      <c r="V923" t="str">
        <f t="shared" si="167"/>
        <v>EN</v>
      </c>
      <c r="W923">
        <f t="shared" si="168"/>
        <v>115</v>
      </c>
      <c r="X923" t="str">
        <f t="shared" ca="1" si="169"/>
        <v>cu</v>
      </c>
      <c r="Y923" t="str">
        <f t="shared" si="170"/>
        <v>GO</v>
      </c>
      <c r="Z923">
        <f t="shared" si="171"/>
        <v>1825</v>
      </c>
    </row>
    <row r="924" spans="1:26">
      <c r="A924" t="str">
        <f t="shared" si="176"/>
        <v>rt3</v>
      </c>
      <c r="B924" t="str">
        <f t="shared" si="177"/>
        <v>루틴3</v>
      </c>
      <c r="C924">
        <v>71</v>
      </c>
      <c r="D924">
        <v>72</v>
      </c>
      <c r="E924">
        <f t="shared" ca="1" si="173"/>
        <v>1648</v>
      </c>
      <c r="F924">
        <f ca="1">(60+SUMIF(OFFSET(N924,-$C924+1,0,$C924),"EN",OFFSET(O924,-$C924+1,0,$C924)))*SummonTypeTable!$Q$2</f>
        <v>916.66666666666663</v>
      </c>
      <c r="G924" t="str">
        <f ca="1">IF(C924=1,60*SummonTypeTable!$Q$2-OFFSET(F924,0,-1),
IF(F924&lt;&gt;OFFSET(F924,-1,0),OFFSET(F924,-1,0)-OFFSET(F924,0,-1),""))</f>
        <v/>
      </c>
      <c r="H924" t="str">
        <f ca="1">IF(C924=1,60*SummonTypeTable!$Q$2/OFFSET(F924,0,-1),
IF(F924&lt;&gt;OFFSET(F924,-1,0),OFFSET(F924,-1,0)/OFFSET(F924,0,-1),""))</f>
        <v/>
      </c>
      <c r="I924">
        <f ca="1">(60+SUMIF(OFFSET(N924,-$C924+1,0,$C924),"EN",OFFSET(O924,-$C924+1,0,$C924))+SUMIF(OFFSET(S924,-$C924+1,0,$C924),"EN",OFFSET(T924,-$C924+1,0,$C924)))*SummonTypeTable!$Q$2</f>
        <v>916.66666666666663</v>
      </c>
      <c r="J924" t="str">
        <f ca="1">IF(C924=1,60*SummonTypeTable!$Q$2-OFFSET(I924,0,-4),
IF(I924&lt;&gt;OFFSET(I924,-1,0),OFFSET(I924,-1,0)-OFFSET(I924,0,-4),""))</f>
        <v/>
      </c>
      <c r="K924" t="str">
        <f ca="1">IF(C924=1,60*SummonTypeTable!$Q$2/OFFSET(I924,0,-4),
IF(I924&lt;&gt;OFFSET(I924,-1,0),OFFSET(I924,-1,0)/OFFSET(I924,0,-4),""))</f>
        <v/>
      </c>
      <c r="L924" t="str">
        <f t="shared" ca="1" si="174"/>
        <v>it</v>
      </c>
      <c r="M924" t="s">
        <v>139</v>
      </c>
      <c r="N924" t="s">
        <v>158</v>
      </c>
      <c r="O924">
        <v>1</v>
      </c>
      <c r="P924" t="str">
        <f t="shared" si="166"/>
        <v/>
      </c>
      <c r="Q924" t="str">
        <f t="shared" ca="1" si="172"/>
        <v>cu</v>
      </c>
      <c r="R924" t="s">
        <v>81</v>
      </c>
      <c r="S924" t="s">
        <v>147</v>
      </c>
      <c r="T924">
        <v>1850</v>
      </c>
      <c r="U924" t="str">
        <f t="shared" ca="1" si="175"/>
        <v>it</v>
      </c>
      <c r="V924" t="str">
        <f t="shared" si="167"/>
        <v>Cash_sEquipGacha</v>
      </c>
      <c r="W924">
        <f t="shared" si="168"/>
        <v>1</v>
      </c>
      <c r="X924" t="str">
        <f t="shared" ca="1" si="169"/>
        <v>cu</v>
      </c>
      <c r="Y924" t="str">
        <f t="shared" si="170"/>
        <v>GO</v>
      </c>
      <c r="Z924">
        <f t="shared" si="171"/>
        <v>1850</v>
      </c>
    </row>
    <row r="925" spans="1:26">
      <c r="A925" t="str">
        <f t="shared" si="176"/>
        <v>rt3</v>
      </c>
      <c r="B925" t="str">
        <f t="shared" si="177"/>
        <v>루틴3</v>
      </c>
      <c r="C925">
        <v>72</v>
      </c>
      <c r="D925">
        <v>88</v>
      </c>
      <c r="E925">
        <f t="shared" ca="1" si="173"/>
        <v>1736</v>
      </c>
      <c r="F925">
        <f ca="1">(60+SUMIF(OFFSET(N925,-$C925+1,0,$C925),"EN",OFFSET(O925,-$C925+1,0,$C925)))*SummonTypeTable!$Q$2</f>
        <v>916.66666666666663</v>
      </c>
      <c r="G925" t="str">
        <f ca="1">IF(C925=1,60*SummonTypeTable!$Q$2-OFFSET(F925,0,-1),
IF(F925&lt;&gt;OFFSET(F925,-1,0),OFFSET(F925,-1,0)-OFFSET(F925,0,-1),""))</f>
        <v/>
      </c>
      <c r="H925" t="str">
        <f ca="1">IF(C925=1,60*SummonTypeTable!$Q$2/OFFSET(F925,0,-1),
IF(F925&lt;&gt;OFFSET(F925,-1,0),OFFSET(F925,-1,0)/OFFSET(F925,0,-1),""))</f>
        <v/>
      </c>
      <c r="I925">
        <f ca="1">(60+SUMIF(OFFSET(N925,-$C925+1,0,$C925),"EN",OFFSET(O925,-$C925+1,0,$C925))+SUMIF(OFFSET(S925,-$C925+1,0,$C925),"EN",OFFSET(T925,-$C925+1,0,$C925)))*SummonTypeTable!$Q$2</f>
        <v>916.66666666666663</v>
      </c>
      <c r="J925" t="str">
        <f ca="1">IF(C925=1,60*SummonTypeTable!$Q$2-OFFSET(I925,0,-4),
IF(I925&lt;&gt;OFFSET(I925,-1,0),OFFSET(I925,-1,0)-OFFSET(I925,0,-4),""))</f>
        <v/>
      </c>
      <c r="K925" t="str">
        <f ca="1">IF(C925=1,60*SummonTypeTable!$Q$2/OFFSET(I925,0,-4),
IF(I925&lt;&gt;OFFSET(I925,-1,0),OFFSET(I925,-1,0)/OFFSET(I925,0,-4),""))</f>
        <v/>
      </c>
      <c r="L925" t="str">
        <f t="shared" ca="1" si="174"/>
        <v>cu</v>
      </c>
      <c r="M925" t="s">
        <v>81</v>
      </c>
      <c r="N925" t="s">
        <v>147</v>
      </c>
      <c r="O925">
        <v>3750</v>
      </c>
      <c r="P925" t="str">
        <f t="shared" si="166"/>
        <v/>
      </c>
      <c r="Q925" t="str">
        <f t="shared" ca="1" si="172"/>
        <v>cu</v>
      </c>
      <c r="R925" t="s">
        <v>81</v>
      </c>
      <c r="S925" t="s">
        <v>147</v>
      </c>
      <c r="T925">
        <v>1875</v>
      </c>
      <c r="U925" t="str">
        <f t="shared" ca="1" si="175"/>
        <v>cu</v>
      </c>
      <c r="V925" t="str">
        <f t="shared" si="167"/>
        <v>GO</v>
      </c>
      <c r="W925">
        <f t="shared" si="168"/>
        <v>3750</v>
      </c>
      <c r="X925" t="str">
        <f t="shared" ca="1" si="169"/>
        <v>cu</v>
      </c>
      <c r="Y925" t="str">
        <f t="shared" si="170"/>
        <v>GO</v>
      </c>
      <c r="Z925">
        <f t="shared" si="171"/>
        <v>1875</v>
      </c>
    </row>
    <row r="926" spans="1:26">
      <c r="A926" t="str">
        <f t="shared" si="176"/>
        <v>rt3</v>
      </c>
      <c r="B926" t="str">
        <f t="shared" si="177"/>
        <v>루틴3</v>
      </c>
      <c r="C926">
        <v>73</v>
      </c>
      <c r="D926">
        <v>12</v>
      </c>
      <c r="E926">
        <f t="shared" ca="1" si="173"/>
        <v>1748</v>
      </c>
      <c r="F926">
        <f ca="1">(60+SUMIF(OFFSET(N926,-$C926+1,0,$C926),"EN",OFFSET(O926,-$C926+1,0,$C926)))*SummonTypeTable!$Q$2</f>
        <v>1003.3333333333333</v>
      </c>
      <c r="G926">
        <f ca="1">IF(C926=1,60*SummonTypeTable!$Q$2-OFFSET(F926,0,-1),
IF(F926&lt;&gt;OFFSET(F926,-1,0),OFFSET(F926,-1,0)-OFFSET(F926,0,-1),""))</f>
        <v>-831.33333333333337</v>
      </c>
      <c r="H926">
        <f ca="1">IF(C926=1,60*SummonTypeTable!$Q$2/OFFSET(F926,0,-1),
IF(F926&lt;&gt;OFFSET(F926,-1,0),OFFSET(F926,-1,0)/OFFSET(F926,0,-1),""))</f>
        <v>0.52440884820747524</v>
      </c>
      <c r="I926">
        <f ca="1">(60+SUMIF(OFFSET(N926,-$C926+1,0,$C926),"EN",OFFSET(O926,-$C926+1,0,$C926))+SUMIF(OFFSET(S926,-$C926+1,0,$C926),"EN",OFFSET(T926,-$C926+1,0,$C926)))*SummonTypeTable!$Q$2</f>
        <v>1003.3333333333333</v>
      </c>
      <c r="J926">
        <f ca="1">IF(C926=1,60*SummonTypeTable!$Q$2-OFFSET(I926,0,-4),
IF(I926&lt;&gt;OFFSET(I926,-1,0),OFFSET(I926,-1,0)-OFFSET(I926,0,-4),""))</f>
        <v>-831.33333333333337</v>
      </c>
      <c r="K926">
        <f ca="1">IF(C926=1,60*SummonTypeTable!$Q$2/OFFSET(I926,0,-4),
IF(I926&lt;&gt;OFFSET(I926,-1,0),OFFSET(I926,-1,0)/OFFSET(I926,0,-4),""))</f>
        <v>0.52440884820747524</v>
      </c>
      <c r="L926" t="str">
        <f t="shared" ca="1" si="174"/>
        <v>cu</v>
      </c>
      <c r="M926" t="s">
        <v>81</v>
      </c>
      <c r="N926" t="s">
        <v>146</v>
      </c>
      <c r="O926">
        <v>130</v>
      </c>
      <c r="P926" t="str">
        <f t="shared" si="166"/>
        <v>에너지너무많음</v>
      </c>
      <c r="Q926" t="str">
        <f t="shared" ca="1" si="172"/>
        <v>cu</v>
      </c>
      <c r="R926" t="s">
        <v>81</v>
      </c>
      <c r="S926" t="s">
        <v>147</v>
      </c>
      <c r="T926">
        <v>1900</v>
      </c>
      <c r="U926" t="str">
        <f t="shared" ca="1" si="175"/>
        <v>cu</v>
      </c>
      <c r="V926" t="str">
        <f t="shared" si="167"/>
        <v>EN</v>
      </c>
      <c r="W926">
        <f t="shared" si="168"/>
        <v>130</v>
      </c>
      <c r="X926" t="str">
        <f t="shared" ca="1" si="169"/>
        <v>cu</v>
      </c>
      <c r="Y926" t="str">
        <f t="shared" si="170"/>
        <v>GO</v>
      </c>
      <c r="Z926">
        <f t="shared" si="171"/>
        <v>1900</v>
      </c>
    </row>
    <row r="927" spans="1:26">
      <c r="A927" t="str">
        <f t="shared" si="176"/>
        <v>rt3</v>
      </c>
      <c r="B927" t="str">
        <f t="shared" si="177"/>
        <v>루틴3</v>
      </c>
      <c r="C927">
        <v>74</v>
      </c>
      <c r="D927">
        <v>32</v>
      </c>
      <c r="E927">
        <f t="shared" ca="1" si="173"/>
        <v>1780</v>
      </c>
      <c r="F927">
        <f ca="1">(60+SUMIF(OFFSET(N927,-$C927+1,0,$C927),"EN",OFFSET(O927,-$C927+1,0,$C927)))*SummonTypeTable!$Q$2</f>
        <v>1003.3333333333333</v>
      </c>
      <c r="G927" t="str">
        <f ca="1">IF(C927=1,60*SummonTypeTable!$Q$2-OFFSET(F927,0,-1),
IF(F927&lt;&gt;OFFSET(F927,-1,0),OFFSET(F927,-1,0)-OFFSET(F927,0,-1),""))</f>
        <v/>
      </c>
      <c r="H927" t="str">
        <f ca="1">IF(C927=1,60*SummonTypeTable!$Q$2/OFFSET(F927,0,-1),
IF(F927&lt;&gt;OFFSET(F927,-1,0),OFFSET(F927,-1,0)/OFFSET(F927,0,-1),""))</f>
        <v/>
      </c>
      <c r="I927">
        <f ca="1">(60+SUMIF(OFFSET(N927,-$C927+1,0,$C927),"EN",OFFSET(O927,-$C927+1,0,$C927))+SUMIF(OFFSET(S927,-$C927+1,0,$C927),"EN",OFFSET(T927,-$C927+1,0,$C927)))*SummonTypeTable!$Q$2</f>
        <v>1003.3333333333333</v>
      </c>
      <c r="J927" t="str">
        <f ca="1">IF(C927=1,60*SummonTypeTable!$Q$2-OFFSET(I927,0,-4),
IF(I927&lt;&gt;OFFSET(I927,-1,0),OFFSET(I927,-1,0)-OFFSET(I927,0,-4),""))</f>
        <v/>
      </c>
      <c r="K927" t="str">
        <f ca="1">IF(C927=1,60*SummonTypeTable!$Q$2/OFFSET(I927,0,-4),
IF(I927&lt;&gt;OFFSET(I927,-1,0),OFFSET(I927,-1,0)/OFFSET(I927,0,-4),""))</f>
        <v/>
      </c>
      <c r="L927" t="str">
        <f t="shared" ca="1" si="174"/>
        <v>it</v>
      </c>
      <c r="M927" t="s">
        <v>139</v>
      </c>
      <c r="N927" t="s">
        <v>140</v>
      </c>
      <c r="O927">
        <v>1</v>
      </c>
      <c r="P927" t="str">
        <f t="shared" si="166"/>
        <v/>
      </c>
      <c r="Q927" t="str">
        <f t="shared" ca="1" si="172"/>
        <v>cu</v>
      </c>
      <c r="R927" t="s">
        <v>81</v>
      </c>
      <c r="S927" t="s">
        <v>147</v>
      </c>
      <c r="T927">
        <v>1925</v>
      </c>
      <c r="U927" t="str">
        <f t="shared" ca="1" si="175"/>
        <v>it</v>
      </c>
      <c r="V927" t="str">
        <f t="shared" si="167"/>
        <v>Cash_sCharacterGacha</v>
      </c>
      <c r="W927">
        <f t="shared" si="168"/>
        <v>1</v>
      </c>
      <c r="X927" t="str">
        <f t="shared" ca="1" si="169"/>
        <v>cu</v>
      </c>
      <c r="Y927" t="str">
        <f t="shared" si="170"/>
        <v>GO</v>
      </c>
      <c r="Z927">
        <f t="shared" si="171"/>
        <v>1925</v>
      </c>
    </row>
    <row r="928" spans="1:26">
      <c r="A928" t="str">
        <f t="shared" si="176"/>
        <v>rt3</v>
      </c>
      <c r="B928" t="str">
        <f t="shared" si="177"/>
        <v>루틴3</v>
      </c>
      <c r="C928">
        <v>75</v>
      </c>
      <c r="D928">
        <v>40</v>
      </c>
      <c r="E928">
        <f t="shared" ca="1" si="173"/>
        <v>1820</v>
      </c>
      <c r="F928">
        <f ca="1">(60+SUMIF(OFFSET(N928,-$C928+1,0,$C928),"EN",OFFSET(O928,-$C928+1,0,$C928)))*SummonTypeTable!$Q$2</f>
        <v>1003.3333333333333</v>
      </c>
      <c r="G928" t="str">
        <f ca="1">IF(C928=1,60*SummonTypeTable!$Q$2-OFFSET(F928,0,-1),
IF(F928&lt;&gt;OFFSET(F928,-1,0),OFFSET(F928,-1,0)-OFFSET(F928,0,-1),""))</f>
        <v/>
      </c>
      <c r="H928" t="str">
        <f ca="1">IF(C928=1,60*SummonTypeTable!$Q$2/OFFSET(F928,0,-1),
IF(F928&lt;&gt;OFFSET(F928,-1,0),OFFSET(F928,-1,0)/OFFSET(F928,0,-1),""))</f>
        <v/>
      </c>
      <c r="I928">
        <f ca="1">(60+SUMIF(OFFSET(N928,-$C928+1,0,$C928),"EN",OFFSET(O928,-$C928+1,0,$C928))+SUMIF(OFFSET(S928,-$C928+1,0,$C928),"EN",OFFSET(T928,-$C928+1,0,$C928)))*SummonTypeTable!$Q$2</f>
        <v>1003.3333333333333</v>
      </c>
      <c r="J928" t="str">
        <f ca="1">IF(C928=1,60*SummonTypeTable!$Q$2-OFFSET(I928,0,-4),
IF(I928&lt;&gt;OFFSET(I928,-1,0),OFFSET(I928,-1,0)-OFFSET(I928,0,-4),""))</f>
        <v/>
      </c>
      <c r="K928" t="str">
        <f ca="1">IF(C928=1,60*SummonTypeTable!$Q$2/OFFSET(I928,0,-4),
IF(I928&lt;&gt;OFFSET(I928,-1,0),OFFSET(I928,-1,0)/OFFSET(I928,0,-4),""))</f>
        <v/>
      </c>
      <c r="L928" t="str">
        <f t="shared" ca="1" si="174"/>
        <v>cu</v>
      </c>
      <c r="M928" t="s">
        <v>81</v>
      </c>
      <c r="N928" t="s">
        <v>147</v>
      </c>
      <c r="O928">
        <v>3900</v>
      </c>
      <c r="P928" t="str">
        <f t="shared" si="166"/>
        <v/>
      </c>
      <c r="Q928" t="str">
        <f t="shared" ca="1" si="172"/>
        <v>cu</v>
      </c>
      <c r="R928" t="s">
        <v>81</v>
      </c>
      <c r="S928" t="s">
        <v>147</v>
      </c>
      <c r="T928">
        <v>1950</v>
      </c>
      <c r="U928" t="str">
        <f t="shared" ca="1" si="175"/>
        <v>cu</v>
      </c>
      <c r="V928" t="str">
        <f t="shared" si="167"/>
        <v>GO</v>
      </c>
      <c r="W928">
        <f t="shared" si="168"/>
        <v>3900</v>
      </c>
      <c r="X928" t="str">
        <f t="shared" ca="1" si="169"/>
        <v>cu</v>
      </c>
      <c r="Y928" t="str">
        <f t="shared" si="170"/>
        <v>GO</v>
      </c>
      <c r="Z928">
        <f t="shared" si="171"/>
        <v>1950</v>
      </c>
    </row>
    <row r="929" spans="1:26">
      <c r="A929" t="str">
        <f t="shared" si="176"/>
        <v>rt3</v>
      </c>
      <c r="B929" t="str">
        <f t="shared" si="177"/>
        <v>루틴3</v>
      </c>
      <c r="C929">
        <v>76</v>
      </c>
      <c r="D929">
        <v>52</v>
      </c>
      <c r="E929">
        <f t="shared" ca="1" si="173"/>
        <v>1872</v>
      </c>
      <c r="F929">
        <f ca="1">(60+SUMIF(OFFSET(N929,-$C929+1,0,$C929),"EN",OFFSET(O929,-$C929+1,0,$C929)))*SummonTypeTable!$Q$2</f>
        <v>1003.3333333333333</v>
      </c>
      <c r="G929" t="str">
        <f ca="1">IF(C929=1,60*SummonTypeTable!$Q$2-OFFSET(F929,0,-1),
IF(F929&lt;&gt;OFFSET(F929,-1,0),OFFSET(F929,-1,0)-OFFSET(F929,0,-1),""))</f>
        <v/>
      </c>
      <c r="H929" t="str">
        <f ca="1">IF(C929=1,60*SummonTypeTable!$Q$2/OFFSET(F929,0,-1),
IF(F929&lt;&gt;OFFSET(F929,-1,0),OFFSET(F929,-1,0)/OFFSET(F929,0,-1),""))</f>
        <v/>
      </c>
      <c r="I929">
        <f ca="1">(60+SUMIF(OFFSET(N929,-$C929+1,0,$C929),"EN",OFFSET(O929,-$C929+1,0,$C929))+SUMIF(OFFSET(S929,-$C929+1,0,$C929),"EN",OFFSET(T929,-$C929+1,0,$C929)))*SummonTypeTable!$Q$2</f>
        <v>1003.3333333333333</v>
      </c>
      <c r="J929" t="str">
        <f ca="1">IF(C929=1,60*SummonTypeTable!$Q$2-OFFSET(I929,0,-4),
IF(I929&lt;&gt;OFFSET(I929,-1,0),OFFSET(I929,-1,0)-OFFSET(I929,0,-4),""))</f>
        <v/>
      </c>
      <c r="K929" t="str">
        <f ca="1">IF(C929=1,60*SummonTypeTable!$Q$2/OFFSET(I929,0,-4),
IF(I929&lt;&gt;OFFSET(I929,-1,0),OFFSET(I929,-1,0)/OFFSET(I929,0,-4),""))</f>
        <v/>
      </c>
      <c r="L929" t="str">
        <f t="shared" ca="1" si="174"/>
        <v>it</v>
      </c>
      <c r="M929" t="s">
        <v>139</v>
      </c>
      <c r="N929" t="s">
        <v>138</v>
      </c>
      <c r="O929">
        <v>1</v>
      </c>
      <c r="P929" t="str">
        <f t="shared" si="166"/>
        <v/>
      </c>
      <c r="Q929" t="str">
        <f t="shared" ca="1" si="172"/>
        <v>cu</v>
      </c>
      <c r="R929" t="s">
        <v>81</v>
      </c>
      <c r="S929" t="s">
        <v>147</v>
      </c>
      <c r="T929">
        <v>1975</v>
      </c>
      <c r="U929" t="str">
        <f t="shared" ca="1" si="175"/>
        <v>it</v>
      </c>
      <c r="V929" t="str">
        <f t="shared" si="167"/>
        <v>Cash_sSpellGacha</v>
      </c>
      <c r="W929">
        <f t="shared" si="168"/>
        <v>1</v>
      </c>
      <c r="X929" t="str">
        <f t="shared" ca="1" si="169"/>
        <v>cu</v>
      </c>
      <c r="Y929" t="str">
        <f t="shared" si="170"/>
        <v>GO</v>
      </c>
      <c r="Z929">
        <f t="shared" si="171"/>
        <v>1975</v>
      </c>
    </row>
    <row r="930" spans="1:26">
      <c r="A930" t="str">
        <f t="shared" si="176"/>
        <v>rt3</v>
      </c>
      <c r="B930" t="str">
        <f t="shared" si="177"/>
        <v>루틴3</v>
      </c>
      <c r="C930">
        <v>77</v>
      </c>
      <c r="D930">
        <v>12</v>
      </c>
      <c r="E930">
        <f t="shared" ca="1" si="173"/>
        <v>1884</v>
      </c>
      <c r="F930">
        <f ca="1">(60+SUMIF(OFFSET(N930,-$C930+1,0,$C930),"EN",OFFSET(O930,-$C930+1,0,$C930)))*SummonTypeTable!$Q$2</f>
        <v>1003.3333333333333</v>
      </c>
      <c r="G930" t="str">
        <f ca="1">IF(C930=1,60*SummonTypeTable!$Q$2-OFFSET(F930,0,-1),
IF(F930&lt;&gt;OFFSET(F930,-1,0),OFFSET(F930,-1,0)-OFFSET(F930,0,-1),""))</f>
        <v/>
      </c>
      <c r="H930" t="str">
        <f ca="1">IF(C930=1,60*SummonTypeTable!$Q$2/OFFSET(F930,0,-1),
IF(F930&lt;&gt;OFFSET(F930,-1,0),OFFSET(F930,-1,0)/OFFSET(F930,0,-1),""))</f>
        <v/>
      </c>
      <c r="I930">
        <f ca="1">(60+SUMIF(OFFSET(N930,-$C930+1,0,$C930),"EN",OFFSET(O930,-$C930+1,0,$C930))+SUMIF(OFFSET(S930,-$C930+1,0,$C930),"EN",OFFSET(T930,-$C930+1,0,$C930)))*SummonTypeTable!$Q$2</f>
        <v>1003.3333333333333</v>
      </c>
      <c r="J930" t="str">
        <f ca="1">IF(C930=1,60*SummonTypeTable!$Q$2-OFFSET(I930,0,-4),
IF(I930&lt;&gt;OFFSET(I930,-1,0),OFFSET(I930,-1,0)-OFFSET(I930,0,-4),""))</f>
        <v/>
      </c>
      <c r="K930" t="str">
        <f ca="1">IF(C930=1,60*SummonTypeTable!$Q$2/OFFSET(I930,0,-4),
IF(I930&lt;&gt;OFFSET(I930,-1,0),OFFSET(I930,-1,0)/OFFSET(I930,0,-4),""))</f>
        <v/>
      </c>
      <c r="L930" t="str">
        <f t="shared" ca="1" si="174"/>
        <v>cu</v>
      </c>
      <c r="M930" t="s">
        <v>81</v>
      </c>
      <c r="N930" t="s">
        <v>147</v>
      </c>
      <c r="O930">
        <v>4000</v>
      </c>
      <c r="P930" t="str">
        <f t="shared" ref="P930:P993" si="178">IF(M930="장비1상자",
  IF(OR(N930&gt;3,O930&gt;5),"장비이상",""),
IF(N930="GO",
  IF(O930&lt;100,"골드이상",""),
IF(N930="EN",
  IF(O930&gt;29,"에너지너무많음",
  IF(O930&gt;9,"에너지다소많음","")),"")))</f>
        <v/>
      </c>
      <c r="Q930" t="str">
        <f t="shared" ca="1" si="172"/>
        <v>cu</v>
      </c>
      <c r="R930" t="s">
        <v>81</v>
      </c>
      <c r="S930" t="s">
        <v>147</v>
      </c>
      <c r="T930">
        <v>2000</v>
      </c>
      <c r="U930" t="str">
        <f t="shared" ca="1" si="175"/>
        <v>cu</v>
      </c>
      <c r="V930" t="str">
        <f t="shared" ref="V930:V993" si="179">IF(LEN(N930)=0,"",N930)</f>
        <v>GO</v>
      </c>
      <c r="W930">
        <f t="shared" ref="W930:W993" si="180">IF(LEN(O930)=0,"",O930)</f>
        <v>4000</v>
      </c>
      <c r="X930" t="str">
        <f t="shared" ref="X930:X993" ca="1" si="181">IF(LEN(Q930)=0,"",Q930)</f>
        <v>cu</v>
      </c>
      <c r="Y930" t="str">
        <f t="shared" ref="Y930:Y993" si="182">IF(LEN(S930)=0,"",S930)</f>
        <v>GO</v>
      </c>
      <c r="Z930">
        <f t="shared" ref="Z930:Z993" si="183">IF(LEN(T930)=0,"",T930)</f>
        <v>2000</v>
      </c>
    </row>
    <row r="931" spans="1:26">
      <c r="A931" t="str">
        <f t="shared" si="176"/>
        <v>rt3</v>
      </c>
      <c r="B931" t="str">
        <f t="shared" si="177"/>
        <v>루틴3</v>
      </c>
      <c r="C931">
        <v>78</v>
      </c>
      <c r="D931">
        <v>48</v>
      </c>
      <c r="E931">
        <f t="shared" ca="1" si="173"/>
        <v>1932</v>
      </c>
      <c r="F931">
        <f ca="1">(60+SUMIF(OFFSET(N931,-$C931+1,0,$C931),"EN",OFFSET(O931,-$C931+1,0,$C931)))*SummonTypeTable!$Q$2</f>
        <v>1100</v>
      </c>
      <c r="G931">
        <f ca="1">IF(C931=1,60*SummonTypeTable!$Q$2-OFFSET(F931,0,-1),
IF(F931&lt;&gt;OFFSET(F931,-1,0),OFFSET(F931,-1,0)-OFFSET(F931,0,-1),""))</f>
        <v>-928.66666666666674</v>
      </c>
      <c r="H931">
        <f ca="1">IF(C931=1,60*SummonTypeTable!$Q$2/OFFSET(F931,0,-1),
IF(F931&lt;&gt;OFFSET(F931,-1,0),OFFSET(F931,-1,0)/OFFSET(F931,0,-1),""))</f>
        <v>0.51932367149758452</v>
      </c>
      <c r="I931">
        <f ca="1">(60+SUMIF(OFFSET(N931,-$C931+1,0,$C931),"EN",OFFSET(O931,-$C931+1,0,$C931))+SUMIF(OFFSET(S931,-$C931+1,0,$C931),"EN",OFFSET(T931,-$C931+1,0,$C931)))*SummonTypeTable!$Q$2</f>
        <v>1100</v>
      </c>
      <c r="J931">
        <f ca="1">IF(C931=1,60*SummonTypeTable!$Q$2-OFFSET(I931,0,-4),
IF(I931&lt;&gt;OFFSET(I931,-1,0),OFFSET(I931,-1,0)-OFFSET(I931,0,-4),""))</f>
        <v>-928.66666666666674</v>
      </c>
      <c r="K931">
        <f ca="1">IF(C931=1,60*SummonTypeTable!$Q$2/OFFSET(I931,0,-4),
IF(I931&lt;&gt;OFFSET(I931,-1,0),OFFSET(I931,-1,0)/OFFSET(I931,0,-4),""))</f>
        <v>0.51932367149758452</v>
      </c>
      <c r="L931" t="str">
        <f t="shared" ca="1" si="174"/>
        <v>cu</v>
      </c>
      <c r="M931" t="s">
        <v>81</v>
      </c>
      <c r="N931" t="s">
        <v>146</v>
      </c>
      <c r="O931">
        <v>145</v>
      </c>
      <c r="P931" t="str">
        <f t="shared" si="178"/>
        <v>에너지너무많음</v>
      </c>
      <c r="Q931" t="str">
        <f t="shared" ca="1" si="172"/>
        <v>cu</v>
      </c>
      <c r="R931" t="s">
        <v>81</v>
      </c>
      <c r="S931" t="s">
        <v>147</v>
      </c>
      <c r="T931">
        <v>2025</v>
      </c>
      <c r="U931" t="str">
        <f t="shared" ca="1" si="175"/>
        <v>cu</v>
      </c>
      <c r="V931" t="str">
        <f t="shared" si="179"/>
        <v>EN</v>
      </c>
      <c r="W931">
        <f t="shared" si="180"/>
        <v>145</v>
      </c>
      <c r="X931" t="str">
        <f t="shared" ca="1" si="181"/>
        <v>cu</v>
      </c>
      <c r="Y931" t="str">
        <f t="shared" si="182"/>
        <v>GO</v>
      </c>
      <c r="Z931">
        <f t="shared" si="183"/>
        <v>2025</v>
      </c>
    </row>
    <row r="932" spans="1:26">
      <c r="A932" t="str">
        <f t="shared" si="176"/>
        <v>rt3</v>
      </c>
      <c r="B932" t="str">
        <f t="shared" si="177"/>
        <v>루틴3</v>
      </c>
      <c r="C932">
        <v>79</v>
      </c>
      <c r="D932">
        <v>45</v>
      </c>
      <c r="E932">
        <f t="shared" ca="1" si="173"/>
        <v>1977</v>
      </c>
      <c r="F932">
        <f ca="1">(60+SUMIF(OFFSET(N932,-$C932+1,0,$C932),"EN",OFFSET(O932,-$C932+1,0,$C932)))*SummonTypeTable!$Q$2</f>
        <v>1100</v>
      </c>
      <c r="G932" t="str">
        <f ca="1">IF(C932=1,60*SummonTypeTable!$Q$2-OFFSET(F932,0,-1),
IF(F932&lt;&gt;OFFSET(F932,-1,0),OFFSET(F932,-1,0)-OFFSET(F932,0,-1),""))</f>
        <v/>
      </c>
      <c r="H932" t="str">
        <f ca="1">IF(C932=1,60*SummonTypeTable!$Q$2/OFFSET(F932,0,-1),
IF(F932&lt;&gt;OFFSET(F932,-1,0),OFFSET(F932,-1,0)/OFFSET(F932,0,-1),""))</f>
        <v/>
      </c>
      <c r="I932">
        <f ca="1">(60+SUMIF(OFFSET(N932,-$C932+1,0,$C932),"EN",OFFSET(O932,-$C932+1,0,$C932))+SUMIF(OFFSET(S932,-$C932+1,0,$C932),"EN",OFFSET(T932,-$C932+1,0,$C932)))*SummonTypeTable!$Q$2</f>
        <v>1100</v>
      </c>
      <c r="J932" t="str">
        <f ca="1">IF(C932=1,60*SummonTypeTable!$Q$2-OFFSET(I932,0,-4),
IF(I932&lt;&gt;OFFSET(I932,-1,0),OFFSET(I932,-1,0)-OFFSET(I932,0,-4),""))</f>
        <v/>
      </c>
      <c r="K932" t="str">
        <f ca="1">IF(C932=1,60*SummonTypeTable!$Q$2/OFFSET(I932,0,-4),
IF(I932&lt;&gt;OFFSET(I932,-1,0),OFFSET(I932,-1,0)/OFFSET(I932,0,-4),""))</f>
        <v/>
      </c>
      <c r="L932" t="str">
        <f t="shared" ca="1" si="174"/>
        <v>cu</v>
      </c>
      <c r="M932" t="s">
        <v>81</v>
      </c>
      <c r="N932" t="s">
        <v>147</v>
      </c>
      <c r="O932">
        <v>4100</v>
      </c>
      <c r="P932" t="str">
        <f t="shared" si="178"/>
        <v/>
      </c>
      <c r="Q932" t="str">
        <f t="shared" ca="1" si="172"/>
        <v>cu</v>
      </c>
      <c r="R932" t="s">
        <v>81</v>
      </c>
      <c r="S932" t="s">
        <v>147</v>
      </c>
      <c r="T932">
        <v>2050</v>
      </c>
      <c r="U932" t="str">
        <f t="shared" ca="1" si="175"/>
        <v>cu</v>
      </c>
      <c r="V932" t="str">
        <f t="shared" si="179"/>
        <v>GO</v>
      </c>
      <c r="W932">
        <f t="shared" si="180"/>
        <v>4100</v>
      </c>
      <c r="X932" t="str">
        <f t="shared" ca="1" si="181"/>
        <v>cu</v>
      </c>
      <c r="Y932" t="str">
        <f t="shared" si="182"/>
        <v>GO</v>
      </c>
      <c r="Z932">
        <f t="shared" si="183"/>
        <v>2050</v>
      </c>
    </row>
    <row r="933" spans="1:26">
      <c r="A933" t="str">
        <f t="shared" si="176"/>
        <v>rt3</v>
      </c>
      <c r="B933" t="str">
        <f t="shared" si="177"/>
        <v>루틴3</v>
      </c>
      <c r="C933">
        <v>80</v>
      </c>
      <c r="D933">
        <v>70</v>
      </c>
      <c r="E933">
        <f t="shared" ca="1" si="173"/>
        <v>2047</v>
      </c>
      <c r="F933">
        <f ca="1">(60+SUMIF(OFFSET(N933,-$C933+1,0,$C933),"EN",OFFSET(O933,-$C933+1,0,$C933)))*SummonTypeTable!$Q$2</f>
        <v>1100</v>
      </c>
      <c r="G933" t="str">
        <f ca="1">IF(C933=1,60*SummonTypeTable!$Q$2-OFFSET(F933,0,-1),
IF(F933&lt;&gt;OFFSET(F933,-1,0),OFFSET(F933,-1,0)-OFFSET(F933,0,-1),""))</f>
        <v/>
      </c>
      <c r="H933" t="str">
        <f ca="1">IF(C933=1,60*SummonTypeTable!$Q$2/OFFSET(F933,0,-1),
IF(F933&lt;&gt;OFFSET(F933,-1,0),OFFSET(F933,-1,0)/OFFSET(F933,0,-1),""))</f>
        <v/>
      </c>
      <c r="I933">
        <f ca="1">(60+SUMIF(OFFSET(N933,-$C933+1,0,$C933),"EN",OFFSET(O933,-$C933+1,0,$C933))+SUMIF(OFFSET(S933,-$C933+1,0,$C933),"EN",OFFSET(T933,-$C933+1,0,$C933)))*SummonTypeTable!$Q$2</f>
        <v>1100</v>
      </c>
      <c r="J933" t="str">
        <f ca="1">IF(C933=1,60*SummonTypeTable!$Q$2-OFFSET(I933,0,-4),
IF(I933&lt;&gt;OFFSET(I933,-1,0),OFFSET(I933,-1,0)-OFFSET(I933,0,-4),""))</f>
        <v/>
      </c>
      <c r="K933" t="str">
        <f ca="1">IF(C933=1,60*SummonTypeTable!$Q$2/OFFSET(I933,0,-4),
IF(I933&lt;&gt;OFFSET(I933,-1,0),OFFSET(I933,-1,0)/OFFSET(I933,0,-4),""))</f>
        <v/>
      </c>
      <c r="L933" t="str">
        <f t="shared" ca="1" si="174"/>
        <v>it</v>
      </c>
      <c r="M933" t="s">
        <v>139</v>
      </c>
      <c r="N933" t="s">
        <v>138</v>
      </c>
      <c r="O933">
        <v>1</v>
      </c>
      <c r="P933" t="str">
        <f t="shared" si="178"/>
        <v/>
      </c>
      <c r="Q933" t="str">
        <f t="shared" ca="1" si="172"/>
        <v>cu</v>
      </c>
      <c r="R933" t="s">
        <v>81</v>
      </c>
      <c r="S933" t="s">
        <v>147</v>
      </c>
      <c r="T933">
        <v>2075</v>
      </c>
      <c r="U933" t="str">
        <f t="shared" ca="1" si="175"/>
        <v>it</v>
      </c>
      <c r="V933" t="str">
        <f t="shared" si="179"/>
        <v>Cash_sSpellGacha</v>
      </c>
      <c r="W933">
        <f t="shared" si="180"/>
        <v>1</v>
      </c>
      <c r="X933" t="str">
        <f t="shared" ca="1" si="181"/>
        <v>cu</v>
      </c>
      <c r="Y933" t="str">
        <f t="shared" si="182"/>
        <v>GO</v>
      </c>
      <c r="Z933">
        <f t="shared" si="183"/>
        <v>2075</v>
      </c>
    </row>
    <row r="934" spans="1:26">
      <c r="A934" t="str">
        <f t="shared" si="176"/>
        <v>rt3</v>
      </c>
      <c r="B934" t="str">
        <f t="shared" si="177"/>
        <v>루틴3</v>
      </c>
      <c r="C934">
        <v>81</v>
      </c>
      <c r="D934">
        <v>12</v>
      </c>
      <c r="E934">
        <f t="shared" ca="1" si="173"/>
        <v>2059</v>
      </c>
      <c r="F934">
        <f ca="1">(60+SUMIF(OFFSET(N934,-$C934+1,0,$C934),"EN",OFFSET(O934,-$C934+1,0,$C934)))*SummonTypeTable!$Q$2</f>
        <v>1100</v>
      </c>
      <c r="G934" t="str">
        <f ca="1">IF(C934=1,60*SummonTypeTable!$Q$2-OFFSET(F934,0,-1),
IF(F934&lt;&gt;OFFSET(F934,-1,0),OFFSET(F934,-1,0)-OFFSET(F934,0,-1),""))</f>
        <v/>
      </c>
      <c r="H934" t="str">
        <f ca="1">IF(C934=1,60*SummonTypeTable!$Q$2/OFFSET(F934,0,-1),
IF(F934&lt;&gt;OFFSET(F934,-1,0),OFFSET(F934,-1,0)/OFFSET(F934,0,-1),""))</f>
        <v/>
      </c>
      <c r="I934">
        <f ca="1">(60+SUMIF(OFFSET(N934,-$C934+1,0,$C934),"EN",OFFSET(O934,-$C934+1,0,$C934))+SUMIF(OFFSET(S934,-$C934+1,0,$C934),"EN",OFFSET(T934,-$C934+1,0,$C934)))*SummonTypeTable!$Q$2</f>
        <v>1100</v>
      </c>
      <c r="J934" t="str">
        <f ca="1">IF(C934=1,60*SummonTypeTable!$Q$2-OFFSET(I934,0,-4),
IF(I934&lt;&gt;OFFSET(I934,-1,0),OFFSET(I934,-1,0)-OFFSET(I934,0,-4),""))</f>
        <v/>
      </c>
      <c r="K934" t="str">
        <f ca="1">IF(C934=1,60*SummonTypeTable!$Q$2/OFFSET(I934,0,-4),
IF(I934&lt;&gt;OFFSET(I934,-1,0),OFFSET(I934,-1,0)/OFFSET(I934,0,-4),""))</f>
        <v/>
      </c>
      <c r="L934" t="str">
        <f t="shared" ca="1" si="174"/>
        <v>cu</v>
      </c>
      <c r="M934" t="s">
        <v>81</v>
      </c>
      <c r="N934" t="s">
        <v>147</v>
      </c>
      <c r="O934">
        <v>4200</v>
      </c>
      <c r="P934" t="str">
        <f t="shared" si="178"/>
        <v/>
      </c>
      <c r="Q934" t="str">
        <f t="shared" ca="1" si="172"/>
        <v>cu</v>
      </c>
      <c r="R934" t="s">
        <v>81</v>
      </c>
      <c r="S934" t="s">
        <v>147</v>
      </c>
      <c r="T934">
        <v>2100</v>
      </c>
      <c r="U934" t="str">
        <f t="shared" ca="1" si="175"/>
        <v>cu</v>
      </c>
      <c r="V934" t="str">
        <f t="shared" si="179"/>
        <v>GO</v>
      </c>
      <c r="W934">
        <f t="shared" si="180"/>
        <v>4200</v>
      </c>
      <c r="X934" t="str">
        <f t="shared" ca="1" si="181"/>
        <v>cu</v>
      </c>
      <c r="Y934" t="str">
        <f t="shared" si="182"/>
        <v>GO</v>
      </c>
      <c r="Z934">
        <f t="shared" si="183"/>
        <v>2100</v>
      </c>
    </row>
    <row r="935" spans="1:26">
      <c r="A935" t="str">
        <f t="shared" si="176"/>
        <v>rt3</v>
      </c>
      <c r="B935" t="str">
        <f t="shared" si="177"/>
        <v>루틴3</v>
      </c>
      <c r="C935">
        <v>82</v>
      </c>
      <c r="D935">
        <v>69</v>
      </c>
      <c r="E935">
        <f t="shared" ca="1" si="173"/>
        <v>2128</v>
      </c>
      <c r="F935">
        <f ca="1">(60+SUMIF(OFFSET(N935,-$C935+1,0,$C935),"EN",OFFSET(O935,-$C935+1,0,$C935)))*SummonTypeTable!$Q$2</f>
        <v>1100</v>
      </c>
      <c r="G935" t="str">
        <f ca="1">IF(C935=1,60*SummonTypeTable!$Q$2-OFFSET(F935,0,-1),
IF(F935&lt;&gt;OFFSET(F935,-1,0),OFFSET(F935,-1,0)-OFFSET(F935,0,-1),""))</f>
        <v/>
      </c>
      <c r="H935" t="str">
        <f ca="1">IF(C935=1,60*SummonTypeTable!$Q$2/OFFSET(F935,0,-1),
IF(F935&lt;&gt;OFFSET(F935,-1,0),OFFSET(F935,-1,0)/OFFSET(F935,0,-1),""))</f>
        <v/>
      </c>
      <c r="I935">
        <f ca="1">(60+SUMIF(OFFSET(N935,-$C935+1,0,$C935),"EN",OFFSET(O935,-$C935+1,0,$C935))+SUMIF(OFFSET(S935,-$C935+1,0,$C935),"EN",OFFSET(T935,-$C935+1,0,$C935)))*SummonTypeTable!$Q$2</f>
        <v>1100</v>
      </c>
      <c r="J935" t="str">
        <f ca="1">IF(C935=1,60*SummonTypeTable!$Q$2-OFFSET(I935,0,-4),
IF(I935&lt;&gt;OFFSET(I935,-1,0),OFFSET(I935,-1,0)-OFFSET(I935,0,-4),""))</f>
        <v/>
      </c>
      <c r="K935" t="str">
        <f ca="1">IF(C935=1,60*SummonTypeTable!$Q$2/OFFSET(I935,0,-4),
IF(I935&lt;&gt;OFFSET(I935,-1,0),OFFSET(I935,-1,0)/OFFSET(I935,0,-4),""))</f>
        <v/>
      </c>
      <c r="L935" t="str">
        <f t="shared" ca="1" si="174"/>
        <v>cu</v>
      </c>
      <c r="M935" t="s">
        <v>81</v>
      </c>
      <c r="N935" t="s">
        <v>153</v>
      </c>
      <c r="O935">
        <v>15</v>
      </c>
      <c r="P935" t="str">
        <f t="shared" si="178"/>
        <v/>
      </c>
      <c r="Q935" t="str">
        <f t="shared" ca="1" si="172"/>
        <v>cu</v>
      </c>
      <c r="R935" t="s">
        <v>81</v>
      </c>
      <c r="S935" t="s">
        <v>153</v>
      </c>
      <c r="T935">
        <v>5</v>
      </c>
      <c r="U935" t="str">
        <f t="shared" ca="1" si="175"/>
        <v>cu</v>
      </c>
      <c r="V935" t="str">
        <f t="shared" si="179"/>
        <v>DI</v>
      </c>
      <c r="W935">
        <f t="shared" si="180"/>
        <v>15</v>
      </c>
      <c r="X935" t="str">
        <f t="shared" ca="1" si="181"/>
        <v>cu</v>
      </c>
      <c r="Y935" t="str">
        <f t="shared" si="182"/>
        <v>DI</v>
      </c>
      <c r="Z935">
        <f t="shared" si="183"/>
        <v>5</v>
      </c>
    </row>
    <row r="936" spans="1:26">
      <c r="A936" t="str">
        <f t="shared" si="176"/>
        <v>rt3</v>
      </c>
      <c r="B936" t="str">
        <f t="shared" si="177"/>
        <v>루틴3</v>
      </c>
      <c r="C936">
        <v>83</v>
      </c>
      <c r="D936">
        <v>150</v>
      </c>
      <c r="E936">
        <f t="shared" ca="1" si="173"/>
        <v>2278</v>
      </c>
      <c r="F936">
        <f ca="1">(60+SUMIF(OFFSET(N936,-$C936+1,0,$C936),"EN",OFFSET(O936,-$C936+1,0,$C936)))*SummonTypeTable!$Q$2</f>
        <v>1100</v>
      </c>
      <c r="G936" t="str">
        <f ca="1">IF(C936=1,60*SummonTypeTable!$Q$2-OFFSET(F936,0,-1),
IF(F936&lt;&gt;OFFSET(F936,-1,0),OFFSET(F936,-1,0)-OFFSET(F936,0,-1),""))</f>
        <v/>
      </c>
      <c r="H936" t="str">
        <f ca="1">IF(C936=1,60*SummonTypeTable!$Q$2/OFFSET(F936,0,-1),
IF(F936&lt;&gt;OFFSET(F936,-1,0),OFFSET(F936,-1,0)/OFFSET(F936,0,-1),""))</f>
        <v/>
      </c>
      <c r="I936">
        <f ca="1">(60+SUMIF(OFFSET(N936,-$C936+1,0,$C936),"EN",OFFSET(O936,-$C936+1,0,$C936))+SUMIF(OFFSET(S936,-$C936+1,0,$C936),"EN",OFFSET(T936,-$C936+1,0,$C936)))*SummonTypeTable!$Q$2</f>
        <v>1100</v>
      </c>
      <c r="J936" t="str">
        <f ca="1">IF(C936=1,60*SummonTypeTable!$Q$2-OFFSET(I936,0,-4),
IF(I936&lt;&gt;OFFSET(I936,-1,0),OFFSET(I936,-1,0)-OFFSET(I936,0,-4),""))</f>
        <v/>
      </c>
      <c r="K936" t="str">
        <f ca="1">IF(C936=1,60*SummonTypeTable!$Q$2/OFFSET(I936,0,-4),
IF(I936&lt;&gt;OFFSET(I936,-1,0),OFFSET(I936,-1,0)/OFFSET(I936,0,-4),""))</f>
        <v/>
      </c>
      <c r="L936" t="str">
        <f t="shared" ca="1" si="174"/>
        <v>it</v>
      </c>
      <c r="M936" t="s">
        <v>139</v>
      </c>
      <c r="N936" t="s">
        <v>158</v>
      </c>
      <c r="O936">
        <v>2</v>
      </c>
      <c r="P936" t="str">
        <f t="shared" si="178"/>
        <v/>
      </c>
      <c r="Q936" t="str">
        <f t="shared" ca="1" si="172"/>
        <v>cu</v>
      </c>
      <c r="R936" t="s">
        <v>81</v>
      </c>
      <c r="S936" t="s">
        <v>147</v>
      </c>
      <c r="T936">
        <v>2150</v>
      </c>
      <c r="U936" t="str">
        <f t="shared" ca="1" si="175"/>
        <v>it</v>
      </c>
      <c r="V936" t="str">
        <f t="shared" si="179"/>
        <v>Cash_sEquipGacha</v>
      </c>
      <c r="W936">
        <f t="shared" si="180"/>
        <v>2</v>
      </c>
      <c r="X936" t="str">
        <f t="shared" ca="1" si="181"/>
        <v>cu</v>
      </c>
      <c r="Y936" t="str">
        <f t="shared" si="182"/>
        <v>GO</v>
      </c>
      <c r="Z936">
        <f t="shared" si="183"/>
        <v>2150</v>
      </c>
    </row>
    <row r="937" spans="1:26">
      <c r="A937" t="str">
        <f t="shared" si="176"/>
        <v>rt3</v>
      </c>
      <c r="B937" t="str">
        <f t="shared" si="177"/>
        <v>루틴3</v>
      </c>
      <c r="C937">
        <v>84</v>
      </c>
      <c r="D937">
        <v>58</v>
      </c>
      <c r="E937">
        <f t="shared" ca="1" si="173"/>
        <v>2336</v>
      </c>
      <c r="F937">
        <f ca="1">(60+SUMIF(OFFSET(N937,-$C937+1,0,$C937),"EN",OFFSET(O937,-$C937+1,0,$C937)))*SummonTypeTable!$Q$2</f>
        <v>1186.6666666666665</v>
      </c>
      <c r="G937">
        <f ca="1">IF(C937=1,60*SummonTypeTable!$Q$2-OFFSET(F937,0,-1),
IF(F937&lt;&gt;OFFSET(F937,-1,0),OFFSET(F937,-1,0)-OFFSET(F937,0,-1),""))</f>
        <v>-1236</v>
      </c>
      <c r="H937">
        <f ca="1">IF(C937=1,60*SummonTypeTable!$Q$2/OFFSET(F937,0,-1),
IF(F937&lt;&gt;OFFSET(F937,-1,0),OFFSET(F937,-1,0)/OFFSET(F937,0,-1),""))</f>
        <v>0.4708904109589041</v>
      </c>
      <c r="I937">
        <f ca="1">(60+SUMIF(OFFSET(N937,-$C937+1,0,$C937),"EN",OFFSET(O937,-$C937+1,0,$C937))+SUMIF(OFFSET(S937,-$C937+1,0,$C937),"EN",OFFSET(T937,-$C937+1,0,$C937)))*SummonTypeTable!$Q$2</f>
        <v>1186.6666666666665</v>
      </c>
      <c r="J937">
        <f ca="1">IF(C937=1,60*SummonTypeTable!$Q$2-OFFSET(I937,0,-4),
IF(I937&lt;&gt;OFFSET(I937,-1,0),OFFSET(I937,-1,0)-OFFSET(I937,0,-4),""))</f>
        <v>-1236</v>
      </c>
      <c r="K937">
        <f ca="1">IF(C937=1,60*SummonTypeTable!$Q$2/OFFSET(I937,0,-4),
IF(I937&lt;&gt;OFFSET(I937,-1,0),OFFSET(I937,-1,0)/OFFSET(I937,0,-4),""))</f>
        <v>0.4708904109589041</v>
      </c>
      <c r="L937" t="str">
        <f t="shared" ca="1" si="174"/>
        <v>cu</v>
      </c>
      <c r="M937" t="s">
        <v>81</v>
      </c>
      <c r="N937" t="s">
        <v>146</v>
      </c>
      <c r="O937">
        <v>130</v>
      </c>
      <c r="P937" t="str">
        <f t="shared" si="178"/>
        <v>에너지너무많음</v>
      </c>
      <c r="Q937" t="str">
        <f t="shared" ca="1" si="172"/>
        <v>cu</v>
      </c>
      <c r="R937" t="s">
        <v>81</v>
      </c>
      <c r="S937" t="s">
        <v>147</v>
      </c>
      <c r="T937">
        <v>2175</v>
      </c>
      <c r="U937" t="str">
        <f t="shared" ca="1" si="175"/>
        <v>cu</v>
      </c>
      <c r="V937" t="str">
        <f t="shared" si="179"/>
        <v>EN</v>
      </c>
      <c r="W937">
        <f t="shared" si="180"/>
        <v>130</v>
      </c>
      <c r="X937" t="str">
        <f t="shared" ca="1" si="181"/>
        <v>cu</v>
      </c>
      <c r="Y937" t="str">
        <f t="shared" si="182"/>
        <v>GO</v>
      </c>
      <c r="Z937">
        <f t="shared" si="183"/>
        <v>2175</v>
      </c>
    </row>
    <row r="938" spans="1:26">
      <c r="A938" t="str">
        <f t="shared" si="176"/>
        <v>rt3</v>
      </c>
      <c r="B938" t="str">
        <f t="shared" si="177"/>
        <v>루틴3</v>
      </c>
      <c r="C938">
        <v>85</v>
      </c>
      <c r="D938">
        <v>95</v>
      </c>
      <c r="E938">
        <f t="shared" ca="1" si="173"/>
        <v>2431</v>
      </c>
      <c r="F938">
        <f ca="1">(60+SUMIF(OFFSET(N938,-$C938+1,0,$C938),"EN",OFFSET(O938,-$C938+1,0,$C938)))*SummonTypeTable!$Q$2</f>
        <v>1186.6666666666665</v>
      </c>
      <c r="G938" t="str">
        <f ca="1">IF(C938=1,60*SummonTypeTable!$Q$2-OFFSET(F938,0,-1),
IF(F938&lt;&gt;OFFSET(F938,-1,0),OFFSET(F938,-1,0)-OFFSET(F938,0,-1),""))</f>
        <v/>
      </c>
      <c r="H938" t="str">
        <f ca="1">IF(C938=1,60*SummonTypeTable!$Q$2/OFFSET(F938,0,-1),
IF(F938&lt;&gt;OFFSET(F938,-1,0),OFFSET(F938,-1,0)/OFFSET(F938,0,-1),""))</f>
        <v/>
      </c>
      <c r="I938">
        <f ca="1">(60+SUMIF(OFFSET(N938,-$C938+1,0,$C938),"EN",OFFSET(O938,-$C938+1,0,$C938))+SUMIF(OFFSET(S938,-$C938+1,0,$C938),"EN",OFFSET(T938,-$C938+1,0,$C938)))*SummonTypeTable!$Q$2</f>
        <v>1186.6666666666665</v>
      </c>
      <c r="J938" t="str">
        <f ca="1">IF(C938=1,60*SummonTypeTable!$Q$2-OFFSET(I938,0,-4),
IF(I938&lt;&gt;OFFSET(I938,-1,0),OFFSET(I938,-1,0)-OFFSET(I938,0,-4),""))</f>
        <v/>
      </c>
      <c r="K938" t="str">
        <f ca="1">IF(C938=1,60*SummonTypeTable!$Q$2/OFFSET(I938,0,-4),
IF(I938&lt;&gt;OFFSET(I938,-1,0),OFFSET(I938,-1,0)/OFFSET(I938,0,-4),""))</f>
        <v/>
      </c>
      <c r="L938" t="str">
        <f t="shared" ca="1" si="174"/>
        <v>cu</v>
      </c>
      <c r="M938" t="s">
        <v>81</v>
      </c>
      <c r="N938" t="s">
        <v>147</v>
      </c>
      <c r="O938">
        <v>4400</v>
      </c>
      <c r="P938" t="str">
        <f t="shared" si="178"/>
        <v/>
      </c>
      <c r="Q938" t="str">
        <f t="shared" ca="1" si="172"/>
        <v>cu</v>
      </c>
      <c r="R938" t="s">
        <v>81</v>
      </c>
      <c r="S938" t="s">
        <v>147</v>
      </c>
      <c r="T938">
        <v>2200</v>
      </c>
      <c r="U938" t="str">
        <f t="shared" ca="1" si="175"/>
        <v>cu</v>
      </c>
      <c r="V938" t="str">
        <f t="shared" si="179"/>
        <v>GO</v>
      </c>
      <c r="W938">
        <f t="shared" si="180"/>
        <v>4400</v>
      </c>
      <c r="X938" t="str">
        <f t="shared" ca="1" si="181"/>
        <v>cu</v>
      </c>
      <c r="Y938" t="str">
        <f t="shared" si="182"/>
        <v>GO</v>
      </c>
      <c r="Z938">
        <f t="shared" si="183"/>
        <v>2200</v>
      </c>
    </row>
    <row r="939" spans="1:26">
      <c r="A939" t="str">
        <f t="shared" si="176"/>
        <v>rt3</v>
      </c>
      <c r="B939" t="str">
        <f t="shared" si="177"/>
        <v>루틴3</v>
      </c>
      <c r="C939">
        <v>86</v>
      </c>
      <c r="D939">
        <v>105</v>
      </c>
      <c r="E939">
        <f t="shared" ca="1" si="173"/>
        <v>2536</v>
      </c>
      <c r="F939">
        <f ca="1">(60+SUMIF(OFFSET(N939,-$C939+1,0,$C939),"EN",OFFSET(O939,-$C939+1,0,$C939)))*SummonTypeTable!$Q$2</f>
        <v>1186.6666666666665</v>
      </c>
      <c r="G939" t="str">
        <f ca="1">IF(C939=1,60*SummonTypeTable!$Q$2-OFFSET(F939,0,-1),
IF(F939&lt;&gt;OFFSET(F939,-1,0),OFFSET(F939,-1,0)-OFFSET(F939,0,-1),""))</f>
        <v/>
      </c>
      <c r="H939" t="str">
        <f ca="1">IF(C939=1,60*SummonTypeTable!$Q$2/OFFSET(F939,0,-1),
IF(F939&lt;&gt;OFFSET(F939,-1,0),OFFSET(F939,-1,0)/OFFSET(F939,0,-1),""))</f>
        <v/>
      </c>
      <c r="I939">
        <f ca="1">(60+SUMIF(OFFSET(N939,-$C939+1,0,$C939),"EN",OFFSET(O939,-$C939+1,0,$C939))+SUMIF(OFFSET(S939,-$C939+1,0,$C939),"EN",OFFSET(T939,-$C939+1,0,$C939)))*SummonTypeTable!$Q$2</f>
        <v>1186.6666666666665</v>
      </c>
      <c r="J939" t="str">
        <f ca="1">IF(C939=1,60*SummonTypeTable!$Q$2-OFFSET(I939,0,-4),
IF(I939&lt;&gt;OFFSET(I939,-1,0),OFFSET(I939,-1,0)-OFFSET(I939,0,-4),""))</f>
        <v/>
      </c>
      <c r="K939" t="str">
        <f ca="1">IF(C939=1,60*SummonTypeTable!$Q$2/OFFSET(I939,0,-4),
IF(I939&lt;&gt;OFFSET(I939,-1,0),OFFSET(I939,-1,0)/OFFSET(I939,0,-4),""))</f>
        <v/>
      </c>
      <c r="L939" t="str">
        <f t="shared" ca="1" si="174"/>
        <v>it</v>
      </c>
      <c r="M939" t="s">
        <v>139</v>
      </c>
      <c r="N939" t="s">
        <v>140</v>
      </c>
      <c r="O939">
        <v>5</v>
      </c>
      <c r="P939" t="str">
        <f t="shared" si="178"/>
        <v/>
      </c>
      <c r="Q939" t="str">
        <f t="shared" ca="1" si="172"/>
        <v>cu</v>
      </c>
      <c r="R939" t="s">
        <v>81</v>
      </c>
      <c r="S939" t="s">
        <v>147</v>
      </c>
      <c r="T939">
        <v>2225</v>
      </c>
      <c r="U939" t="str">
        <f t="shared" ca="1" si="175"/>
        <v>it</v>
      </c>
      <c r="V939" t="str">
        <f t="shared" si="179"/>
        <v>Cash_sCharacterGacha</v>
      </c>
      <c r="W939">
        <f t="shared" si="180"/>
        <v>5</v>
      </c>
      <c r="X939" t="str">
        <f t="shared" ca="1" si="181"/>
        <v>cu</v>
      </c>
      <c r="Y939" t="str">
        <f t="shared" si="182"/>
        <v>GO</v>
      </c>
      <c r="Z939">
        <f t="shared" si="183"/>
        <v>2225</v>
      </c>
    </row>
    <row r="940" spans="1:26">
      <c r="A940" t="str">
        <f t="shared" si="176"/>
        <v>rt3</v>
      </c>
      <c r="B940" t="str">
        <f t="shared" si="177"/>
        <v>루틴3</v>
      </c>
      <c r="C940">
        <v>87</v>
      </c>
      <c r="D940">
        <v>20</v>
      </c>
      <c r="E940">
        <f t="shared" ca="1" si="173"/>
        <v>2556</v>
      </c>
      <c r="F940">
        <f ca="1">(60+SUMIF(OFFSET(N940,-$C940+1,0,$C940),"EN",OFFSET(O940,-$C940+1,0,$C940)))*SummonTypeTable!$Q$2</f>
        <v>1283.3333333333333</v>
      </c>
      <c r="G940">
        <f ca="1">IF(C940=1,60*SummonTypeTable!$Q$2-OFFSET(F940,0,-1),
IF(F940&lt;&gt;OFFSET(F940,-1,0),OFFSET(F940,-1,0)-OFFSET(F940,0,-1),""))</f>
        <v>-1369.3333333333335</v>
      </c>
      <c r="H940">
        <f ca="1">IF(C940=1,60*SummonTypeTable!$Q$2/OFFSET(F940,0,-1),
IF(F940&lt;&gt;OFFSET(F940,-1,0),OFFSET(F940,-1,0)/OFFSET(F940,0,-1),""))</f>
        <v>0.46426708398539379</v>
      </c>
      <c r="I940">
        <f ca="1">(60+SUMIF(OFFSET(N940,-$C940+1,0,$C940),"EN",OFFSET(O940,-$C940+1,0,$C940))+SUMIF(OFFSET(S940,-$C940+1,0,$C940),"EN",OFFSET(T940,-$C940+1,0,$C940)))*SummonTypeTable!$Q$2</f>
        <v>1283.3333333333333</v>
      </c>
      <c r="J940">
        <f ca="1">IF(C940=1,60*SummonTypeTable!$Q$2-OFFSET(I940,0,-4),
IF(I940&lt;&gt;OFFSET(I940,-1,0),OFFSET(I940,-1,0)-OFFSET(I940,0,-4),""))</f>
        <v>-1369.3333333333335</v>
      </c>
      <c r="K940">
        <f ca="1">IF(C940=1,60*SummonTypeTable!$Q$2/OFFSET(I940,0,-4),
IF(I940&lt;&gt;OFFSET(I940,-1,0),OFFSET(I940,-1,0)/OFFSET(I940,0,-4),""))</f>
        <v>0.46426708398539379</v>
      </c>
      <c r="L940" t="str">
        <f t="shared" ca="1" si="174"/>
        <v>cu</v>
      </c>
      <c r="M940" t="s">
        <v>81</v>
      </c>
      <c r="N940" t="s">
        <v>146</v>
      </c>
      <c r="O940">
        <v>145</v>
      </c>
      <c r="P940" t="str">
        <f t="shared" si="178"/>
        <v>에너지너무많음</v>
      </c>
      <c r="Q940" t="str">
        <f t="shared" ca="1" si="172"/>
        <v>cu</v>
      </c>
      <c r="R940" t="s">
        <v>81</v>
      </c>
      <c r="S940" t="s">
        <v>147</v>
      </c>
      <c r="T940">
        <v>2250</v>
      </c>
      <c r="U940" t="str">
        <f t="shared" ca="1" si="175"/>
        <v>cu</v>
      </c>
      <c r="V940" t="str">
        <f t="shared" si="179"/>
        <v>EN</v>
      </c>
      <c r="W940">
        <f t="shared" si="180"/>
        <v>145</v>
      </c>
      <c r="X940" t="str">
        <f t="shared" ca="1" si="181"/>
        <v>cu</v>
      </c>
      <c r="Y940" t="str">
        <f t="shared" si="182"/>
        <v>GO</v>
      </c>
      <c r="Z940">
        <f t="shared" si="183"/>
        <v>2250</v>
      </c>
    </row>
    <row r="941" spans="1:26">
      <c r="A941" t="str">
        <f t="shared" si="176"/>
        <v>rt3</v>
      </c>
      <c r="B941" t="str">
        <f t="shared" si="177"/>
        <v>루틴3</v>
      </c>
      <c r="C941">
        <v>88</v>
      </c>
      <c r="D941">
        <v>59</v>
      </c>
      <c r="E941">
        <f t="shared" ca="1" si="173"/>
        <v>2615</v>
      </c>
      <c r="F941">
        <f ca="1">(60+SUMIF(OFFSET(N941,-$C941+1,0,$C941),"EN",OFFSET(O941,-$C941+1,0,$C941)))*SummonTypeTable!$Q$2</f>
        <v>1283.3333333333333</v>
      </c>
      <c r="G941" t="str">
        <f ca="1">IF(C941=1,60*SummonTypeTable!$Q$2-OFFSET(F941,0,-1),
IF(F941&lt;&gt;OFFSET(F941,-1,0),OFFSET(F941,-1,0)-OFFSET(F941,0,-1),""))</f>
        <v/>
      </c>
      <c r="H941" t="str">
        <f ca="1">IF(C941=1,60*SummonTypeTable!$Q$2/OFFSET(F941,0,-1),
IF(F941&lt;&gt;OFFSET(F941,-1,0),OFFSET(F941,-1,0)/OFFSET(F941,0,-1),""))</f>
        <v/>
      </c>
      <c r="I941">
        <f ca="1">(60+SUMIF(OFFSET(N941,-$C941+1,0,$C941),"EN",OFFSET(O941,-$C941+1,0,$C941))+SUMIF(OFFSET(S941,-$C941+1,0,$C941),"EN",OFFSET(T941,-$C941+1,0,$C941)))*SummonTypeTable!$Q$2</f>
        <v>1283.3333333333333</v>
      </c>
      <c r="J941" t="str">
        <f ca="1">IF(C941=1,60*SummonTypeTable!$Q$2-OFFSET(I941,0,-4),
IF(I941&lt;&gt;OFFSET(I941,-1,0),OFFSET(I941,-1,0)-OFFSET(I941,0,-4),""))</f>
        <v/>
      </c>
      <c r="K941" t="str">
        <f ca="1">IF(C941=1,60*SummonTypeTable!$Q$2/OFFSET(I941,0,-4),
IF(I941&lt;&gt;OFFSET(I941,-1,0),OFFSET(I941,-1,0)/OFFSET(I941,0,-4),""))</f>
        <v/>
      </c>
      <c r="L941" t="str">
        <f t="shared" ca="1" si="174"/>
        <v>cu</v>
      </c>
      <c r="M941" t="s">
        <v>81</v>
      </c>
      <c r="N941" t="s">
        <v>147</v>
      </c>
      <c r="O941">
        <v>4550</v>
      </c>
      <c r="P941" t="str">
        <f t="shared" si="178"/>
        <v/>
      </c>
      <c r="Q941" t="str">
        <f t="shared" ca="1" si="172"/>
        <v>cu</v>
      </c>
      <c r="R941" t="s">
        <v>81</v>
      </c>
      <c r="S941" t="s">
        <v>147</v>
      </c>
      <c r="T941">
        <v>2275</v>
      </c>
      <c r="U941" t="str">
        <f t="shared" ca="1" si="175"/>
        <v>cu</v>
      </c>
      <c r="V941" t="str">
        <f t="shared" si="179"/>
        <v>GO</v>
      </c>
      <c r="W941">
        <f t="shared" si="180"/>
        <v>4550</v>
      </c>
      <c r="X941" t="str">
        <f t="shared" ca="1" si="181"/>
        <v>cu</v>
      </c>
      <c r="Y941" t="str">
        <f t="shared" si="182"/>
        <v>GO</v>
      </c>
      <c r="Z941">
        <f t="shared" si="183"/>
        <v>2275</v>
      </c>
    </row>
    <row r="942" spans="1:26">
      <c r="A942" t="str">
        <f t="shared" si="176"/>
        <v>rt3</v>
      </c>
      <c r="B942" t="str">
        <f t="shared" si="177"/>
        <v>루틴3</v>
      </c>
      <c r="C942">
        <v>89</v>
      </c>
      <c r="D942">
        <v>75</v>
      </c>
      <c r="E942">
        <f t="shared" ca="1" si="173"/>
        <v>2690</v>
      </c>
      <c r="F942">
        <f ca="1">(60+SUMIF(OFFSET(N942,-$C942+1,0,$C942),"EN",OFFSET(O942,-$C942+1,0,$C942)))*SummonTypeTable!$Q$2</f>
        <v>1283.3333333333333</v>
      </c>
      <c r="G942" t="str">
        <f ca="1">IF(C942=1,60*SummonTypeTable!$Q$2-OFFSET(F942,0,-1),
IF(F942&lt;&gt;OFFSET(F942,-1,0),OFFSET(F942,-1,0)-OFFSET(F942,0,-1),""))</f>
        <v/>
      </c>
      <c r="H942" t="str">
        <f ca="1">IF(C942=1,60*SummonTypeTable!$Q$2/OFFSET(F942,0,-1),
IF(F942&lt;&gt;OFFSET(F942,-1,0),OFFSET(F942,-1,0)/OFFSET(F942,0,-1),""))</f>
        <v/>
      </c>
      <c r="I942">
        <f ca="1">(60+SUMIF(OFFSET(N942,-$C942+1,0,$C942),"EN",OFFSET(O942,-$C942+1,0,$C942))+SUMIF(OFFSET(S942,-$C942+1,0,$C942),"EN",OFFSET(T942,-$C942+1,0,$C942)))*SummonTypeTable!$Q$2</f>
        <v>1283.3333333333333</v>
      </c>
      <c r="J942" t="str">
        <f ca="1">IF(C942=1,60*SummonTypeTable!$Q$2-OFFSET(I942,0,-4),
IF(I942&lt;&gt;OFFSET(I942,-1,0),OFFSET(I942,-1,0)-OFFSET(I942,0,-4),""))</f>
        <v/>
      </c>
      <c r="K942" t="str">
        <f ca="1">IF(C942=1,60*SummonTypeTable!$Q$2/OFFSET(I942,0,-4),
IF(I942&lt;&gt;OFFSET(I942,-1,0),OFFSET(I942,-1,0)/OFFSET(I942,0,-4),""))</f>
        <v/>
      </c>
      <c r="L942" t="str">
        <f t="shared" ca="1" si="174"/>
        <v>it</v>
      </c>
      <c r="M942" t="s">
        <v>139</v>
      </c>
      <c r="N942" t="s">
        <v>138</v>
      </c>
      <c r="O942">
        <v>2</v>
      </c>
      <c r="P942" t="str">
        <f t="shared" si="178"/>
        <v/>
      </c>
      <c r="Q942" t="str">
        <f t="shared" ca="1" si="172"/>
        <v>cu</v>
      </c>
      <c r="R942" t="s">
        <v>81</v>
      </c>
      <c r="S942" t="s">
        <v>147</v>
      </c>
      <c r="T942">
        <v>2300</v>
      </c>
      <c r="U942" t="str">
        <f t="shared" ca="1" si="175"/>
        <v>it</v>
      </c>
      <c r="V942" t="str">
        <f t="shared" si="179"/>
        <v>Cash_sSpellGacha</v>
      </c>
      <c r="W942">
        <f t="shared" si="180"/>
        <v>2</v>
      </c>
      <c r="X942" t="str">
        <f t="shared" ca="1" si="181"/>
        <v>cu</v>
      </c>
      <c r="Y942" t="str">
        <f t="shared" si="182"/>
        <v>GO</v>
      </c>
      <c r="Z942">
        <f t="shared" si="183"/>
        <v>2300</v>
      </c>
    </row>
    <row r="943" spans="1:26">
      <c r="A943" t="str">
        <f t="shared" si="176"/>
        <v>rt3</v>
      </c>
      <c r="B943" t="str">
        <f t="shared" si="177"/>
        <v>루틴3</v>
      </c>
      <c r="C943">
        <v>90</v>
      </c>
      <c r="D943">
        <v>94</v>
      </c>
      <c r="E943">
        <f t="shared" ca="1" si="173"/>
        <v>2784</v>
      </c>
      <c r="F943">
        <f ca="1">(60+SUMIF(OFFSET(N943,-$C943+1,0,$C943),"EN",OFFSET(O943,-$C943+1,0,$C943)))*SummonTypeTable!$Q$2</f>
        <v>1283.3333333333333</v>
      </c>
      <c r="G943" t="str">
        <f ca="1">IF(C943=1,60*SummonTypeTable!$Q$2-OFFSET(F943,0,-1),
IF(F943&lt;&gt;OFFSET(F943,-1,0),OFFSET(F943,-1,0)-OFFSET(F943,0,-1),""))</f>
        <v/>
      </c>
      <c r="H943" t="str">
        <f ca="1">IF(C943=1,60*SummonTypeTable!$Q$2/OFFSET(F943,0,-1),
IF(F943&lt;&gt;OFFSET(F943,-1,0),OFFSET(F943,-1,0)/OFFSET(F943,0,-1),""))</f>
        <v/>
      </c>
      <c r="I943">
        <f ca="1">(60+SUMIF(OFFSET(N943,-$C943+1,0,$C943),"EN",OFFSET(O943,-$C943+1,0,$C943))+SUMIF(OFFSET(S943,-$C943+1,0,$C943),"EN",OFFSET(T943,-$C943+1,0,$C943)))*SummonTypeTable!$Q$2</f>
        <v>1283.3333333333333</v>
      </c>
      <c r="J943" t="str">
        <f ca="1">IF(C943=1,60*SummonTypeTable!$Q$2-OFFSET(I943,0,-4),
IF(I943&lt;&gt;OFFSET(I943,-1,0),OFFSET(I943,-1,0)-OFFSET(I943,0,-4),""))</f>
        <v/>
      </c>
      <c r="K943" t="str">
        <f ca="1">IF(C943=1,60*SummonTypeTable!$Q$2/OFFSET(I943,0,-4),
IF(I943&lt;&gt;OFFSET(I943,-1,0),OFFSET(I943,-1,0)/OFFSET(I943,0,-4),""))</f>
        <v/>
      </c>
      <c r="L943" t="str">
        <f t="shared" ca="1" si="174"/>
        <v>cu</v>
      </c>
      <c r="M943" t="s">
        <v>81</v>
      </c>
      <c r="N943" t="s">
        <v>147</v>
      </c>
      <c r="O943">
        <v>4650</v>
      </c>
      <c r="P943" t="str">
        <f t="shared" si="178"/>
        <v/>
      </c>
      <c r="Q943" t="str">
        <f t="shared" ref="Q943:Q1006" ca="1" si="184">IF(ISBLANK(R943),"",
VLOOKUP(R943,OFFSET(INDIRECT("$A:$B"),0,MATCH(R$1&amp;"_Verify",INDIRECT("$1:$1"),0)-1),2,0)
)</f>
        <v>cu</v>
      </c>
      <c r="R943" t="s">
        <v>81</v>
      </c>
      <c r="S943" t="s">
        <v>147</v>
      </c>
      <c r="T943">
        <v>2325</v>
      </c>
      <c r="U943" t="str">
        <f t="shared" ca="1" si="175"/>
        <v>cu</v>
      </c>
      <c r="V943" t="str">
        <f t="shared" si="179"/>
        <v>GO</v>
      </c>
      <c r="W943">
        <f t="shared" si="180"/>
        <v>4650</v>
      </c>
      <c r="X943" t="str">
        <f t="shared" ca="1" si="181"/>
        <v>cu</v>
      </c>
      <c r="Y943" t="str">
        <f t="shared" si="182"/>
        <v>GO</v>
      </c>
      <c r="Z943">
        <f t="shared" si="183"/>
        <v>2325</v>
      </c>
    </row>
    <row r="944" spans="1:26">
      <c r="A944" t="str">
        <f t="shared" si="176"/>
        <v>rt3</v>
      </c>
      <c r="B944" t="str">
        <f t="shared" si="177"/>
        <v>루틴3</v>
      </c>
      <c r="C944">
        <v>91</v>
      </c>
      <c r="D944">
        <v>4</v>
      </c>
      <c r="E944">
        <f t="shared" ref="E944:E1007" ca="1" si="185">IF(A944&lt;&gt;OFFSET(A944,-1,0),D944,OFFSET(E944,-1,0)+D944)</f>
        <v>2788</v>
      </c>
      <c r="F944">
        <f ca="1">(60+SUMIF(OFFSET(N944,-$C944+1,0,$C944),"EN",OFFSET(O944,-$C944+1,0,$C944)))*SummonTypeTable!$Q$2</f>
        <v>1390</v>
      </c>
      <c r="G944">
        <f ca="1">IF(C944=1,60*SummonTypeTable!$Q$2-OFFSET(F944,0,-1),
IF(F944&lt;&gt;OFFSET(F944,-1,0),OFFSET(F944,-1,0)-OFFSET(F944,0,-1),""))</f>
        <v>-1504.6666666666667</v>
      </c>
      <c r="H944">
        <f ca="1">IF(C944=1,60*SummonTypeTable!$Q$2/OFFSET(F944,0,-1),
IF(F944&lt;&gt;OFFSET(F944,-1,0),OFFSET(F944,-1,0)/OFFSET(F944,0,-1),""))</f>
        <v>0.46030607364897175</v>
      </c>
      <c r="I944">
        <f ca="1">(60+SUMIF(OFFSET(N944,-$C944+1,0,$C944),"EN",OFFSET(O944,-$C944+1,0,$C944))+SUMIF(OFFSET(S944,-$C944+1,0,$C944),"EN",OFFSET(T944,-$C944+1,0,$C944)))*SummonTypeTable!$Q$2</f>
        <v>1390</v>
      </c>
      <c r="J944">
        <f ca="1">IF(C944=1,60*SummonTypeTable!$Q$2-OFFSET(I944,0,-4),
IF(I944&lt;&gt;OFFSET(I944,-1,0),OFFSET(I944,-1,0)-OFFSET(I944,0,-4),""))</f>
        <v>-1504.6666666666667</v>
      </c>
      <c r="K944">
        <f ca="1">IF(C944=1,60*SummonTypeTable!$Q$2/OFFSET(I944,0,-4),
IF(I944&lt;&gt;OFFSET(I944,-1,0),OFFSET(I944,-1,0)/OFFSET(I944,0,-4),""))</f>
        <v>0.46030607364897175</v>
      </c>
      <c r="L944" t="str">
        <f t="shared" ca="1" si="174"/>
        <v>cu</v>
      </c>
      <c r="M944" t="s">
        <v>81</v>
      </c>
      <c r="N944" t="s">
        <v>146</v>
      </c>
      <c r="O944">
        <v>160</v>
      </c>
      <c r="P944" t="str">
        <f t="shared" si="178"/>
        <v>에너지너무많음</v>
      </c>
      <c r="Q944" t="str">
        <f t="shared" ca="1" si="184"/>
        <v>cu</v>
      </c>
      <c r="R944" t="s">
        <v>81</v>
      </c>
      <c r="S944" t="s">
        <v>147</v>
      </c>
      <c r="T944">
        <v>2350</v>
      </c>
      <c r="U944" t="str">
        <f t="shared" ca="1" si="175"/>
        <v>cu</v>
      </c>
      <c r="V944" t="str">
        <f t="shared" si="179"/>
        <v>EN</v>
      </c>
      <c r="W944">
        <f t="shared" si="180"/>
        <v>160</v>
      </c>
      <c r="X944" t="str">
        <f t="shared" ca="1" si="181"/>
        <v>cu</v>
      </c>
      <c r="Y944" t="str">
        <f t="shared" si="182"/>
        <v>GO</v>
      </c>
      <c r="Z944">
        <f t="shared" si="183"/>
        <v>2350</v>
      </c>
    </row>
    <row r="945" spans="1:26">
      <c r="A945" t="str">
        <f t="shared" si="176"/>
        <v>rt3</v>
      </c>
      <c r="B945" t="str">
        <f t="shared" si="177"/>
        <v>루틴3</v>
      </c>
      <c r="C945">
        <v>92</v>
      </c>
      <c r="D945">
        <v>35</v>
      </c>
      <c r="E945">
        <f t="shared" ca="1" si="185"/>
        <v>2823</v>
      </c>
      <c r="F945">
        <f ca="1">(60+SUMIF(OFFSET(N945,-$C945+1,0,$C945),"EN",OFFSET(O945,-$C945+1,0,$C945)))*SummonTypeTable!$Q$2</f>
        <v>1390</v>
      </c>
      <c r="G945" t="str">
        <f ca="1">IF(C945=1,60*SummonTypeTable!$Q$2-OFFSET(F945,0,-1),
IF(F945&lt;&gt;OFFSET(F945,-1,0),OFFSET(F945,-1,0)-OFFSET(F945,0,-1),""))</f>
        <v/>
      </c>
      <c r="H945" t="str">
        <f ca="1">IF(C945=1,60*SummonTypeTable!$Q$2/OFFSET(F945,0,-1),
IF(F945&lt;&gt;OFFSET(F945,-1,0),OFFSET(F945,-1,0)/OFFSET(F945,0,-1),""))</f>
        <v/>
      </c>
      <c r="I945">
        <f ca="1">(60+SUMIF(OFFSET(N945,-$C945+1,0,$C945),"EN",OFFSET(O945,-$C945+1,0,$C945))+SUMIF(OFFSET(S945,-$C945+1,0,$C945),"EN",OFFSET(T945,-$C945+1,0,$C945)))*SummonTypeTable!$Q$2</f>
        <v>1390</v>
      </c>
      <c r="J945" t="str">
        <f ca="1">IF(C945=1,60*SummonTypeTable!$Q$2-OFFSET(I945,0,-4),
IF(I945&lt;&gt;OFFSET(I945,-1,0),OFFSET(I945,-1,0)-OFFSET(I945,0,-4),""))</f>
        <v/>
      </c>
      <c r="K945" t="str">
        <f ca="1">IF(C945=1,60*SummonTypeTable!$Q$2/OFFSET(I945,0,-4),
IF(I945&lt;&gt;OFFSET(I945,-1,0),OFFSET(I945,-1,0)/OFFSET(I945,0,-4),""))</f>
        <v/>
      </c>
      <c r="L945" t="str">
        <f t="shared" ca="1" si="174"/>
        <v>cu</v>
      </c>
      <c r="M945" t="s">
        <v>81</v>
      </c>
      <c r="N945" t="s">
        <v>147</v>
      </c>
      <c r="O945">
        <v>4750</v>
      </c>
      <c r="P945" t="str">
        <f t="shared" si="178"/>
        <v/>
      </c>
      <c r="Q945" t="str">
        <f t="shared" ca="1" si="184"/>
        <v>cu</v>
      </c>
      <c r="R945" t="s">
        <v>81</v>
      </c>
      <c r="S945" t="s">
        <v>147</v>
      </c>
      <c r="T945">
        <v>2375</v>
      </c>
      <c r="U945" t="str">
        <f t="shared" ca="1" si="175"/>
        <v>cu</v>
      </c>
      <c r="V945" t="str">
        <f t="shared" si="179"/>
        <v>GO</v>
      </c>
      <c r="W945">
        <f t="shared" si="180"/>
        <v>4750</v>
      </c>
      <c r="X945" t="str">
        <f t="shared" ca="1" si="181"/>
        <v>cu</v>
      </c>
      <c r="Y945" t="str">
        <f t="shared" si="182"/>
        <v>GO</v>
      </c>
      <c r="Z945">
        <f t="shared" si="183"/>
        <v>2375</v>
      </c>
    </row>
    <row r="946" spans="1:26">
      <c r="A946" t="str">
        <f t="shared" si="176"/>
        <v>rt3</v>
      </c>
      <c r="B946" t="str">
        <f t="shared" si="177"/>
        <v>루틴3</v>
      </c>
      <c r="C946">
        <v>93</v>
      </c>
      <c r="D946">
        <v>41</v>
      </c>
      <c r="E946">
        <f t="shared" ca="1" si="185"/>
        <v>2864</v>
      </c>
      <c r="F946">
        <f ca="1">(60+SUMIF(OFFSET(N946,-$C946+1,0,$C946),"EN",OFFSET(O946,-$C946+1,0,$C946)))*SummonTypeTable!$Q$2</f>
        <v>1390</v>
      </c>
      <c r="G946" t="str">
        <f ca="1">IF(C946=1,60*SummonTypeTable!$Q$2-OFFSET(F946,0,-1),
IF(F946&lt;&gt;OFFSET(F946,-1,0),OFFSET(F946,-1,0)-OFFSET(F946,0,-1),""))</f>
        <v/>
      </c>
      <c r="H946" t="str">
        <f ca="1">IF(C946=1,60*SummonTypeTable!$Q$2/OFFSET(F946,0,-1),
IF(F946&lt;&gt;OFFSET(F946,-1,0),OFFSET(F946,-1,0)/OFFSET(F946,0,-1),""))</f>
        <v/>
      </c>
      <c r="I946">
        <f ca="1">(60+SUMIF(OFFSET(N946,-$C946+1,0,$C946),"EN",OFFSET(O946,-$C946+1,0,$C946))+SUMIF(OFFSET(S946,-$C946+1,0,$C946),"EN",OFFSET(T946,-$C946+1,0,$C946)))*SummonTypeTable!$Q$2</f>
        <v>1390</v>
      </c>
      <c r="J946" t="str">
        <f ca="1">IF(C946=1,60*SummonTypeTable!$Q$2-OFFSET(I946,0,-4),
IF(I946&lt;&gt;OFFSET(I946,-1,0),OFFSET(I946,-1,0)-OFFSET(I946,0,-4),""))</f>
        <v/>
      </c>
      <c r="K946" t="str">
        <f ca="1">IF(C946=1,60*SummonTypeTable!$Q$2/OFFSET(I946,0,-4),
IF(I946&lt;&gt;OFFSET(I946,-1,0),OFFSET(I946,-1,0)/OFFSET(I946,0,-4),""))</f>
        <v/>
      </c>
      <c r="L946" t="str">
        <f t="shared" ca="1" si="174"/>
        <v>it</v>
      </c>
      <c r="M946" t="s">
        <v>139</v>
      </c>
      <c r="N946" t="s">
        <v>158</v>
      </c>
      <c r="O946">
        <v>1</v>
      </c>
      <c r="P946" t="str">
        <f t="shared" si="178"/>
        <v/>
      </c>
      <c r="Q946" t="str">
        <f t="shared" ca="1" si="184"/>
        <v>cu</v>
      </c>
      <c r="R946" t="s">
        <v>81</v>
      </c>
      <c r="S946" t="s">
        <v>147</v>
      </c>
      <c r="T946">
        <v>2400</v>
      </c>
      <c r="U946" t="str">
        <f t="shared" ca="1" si="175"/>
        <v>it</v>
      </c>
      <c r="V946" t="str">
        <f t="shared" si="179"/>
        <v>Cash_sEquipGacha</v>
      </c>
      <c r="W946">
        <f t="shared" si="180"/>
        <v>1</v>
      </c>
      <c r="X946" t="str">
        <f t="shared" ca="1" si="181"/>
        <v>cu</v>
      </c>
      <c r="Y946" t="str">
        <f t="shared" si="182"/>
        <v>GO</v>
      </c>
      <c r="Z946">
        <f t="shared" si="183"/>
        <v>2400</v>
      </c>
    </row>
    <row r="947" spans="1:26">
      <c r="A947" t="str">
        <f t="shared" si="176"/>
        <v>rt3</v>
      </c>
      <c r="B947" t="str">
        <f t="shared" si="177"/>
        <v>루틴3</v>
      </c>
      <c r="C947">
        <v>94</v>
      </c>
      <c r="D947">
        <v>53</v>
      </c>
      <c r="E947">
        <f t="shared" ca="1" si="185"/>
        <v>2917</v>
      </c>
      <c r="F947">
        <f ca="1">(60+SUMIF(OFFSET(N947,-$C947+1,0,$C947),"EN",OFFSET(O947,-$C947+1,0,$C947)))*SummonTypeTable!$Q$2</f>
        <v>1390</v>
      </c>
      <c r="G947" t="str">
        <f ca="1">IF(C947=1,60*SummonTypeTable!$Q$2-OFFSET(F947,0,-1),
IF(F947&lt;&gt;OFFSET(F947,-1,0),OFFSET(F947,-1,0)-OFFSET(F947,0,-1),""))</f>
        <v/>
      </c>
      <c r="H947" t="str">
        <f ca="1">IF(C947=1,60*SummonTypeTable!$Q$2/OFFSET(F947,0,-1),
IF(F947&lt;&gt;OFFSET(F947,-1,0),OFFSET(F947,-1,0)/OFFSET(F947,0,-1),""))</f>
        <v/>
      </c>
      <c r="I947">
        <f ca="1">(60+SUMIF(OFFSET(N947,-$C947+1,0,$C947),"EN",OFFSET(O947,-$C947+1,0,$C947))+SUMIF(OFFSET(S947,-$C947+1,0,$C947),"EN",OFFSET(T947,-$C947+1,0,$C947)))*SummonTypeTable!$Q$2</f>
        <v>1390</v>
      </c>
      <c r="J947" t="str">
        <f ca="1">IF(C947=1,60*SummonTypeTable!$Q$2-OFFSET(I947,0,-4),
IF(I947&lt;&gt;OFFSET(I947,-1,0),OFFSET(I947,-1,0)-OFFSET(I947,0,-4),""))</f>
        <v/>
      </c>
      <c r="K947" t="str">
        <f ca="1">IF(C947=1,60*SummonTypeTable!$Q$2/OFFSET(I947,0,-4),
IF(I947&lt;&gt;OFFSET(I947,-1,0),OFFSET(I947,-1,0)/OFFSET(I947,0,-4),""))</f>
        <v/>
      </c>
      <c r="L947" t="str">
        <f t="shared" ca="1" si="174"/>
        <v>cu</v>
      </c>
      <c r="M947" t="s">
        <v>81</v>
      </c>
      <c r="N947" t="s">
        <v>147</v>
      </c>
      <c r="O947">
        <v>4850</v>
      </c>
      <c r="P947" t="str">
        <f t="shared" si="178"/>
        <v/>
      </c>
      <c r="Q947" t="str">
        <f t="shared" ca="1" si="184"/>
        <v>cu</v>
      </c>
      <c r="R947" t="s">
        <v>81</v>
      </c>
      <c r="S947" t="s">
        <v>147</v>
      </c>
      <c r="T947">
        <v>2425</v>
      </c>
      <c r="U947" t="str">
        <f t="shared" ca="1" si="175"/>
        <v>cu</v>
      </c>
      <c r="V947" t="str">
        <f t="shared" si="179"/>
        <v>GO</v>
      </c>
      <c r="W947">
        <f t="shared" si="180"/>
        <v>4850</v>
      </c>
      <c r="X947" t="str">
        <f t="shared" ca="1" si="181"/>
        <v>cu</v>
      </c>
      <c r="Y947" t="str">
        <f t="shared" si="182"/>
        <v>GO</v>
      </c>
      <c r="Z947">
        <f t="shared" si="183"/>
        <v>2425</v>
      </c>
    </row>
    <row r="948" spans="1:26">
      <c r="A948" t="str">
        <f t="shared" si="176"/>
        <v>rt3</v>
      </c>
      <c r="B948" t="str">
        <f t="shared" si="177"/>
        <v>루틴3</v>
      </c>
      <c r="C948">
        <v>95</v>
      </c>
      <c r="D948">
        <v>12</v>
      </c>
      <c r="E948">
        <f t="shared" ca="1" si="185"/>
        <v>2929</v>
      </c>
      <c r="F948">
        <f ca="1">(60+SUMIF(OFFSET(N948,-$C948+1,0,$C948),"EN",OFFSET(O948,-$C948+1,0,$C948)))*SummonTypeTable!$Q$2</f>
        <v>1390</v>
      </c>
      <c r="G948" t="str">
        <f ca="1">IF(C948=1,60*SummonTypeTable!$Q$2-OFFSET(F948,0,-1),
IF(F948&lt;&gt;OFFSET(F948,-1,0),OFFSET(F948,-1,0)-OFFSET(F948,0,-1),""))</f>
        <v/>
      </c>
      <c r="H948" t="str">
        <f ca="1">IF(C948=1,60*SummonTypeTable!$Q$2/OFFSET(F948,0,-1),
IF(F948&lt;&gt;OFFSET(F948,-1,0),OFFSET(F948,-1,0)/OFFSET(F948,0,-1),""))</f>
        <v/>
      </c>
      <c r="I948">
        <f ca="1">(60+SUMIF(OFFSET(N948,-$C948+1,0,$C948),"EN",OFFSET(O948,-$C948+1,0,$C948))+SUMIF(OFFSET(S948,-$C948+1,0,$C948),"EN",OFFSET(T948,-$C948+1,0,$C948)))*SummonTypeTable!$Q$2</f>
        <v>1390</v>
      </c>
      <c r="J948" t="str">
        <f ca="1">IF(C948=1,60*SummonTypeTable!$Q$2-OFFSET(I948,0,-4),
IF(I948&lt;&gt;OFFSET(I948,-1,0),OFFSET(I948,-1,0)-OFFSET(I948,0,-4),""))</f>
        <v/>
      </c>
      <c r="K948" t="str">
        <f ca="1">IF(C948=1,60*SummonTypeTable!$Q$2/OFFSET(I948,0,-4),
IF(I948&lt;&gt;OFFSET(I948,-1,0),OFFSET(I948,-1,0)/OFFSET(I948,0,-4),""))</f>
        <v/>
      </c>
      <c r="L948" t="str">
        <f t="shared" ca="1" si="174"/>
        <v>it</v>
      </c>
      <c r="M948" t="s">
        <v>139</v>
      </c>
      <c r="N948" t="s">
        <v>140</v>
      </c>
      <c r="O948">
        <v>1</v>
      </c>
      <c r="P948" t="str">
        <f t="shared" si="178"/>
        <v/>
      </c>
      <c r="Q948" t="str">
        <f t="shared" ca="1" si="184"/>
        <v>cu</v>
      </c>
      <c r="R948" t="s">
        <v>81</v>
      </c>
      <c r="S948" t="s">
        <v>147</v>
      </c>
      <c r="T948">
        <v>2450</v>
      </c>
      <c r="U948" t="str">
        <f t="shared" ca="1" si="175"/>
        <v>it</v>
      </c>
      <c r="V948" t="str">
        <f t="shared" si="179"/>
        <v>Cash_sCharacterGacha</v>
      </c>
      <c r="W948">
        <f t="shared" si="180"/>
        <v>1</v>
      </c>
      <c r="X948" t="str">
        <f t="shared" ca="1" si="181"/>
        <v>cu</v>
      </c>
      <c r="Y948" t="str">
        <f t="shared" si="182"/>
        <v>GO</v>
      </c>
      <c r="Z948">
        <f t="shared" si="183"/>
        <v>2450</v>
      </c>
    </row>
    <row r="949" spans="1:26">
      <c r="A949" t="str">
        <f t="shared" si="176"/>
        <v>rt3</v>
      </c>
      <c r="B949" t="str">
        <f t="shared" si="177"/>
        <v>루틴3</v>
      </c>
      <c r="C949">
        <v>96</v>
      </c>
      <c r="D949">
        <v>24</v>
      </c>
      <c r="E949">
        <f t="shared" ca="1" si="185"/>
        <v>2953</v>
      </c>
      <c r="F949">
        <f ca="1">(60+SUMIF(OFFSET(N949,-$C949+1,0,$C949),"EN",OFFSET(O949,-$C949+1,0,$C949)))*SummonTypeTable!$Q$2</f>
        <v>1390</v>
      </c>
      <c r="G949" t="str">
        <f ca="1">IF(C949=1,60*SummonTypeTable!$Q$2-OFFSET(F949,0,-1),
IF(F949&lt;&gt;OFFSET(F949,-1,0),OFFSET(F949,-1,0)-OFFSET(F949,0,-1),""))</f>
        <v/>
      </c>
      <c r="H949" t="str">
        <f ca="1">IF(C949=1,60*SummonTypeTable!$Q$2/OFFSET(F949,0,-1),
IF(F949&lt;&gt;OFFSET(F949,-1,0),OFFSET(F949,-1,0)/OFFSET(F949,0,-1),""))</f>
        <v/>
      </c>
      <c r="I949">
        <f ca="1">(60+SUMIF(OFFSET(N949,-$C949+1,0,$C949),"EN",OFFSET(O949,-$C949+1,0,$C949))+SUMIF(OFFSET(S949,-$C949+1,0,$C949),"EN",OFFSET(T949,-$C949+1,0,$C949)))*SummonTypeTable!$Q$2</f>
        <v>1390</v>
      </c>
      <c r="J949" t="str">
        <f ca="1">IF(C949=1,60*SummonTypeTable!$Q$2-OFFSET(I949,0,-4),
IF(I949&lt;&gt;OFFSET(I949,-1,0),OFFSET(I949,-1,0)-OFFSET(I949,0,-4),""))</f>
        <v/>
      </c>
      <c r="K949" t="str">
        <f ca="1">IF(C949=1,60*SummonTypeTable!$Q$2/OFFSET(I949,0,-4),
IF(I949&lt;&gt;OFFSET(I949,-1,0),OFFSET(I949,-1,0)/OFFSET(I949,0,-4),""))</f>
        <v/>
      </c>
      <c r="L949" t="str">
        <f t="shared" ca="1" si="174"/>
        <v>cu</v>
      </c>
      <c r="M949" t="s">
        <v>81</v>
      </c>
      <c r="N949" t="s">
        <v>147</v>
      </c>
      <c r="O949">
        <v>4950</v>
      </c>
      <c r="P949" t="str">
        <f t="shared" si="178"/>
        <v/>
      </c>
      <c r="Q949" t="str">
        <f t="shared" ca="1" si="184"/>
        <v>cu</v>
      </c>
      <c r="R949" t="s">
        <v>81</v>
      </c>
      <c r="S949" t="s">
        <v>147</v>
      </c>
      <c r="T949">
        <v>2475</v>
      </c>
      <c r="U949" t="str">
        <f t="shared" ca="1" si="175"/>
        <v>cu</v>
      </c>
      <c r="V949" t="str">
        <f t="shared" si="179"/>
        <v>GO</v>
      </c>
      <c r="W949">
        <f t="shared" si="180"/>
        <v>4950</v>
      </c>
      <c r="X949" t="str">
        <f t="shared" ca="1" si="181"/>
        <v>cu</v>
      </c>
      <c r="Y949" t="str">
        <f t="shared" si="182"/>
        <v>GO</v>
      </c>
      <c r="Z949">
        <f t="shared" si="183"/>
        <v>2475</v>
      </c>
    </row>
    <row r="950" spans="1:26">
      <c r="A950" t="str">
        <f t="shared" si="176"/>
        <v>rt3</v>
      </c>
      <c r="B950" t="str">
        <f t="shared" si="177"/>
        <v>루틴3</v>
      </c>
      <c r="C950">
        <v>97</v>
      </c>
      <c r="D950">
        <v>79</v>
      </c>
      <c r="E950">
        <f t="shared" ca="1" si="185"/>
        <v>3032</v>
      </c>
      <c r="F950">
        <f ca="1">(60+SUMIF(OFFSET(N950,-$C950+1,0,$C950),"EN",OFFSET(O950,-$C950+1,0,$C950)))*SummonTypeTable!$Q$2</f>
        <v>1506.6666666666665</v>
      </c>
      <c r="G950">
        <f ca="1">IF(C950=1,60*SummonTypeTable!$Q$2-OFFSET(F950,0,-1),
IF(F950&lt;&gt;OFFSET(F950,-1,0),OFFSET(F950,-1,0)-OFFSET(F950,0,-1),""))</f>
        <v>-1642</v>
      </c>
      <c r="H950">
        <f ca="1">IF(C950=1,60*SummonTypeTable!$Q$2/OFFSET(F950,0,-1),
IF(F950&lt;&gt;OFFSET(F950,-1,0),OFFSET(F950,-1,0)/OFFSET(F950,0,-1),""))</f>
        <v>0.45844327176781002</v>
      </c>
      <c r="I950">
        <f ca="1">(60+SUMIF(OFFSET(N950,-$C950+1,0,$C950),"EN",OFFSET(O950,-$C950+1,0,$C950))+SUMIF(OFFSET(S950,-$C950+1,0,$C950),"EN",OFFSET(T950,-$C950+1,0,$C950)))*SummonTypeTable!$Q$2</f>
        <v>1506.6666666666665</v>
      </c>
      <c r="J950">
        <f ca="1">IF(C950=1,60*SummonTypeTable!$Q$2-OFFSET(I950,0,-4),
IF(I950&lt;&gt;OFFSET(I950,-1,0),OFFSET(I950,-1,0)-OFFSET(I950,0,-4),""))</f>
        <v>-1642</v>
      </c>
      <c r="K950">
        <f ca="1">IF(C950=1,60*SummonTypeTable!$Q$2/OFFSET(I950,0,-4),
IF(I950&lt;&gt;OFFSET(I950,-1,0),OFFSET(I950,-1,0)/OFFSET(I950,0,-4),""))</f>
        <v>0.45844327176781002</v>
      </c>
      <c r="L950" t="str">
        <f t="shared" ca="1" si="174"/>
        <v>cu</v>
      </c>
      <c r="M950" t="s">
        <v>81</v>
      </c>
      <c r="N950" t="s">
        <v>146</v>
      </c>
      <c r="O950">
        <v>175</v>
      </c>
      <c r="P950" t="str">
        <f t="shared" si="178"/>
        <v>에너지너무많음</v>
      </c>
      <c r="Q950" t="str">
        <f t="shared" ca="1" si="184"/>
        <v>cu</v>
      </c>
      <c r="R950" t="s">
        <v>81</v>
      </c>
      <c r="S950" t="s">
        <v>147</v>
      </c>
      <c r="T950">
        <v>2500</v>
      </c>
      <c r="U950" t="str">
        <f t="shared" ca="1" si="175"/>
        <v>cu</v>
      </c>
      <c r="V950" t="str">
        <f t="shared" si="179"/>
        <v>EN</v>
      </c>
      <c r="W950">
        <f t="shared" si="180"/>
        <v>175</v>
      </c>
      <c r="X950" t="str">
        <f t="shared" ca="1" si="181"/>
        <v>cu</v>
      </c>
      <c r="Y950" t="str">
        <f t="shared" si="182"/>
        <v>GO</v>
      </c>
      <c r="Z950">
        <f t="shared" si="183"/>
        <v>2500</v>
      </c>
    </row>
    <row r="951" spans="1:26">
      <c r="A951" t="str">
        <f t="shared" si="176"/>
        <v>rt3</v>
      </c>
      <c r="B951" t="str">
        <f t="shared" si="177"/>
        <v>루틴3</v>
      </c>
      <c r="C951">
        <v>98</v>
      </c>
      <c r="D951">
        <v>40</v>
      </c>
      <c r="E951">
        <f t="shared" ca="1" si="185"/>
        <v>3072</v>
      </c>
      <c r="F951">
        <f ca="1">(60+SUMIF(OFFSET(N951,-$C951+1,0,$C951),"EN",OFFSET(O951,-$C951+1,0,$C951)))*SummonTypeTable!$Q$2</f>
        <v>1506.6666666666665</v>
      </c>
      <c r="G951" t="str">
        <f ca="1">IF(C951=1,60*SummonTypeTable!$Q$2-OFFSET(F951,0,-1),
IF(F951&lt;&gt;OFFSET(F951,-1,0),OFFSET(F951,-1,0)-OFFSET(F951,0,-1),""))</f>
        <v/>
      </c>
      <c r="H951" t="str">
        <f ca="1">IF(C951=1,60*SummonTypeTable!$Q$2/OFFSET(F951,0,-1),
IF(F951&lt;&gt;OFFSET(F951,-1,0),OFFSET(F951,-1,0)/OFFSET(F951,0,-1),""))</f>
        <v/>
      </c>
      <c r="I951">
        <f ca="1">(60+SUMIF(OFFSET(N951,-$C951+1,0,$C951),"EN",OFFSET(O951,-$C951+1,0,$C951))+SUMIF(OFFSET(S951,-$C951+1,0,$C951),"EN",OFFSET(T951,-$C951+1,0,$C951)))*SummonTypeTable!$Q$2</f>
        <v>1506.6666666666665</v>
      </c>
      <c r="J951" t="str">
        <f ca="1">IF(C951=1,60*SummonTypeTable!$Q$2-OFFSET(I951,0,-4),
IF(I951&lt;&gt;OFFSET(I951,-1,0),OFFSET(I951,-1,0)-OFFSET(I951,0,-4),""))</f>
        <v/>
      </c>
      <c r="K951" t="str">
        <f ca="1">IF(C951=1,60*SummonTypeTable!$Q$2/OFFSET(I951,0,-4),
IF(I951&lt;&gt;OFFSET(I951,-1,0),OFFSET(I951,-1,0)/OFFSET(I951,0,-4),""))</f>
        <v/>
      </c>
      <c r="L951" t="str">
        <f t="shared" ref="L951:L1014" ca="1" si="186">IF(ISBLANK(M951),"",
VLOOKUP(M951,OFFSET(INDIRECT("$A:$B"),0,MATCH(M$1&amp;"_Verify",INDIRECT("$1:$1"),0)-1),2,0)
)</f>
        <v>it</v>
      </c>
      <c r="M951" t="s">
        <v>139</v>
      </c>
      <c r="N951" t="s">
        <v>138</v>
      </c>
      <c r="O951">
        <v>1</v>
      </c>
      <c r="P951" t="str">
        <f t="shared" si="178"/>
        <v/>
      </c>
      <c r="Q951" t="str">
        <f t="shared" ca="1" si="184"/>
        <v>cu</v>
      </c>
      <c r="R951" t="s">
        <v>81</v>
      </c>
      <c r="S951" t="s">
        <v>147</v>
      </c>
      <c r="T951">
        <v>2525</v>
      </c>
      <c r="U951" t="str">
        <f t="shared" ca="1" si="175"/>
        <v>it</v>
      </c>
      <c r="V951" t="str">
        <f t="shared" si="179"/>
        <v>Cash_sSpellGacha</v>
      </c>
      <c r="W951">
        <f t="shared" si="180"/>
        <v>1</v>
      </c>
      <c r="X951" t="str">
        <f t="shared" ca="1" si="181"/>
        <v>cu</v>
      </c>
      <c r="Y951" t="str">
        <f t="shared" si="182"/>
        <v>GO</v>
      </c>
      <c r="Z951">
        <f t="shared" si="183"/>
        <v>2525</v>
      </c>
    </row>
    <row r="952" spans="1:26">
      <c r="A952" t="str">
        <f t="shared" si="176"/>
        <v>rt3</v>
      </c>
      <c r="B952" t="str">
        <f t="shared" si="177"/>
        <v>루틴3</v>
      </c>
      <c r="C952">
        <v>99</v>
      </c>
      <c r="D952">
        <v>66</v>
      </c>
      <c r="E952">
        <f t="shared" ca="1" si="185"/>
        <v>3138</v>
      </c>
      <c r="F952">
        <f ca="1">(60+SUMIF(OFFSET(N952,-$C952+1,0,$C952),"EN",OFFSET(O952,-$C952+1,0,$C952)))*SummonTypeTable!$Q$2</f>
        <v>1506.6666666666665</v>
      </c>
      <c r="G952" t="str">
        <f ca="1">IF(C952=1,60*SummonTypeTable!$Q$2-OFFSET(F952,0,-1),
IF(F952&lt;&gt;OFFSET(F952,-1,0),OFFSET(F952,-1,0)-OFFSET(F952,0,-1),""))</f>
        <v/>
      </c>
      <c r="H952" t="str">
        <f ca="1">IF(C952=1,60*SummonTypeTable!$Q$2/OFFSET(F952,0,-1),
IF(F952&lt;&gt;OFFSET(F952,-1,0),OFFSET(F952,-1,0)/OFFSET(F952,0,-1),""))</f>
        <v/>
      </c>
      <c r="I952">
        <f ca="1">(60+SUMIF(OFFSET(N952,-$C952+1,0,$C952),"EN",OFFSET(O952,-$C952+1,0,$C952))+SUMIF(OFFSET(S952,-$C952+1,0,$C952),"EN",OFFSET(T952,-$C952+1,0,$C952)))*SummonTypeTable!$Q$2</f>
        <v>1506.6666666666665</v>
      </c>
      <c r="J952" t="str">
        <f ca="1">IF(C952=1,60*SummonTypeTable!$Q$2-OFFSET(I952,0,-4),
IF(I952&lt;&gt;OFFSET(I952,-1,0),OFFSET(I952,-1,0)-OFFSET(I952,0,-4),""))</f>
        <v/>
      </c>
      <c r="K952" t="str">
        <f ca="1">IF(C952=1,60*SummonTypeTable!$Q$2/OFFSET(I952,0,-4),
IF(I952&lt;&gt;OFFSET(I952,-1,0),OFFSET(I952,-1,0)/OFFSET(I952,0,-4),""))</f>
        <v/>
      </c>
      <c r="L952" t="str">
        <f t="shared" ca="1" si="186"/>
        <v>cu</v>
      </c>
      <c r="M952" t="s">
        <v>81</v>
      </c>
      <c r="N952" t="s">
        <v>147</v>
      </c>
      <c r="O952">
        <v>5100</v>
      </c>
      <c r="P952" t="str">
        <f t="shared" si="178"/>
        <v/>
      </c>
      <c r="Q952" t="str">
        <f t="shared" ca="1" si="184"/>
        <v>cu</v>
      </c>
      <c r="R952" t="s">
        <v>81</v>
      </c>
      <c r="S952" t="s">
        <v>147</v>
      </c>
      <c r="T952">
        <v>2550</v>
      </c>
      <c r="U952" t="str">
        <f t="shared" ca="1" si="175"/>
        <v>cu</v>
      </c>
      <c r="V952" t="str">
        <f t="shared" si="179"/>
        <v>GO</v>
      </c>
      <c r="W952">
        <f t="shared" si="180"/>
        <v>5100</v>
      </c>
      <c r="X952" t="str">
        <f t="shared" ca="1" si="181"/>
        <v>cu</v>
      </c>
      <c r="Y952" t="str">
        <f t="shared" si="182"/>
        <v>GO</v>
      </c>
      <c r="Z952">
        <f t="shared" si="183"/>
        <v>2550</v>
      </c>
    </row>
    <row r="953" spans="1:26">
      <c r="A953" t="str">
        <f t="shared" si="176"/>
        <v>rt3</v>
      </c>
      <c r="B953" t="str">
        <f t="shared" si="177"/>
        <v>루틴3</v>
      </c>
      <c r="C953">
        <v>100</v>
      </c>
      <c r="D953">
        <v>89</v>
      </c>
      <c r="E953">
        <f t="shared" ca="1" si="185"/>
        <v>3227</v>
      </c>
      <c r="F953">
        <f ca="1">(60+SUMIF(OFFSET(N953,-$C953+1,0,$C953),"EN",OFFSET(O953,-$C953+1,0,$C953)))*SummonTypeTable!$Q$2</f>
        <v>1506.6666666666665</v>
      </c>
      <c r="G953" t="str">
        <f ca="1">IF(C953=1,60*SummonTypeTable!$Q$2-OFFSET(F953,0,-1),
IF(F953&lt;&gt;OFFSET(F953,-1,0),OFFSET(F953,-1,0)-OFFSET(F953,0,-1),""))</f>
        <v/>
      </c>
      <c r="H953" t="str">
        <f ca="1">IF(C953=1,60*SummonTypeTable!$Q$2/OFFSET(F953,0,-1),
IF(F953&lt;&gt;OFFSET(F953,-1,0),OFFSET(F953,-1,0)/OFFSET(F953,0,-1),""))</f>
        <v/>
      </c>
      <c r="I953">
        <f ca="1">(60+SUMIF(OFFSET(N953,-$C953+1,0,$C953),"EN",OFFSET(O953,-$C953+1,0,$C953))+SUMIF(OFFSET(S953,-$C953+1,0,$C953),"EN",OFFSET(T953,-$C953+1,0,$C953)))*SummonTypeTable!$Q$2</f>
        <v>1506.6666666666665</v>
      </c>
      <c r="J953" t="str">
        <f ca="1">IF(C953=1,60*SummonTypeTable!$Q$2-OFFSET(I953,0,-4),
IF(I953&lt;&gt;OFFSET(I953,-1,0),OFFSET(I953,-1,0)-OFFSET(I953,0,-4),""))</f>
        <v/>
      </c>
      <c r="K953" t="str">
        <f ca="1">IF(C953=1,60*SummonTypeTable!$Q$2/OFFSET(I953,0,-4),
IF(I953&lt;&gt;OFFSET(I953,-1,0),OFFSET(I953,-1,0)/OFFSET(I953,0,-4),""))</f>
        <v/>
      </c>
      <c r="L953" t="str">
        <f t="shared" ca="1" si="186"/>
        <v>it</v>
      </c>
      <c r="M953" t="s">
        <v>139</v>
      </c>
      <c r="N953" t="s">
        <v>158</v>
      </c>
      <c r="O953">
        <v>1</v>
      </c>
      <c r="P953" t="str">
        <f t="shared" si="178"/>
        <v/>
      </c>
      <c r="Q953" t="str">
        <f t="shared" ca="1" si="184"/>
        <v>cu</v>
      </c>
      <c r="R953" t="s">
        <v>81</v>
      </c>
      <c r="S953" t="s">
        <v>147</v>
      </c>
      <c r="T953">
        <v>2575</v>
      </c>
      <c r="U953" t="str">
        <f t="shared" ca="1" si="175"/>
        <v>it</v>
      </c>
      <c r="V953" t="str">
        <f t="shared" si="179"/>
        <v>Cash_sEquipGacha</v>
      </c>
      <c r="W953">
        <f t="shared" si="180"/>
        <v>1</v>
      </c>
      <c r="X953" t="str">
        <f t="shared" ca="1" si="181"/>
        <v>cu</v>
      </c>
      <c r="Y953" t="str">
        <f t="shared" si="182"/>
        <v>GO</v>
      </c>
      <c r="Z953">
        <f t="shared" si="183"/>
        <v>2575</v>
      </c>
    </row>
    <row r="954" spans="1:26">
      <c r="A954" t="str">
        <f t="shared" si="176"/>
        <v>rt3</v>
      </c>
      <c r="B954" t="str">
        <f t="shared" si="177"/>
        <v>루틴3</v>
      </c>
      <c r="C954">
        <v>101</v>
      </c>
      <c r="D954">
        <v>65</v>
      </c>
      <c r="E954">
        <f t="shared" ca="1" si="185"/>
        <v>3292</v>
      </c>
      <c r="F954">
        <f ca="1">(60+SUMIF(OFFSET(N954,-$C954+1,0,$C954),"EN",OFFSET(O954,-$C954+1,0,$C954)))*SummonTypeTable!$Q$2</f>
        <v>1506.6666666666665</v>
      </c>
      <c r="G954" t="str">
        <f ca="1">IF(C954=1,60*SummonTypeTable!$Q$2-OFFSET(F954,0,-1),
IF(F954&lt;&gt;OFFSET(F954,-1,0),OFFSET(F954,-1,0)-OFFSET(F954,0,-1),""))</f>
        <v/>
      </c>
      <c r="H954" t="str">
        <f ca="1">IF(C954=1,60*SummonTypeTable!$Q$2/OFFSET(F954,0,-1),
IF(F954&lt;&gt;OFFSET(F954,-1,0),OFFSET(F954,-1,0)/OFFSET(F954,0,-1),""))</f>
        <v/>
      </c>
      <c r="I954">
        <f ca="1">(60+SUMIF(OFFSET(N954,-$C954+1,0,$C954),"EN",OFFSET(O954,-$C954+1,0,$C954))+SUMIF(OFFSET(S954,-$C954+1,0,$C954),"EN",OFFSET(T954,-$C954+1,0,$C954)))*SummonTypeTable!$Q$2</f>
        <v>1506.6666666666665</v>
      </c>
      <c r="J954" t="str">
        <f ca="1">IF(C954=1,60*SummonTypeTable!$Q$2-OFFSET(I954,0,-4),
IF(I954&lt;&gt;OFFSET(I954,-1,0),OFFSET(I954,-1,0)-OFFSET(I954,0,-4),""))</f>
        <v/>
      </c>
      <c r="K954" t="str">
        <f ca="1">IF(C954=1,60*SummonTypeTable!$Q$2/OFFSET(I954,0,-4),
IF(I954&lt;&gt;OFFSET(I954,-1,0),OFFSET(I954,-1,0)/OFFSET(I954,0,-4),""))</f>
        <v/>
      </c>
      <c r="L954" t="str">
        <f t="shared" ca="1" si="186"/>
        <v>cu</v>
      </c>
      <c r="M954" t="s">
        <v>81</v>
      </c>
      <c r="N954" t="s">
        <v>153</v>
      </c>
      <c r="O954">
        <v>18</v>
      </c>
      <c r="P954" t="str">
        <f t="shared" si="178"/>
        <v/>
      </c>
      <c r="Q954" t="str">
        <f t="shared" ca="1" si="184"/>
        <v>cu</v>
      </c>
      <c r="R954" t="s">
        <v>81</v>
      </c>
      <c r="S954" t="s">
        <v>153</v>
      </c>
      <c r="T954">
        <v>6</v>
      </c>
      <c r="U954" t="str">
        <f t="shared" ca="1" si="175"/>
        <v>cu</v>
      </c>
      <c r="V954" t="str">
        <f t="shared" si="179"/>
        <v>DI</v>
      </c>
      <c r="W954">
        <f t="shared" si="180"/>
        <v>18</v>
      </c>
      <c r="X954" t="str">
        <f t="shared" ca="1" si="181"/>
        <v>cu</v>
      </c>
      <c r="Y954" t="str">
        <f t="shared" si="182"/>
        <v>DI</v>
      </c>
      <c r="Z954">
        <f t="shared" si="183"/>
        <v>6</v>
      </c>
    </row>
    <row r="955" spans="1:26">
      <c r="A955" t="str">
        <f t="shared" si="176"/>
        <v>rt3</v>
      </c>
      <c r="B955" t="str">
        <f t="shared" si="177"/>
        <v>루틴3</v>
      </c>
      <c r="C955">
        <v>102</v>
      </c>
      <c r="D955">
        <v>55</v>
      </c>
      <c r="E955">
        <f t="shared" ca="1" si="185"/>
        <v>3347</v>
      </c>
      <c r="F955">
        <f ca="1">(60+SUMIF(OFFSET(N955,-$C955+1,0,$C955),"EN",OFFSET(O955,-$C955+1,0,$C955)))*SummonTypeTable!$Q$2</f>
        <v>1506.6666666666665</v>
      </c>
      <c r="G955" t="str">
        <f ca="1">IF(C955=1,60*SummonTypeTable!$Q$2-OFFSET(F955,0,-1),
IF(F955&lt;&gt;OFFSET(F955,-1,0),OFFSET(F955,-1,0)-OFFSET(F955,0,-1),""))</f>
        <v/>
      </c>
      <c r="H955" t="str">
        <f ca="1">IF(C955=1,60*SummonTypeTable!$Q$2/OFFSET(F955,0,-1),
IF(F955&lt;&gt;OFFSET(F955,-1,0),OFFSET(F955,-1,0)/OFFSET(F955,0,-1),""))</f>
        <v/>
      </c>
      <c r="I955">
        <f ca="1">(60+SUMIF(OFFSET(N955,-$C955+1,0,$C955),"EN",OFFSET(O955,-$C955+1,0,$C955))+SUMIF(OFFSET(S955,-$C955+1,0,$C955),"EN",OFFSET(T955,-$C955+1,0,$C955)))*SummonTypeTable!$Q$2</f>
        <v>1506.6666666666665</v>
      </c>
      <c r="J955" t="str">
        <f ca="1">IF(C955=1,60*SummonTypeTable!$Q$2-OFFSET(I955,0,-4),
IF(I955&lt;&gt;OFFSET(I955,-1,0),OFFSET(I955,-1,0)-OFFSET(I955,0,-4),""))</f>
        <v/>
      </c>
      <c r="K955" t="str">
        <f ca="1">IF(C955=1,60*SummonTypeTable!$Q$2/OFFSET(I955,0,-4),
IF(I955&lt;&gt;OFFSET(I955,-1,0),OFFSET(I955,-1,0)/OFFSET(I955,0,-4),""))</f>
        <v/>
      </c>
      <c r="L955" t="str">
        <f t="shared" ca="1" si="186"/>
        <v>it</v>
      </c>
      <c r="M955" t="s">
        <v>139</v>
      </c>
      <c r="N955" t="s">
        <v>140</v>
      </c>
      <c r="O955">
        <v>1</v>
      </c>
      <c r="P955" t="str">
        <f t="shared" si="178"/>
        <v/>
      </c>
      <c r="Q955" t="str">
        <f t="shared" ca="1" si="184"/>
        <v>cu</v>
      </c>
      <c r="R955" t="s">
        <v>81</v>
      </c>
      <c r="S955" t="s">
        <v>147</v>
      </c>
      <c r="T955">
        <v>2625</v>
      </c>
      <c r="U955" t="str">
        <f t="shared" ca="1" si="175"/>
        <v>it</v>
      </c>
      <c r="V955" t="str">
        <f t="shared" si="179"/>
        <v>Cash_sCharacterGacha</v>
      </c>
      <c r="W955">
        <f t="shared" si="180"/>
        <v>1</v>
      </c>
      <c r="X955" t="str">
        <f t="shared" ca="1" si="181"/>
        <v>cu</v>
      </c>
      <c r="Y955" t="str">
        <f t="shared" si="182"/>
        <v>GO</v>
      </c>
      <c r="Z955">
        <f t="shared" si="183"/>
        <v>2625</v>
      </c>
    </row>
    <row r="956" spans="1:26">
      <c r="A956" t="str">
        <f t="shared" si="176"/>
        <v>rt3</v>
      </c>
      <c r="B956" t="str">
        <f t="shared" si="177"/>
        <v>루틴3</v>
      </c>
      <c r="C956">
        <v>103</v>
      </c>
      <c r="D956">
        <v>125</v>
      </c>
      <c r="E956">
        <f t="shared" ca="1" si="185"/>
        <v>3472</v>
      </c>
      <c r="F956">
        <f ca="1">(60+SUMIF(OFFSET(N956,-$C956+1,0,$C956),"EN",OFFSET(O956,-$C956+1,0,$C956)))*SummonTypeTable!$Q$2</f>
        <v>1506.6666666666665</v>
      </c>
      <c r="G956" t="str">
        <f ca="1">IF(C956=1,60*SummonTypeTable!$Q$2-OFFSET(F956,0,-1),
IF(F956&lt;&gt;OFFSET(F956,-1,0),OFFSET(F956,-1,0)-OFFSET(F956,0,-1),""))</f>
        <v/>
      </c>
      <c r="H956" t="str">
        <f ca="1">IF(C956=1,60*SummonTypeTable!$Q$2/OFFSET(F956,0,-1),
IF(F956&lt;&gt;OFFSET(F956,-1,0),OFFSET(F956,-1,0)/OFFSET(F956,0,-1),""))</f>
        <v/>
      </c>
      <c r="I956">
        <f ca="1">(60+SUMIF(OFFSET(N956,-$C956+1,0,$C956),"EN",OFFSET(O956,-$C956+1,0,$C956))+SUMIF(OFFSET(S956,-$C956+1,0,$C956),"EN",OFFSET(T956,-$C956+1,0,$C956)))*SummonTypeTable!$Q$2</f>
        <v>1506.6666666666665</v>
      </c>
      <c r="J956" t="str">
        <f ca="1">IF(C956=1,60*SummonTypeTable!$Q$2-OFFSET(I956,0,-4),
IF(I956&lt;&gt;OFFSET(I956,-1,0),OFFSET(I956,-1,0)-OFFSET(I956,0,-4),""))</f>
        <v/>
      </c>
      <c r="K956" t="str">
        <f ca="1">IF(C956=1,60*SummonTypeTable!$Q$2/OFFSET(I956,0,-4),
IF(I956&lt;&gt;OFFSET(I956,-1,0),OFFSET(I956,-1,0)/OFFSET(I956,0,-4),""))</f>
        <v/>
      </c>
      <c r="L956" t="str">
        <f t="shared" ca="1" si="186"/>
        <v>cu</v>
      </c>
      <c r="M956" t="s">
        <v>81</v>
      </c>
      <c r="N956" t="s">
        <v>147</v>
      </c>
      <c r="O956">
        <v>5300</v>
      </c>
      <c r="P956" t="str">
        <f t="shared" si="178"/>
        <v/>
      </c>
      <c r="Q956" t="str">
        <f t="shared" ca="1" si="184"/>
        <v>cu</v>
      </c>
      <c r="R956" t="s">
        <v>81</v>
      </c>
      <c r="S956" t="s">
        <v>147</v>
      </c>
      <c r="T956">
        <v>2650</v>
      </c>
      <c r="U956" t="str">
        <f t="shared" ca="1" si="175"/>
        <v>cu</v>
      </c>
      <c r="V956" t="str">
        <f t="shared" si="179"/>
        <v>GO</v>
      </c>
      <c r="W956">
        <f t="shared" si="180"/>
        <v>5300</v>
      </c>
      <c r="X956" t="str">
        <f t="shared" ca="1" si="181"/>
        <v>cu</v>
      </c>
      <c r="Y956" t="str">
        <f t="shared" si="182"/>
        <v>GO</v>
      </c>
      <c r="Z956">
        <f t="shared" si="183"/>
        <v>2650</v>
      </c>
    </row>
    <row r="957" spans="1:26">
      <c r="A957" t="str">
        <f t="shared" si="176"/>
        <v>rt3</v>
      </c>
      <c r="B957" t="str">
        <f t="shared" si="177"/>
        <v>루틴3</v>
      </c>
      <c r="C957">
        <v>104</v>
      </c>
      <c r="D957">
        <v>96</v>
      </c>
      <c r="E957">
        <f t="shared" ca="1" si="185"/>
        <v>3568</v>
      </c>
      <c r="F957">
        <f ca="1">(60+SUMIF(OFFSET(N957,-$C957+1,0,$C957),"EN",OFFSET(O957,-$C957+1,0,$C957)))*SummonTypeTable!$Q$2</f>
        <v>1613.3333333333333</v>
      </c>
      <c r="G957">
        <f ca="1">IF(C957=1,60*SummonTypeTable!$Q$2-OFFSET(F957,0,-1),
IF(F957&lt;&gt;OFFSET(F957,-1,0),OFFSET(F957,-1,0)-OFFSET(F957,0,-1),""))</f>
        <v>-2061.3333333333335</v>
      </c>
      <c r="H957">
        <f ca="1">IF(C957=1,60*SummonTypeTable!$Q$2/OFFSET(F957,0,-1),
IF(F957&lt;&gt;OFFSET(F957,-1,0),OFFSET(F957,-1,0)/OFFSET(F957,0,-1),""))</f>
        <v>0.42227204783258593</v>
      </c>
      <c r="I957">
        <f ca="1">(60+SUMIF(OFFSET(N957,-$C957+1,0,$C957),"EN",OFFSET(O957,-$C957+1,0,$C957))+SUMIF(OFFSET(S957,-$C957+1,0,$C957),"EN",OFFSET(T957,-$C957+1,0,$C957)))*SummonTypeTable!$Q$2</f>
        <v>1613.3333333333333</v>
      </c>
      <c r="J957">
        <f ca="1">IF(C957=1,60*SummonTypeTable!$Q$2-OFFSET(I957,0,-4),
IF(I957&lt;&gt;OFFSET(I957,-1,0),OFFSET(I957,-1,0)-OFFSET(I957,0,-4),""))</f>
        <v>-2061.3333333333335</v>
      </c>
      <c r="K957">
        <f ca="1">IF(C957=1,60*SummonTypeTable!$Q$2/OFFSET(I957,0,-4),
IF(I957&lt;&gt;OFFSET(I957,-1,0),OFFSET(I957,-1,0)/OFFSET(I957,0,-4),""))</f>
        <v>0.42227204783258593</v>
      </c>
      <c r="L957" t="str">
        <f t="shared" ca="1" si="186"/>
        <v>cu</v>
      </c>
      <c r="M957" t="s">
        <v>81</v>
      </c>
      <c r="N957" t="s">
        <v>146</v>
      </c>
      <c r="O957">
        <v>160</v>
      </c>
      <c r="P957" t="str">
        <f t="shared" si="178"/>
        <v>에너지너무많음</v>
      </c>
      <c r="Q957" t="str">
        <f t="shared" ca="1" si="184"/>
        <v>cu</v>
      </c>
      <c r="R957" t="s">
        <v>81</v>
      </c>
      <c r="S957" t="s">
        <v>147</v>
      </c>
      <c r="T957">
        <v>2675</v>
      </c>
      <c r="U957" t="str">
        <f t="shared" ca="1" si="175"/>
        <v>cu</v>
      </c>
      <c r="V957" t="str">
        <f t="shared" si="179"/>
        <v>EN</v>
      </c>
      <c r="W957">
        <f t="shared" si="180"/>
        <v>160</v>
      </c>
      <c r="X957" t="str">
        <f t="shared" ca="1" si="181"/>
        <v>cu</v>
      </c>
      <c r="Y957" t="str">
        <f t="shared" si="182"/>
        <v>GO</v>
      </c>
      <c r="Z957">
        <f t="shared" si="183"/>
        <v>2675</v>
      </c>
    </row>
    <row r="958" spans="1:26">
      <c r="A958" t="str">
        <f t="shared" si="176"/>
        <v>rt3</v>
      </c>
      <c r="B958" t="str">
        <f t="shared" si="177"/>
        <v>루틴3</v>
      </c>
      <c r="C958">
        <v>105</v>
      </c>
      <c r="D958">
        <v>66</v>
      </c>
      <c r="E958">
        <f t="shared" ca="1" si="185"/>
        <v>3634</v>
      </c>
      <c r="F958">
        <f ca="1">(60+SUMIF(OFFSET(N958,-$C958+1,0,$C958),"EN",OFFSET(O958,-$C958+1,0,$C958)))*SummonTypeTable!$Q$2</f>
        <v>1613.3333333333333</v>
      </c>
      <c r="G958" t="str">
        <f ca="1">IF(C958=1,60*SummonTypeTable!$Q$2-OFFSET(F958,0,-1),
IF(F958&lt;&gt;OFFSET(F958,-1,0),OFFSET(F958,-1,0)-OFFSET(F958,0,-1),""))</f>
        <v/>
      </c>
      <c r="H958" t="str">
        <f ca="1">IF(C958=1,60*SummonTypeTable!$Q$2/OFFSET(F958,0,-1),
IF(F958&lt;&gt;OFFSET(F958,-1,0),OFFSET(F958,-1,0)/OFFSET(F958,0,-1),""))</f>
        <v/>
      </c>
      <c r="I958">
        <f ca="1">(60+SUMIF(OFFSET(N958,-$C958+1,0,$C958),"EN",OFFSET(O958,-$C958+1,0,$C958))+SUMIF(OFFSET(S958,-$C958+1,0,$C958),"EN",OFFSET(T958,-$C958+1,0,$C958)))*SummonTypeTable!$Q$2</f>
        <v>1613.3333333333333</v>
      </c>
      <c r="J958" t="str">
        <f ca="1">IF(C958=1,60*SummonTypeTable!$Q$2-OFFSET(I958,0,-4),
IF(I958&lt;&gt;OFFSET(I958,-1,0),OFFSET(I958,-1,0)-OFFSET(I958,0,-4),""))</f>
        <v/>
      </c>
      <c r="K958" t="str">
        <f ca="1">IF(C958=1,60*SummonTypeTable!$Q$2/OFFSET(I958,0,-4),
IF(I958&lt;&gt;OFFSET(I958,-1,0),OFFSET(I958,-1,0)/OFFSET(I958,0,-4),""))</f>
        <v/>
      </c>
      <c r="L958" t="str">
        <f t="shared" ca="1" si="186"/>
        <v>it</v>
      </c>
      <c r="M958" t="s">
        <v>139</v>
      </c>
      <c r="N958" t="s">
        <v>138</v>
      </c>
      <c r="O958">
        <v>1</v>
      </c>
      <c r="P958" t="str">
        <f t="shared" si="178"/>
        <v/>
      </c>
      <c r="Q958" t="str">
        <f t="shared" ca="1" si="184"/>
        <v>cu</v>
      </c>
      <c r="R958" t="s">
        <v>81</v>
      </c>
      <c r="S958" t="s">
        <v>147</v>
      </c>
      <c r="T958">
        <v>2700</v>
      </c>
      <c r="U958" t="str">
        <f t="shared" ca="1" si="175"/>
        <v>it</v>
      </c>
      <c r="V958" t="str">
        <f t="shared" si="179"/>
        <v>Cash_sSpellGacha</v>
      </c>
      <c r="W958">
        <f t="shared" si="180"/>
        <v>1</v>
      </c>
      <c r="X958" t="str">
        <f t="shared" ca="1" si="181"/>
        <v>cu</v>
      </c>
      <c r="Y958" t="str">
        <f t="shared" si="182"/>
        <v>GO</v>
      </c>
      <c r="Z958">
        <f t="shared" si="183"/>
        <v>2700</v>
      </c>
    </row>
    <row r="959" spans="1:26">
      <c r="A959" t="str">
        <f t="shared" si="176"/>
        <v>rt3</v>
      </c>
      <c r="B959" t="str">
        <f t="shared" si="177"/>
        <v>루틴3</v>
      </c>
      <c r="C959">
        <v>106</v>
      </c>
      <c r="D959">
        <v>115</v>
      </c>
      <c r="E959">
        <f t="shared" ca="1" si="185"/>
        <v>3749</v>
      </c>
      <c r="F959">
        <f ca="1">(60+SUMIF(OFFSET(N959,-$C959+1,0,$C959),"EN",OFFSET(O959,-$C959+1,0,$C959)))*SummonTypeTable!$Q$2</f>
        <v>1613.3333333333333</v>
      </c>
      <c r="G959" t="str">
        <f ca="1">IF(C959=1,60*SummonTypeTable!$Q$2-OFFSET(F959,0,-1),
IF(F959&lt;&gt;OFFSET(F959,-1,0),OFFSET(F959,-1,0)-OFFSET(F959,0,-1),""))</f>
        <v/>
      </c>
      <c r="H959" t="str">
        <f ca="1">IF(C959=1,60*SummonTypeTable!$Q$2/OFFSET(F959,0,-1),
IF(F959&lt;&gt;OFFSET(F959,-1,0),OFFSET(F959,-1,0)/OFFSET(F959,0,-1),""))</f>
        <v/>
      </c>
      <c r="I959">
        <f ca="1">(60+SUMIF(OFFSET(N959,-$C959+1,0,$C959),"EN",OFFSET(O959,-$C959+1,0,$C959))+SUMIF(OFFSET(S959,-$C959+1,0,$C959),"EN",OFFSET(T959,-$C959+1,0,$C959)))*SummonTypeTable!$Q$2</f>
        <v>1613.3333333333333</v>
      </c>
      <c r="J959" t="str">
        <f ca="1">IF(C959=1,60*SummonTypeTable!$Q$2-OFFSET(I959,0,-4),
IF(I959&lt;&gt;OFFSET(I959,-1,0),OFFSET(I959,-1,0)-OFFSET(I959,0,-4),""))</f>
        <v/>
      </c>
      <c r="K959" t="str">
        <f ca="1">IF(C959=1,60*SummonTypeTable!$Q$2/OFFSET(I959,0,-4),
IF(I959&lt;&gt;OFFSET(I959,-1,0),OFFSET(I959,-1,0)/OFFSET(I959,0,-4),""))</f>
        <v/>
      </c>
      <c r="L959" t="str">
        <f t="shared" ca="1" si="186"/>
        <v>cu</v>
      </c>
      <c r="M959" t="s">
        <v>81</v>
      </c>
      <c r="N959" t="s">
        <v>147</v>
      </c>
      <c r="O959">
        <v>5450</v>
      </c>
      <c r="P959" t="str">
        <f t="shared" si="178"/>
        <v/>
      </c>
      <c r="Q959" t="str">
        <f t="shared" ca="1" si="184"/>
        <v>cu</v>
      </c>
      <c r="R959" t="s">
        <v>81</v>
      </c>
      <c r="S959" t="s">
        <v>147</v>
      </c>
      <c r="T959">
        <v>2725</v>
      </c>
      <c r="U959" t="str">
        <f t="shared" ca="1" si="175"/>
        <v>cu</v>
      </c>
      <c r="V959" t="str">
        <f t="shared" si="179"/>
        <v>GO</v>
      </c>
      <c r="W959">
        <f t="shared" si="180"/>
        <v>5450</v>
      </c>
      <c r="X959" t="str">
        <f t="shared" ca="1" si="181"/>
        <v>cu</v>
      </c>
      <c r="Y959" t="str">
        <f t="shared" si="182"/>
        <v>GO</v>
      </c>
      <c r="Z959">
        <f t="shared" si="183"/>
        <v>2725</v>
      </c>
    </row>
    <row r="960" spans="1:26">
      <c r="A960" t="str">
        <f t="shared" si="176"/>
        <v>rt3</v>
      </c>
      <c r="B960" t="str">
        <f t="shared" si="177"/>
        <v>루틴3</v>
      </c>
      <c r="C960">
        <v>107</v>
      </c>
      <c r="D960">
        <v>111</v>
      </c>
      <c r="E960">
        <f t="shared" ca="1" si="185"/>
        <v>3860</v>
      </c>
      <c r="F960">
        <f ca="1">(60+SUMIF(OFFSET(N960,-$C960+1,0,$C960),"EN",OFFSET(O960,-$C960+1,0,$C960)))*SummonTypeTable!$Q$2</f>
        <v>1733.3333333333333</v>
      </c>
      <c r="G960">
        <f ca="1">IF(C960=1,60*SummonTypeTable!$Q$2-OFFSET(F960,0,-1),
IF(F960&lt;&gt;OFFSET(F960,-1,0),OFFSET(F960,-1,0)-OFFSET(F960,0,-1),""))</f>
        <v>-2246.666666666667</v>
      </c>
      <c r="H960">
        <f ca="1">IF(C960=1,60*SummonTypeTable!$Q$2/OFFSET(F960,0,-1),
IF(F960&lt;&gt;OFFSET(F960,-1,0),OFFSET(F960,-1,0)/OFFSET(F960,0,-1),""))</f>
        <v>0.4179620034542314</v>
      </c>
      <c r="I960">
        <f ca="1">(60+SUMIF(OFFSET(N960,-$C960+1,0,$C960),"EN",OFFSET(O960,-$C960+1,0,$C960))+SUMIF(OFFSET(S960,-$C960+1,0,$C960),"EN",OFFSET(T960,-$C960+1,0,$C960)))*SummonTypeTable!$Q$2</f>
        <v>1733.3333333333333</v>
      </c>
      <c r="J960">
        <f ca="1">IF(C960=1,60*SummonTypeTable!$Q$2-OFFSET(I960,0,-4),
IF(I960&lt;&gt;OFFSET(I960,-1,0),OFFSET(I960,-1,0)-OFFSET(I960,0,-4),""))</f>
        <v>-2246.666666666667</v>
      </c>
      <c r="K960">
        <f ca="1">IF(C960=1,60*SummonTypeTable!$Q$2/OFFSET(I960,0,-4),
IF(I960&lt;&gt;OFFSET(I960,-1,0),OFFSET(I960,-1,0)/OFFSET(I960,0,-4),""))</f>
        <v>0.4179620034542314</v>
      </c>
      <c r="L960" t="str">
        <f t="shared" ca="1" si="186"/>
        <v>cu</v>
      </c>
      <c r="M960" t="s">
        <v>81</v>
      </c>
      <c r="N960" t="s">
        <v>146</v>
      </c>
      <c r="O960">
        <v>180</v>
      </c>
      <c r="P960" t="str">
        <f t="shared" si="178"/>
        <v>에너지너무많음</v>
      </c>
      <c r="Q960" t="str">
        <f t="shared" ca="1" si="184"/>
        <v>cu</v>
      </c>
      <c r="R960" t="s">
        <v>81</v>
      </c>
      <c r="S960" t="s">
        <v>147</v>
      </c>
      <c r="T960">
        <v>2750</v>
      </c>
      <c r="U960" t="str">
        <f t="shared" ca="1" si="175"/>
        <v>cu</v>
      </c>
      <c r="V960" t="str">
        <f t="shared" si="179"/>
        <v>EN</v>
      </c>
      <c r="W960">
        <f t="shared" si="180"/>
        <v>180</v>
      </c>
      <c r="X960" t="str">
        <f t="shared" ca="1" si="181"/>
        <v>cu</v>
      </c>
      <c r="Y960" t="str">
        <f t="shared" si="182"/>
        <v>GO</v>
      </c>
      <c r="Z960">
        <f t="shared" si="183"/>
        <v>2750</v>
      </c>
    </row>
    <row r="961" spans="1:26">
      <c r="A961" t="str">
        <f t="shared" si="176"/>
        <v>rt3</v>
      </c>
      <c r="B961" t="str">
        <f t="shared" si="177"/>
        <v>루틴3</v>
      </c>
      <c r="C961">
        <v>108</v>
      </c>
      <c r="D961">
        <v>95</v>
      </c>
      <c r="E961">
        <f t="shared" ca="1" si="185"/>
        <v>3955</v>
      </c>
      <c r="F961">
        <f ca="1">(60+SUMIF(OFFSET(N961,-$C961+1,0,$C961),"EN",OFFSET(O961,-$C961+1,0,$C961)))*SummonTypeTable!$Q$2</f>
        <v>1733.3333333333333</v>
      </c>
      <c r="G961" t="str">
        <f ca="1">IF(C961=1,60*SummonTypeTable!$Q$2-OFFSET(F961,0,-1),
IF(F961&lt;&gt;OFFSET(F961,-1,0),OFFSET(F961,-1,0)-OFFSET(F961,0,-1),""))</f>
        <v/>
      </c>
      <c r="H961" t="str">
        <f ca="1">IF(C961=1,60*SummonTypeTable!$Q$2/OFFSET(F961,0,-1),
IF(F961&lt;&gt;OFFSET(F961,-1,0),OFFSET(F961,-1,0)/OFFSET(F961,0,-1),""))</f>
        <v/>
      </c>
      <c r="I961">
        <f ca="1">(60+SUMIF(OFFSET(N961,-$C961+1,0,$C961),"EN",OFFSET(O961,-$C961+1,0,$C961))+SUMIF(OFFSET(S961,-$C961+1,0,$C961),"EN",OFFSET(T961,-$C961+1,0,$C961)))*SummonTypeTable!$Q$2</f>
        <v>1733.3333333333333</v>
      </c>
      <c r="J961" t="str">
        <f ca="1">IF(C961=1,60*SummonTypeTable!$Q$2-OFFSET(I961,0,-4),
IF(I961&lt;&gt;OFFSET(I961,-1,0),OFFSET(I961,-1,0)-OFFSET(I961,0,-4),""))</f>
        <v/>
      </c>
      <c r="K961" t="str">
        <f ca="1">IF(C961=1,60*SummonTypeTable!$Q$2/OFFSET(I961,0,-4),
IF(I961&lt;&gt;OFFSET(I961,-1,0),OFFSET(I961,-1,0)/OFFSET(I961,0,-4),""))</f>
        <v/>
      </c>
      <c r="L961" t="str">
        <f t="shared" ca="1" si="186"/>
        <v>it</v>
      </c>
      <c r="M961" t="s">
        <v>139</v>
      </c>
      <c r="N961" t="s">
        <v>138</v>
      </c>
      <c r="O961">
        <v>10</v>
      </c>
      <c r="P961" t="str">
        <f t="shared" si="178"/>
        <v/>
      </c>
      <c r="Q961" t="str">
        <f t="shared" ca="1" si="184"/>
        <v>cu</v>
      </c>
      <c r="R961" t="s">
        <v>81</v>
      </c>
      <c r="S961" t="s">
        <v>147</v>
      </c>
      <c r="T961">
        <v>2775</v>
      </c>
      <c r="U961" t="str">
        <f t="shared" ca="1" si="175"/>
        <v>it</v>
      </c>
      <c r="V961" t="str">
        <f t="shared" si="179"/>
        <v>Cash_sSpellGacha</v>
      </c>
      <c r="W961">
        <f t="shared" si="180"/>
        <v>10</v>
      </c>
      <c r="X961" t="str">
        <f t="shared" ca="1" si="181"/>
        <v>cu</v>
      </c>
      <c r="Y961" t="str">
        <f t="shared" si="182"/>
        <v>GO</v>
      </c>
      <c r="Z961">
        <f t="shared" si="183"/>
        <v>2775</v>
      </c>
    </row>
    <row r="962" spans="1:26">
      <c r="A962" t="str">
        <f t="shared" si="176"/>
        <v>rt3</v>
      </c>
      <c r="B962" t="str">
        <f t="shared" si="177"/>
        <v>루틴3</v>
      </c>
      <c r="C962">
        <v>109</v>
      </c>
      <c r="D962">
        <v>126</v>
      </c>
      <c r="E962">
        <f t="shared" ca="1" si="185"/>
        <v>4081</v>
      </c>
      <c r="F962">
        <f ca="1">(60+SUMIF(OFFSET(N962,-$C962+1,0,$C962),"EN",OFFSET(O962,-$C962+1,0,$C962)))*SummonTypeTable!$Q$2</f>
        <v>1733.3333333333333</v>
      </c>
      <c r="G962" t="str">
        <f ca="1">IF(C962=1,60*SummonTypeTable!$Q$2-OFFSET(F962,0,-1),
IF(F962&lt;&gt;OFFSET(F962,-1,0),OFFSET(F962,-1,0)-OFFSET(F962,0,-1),""))</f>
        <v/>
      </c>
      <c r="H962" t="str">
        <f ca="1">IF(C962=1,60*SummonTypeTable!$Q$2/OFFSET(F962,0,-1),
IF(F962&lt;&gt;OFFSET(F962,-1,0),OFFSET(F962,-1,0)/OFFSET(F962,0,-1),""))</f>
        <v/>
      </c>
      <c r="I962">
        <f ca="1">(60+SUMIF(OFFSET(N962,-$C962+1,0,$C962),"EN",OFFSET(O962,-$C962+1,0,$C962))+SUMIF(OFFSET(S962,-$C962+1,0,$C962),"EN",OFFSET(T962,-$C962+1,0,$C962)))*SummonTypeTable!$Q$2</f>
        <v>1733.3333333333333</v>
      </c>
      <c r="J962" t="str">
        <f ca="1">IF(C962=1,60*SummonTypeTable!$Q$2-OFFSET(I962,0,-4),
IF(I962&lt;&gt;OFFSET(I962,-1,0),OFFSET(I962,-1,0)-OFFSET(I962,0,-4),""))</f>
        <v/>
      </c>
      <c r="K962" t="str">
        <f ca="1">IF(C962=1,60*SummonTypeTable!$Q$2/OFFSET(I962,0,-4),
IF(I962&lt;&gt;OFFSET(I962,-1,0),OFFSET(I962,-1,0)/OFFSET(I962,0,-4),""))</f>
        <v/>
      </c>
      <c r="L962" t="str">
        <f t="shared" ca="1" si="186"/>
        <v>cu</v>
      </c>
      <c r="M962" t="s">
        <v>81</v>
      </c>
      <c r="N962" t="s">
        <v>147</v>
      </c>
      <c r="O962">
        <v>5600</v>
      </c>
      <c r="P962" t="str">
        <f t="shared" si="178"/>
        <v/>
      </c>
      <c r="Q962" t="str">
        <f t="shared" ca="1" si="184"/>
        <v>cu</v>
      </c>
      <c r="R962" t="s">
        <v>81</v>
      </c>
      <c r="S962" t="s">
        <v>147</v>
      </c>
      <c r="T962">
        <v>2800</v>
      </c>
      <c r="U962" t="str">
        <f t="shared" ref="U962:U1025" ca="1" si="187">IF(LEN(L962)=0,"",L962)</f>
        <v>cu</v>
      </c>
      <c r="V962" t="str">
        <f t="shared" si="179"/>
        <v>GO</v>
      </c>
      <c r="W962">
        <f t="shared" si="180"/>
        <v>5600</v>
      </c>
      <c r="X962" t="str">
        <f t="shared" ca="1" si="181"/>
        <v>cu</v>
      </c>
      <c r="Y962" t="str">
        <f t="shared" si="182"/>
        <v>GO</v>
      </c>
      <c r="Z962">
        <f t="shared" si="183"/>
        <v>2800</v>
      </c>
    </row>
    <row r="963" spans="1:26">
      <c r="A963" t="str">
        <f t="shared" si="176"/>
        <v>rt3</v>
      </c>
      <c r="B963" t="str">
        <f t="shared" si="177"/>
        <v>루틴3</v>
      </c>
      <c r="C963">
        <v>110</v>
      </c>
      <c r="D963">
        <v>87</v>
      </c>
      <c r="E963">
        <f t="shared" ca="1" si="185"/>
        <v>4168</v>
      </c>
      <c r="F963">
        <f ca="1">(60+SUMIF(OFFSET(N963,-$C963+1,0,$C963),"EN",OFFSET(O963,-$C963+1,0,$C963)))*SummonTypeTable!$Q$2</f>
        <v>1866.6666666666665</v>
      </c>
      <c r="G963">
        <f ca="1">IF(C963=1,60*SummonTypeTable!$Q$2-OFFSET(F963,0,-1),
IF(F963&lt;&gt;OFFSET(F963,-1,0),OFFSET(F963,-1,0)-OFFSET(F963,0,-1),""))</f>
        <v>-2434.666666666667</v>
      </c>
      <c r="H963">
        <f ca="1">IF(C963=1,60*SummonTypeTable!$Q$2/OFFSET(F963,0,-1),
IF(F963&lt;&gt;OFFSET(F963,-1,0),OFFSET(F963,-1,0)/OFFSET(F963,0,-1),""))</f>
        <v>0.41586692258477287</v>
      </c>
      <c r="I963">
        <f ca="1">(60+SUMIF(OFFSET(N963,-$C963+1,0,$C963),"EN",OFFSET(O963,-$C963+1,0,$C963))+SUMIF(OFFSET(S963,-$C963+1,0,$C963),"EN",OFFSET(T963,-$C963+1,0,$C963)))*SummonTypeTable!$Q$2</f>
        <v>1866.6666666666665</v>
      </c>
      <c r="J963">
        <f ca="1">IF(C963=1,60*SummonTypeTable!$Q$2-OFFSET(I963,0,-4),
IF(I963&lt;&gt;OFFSET(I963,-1,0),OFFSET(I963,-1,0)-OFFSET(I963,0,-4),""))</f>
        <v>-2434.666666666667</v>
      </c>
      <c r="K963">
        <f ca="1">IF(C963=1,60*SummonTypeTable!$Q$2/OFFSET(I963,0,-4),
IF(I963&lt;&gt;OFFSET(I963,-1,0),OFFSET(I963,-1,0)/OFFSET(I963,0,-4),""))</f>
        <v>0.41586692258477287</v>
      </c>
      <c r="L963" t="str">
        <f t="shared" ca="1" si="186"/>
        <v>cu</v>
      </c>
      <c r="M963" t="s">
        <v>81</v>
      </c>
      <c r="N963" t="s">
        <v>146</v>
      </c>
      <c r="O963">
        <v>200</v>
      </c>
      <c r="P963" t="str">
        <f t="shared" si="178"/>
        <v>에너지너무많음</v>
      </c>
      <c r="Q963" t="str">
        <f t="shared" ca="1" si="184"/>
        <v>cu</v>
      </c>
      <c r="R963" t="s">
        <v>81</v>
      </c>
      <c r="S963" t="s">
        <v>147</v>
      </c>
      <c r="T963">
        <v>2825</v>
      </c>
      <c r="U963" t="str">
        <f t="shared" ca="1" si="187"/>
        <v>cu</v>
      </c>
      <c r="V963" t="str">
        <f t="shared" si="179"/>
        <v>EN</v>
      </c>
      <c r="W963">
        <f t="shared" si="180"/>
        <v>200</v>
      </c>
      <c r="X963" t="str">
        <f t="shared" ca="1" si="181"/>
        <v>cu</v>
      </c>
      <c r="Y963" t="str">
        <f t="shared" si="182"/>
        <v>GO</v>
      </c>
      <c r="Z963">
        <f t="shared" si="183"/>
        <v>2825</v>
      </c>
    </row>
    <row r="964" spans="1:26">
      <c r="A964" t="str">
        <f t="shared" si="176"/>
        <v>rt3</v>
      </c>
      <c r="B964" t="str">
        <f t="shared" si="177"/>
        <v>루틴3</v>
      </c>
      <c r="C964">
        <v>111</v>
      </c>
      <c r="D964">
        <v>45</v>
      </c>
      <c r="E964">
        <f t="shared" ca="1" si="185"/>
        <v>4213</v>
      </c>
      <c r="F964">
        <f ca="1">(60+SUMIF(OFFSET(N964,-$C964+1,0,$C964),"EN",OFFSET(O964,-$C964+1,0,$C964)))*SummonTypeTable!$Q$2</f>
        <v>1866.6666666666665</v>
      </c>
      <c r="G964" t="str">
        <f ca="1">IF(C964=1,60*SummonTypeTable!$Q$2-OFFSET(F964,0,-1),
IF(F964&lt;&gt;OFFSET(F964,-1,0),OFFSET(F964,-1,0)-OFFSET(F964,0,-1),""))</f>
        <v/>
      </c>
      <c r="H964" t="str">
        <f ca="1">IF(C964=1,60*SummonTypeTable!$Q$2/OFFSET(F964,0,-1),
IF(F964&lt;&gt;OFFSET(F964,-1,0),OFFSET(F964,-1,0)/OFFSET(F964,0,-1),""))</f>
        <v/>
      </c>
      <c r="I964">
        <f ca="1">(60+SUMIF(OFFSET(N964,-$C964+1,0,$C964),"EN",OFFSET(O964,-$C964+1,0,$C964))+SUMIF(OFFSET(S964,-$C964+1,0,$C964),"EN",OFFSET(T964,-$C964+1,0,$C964)))*SummonTypeTable!$Q$2</f>
        <v>1866.6666666666665</v>
      </c>
      <c r="J964" t="str">
        <f ca="1">IF(C964=1,60*SummonTypeTable!$Q$2-OFFSET(I964,0,-4),
IF(I964&lt;&gt;OFFSET(I964,-1,0),OFFSET(I964,-1,0)-OFFSET(I964,0,-4),""))</f>
        <v/>
      </c>
      <c r="K964" t="str">
        <f ca="1">IF(C964=1,60*SummonTypeTable!$Q$2/OFFSET(I964,0,-4),
IF(I964&lt;&gt;OFFSET(I964,-1,0),OFFSET(I964,-1,0)/OFFSET(I964,0,-4),""))</f>
        <v/>
      </c>
      <c r="L964" t="str">
        <f t="shared" ca="1" si="186"/>
        <v>it</v>
      </c>
      <c r="M964" t="s">
        <v>139</v>
      </c>
      <c r="N964" t="s">
        <v>158</v>
      </c>
      <c r="O964">
        <v>1</v>
      </c>
      <c r="P964" t="str">
        <f t="shared" si="178"/>
        <v/>
      </c>
      <c r="Q964" t="str">
        <f t="shared" ca="1" si="184"/>
        <v>cu</v>
      </c>
      <c r="R964" t="s">
        <v>81</v>
      </c>
      <c r="S964" t="s">
        <v>147</v>
      </c>
      <c r="T964">
        <v>2850</v>
      </c>
      <c r="U964" t="str">
        <f t="shared" ca="1" si="187"/>
        <v>it</v>
      </c>
      <c r="V964" t="str">
        <f t="shared" si="179"/>
        <v>Cash_sEquipGacha</v>
      </c>
      <c r="W964">
        <f t="shared" si="180"/>
        <v>1</v>
      </c>
      <c r="X964" t="str">
        <f t="shared" ca="1" si="181"/>
        <v>cu</v>
      </c>
      <c r="Y964" t="str">
        <f t="shared" si="182"/>
        <v>GO</v>
      </c>
      <c r="Z964">
        <f t="shared" si="183"/>
        <v>2850</v>
      </c>
    </row>
    <row r="965" spans="1:26">
      <c r="A965" t="str">
        <f t="shared" si="176"/>
        <v>rt3</v>
      </c>
      <c r="B965" t="str">
        <f t="shared" si="177"/>
        <v>루틴3</v>
      </c>
      <c r="C965">
        <v>112</v>
      </c>
      <c r="D965">
        <v>52</v>
      </c>
      <c r="E965">
        <f t="shared" ca="1" si="185"/>
        <v>4265</v>
      </c>
      <c r="F965">
        <f ca="1">(60+SUMIF(OFFSET(N965,-$C965+1,0,$C965),"EN",OFFSET(O965,-$C965+1,0,$C965)))*SummonTypeTable!$Q$2</f>
        <v>1866.6666666666665</v>
      </c>
      <c r="G965" t="str">
        <f ca="1">IF(C965=1,60*SummonTypeTable!$Q$2-OFFSET(F965,0,-1),
IF(F965&lt;&gt;OFFSET(F965,-1,0),OFFSET(F965,-1,0)-OFFSET(F965,0,-1),""))</f>
        <v/>
      </c>
      <c r="H965" t="str">
        <f ca="1">IF(C965=1,60*SummonTypeTable!$Q$2/OFFSET(F965,0,-1),
IF(F965&lt;&gt;OFFSET(F965,-1,0),OFFSET(F965,-1,0)/OFFSET(F965,0,-1),""))</f>
        <v/>
      </c>
      <c r="I965">
        <f ca="1">(60+SUMIF(OFFSET(N965,-$C965+1,0,$C965),"EN",OFFSET(O965,-$C965+1,0,$C965))+SUMIF(OFFSET(S965,-$C965+1,0,$C965),"EN",OFFSET(T965,-$C965+1,0,$C965)))*SummonTypeTable!$Q$2</f>
        <v>1866.6666666666665</v>
      </c>
      <c r="J965" t="str">
        <f ca="1">IF(C965=1,60*SummonTypeTable!$Q$2-OFFSET(I965,0,-4),
IF(I965&lt;&gt;OFFSET(I965,-1,0),OFFSET(I965,-1,0)-OFFSET(I965,0,-4),""))</f>
        <v/>
      </c>
      <c r="K965" t="str">
        <f ca="1">IF(C965=1,60*SummonTypeTable!$Q$2/OFFSET(I965,0,-4),
IF(I965&lt;&gt;OFFSET(I965,-1,0),OFFSET(I965,-1,0)/OFFSET(I965,0,-4),""))</f>
        <v/>
      </c>
      <c r="L965" t="str">
        <f t="shared" ca="1" si="186"/>
        <v>cu</v>
      </c>
      <c r="M965" t="s">
        <v>81</v>
      </c>
      <c r="N965" t="s">
        <v>147</v>
      </c>
      <c r="O965">
        <v>5750</v>
      </c>
      <c r="P965" t="str">
        <f t="shared" si="178"/>
        <v/>
      </c>
      <c r="Q965" t="str">
        <f t="shared" ca="1" si="184"/>
        <v>cu</v>
      </c>
      <c r="R965" t="s">
        <v>81</v>
      </c>
      <c r="S965" t="s">
        <v>147</v>
      </c>
      <c r="T965">
        <v>2875</v>
      </c>
      <c r="U965" t="str">
        <f t="shared" ca="1" si="187"/>
        <v>cu</v>
      </c>
      <c r="V965" t="str">
        <f t="shared" si="179"/>
        <v>GO</v>
      </c>
      <c r="W965">
        <f t="shared" si="180"/>
        <v>5750</v>
      </c>
      <c r="X965" t="str">
        <f t="shared" ca="1" si="181"/>
        <v>cu</v>
      </c>
      <c r="Y965" t="str">
        <f t="shared" si="182"/>
        <v>GO</v>
      </c>
      <c r="Z965">
        <f t="shared" si="183"/>
        <v>2875</v>
      </c>
    </row>
    <row r="966" spans="1:26">
      <c r="A966" t="str">
        <f t="shared" si="176"/>
        <v>rt3</v>
      </c>
      <c r="B966" t="str">
        <f t="shared" si="177"/>
        <v>루틴3</v>
      </c>
      <c r="C966">
        <v>113</v>
      </c>
      <c r="D966">
        <v>79</v>
      </c>
      <c r="E966">
        <f t="shared" ca="1" si="185"/>
        <v>4344</v>
      </c>
      <c r="F966">
        <f ca="1">(60+SUMIF(OFFSET(N966,-$C966+1,0,$C966),"EN",OFFSET(O966,-$C966+1,0,$C966)))*SummonTypeTable!$Q$2</f>
        <v>1866.6666666666665</v>
      </c>
      <c r="G966" t="str">
        <f ca="1">IF(C966=1,60*SummonTypeTable!$Q$2-OFFSET(F966,0,-1),
IF(F966&lt;&gt;OFFSET(F966,-1,0),OFFSET(F966,-1,0)-OFFSET(F966,0,-1),""))</f>
        <v/>
      </c>
      <c r="H966" t="str">
        <f ca="1">IF(C966=1,60*SummonTypeTable!$Q$2/OFFSET(F966,0,-1),
IF(F966&lt;&gt;OFFSET(F966,-1,0),OFFSET(F966,-1,0)/OFFSET(F966,0,-1),""))</f>
        <v/>
      </c>
      <c r="I966">
        <f ca="1">(60+SUMIF(OFFSET(N966,-$C966+1,0,$C966),"EN",OFFSET(O966,-$C966+1,0,$C966))+SUMIF(OFFSET(S966,-$C966+1,0,$C966),"EN",OFFSET(T966,-$C966+1,0,$C966)))*SummonTypeTable!$Q$2</f>
        <v>1866.6666666666665</v>
      </c>
      <c r="J966" t="str">
        <f ca="1">IF(C966=1,60*SummonTypeTable!$Q$2-OFFSET(I966,0,-4),
IF(I966&lt;&gt;OFFSET(I966,-1,0),OFFSET(I966,-1,0)-OFFSET(I966,0,-4),""))</f>
        <v/>
      </c>
      <c r="K966" t="str">
        <f ca="1">IF(C966=1,60*SummonTypeTable!$Q$2/OFFSET(I966,0,-4),
IF(I966&lt;&gt;OFFSET(I966,-1,0),OFFSET(I966,-1,0)/OFFSET(I966,0,-4),""))</f>
        <v/>
      </c>
      <c r="L966" t="str">
        <f t="shared" ca="1" si="186"/>
        <v>it</v>
      </c>
      <c r="M966" t="s">
        <v>139</v>
      </c>
      <c r="N966" t="s">
        <v>140</v>
      </c>
      <c r="O966">
        <v>2</v>
      </c>
      <c r="P966" t="str">
        <f t="shared" si="178"/>
        <v/>
      </c>
      <c r="Q966" t="str">
        <f t="shared" ca="1" si="184"/>
        <v>cu</v>
      </c>
      <c r="R966" t="s">
        <v>81</v>
      </c>
      <c r="S966" t="s">
        <v>147</v>
      </c>
      <c r="T966">
        <v>2900</v>
      </c>
      <c r="U966" t="str">
        <f t="shared" ca="1" si="187"/>
        <v>it</v>
      </c>
      <c r="V966" t="str">
        <f t="shared" si="179"/>
        <v>Cash_sCharacterGacha</v>
      </c>
      <c r="W966">
        <f t="shared" si="180"/>
        <v>2</v>
      </c>
      <c r="X966" t="str">
        <f t="shared" ca="1" si="181"/>
        <v>cu</v>
      </c>
      <c r="Y966" t="str">
        <f t="shared" si="182"/>
        <v>GO</v>
      </c>
      <c r="Z966">
        <f t="shared" si="183"/>
        <v>2900</v>
      </c>
    </row>
    <row r="967" spans="1:26">
      <c r="A967" t="str">
        <f t="shared" si="176"/>
        <v>rt3</v>
      </c>
      <c r="B967" t="str">
        <f t="shared" si="177"/>
        <v>루틴3</v>
      </c>
      <c r="C967">
        <v>114</v>
      </c>
      <c r="D967">
        <v>105</v>
      </c>
      <c r="E967">
        <f t="shared" ca="1" si="185"/>
        <v>4449</v>
      </c>
      <c r="F967">
        <f ca="1">(60+SUMIF(OFFSET(N967,-$C967+1,0,$C967),"EN",OFFSET(O967,-$C967+1,0,$C967)))*SummonTypeTable!$Q$2</f>
        <v>1866.6666666666665</v>
      </c>
      <c r="G967" t="str">
        <f ca="1">IF(C967=1,60*SummonTypeTable!$Q$2-OFFSET(F967,0,-1),
IF(F967&lt;&gt;OFFSET(F967,-1,0),OFFSET(F967,-1,0)-OFFSET(F967,0,-1),""))</f>
        <v/>
      </c>
      <c r="H967" t="str">
        <f ca="1">IF(C967=1,60*SummonTypeTable!$Q$2/OFFSET(F967,0,-1),
IF(F967&lt;&gt;OFFSET(F967,-1,0),OFFSET(F967,-1,0)/OFFSET(F967,0,-1),""))</f>
        <v/>
      </c>
      <c r="I967">
        <f ca="1">(60+SUMIF(OFFSET(N967,-$C967+1,0,$C967),"EN",OFFSET(O967,-$C967+1,0,$C967))+SUMIF(OFFSET(S967,-$C967+1,0,$C967),"EN",OFFSET(T967,-$C967+1,0,$C967)))*SummonTypeTable!$Q$2</f>
        <v>1866.6666666666665</v>
      </c>
      <c r="J967" t="str">
        <f ca="1">IF(C967=1,60*SummonTypeTable!$Q$2-OFFSET(I967,0,-4),
IF(I967&lt;&gt;OFFSET(I967,-1,0),OFFSET(I967,-1,0)-OFFSET(I967,0,-4),""))</f>
        <v/>
      </c>
      <c r="K967" t="str">
        <f ca="1">IF(C967=1,60*SummonTypeTable!$Q$2/OFFSET(I967,0,-4),
IF(I967&lt;&gt;OFFSET(I967,-1,0),OFFSET(I967,-1,0)/OFFSET(I967,0,-4),""))</f>
        <v/>
      </c>
      <c r="L967" t="str">
        <f t="shared" ca="1" si="186"/>
        <v>cu</v>
      </c>
      <c r="M967" t="s">
        <v>81</v>
      </c>
      <c r="N967" t="s">
        <v>147</v>
      </c>
      <c r="O967">
        <v>5850</v>
      </c>
      <c r="P967" t="str">
        <f t="shared" si="178"/>
        <v/>
      </c>
      <c r="Q967" t="str">
        <f t="shared" ca="1" si="184"/>
        <v>cu</v>
      </c>
      <c r="R967" t="s">
        <v>81</v>
      </c>
      <c r="S967" t="s">
        <v>147</v>
      </c>
      <c r="T967">
        <v>2925</v>
      </c>
      <c r="U967" t="str">
        <f t="shared" ca="1" si="187"/>
        <v>cu</v>
      </c>
      <c r="V967" t="str">
        <f t="shared" si="179"/>
        <v>GO</v>
      </c>
      <c r="W967">
        <f t="shared" si="180"/>
        <v>5850</v>
      </c>
      <c r="X967" t="str">
        <f t="shared" ca="1" si="181"/>
        <v>cu</v>
      </c>
      <c r="Y967" t="str">
        <f t="shared" si="182"/>
        <v>GO</v>
      </c>
      <c r="Z967">
        <f t="shared" si="183"/>
        <v>2925</v>
      </c>
    </row>
    <row r="968" spans="1:26">
      <c r="A968" t="str">
        <f t="shared" si="176"/>
        <v>rt3</v>
      </c>
      <c r="B968" t="str">
        <f t="shared" si="177"/>
        <v>루틴3</v>
      </c>
      <c r="C968">
        <v>115</v>
      </c>
      <c r="D968">
        <v>43</v>
      </c>
      <c r="E968">
        <f t="shared" ca="1" si="185"/>
        <v>4492</v>
      </c>
      <c r="F968">
        <f ca="1">(60+SUMIF(OFFSET(N968,-$C968+1,0,$C968),"EN",OFFSET(O968,-$C968+1,0,$C968)))*SummonTypeTable!$Q$2</f>
        <v>2013.3333333333333</v>
      </c>
      <c r="G968">
        <f ca="1">IF(C968=1,60*SummonTypeTable!$Q$2-OFFSET(F968,0,-1),
IF(F968&lt;&gt;OFFSET(F968,-1,0),OFFSET(F968,-1,0)-OFFSET(F968,0,-1),""))</f>
        <v>-2625.3333333333335</v>
      </c>
      <c r="H968">
        <f ca="1">IF(C968=1,60*SummonTypeTable!$Q$2/OFFSET(F968,0,-1),
IF(F968&lt;&gt;OFFSET(F968,-1,0),OFFSET(F968,-1,0)/OFFSET(F968,0,-1),""))</f>
        <v>0.41555357672899967</v>
      </c>
      <c r="I968">
        <f ca="1">(60+SUMIF(OFFSET(N968,-$C968+1,0,$C968),"EN",OFFSET(O968,-$C968+1,0,$C968))+SUMIF(OFFSET(S968,-$C968+1,0,$C968),"EN",OFFSET(T968,-$C968+1,0,$C968)))*SummonTypeTable!$Q$2</f>
        <v>2013.3333333333333</v>
      </c>
      <c r="J968">
        <f ca="1">IF(C968=1,60*SummonTypeTable!$Q$2-OFFSET(I968,0,-4),
IF(I968&lt;&gt;OFFSET(I968,-1,0),OFFSET(I968,-1,0)-OFFSET(I968,0,-4),""))</f>
        <v>-2625.3333333333335</v>
      </c>
      <c r="K968">
        <f ca="1">IF(C968=1,60*SummonTypeTable!$Q$2/OFFSET(I968,0,-4),
IF(I968&lt;&gt;OFFSET(I968,-1,0),OFFSET(I968,-1,0)/OFFSET(I968,0,-4),""))</f>
        <v>0.41555357672899967</v>
      </c>
      <c r="L968" t="str">
        <f t="shared" ca="1" si="186"/>
        <v>cu</v>
      </c>
      <c r="M968" t="s">
        <v>81</v>
      </c>
      <c r="N968" t="s">
        <v>146</v>
      </c>
      <c r="O968">
        <v>220</v>
      </c>
      <c r="P968" t="str">
        <f t="shared" si="178"/>
        <v>에너지너무많음</v>
      </c>
      <c r="Q968" t="str">
        <f t="shared" ca="1" si="184"/>
        <v>cu</v>
      </c>
      <c r="R968" t="s">
        <v>81</v>
      </c>
      <c r="S968" t="s">
        <v>147</v>
      </c>
      <c r="T968">
        <v>2950</v>
      </c>
      <c r="U968" t="str">
        <f t="shared" ca="1" si="187"/>
        <v>cu</v>
      </c>
      <c r="V968" t="str">
        <f t="shared" si="179"/>
        <v>EN</v>
      </c>
      <c r="W968">
        <f t="shared" si="180"/>
        <v>220</v>
      </c>
      <c r="X968" t="str">
        <f t="shared" ca="1" si="181"/>
        <v>cu</v>
      </c>
      <c r="Y968" t="str">
        <f t="shared" si="182"/>
        <v>GO</v>
      </c>
      <c r="Z968">
        <f t="shared" si="183"/>
        <v>2950</v>
      </c>
    </row>
    <row r="969" spans="1:26">
      <c r="A969" t="str">
        <f t="shared" si="176"/>
        <v>rt3</v>
      </c>
      <c r="B969" t="str">
        <f t="shared" si="177"/>
        <v>루틴3</v>
      </c>
      <c r="C969">
        <v>116</v>
      </c>
      <c r="D969">
        <v>87</v>
      </c>
      <c r="E969">
        <f t="shared" ca="1" si="185"/>
        <v>4579</v>
      </c>
      <c r="F969">
        <f ca="1">(60+SUMIF(OFFSET(N969,-$C969+1,0,$C969),"EN",OFFSET(O969,-$C969+1,0,$C969)))*SummonTypeTable!$Q$2</f>
        <v>2013.3333333333333</v>
      </c>
      <c r="G969" t="str">
        <f ca="1">IF(C969=1,60*SummonTypeTable!$Q$2-OFFSET(F969,0,-1),
IF(F969&lt;&gt;OFFSET(F969,-1,0),OFFSET(F969,-1,0)-OFFSET(F969,0,-1),""))</f>
        <v/>
      </c>
      <c r="H969" t="str">
        <f ca="1">IF(C969=1,60*SummonTypeTable!$Q$2/OFFSET(F969,0,-1),
IF(F969&lt;&gt;OFFSET(F969,-1,0),OFFSET(F969,-1,0)/OFFSET(F969,0,-1),""))</f>
        <v/>
      </c>
      <c r="I969">
        <f ca="1">(60+SUMIF(OFFSET(N969,-$C969+1,0,$C969),"EN",OFFSET(O969,-$C969+1,0,$C969))+SUMIF(OFFSET(S969,-$C969+1,0,$C969),"EN",OFFSET(T969,-$C969+1,0,$C969)))*SummonTypeTable!$Q$2</f>
        <v>2013.3333333333333</v>
      </c>
      <c r="J969" t="str">
        <f ca="1">IF(C969=1,60*SummonTypeTable!$Q$2-OFFSET(I969,0,-4),
IF(I969&lt;&gt;OFFSET(I969,-1,0),OFFSET(I969,-1,0)-OFFSET(I969,0,-4),""))</f>
        <v/>
      </c>
      <c r="K969" t="str">
        <f ca="1">IF(C969=1,60*SummonTypeTable!$Q$2/OFFSET(I969,0,-4),
IF(I969&lt;&gt;OFFSET(I969,-1,0),OFFSET(I969,-1,0)/OFFSET(I969,0,-4),""))</f>
        <v/>
      </c>
      <c r="L969" t="str">
        <f t="shared" ca="1" si="186"/>
        <v>it</v>
      </c>
      <c r="M969" t="s">
        <v>139</v>
      </c>
      <c r="N969" t="s">
        <v>158</v>
      </c>
      <c r="O969">
        <v>1</v>
      </c>
      <c r="P969" t="str">
        <f t="shared" si="178"/>
        <v/>
      </c>
      <c r="Q969" t="str">
        <f t="shared" ca="1" si="184"/>
        <v>cu</v>
      </c>
      <c r="R969" t="s">
        <v>81</v>
      </c>
      <c r="S969" t="s">
        <v>147</v>
      </c>
      <c r="T969">
        <v>2975</v>
      </c>
      <c r="U969" t="str">
        <f t="shared" ca="1" si="187"/>
        <v>it</v>
      </c>
      <c r="V969" t="str">
        <f t="shared" si="179"/>
        <v>Cash_sEquipGacha</v>
      </c>
      <c r="W969">
        <f t="shared" si="180"/>
        <v>1</v>
      </c>
      <c r="X969" t="str">
        <f t="shared" ca="1" si="181"/>
        <v>cu</v>
      </c>
      <c r="Y969" t="str">
        <f t="shared" si="182"/>
        <v>GO</v>
      </c>
      <c r="Z969">
        <f t="shared" si="183"/>
        <v>2975</v>
      </c>
    </row>
    <row r="970" spans="1:26">
      <c r="A970" t="str">
        <f t="shared" si="176"/>
        <v>rt3</v>
      </c>
      <c r="B970" t="str">
        <f t="shared" si="177"/>
        <v>루틴3</v>
      </c>
      <c r="C970">
        <v>117</v>
      </c>
      <c r="D970">
        <v>146</v>
      </c>
      <c r="E970">
        <f t="shared" ca="1" si="185"/>
        <v>4725</v>
      </c>
      <c r="F970">
        <f ca="1">(60+SUMIF(OFFSET(N970,-$C970+1,0,$C970),"EN",OFFSET(O970,-$C970+1,0,$C970)))*SummonTypeTable!$Q$2</f>
        <v>2013.3333333333333</v>
      </c>
      <c r="G970" t="str">
        <f ca="1">IF(C970=1,60*SummonTypeTable!$Q$2-OFFSET(F970,0,-1),
IF(F970&lt;&gt;OFFSET(F970,-1,0),OFFSET(F970,-1,0)-OFFSET(F970,0,-1),""))</f>
        <v/>
      </c>
      <c r="H970" t="str">
        <f ca="1">IF(C970=1,60*SummonTypeTable!$Q$2/OFFSET(F970,0,-1),
IF(F970&lt;&gt;OFFSET(F970,-1,0),OFFSET(F970,-1,0)/OFFSET(F970,0,-1),""))</f>
        <v/>
      </c>
      <c r="I970">
        <f ca="1">(60+SUMIF(OFFSET(N970,-$C970+1,0,$C970),"EN",OFFSET(O970,-$C970+1,0,$C970))+SUMIF(OFFSET(S970,-$C970+1,0,$C970),"EN",OFFSET(T970,-$C970+1,0,$C970)))*SummonTypeTable!$Q$2</f>
        <v>2013.3333333333333</v>
      </c>
      <c r="J970" t="str">
        <f ca="1">IF(C970=1,60*SummonTypeTable!$Q$2-OFFSET(I970,0,-4),
IF(I970&lt;&gt;OFFSET(I970,-1,0),OFFSET(I970,-1,0)-OFFSET(I970,0,-4),""))</f>
        <v/>
      </c>
      <c r="K970" t="str">
        <f ca="1">IF(C970=1,60*SummonTypeTable!$Q$2/OFFSET(I970,0,-4),
IF(I970&lt;&gt;OFFSET(I970,-1,0),OFFSET(I970,-1,0)/OFFSET(I970,0,-4),""))</f>
        <v/>
      </c>
      <c r="L970" t="str">
        <f t="shared" ca="1" si="186"/>
        <v>cu</v>
      </c>
      <c r="M970" t="s">
        <v>81</v>
      </c>
      <c r="N970" t="s">
        <v>147</v>
      </c>
      <c r="O970">
        <v>6000</v>
      </c>
      <c r="P970" t="str">
        <f t="shared" si="178"/>
        <v/>
      </c>
      <c r="Q970" t="str">
        <f t="shared" ca="1" si="184"/>
        <v>cu</v>
      </c>
      <c r="R970" t="s">
        <v>81</v>
      </c>
      <c r="S970" t="s">
        <v>147</v>
      </c>
      <c r="T970">
        <v>3000</v>
      </c>
      <c r="U970" t="str">
        <f t="shared" ca="1" si="187"/>
        <v>cu</v>
      </c>
      <c r="V970" t="str">
        <f t="shared" si="179"/>
        <v>GO</v>
      </c>
      <c r="W970">
        <f t="shared" si="180"/>
        <v>6000</v>
      </c>
      <c r="X970" t="str">
        <f t="shared" ca="1" si="181"/>
        <v>cu</v>
      </c>
      <c r="Y970" t="str">
        <f t="shared" si="182"/>
        <v>GO</v>
      </c>
      <c r="Z970">
        <f t="shared" si="183"/>
        <v>3000</v>
      </c>
    </row>
    <row r="971" spans="1:26">
      <c r="A971" t="str">
        <f t="shared" si="176"/>
        <v>rt3</v>
      </c>
      <c r="B971" t="str">
        <f t="shared" si="177"/>
        <v>루틴3</v>
      </c>
      <c r="C971">
        <v>118</v>
      </c>
      <c r="D971">
        <v>107</v>
      </c>
      <c r="E971">
        <f t="shared" ca="1" si="185"/>
        <v>4832</v>
      </c>
      <c r="F971">
        <f ca="1">(60+SUMIF(OFFSET(N971,-$C971+1,0,$C971),"EN",OFFSET(O971,-$C971+1,0,$C971)))*SummonTypeTable!$Q$2</f>
        <v>2013.3333333333333</v>
      </c>
      <c r="G971" t="str">
        <f ca="1">IF(C971=1,60*SummonTypeTable!$Q$2-OFFSET(F971,0,-1),
IF(F971&lt;&gt;OFFSET(F971,-1,0),OFFSET(F971,-1,0)-OFFSET(F971,0,-1),""))</f>
        <v/>
      </c>
      <c r="H971" t="str">
        <f ca="1">IF(C971=1,60*SummonTypeTable!$Q$2/OFFSET(F971,0,-1),
IF(F971&lt;&gt;OFFSET(F971,-1,0),OFFSET(F971,-1,0)/OFFSET(F971,0,-1),""))</f>
        <v/>
      </c>
      <c r="I971">
        <f ca="1">(60+SUMIF(OFFSET(N971,-$C971+1,0,$C971),"EN",OFFSET(O971,-$C971+1,0,$C971))+SUMIF(OFFSET(S971,-$C971+1,0,$C971),"EN",OFFSET(T971,-$C971+1,0,$C971)))*SummonTypeTable!$Q$2</f>
        <v>2013.3333333333333</v>
      </c>
      <c r="J971" t="str">
        <f ca="1">IF(C971=1,60*SummonTypeTable!$Q$2-OFFSET(I971,0,-4),
IF(I971&lt;&gt;OFFSET(I971,-1,0),OFFSET(I971,-1,0)-OFFSET(I971,0,-4),""))</f>
        <v/>
      </c>
      <c r="K971" t="str">
        <f ca="1">IF(C971=1,60*SummonTypeTable!$Q$2/OFFSET(I971,0,-4),
IF(I971&lt;&gt;OFFSET(I971,-1,0),OFFSET(I971,-1,0)/OFFSET(I971,0,-4),""))</f>
        <v/>
      </c>
      <c r="L971" t="str">
        <f t="shared" ca="1" si="186"/>
        <v>cu</v>
      </c>
      <c r="M971" t="s">
        <v>81</v>
      </c>
      <c r="N971" t="s">
        <v>153</v>
      </c>
      <c r="O971">
        <v>21</v>
      </c>
      <c r="P971" t="str">
        <f t="shared" si="178"/>
        <v/>
      </c>
      <c r="Q971" t="str">
        <f t="shared" ca="1" si="184"/>
        <v>cu</v>
      </c>
      <c r="R971" t="s">
        <v>81</v>
      </c>
      <c r="S971" t="s">
        <v>153</v>
      </c>
      <c r="T971">
        <v>7</v>
      </c>
      <c r="U971" t="str">
        <f t="shared" ca="1" si="187"/>
        <v>cu</v>
      </c>
      <c r="V971" t="str">
        <f t="shared" si="179"/>
        <v>DI</v>
      </c>
      <c r="W971">
        <f t="shared" si="180"/>
        <v>21</v>
      </c>
      <c r="X971" t="str">
        <f t="shared" ca="1" si="181"/>
        <v>cu</v>
      </c>
      <c r="Y971" t="str">
        <f t="shared" si="182"/>
        <v>DI</v>
      </c>
      <c r="Z971">
        <f t="shared" si="183"/>
        <v>7</v>
      </c>
    </row>
    <row r="972" spans="1:26">
      <c r="A972" t="str">
        <f t="shared" si="176"/>
        <v>rt3</v>
      </c>
      <c r="B972" t="str">
        <f t="shared" si="177"/>
        <v>루틴3</v>
      </c>
      <c r="C972">
        <v>119</v>
      </c>
      <c r="D972">
        <v>45</v>
      </c>
      <c r="E972">
        <f t="shared" ca="1" si="185"/>
        <v>4877</v>
      </c>
      <c r="F972">
        <f ca="1">(60+SUMIF(OFFSET(N972,-$C972+1,0,$C972),"EN",OFFSET(O972,-$C972+1,0,$C972)))*SummonTypeTable!$Q$2</f>
        <v>2013.3333333333333</v>
      </c>
      <c r="G972" t="str">
        <f ca="1">IF(C972=1,60*SummonTypeTable!$Q$2-OFFSET(F972,0,-1),
IF(F972&lt;&gt;OFFSET(F972,-1,0),OFFSET(F972,-1,0)-OFFSET(F972,0,-1),""))</f>
        <v/>
      </c>
      <c r="H972" t="str">
        <f ca="1">IF(C972=1,60*SummonTypeTable!$Q$2/OFFSET(F972,0,-1),
IF(F972&lt;&gt;OFFSET(F972,-1,0),OFFSET(F972,-1,0)/OFFSET(F972,0,-1),""))</f>
        <v/>
      </c>
      <c r="I972">
        <f ca="1">(60+SUMIF(OFFSET(N972,-$C972+1,0,$C972),"EN",OFFSET(O972,-$C972+1,0,$C972))+SUMIF(OFFSET(S972,-$C972+1,0,$C972),"EN",OFFSET(T972,-$C972+1,0,$C972)))*SummonTypeTable!$Q$2</f>
        <v>2013.3333333333333</v>
      </c>
      <c r="J972" t="str">
        <f ca="1">IF(C972=1,60*SummonTypeTable!$Q$2-OFFSET(I972,0,-4),
IF(I972&lt;&gt;OFFSET(I972,-1,0),OFFSET(I972,-1,0)-OFFSET(I972,0,-4),""))</f>
        <v/>
      </c>
      <c r="K972" t="str">
        <f ca="1">IF(C972=1,60*SummonTypeTable!$Q$2/OFFSET(I972,0,-4),
IF(I972&lt;&gt;OFFSET(I972,-1,0),OFFSET(I972,-1,0)/OFFSET(I972,0,-4),""))</f>
        <v/>
      </c>
      <c r="L972" t="str">
        <f t="shared" ca="1" si="186"/>
        <v>cu</v>
      </c>
      <c r="M972" t="s">
        <v>81</v>
      </c>
      <c r="N972" t="s">
        <v>147</v>
      </c>
      <c r="O972">
        <v>6100</v>
      </c>
      <c r="P972" t="str">
        <f t="shared" si="178"/>
        <v/>
      </c>
      <c r="Q972" t="str">
        <f t="shared" ca="1" si="184"/>
        <v>cu</v>
      </c>
      <c r="R972" t="s">
        <v>81</v>
      </c>
      <c r="S972" t="s">
        <v>147</v>
      </c>
      <c r="T972">
        <v>3050</v>
      </c>
      <c r="U972" t="str">
        <f t="shared" ca="1" si="187"/>
        <v>cu</v>
      </c>
      <c r="V972" t="str">
        <f t="shared" si="179"/>
        <v>GO</v>
      </c>
      <c r="W972">
        <f t="shared" si="180"/>
        <v>6100</v>
      </c>
      <c r="X972" t="str">
        <f t="shared" ca="1" si="181"/>
        <v>cu</v>
      </c>
      <c r="Y972" t="str">
        <f t="shared" si="182"/>
        <v>GO</v>
      </c>
      <c r="Z972">
        <f t="shared" si="183"/>
        <v>3050</v>
      </c>
    </row>
    <row r="973" spans="1:26">
      <c r="A973" t="str">
        <f t="shared" si="176"/>
        <v>rt3</v>
      </c>
      <c r="B973" t="str">
        <f t="shared" si="177"/>
        <v>루틴3</v>
      </c>
      <c r="C973">
        <v>120</v>
      </c>
      <c r="D973">
        <v>63</v>
      </c>
      <c r="E973">
        <f t="shared" ca="1" si="185"/>
        <v>4940</v>
      </c>
      <c r="F973">
        <f ca="1">(60+SUMIF(OFFSET(N973,-$C973+1,0,$C973),"EN",OFFSET(O973,-$C973+1,0,$C973)))*SummonTypeTable!$Q$2</f>
        <v>2013.3333333333333</v>
      </c>
      <c r="G973" t="str">
        <f ca="1">IF(C973=1,60*SummonTypeTable!$Q$2-OFFSET(F973,0,-1),
IF(F973&lt;&gt;OFFSET(F973,-1,0),OFFSET(F973,-1,0)-OFFSET(F973,0,-1),""))</f>
        <v/>
      </c>
      <c r="H973" t="str">
        <f ca="1">IF(C973=1,60*SummonTypeTable!$Q$2/OFFSET(F973,0,-1),
IF(F973&lt;&gt;OFFSET(F973,-1,0),OFFSET(F973,-1,0)/OFFSET(F973,0,-1),""))</f>
        <v/>
      </c>
      <c r="I973">
        <f ca="1">(60+SUMIF(OFFSET(N973,-$C973+1,0,$C973),"EN",OFFSET(O973,-$C973+1,0,$C973))+SUMIF(OFFSET(S973,-$C973+1,0,$C973),"EN",OFFSET(T973,-$C973+1,0,$C973)))*SummonTypeTable!$Q$2</f>
        <v>2013.3333333333333</v>
      </c>
      <c r="J973" t="str">
        <f ca="1">IF(C973=1,60*SummonTypeTable!$Q$2-OFFSET(I973,0,-4),
IF(I973&lt;&gt;OFFSET(I973,-1,0),OFFSET(I973,-1,0)-OFFSET(I973,0,-4),""))</f>
        <v/>
      </c>
      <c r="K973" t="str">
        <f ca="1">IF(C973=1,60*SummonTypeTable!$Q$2/OFFSET(I973,0,-4),
IF(I973&lt;&gt;OFFSET(I973,-1,0),OFFSET(I973,-1,0)/OFFSET(I973,0,-4),""))</f>
        <v/>
      </c>
      <c r="L973" t="str">
        <f t="shared" ca="1" si="186"/>
        <v>it</v>
      </c>
      <c r="M973" t="s">
        <v>139</v>
      </c>
      <c r="N973" t="s">
        <v>158</v>
      </c>
      <c r="O973">
        <v>1</v>
      </c>
      <c r="P973" t="str">
        <f t="shared" si="178"/>
        <v/>
      </c>
      <c r="Q973" t="str">
        <f t="shared" ca="1" si="184"/>
        <v>cu</v>
      </c>
      <c r="R973" t="s">
        <v>81</v>
      </c>
      <c r="S973" t="s">
        <v>147</v>
      </c>
      <c r="T973">
        <v>3075</v>
      </c>
      <c r="U973" t="str">
        <f t="shared" ca="1" si="187"/>
        <v>it</v>
      </c>
      <c r="V973" t="str">
        <f t="shared" si="179"/>
        <v>Cash_sEquipGacha</v>
      </c>
      <c r="W973">
        <f t="shared" si="180"/>
        <v>1</v>
      </c>
      <c r="X973" t="str">
        <f t="shared" ca="1" si="181"/>
        <v>cu</v>
      </c>
      <c r="Y973" t="str">
        <f t="shared" si="182"/>
        <v>GO</v>
      </c>
      <c r="Z973">
        <f t="shared" si="183"/>
        <v>3075</v>
      </c>
    </row>
    <row r="974" spans="1:26">
      <c r="A974" t="str">
        <f t="shared" si="176"/>
        <v>rt3</v>
      </c>
      <c r="B974" t="str">
        <f t="shared" si="177"/>
        <v>루틴3</v>
      </c>
      <c r="C974">
        <v>121</v>
      </c>
      <c r="D974">
        <v>248</v>
      </c>
      <c r="E974">
        <f t="shared" ca="1" si="185"/>
        <v>5188</v>
      </c>
      <c r="F974">
        <f ca="1">(60+SUMIF(OFFSET(N974,-$C974+1,0,$C974),"EN",OFFSET(O974,-$C974+1,0,$C974)))*SummonTypeTable!$Q$2</f>
        <v>2146.6666666666665</v>
      </c>
      <c r="G974">
        <f ca="1">IF(C974=1,60*SummonTypeTable!$Q$2-OFFSET(F974,0,-1),
IF(F974&lt;&gt;OFFSET(F974,-1,0),OFFSET(F974,-1,0)-OFFSET(F974,0,-1),""))</f>
        <v>-3174.666666666667</v>
      </c>
      <c r="H974">
        <f ca="1">IF(C974=1,60*SummonTypeTable!$Q$2/OFFSET(F974,0,-1),
IF(F974&lt;&gt;OFFSET(F974,-1,0),OFFSET(F974,-1,0)/OFFSET(F974,0,-1),""))</f>
        <v>0.38807504497558465</v>
      </c>
      <c r="I974">
        <f ca="1">(60+SUMIF(OFFSET(N974,-$C974+1,0,$C974),"EN",OFFSET(O974,-$C974+1,0,$C974))+SUMIF(OFFSET(S974,-$C974+1,0,$C974),"EN",OFFSET(T974,-$C974+1,0,$C974)))*SummonTypeTable!$Q$2</f>
        <v>2146.6666666666665</v>
      </c>
      <c r="J974">
        <f ca="1">IF(C974=1,60*SummonTypeTable!$Q$2-OFFSET(I974,0,-4),
IF(I974&lt;&gt;OFFSET(I974,-1,0),OFFSET(I974,-1,0)-OFFSET(I974,0,-4),""))</f>
        <v>-3174.666666666667</v>
      </c>
      <c r="K974">
        <f ca="1">IF(C974=1,60*SummonTypeTable!$Q$2/OFFSET(I974,0,-4),
IF(I974&lt;&gt;OFFSET(I974,-1,0),OFFSET(I974,-1,0)/OFFSET(I974,0,-4),""))</f>
        <v>0.38807504497558465</v>
      </c>
      <c r="L974" t="str">
        <f t="shared" ca="1" si="186"/>
        <v>cu</v>
      </c>
      <c r="M974" t="s">
        <v>81</v>
      </c>
      <c r="N974" t="s">
        <v>146</v>
      </c>
      <c r="O974">
        <v>200</v>
      </c>
      <c r="P974" t="str">
        <f t="shared" si="178"/>
        <v>에너지너무많음</v>
      </c>
      <c r="Q974" t="str">
        <f t="shared" ca="1" si="184"/>
        <v>cu</v>
      </c>
      <c r="R974" t="s">
        <v>81</v>
      </c>
      <c r="S974" t="s">
        <v>147</v>
      </c>
      <c r="T974">
        <v>3100</v>
      </c>
      <c r="U974" t="str">
        <f t="shared" ca="1" si="187"/>
        <v>cu</v>
      </c>
      <c r="V974" t="str">
        <f t="shared" si="179"/>
        <v>EN</v>
      </c>
      <c r="W974">
        <f t="shared" si="180"/>
        <v>200</v>
      </c>
      <c r="X974" t="str">
        <f t="shared" ca="1" si="181"/>
        <v>cu</v>
      </c>
      <c r="Y974" t="str">
        <f t="shared" si="182"/>
        <v>GO</v>
      </c>
      <c r="Z974">
        <f t="shared" si="183"/>
        <v>3100</v>
      </c>
    </row>
    <row r="975" spans="1:26">
      <c r="A975" t="str">
        <f t="shared" si="176"/>
        <v>rt3</v>
      </c>
      <c r="B975" t="str">
        <f t="shared" si="177"/>
        <v>루틴3</v>
      </c>
      <c r="C975">
        <v>122</v>
      </c>
      <c r="D975">
        <v>39</v>
      </c>
      <c r="E975">
        <f t="shared" ca="1" si="185"/>
        <v>5227</v>
      </c>
      <c r="F975">
        <f ca="1">(60+SUMIF(OFFSET(N975,-$C975+1,0,$C975),"EN",OFFSET(O975,-$C975+1,0,$C975)))*SummonTypeTable!$Q$2</f>
        <v>2146.6666666666665</v>
      </c>
      <c r="G975" t="str">
        <f ca="1">IF(C975=1,60*SummonTypeTable!$Q$2-OFFSET(F975,0,-1),
IF(F975&lt;&gt;OFFSET(F975,-1,0),OFFSET(F975,-1,0)-OFFSET(F975,0,-1),""))</f>
        <v/>
      </c>
      <c r="H975" t="str">
        <f ca="1">IF(C975=1,60*SummonTypeTable!$Q$2/OFFSET(F975,0,-1),
IF(F975&lt;&gt;OFFSET(F975,-1,0),OFFSET(F975,-1,0)/OFFSET(F975,0,-1),""))</f>
        <v/>
      </c>
      <c r="I975">
        <f ca="1">(60+SUMIF(OFFSET(N975,-$C975+1,0,$C975),"EN",OFFSET(O975,-$C975+1,0,$C975))+SUMIF(OFFSET(S975,-$C975+1,0,$C975),"EN",OFFSET(T975,-$C975+1,0,$C975)))*SummonTypeTable!$Q$2</f>
        <v>2146.6666666666665</v>
      </c>
      <c r="J975" t="str">
        <f ca="1">IF(C975=1,60*SummonTypeTable!$Q$2-OFFSET(I975,0,-4),
IF(I975&lt;&gt;OFFSET(I975,-1,0),OFFSET(I975,-1,0)-OFFSET(I975,0,-4),""))</f>
        <v/>
      </c>
      <c r="K975" t="str">
        <f ca="1">IF(C975=1,60*SummonTypeTable!$Q$2/OFFSET(I975,0,-4),
IF(I975&lt;&gt;OFFSET(I975,-1,0),OFFSET(I975,-1,0)/OFFSET(I975,0,-4),""))</f>
        <v/>
      </c>
      <c r="L975" t="str">
        <f t="shared" ca="1" si="186"/>
        <v>cu</v>
      </c>
      <c r="M975" t="s">
        <v>81</v>
      </c>
      <c r="N975" t="s">
        <v>147</v>
      </c>
      <c r="O975">
        <v>6250</v>
      </c>
      <c r="P975" t="str">
        <f t="shared" si="178"/>
        <v/>
      </c>
      <c r="Q975" t="str">
        <f t="shared" ca="1" si="184"/>
        <v>cu</v>
      </c>
      <c r="R975" t="s">
        <v>81</v>
      </c>
      <c r="S975" t="s">
        <v>147</v>
      </c>
      <c r="T975">
        <v>3125</v>
      </c>
      <c r="U975" t="str">
        <f t="shared" ca="1" si="187"/>
        <v>cu</v>
      </c>
      <c r="V975" t="str">
        <f t="shared" si="179"/>
        <v>GO</v>
      </c>
      <c r="W975">
        <f t="shared" si="180"/>
        <v>6250</v>
      </c>
      <c r="X975" t="str">
        <f t="shared" ca="1" si="181"/>
        <v>cu</v>
      </c>
      <c r="Y975" t="str">
        <f t="shared" si="182"/>
        <v>GO</v>
      </c>
      <c r="Z975">
        <f t="shared" si="183"/>
        <v>3125</v>
      </c>
    </row>
    <row r="976" spans="1:26">
      <c r="A976" t="str">
        <f t="shared" si="176"/>
        <v>rt3</v>
      </c>
      <c r="B976" t="str">
        <f t="shared" si="177"/>
        <v>루틴3</v>
      </c>
      <c r="C976">
        <v>123</v>
      </c>
      <c r="D976">
        <v>65</v>
      </c>
      <c r="E976">
        <f t="shared" ca="1" si="185"/>
        <v>5292</v>
      </c>
      <c r="F976">
        <f ca="1">(60+SUMIF(OFFSET(N976,-$C976+1,0,$C976),"EN",OFFSET(O976,-$C976+1,0,$C976)))*SummonTypeTable!$Q$2</f>
        <v>2146.6666666666665</v>
      </c>
      <c r="G976" t="str">
        <f ca="1">IF(C976=1,60*SummonTypeTable!$Q$2-OFFSET(F976,0,-1),
IF(F976&lt;&gt;OFFSET(F976,-1,0),OFFSET(F976,-1,0)-OFFSET(F976,0,-1),""))</f>
        <v/>
      </c>
      <c r="H976" t="str">
        <f ca="1">IF(C976=1,60*SummonTypeTable!$Q$2/OFFSET(F976,0,-1),
IF(F976&lt;&gt;OFFSET(F976,-1,0),OFFSET(F976,-1,0)/OFFSET(F976,0,-1),""))</f>
        <v/>
      </c>
      <c r="I976">
        <f ca="1">(60+SUMIF(OFFSET(N976,-$C976+1,0,$C976),"EN",OFFSET(O976,-$C976+1,0,$C976))+SUMIF(OFFSET(S976,-$C976+1,0,$C976),"EN",OFFSET(T976,-$C976+1,0,$C976)))*SummonTypeTable!$Q$2</f>
        <v>2146.6666666666665</v>
      </c>
      <c r="J976" t="str">
        <f ca="1">IF(C976=1,60*SummonTypeTable!$Q$2-OFFSET(I976,0,-4),
IF(I976&lt;&gt;OFFSET(I976,-1,0),OFFSET(I976,-1,0)-OFFSET(I976,0,-4),""))</f>
        <v/>
      </c>
      <c r="K976" t="str">
        <f ca="1">IF(C976=1,60*SummonTypeTable!$Q$2/OFFSET(I976,0,-4),
IF(I976&lt;&gt;OFFSET(I976,-1,0),OFFSET(I976,-1,0)/OFFSET(I976,0,-4),""))</f>
        <v/>
      </c>
      <c r="L976" t="str">
        <f t="shared" ca="1" si="186"/>
        <v>it</v>
      </c>
      <c r="M976" t="s">
        <v>139</v>
      </c>
      <c r="N976" t="s">
        <v>140</v>
      </c>
      <c r="O976">
        <v>1</v>
      </c>
      <c r="P976" t="str">
        <f t="shared" si="178"/>
        <v/>
      </c>
      <c r="Q976" t="str">
        <f t="shared" ca="1" si="184"/>
        <v>cu</v>
      </c>
      <c r="R976" t="s">
        <v>81</v>
      </c>
      <c r="S976" t="s">
        <v>147</v>
      </c>
      <c r="T976">
        <v>3150</v>
      </c>
      <c r="U976" t="str">
        <f t="shared" ca="1" si="187"/>
        <v>it</v>
      </c>
      <c r="V976" t="str">
        <f t="shared" si="179"/>
        <v>Cash_sCharacterGacha</v>
      </c>
      <c r="W976">
        <f t="shared" si="180"/>
        <v>1</v>
      </c>
      <c r="X976" t="str">
        <f t="shared" ca="1" si="181"/>
        <v>cu</v>
      </c>
      <c r="Y976" t="str">
        <f t="shared" si="182"/>
        <v>GO</v>
      </c>
      <c r="Z976">
        <f t="shared" si="183"/>
        <v>3150</v>
      </c>
    </row>
    <row r="977" spans="1:26">
      <c r="A977" t="str">
        <f t="shared" si="176"/>
        <v>rt3</v>
      </c>
      <c r="B977" t="str">
        <f t="shared" si="177"/>
        <v>루틴3</v>
      </c>
      <c r="C977">
        <v>124</v>
      </c>
      <c r="D977">
        <v>102</v>
      </c>
      <c r="E977">
        <f t="shared" ca="1" si="185"/>
        <v>5394</v>
      </c>
      <c r="F977">
        <f ca="1">(60+SUMIF(OFFSET(N977,-$C977+1,0,$C977),"EN",OFFSET(O977,-$C977+1,0,$C977)))*SummonTypeTable!$Q$2</f>
        <v>2146.6666666666665</v>
      </c>
      <c r="G977" t="str">
        <f ca="1">IF(C977=1,60*SummonTypeTable!$Q$2-OFFSET(F977,0,-1),
IF(F977&lt;&gt;OFFSET(F977,-1,0),OFFSET(F977,-1,0)-OFFSET(F977,0,-1),""))</f>
        <v/>
      </c>
      <c r="H977" t="str">
        <f ca="1">IF(C977=1,60*SummonTypeTable!$Q$2/OFFSET(F977,0,-1),
IF(F977&lt;&gt;OFFSET(F977,-1,0),OFFSET(F977,-1,0)/OFFSET(F977,0,-1),""))</f>
        <v/>
      </c>
      <c r="I977">
        <f ca="1">(60+SUMIF(OFFSET(N977,-$C977+1,0,$C977),"EN",OFFSET(O977,-$C977+1,0,$C977))+SUMIF(OFFSET(S977,-$C977+1,0,$C977),"EN",OFFSET(T977,-$C977+1,0,$C977)))*SummonTypeTable!$Q$2</f>
        <v>2146.6666666666665</v>
      </c>
      <c r="J977" t="str">
        <f ca="1">IF(C977=1,60*SummonTypeTable!$Q$2-OFFSET(I977,0,-4),
IF(I977&lt;&gt;OFFSET(I977,-1,0),OFFSET(I977,-1,0)-OFFSET(I977,0,-4),""))</f>
        <v/>
      </c>
      <c r="K977" t="str">
        <f ca="1">IF(C977=1,60*SummonTypeTable!$Q$2/OFFSET(I977,0,-4),
IF(I977&lt;&gt;OFFSET(I977,-1,0),OFFSET(I977,-1,0)/OFFSET(I977,0,-4),""))</f>
        <v/>
      </c>
      <c r="L977" t="str">
        <f t="shared" ca="1" si="186"/>
        <v>cu</v>
      </c>
      <c r="M977" t="s">
        <v>81</v>
      </c>
      <c r="N977" t="s">
        <v>147</v>
      </c>
      <c r="O977">
        <v>6350</v>
      </c>
      <c r="P977" t="str">
        <f t="shared" si="178"/>
        <v/>
      </c>
      <c r="Q977" t="str">
        <f t="shared" ca="1" si="184"/>
        <v>cu</v>
      </c>
      <c r="R977" t="s">
        <v>81</v>
      </c>
      <c r="S977" t="s">
        <v>147</v>
      </c>
      <c r="T977">
        <v>3175</v>
      </c>
      <c r="U977" t="str">
        <f t="shared" ca="1" si="187"/>
        <v>cu</v>
      </c>
      <c r="V977" t="str">
        <f t="shared" si="179"/>
        <v>GO</v>
      </c>
      <c r="W977">
        <f t="shared" si="180"/>
        <v>6350</v>
      </c>
      <c r="X977" t="str">
        <f t="shared" ca="1" si="181"/>
        <v>cu</v>
      </c>
      <c r="Y977" t="str">
        <f t="shared" si="182"/>
        <v>GO</v>
      </c>
      <c r="Z977">
        <f t="shared" si="183"/>
        <v>3175</v>
      </c>
    </row>
    <row r="978" spans="1:26">
      <c r="A978" t="str">
        <f t="shared" si="176"/>
        <v>rt3</v>
      </c>
      <c r="B978" t="str">
        <f t="shared" si="177"/>
        <v>루틴3</v>
      </c>
      <c r="C978">
        <v>125</v>
      </c>
      <c r="D978">
        <v>166</v>
      </c>
      <c r="E978">
        <f t="shared" ca="1" si="185"/>
        <v>5560</v>
      </c>
      <c r="F978">
        <f ca="1">(60+SUMIF(OFFSET(N978,-$C978+1,0,$C978),"EN",OFFSET(O978,-$C978+1,0,$C978)))*SummonTypeTable!$Q$2</f>
        <v>2293.333333333333</v>
      </c>
      <c r="G978">
        <f ca="1">IF(C978=1,60*SummonTypeTable!$Q$2-OFFSET(F978,0,-1),
IF(F978&lt;&gt;OFFSET(F978,-1,0),OFFSET(F978,-1,0)-OFFSET(F978,0,-1),""))</f>
        <v>-3413.3333333333335</v>
      </c>
      <c r="H978">
        <f ca="1">IF(C978=1,60*SummonTypeTable!$Q$2/OFFSET(F978,0,-1),
IF(F978&lt;&gt;OFFSET(F978,-1,0),OFFSET(F978,-1,0)/OFFSET(F978,0,-1),""))</f>
        <v>0.38609112709832133</v>
      </c>
      <c r="I978">
        <f ca="1">(60+SUMIF(OFFSET(N978,-$C978+1,0,$C978),"EN",OFFSET(O978,-$C978+1,0,$C978))+SUMIF(OFFSET(S978,-$C978+1,0,$C978),"EN",OFFSET(T978,-$C978+1,0,$C978)))*SummonTypeTable!$Q$2</f>
        <v>2293.333333333333</v>
      </c>
      <c r="J978">
        <f ca="1">IF(C978=1,60*SummonTypeTable!$Q$2-OFFSET(I978,0,-4),
IF(I978&lt;&gt;OFFSET(I978,-1,0),OFFSET(I978,-1,0)-OFFSET(I978,0,-4),""))</f>
        <v>-3413.3333333333335</v>
      </c>
      <c r="K978">
        <f ca="1">IF(C978=1,60*SummonTypeTable!$Q$2/OFFSET(I978,0,-4),
IF(I978&lt;&gt;OFFSET(I978,-1,0),OFFSET(I978,-1,0)/OFFSET(I978,0,-4),""))</f>
        <v>0.38609112709832133</v>
      </c>
      <c r="L978" t="str">
        <f t="shared" ca="1" si="186"/>
        <v>cu</v>
      </c>
      <c r="M978" t="s">
        <v>81</v>
      </c>
      <c r="N978" t="s">
        <v>146</v>
      </c>
      <c r="O978">
        <v>220</v>
      </c>
      <c r="P978" t="str">
        <f t="shared" si="178"/>
        <v>에너지너무많음</v>
      </c>
      <c r="Q978" t="str">
        <f t="shared" ca="1" si="184"/>
        <v>cu</v>
      </c>
      <c r="R978" t="s">
        <v>81</v>
      </c>
      <c r="S978" t="s">
        <v>147</v>
      </c>
      <c r="T978">
        <v>3200</v>
      </c>
      <c r="U978" t="str">
        <f t="shared" ca="1" si="187"/>
        <v>cu</v>
      </c>
      <c r="V978" t="str">
        <f t="shared" si="179"/>
        <v>EN</v>
      </c>
      <c r="W978">
        <f t="shared" si="180"/>
        <v>220</v>
      </c>
      <c r="X978" t="str">
        <f t="shared" ca="1" si="181"/>
        <v>cu</v>
      </c>
      <c r="Y978" t="str">
        <f t="shared" si="182"/>
        <v>GO</v>
      </c>
      <c r="Z978">
        <f t="shared" si="183"/>
        <v>3200</v>
      </c>
    </row>
    <row r="979" spans="1:26">
      <c r="A979" t="str">
        <f t="shared" si="176"/>
        <v>rt3</v>
      </c>
      <c r="B979" t="str">
        <f t="shared" si="177"/>
        <v>루틴3</v>
      </c>
      <c r="C979">
        <v>126</v>
      </c>
      <c r="D979">
        <v>52</v>
      </c>
      <c r="E979">
        <f t="shared" ca="1" si="185"/>
        <v>5612</v>
      </c>
      <c r="F979">
        <f ca="1">(60+SUMIF(OFFSET(N979,-$C979+1,0,$C979),"EN",OFFSET(O979,-$C979+1,0,$C979)))*SummonTypeTable!$Q$2</f>
        <v>2293.333333333333</v>
      </c>
      <c r="G979" t="str">
        <f ca="1">IF(C979=1,60*SummonTypeTable!$Q$2-OFFSET(F979,0,-1),
IF(F979&lt;&gt;OFFSET(F979,-1,0),OFFSET(F979,-1,0)-OFFSET(F979,0,-1),""))</f>
        <v/>
      </c>
      <c r="H979" t="str">
        <f ca="1">IF(C979=1,60*SummonTypeTable!$Q$2/OFFSET(F979,0,-1),
IF(F979&lt;&gt;OFFSET(F979,-1,0),OFFSET(F979,-1,0)/OFFSET(F979,0,-1),""))</f>
        <v/>
      </c>
      <c r="I979">
        <f ca="1">(60+SUMIF(OFFSET(N979,-$C979+1,0,$C979),"EN",OFFSET(O979,-$C979+1,0,$C979))+SUMIF(OFFSET(S979,-$C979+1,0,$C979),"EN",OFFSET(T979,-$C979+1,0,$C979)))*SummonTypeTable!$Q$2</f>
        <v>2293.333333333333</v>
      </c>
      <c r="J979" t="str">
        <f ca="1">IF(C979=1,60*SummonTypeTable!$Q$2-OFFSET(I979,0,-4),
IF(I979&lt;&gt;OFFSET(I979,-1,0),OFFSET(I979,-1,0)-OFFSET(I979,0,-4),""))</f>
        <v/>
      </c>
      <c r="K979" t="str">
        <f ca="1">IF(C979=1,60*SummonTypeTable!$Q$2/OFFSET(I979,0,-4),
IF(I979&lt;&gt;OFFSET(I979,-1,0),OFFSET(I979,-1,0)/OFFSET(I979,0,-4),""))</f>
        <v/>
      </c>
      <c r="L979" t="str">
        <f t="shared" ca="1" si="186"/>
        <v>cu</v>
      </c>
      <c r="M979" t="s">
        <v>81</v>
      </c>
      <c r="N979" t="s">
        <v>147</v>
      </c>
      <c r="O979">
        <v>6450</v>
      </c>
      <c r="P979" t="str">
        <f t="shared" si="178"/>
        <v/>
      </c>
      <c r="Q979" t="str">
        <f t="shared" ca="1" si="184"/>
        <v>cu</v>
      </c>
      <c r="R979" t="s">
        <v>81</v>
      </c>
      <c r="S979" t="s">
        <v>147</v>
      </c>
      <c r="T979">
        <v>3225</v>
      </c>
      <c r="U979" t="str">
        <f t="shared" ca="1" si="187"/>
        <v>cu</v>
      </c>
      <c r="V979" t="str">
        <f t="shared" si="179"/>
        <v>GO</v>
      </c>
      <c r="W979">
        <f t="shared" si="180"/>
        <v>6450</v>
      </c>
      <c r="X979" t="str">
        <f t="shared" ca="1" si="181"/>
        <v>cu</v>
      </c>
      <c r="Y979" t="str">
        <f t="shared" si="182"/>
        <v>GO</v>
      </c>
      <c r="Z979">
        <f t="shared" si="183"/>
        <v>3225</v>
      </c>
    </row>
    <row r="980" spans="1:26">
      <c r="A980" t="str">
        <f t="shared" si="176"/>
        <v>rt3</v>
      </c>
      <c r="B980" t="str">
        <f t="shared" si="177"/>
        <v>루틴3</v>
      </c>
      <c r="C980">
        <v>127</v>
      </c>
      <c r="D980">
        <v>75</v>
      </c>
      <c r="E980">
        <f t="shared" ca="1" si="185"/>
        <v>5687</v>
      </c>
      <c r="F980">
        <f ca="1">(60+SUMIF(OFFSET(N980,-$C980+1,0,$C980),"EN",OFFSET(O980,-$C980+1,0,$C980)))*SummonTypeTable!$Q$2</f>
        <v>2293.333333333333</v>
      </c>
      <c r="G980" t="str">
        <f ca="1">IF(C980=1,60*SummonTypeTable!$Q$2-OFFSET(F980,0,-1),
IF(F980&lt;&gt;OFFSET(F980,-1,0),OFFSET(F980,-1,0)-OFFSET(F980,0,-1),""))</f>
        <v/>
      </c>
      <c r="H980" t="str">
        <f ca="1">IF(C980=1,60*SummonTypeTable!$Q$2/OFFSET(F980,0,-1),
IF(F980&lt;&gt;OFFSET(F980,-1,0),OFFSET(F980,-1,0)/OFFSET(F980,0,-1),""))</f>
        <v/>
      </c>
      <c r="I980">
        <f ca="1">(60+SUMIF(OFFSET(N980,-$C980+1,0,$C980),"EN",OFFSET(O980,-$C980+1,0,$C980))+SUMIF(OFFSET(S980,-$C980+1,0,$C980),"EN",OFFSET(T980,-$C980+1,0,$C980)))*SummonTypeTable!$Q$2</f>
        <v>2293.333333333333</v>
      </c>
      <c r="J980" t="str">
        <f ca="1">IF(C980=1,60*SummonTypeTable!$Q$2-OFFSET(I980,0,-4),
IF(I980&lt;&gt;OFFSET(I980,-1,0),OFFSET(I980,-1,0)-OFFSET(I980,0,-4),""))</f>
        <v/>
      </c>
      <c r="K980" t="str">
        <f ca="1">IF(C980=1,60*SummonTypeTable!$Q$2/OFFSET(I980,0,-4),
IF(I980&lt;&gt;OFFSET(I980,-1,0),OFFSET(I980,-1,0)/OFFSET(I980,0,-4),""))</f>
        <v/>
      </c>
      <c r="L980" t="str">
        <f t="shared" ca="1" si="186"/>
        <v>it</v>
      </c>
      <c r="M980" t="s">
        <v>139</v>
      </c>
      <c r="N980" t="s">
        <v>138</v>
      </c>
      <c r="O980">
        <v>2</v>
      </c>
      <c r="P980" t="str">
        <f t="shared" si="178"/>
        <v/>
      </c>
      <c r="Q980" t="str">
        <f t="shared" ca="1" si="184"/>
        <v>cu</v>
      </c>
      <c r="R980" t="s">
        <v>81</v>
      </c>
      <c r="S980" t="s">
        <v>147</v>
      </c>
      <c r="T980">
        <v>3250</v>
      </c>
      <c r="U980" t="str">
        <f t="shared" ca="1" si="187"/>
        <v>it</v>
      </c>
      <c r="V980" t="str">
        <f t="shared" si="179"/>
        <v>Cash_sSpellGacha</v>
      </c>
      <c r="W980">
        <f t="shared" si="180"/>
        <v>2</v>
      </c>
      <c r="X980" t="str">
        <f t="shared" ca="1" si="181"/>
        <v>cu</v>
      </c>
      <c r="Y980" t="str">
        <f t="shared" si="182"/>
        <v>GO</v>
      </c>
      <c r="Z980">
        <f t="shared" si="183"/>
        <v>3250</v>
      </c>
    </row>
    <row r="981" spans="1:26">
      <c r="A981" t="str">
        <f t="shared" si="176"/>
        <v>rt3</v>
      </c>
      <c r="B981" t="str">
        <f t="shared" si="177"/>
        <v>루틴3</v>
      </c>
      <c r="C981">
        <v>128</v>
      </c>
      <c r="D981">
        <v>91</v>
      </c>
      <c r="E981">
        <f t="shared" ca="1" si="185"/>
        <v>5778</v>
      </c>
      <c r="F981">
        <f ca="1">(60+SUMIF(OFFSET(N981,-$C981+1,0,$C981),"EN",OFFSET(O981,-$C981+1,0,$C981)))*SummonTypeTable!$Q$2</f>
        <v>2293.333333333333</v>
      </c>
      <c r="G981" t="str">
        <f ca="1">IF(C981=1,60*SummonTypeTable!$Q$2-OFFSET(F981,0,-1),
IF(F981&lt;&gt;OFFSET(F981,-1,0),OFFSET(F981,-1,0)-OFFSET(F981,0,-1),""))</f>
        <v/>
      </c>
      <c r="H981" t="str">
        <f ca="1">IF(C981=1,60*SummonTypeTable!$Q$2/OFFSET(F981,0,-1),
IF(F981&lt;&gt;OFFSET(F981,-1,0),OFFSET(F981,-1,0)/OFFSET(F981,0,-1),""))</f>
        <v/>
      </c>
      <c r="I981">
        <f ca="1">(60+SUMIF(OFFSET(N981,-$C981+1,0,$C981),"EN",OFFSET(O981,-$C981+1,0,$C981))+SUMIF(OFFSET(S981,-$C981+1,0,$C981),"EN",OFFSET(T981,-$C981+1,0,$C981)))*SummonTypeTable!$Q$2</f>
        <v>2293.333333333333</v>
      </c>
      <c r="J981" t="str">
        <f ca="1">IF(C981=1,60*SummonTypeTable!$Q$2-OFFSET(I981,0,-4),
IF(I981&lt;&gt;OFFSET(I981,-1,0),OFFSET(I981,-1,0)-OFFSET(I981,0,-4),""))</f>
        <v/>
      </c>
      <c r="K981" t="str">
        <f ca="1">IF(C981=1,60*SummonTypeTable!$Q$2/OFFSET(I981,0,-4),
IF(I981&lt;&gt;OFFSET(I981,-1,0),OFFSET(I981,-1,0)/OFFSET(I981,0,-4),""))</f>
        <v/>
      </c>
      <c r="L981" t="str">
        <f t="shared" ca="1" si="186"/>
        <v>cu</v>
      </c>
      <c r="M981" t="s">
        <v>81</v>
      </c>
      <c r="N981" t="s">
        <v>147</v>
      </c>
      <c r="O981">
        <v>6550</v>
      </c>
      <c r="P981" t="str">
        <f t="shared" si="178"/>
        <v/>
      </c>
      <c r="Q981" t="str">
        <f t="shared" ca="1" si="184"/>
        <v>cu</v>
      </c>
      <c r="R981" t="s">
        <v>81</v>
      </c>
      <c r="S981" t="s">
        <v>147</v>
      </c>
      <c r="T981">
        <v>3275</v>
      </c>
      <c r="U981" t="str">
        <f t="shared" ca="1" si="187"/>
        <v>cu</v>
      </c>
      <c r="V981" t="str">
        <f t="shared" si="179"/>
        <v>GO</v>
      </c>
      <c r="W981">
        <f t="shared" si="180"/>
        <v>6550</v>
      </c>
      <c r="X981" t="str">
        <f t="shared" ca="1" si="181"/>
        <v>cu</v>
      </c>
      <c r="Y981" t="str">
        <f t="shared" si="182"/>
        <v>GO</v>
      </c>
      <c r="Z981">
        <f t="shared" si="183"/>
        <v>3275</v>
      </c>
    </row>
    <row r="982" spans="1:26">
      <c r="A982" t="str">
        <f t="shared" si="176"/>
        <v>rt3</v>
      </c>
      <c r="B982" t="str">
        <f t="shared" si="177"/>
        <v>루틴3</v>
      </c>
      <c r="C982">
        <v>129</v>
      </c>
      <c r="D982">
        <v>102</v>
      </c>
      <c r="E982">
        <f t="shared" ca="1" si="185"/>
        <v>5880</v>
      </c>
      <c r="F982">
        <f ca="1">(60+SUMIF(OFFSET(N982,-$C982+1,0,$C982),"EN",OFFSET(O982,-$C982+1,0,$C982)))*SummonTypeTable!$Q$2</f>
        <v>2293.333333333333</v>
      </c>
      <c r="G982" t="str">
        <f ca="1">IF(C982=1,60*SummonTypeTable!$Q$2-OFFSET(F982,0,-1),
IF(F982&lt;&gt;OFFSET(F982,-1,0),OFFSET(F982,-1,0)-OFFSET(F982,0,-1),""))</f>
        <v/>
      </c>
      <c r="H982" t="str">
        <f ca="1">IF(C982=1,60*SummonTypeTable!$Q$2/OFFSET(F982,0,-1),
IF(F982&lt;&gt;OFFSET(F982,-1,0),OFFSET(F982,-1,0)/OFFSET(F982,0,-1),""))</f>
        <v/>
      </c>
      <c r="I982">
        <f ca="1">(60+SUMIF(OFFSET(N982,-$C982+1,0,$C982),"EN",OFFSET(O982,-$C982+1,0,$C982))+SUMIF(OFFSET(S982,-$C982+1,0,$C982),"EN",OFFSET(T982,-$C982+1,0,$C982)))*SummonTypeTable!$Q$2</f>
        <v>2293.333333333333</v>
      </c>
      <c r="J982" t="str">
        <f ca="1">IF(C982=1,60*SummonTypeTable!$Q$2-OFFSET(I982,0,-4),
IF(I982&lt;&gt;OFFSET(I982,-1,0),OFFSET(I982,-1,0)-OFFSET(I982,0,-4),""))</f>
        <v/>
      </c>
      <c r="K982" t="str">
        <f ca="1">IF(C982=1,60*SummonTypeTable!$Q$2/OFFSET(I982,0,-4),
IF(I982&lt;&gt;OFFSET(I982,-1,0),OFFSET(I982,-1,0)/OFFSET(I982,0,-4),""))</f>
        <v/>
      </c>
      <c r="L982" t="str">
        <f t="shared" ca="1" si="186"/>
        <v>it</v>
      </c>
      <c r="M982" t="s">
        <v>139</v>
      </c>
      <c r="N982" t="s">
        <v>158</v>
      </c>
      <c r="O982">
        <v>2</v>
      </c>
      <c r="P982" t="str">
        <f t="shared" si="178"/>
        <v/>
      </c>
      <c r="Q982" t="str">
        <f t="shared" ca="1" si="184"/>
        <v>cu</v>
      </c>
      <c r="R982" t="s">
        <v>81</v>
      </c>
      <c r="S982" t="s">
        <v>147</v>
      </c>
      <c r="T982">
        <v>3300</v>
      </c>
      <c r="U982" t="str">
        <f t="shared" ca="1" si="187"/>
        <v>it</v>
      </c>
      <c r="V982" t="str">
        <f t="shared" si="179"/>
        <v>Cash_sEquipGacha</v>
      </c>
      <c r="W982">
        <f t="shared" si="180"/>
        <v>2</v>
      </c>
      <c r="X982" t="str">
        <f t="shared" ca="1" si="181"/>
        <v>cu</v>
      </c>
      <c r="Y982" t="str">
        <f t="shared" si="182"/>
        <v>GO</v>
      </c>
      <c r="Z982">
        <f t="shared" si="183"/>
        <v>3300</v>
      </c>
    </row>
    <row r="983" spans="1:26">
      <c r="A983" t="str">
        <f t="shared" ref="A983:A1046" si="188">A982</f>
        <v>rt3</v>
      </c>
      <c r="B983" t="str">
        <f t="shared" ref="B983:B1046" si="189">B982</f>
        <v>루틴3</v>
      </c>
      <c r="C983">
        <v>130</v>
      </c>
      <c r="D983">
        <v>68</v>
      </c>
      <c r="E983">
        <f t="shared" ca="1" si="185"/>
        <v>5948</v>
      </c>
      <c r="F983">
        <f ca="1">(60+SUMIF(OFFSET(N983,-$C983+1,0,$C983),"EN",OFFSET(O983,-$C983+1,0,$C983)))*SummonTypeTable!$Q$2</f>
        <v>2453.333333333333</v>
      </c>
      <c r="G983">
        <f ca="1">IF(C983=1,60*SummonTypeTable!$Q$2-OFFSET(F983,0,-1),
IF(F983&lt;&gt;OFFSET(F983,-1,0),OFFSET(F983,-1,0)-OFFSET(F983,0,-1),""))</f>
        <v>-3654.666666666667</v>
      </c>
      <c r="H983">
        <f ca="1">IF(C983=1,60*SummonTypeTable!$Q$2/OFFSET(F983,0,-1),
IF(F983&lt;&gt;OFFSET(F983,-1,0),OFFSET(F983,-1,0)/OFFSET(F983,0,-1),""))</f>
        <v>0.38556377493835459</v>
      </c>
      <c r="I983">
        <f ca="1">(60+SUMIF(OFFSET(N983,-$C983+1,0,$C983),"EN",OFFSET(O983,-$C983+1,0,$C983))+SUMIF(OFFSET(S983,-$C983+1,0,$C983),"EN",OFFSET(T983,-$C983+1,0,$C983)))*SummonTypeTable!$Q$2</f>
        <v>2453.333333333333</v>
      </c>
      <c r="J983">
        <f ca="1">IF(C983=1,60*SummonTypeTable!$Q$2-OFFSET(I983,0,-4),
IF(I983&lt;&gt;OFFSET(I983,-1,0),OFFSET(I983,-1,0)-OFFSET(I983,0,-4),""))</f>
        <v>-3654.666666666667</v>
      </c>
      <c r="K983">
        <f ca="1">IF(C983=1,60*SummonTypeTable!$Q$2/OFFSET(I983,0,-4),
IF(I983&lt;&gt;OFFSET(I983,-1,0),OFFSET(I983,-1,0)/OFFSET(I983,0,-4),""))</f>
        <v>0.38556377493835459</v>
      </c>
      <c r="L983" t="str">
        <f t="shared" ca="1" si="186"/>
        <v>cu</v>
      </c>
      <c r="M983" t="s">
        <v>81</v>
      </c>
      <c r="N983" t="s">
        <v>146</v>
      </c>
      <c r="O983">
        <v>240</v>
      </c>
      <c r="P983" t="str">
        <f t="shared" si="178"/>
        <v>에너지너무많음</v>
      </c>
      <c r="Q983" t="str">
        <f t="shared" ca="1" si="184"/>
        <v>cu</v>
      </c>
      <c r="R983" t="s">
        <v>81</v>
      </c>
      <c r="S983" t="s">
        <v>147</v>
      </c>
      <c r="T983">
        <v>3325</v>
      </c>
      <c r="U983" t="str">
        <f t="shared" ca="1" si="187"/>
        <v>cu</v>
      </c>
      <c r="V983" t="str">
        <f t="shared" si="179"/>
        <v>EN</v>
      </c>
      <c r="W983">
        <f t="shared" si="180"/>
        <v>240</v>
      </c>
      <c r="X983" t="str">
        <f t="shared" ca="1" si="181"/>
        <v>cu</v>
      </c>
      <c r="Y983" t="str">
        <f t="shared" si="182"/>
        <v>GO</v>
      </c>
      <c r="Z983">
        <f t="shared" si="183"/>
        <v>3325</v>
      </c>
    </row>
    <row r="984" spans="1:26">
      <c r="A984" t="str">
        <f t="shared" si="188"/>
        <v>rt3</v>
      </c>
      <c r="B984" t="str">
        <f t="shared" si="189"/>
        <v>루틴3</v>
      </c>
      <c r="C984">
        <v>131</v>
      </c>
      <c r="D984">
        <v>55</v>
      </c>
      <c r="E984">
        <f t="shared" ca="1" si="185"/>
        <v>6003</v>
      </c>
      <c r="F984">
        <f ca="1">(60+SUMIF(OFFSET(N984,-$C984+1,0,$C984),"EN",OFFSET(O984,-$C984+1,0,$C984)))*SummonTypeTable!$Q$2</f>
        <v>2453.333333333333</v>
      </c>
      <c r="G984" t="str">
        <f ca="1">IF(C984=1,60*SummonTypeTable!$Q$2-OFFSET(F984,0,-1),
IF(F984&lt;&gt;OFFSET(F984,-1,0),OFFSET(F984,-1,0)-OFFSET(F984,0,-1),""))</f>
        <v/>
      </c>
      <c r="H984" t="str">
        <f ca="1">IF(C984=1,60*SummonTypeTable!$Q$2/OFFSET(F984,0,-1),
IF(F984&lt;&gt;OFFSET(F984,-1,0),OFFSET(F984,-1,0)/OFFSET(F984,0,-1),""))</f>
        <v/>
      </c>
      <c r="I984">
        <f ca="1">(60+SUMIF(OFFSET(N984,-$C984+1,0,$C984),"EN",OFFSET(O984,-$C984+1,0,$C984))+SUMIF(OFFSET(S984,-$C984+1,0,$C984),"EN",OFFSET(T984,-$C984+1,0,$C984)))*SummonTypeTable!$Q$2</f>
        <v>2453.333333333333</v>
      </c>
      <c r="J984" t="str">
        <f ca="1">IF(C984=1,60*SummonTypeTable!$Q$2-OFFSET(I984,0,-4),
IF(I984&lt;&gt;OFFSET(I984,-1,0),OFFSET(I984,-1,0)-OFFSET(I984,0,-4),""))</f>
        <v/>
      </c>
      <c r="K984" t="str">
        <f ca="1">IF(C984=1,60*SummonTypeTable!$Q$2/OFFSET(I984,0,-4),
IF(I984&lt;&gt;OFFSET(I984,-1,0),OFFSET(I984,-1,0)/OFFSET(I984,0,-4),""))</f>
        <v/>
      </c>
      <c r="L984" t="str">
        <f t="shared" ca="1" si="186"/>
        <v>cu</v>
      </c>
      <c r="M984" t="s">
        <v>81</v>
      </c>
      <c r="N984" t="s">
        <v>147</v>
      </c>
      <c r="O984">
        <v>6700</v>
      </c>
      <c r="P984" t="str">
        <f t="shared" si="178"/>
        <v/>
      </c>
      <c r="Q984" t="str">
        <f t="shared" ca="1" si="184"/>
        <v>cu</v>
      </c>
      <c r="R984" t="s">
        <v>81</v>
      </c>
      <c r="S984" t="s">
        <v>147</v>
      </c>
      <c r="T984">
        <v>3350</v>
      </c>
      <c r="U984" t="str">
        <f t="shared" ca="1" si="187"/>
        <v>cu</v>
      </c>
      <c r="V984" t="str">
        <f t="shared" si="179"/>
        <v>GO</v>
      </c>
      <c r="W984">
        <f t="shared" si="180"/>
        <v>6700</v>
      </c>
      <c r="X984" t="str">
        <f t="shared" ca="1" si="181"/>
        <v>cu</v>
      </c>
      <c r="Y984" t="str">
        <f t="shared" si="182"/>
        <v>GO</v>
      </c>
      <c r="Z984">
        <f t="shared" si="183"/>
        <v>3350</v>
      </c>
    </row>
    <row r="985" spans="1:26">
      <c r="A985" t="str">
        <f t="shared" si="188"/>
        <v>rt3</v>
      </c>
      <c r="B985" t="str">
        <f t="shared" si="189"/>
        <v>루틴3</v>
      </c>
      <c r="C985">
        <v>132</v>
      </c>
      <c r="D985">
        <v>65</v>
      </c>
      <c r="E985">
        <f t="shared" ca="1" si="185"/>
        <v>6068</v>
      </c>
      <c r="F985">
        <f ca="1">(60+SUMIF(OFFSET(N985,-$C985+1,0,$C985),"EN",OFFSET(O985,-$C985+1,0,$C985)))*SummonTypeTable!$Q$2</f>
        <v>2453.333333333333</v>
      </c>
      <c r="G985" t="str">
        <f ca="1">IF(C985=1,60*SummonTypeTable!$Q$2-OFFSET(F985,0,-1),
IF(F985&lt;&gt;OFFSET(F985,-1,0),OFFSET(F985,-1,0)-OFFSET(F985,0,-1),""))</f>
        <v/>
      </c>
      <c r="H985" t="str">
        <f ca="1">IF(C985=1,60*SummonTypeTable!$Q$2/OFFSET(F985,0,-1),
IF(F985&lt;&gt;OFFSET(F985,-1,0),OFFSET(F985,-1,0)/OFFSET(F985,0,-1),""))</f>
        <v/>
      </c>
      <c r="I985">
        <f ca="1">(60+SUMIF(OFFSET(N985,-$C985+1,0,$C985),"EN",OFFSET(O985,-$C985+1,0,$C985))+SUMIF(OFFSET(S985,-$C985+1,0,$C985),"EN",OFFSET(T985,-$C985+1,0,$C985)))*SummonTypeTable!$Q$2</f>
        <v>2453.333333333333</v>
      </c>
      <c r="J985" t="str">
        <f ca="1">IF(C985=1,60*SummonTypeTable!$Q$2-OFFSET(I985,0,-4),
IF(I985&lt;&gt;OFFSET(I985,-1,0),OFFSET(I985,-1,0)-OFFSET(I985,0,-4),""))</f>
        <v/>
      </c>
      <c r="K985" t="str">
        <f ca="1">IF(C985=1,60*SummonTypeTable!$Q$2/OFFSET(I985,0,-4),
IF(I985&lt;&gt;OFFSET(I985,-1,0),OFFSET(I985,-1,0)/OFFSET(I985,0,-4),""))</f>
        <v/>
      </c>
      <c r="L985" t="str">
        <f t="shared" ca="1" si="186"/>
        <v>cu</v>
      </c>
      <c r="M985" t="s">
        <v>81</v>
      </c>
      <c r="N985" t="s">
        <v>147</v>
      </c>
      <c r="O985">
        <v>6750</v>
      </c>
      <c r="P985" t="str">
        <f t="shared" si="178"/>
        <v/>
      </c>
      <c r="Q985" t="str">
        <f t="shared" ca="1" si="184"/>
        <v>cu</v>
      </c>
      <c r="R985" t="s">
        <v>81</v>
      </c>
      <c r="S985" t="s">
        <v>147</v>
      </c>
      <c r="T985">
        <v>3375</v>
      </c>
      <c r="U985" t="str">
        <f t="shared" ca="1" si="187"/>
        <v>cu</v>
      </c>
      <c r="V985" t="str">
        <f t="shared" si="179"/>
        <v>GO</v>
      </c>
      <c r="W985">
        <f t="shared" si="180"/>
        <v>6750</v>
      </c>
      <c r="X985" t="str">
        <f t="shared" ca="1" si="181"/>
        <v>cu</v>
      </c>
      <c r="Y985" t="str">
        <f t="shared" si="182"/>
        <v>GO</v>
      </c>
      <c r="Z985">
        <f t="shared" si="183"/>
        <v>3375</v>
      </c>
    </row>
    <row r="986" spans="1:26">
      <c r="A986" t="str">
        <f t="shared" si="188"/>
        <v>rt3</v>
      </c>
      <c r="B986" t="str">
        <f t="shared" si="189"/>
        <v>루틴3</v>
      </c>
      <c r="C986">
        <v>133</v>
      </c>
      <c r="D986">
        <v>73</v>
      </c>
      <c r="E986">
        <f t="shared" ca="1" si="185"/>
        <v>6141</v>
      </c>
      <c r="F986">
        <f ca="1">(60+SUMIF(OFFSET(N986,-$C986+1,0,$C986),"EN",OFFSET(O986,-$C986+1,0,$C986)))*SummonTypeTable!$Q$2</f>
        <v>2453.333333333333</v>
      </c>
      <c r="G986" t="str">
        <f ca="1">IF(C986=1,60*SummonTypeTable!$Q$2-OFFSET(F986,0,-1),
IF(F986&lt;&gt;OFFSET(F986,-1,0),OFFSET(F986,-1,0)-OFFSET(F986,0,-1),""))</f>
        <v/>
      </c>
      <c r="H986" t="str">
        <f ca="1">IF(C986=1,60*SummonTypeTable!$Q$2/OFFSET(F986,0,-1),
IF(F986&lt;&gt;OFFSET(F986,-1,0),OFFSET(F986,-1,0)/OFFSET(F986,0,-1),""))</f>
        <v/>
      </c>
      <c r="I986">
        <f ca="1">(60+SUMIF(OFFSET(N986,-$C986+1,0,$C986),"EN",OFFSET(O986,-$C986+1,0,$C986))+SUMIF(OFFSET(S986,-$C986+1,0,$C986),"EN",OFFSET(T986,-$C986+1,0,$C986)))*SummonTypeTable!$Q$2</f>
        <v>2453.333333333333</v>
      </c>
      <c r="J986" t="str">
        <f ca="1">IF(C986=1,60*SummonTypeTable!$Q$2-OFFSET(I986,0,-4),
IF(I986&lt;&gt;OFFSET(I986,-1,0),OFFSET(I986,-1,0)-OFFSET(I986,0,-4),""))</f>
        <v/>
      </c>
      <c r="K986" t="str">
        <f ca="1">IF(C986=1,60*SummonTypeTable!$Q$2/OFFSET(I986,0,-4),
IF(I986&lt;&gt;OFFSET(I986,-1,0),OFFSET(I986,-1,0)/OFFSET(I986,0,-4),""))</f>
        <v/>
      </c>
      <c r="L986" t="str">
        <f t="shared" ca="1" si="186"/>
        <v>it</v>
      </c>
      <c r="M986" t="s">
        <v>139</v>
      </c>
      <c r="N986" t="s">
        <v>138</v>
      </c>
      <c r="O986">
        <v>2</v>
      </c>
      <c r="P986" t="str">
        <f t="shared" si="178"/>
        <v/>
      </c>
      <c r="Q986" t="str">
        <f t="shared" ca="1" si="184"/>
        <v>cu</v>
      </c>
      <c r="R986" t="s">
        <v>81</v>
      </c>
      <c r="S986" t="s">
        <v>147</v>
      </c>
      <c r="T986">
        <v>3400</v>
      </c>
      <c r="U986" t="str">
        <f t="shared" ca="1" si="187"/>
        <v>it</v>
      </c>
      <c r="V986" t="str">
        <f t="shared" si="179"/>
        <v>Cash_sSpellGacha</v>
      </c>
      <c r="W986">
        <f t="shared" si="180"/>
        <v>2</v>
      </c>
      <c r="X986" t="str">
        <f t="shared" ca="1" si="181"/>
        <v>cu</v>
      </c>
      <c r="Y986" t="str">
        <f t="shared" si="182"/>
        <v>GO</v>
      </c>
      <c r="Z986">
        <f t="shared" si="183"/>
        <v>3400</v>
      </c>
    </row>
    <row r="987" spans="1:26">
      <c r="A987" t="str">
        <f t="shared" si="188"/>
        <v>rt3</v>
      </c>
      <c r="B987" t="str">
        <f t="shared" si="189"/>
        <v>루틴3</v>
      </c>
      <c r="C987">
        <v>134</v>
      </c>
      <c r="D987">
        <v>85</v>
      </c>
      <c r="E987">
        <f t="shared" ca="1" si="185"/>
        <v>6226</v>
      </c>
      <c r="F987">
        <f ca="1">(60+SUMIF(OFFSET(N987,-$C987+1,0,$C987),"EN",OFFSET(O987,-$C987+1,0,$C987)))*SummonTypeTable!$Q$2</f>
        <v>2453.333333333333</v>
      </c>
      <c r="G987" t="str">
        <f ca="1">IF(C987=1,60*SummonTypeTable!$Q$2-OFFSET(F987,0,-1),
IF(F987&lt;&gt;OFFSET(F987,-1,0),OFFSET(F987,-1,0)-OFFSET(F987,0,-1),""))</f>
        <v/>
      </c>
      <c r="H987" t="str">
        <f ca="1">IF(C987=1,60*SummonTypeTable!$Q$2/OFFSET(F987,0,-1),
IF(F987&lt;&gt;OFFSET(F987,-1,0),OFFSET(F987,-1,0)/OFFSET(F987,0,-1),""))</f>
        <v/>
      </c>
      <c r="I987">
        <f ca="1">(60+SUMIF(OFFSET(N987,-$C987+1,0,$C987),"EN",OFFSET(O987,-$C987+1,0,$C987))+SUMIF(OFFSET(S987,-$C987+1,0,$C987),"EN",OFFSET(T987,-$C987+1,0,$C987)))*SummonTypeTable!$Q$2</f>
        <v>2453.333333333333</v>
      </c>
      <c r="J987" t="str">
        <f ca="1">IF(C987=1,60*SummonTypeTable!$Q$2-OFFSET(I987,0,-4),
IF(I987&lt;&gt;OFFSET(I987,-1,0),OFFSET(I987,-1,0)-OFFSET(I987,0,-4),""))</f>
        <v/>
      </c>
      <c r="K987" t="str">
        <f ca="1">IF(C987=1,60*SummonTypeTable!$Q$2/OFFSET(I987,0,-4),
IF(I987&lt;&gt;OFFSET(I987,-1,0),OFFSET(I987,-1,0)/OFFSET(I987,0,-4),""))</f>
        <v/>
      </c>
      <c r="L987" t="str">
        <f t="shared" ca="1" si="186"/>
        <v>it</v>
      </c>
      <c r="M987" t="s">
        <v>139</v>
      </c>
      <c r="N987" t="s">
        <v>158</v>
      </c>
      <c r="O987">
        <v>1</v>
      </c>
      <c r="P987" t="str">
        <f t="shared" si="178"/>
        <v/>
      </c>
      <c r="Q987" t="str">
        <f t="shared" ca="1" si="184"/>
        <v>cu</v>
      </c>
      <c r="R987" t="s">
        <v>81</v>
      </c>
      <c r="S987" t="s">
        <v>147</v>
      </c>
      <c r="T987">
        <v>3425</v>
      </c>
      <c r="U987" t="str">
        <f t="shared" ca="1" si="187"/>
        <v>it</v>
      </c>
      <c r="V987" t="str">
        <f t="shared" si="179"/>
        <v>Cash_sEquipGacha</v>
      </c>
      <c r="W987">
        <f t="shared" si="180"/>
        <v>1</v>
      </c>
      <c r="X987" t="str">
        <f t="shared" ca="1" si="181"/>
        <v>cu</v>
      </c>
      <c r="Y987" t="str">
        <f t="shared" si="182"/>
        <v>GO</v>
      </c>
      <c r="Z987">
        <f t="shared" si="183"/>
        <v>3425</v>
      </c>
    </row>
    <row r="988" spans="1:26">
      <c r="A988" t="str">
        <f t="shared" si="188"/>
        <v>rt3</v>
      </c>
      <c r="B988" t="str">
        <f t="shared" si="189"/>
        <v>루틴3</v>
      </c>
      <c r="C988">
        <v>135</v>
      </c>
      <c r="D988">
        <v>87</v>
      </c>
      <c r="E988">
        <f t="shared" ca="1" si="185"/>
        <v>6313</v>
      </c>
      <c r="F988">
        <f ca="1">(60+SUMIF(OFFSET(N988,-$C988+1,0,$C988),"EN",OFFSET(O988,-$C988+1,0,$C988)))*SummonTypeTable!$Q$2</f>
        <v>2453.333333333333</v>
      </c>
      <c r="G988" t="str">
        <f ca="1">IF(C988=1,60*SummonTypeTable!$Q$2-OFFSET(F988,0,-1),
IF(F988&lt;&gt;OFFSET(F988,-1,0),OFFSET(F988,-1,0)-OFFSET(F988,0,-1),""))</f>
        <v/>
      </c>
      <c r="H988" t="str">
        <f ca="1">IF(C988=1,60*SummonTypeTable!$Q$2/OFFSET(F988,0,-1),
IF(F988&lt;&gt;OFFSET(F988,-1,0),OFFSET(F988,-1,0)/OFFSET(F988,0,-1),""))</f>
        <v/>
      </c>
      <c r="I988">
        <f ca="1">(60+SUMIF(OFFSET(N988,-$C988+1,0,$C988),"EN",OFFSET(O988,-$C988+1,0,$C988))+SUMIF(OFFSET(S988,-$C988+1,0,$C988),"EN",OFFSET(T988,-$C988+1,0,$C988)))*SummonTypeTable!$Q$2</f>
        <v>2453.333333333333</v>
      </c>
      <c r="J988" t="str">
        <f ca="1">IF(C988=1,60*SummonTypeTable!$Q$2-OFFSET(I988,0,-4),
IF(I988&lt;&gt;OFFSET(I988,-1,0),OFFSET(I988,-1,0)-OFFSET(I988,0,-4),""))</f>
        <v/>
      </c>
      <c r="K988" t="str">
        <f ca="1">IF(C988=1,60*SummonTypeTable!$Q$2/OFFSET(I988,0,-4),
IF(I988&lt;&gt;OFFSET(I988,-1,0),OFFSET(I988,-1,0)/OFFSET(I988,0,-4),""))</f>
        <v/>
      </c>
      <c r="L988" t="str">
        <f t="shared" ca="1" si="186"/>
        <v>cu</v>
      </c>
      <c r="M988" t="s">
        <v>81</v>
      </c>
      <c r="N988" t="s">
        <v>147</v>
      </c>
      <c r="O988">
        <v>6900</v>
      </c>
      <c r="P988" t="str">
        <f t="shared" si="178"/>
        <v/>
      </c>
      <c r="Q988" t="str">
        <f t="shared" ca="1" si="184"/>
        <v>cu</v>
      </c>
      <c r="R988" t="s">
        <v>81</v>
      </c>
      <c r="S988" t="s">
        <v>147</v>
      </c>
      <c r="T988">
        <v>3450</v>
      </c>
      <c r="U988" t="str">
        <f t="shared" ca="1" si="187"/>
        <v>cu</v>
      </c>
      <c r="V988" t="str">
        <f t="shared" si="179"/>
        <v>GO</v>
      </c>
      <c r="W988">
        <f t="shared" si="180"/>
        <v>6900</v>
      </c>
      <c r="X988" t="str">
        <f t="shared" ca="1" si="181"/>
        <v>cu</v>
      </c>
      <c r="Y988" t="str">
        <f t="shared" si="182"/>
        <v>GO</v>
      </c>
      <c r="Z988">
        <f t="shared" si="183"/>
        <v>3450</v>
      </c>
    </row>
    <row r="989" spans="1:26">
      <c r="A989" t="str">
        <f t="shared" si="188"/>
        <v>rt3</v>
      </c>
      <c r="B989" t="str">
        <f t="shared" si="189"/>
        <v>루틴3</v>
      </c>
      <c r="C989">
        <v>136</v>
      </c>
      <c r="D989">
        <v>39</v>
      </c>
      <c r="E989">
        <f t="shared" ca="1" si="185"/>
        <v>6352</v>
      </c>
      <c r="F989">
        <f ca="1">(60+SUMIF(OFFSET(N989,-$C989+1,0,$C989),"EN",OFFSET(O989,-$C989+1,0,$C989)))*SummonTypeTable!$Q$2</f>
        <v>2626.6666666666665</v>
      </c>
      <c r="G989">
        <f ca="1">IF(C989=1,60*SummonTypeTable!$Q$2-OFFSET(F989,0,-1),
IF(F989&lt;&gt;OFFSET(F989,-1,0),OFFSET(F989,-1,0)-OFFSET(F989,0,-1),""))</f>
        <v>-3898.666666666667</v>
      </c>
      <c r="H989">
        <f ca="1">IF(C989=1,60*SummonTypeTable!$Q$2/OFFSET(F989,0,-1),
IF(F989&lt;&gt;OFFSET(F989,-1,0),OFFSET(F989,-1,0)/OFFSET(F989,0,-1),""))</f>
        <v>0.38623005877413935</v>
      </c>
      <c r="I989">
        <f ca="1">(60+SUMIF(OFFSET(N989,-$C989+1,0,$C989),"EN",OFFSET(O989,-$C989+1,0,$C989))+SUMIF(OFFSET(S989,-$C989+1,0,$C989),"EN",OFFSET(T989,-$C989+1,0,$C989)))*SummonTypeTable!$Q$2</f>
        <v>2626.6666666666665</v>
      </c>
      <c r="J989">
        <f ca="1">IF(C989=1,60*SummonTypeTable!$Q$2-OFFSET(I989,0,-4),
IF(I989&lt;&gt;OFFSET(I989,-1,0),OFFSET(I989,-1,0)-OFFSET(I989,0,-4),""))</f>
        <v>-3898.666666666667</v>
      </c>
      <c r="K989">
        <f ca="1">IF(C989=1,60*SummonTypeTable!$Q$2/OFFSET(I989,0,-4),
IF(I989&lt;&gt;OFFSET(I989,-1,0),OFFSET(I989,-1,0)/OFFSET(I989,0,-4),""))</f>
        <v>0.38623005877413935</v>
      </c>
      <c r="L989" t="str">
        <f t="shared" ca="1" si="186"/>
        <v>cu</v>
      </c>
      <c r="M989" t="s">
        <v>81</v>
      </c>
      <c r="N989" t="s">
        <v>146</v>
      </c>
      <c r="O989">
        <v>260</v>
      </c>
      <c r="P989" t="str">
        <f t="shared" si="178"/>
        <v>에너지너무많음</v>
      </c>
      <c r="Q989" t="str">
        <f t="shared" ca="1" si="184"/>
        <v>cu</v>
      </c>
      <c r="R989" t="s">
        <v>81</v>
      </c>
      <c r="S989" t="s">
        <v>147</v>
      </c>
      <c r="T989">
        <v>3475</v>
      </c>
      <c r="U989" t="str">
        <f t="shared" ca="1" si="187"/>
        <v>cu</v>
      </c>
      <c r="V989" t="str">
        <f t="shared" si="179"/>
        <v>EN</v>
      </c>
      <c r="W989">
        <f t="shared" si="180"/>
        <v>260</v>
      </c>
      <c r="X989" t="str">
        <f t="shared" ca="1" si="181"/>
        <v>cu</v>
      </c>
      <c r="Y989" t="str">
        <f t="shared" si="182"/>
        <v>GO</v>
      </c>
      <c r="Z989">
        <f t="shared" si="183"/>
        <v>3475</v>
      </c>
    </row>
    <row r="990" spans="1:26">
      <c r="A990" t="str">
        <f t="shared" si="188"/>
        <v>rt3</v>
      </c>
      <c r="B990" t="str">
        <f t="shared" si="189"/>
        <v>루틴3</v>
      </c>
      <c r="C990">
        <v>137</v>
      </c>
      <c r="D990">
        <v>85</v>
      </c>
      <c r="E990">
        <f t="shared" ca="1" si="185"/>
        <v>6437</v>
      </c>
      <c r="F990">
        <f ca="1">(60+SUMIF(OFFSET(N990,-$C990+1,0,$C990),"EN",OFFSET(O990,-$C990+1,0,$C990)))*SummonTypeTable!$Q$2</f>
        <v>2626.6666666666665</v>
      </c>
      <c r="G990" t="str">
        <f ca="1">IF(C990=1,60*SummonTypeTable!$Q$2-OFFSET(F990,0,-1),
IF(F990&lt;&gt;OFFSET(F990,-1,0),OFFSET(F990,-1,0)-OFFSET(F990,0,-1),""))</f>
        <v/>
      </c>
      <c r="H990" t="str">
        <f ca="1">IF(C990=1,60*SummonTypeTable!$Q$2/OFFSET(F990,0,-1),
IF(F990&lt;&gt;OFFSET(F990,-1,0),OFFSET(F990,-1,0)/OFFSET(F990,0,-1),""))</f>
        <v/>
      </c>
      <c r="I990">
        <f ca="1">(60+SUMIF(OFFSET(N990,-$C990+1,0,$C990),"EN",OFFSET(O990,-$C990+1,0,$C990))+SUMIF(OFFSET(S990,-$C990+1,0,$C990),"EN",OFFSET(T990,-$C990+1,0,$C990)))*SummonTypeTable!$Q$2</f>
        <v>2626.6666666666665</v>
      </c>
      <c r="J990" t="str">
        <f ca="1">IF(C990=1,60*SummonTypeTable!$Q$2-OFFSET(I990,0,-4),
IF(I990&lt;&gt;OFFSET(I990,-1,0),OFFSET(I990,-1,0)-OFFSET(I990,0,-4),""))</f>
        <v/>
      </c>
      <c r="K990" t="str">
        <f ca="1">IF(C990=1,60*SummonTypeTable!$Q$2/OFFSET(I990,0,-4),
IF(I990&lt;&gt;OFFSET(I990,-1,0),OFFSET(I990,-1,0)/OFFSET(I990,0,-4),""))</f>
        <v/>
      </c>
      <c r="L990" t="str">
        <f t="shared" ca="1" si="186"/>
        <v>cu</v>
      </c>
      <c r="M990" t="s">
        <v>81</v>
      </c>
      <c r="N990" t="s">
        <v>147</v>
      </c>
      <c r="O990">
        <v>7000</v>
      </c>
      <c r="P990" t="str">
        <f t="shared" si="178"/>
        <v/>
      </c>
      <c r="Q990" t="str">
        <f t="shared" ca="1" si="184"/>
        <v>cu</v>
      </c>
      <c r="R990" t="s">
        <v>81</v>
      </c>
      <c r="S990" t="s">
        <v>147</v>
      </c>
      <c r="T990">
        <v>3500</v>
      </c>
      <c r="U990" t="str">
        <f t="shared" ca="1" si="187"/>
        <v>cu</v>
      </c>
      <c r="V990" t="str">
        <f t="shared" si="179"/>
        <v>GO</v>
      </c>
      <c r="W990">
        <f t="shared" si="180"/>
        <v>7000</v>
      </c>
      <c r="X990" t="str">
        <f t="shared" ca="1" si="181"/>
        <v>cu</v>
      </c>
      <c r="Y990" t="str">
        <f t="shared" si="182"/>
        <v>GO</v>
      </c>
      <c r="Z990">
        <f t="shared" si="183"/>
        <v>3500</v>
      </c>
    </row>
    <row r="991" spans="1:26">
      <c r="A991" t="str">
        <f t="shared" si="188"/>
        <v>rt3</v>
      </c>
      <c r="B991" t="str">
        <f t="shared" si="189"/>
        <v>루틴3</v>
      </c>
      <c r="C991">
        <v>138</v>
      </c>
      <c r="D991">
        <v>123</v>
      </c>
      <c r="E991">
        <f t="shared" ca="1" si="185"/>
        <v>6560</v>
      </c>
      <c r="F991">
        <f ca="1">(60+SUMIF(OFFSET(N991,-$C991+1,0,$C991),"EN",OFFSET(O991,-$C991+1,0,$C991)))*SummonTypeTable!$Q$2</f>
        <v>2626.6666666666665</v>
      </c>
      <c r="G991" t="str">
        <f ca="1">IF(C991=1,60*SummonTypeTable!$Q$2-OFFSET(F991,0,-1),
IF(F991&lt;&gt;OFFSET(F991,-1,0),OFFSET(F991,-1,0)-OFFSET(F991,0,-1),""))</f>
        <v/>
      </c>
      <c r="H991" t="str">
        <f ca="1">IF(C991=1,60*SummonTypeTable!$Q$2/OFFSET(F991,0,-1),
IF(F991&lt;&gt;OFFSET(F991,-1,0),OFFSET(F991,-1,0)/OFFSET(F991,0,-1),""))</f>
        <v/>
      </c>
      <c r="I991">
        <f ca="1">(60+SUMIF(OFFSET(N991,-$C991+1,0,$C991),"EN",OFFSET(O991,-$C991+1,0,$C991))+SUMIF(OFFSET(S991,-$C991+1,0,$C991),"EN",OFFSET(T991,-$C991+1,0,$C991)))*SummonTypeTable!$Q$2</f>
        <v>2626.6666666666665</v>
      </c>
      <c r="J991" t="str">
        <f ca="1">IF(C991=1,60*SummonTypeTable!$Q$2-OFFSET(I991,0,-4),
IF(I991&lt;&gt;OFFSET(I991,-1,0),OFFSET(I991,-1,0)-OFFSET(I991,0,-4),""))</f>
        <v/>
      </c>
      <c r="K991" t="str">
        <f ca="1">IF(C991=1,60*SummonTypeTable!$Q$2/OFFSET(I991,0,-4),
IF(I991&lt;&gt;OFFSET(I991,-1,0),OFFSET(I991,-1,0)/OFFSET(I991,0,-4),""))</f>
        <v/>
      </c>
      <c r="L991" t="str">
        <f t="shared" ca="1" si="186"/>
        <v>it</v>
      </c>
      <c r="M991" t="s">
        <v>139</v>
      </c>
      <c r="N991" t="s">
        <v>138</v>
      </c>
      <c r="O991">
        <v>10</v>
      </c>
      <c r="P991" t="str">
        <f t="shared" si="178"/>
        <v/>
      </c>
      <c r="Q991" t="str">
        <f t="shared" ca="1" si="184"/>
        <v>cu</v>
      </c>
      <c r="R991" t="s">
        <v>81</v>
      </c>
      <c r="S991" t="s">
        <v>147</v>
      </c>
      <c r="T991">
        <v>3525</v>
      </c>
      <c r="U991" t="str">
        <f t="shared" ca="1" si="187"/>
        <v>it</v>
      </c>
      <c r="V991" t="str">
        <f t="shared" si="179"/>
        <v>Cash_sSpellGacha</v>
      </c>
      <c r="W991">
        <f t="shared" si="180"/>
        <v>10</v>
      </c>
      <c r="X991" t="str">
        <f t="shared" ca="1" si="181"/>
        <v>cu</v>
      </c>
      <c r="Y991" t="str">
        <f t="shared" si="182"/>
        <v>GO</v>
      </c>
      <c r="Z991">
        <f t="shared" si="183"/>
        <v>3525</v>
      </c>
    </row>
    <row r="992" spans="1:26">
      <c r="A992" t="str">
        <f t="shared" si="188"/>
        <v>rt3</v>
      </c>
      <c r="B992" t="str">
        <f t="shared" si="189"/>
        <v>루틴3</v>
      </c>
      <c r="C992">
        <v>139</v>
      </c>
      <c r="D992">
        <v>119</v>
      </c>
      <c r="E992">
        <f t="shared" ca="1" si="185"/>
        <v>6679</v>
      </c>
      <c r="F992">
        <f ca="1">(60+SUMIF(OFFSET(N992,-$C992+1,0,$C992),"EN",OFFSET(O992,-$C992+1,0,$C992)))*SummonTypeTable!$Q$2</f>
        <v>2626.6666666666665</v>
      </c>
      <c r="G992" t="str">
        <f ca="1">IF(C992=1,60*SummonTypeTable!$Q$2-OFFSET(F992,0,-1),
IF(F992&lt;&gt;OFFSET(F992,-1,0),OFFSET(F992,-1,0)-OFFSET(F992,0,-1),""))</f>
        <v/>
      </c>
      <c r="H992" t="str">
        <f ca="1">IF(C992=1,60*SummonTypeTable!$Q$2/OFFSET(F992,0,-1),
IF(F992&lt;&gt;OFFSET(F992,-1,0),OFFSET(F992,-1,0)/OFFSET(F992,0,-1),""))</f>
        <v/>
      </c>
      <c r="I992">
        <f ca="1">(60+SUMIF(OFFSET(N992,-$C992+1,0,$C992),"EN",OFFSET(O992,-$C992+1,0,$C992))+SUMIF(OFFSET(S992,-$C992+1,0,$C992),"EN",OFFSET(T992,-$C992+1,0,$C992)))*SummonTypeTable!$Q$2</f>
        <v>2626.6666666666665</v>
      </c>
      <c r="J992" t="str">
        <f ca="1">IF(C992=1,60*SummonTypeTable!$Q$2-OFFSET(I992,0,-4),
IF(I992&lt;&gt;OFFSET(I992,-1,0),OFFSET(I992,-1,0)-OFFSET(I992,0,-4),""))</f>
        <v/>
      </c>
      <c r="K992" t="str">
        <f ca="1">IF(C992=1,60*SummonTypeTable!$Q$2/OFFSET(I992,0,-4),
IF(I992&lt;&gt;OFFSET(I992,-1,0),OFFSET(I992,-1,0)/OFFSET(I992,0,-4),""))</f>
        <v/>
      </c>
      <c r="L992" t="str">
        <f t="shared" ca="1" si="186"/>
        <v>cu</v>
      </c>
      <c r="M992" t="s">
        <v>81</v>
      </c>
      <c r="N992" t="s">
        <v>147</v>
      </c>
      <c r="O992">
        <v>7100</v>
      </c>
      <c r="P992" t="str">
        <f t="shared" si="178"/>
        <v/>
      </c>
      <c r="Q992" t="str">
        <f t="shared" ca="1" si="184"/>
        <v>cu</v>
      </c>
      <c r="R992" t="s">
        <v>81</v>
      </c>
      <c r="S992" t="s">
        <v>147</v>
      </c>
      <c r="T992">
        <v>3550</v>
      </c>
      <c r="U992" t="str">
        <f t="shared" ca="1" si="187"/>
        <v>cu</v>
      </c>
      <c r="V992" t="str">
        <f t="shared" si="179"/>
        <v>GO</v>
      </c>
      <c r="W992">
        <f t="shared" si="180"/>
        <v>7100</v>
      </c>
      <c r="X992" t="str">
        <f t="shared" ca="1" si="181"/>
        <v>cu</v>
      </c>
      <c r="Y992" t="str">
        <f t="shared" si="182"/>
        <v>GO</v>
      </c>
      <c r="Z992">
        <f t="shared" si="183"/>
        <v>3550</v>
      </c>
    </row>
    <row r="993" spans="1:26">
      <c r="A993" t="str">
        <f t="shared" si="188"/>
        <v>rt3</v>
      </c>
      <c r="B993" t="str">
        <f t="shared" si="189"/>
        <v>루틴3</v>
      </c>
      <c r="C993">
        <v>140</v>
      </c>
      <c r="D993">
        <v>97</v>
      </c>
      <c r="E993">
        <f t="shared" ca="1" si="185"/>
        <v>6776</v>
      </c>
      <c r="F993">
        <f ca="1">(60+SUMIF(OFFSET(N993,-$C993+1,0,$C993),"EN",OFFSET(O993,-$C993+1,0,$C993)))*SummonTypeTable!$Q$2</f>
        <v>2626.6666666666665</v>
      </c>
      <c r="G993" t="str">
        <f ca="1">IF(C993=1,60*SummonTypeTable!$Q$2-OFFSET(F993,0,-1),
IF(F993&lt;&gt;OFFSET(F993,-1,0),OFFSET(F993,-1,0)-OFFSET(F993,0,-1),""))</f>
        <v/>
      </c>
      <c r="H993" t="str">
        <f ca="1">IF(C993=1,60*SummonTypeTable!$Q$2/OFFSET(F993,0,-1),
IF(F993&lt;&gt;OFFSET(F993,-1,0),OFFSET(F993,-1,0)/OFFSET(F993,0,-1),""))</f>
        <v/>
      </c>
      <c r="I993">
        <f ca="1">(60+SUMIF(OFFSET(N993,-$C993+1,0,$C993),"EN",OFFSET(O993,-$C993+1,0,$C993))+SUMIF(OFFSET(S993,-$C993+1,0,$C993),"EN",OFFSET(T993,-$C993+1,0,$C993)))*SummonTypeTable!$Q$2</f>
        <v>2626.6666666666665</v>
      </c>
      <c r="J993" t="str">
        <f ca="1">IF(C993=1,60*SummonTypeTable!$Q$2-OFFSET(I993,0,-4),
IF(I993&lt;&gt;OFFSET(I993,-1,0),OFFSET(I993,-1,0)-OFFSET(I993,0,-4),""))</f>
        <v/>
      </c>
      <c r="K993" t="str">
        <f ca="1">IF(C993=1,60*SummonTypeTable!$Q$2/OFFSET(I993,0,-4),
IF(I993&lt;&gt;OFFSET(I993,-1,0),OFFSET(I993,-1,0)/OFFSET(I993,0,-4),""))</f>
        <v/>
      </c>
      <c r="L993" t="str">
        <f t="shared" ca="1" si="186"/>
        <v>cu</v>
      </c>
      <c r="M993" t="s">
        <v>81</v>
      </c>
      <c r="N993" t="s">
        <v>153</v>
      </c>
      <c r="O993">
        <v>24</v>
      </c>
      <c r="P993" t="str">
        <f t="shared" si="178"/>
        <v/>
      </c>
      <c r="Q993" t="str">
        <f t="shared" ca="1" si="184"/>
        <v>cu</v>
      </c>
      <c r="R993" t="s">
        <v>81</v>
      </c>
      <c r="S993" t="s">
        <v>153</v>
      </c>
      <c r="T993">
        <v>8</v>
      </c>
      <c r="U993" t="str">
        <f t="shared" ca="1" si="187"/>
        <v>cu</v>
      </c>
      <c r="V993" t="str">
        <f t="shared" si="179"/>
        <v>DI</v>
      </c>
      <c r="W993">
        <f t="shared" si="180"/>
        <v>24</v>
      </c>
      <c r="X993" t="str">
        <f t="shared" ca="1" si="181"/>
        <v>cu</v>
      </c>
      <c r="Y993" t="str">
        <f t="shared" si="182"/>
        <v>DI</v>
      </c>
      <c r="Z993">
        <f t="shared" si="183"/>
        <v>8</v>
      </c>
    </row>
    <row r="994" spans="1:26">
      <c r="A994" t="str">
        <f t="shared" si="188"/>
        <v>rt3</v>
      </c>
      <c r="B994" t="str">
        <f t="shared" si="189"/>
        <v>루틴3</v>
      </c>
      <c r="C994">
        <v>141</v>
      </c>
      <c r="D994">
        <v>42</v>
      </c>
      <c r="E994">
        <f t="shared" ca="1" si="185"/>
        <v>6818</v>
      </c>
      <c r="F994">
        <f ca="1">(60+SUMIF(OFFSET(N994,-$C994+1,0,$C994),"EN",OFFSET(O994,-$C994+1,0,$C994)))*SummonTypeTable!$Q$2</f>
        <v>2626.6666666666665</v>
      </c>
      <c r="G994" t="str">
        <f ca="1">IF(C994=1,60*SummonTypeTable!$Q$2-OFFSET(F994,0,-1),
IF(F994&lt;&gt;OFFSET(F994,-1,0),OFFSET(F994,-1,0)-OFFSET(F994,0,-1),""))</f>
        <v/>
      </c>
      <c r="H994" t="str">
        <f ca="1">IF(C994=1,60*SummonTypeTable!$Q$2/OFFSET(F994,0,-1),
IF(F994&lt;&gt;OFFSET(F994,-1,0),OFFSET(F994,-1,0)/OFFSET(F994,0,-1),""))</f>
        <v/>
      </c>
      <c r="I994">
        <f ca="1">(60+SUMIF(OFFSET(N994,-$C994+1,0,$C994),"EN",OFFSET(O994,-$C994+1,0,$C994))+SUMIF(OFFSET(S994,-$C994+1,0,$C994),"EN",OFFSET(T994,-$C994+1,0,$C994)))*SummonTypeTable!$Q$2</f>
        <v>2626.6666666666665</v>
      </c>
      <c r="J994" t="str">
        <f ca="1">IF(C994=1,60*SummonTypeTable!$Q$2-OFFSET(I994,0,-4),
IF(I994&lt;&gt;OFFSET(I994,-1,0),OFFSET(I994,-1,0)-OFFSET(I994,0,-4),""))</f>
        <v/>
      </c>
      <c r="K994" t="str">
        <f ca="1">IF(C994=1,60*SummonTypeTable!$Q$2/OFFSET(I994,0,-4),
IF(I994&lt;&gt;OFFSET(I994,-1,0),OFFSET(I994,-1,0)/OFFSET(I994,0,-4),""))</f>
        <v/>
      </c>
      <c r="L994" t="str">
        <f t="shared" ca="1" si="186"/>
        <v>it</v>
      </c>
      <c r="M994" t="s">
        <v>139</v>
      </c>
      <c r="N994" t="s">
        <v>140</v>
      </c>
      <c r="O994">
        <v>1</v>
      </c>
      <c r="P994" t="str">
        <f t="shared" ref="P994:P1057" si="190">IF(M994="장비1상자",
  IF(OR(N994&gt;3,O994&gt;5),"장비이상",""),
IF(N994="GO",
  IF(O994&lt;100,"골드이상",""),
IF(N994="EN",
  IF(O994&gt;29,"에너지너무많음",
  IF(O994&gt;9,"에너지다소많음","")),"")))</f>
        <v/>
      </c>
      <c r="Q994" t="str">
        <f t="shared" ca="1" si="184"/>
        <v>cu</v>
      </c>
      <c r="R994" t="s">
        <v>81</v>
      </c>
      <c r="S994" t="s">
        <v>147</v>
      </c>
      <c r="T994">
        <v>3600</v>
      </c>
      <c r="U994" t="str">
        <f t="shared" ca="1" si="187"/>
        <v>it</v>
      </c>
      <c r="V994" t="str">
        <f t="shared" ref="V994:V1057" si="191">IF(LEN(N994)=0,"",N994)</f>
        <v>Cash_sCharacterGacha</v>
      </c>
      <c r="W994">
        <f t="shared" ref="W994:W1057" si="192">IF(LEN(O994)=0,"",O994)</f>
        <v>1</v>
      </c>
      <c r="X994" t="str">
        <f t="shared" ref="X994:X1057" ca="1" si="193">IF(LEN(Q994)=0,"",Q994)</f>
        <v>cu</v>
      </c>
      <c r="Y994" t="str">
        <f t="shared" ref="Y994:Y1057" si="194">IF(LEN(S994)=0,"",S994)</f>
        <v>GO</v>
      </c>
      <c r="Z994">
        <f t="shared" ref="Z994:Z1057" si="195">IF(LEN(T994)=0,"",T994)</f>
        <v>3600</v>
      </c>
    </row>
    <row r="995" spans="1:26">
      <c r="A995" t="str">
        <f t="shared" si="188"/>
        <v>rt3</v>
      </c>
      <c r="B995" t="str">
        <f t="shared" si="189"/>
        <v>루틴3</v>
      </c>
      <c r="C995">
        <v>142</v>
      </c>
      <c r="D995">
        <v>104</v>
      </c>
      <c r="E995">
        <f t="shared" ca="1" si="185"/>
        <v>6922</v>
      </c>
      <c r="F995">
        <f ca="1">(60+SUMIF(OFFSET(N995,-$C995+1,0,$C995),"EN",OFFSET(O995,-$C995+1,0,$C995)))*SummonTypeTable!$Q$2</f>
        <v>2626.6666666666665</v>
      </c>
      <c r="G995" t="str">
        <f ca="1">IF(C995=1,60*SummonTypeTable!$Q$2-OFFSET(F995,0,-1),
IF(F995&lt;&gt;OFFSET(F995,-1,0),OFFSET(F995,-1,0)-OFFSET(F995,0,-1),""))</f>
        <v/>
      </c>
      <c r="H995" t="str">
        <f ca="1">IF(C995=1,60*SummonTypeTable!$Q$2/OFFSET(F995,0,-1),
IF(F995&lt;&gt;OFFSET(F995,-1,0),OFFSET(F995,-1,0)/OFFSET(F995,0,-1),""))</f>
        <v/>
      </c>
      <c r="I995">
        <f ca="1">(60+SUMIF(OFFSET(N995,-$C995+1,0,$C995),"EN",OFFSET(O995,-$C995+1,0,$C995))+SUMIF(OFFSET(S995,-$C995+1,0,$C995),"EN",OFFSET(T995,-$C995+1,0,$C995)))*SummonTypeTable!$Q$2</f>
        <v>2626.6666666666665</v>
      </c>
      <c r="J995" t="str">
        <f ca="1">IF(C995=1,60*SummonTypeTable!$Q$2-OFFSET(I995,0,-4),
IF(I995&lt;&gt;OFFSET(I995,-1,0),OFFSET(I995,-1,0)-OFFSET(I995,0,-4),""))</f>
        <v/>
      </c>
      <c r="K995" t="str">
        <f ca="1">IF(C995=1,60*SummonTypeTable!$Q$2/OFFSET(I995,0,-4),
IF(I995&lt;&gt;OFFSET(I995,-1,0),OFFSET(I995,-1,0)/OFFSET(I995,0,-4),""))</f>
        <v/>
      </c>
      <c r="L995" t="str">
        <f t="shared" ca="1" si="186"/>
        <v>cu</v>
      </c>
      <c r="M995" t="s">
        <v>81</v>
      </c>
      <c r="N995" t="s">
        <v>147</v>
      </c>
      <c r="O995">
        <v>7250</v>
      </c>
      <c r="P995" t="str">
        <f t="shared" si="190"/>
        <v/>
      </c>
      <c r="Q995" t="str">
        <f t="shared" ca="1" si="184"/>
        <v>cu</v>
      </c>
      <c r="R995" t="s">
        <v>81</v>
      </c>
      <c r="S995" t="s">
        <v>147</v>
      </c>
      <c r="T995">
        <v>3625</v>
      </c>
      <c r="U995" t="str">
        <f t="shared" ca="1" si="187"/>
        <v>cu</v>
      </c>
      <c r="V995" t="str">
        <f t="shared" si="191"/>
        <v>GO</v>
      </c>
      <c r="W995">
        <f t="shared" si="192"/>
        <v>7250</v>
      </c>
      <c r="X995" t="str">
        <f t="shared" ca="1" si="193"/>
        <v>cu</v>
      </c>
      <c r="Y995" t="str">
        <f t="shared" si="194"/>
        <v>GO</v>
      </c>
      <c r="Z995">
        <f t="shared" si="195"/>
        <v>3625</v>
      </c>
    </row>
    <row r="996" spans="1:26">
      <c r="A996" t="str">
        <f t="shared" si="188"/>
        <v>rt3</v>
      </c>
      <c r="B996" t="str">
        <f t="shared" si="189"/>
        <v>루틴3</v>
      </c>
      <c r="C996">
        <v>143</v>
      </c>
      <c r="D996">
        <v>298</v>
      </c>
      <c r="E996">
        <f t="shared" ca="1" si="185"/>
        <v>7220</v>
      </c>
      <c r="F996">
        <f ca="1">(60+SUMIF(OFFSET(N996,-$C996+1,0,$C996),"EN",OFFSET(O996,-$C996+1,0,$C996)))*SummonTypeTable!$Q$2</f>
        <v>2786.6666666666665</v>
      </c>
      <c r="G996">
        <f ca="1">IF(C996=1,60*SummonTypeTable!$Q$2-OFFSET(F996,0,-1),
IF(F996&lt;&gt;OFFSET(F996,-1,0),OFFSET(F996,-1,0)-OFFSET(F996,0,-1),""))</f>
        <v>-4593.3333333333339</v>
      </c>
      <c r="H996">
        <f ca="1">IF(C996=1,60*SummonTypeTable!$Q$2/OFFSET(F996,0,-1),
IF(F996&lt;&gt;OFFSET(F996,-1,0),OFFSET(F996,-1,0)/OFFSET(F996,0,-1),""))</f>
        <v>0.36380424746075712</v>
      </c>
      <c r="I996">
        <f ca="1">(60+SUMIF(OFFSET(N996,-$C996+1,0,$C996),"EN",OFFSET(O996,-$C996+1,0,$C996))+SUMIF(OFFSET(S996,-$C996+1,0,$C996),"EN",OFFSET(T996,-$C996+1,0,$C996)))*SummonTypeTable!$Q$2</f>
        <v>2786.6666666666665</v>
      </c>
      <c r="J996">
        <f ca="1">IF(C996=1,60*SummonTypeTable!$Q$2-OFFSET(I996,0,-4),
IF(I996&lt;&gt;OFFSET(I996,-1,0),OFFSET(I996,-1,0)-OFFSET(I996,0,-4),""))</f>
        <v>-4593.3333333333339</v>
      </c>
      <c r="K996">
        <f ca="1">IF(C996=1,60*SummonTypeTable!$Q$2/OFFSET(I996,0,-4),
IF(I996&lt;&gt;OFFSET(I996,-1,0),OFFSET(I996,-1,0)/OFFSET(I996,0,-4),""))</f>
        <v>0.36380424746075712</v>
      </c>
      <c r="L996" t="str">
        <f t="shared" ca="1" si="186"/>
        <v>cu</v>
      </c>
      <c r="M996" t="s">
        <v>81</v>
      </c>
      <c r="N996" t="s">
        <v>146</v>
      </c>
      <c r="O996">
        <v>240</v>
      </c>
      <c r="P996" t="str">
        <f t="shared" si="190"/>
        <v>에너지너무많음</v>
      </c>
      <c r="Q996" t="str">
        <f t="shared" ca="1" si="184"/>
        <v>cu</v>
      </c>
      <c r="R996" t="s">
        <v>81</v>
      </c>
      <c r="S996" t="s">
        <v>147</v>
      </c>
      <c r="T996">
        <v>3650</v>
      </c>
      <c r="U996" t="str">
        <f t="shared" ca="1" si="187"/>
        <v>cu</v>
      </c>
      <c r="V996" t="str">
        <f t="shared" si="191"/>
        <v>EN</v>
      </c>
      <c r="W996">
        <f t="shared" si="192"/>
        <v>240</v>
      </c>
      <c r="X996" t="str">
        <f t="shared" ca="1" si="193"/>
        <v>cu</v>
      </c>
      <c r="Y996" t="str">
        <f t="shared" si="194"/>
        <v>GO</v>
      </c>
      <c r="Z996">
        <f t="shared" si="195"/>
        <v>3650</v>
      </c>
    </row>
    <row r="997" spans="1:26">
      <c r="A997" t="str">
        <f t="shared" si="188"/>
        <v>rt3</v>
      </c>
      <c r="B997" t="str">
        <f t="shared" si="189"/>
        <v>루틴3</v>
      </c>
      <c r="C997">
        <v>144</v>
      </c>
      <c r="D997">
        <v>92</v>
      </c>
      <c r="E997">
        <f t="shared" ca="1" si="185"/>
        <v>7312</v>
      </c>
      <c r="F997">
        <f ca="1">(60+SUMIF(OFFSET(N997,-$C997+1,0,$C997),"EN",OFFSET(O997,-$C997+1,0,$C997)))*SummonTypeTable!$Q$2</f>
        <v>2786.6666666666665</v>
      </c>
      <c r="G997" t="str">
        <f ca="1">IF(C997=1,60*SummonTypeTable!$Q$2-OFFSET(F997,0,-1),
IF(F997&lt;&gt;OFFSET(F997,-1,0),OFFSET(F997,-1,0)-OFFSET(F997,0,-1),""))</f>
        <v/>
      </c>
      <c r="H997" t="str">
        <f ca="1">IF(C997=1,60*SummonTypeTable!$Q$2/OFFSET(F997,0,-1),
IF(F997&lt;&gt;OFFSET(F997,-1,0),OFFSET(F997,-1,0)/OFFSET(F997,0,-1),""))</f>
        <v/>
      </c>
      <c r="I997">
        <f ca="1">(60+SUMIF(OFFSET(N997,-$C997+1,0,$C997),"EN",OFFSET(O997,-$C997+1,0,$C997))+SUMIF(OFFSET(S997,-$C997+1,0,$C997),"EN",OFFSET(T997,-$C997+1,0,$C997)))*SummonTypeTable!$Q$2</f>
        <v>2786.6666666666665</v>
      </c>
      <c r="J997" t="str">
        <f ca="1">IF(C997=1,60*SummonTypeTable!$Q$2-OFFSET(I997,0,-4),
IF(I997&lt;&gt;OFFSET(I997,-1,0),OFFSET(I997,-1,0)-OFFSET(I997,0,-4),""))</f>
        <v/>
      </c>
      <c r="K997" t="str">
        <f ca="1">IF(C997=1,60*SummonTypeTable!$Q$2/OFFSET(I997,0,-4),
IF(I997&lt;&gt;OFFSET(I997,-1,0),OFFSET(I997,-1,0)/OFFSET(I997,0,-4),""))</f>
        <v/>
      </c>
      <c r="L997" t="str">
        <f t="shared" ca="1" si="186"/>
        <v>it</v>
      </c>
      <c r="M997" t="s">
        <v>139</v>
      </c>
      <c r="N997" t="s">
        <v>158</v>
      </c>
      <c r="O997">
        <v>1</v>
      </c>
      <c r="P997" t="str">
        <f t="shared" si="190"/>
        <v/>
      </c>
      <c r="Q997" t="str">
        <f t="shared" ca="1" si="184"/>
        <v>cu</v>
      </c>
      <c r="R997" t="s">
        <v>81</v>
      </c>
      <c r="S997" t="s">
        <v>147</v>
      </c>
      <c r="T997">
        <v>3675</v>
      </c>
      <c r="U997" t="str">
        <f t="shared" ca="1" si="187"/>
        <v>it</v>
      </c>
      <c r="V997" t="str">
        <f t="shared" si="191"/>
        <v>Cash_sEquipGacha</v>
      </c>
      <c r="W997">
        <f t="shared" si="192"/>
        <v>1</v>
      </c>
      <c r="X997" t="str">
        <f t="shared" ca="1" si="193"/>
        <v>cu</v>
      </c>
      <c r="Y997" t="str">
        <f t="shared" si="194"/>
        <v>GO</v>
      </c>
      <c r="Z997">
        <f t="shared" si="195"/>
        <v>3675</v>
      </c>
    </row>
    <row r="998" spans="1:26">
      <c r="A998" t="str">
        <f t="shared" si="188"/>
        <v>rt3</v>
      </c>
      <c r="B998" t="str">
        <f t="shared" si="189"/>
        <v>루틴3</v>
      </c>
      <c r="C998">
        <v>145</v>
      </c>
      <c r="D998">
        <v>175</v>
      </c>
      <c r="E998">
        <f t="shared" ca="1" si="185"/>
        <v>7487</v>
      </c>
      <c r="F998">
        <f ca="1">(60+SUMIF(OFFSET(N998,-$C998+1,0,$C998),"EN",OFFSET(O998,-$C998+1,0,$C998)))*SummonTypeTable!$Q$2</f>
        <v>2786.6666666666665</v>
      </c>
      <c r="G998" t="str">
        <f ca="1">IF(C998=1,60*SummonTypeTable!$Q$2-OFFSET(F998,0,-1),
IF(F998&lt;&gt;OFFSET(F998,-1,0),OFFSET(F998,-1,0)-OFFSET(F998,0,-1),""))</f>
        <v/>
      </c>
      <c r="H998" t="str">
        <f ca="1">IF(C998=1,60*SummonTypeTable!$Q$2/OFFSET(F998,0,-1),
IF(F998&lt;&gt;OFFSET(F998,-1,0),OFFSET(F998,-1,0)/OFFSET(F998,0,-1),""))</f>
        <v/>
      </c>
      <c r="I998">
        <f ca="1">(60+SUMIF(OFFSET(N998,-$C998+1,0,$C998),"EN",OFFSET(O998,-$C998+1,0,$C998))+SUMIF(OFFSET(S998,-$C998+1,0,$C998),"EN",OFFSET(T998,-$C998+1,0,$C998)))*SummonTypeTable!$Q$2</f>
        <v>2786.6666666666665</v>
      </c>
      <c r="J998" t="str">
        <f ca="1">IF(C998=1,60*SummonTypeTable!$Q$2-OFFSET(I998,0,-4),
IF(I998&lt;&gt;OFFSET(I998,-1,0),OFFSET(I998,-1,0)-OFFSET(I998,0,-4),""))</f>
        <v/>
      </c>
      <c r="K998" t="str">
        <f ca="1">IF(C998=1,60*SummonTypeTable!$Q$2/OFFSET(I998,0,-4),
IF(I998&lt;&gt;OFFSET(I998,-1,0),OFFSET(I998,-1,0)/OFFSET(I998,0,-4),""))</f>
        <v/>
      </c>
      <c r="L998" t="str">
        <f t="shared" ca="1" si="186"/>
        <v>cu</v>
      </c>
      <c r="M998" t="s">
        <v>81</v>
      </c>
      <c r="N998" t="s">
        <v>147</v>
      </c>
      <c r="O998">
        <v>7400</v>
      </c>
      <c r="P998" t="str">
        <f t="shared" si="190"/>
        <v/>
      </c>
      <c r="Q998" t="str">
        <f t="shared" ca="1" si="184"/>
        <v>cu</v>
      </c>
      <c r="R998" t="s">
        <v>81</v>
      </c>
      <c r="S998" t="s">
        <v>147</v>
      </c>
      <c r="T998">
        <v>3700</v>
      </c>
      <c r="U998" t="str">
        <f t="shared" ca="1" si="187"/>
        <v>cu</v>
      </c>
      <c r="V998" t="str">
        <f t="shared" si="191"/>
        <v>GO</v>
      </c>
      <c r="W998">
        <f t="shared" si="192"/>
        <v>7400</v>
      </c>
      <c r="X998" t="str">
        <f t="shared" ca="1" si="193"/>
        <v>cu</v>
      </c>
      <c r="Y998" t="str">
        <f t="shared" si="194"/>
        <v>GO</v>
      </c>
      <c r="Z998">
        <f t="shared" si="195"/>
        <v>3700</v>
      </c>
    </row>
    <row r="999" spans="1:26">
      <c r="A999" t="str">
        <f t="shared" si="188"/>
        <v>rt3</v>
      </c>
      <c r="B999" t="str">
        <f t="shared" si="189"/>
        <v>루틴3</v>
      </c>
      <c r="C999">
        <v>146</v>
      </c>
      <c r="D999">
        <v>197</v>
      </c>
      <c r="E999">
        <f t="shared" ca="1" si="185"/>
        <v>7684</v>
      </c>
      <c r="F999">
        <f ca="1">(60+SUMIF(OFFSET(N999,-$C999+1,0,$C999),"EN",OFFSET(O999,-$C999+1,0,$C999)))*SummonTypeTable!$Q$2</f>
        <v>2963.333333333333</v>
      </c>
      <c r="G999">
        <f ca="1">IF(C999=1,60*SummonTypeTable!$Q$2-OFFSET(F999,0,-1),
IF(F999&lt;&gt;OFFSET(F999,-1,0),OFFSET(F999,-1,0)-OFFSET(F999,0,-1),""))</f>
        <v>-4897.3333333333339</v>
      </c>
      <c r="H999">
        <f ca="1">IF(C999=1,60*SummonTypeTable!$Q$2/OFFSET(F999,0,-1),
IF(F999&lt;&gt;OFFSET(F999,-1,0),OFFSET(F999,-1,0)/OFFSET(F999,0,-1),""))</f>
        <v>0.36265833767135169</v>
      </c>
      <c r="I999">
        <f ca="1">(60+SUMIF(OFFSET(N999,-$C999+1,0,$C999),"EN",OFFSET(O999,-$C999+1,0,$C999))+SUMIF(OFFSET(S999,-$C999+1,0,$C999),"EN",OFFSET(T999,-$C999+1,0,$C999)))*SummonTypeTable!$Q$2</f>
        <v>2963.333333333333</v>
      </c>
      <c r="J999">
        <f ca="1">IF(C999=1,60*SummonTypeTable!$Q$2-OFFSET(I999,0,-4),
IF(I999&lt;&gt;OFFSET(I999,-1,0),OFFSET(I999,-1,0)-OFFSET(I999,0,-4),""))</f>
        <v>-4897.3333333333339</v>
      </c>
      <c r="K999">
        <f ca="1">IF(C999=1,60*SummonTypeTable!$Q$2/OFFSET(I999,0,-4),
IF(I999&lt;&gt;OFFSET(I999,-1,0),OFFSET(I999,-1,0)/OFFSET(I999,0,-4),""))</f>
        <v>0.36265833767135169</v>
      </c>
      <c r="L999" t="str">
        <f t="shared" ca="1" si="186"/>
        <v>cu</v>
      </c>
      <c r="M999" t="s">
        <v>81</v>
      </c>
      <c r="N999" t="s">
        <v>146</v>
      </c>
      <c r="O999">
        <v>265</v>
      </c>
      <c r="P999" t="str">
        <f t="shared" si="190"/>
        <v>에너지너무많음</v>
      </c>
      <c r="Q999" t="str">
        <f t="shared" ca="1" si="184"/>
        <v>cu</v>
      </c>
      <c r="R999" t="s">
        <v>81</v>
      </c>
      <c r="S999" t="s">
        <v>147</v>
      </c>
      <c r="T999">
        <v>3725</v>
      </c>
      <c r="U999" t="str">
        <f t="shared" ca="1" si="187"/>
        <v>cu</v>
      </c>
      <c r="V999" t="str">
        <f t="shared" si="191"/>
        <v>EN</v>
      </c>
      <c r="W999">
        <f t="shared" si="192"/>
        <v>265</v>
      </c>
      <c r="X999" t="str">
        <f t="shared" ca="1" si="193"/>
        <v>cu</v>
      </c>
      <c r="Y999" t="str">
        <f t="shared" si="194"/>
        <v>GO</v>
      </c>
      <c r="Z999">
        <f t="shared" si="195"/>
        <v>3725</v>
      </c>
    </row>
    <row r="1000" spans="1:26">
      <c r="A1000" t="str">
        <f t="shared" si="188"/>
        <v>rt3</v>
      </c>
      <c r="B1000" t="str">
        <f t="shared" si="189"/>
        <v>루틴3</v>
      </c>
      <c r="C1000">
        <v>147</v>
      </c>
      <c r="D1000">
        <v>69</v>
      </c>
      <c r="E1000">
        <f t="shared" ca="1" si="185"/>
        <v>7753</v>
      </c>
      <c r="F1000">
        <f ca="1">(60+SUMIF(OFFSET(N1000,-$C1000+1,0,$C1000),"EN",OFFSET(O1000,-$C1000+1,0,$C1000)))*SummonTypeTable!$Q$2</f>
        <v>2963.333333333333</v>
      </c>
      <c r="G1000" t="str">
        <f ca="1">IF(C1000=1,60*SummonTypeTable!$Q$2-OFFSET(F1000,0,-1),
IF(F1000&lt;&gt;OFFSET(F1000,-1,0),OFFSET(F1000,-1,0)-OFFSET(F1000,0,-1),""))</f>
        <v/>
      </c>
      <c r="H1000" t="str">
        <f ca="1">IF(C1000=1,60*SummonTypeTable!$Q$2/OFFSET(F1000,0,-1),
IF(F1000&lt;&gt;OFFSET(F1000,-1,0),OFFSET(F1000,-1,0)/OFFSET(F1000,0,-1),""))</f>
        <v/>
      </c>
      <c r="I1000">
        <f ca="1">(60+SUMIF(OFFSET(N1000,-$C1000+1,0,$C1000),"EN",OFFSET(O1000,-$C1000+1,0,$C1000))+SUMIF(OFFSET(S1000,-$C1000+1,0,$C1000),"EN",OFFSET(T1000,-$C1000+1,0,$C1000)))*SummonTypeTable!$Q$2</f>
        <v>2963.333333333333</v>
      </c>
      <c r="J1000" t="str">
        <f ca="1">IF(C1000=1,60*SummonTypeTable!$Q$2-OFFSET(I1000,0,-4),
IF(I1000&lt;&gt;OFFSET(I1000,-1,0),OFFSET(I1000,-1,0)-OFFSET(I1000,0,-4),""))</f>
        <v/>
      </c>
      <c r="K1000" t="str">
        <f ca="1">IF(C1000=1,60*SummonTypeTable!$Q$2/OFFSET(I1000,0,-4),
IF(I1000&lt;&gt;OFFSET(I1000,-1,0),OFFSET(I1000,-1,0)/OFFSET(I1000,0,-4),""))</f>
        <v/>
      </c>
      <c r="L1000" t="str">
        <f t="shared" ca="1" si="186"/>
        <v>cu</v>
      </c>
      <c r="M1000" t="s">
        <v>81</v>
      </c>
      <c r="N1000" t="s">
        <v>147</v>
      </c>
      <c r="O1000">
        <v>7500</v>
      </c>
      <c r="P1000" t="str">
        <f t="shared" si="190"/>
        <v/>
      </c>
      <c r="Q1000" t="str">
        <f t="shared" ca="1" si="184"/>
        <v>cu</v>
      </c>
      <c r="R1000" t="s">
        <v>81</v>
      </c>
      <c r="S1000" t="s">
        <v>147</v>
      </c>
      <c r="T1000">
        <v>3750</v>
      </c>
      <c r="U1000" t="str">
        <f t="shared" ca="1" si="187"/>
        <v>cu</v>
      </c>
      <c r="V1000" t="str">
        <f t="shared" si="191"/>
        <v>GO</v>
      </c>
      <c r="W1000">
        <f t="shared" si="192"/>
        <v>7500</v>
      </c>
      <c r="X1000" t="str">
        <f t="shared" ca="1" si="193"/>
        <v>cu</v>
      </c>
      <c r="Y1000" t="str">
        <f t="shared" si="194"/>
        <v>GO</v>
      </c>
      <c r="Z1000">
        <f t="shared" si="195"/>
        <v>3750</v>
      </c>
    </row>
    <row r="1001" spans="1:26">
      <c r="A1001" t="str">
        <f t="shared" si="188"/>
        <v>rt3</v>
      </c>
      <c r="B1001" t="str">
        <f t="shared" si="189"/>
        <v>루틴3</v>
      </c>
      <c r="C1001">
        <v>148</v>
      </c>
      <c r="D1001">
        <v>147</v>
      </c>
      <c r="E1001">
        <f t="shared" ca="1" si="185"/>
        <v>7900</v>
      </c>
      <c r="F1001">
        <f ca="1">(60+SUMIF(OFFSET(N1001,-$C1001+1,0,$C1001),"EN",OFFSET(O1001,-$C1001+1,0,$C1001)))*SummonTypeTable!$Q$2</f>
        <v>2963.333333333333</v>
      </c>
      <c r="G1001" t="str">
        <f ca="1">IF(C1001=1,60*SummonTypeTable!$Q$2-OFFSET(F1001,0,-1),
IF(F1001&lt;&gt;OFFSET(F1001,-1,0),OFFSET(F1001,-1,0)-OFFSET(F1001,0,-1),""))</f>
        <v/>
      </c>
      <c r="H1001" t="str">
        <f ca="1">IF(C1001=1,60*SummonTypeTable!$Q$2/OFFSET(F1001,0,-1),
IF(F1001&lt;&gt;OFFSET(F1001,-1,0),OFFSET(F1001,-1,0)/OFFSET(F1001,0,-1),""))</f>
        <v/>
      </c>
      <c r="I1001">
        <f ca="1">(60+SUMIF(OFFSET(N1001,-$C1001+1,0,$C1001),"EN",OFFSET(O1001,-$C1001+1,0,$C1001))+SUMIF(OFFSET(S1001,-$C1001+1,0,$C1001),"EN",OFFSET(T1001,-$C1001+1,0,$C1001)))*SummonTypeTable!$Q$2</f>
        <v>2963.333333333333</v>
      </c>
      <c r="J1001" t="str">
        <f ca="1">IF(C1001=1,60*SummonTypeTable!$Q$2-OFFSET(I1001,0,-4),
IF(I1001&lt;&gt;OFFSET(I1001,-1,0),OFFSET(I1001,-1,0)-OFFSET(I1001,0,-4),""))</f>
        <v/>
      </c>
      <c r="K1001" t="str">
        <f ca="1">IF(C1001=1,60*SummonTypeTable!$Q$2/OFFSET(I1001,0,-4),
IF(I1001&lt;&gt;OFFSET(I1001,-1,0),OFFSET(I1001,-1,0)/OFFSET(I1001,0,-4),""))</f>
        <v/>
      </c>
      <c r="L1001" t="str">
        <f t="shared" ca="1" si="186"/>
        <v>it</v>
      </c>
      <c r="M1001" t="s">
        <v>139</v>
      </c>
      <c r="N1001" t="s">
        <v>140</v>
      </c>
      <c r="O1001">
        <v>10</v>
      </c>
      <c r="P1001" t="str">
        <f t="shared" si="190"/>
        <v/>
      </c>
      <c r="Q1001" t="str">
        <f t="shared" ca="1" si="184"/>
        <v>cu</v>
      </c>
      <c r="R1001" t="s">
        <v>81</v>
      </c>
      <c r="S1001" t="s">
        <v>147</v>
      </c>
      <c r="T1001">
        <v>3775</v>
      </c>
      <c r="U1001" t="str">
        <f t="shared" ca="1" si="187"/>
        <v>it</v>
      </c>
      <c r="V1001" t="str">
        <f t="shared" si="191"/>
        <v>Cash_sCharacterGacha</v>
      </c>
      <c r="W1001">
        <f t="shared" si="192"/>
        <v>10</v>
      </c>
      <c r="X1001" t="str">
        <f t="shared" ca="1" si="193"/>
        <v>cu</v>
      </c>
      <c r="Y1001" t="str">
        <f t="shared" si="194"/>
        <v>GO</v>
      </c>
      <c r="Z1001">
        <f t="shared" si="195"/>
        <v>3775</v>
      </c>
    </row>
    <row r="1002" spans="1:26">
      <c r="A1002" t="str">
        <f t="shared" si="188"/>
        <v>rt3</v>
      </c>
      <c r="B1002" t="str">
        <f t="shared" si="189"/>
        <v>루틴3</v>
      </c>
      <c r="C1002">
        <v>149</v>
      </c>
      <c r="D1002">
        <v>268</v>
      </c>
      <c r="E1002">
        <f t="shared" ca="1" si="185"/>
        <v>8168</v>
      </c>
      <c r="F1002">
        <f ca="1">(60+SUMIF(OFFSET(N1002,-$C1002+1,0,$C1002),"EN",OFFSET(O1002,-$C1002+1,0,$C1002)))*SummonTypeTable!$Q$2</f>
        <v>3156.6666666666665</v>
      </c>
      <c r="G1002">
        <f ca="1">IF(C1002=1,60*SummonTypeTable!$Q$2-OFFSET(F1002,0,-1),
IF(F1002&lt;&gt;OFFSET(F1002,-1,0),OFFSET(F1002,-1,0)-OFFSET(F1002,0,-1),""))</f>
        <v>-5204.666666666667</v>
      </c>
      <c r="H1002">
        <f ca="1">IF(C1002=1,60*SummonTypeTable!$Q$2/OFFSET(F1002,0,-1),
IF(F1002&lt;&gt;OFFSET(F1002,-1,0),OFFSET(F1002,-1,0)/OFFSET(F1002,0,-1),""))</f>
        <v>0.36279791054521709</v>
      </c>
      <c r="I1002">
        <f ca="1">(60+SUMIF(OFFSET(N1002,-$C1002+1,0,$C1002),"EN",OFFSET(O1002,-$C1002+1,0,$C1002))+SUMIF(OFFSET(S1002,-$C1002+1,0,$C1002),"EN",OFFSET(T1002,-$C1002+1,0,$C1002)))*SummonTypeTable!$Q$2</f>
        <v>3156.6666666666665</v>
      </c>
      <c r="J1002">
        <f ca="1">IF(C1002=1,60*SummonTypeTable!$Q$2-OFFSET(I1002,0,-4),
IF(I1002&lt;&gt;OFFSET(I1002,-1,0),OFFSET(I1002,-1,0)-OFFSET(I1002,0,-4),""))</f>
        <v>-5204.666666666667</v>
      </c>
      <c r="K1002">
        <f ca="1">IF(C1002=1,60*SummonTypeTable!$Q$2/OFFSET(I1002,0,-4),
IF(I1002&lt;&gt;OFFSET(I1002,-1,0),OFFSET(I1002,-1,0)/OFFSET(I1002,0,-4),""))</f>
        <v>0.36279791054521709</v>
      </c>
      <c r="L1002" t="str">
        <f t="shared" ca="1" si="186"/>
        <v>cu</v>
      </c>
      <c r="M1002" t="s">
        <v>81</v>
      </c>
      <c r="N1002" t="s">
        <v>146</v>
      </c>
      <c r="O1002">
        <v>290</v>
      </c>
      <c r="P1002" t="str">
        <f t="shared" si="190"/>
        <v>에너지너무많음</v>
      </c>
      <c r="Q1002" t="str">
        <f t="shared" ca="1" si="184"/>
        <v>cu</v>
      </c>
      <c r="R1002" t="s">
        <v>81</v>
      </c>
      <c r="S1002" t="s">
        <v>147</v>
      </c>
      <c r="T1002">
        <v>3800</v>
      </c>
      <c r="U1002" t="str">
        <f t="shared" ca="1" si="187"/>
        <v>cu</v>
      </c>
      <c r="V1002" t="str">
        <f t="shared" si="191"/>
        <v>EN</v>
      </c>
      <c r="W1002">
        <f t="shared" si="192"/>
        <v>290</v>
      </c>
      <c r="X1002" t="str">
        <f t="shared" ca="1" si="193"/>
        <v>cu</v>
      </c>
      <c r="Y1002" t="str">
        <f t="shared" si="194"/>
        <v>GO</v>
      </c>
      <c r="Z1002">
        <f t="shared" si="195"/>
        <v>3800</v>
      </c>
    </row>
    <row r="1003" spans="1:26">
      <c r="A1003" t="str">
        <f t="shared" si="188"/>
        <v>rt3</v>
      </c>
      <c r="B1003" t="str">
        <f t="shared" si="189"/>
        <v>루틴3</v>
      </c>
      <c r="C1003">
        <v>150</v>
      </c>
      <c r="D1003">
        <v>80</v>
      </c>
      <c r="E1003">
        <f t="shared" ca="1" si="185"/>
        <v>8248</v>
      </c>
      <c r="F1003">
        <f ca="1">(60+SUMIF(OFFSET(N1003,-$C1003+1,0,$C1003),"EN",OFFSET(O1003,-$C1003+1,0,$C1003)))*SummonTypeTable!$Q$2</f>
        <v>3156.6666666666665</v>
      </c>
      <c r="G1003" t="str">
        <f ca="1">IF(C1003=1,60*SummonTypeTable!$Q$2-OFFSET(F1003,0,-1),
IF(F1003&lt;&gt;OFFSET(F1003,-1,0),OFFSET(F1003,-1,0)-OFFSET(F1003,0,-1),""))</f>
        <v/>
      </c>
      <c r="H1003" t="str">
        <f ca="1">IF(C1003=1,60*SummonTypeTable!$Q$2/OFFSET(F1003,0,-1),
IF(F1003&lt;&gt;OFFSET(F1003,-1,0),OFFSET(F1003,-1,0)/OFFSET(F1003,0,-1),""))</f>
        <v/>
      </c>
      <c r="I1003">
        <f ca="1">(60+SUMIF(OFFSET(N1003,-$C1003+1,0,$C1003),"EN",OFFSET(O1003,-$C1003+1,0,$C1003))+SUMIF(OFFSET(S1003,-$C1003+1,0,$C1003),"EN",OFFSET(T1003,-$C1003+1,0,$C1003)))*SummonTypeTable!$Q$2</f>
        <v>3156.6666666666665</v>
      </c>
      <c r="J1003" t="str">
        <f ca="1">IF(C1003=1,60*SummonTypeTable!$Q$2-OFFSET(I1003,0,-4),
IF(I1003&lt;&gt;OFFSET(I1003,-1,0),OFFSET(I1003,-1,0)-OFFSET(I1003,0,-4),""))</f>
        <v/>
      </c>
      <c r="K1003" t="str">
        <f ca="1">IF(C1003=1,60*SummonTypeTable!$Q$2/OFFSET(I1003,0,-4),
IF(I1003&lt;&gt;OFFSET(I1003,-1,0),OFFSET(I1003,-1,0)/OFFSET(I1003,0,-4),""))</f>
        <v/>
      </c>
      <c r="L1003" t="str">
        <f t="shared" ca="1" si="186"/>
        <v>cu</v>
      </c>
      <c r="M1003" t="s">
        <v>81</v>
      </c>
      <c r="N1003" t="s">
        <v>147</v>
      </c>
      <c r="O1003">
        <v>7650</v>
      </c>
      <c r="P1003" t="str">
        <f t="shared" si="190"/>
        <v/>
      </c>
      <c r="Q1003" t="str">
        <f t="shared" ca="1" si="184"/>
        <v>cu</v>
      </c>
      <c r="R1003" t="s">
        <v>81</v>
      </c>
      <c r="S1003" t="s">
        <v>147</v>
      </c>
      <c r="T1003">
        <v>3825</v>
      </c>
      <c r="U1003" t="str">
        <f t="shared" ca="1" si="187"/>
        <v>cu</v>
      </c>
      <c r="V1003" t="str">
        <f t="shared" si="191"/>
        <v>GO</v>
      </c>
      <c r="W1003">
        <f t="shared" si="192"/>
        <v>7650</v>
      </c>
      <c r="X1003" t="str">
        <f t="shared" ca="1" si="193"/>
        <v>cu</v>
      </c>
      <c r="Y1003" t="str">
        <f t="shared" si="194"/>
        <v>GO</v>
      </c>
      <c r="Z1003">
        <f t="shared" si="195"/>
        <v>3825</v>
      </c>
    </row>
    <row r="1004" spans="1:26">
      <c r="A1004" t="str">
        <f t="shared" si="188"/>
        <v>rt3</v>
      </c>
      <c r="B1004" t="str">
        <f t="shared" si="189"/>
        <v>루틴3</v>
      </c>
      <c r="C1004">
        <v>151</v>
      </c>
      <c r="D1004">
        <v>120</v>
      </c>
      <c r="E1004">
        <f t="shared" ca="1" si="185"/>
        <v>8368</v>
      </c>
      <c r="F1004">
        <f ca="1">(60+SUMIF(OFFSET(N1004,-$C1004+1,0,$C1004),"EN",OFFSET(O1004,-$C1004+1,0,$C1004)))*SummonTypeTable!$Q$2</f>
        <v>3156.6666666666665</v>
      </c>
      <c r="G1004" t="str">
        <f ca="1">IF(C1004=1,60*SummonTypeTable!$Q$2-OFFSET(F1004,0,-1),
IF(F1004&lt;&gt;OFFSET(F1004,-1,0),OFFSET(F1004,-1,0)-OFFSET(F1004,0,-1),""))</f>
        <v/>
      </c>
      <c r="H1004" t="str">
        <f ca="1">IF(C1004=1,60*SummonTypeTable!$Q$2/OFFSET(F1004,0,-1),
IF(F1004&lt;&gt;OFFSET(F1004,-1,0),OFFSET(F1004,-1,0)/OFFSET(F1004,0,-1),""))</f>
        <v/>
      </c>
      <c r="I1004">
        <f ca="1">(60+SUMIF(OFFSET(N1004,-$C1004+1,0,$C1004),"EN",OFFSET(O1004,-$C1004+1,0,$C1004))+SUMIF(OFFSET(S1004,-$C1004+1,0,$C1004),"EN",OFFSET(T1004,-$C1004+1,0,$C1004)))*SummonTypeTable!$Q$2</f>
        <v>3156.6666666666665</v>
      </c>
      <c r="J1004" t="str">
        <f ca="1">IF(C1004=1,60*SummonTypeTable!$Q$2-OFFSET(I1004,0,-4),
IF(I1004&lt;&gt;OFFSET(I1004,-1,0),OFFSET(I1004,-1,0)-OFFSET(I1004,0,-4),""))</f>
        <v/>
      </c>
      <c r="K1004" t="str">
        <f ca="1">IF(C1004=1,60*SummonTypeTable!$Q$2/OFFSET(I1004,0,-4),
IF(I1004&lt;&gt;OFFSET(I1004,-1,0),OFFSET(I1004,-1,0)/OFFSET(I1004,0,-4),""))</f>
        <v/>
      </c>
      <c r="L1004" t="str">
        <f t="shared" ca="1" si="186"/>
        <v>it</v>
      </c>
      <c r="M1004" t="s">
        <v>139</v>
      </c>
      <c r="N1004" t="s">
        <v>158</v>
      </c>
      <c r="O1004">
        <v>1</v>
      </c>
      <c r="P1004" t="str">
        <f t="shared" si="190"/>
        <v/>
      </c>
      <c r="Q1004" t="str">
        <f t="shared" ca="1" si="184"/>
        <v>cu</v>
      </c>
      <c r="R1004" t="s">
        <v>81</v>
      </c>
      <c r="S1004" t="s">
        <v>147</v>
      </c>
      <c r="T1004">
        <v>3850</v>
      </c>
      <c r="U1004" t="str">
        <f t="shared" ca="1" si="187"/>
        <v>it</v>
      </c>
      <c r="V1004" t="str">
        <f t="shared" si="191"/>
        <v>Cash_sEquipGacha</v>
      </c>
      <c r="W1004">
        <f t="shared" si="192"/>
        <v>1</v>
      </c>
      <c r="X1004" t="str">
        <f t="shared" ca="1" si="193"/>
        <v>cu</v>
      </c>
      <c r="Y1004" t="str">
        <f t="shared" si="194"/>
        <v>GO</v>
      </c>
      <c r="Z1004">
        <f t="shared" si="195"/>
        <v>3850</v>
      </c>
    </row>
    <row r="1005" spans="1:26">
      <c r="A1005" t="str">
        <f t="shared" si="188"/>
        <v>rt3</v>
      </c>
      <c r="B1005" t="str">
        <f t="shared" si="189"/>
        <v>루틴3</v>
      </c>
      <c r="C1005">
        <v>152</v>
      </c>
      <c r="D1005">
        <v>140</v>
      </c>
      <c r="E1005">
        <f t="shared" ca="1" si="185"/>
        <v>8508</v>
      </c>
      <c r="F1005">
        <f ca="1">(60+SUMIF(OFFSET(N1005,-$C1005+1,0,$C1005),"EN",OFFSET(O1005,-$C1005+1,0,$C1005)))*SummonTypeTable!$Q$2</f>
        <v>3156.6666666666665</v>
      </c>
      <c r="G1005" t="str">
        <f ca="1">IF(C1005=1,60*SummonTypeTable!$Q$2-OFFSET(F1005,0,-1),
IF(F1005&lt;&gt;OFFSET(F1005,-1,0),OFFSET(F1005,-1,0)-OFFSET(F1005,0,-1),""))</f>
        <v/>
      </c>
      <c r="H1005" t="str">
        <f ca="1">IF(C1005=1,60*SummonTypeTable!$Q$2/OFFSET(F1005,0,-1),
IF(F1005&lt;&gt;OFFSET(F1005,-1,0),OFFSET(F1005,-1,0)/OFFSET(F1005,0,-1),""))</f>
        <v/>
      </c>
      <c r="I1005">
        <f ca="1">(60+SUMIF(OFFSET(N1005,-$C1005+1,0,$C1005),"EN",OFFSET(O1005,-$C1005+1,0,$C1005))+SUMIF(OFFSET(S1005,-$C1005+1,0,$C1005),"EN",OFFSET(T1005,-$C1005+1,0,$C1005)))*SummonTypeTable!$Q$2</f>
        <v>3156.6666666666665</v>
      </c>
      <c r="J1005" t="str">
        <f ca="1">IF(C1005=1,60*SummonTypeTable!$Q$2-OFFSET(I1005,0,-4),
IF(I1005&lt;&gt;OFFSET(I1005,-1,0),OFFSET(I1005,-1,0)-OFFSET(I1005,0,-4),""))</f>
        <v/>
      </c>
      <c r="K1005" t="str">
        <f ca="1">IF(C1005=1,60*SummonTypeTable!$Q$2/OFFSET(I1005,0,-4),
IF(I1005&lt;&gt;OFFSET(I1005,-1,0),OFFSET(I1005,-1,0)/OFFSET(I1005,0,-4),""))</f>
        <v/>
      </c>
      <c r="L1005" t="str">
        <f t="shared" ca="1" si="186"/>
        <v>cu</v>
      </c>
      <c r="M1005" t="s">
        <v>81</v>
      </c>
      <c r="N1005" t="s">
        <v>147</v>
      </c>
      <c r="O1005">
        <v>7750</v>
      </c>
      <c r="P1005" t="str">
        <f t="shared" si="190"/>
        <v/>
      </c>
      <c r="Q1005" t="str">
        <f t="shared" ca="1" si="184"/>
        <v>cu</v>
      </c>
      <c r="R1005" t="s">
        <v>81</v>
      </c>
      <c r="S1005" t="s">
        <v>147</v>
      </c>
      <c r="T1005">
        <v>3875</v>
      </c>
      <c r="U1005" t="str">
        <f t="shared" ca="1" si="187"/>
        <v>cu</v>
      </c>
      <c r="V1005" t="str">
        <f t="shared" si="191"/>
        <v>GO</v>
      </c>
      <c r="W1005">
        <f t="shared" si="192"/>
        <v>7750</v>
      </c>
      <c r="X1005" t="str">
        <f t="shared" ca="1" si="193"/>
        <v>cu</v>
      </c>
      <c r="Y1005" t="str">
        <f t="shared" si="194"/>
        <v>GO</v>
      </c>
      <c r="Z1005">
        <f t="shared" si="195"/>
        <v>3875</v>
      </c>
    </row>
    <row r="1006" spans="1:26">
      <c r="A1006" t="str">
        <f t="shared" si="188"/>
        <v>rt3</v>
      </c>
      <c r="B1006" t="str">
        <f t="shared" si="189"/>
        <v>루틴3</v>
      </c>
      <c r="C1006">
        <v>153</v>
      </c>
      <c r="D1006">
        <v>164</v>
      </c>
      <c r="E1006">
        <f t="shared" ca="1" si="185"/>
        <v>8672</v>
      </c>
      <c r="F1006">
        <f ca="1">(60+SUMIF(OFFSET(N1006,-$C1006+1,0,$C1006),"EN",OFFSET(O1006,-$C1006+1,0,$C1006)))*SummonTypeTable!$Q$2</f>
        <v>3366.6666666666665</v>
      </c>
      <c r="G1006">
        <f ca="1">IF(C1006=1,60*SummonTypeTable!$Q$2-OFFSET(F1006,0,-1),
IF(F1006&lt;&gt;OFFSET(F1006,-1,0),OFFSET(F1006,-1,0)-OFFSET(F1006,0,-1),""))</f>
        <v>-5515.3333333333339</v>
      </c>
      <c r="H1006">
        <f ca="1">IF(C1006=1,60*SummonTypeTable!$Q$2/OFFSET(F1006,0,-1),
IF(F1006&lt;&gt;OFFSET(F1006,-1,0),OFFSET(F1006,-1,0)/OFFSET(F1006,0,-1),""))</f>
        <v>0.36400676506765067</v>
      </c>
      <c r="I1006">
        <f ca="1">(60+SUMIF(OFFSET(N1006,-$C1006+1,0,$C1006),"EN",OFFSET(O1006,-$C1006+1,0,$C1006))+SUMIF(OFFSET(S1006,-$C1006+1,0,$C1006),"EN",OFFSET(T1006,-$C1006+1,0,$C1006)))*SummonTypeTable!$Q$2</f>
        <v>3366.6666666666665</v>
      </c>
      <c r="J1006">
        <f ca="1">IF(C1006=1,60*SummonTypeTable!$Q$2-OFFSET(I1006,0,-4),
IF(I1006&lt;&gt;OFFSET(I1006,-1,0),OFFSET(I1006,-1,0)-OFFSET(I1006,0,-4),""))</f>
        <v>-5515.3333333333339</v>
      </c>
      <c r="K1006">
        <f ca="1">IF(C1006=1,60*SummonTypeTable!$Q$2/OFFSET(I1006,0,-4),
IF(I1006&lt;&gt;OFFSET(I1006,-1,0),OFFSET(I1006,-1,0)/OFFSET(I1006,0,-4),""))</f>
        <v>0.36400676506765067</v>
      </c>
      <c r="L1006" t="str">
        <f t="shared" ca="1" si="186"/>
        <v>cu</v>
      </c>
      <c r="M1006" t="s">
        <v>81</v>
      </c>
      <c r="N1006" t="s">
        <v>146</v>
      </c>
      <c r="O1006">
        <v>315</v>
      </c>
      <c r="P1006" t="str">
        <f t="shared" si="190"/>
        <v>에너지너무많음</v>
      </c>
      <c r="Q1006" t="str">
        <f t="shared" ca="1" si="184"/>
        <v>cu</v>
      </c>
      <c r="R1006" t="s">
        <v>81</v>
      </c>
      <c r="S1006" t="s">
        <v>147</v>
      </c>
      <c r="T1006">
        <v>3900</v>
      </c>
      <c r="U1006" t="str">
        <f t="shared" ca="1" si="187"/>
        <v>cu</v>
      </c>
      <c r="V1006" t="str">
        <f t="shared" si="191"/>
        <v>EN</v>
      </c>
      <c r="W1006">
        <f t="shared" si="192"/>
        <v>315</v>
      </c>
      <c r="X1006" t="str">
        <f t="shared" ca="1" si="193"/>
        <v>cu</v>
      </c>
      <c r="Y1006" t="str">
        <f t="shared" si="194"/>
        <v>GO</v>
      </c>
      <c r="Z1006">
        <f t="shared" si="195"/>
        <v>3900</v>
      </c>
    </row>
    <row r="1007" spans="1:26">
      <c r="A1007" t="str">
        <f t="shared" si="188"/>
        <v>rt3</v>
      </c>
      <c r="B1007" t="str">
        <f t="shared" si="189"/>
        <v>루틴3</v>
      </c>
      <c r="C1007">
        <v>154</v>
      </c>
      <c r="D1007">
        <v>119</v>
      </c>
      <c r="E1007">
        <f t="shared" ca="1" si="185"/>
        <v>8791</v>
      </c>
      <c r="F1007">
        <f ca="1">(60+SUMIF(OFFSET(N1007,-$C1007+1,0,$C1007),"EN",OFFSET(O1007,-$C1007+1,0,$C1007)))*SummonTypeTable!$Q$2</f>
        <v>3366.6666666666665</v>
      </c>
      <c r="G1007" t="str">
        <f ca="1">IF(C1007=1,60*SummonTypeTable!$Q$2-OFFSET(F1007,0,-1),
IF(F1007&lt;&gt;OFFSET(F1007,-1,0),OFFSET(F1007,-1,0)-OFFSET(F1007,0,-1),""))</f>
        <v/>
      </c>
      <c r="H1007" t="str">
        <f ca="1">IF(C1007=1,60*SummonTypeTable!$Q$2/OFFSET(F1007,0,-1),
IF(F1007&lt;&gt;OFFSET(F1007,-1,0),OFFSET(F1007,-1,0)/OFFSET(F1007,0,-1),""))</f>
        <v/>
      </c>
      <c r="I1007">
        <f ca="1">(60+SUMIF(OFFSET(N1007,-$C1007+1,0,$C1007),"EN",OFFSET(O1007,-$C1007+1,0,$C1007))+SUMIF(OFFSET(S1007,-$C1007+1,0,$C1007),"EN",OFFSET(T1007,-$C1007+1,0,$C1007)))*SummonTypeTable!$Q$2</f>
        <v>3366.6666666666665</v>
      </c>
      <c r="J1007" t="str">
        <f ca="1">IF(C1007=1,60*SummonTypeTable!$Q$2-OFFSET(I1007,0,-4),
IF(I1007&lt;&gt;OFFSET(I1007,-1,0),OFFSET(I1007,-1,0)-OFFSET(I1007,0,-4),""))</f>
        <v/>
      </c>
      <c r="K1007" t="str">
        <f ca="1">IF(C1007=1,60*SummonTypeTable!$Q$2/OFFSET(I1007,0,-4),
IF(I1007&lt;&gt;OFFSET(I1007,-1,0),OFFSET(I1007,-1,0)/OFFSET(I1007,0,-4),""))</f>
        <v/>
      </c>
      <c r="L1007" t="str">
        <f t="shared" ca="1" si="186"/>
        <v>cu</v>
      </c>
      <c r="M1007" t="s">
        <v>81</v>
      </c>
      <c r="N1007" t="s">
        <v>147</v>
      </c>
      <c r="O1007">
        <v>7850</v>
      </c>
      <c r="P1007" t="str">
        <f t="shared" si="190"/>
        <v/>
      </c>
      <c r="Q1007" t="str">
        <f t="shared" ref="Q1007:Q1070" ca="1" si="196">IF(ISBLANK(R1007),"",
VLOOKUP(R1007,OFFSET(INDIRECT("$A:$B"),0,MATCH(R$1&amp;"_Verify",INDIRECT("$1:$1"),0)-1),2,0)
)</f>
        <v>cu</v>
      </c>
      <c r="R1007" t="s">
        <v>81</v>
      </c>
      <c r="S1007" t="s">
        <v>147</v>
      </c>
      <c r="T1007">
        <v>3925</v>
      </c>
      <c r="U1007" t="str">
        <f t="shared" ca="1" si="187"/>
        <v>cu</v>
      </c>
      <c r="V1007" t="str">
        <f t="shared" si="191"/>
        <v>GO</v>
      </c>
      <c r="W1007">
        <f t="shared" si="192"/>
        <v>7850</v>
      </c>
      <c r="X1007" t="str">
        <f t="shared" ca="1" si="193"/>
        <v>cu</v>
      </c>
      <c r="Y1007" t="str">
        <f t="shared" si="194"/>
        <v>GO</v>
      </c>
      <c r="Z1007">
        <f t="shared" si="195"/>
        <v>3925</v>
      </c>
    </row>
    <row r="1008" spans="1:26">
      <c r="A1008" t="str">
        <f t="shared" si="188"/>
        <v>rt3</v>
      </c>
      <c r="B1008" t="str">
        <f t="shared" si="189"/>
        <v>루틴3</v>
      </c>
      <c r="C1008">
        <v>155</v>
      </c>
      <c r="D1008">
        <v>146</v>
      </c>
      <c r="E1008">
        <f t="shared" ref="E1008:E1071" ca="1" si="197">IF(A1008&lt;&gt;OFFSET(A1008,-1,0),D1008,OFFSET(E1008,-1,0)+D1008)</f>
        <v>8937</v>
      </c>
      <c r="F1008">
        <f ca="1">(60+SUMIF(OFFSET(N1008,-$C1008+1,0,$C1008),"EN",OFFSET(O1008,-$C1008+1,0,$C1008)))*SummonTypeTable!$Q$2</f>
        <v>3366.6666666666665</v>
      </c>
      <c r="G1008" t="str">
        <f ca="1">IF(C1008=1,60*SummonTypeTable!$Q$2-OFFSET(F1008,0,-1),
IF(F1008&lt;&gt;OFFSET(F1008,-1,0),OFFSET(F1008,-1,0)-OFFSET(F1008,0,-1),""))</f>
        <v/>
      </c>
      <c r="H1008" t="str">
        <f ca="1">IF(C1008=1,60*SummonTypeTable!$Q$2/OFFSET(F1008,0,-1),
IF(F1008&lt;&gt;OFFSET(F1008,-1,0),OFFSET(F1008,-1,0)/OFFSET(F1008,0,-1),""))</f>
        <v/>
      </c>
      <c r="I1008">
        <f ca="1">(60+SUMIF(OFFSET(N1008,-$C1008+1,0,$C1008),"EN",OFFSET(O1008,-$C1008+1,0,$C1008))+SUMIF(OFFSET(S1008,-$C1008+1,0,$C1008),"EN",OFFSET(T1008,-$C1008+1,0,$C1008)))*SummonTypeTable!$Q$2</f>
        <v>3366.6666666666665</v>
      </c>
      <c r="J1008" t="str">
        <f ca="1">IF(C1008=1,60*SummonTypeTable!$Q$2-OFFSET(I1008,0,-4),
IF(I1008&lt;&gt;OFFSET(I1008,-1,0),OFFSET(I1008,-1,0)-OFFSET(I1008,0,-4),""))</f>
        <v/>
      </c>
      <c r="K1008" t="str">
        <f ca="1">IF(C1008=1,60*SummonTypeTable!$Q$2/OFFSET(I1008,0,-4),
IF(I1008&lt;&gt;OFFSET(I1008,-1,0),OFFSET(I1008,-1,0)/OFFSET(I1008,0,-4),""))</f>
        <v/>
      </c>
      <c r="L1008" t="str">
        <f t="shared" ca="1" si="186"/>
        <v>it</v>
      </c>
      <c r="M1008" t="s">
        <v>139</v>
      </c>
      <c r="N1008" t="s">
        <v>158</v>
      </c>
      <c r="O1008">
        <v>2</v>
      </c>
      <c r="P1008" t="str">
        <f t="shared" si="190"/>
        <v/>
      </c>
      <c r="Q1008" t="str">
        <f t="shared" ca="1" si="196"/>
        <v>cu</v>
      </c>
      <c r="R1008" t="s">
        <v>81</v>
      </c>
      <c r="S1008" t="s">
        <v>147</v>
      </c>
      <c r="T1008">
        <v>3950</v>
      </c>
      <c r="U1008" t="str">
        <f t="shared" ca="1" si="187"/>
        <v>it</v>
      </c>
      <c r="V1008" t="str">
        <f t="shared" si="191"/>
        <v>Cash_sEquipGacha</v>
      </c>
      <c r="W1008">
        <f t="shared" si="192"/>
        <v>2</v>
      </c>
      <c r="X1008" t="str">
        <f t="shared" ca="1" si="193"/>
        <v>cu</v>
      </c>
      <c r="Y1008" t="str">
        <f t="shared" si="194"/>
        <v>GO</v>
      </c>
      <c r="Z1008">
        <f t="shared" si="195"/>
        <v>3950</v>
      </c>
    </row>
    <row r="1009" spans="1:26">
      <c r="A1009" t="str">
        <f t="shared" si="188"/>
        <v>rt3</v>
      </c>
      <c r="B1009" t="str">
        <f t="shared" si="189"/>
        <v>루틴3</v>
      </c>
      <c r="C1009">
        <v>156</v>
      </c>
      <c r="D1009">
        <v>259</v>
      </c>
      <c r="E1009">
        <f t="shared" ca="1" si="197"/>
        <v>9196</v>
      </c>
      <c r="F1009">
        <f ca="1">(60+SUMIF(OFFSET(N1009,-$C1009+1,0,$C1009),"EN",OFFSET(O1009,-$C1009+1,0,$C1009)))*SummonTypeTable!$Q$2</f>
        <v>3366.6666666666665</v>
      </c>
      <c r="G1009" t="str">
        <f ca="1">IF(C1009=1,60*SummonTypeTable!$Q$2-OFFSET(F1009,0,-1),
IF(F1009&lt;&gt;OFFSET(F1009,-1,0),OFFSET(F1009,-1,0)-OFFSET(F1009,0,-1),""))</f>
        <v/>
      </c>
      <c r="H1009" t="str">
        <f ca="1">IF(C1009=1,60*SummonTypeTable!$Q$2/OFFSET(F1009,0,-1),
IF(F1009&lt;&gt;OFFSET(F1009,-1,0),OFFSET(F1009,-1,0)/OFFSET(F1009,0,-1),""))</f>
        <v/>
      </c>
      <c r="I1009">
        <f ca="1">(60+SUMIF(OFFSET(N1009,-$C1009+1,0,$C1009),"EN",OFFSET(O1009,-$C1009+1,0,$C1009))+SUMIF(OFFSET(S1009,-$C1009+1,0,$C1009),"EN",OFFSET(T1009,-$C1009+1,0,$C1009)))*SummonTypeTable!$Q$2</f>
        <v>3366.6666666666665</v>
      </c>
      <c r="J1009" t="str">
        <f ca="1">IF(C1009=1,60*SummonTypeTable!$Q$2-OFFSET(I1009,0,-4),
IF(I1009&lt;&gt;OFFSET(I1009,-1,0),OFFSET(I1009,-1,0)-OFFSET(I1009,0,-4),""))</f>
        <v/>
      </c>
      <c r="K1009" t="str">
        <f ca="1">IF(C1009=1,60*SummonTypeTable!$Q$2/OFFSET(I1009,0,-4),
IF(I1009&lt;&gt;OFFSET(I1009,-1,0),OFFSET(I1009,-1,0)/OFFSET(I1009,0,-4),""))</f>
        <v/>
      </c>
      <c r="L1009" t="str">
        <f t="shared" ca="1" si="186"/>
        <v>cu</v>
      </c>
      <c r="M1009" t="s">
        <v>81</v>
      </c>
      <c r="N1009" t="s">
        <v>153</v>
      </c>
      <c r="O1009">
        <v>27</v>
      </c>
      <c r="P1009" t="str">
        <f t="shared" si="190"/>
        <v/>
      </c>
      <c r="Q1009" t="str">
        <f t="shared" ca="1" si="196"/>
        <v>cu</v>
      </c>
      <c r="R1009" t="s">
        <v>81</v>
      </c>
      <c r="S1009" t="s">
        <v>153</v>
      </c>
      <c r="T1009">
        <v>9</v>
      </c>
      <c r="U1009" t="str">
        <f t="shared" ca="1" si="187"/>
        <v>cu</v>
      </c>
      <c r="V1009" t="str">
        <f t="shared" si="191"/>
        <v>DI</v>
      </c>
      <c r="W1009">
        <f t="shared" si="192"/>
        <v>27</v>
      </c>
      <c r="X1009" t="str">
        <f t="shared" ca="1" si="193"/>
        <v>cu</v>
      </c>
      <c r="Y1009" t="str">
        <f t="shared" si="194"/>
        <v>DI</v>
      </c>
      <c r="Z1009">
        <f t="shared" si="195"/>
        <v>9</v>
      </c>
    </row>
    <row r="1010" spans="1:26">
      <c r="A1010" t="str">
        <f t="shared" si="188"/>
        <v>rt3</v>
      </c>
      <c r="B1010" t="str">
        <f t="shared" si="189"/>
        <v>루틴3</v>
      </c>
      <c r="C1010">
        <v>157</v>
      </c>
      <c r="D1010">
        <v>76</v>
      </c>
      <c r="E1010">
        <f t="shared" ca="1" si="197"/>
        <v>9272</v>
      </c>
      <c r="F1010">
        <f ca="1">(60+SUMIF(OFFSET(N1010,-$C1010+1,0,$C1010),"EN",OFFSET(O1010,-$C1010+1,0,$C1010)))*SummonTypeTable!$Q$2</f>
        <v>3366.6666666666665</v>
      </c>
      <c r="G1010" t="str">
        <f ca="1">IF(C1010=1,60*SummonTypeTable!$Q$2-OFFSET(F1010,0,-1),
IF(F1010&lt;&gt;OFFSET(F1010,-1,0),OFFSET(F1010,-1,0)-OFFSET(F1010,0,-1),""))</f>
        <v/>
      </c>
      <c r="H1010" t="str">
        <f ca="1">IF(C1010=1,60*SummonTypeTable!$Q$2/OFFSET(F1010,0,-1),
IF(F1010&lt;&gt;OFFSET(F1010,-1,0),OFFSET(F1010,-1,0)/OFFSET(F1010,0,-1),""))</f>
        <v/>
      </c>
      <c r="I1010">
        <f ca="1">(60+SUMIF(OFFSET(N1010,-$C1010+1,0,$C1010),"EN",OFFSET(O1010,-$C1010+1,0,$C1010))+SUMIF(OFFSET(S1010,-$C1010+1,0,$C1010),"EN",OFFSET(T1010,-$C1010+1,0,$C1010)))*SummonTypeTable!$Q$2</f>
        <v>3366.6666666666665</v>
      </c>
      <c r="J1010" t="str">
        <f ca="1">IF(C1010=1,60*SummonTypeTable!$Q$2-OFFSET(I1010,0,-4),
IF(I1010&lt;&gt;OFFSET(I1010,-1,0),OFFSET(I1010,-1,0)-OFFSET(I1010,0,-4),""))</f>
        <v/>
      </c>
      <c r="K1010" t="str">
        <f ca="1">IF(C1010=1,60*SummonTypeTable!$Q$2/OFFSET(I1010,0,-4),
IF(I1010&lt;&gt;OFFSET(I1010,-1,0),OFFSET(I1010,-1,0)/OFFSET(I1010,0,-4),""))</f>
        <v/>
      </c>
      <c r="L1010" t="str">
        <f t="shared" ca="1" si="186"/>
        <v>cu</v>
      </c>
      <c r="M1010" t="s">
        <v>81</v>
      </c>
      <c r="N1010" t="s">
        <v>147</v>
      </c>
      <c r="O1010">
        <v>8000</v>
      </c>
      <c r="P1010" t="str">
        <f t="shared" si="190"/>
        <v/>
      </c>
      <c r="Q1010" t="str">
        <f t="shared" ca="1" si="196"/>
        <v>cu</v>
      </c>
      <c r="R1010" t="s">
        <v>81</v>
      </c>
      <c r="S1010" t="s">
        <v>147</v>
      </c>
      <c r="T1010">
        <v>4000</v>
      </c>
      <c r="U1010" t="str">
        <f t="shared" ca="1" si="187"/>
        <v>cu</v>
      </c>
      <c r="V1010" t="str">
        <f t="shared" si="191"/>
        <v>GO</v>
      </c>
      <c r="W1010">
        <f t="shared" si="192"/>
        <v>8000</v>
      </c>
      <c r="X1010" t="str">
        <f t="shared" ca="1" si="193"/>
        <v>cu</v>
      </c>
      <c r="Y1010" t="str">
        <f t="shared" si="194"/>
        <v>GO</v>
      </c>
      <c r="Z1010">
        <f t="shared" si="195"/>
        <v>4000</v>
      </c>
    </row>
    <row r="1011" spans="1:26">
      <c r="A1011" t="str">
        <f t="shared" si="188"/>
        <v>rt3</v>
      </c>
      <c r="B1011" t="str">
        <f t="shared" si="189"/>
        <v>루틴3</v>
      </c>
      <c r="C1011">
        <v>158</v>
      </c>
      <c r="D1011">
        <v>145</v>
      </c>
      <c r="E1011">
        <f t="shared" ca="1" si="197"/>
        <v>9417</v>
      </c>
      <c r="F1011">
        <f ca="1">(60+SUMIF(OFFSET(N1011,-$C1011+1,0,$C1011),"EN",OFFSET(O1011,-$C1011+1,0,$C1011)))*SummonTypeTable!$Q$2</f>
        <v>3366.6666666666665</v>
      </c>
      <c r="G1011" t="str">
        <f ca="1">IF(C1011=1,60*SummonTypeTable!$Q$2-OFFSET(F1011,0,-1),
IF(F1011&lt;&gt;OFFSET(F1011,-1,0),OFFSET(F1011,-1,0)-OFFSET(F1011,0,-1),""))</f>
        <v/>
      </c>
      <c r="H1011" t="str">
        <f ca="1">IF(C1011=1,60*SummonTypeTable!$Q$2/OFFSET(F1011,0,-1),
IF(F1011&lt;&gt;OFFSET(F1011,-1,0),OFFSET(F1011,-1,0)/OFFSET(F1011,0,-1),""))</f>
        <v/>
      </c>
      <c r="I1011">
        <f ca="1">(60+SUMIF(OFFSET(N1011,-$C1011+1,0,$C1011),"EN",OFFSET(O1011,-$C1011+1,0,$C1011))+SUMIF(OFFSET(S1011,-$C1011+1,0,$C1011),"EN",OFFSET(T1011,-$C1011+1,0,$C1011)))*SummonTypeTable!$Q$2</f>
        <v>3366.6666666666665</v>
      </c>
      <c r="J1011" t="str">
        <f ca="1">IF(C1011=1,60*SummonTypeTable!$Q$2-OFFSET(I1011,0,-4),
IF(I1011&lt;&gt;OFFSET(I1011,-1,0),OFFSET(I1011,-1,0)-OFFSET(I1011,0,-4),""))</f>
        <v/>
      </c>
      <c r="K1011" t="str">
        <f ca="1">IF(C1011=1,60*SummonTypeTable!$Q$2/OFFSET(I1011,0,-4),
IF(I1011&lt;&gt;OFFSET(I1011,-1,0),OFFSET(I1011,-1,0)/OFFSET(I1011,0,-4),""))</f>
        <v/>
      </c>
      <c r="L1011" t="str">
        <f t="shared" ca="1" si="186"/>
        <v>it</v>
      </c>
      <c r="M1011" t="s">
        <v>139</v>
      </c>
      <c r="N1011" t="s">
        <v>140</v>
      </c>
      <c r="O1011">
        <v>2</v>
      </c>
      <c r="P1011" t="str">
        <f t="shared" si="190"/>
        <v/>
      </c>
      <c r="Q1011" t="str">
        <f t="shared" ca="1" si="196"/>
        <v>cu</v>
      </c>
      <c r="R1011" t="s">
        <v>81</v>
      </c>
      <c r="S1011" t="s">
        <v>147</v>
      </c>
      <c r="T1011">
        <v>4025</v>
      </c>
      <c r="U1011" t="str">
        <f t="shared" ca="1" si="187"/>
        <v>it</v>
      </c>
      <c r="V1011" t="str">
        <f t="shared" si="191"/>
        <v>Cash_sCharacterGacha</v>
      </c>
      <c r="W1011">
        <f t="shared" si="192"/>
        <v>2</v>
      </c>
      <c r="X1011" t="str">
        <f t="shared" ca="1" si="193"/>
        <v>cu</v>
      </c>
      <c r="Y1011" t="str">
        <f t="shared" si="194"/>
        <v>GO</v>
      </c>
      <c r="Z1011">
        <f t="shared" si="195"/>
        <v>4025</v>
      </c>
    </row>
    <row r="1012" spans="1:26">
      <c r="A1012" t="str">
        <f t="shared" si="188"/>
        <v>rt3</v>
      </c>
      <c r="B1012" t="str">
        <f t="shared" si="189"/>
        <v>루틴3</v>
      </c>
      <c r="C1012">
        <v>159</v>
      </c>
      <c r="D1012">
        <v>323</v>
      </c>
      <c r="E1012">
        <f t="shared" ca="1" si="197"/>
        <v>9740</v>
      </c>
      <c r="F1012">
        <f ca="1">(60+SUMIF(OFFSET(N1012,-$C1012+1,0,$C1012),"EN",OFFSET(O1012,-$C1012+1,0,$C1012)))*SummonTypeTable!$Q$2</f>
        <v>3560</v>
      </c>
      <c r="G1012">
        <f ca="1">IF(C1012=1,60*SummonTypeTable!$Q$2-OFFSET(F1012,0,-1),
IF(F1012&lt;&gt;OFFSET(F1012,-1,0),OFFSET(F1012,-1,0)-OFFSET(F1012,0,-1),""))</f>
        <v>-6373.3333333333339</v>
      </c>
      <c r="H1012">
        <f ca="1">IF(C1012=1,60*SummonTypeTable!$Q$2/OFFSET(F1012,0,-1),
IF(F1012&lt;&gt;OFFSET(F1012,-1,0),OFFSET(F1012,-1,0)/OFFSET(F1012,0,-1),""))</f>
        <v>0.34565366187542779</v>
      </c>
      <c r="I1012">
        <f ca="1">(60+SUMIF(OFFSET(N1012,-$C1012+1,0,$C1012),"EN",OFFSET(O1012,-$C1012+1,0,$C1012))+SUMIF(OFFSET(S1012,-$C1012+1,0,$C1012),"EN",OFFSET(T1012,-$C1012+1,0,$C1012)))*SummonTypeTable!$Q$2</f>
        <v>3560</v>
      </c>
      <c r="J1012">
        <f ca="1">IF(C1012=1,60*SummonTypeTable!$Q$2-OFFSET(I1012,0,-4),
IF(I1012&lt;&gt;OFFSET(I1012,-1,0),OFFSET(I1012,-1,0)-OFFSET(I1012,0,-4),""))</f>
        <v>-6373.3333333333339</v>
      </c>
      <c r="K1012">
        <f ca="1">IF(C1012=1,60*SummonTypeTable!$Q$2/OFFSET(I1012,0,-4),
IF(I1012&lt;&gt;OFFSET(I1012,-1,0),OFFSET(I1012,-1,0)/OFFSET(I1012,0,-4),""))</f>
        <v>0.34565366187542779</v>
      </c>
      <c r="L1012" t="str">
        <f t="shared" ca="1" si="186"/>
        <v>cu</v>
      </c>
      <c r="M1012" t="s">
        <v>81</v>
      </c>
      <c r="N1012" t="s">
        <v>146</v>
      </c>
      <c r="O1012">
        <v>290</v>
      </c>
      <c r="P1012" t="str">
        <f t="shared" si="190"/>
        <v>에너지너무많음</v>
      </c>
      <c r="Q1012" t="str">
        <f t="shared" ca="1" si="196"/>
        <v>cu</v>
      </c>
      <c r="R1012" t="s">
        <v>81</v>
      </c>
      <c r="S1012" t="s">
        <v>147</v>
      </c>
      <c r="T1012">
        <v>4050</v>
      </c>
      <c r="U1012" t="str">
        <f t="shared" ca="1" si="187"/>
        <v>cu</v>
      </c>
      <c r="V1012" t="str">
        <f t="shared" si="191"/>
        <v>EN</v>
      </c>
      <c r="W1012">
        <f t="shared" si="192"/>
        <v>290</v>
      </c>
      <c r="X1012" t="str">
        <f t="shared" ca="1" si="193"/>
        <v>cu</v>
      </c>
      <c r="Y1012" t="str">
        <f t="shared" si="194"/>
        <v>GO</v>
      </c>
      <c r="Z1012">
        <f t="shared" si="195"/>
        <v>4050</v>
      </c>
    </row>
    <row r="1013" spans="1:26">
      <c r="A1013" t="str">
        <f t="shared" si="188"/>
        <v>rt3</v>
      </c>
      <c r="B1013" t="str">
        <f t="shared" si="189"/>
        <v>루틴3</v>
      </c>
      <c r="C1013">
        <v>160</v>
      </c>
      <c r="D1013">
        <v>108</v>
      </c>
      <c r="E1013">
        <f t="shared" ca="1" si="197"/>
        <v>9848</v>
      </c>
      <c r="F1013">
        <f ca="1">(60+SUMIF(OFFSET(N1013,-$C1013+1,0,$C1013),"EN",OFFSET(O1013,-$C1013+1,0,$C1013)))*SummonTypeTable!$Q$2</f>
        <v>3560</v>
      </c>
      <c r="G1013" t="str">
        <f ca="1">IF(C1013=1,60*SummonTypeTable!$Q$2-OFFSET(F1013,0,-1),
IF(F1013&lt;&gt;OFFSET(F1013,-1,0),OFFSET(F1013,-1,0)-OFFSET(F1013,0,-1),""))</f>
        <v/>
      </c>
      <c r="H1013" t="str">
        <f ca="1">IF(C1013=1,60*SummonTypeTable!$Q$2/OFFSET(F1013,0,-1),
IF(F1013&lt;&gt;OFFSET(F1013,-1,0),OFFSET(F1013,-1,0)/OFFSET(F1013,0,-1),""))</f>
        <v/>
      </c>
      <c r="I1013">
        <f ca="1">(60+SUMIF(OFFSET(N1013,-$C1013+1,0,$C1013),"EN",OFFSET(O1013,-$C1013+1,0,$C1013))+SUMIF(OFFSET(S1013,-$C1013+1,0,$C1013),"EN",OFFSET(T1013,-$C1013+1,0,$C1013)))*SummonTypeTable!$Q$2</f>
        <v>3560</v>
      </c>
      <c r="J1013" t="str">
        <f ca="1">IF(C1013=1,60*SummonTypeTable!$Q$2-OFFSET(I1013,0,-4),
IF(I1013&lt;&gt;OFFSET(I1013,-1,0),OFFSET(I1013,-1,0)-OFFSET(I1013,0,-4),""))</f>
        <v/>
      </c>
      <c r="K1013" t="str">
        <f ca="1">IF(C1013=1,60*SummonTypeTable!$Q$2/OFFSET(I1013,0,-4),
IF(I1013&lt;&gt;OFFSET(I1013,-1,0),OFFSET(I1013,-1,0)/OFFSET(I1013,0,-4),""))</f>
        <v/>
      </c>
      <c r="L1013" t="str">
        <f t="shared" ca="1" si="186"/>
        <v>cu</v>
      </c>
      <c r="M1013" t="s">
        <v>81</v>
      </c>
      <c r="N1013" t="s">
        <v>147</v>
      </c>
      <c r="O1013">
        <v>8150</v>
      </c>
      <c r="P1013" t="str">
        <f t="shared" si="190"/>
        <v/>
      </c>
      <c r="Q1013" t="str">
        <f t="shared" ca="1" si="196"/>
        <v>cu</v>
      </c>
      <c r="R1013" t="s">
        <v>81</v>
      </c>
      <c r="S1013" t="s">
        <v>147</v>
      </c>
      <c r="T1013">
        <v>4075</v>
      </c>
      <c r="U1013" t="str">
        <f t="shared" ca="1" si="187"/>
        <v>cu</v>
      </c>
      <c r="V1013" t="str">
        <f t="shared" si="191"/>
        <v>GO</v>
      </c>
      <c r="W1013">
        <f t="shared" si="192"/>
        <v>8150</v>
      </c>
      <c r="X1013" t="str">
        <f t="shared" ca="1" si="193"/>
        <v>cu</v>
      </c>
      <c r="Y1013" t="str">
        <f t="shared" si="194"/>
        <v>GO</v>
      </c>
      <c r="Z1013">
        <f t="shared" si="195"/>
        <v>4075</v>
      </c>
    </row>
    <row r="1014" spans="1:26">
      <c r="A1014" t="str">
        <f t="shared" si="188"/>
        <v>rt3</v>
      </c>
      <c r="B1014" t="str">
        <f t="shared" si="189"/>
        <v>루틴3</v>
      </c>
      <c r="C1014">
        <v>161</v>
      </c>
      <c r="D1014">
        <v>116</v>
      </c>
      <c r="E1014">
        <f t="shared" ca="1" si="197"/>
        <v>9964</v>
      </c>
      <c r="F1014">
        <f ca="1">(60+SUMIF(OFFSET(N1014,-$C1014+1,0,$C1014),"EN",OFFSET(O1014,-$C1014+1,0,$C1014)))*SummonTypeTable!$Q$2</f>
        <v>3560</v>
      </c>
      <c r="G1014" t="str">
        <f ca="1">IF(C1014=1,60*SummonTypeTable!$Q$2-OFFSET(F1014,0,-1),
IF(F1014&lt;&gt;OFFSET(F1014,-1,0),OFFSET(F1014,-1,0)-OFFSET(F1014,0,-1),""))</f>
        <v/>
      </c>
      <c r="H1014" t="str">
        <f ca="1">IF(C1014=1,60*SummonTypeTable!$Q$2/OFFSET(F1014,0,-1),
IF(F1014&lt;&gt;OFFSET(F1014,-1,0),OFFSET(F1014,-1,0)/OFFSET(F1014,0,-1),""))</f>
        <v/>
      </c>
      <c r="I1014">
        <f ca="1">(60+SUMIF(OFFSET(N1014,-$C1014+1,0,$C1014),"EN",OFFSET(O1014,-$C1014+1,0,$C1014))+SUMIF(OFFSET(S1014,-$C1014+1,0,$C1014),"EN",OFFSET(T1014,-$C1014+1,0,$C1014)))*SummonTypeTable!$Q$2</f>
        <v>3560</v>
      </c>
      <c r="J1014" t="str">
        <f ca="1">IF(C1014=1,60*SummonTypeTable!$Q$2-OFFSET(I1014,0,-4),
IF(I1014&lt;&gt;OFFSET(I1014,-1,0),OFFSET(I1014,-1,0)-OFFSET(I1014,0,-4),""))</f>
        <v/>
      </c>
      <c r="K1014" t="str">
        <f ca="1">IF(C1014=1,60*SummonTypeTable!$Q$2/OFFSET(I1014,0,-4),
IF(I1014&lt;&gt;OFFSET(I1014,-1,0),OFFSET(I1014,-1,0)/OFFSET(I1014,0,-4),""))</f>
        <v/>
      </c>
      <c r="L1014" t="str">
        <f t="shared" ca="1" si="186"/>
        <v>it</v>
      </c>
      <c r="M1014" t="s">
        <v>139</v>
      </c>
      <c r="N1014" t="s">
        <v>158</v>
      </c>
      <c r="O1014">
        <v>1</v>
      </c>
      <c r="P1014" t="str">
        <f t="shared" si="190"/>
        <v/>
      </c>
      <c r="Q1014" t="str">
        <f t="shared" ca="1" si="196"/>
        <v>cu</v>
      </c>
      <c r="R1014" t="s">
        <v>81</v>
      </c>
      <c r="S1014" t="s">
        <v>147</v>
      </c>
      <c r="T1014">
        <v>4100</v>
      </c>
      <c r="U1014" t="str">
        <f t="shared" ca="1" si="187"/>
        <v>it</v>
      </c>
      <c r="V1014" t="str">
        <f t="shared" si="191"/>
        <v>Cash_sEquipGacha</v>
      </c>
      <c r="W1014">
        <f t="shared" si="192"/>
        <v>1</v>
      </c>
      <c r="X1014" t="str">
        <f t="shared" ca="1" si="193"/>
        <v>cu</v>
      </c>
      <c r="Y1014" t="str">
        <f t="shared" si="194"/>
        <v>GO</v>
      </c>
      <c r="Z1014">
        <f t="shared" si="195"/>
        <v>4100</v>
      </c>
    </row>
    <row r="1015" spans="1:26">
      <c r="A1015" t="str">
        <f t="shared" si="188"/>
        <v>rt3</v>
      </c>
      <c r="B1015" t="str">
        <f t="shared" si="189"/>
        <v>루틴3</v>
      </c>
      <c r="C1015">
        <v>162</v>
      </c>
      <c r="D1015">
        <v>158</v>
      </c>
      <c r="E1015">
        <f t="shared" ca="1" si="197"/>
        <v>10122</v>
      </c>
      <c r="F1015">
        <f ca="1">(60+SUMIF(OFFSET(N1015,-$C1015+1,0,$C1015),"EN",OFFSET(O1015,-$C1015+1,0,$C1015)))*SummonTypeTable!$Q$2</f>
        <v>3560</v>
      </c>
      <c r="G1015" t="str">
        <f ca="1">IF(C1015=1,60*SummonTypeTable!$Q$2-OFFSET(F1015,0,-1),
IF(F1015&lt;&gt;OFFSET(F1015,-1,0),OFFSET(F1015,-1,0)-OFFSET(F1015,0,-1),""))</f>
        <v/>
      </c>
      <c r="H1015" t="str">
        <f ca="1">IF(C1015=1,60*SummonTypeTable!$Q$2/OFFSET(F1015,0,-1),
IF(F1015&lt;&gt;OFFSET(F1015,-1,0),OFFSET(F1015,-1,0)/OFFSET(F1015,0,-1),""))</f>
        <v/>
      </c>
      <c r="I1015">
        <f ca="1">(60+SUMIF(OFFSET(N1015,-$C1015+1,0,$C1015),"EN",OFFSET(O1015,-$C1015+1,0,$C1015))+SUMIF(OFFSET(S1015,-$C1015+1,0,$C1015),"EN",OFFSET(T1015,-$C1015+1,0,$C1015)))*SummonTypeTable!$Q$2</f>
        <v>3560</v>
      </c>
      <c r="J1015" t="str">
        <f ca="1">IF(C1015=1,60*SummonTypeTable!$Q$2-OFFSET(I1015,0,-4),
IF(I1015&lt;&gt;OFFSET(I1015,-1,0),OFFSET(I1015,-1,0)-OFFSET(I1015,0,-4),""))</f>
        <v/>
      </c>
      <c r="K1015" t="str">
        <f ca="1">IF(C1015=1,60*SummonTypeTable!$Q$2/OFFSET(I1015,0,-4),
IF(I1015&lt;&gt;OFFSET(I1015,-1,0),OFFSET(I1015,-1,0)/OFFSET(I1015,0,-4),""))</f>
        <v/>
      </c>
      <c r="L1015" t="str">
        <f t="shared" ref="L1015:L1078" ca="1" si="198">IF(ISBLANK(M1015),"",
VLOOKUP(M1015,OFFSET(INDIRECT("$A:$B"),0,MATCH(M$1&amp;"_Verify",INDIRECT("$1:$1"),0)-1),2,0)
)</f>
        <v>cu</v>
      </c>
      <c r="M1015" t="s">
        <v>81</v>
      </c>
      <c r="N1015" t="s">
        <v>147</v>
      </c>
      <c r="O1015">
        <v>8250</v>
      </c>
      <c r="P1015" t="str">
        <f t="shared" si="190"/>
        <v/>
      </c>
      <c r="Q1015" t="str">
        <f t="shared" ca="1" si="196"/>
        <v>cu</v>
      </c>
      <c r="R1015" t="s">
        <v>81</v>
      </c>
      <c r="S1015" t="s">
        <v>147</v>
      </c>
      <c r="T1015">
        <v>4125</v>
      </c>
      <c r="U1015" t="str">
        <f t="shared" ca="1" si="187"/>
        <v>cu</v>
      </c>
      <c r="V1015" t="str">
        <f t="shared" si="191"/>
        <v>GO</v>
      </c>
      <c r="W1015">
        <f t="shared" si="192"/>
        <v>8250</v>
      </c>
      <c r="X1015" t="str">
        <f t="shared" ca="1" si="193"/>
        <v>cu</v>
      </c>
      <c r="Y1015" t="str">
        <f t="shared" si="194"/>
        <v>GO</v>
      </c>
      <c r="Z1015">
        <f t="shared" si="195"/>
        <v>4125</v>
      </c>
    </row>
    <row r="1016" spans="1:26">
      <c r="A1016" t="str">
        <f t="shared" si="188"/>
        <v>rt3</v>
      </c>
      <c r="B1016" t="str">
        <f t="shared" si="189"/>
        <v>루틴3</v>
      </c>
      <c r="C1016">
        <v>163</v>
      </c>
      <c r="D1016">
        <v>182</v>
      </c>
      <c r="E1016">
        <f t="shared" ca="1" si="197"/>
        <v>10304</v>
      </c>
      <c r="F1016">
        <f ca="1">(60+SUMIF(OFFSET(N1016,-$C1016+1,0,$C1016),"EN",OFFSET(O1016,-$C1016+1,0,$C1016)))*SummonTypeTable!$Q$2</f>
        <v>3770</v>
      </c>
      <c r="G1016">
        <f ca="1">IF(C1016=1,60*SummonTypeTable!$Q$2-OFFSET(F1016,0,-1),
IF(F1016&lt;&gt;OFFSET(F1016,-1,0),OFFSET(F1016,-1,0)-OFFSET(F1016,0,-1),""))</f>
        <v>-6744</v>
      </c>
      <c r="H1016">
        <f ca="1">IF(C1016=1,60*SummonTypeTable!$Q$2/OFFSET(F1016,0,-1),
IF(F1016&lt;&gt;OFFSET(F1016,-1,0),OFFSET(F1016,-1,0)/OFFSET(F1016,0,-1),""))</f>
        <v>0.34549689440993792</v>
      </c>
      <c r="I1016">
        <f ca="1">(60+SUMIF(OFFSET(N1016,-$C1016+1,0,$C1016),"EN",OFFSET(O1016,-$C1016+1,0,$C1016))+SUMIF(OFFSET(S1016,-$C1016+1,0,$C1016),"EN",OFFSET(T1016,-$C1016+1,0,$C1016)))*SummonTypeTable!$Q$2</f>
        <v>3770</v>
      </c>
      <c r="J1016">
        <f ca="1">IF(C1016=1,60*SummonTypeTable!$Q$2-OFFSET(I1016,0,-4),
IF(I1016&lt;&gt;OFFSET(I1016,-1,0),OFFSET(I1016,-1,0)-OFFSET(I1016,0,-4),""))</f>
        <v>-6744</v>
      </c>
      <c r="K1016">
        <f ca="1">IF(C1016=1,60*SummonTypeTable!$Q$2/OFFSET(I1016,0,-4),
IF(I1016&lt;&gt;OFFSET(I1016,-1,0),OFFSET(I1016,-1,0)/OFFSET(I1016,0,-4),""))</f>
        <v>0.34549689440993792</v>
      </c>
      <c r="L1016" t="str">
        <f t="shared" ca="1" si="198"/>
        <v>cu</v>
      </c>
      <c r="M1016" t="s">
        <v>81</v>
      </c>
      <c r="N1016" t="s">
        <v>146</v>
      </c>
      <c r="O1016">
        <v>315</v>
      </c>
      <c r="P1016" t="str">
        <f t="shared" si="190"/>
        <v>에너지너무많음</v>
      </c>
      <c r="Q1016" t="str">
        <f t="shared" ca="1" si="196"/>
        <v>cu</v>
      </c>
      <c r="R1016" t="s">
        <v>81</v>
      </c>
      <c r="S1016" t="s">
        <v>147</v>
      </c>
      <c r="T1016">
        <v>4150</v>
      </c>
      <c r="U1016" t="str">
        <f t="shared" ca="1" si="187"/>
        <v>cu</v>
      </c>
      <c r="V1016" t="str">
        <f t="shared" si="191"/>
        <v>EN</v>
      </c>
      <c r="W1016">
        <f t="shared" si="192"/>
        <v>315</v>
      </c>
      <c r="X1016" t="str">
        <f t="shared" ca="1" si="193"/>
        <v>cu</v>
      </c>
      <c r="Y1016" t="str">
        <f t="shared" si="194"/>
        <v>GO</v>
      </c>
      <c r="Z1016">
        <f t="shared" si="195"/>
        <v>4150</v>
      </c>
    </row>
    <row r="1017" spans="1:26">
      <c r="A1017" t="str">
        <f t="shared" si="188"/>
        <v>rt3</v>
      </c>
      <c r="B1017" t="str">
        <f t="shared" si="189"/>
        <v>루틴3</v>
      </c>
      <c r="C1017">
        <v>164</v>
      </c>
      <c r="D1017">
        <v>95</v>
      </c>
      <c r="E1017">
        <f t="shared" ca="1" si="197"/>
        <v>10399</v>
      </c>
      <c r="F1017">
        <f ca="1">(60+SUMIF(OFFSET(N1017,-$C1017+1,0,$C1017),"EN",OFFSET(O1017,-$C1017+1,0,$C1017)))*SummonTypeTable!$Q$2</f>
        <v>3770</v>
      </c>
      <c r="G1017" t="str">
        <f ca="1">IF(C1017=1,60*SummonTypeTable!$Q$2-OFFSET(F1017,0,-1),
IF(F1017&lt;&gt;OFFSET(F1017,-1,0),OFFSET(F1017,-1,0)-OFFSET(F1017,0,-1),""))</f>
        <v/>
      </c>
      <c r="H1017" t="str">
        <f ca="1">IF(C1017=1,60*SummonTypeTable!$Q$2/OFFSET(F1017,0,-1),
IF(F1017&lt;&gt;OFFSET(F1017,-1,0),OFFSET(F1017,-1,0)/OFFSET(F1017,0,-1),""))</f>
        <v/>
      </c>
      <c r="I1017">
        <f ca="1">(60+SUMIF(OFFSET(N1017,-$C1017+1,0,$C1017),"EN",OFFSET(O1017,-$C1017+1,0,$C1017))+SUMIF(OFFSET(S1017,-$C1017+1,0,$C1017),"EN",OFFSET(T1017,-$C1017+1,0,$C1017)))*SummonTypeTable!$Q$2</f>
        <v>3770</v>
      </c>
      <c r="J1017" t="str">
        <f ca="1">IF(C1017=1,60*SummonTypeTable!$Q$2-OFFSET(I1017,0,-4),
IF(I1017&lt;&gt;OFFSET(I1017,-1,0),OFFSET(I1017,-1,0)-OFFSET(I1017,0,-4),""))</f>
        <v/>
      </c>
      <c r="K1017" t="str">
        <f ca="1">IF(C1017=1,60*SummonTypeTable!$Q$2/OFFSET(I1017,0,-4),
IF(I1017&lt;&gt;OFFSET(I1017,-1,0),OFFSET(I1017,-1,0)/OFFSET(I1017,0,-4),""))</f>
        <v/>
      </c>
      <c r="L1017" t="str">
        <f t="shared" ca="1" si="198"/>
        <v>cu</v>
      </c>
      <c r="M1017" t="s">
        <v>81</v>
      </c>
      <c r="N1017" t="s">
        <v>147</v>
      </c>
      <c r="O1017">
        <v>8350</v>
      </c>
      <c r="P1017" t="str">
        <f t="shared" si="190"/>
        <v/>
      </c>
      <c r="Q1017" t="str">
        <f t="shared" ca="1" si="196"/>
        <v>cu</v>
      </c>
      <c r="R1017" t="s">
        <v>81</v>
      </c>
      <c r="S1017" t="s">
        <v>147</v>
      </c>
      <c r="T1017">
        <v>4175</v>
      </c>
      <c r="U1017" t="str">
        <f t="shared" ca="1" si="187"/>
        <v>cu</v>
      </c>
      <c r="V1017" t="str">
        <f t="shared" si="191"/>
        <v>GO</v>
      </c>
      <c r="W1017">
        <f t="shared" si="192"/>
        <v>8350</v>
      </c>
      <c r="X1017" t="str">
        <f t="shared" ca="1" si="193"/>
        <v>cu</v>
      </c>
      <c r="Y1017" t="str">
        <f t="shared" si="194"/>
        <v>GO</v>
      </c>
      <c r="Z1017">
        <f t="shared" si="195"/>
        <v>4175</v>
      </c>
    </row>
    <row r="1018" spans="1:26">
      <c r="A1018" t="str">
        <f t="shared" si="188"/>
        <v>rt3</v>
      </c>
      <c r="B1018" t="str">
        <f t="shared" si="189"/>
        <v>루틴3</v>
      </c>
      <c r="C1018">
        <v>165</v>
      </c>
      <c r="D1018">
        <v>195</v>
      </c>
      <c r="E1018">
        <f t="shared" ca="1" si="197"/>
        <v>10594</v>
      </c>
      <c r="F1018">
        <f ca="1">(60+SUMIF(OFFSET(N1018,-$C1018+1,0,$C1018),"EN",OFFSET(O1018,-$C1018+1,0,$C1018)))*SummonTypeTable!$Q$2</f>
        <v>3770</v>
      </c>
      <c r="G1018" t="str">
        <f ca="1">IF(C1018=1,60*SummonTypeTable!$Q$2-OFFSET(F1018,0,-1),
IF(F1018&lt;&gt;OFFSET(F1018,-1,0),OFFSET(F1018,-1,0)-OFFSET(F1018,0,-1),""))</f>
        <v/>
      </c>
      <c r="H1018" t="str">
        <f ca="1">IF(C1018=1,60*SummonTypeTable!$Q$2/OFFSET(F1018,0,-1),
IF(F1018&lt;&gt;OFFSET(F1018,-1,0),OFFSET(F1018,-1,0)/OFFSET(F1018,0,-1),""))</f>
        <v/>
      </c>
      <c r="I1018">
        <f ca="1">(60+SUMIF(OFFSET(N1018,-$C1018+1,0,$C1018),"EN",OFFSET(O1018,-$C1018+1,0,$C1018))+SUMIF(OFFSET(S1018,-$C1018+1,0,$C1018),"EN",OFFSET(T1018,-$C1018+1,0,$C1018)))*SummonTypeTable!$Q$2</f>
        <v>3770</v>
      </c>
      <c r="J1018" t="str">
        <f ca="1">IF(C1018=1,60*SummonTypeTable!$Q$2-OFFSET(I1018,0,-4),
IF(I1018&lt;&gt;OFFSET(I1018,-1,0),OFFSET(I1018,-1,0)-OFFSET(I1018,0,-4),""))</f>
        <v/>
      </c>
      <c r="K1018" t="str">
        <f ca="1">IF(C1018=1,60*SummonTypeTable!$Q$2/OFFSET(I1018,0,-4),
IF(I1018&lt;&gt;OFFSET(I1018,-1,0),OFFSET(I1018,-1,0)/OFFSET(I1018,0,-4),""))</f>
        <v/>
      </c>
      <c r="L1018" t="str">
        <f t="shared" ca="1" si="198"/>
        <v>it</v>
      </c>
      <c r="M1018" t="s">
        <v>139</v>
      </c>
      <c r="N1018" t="s">
        <v>140</v>
      </c>
      <c r="O1018">
        <v>5</v>
      </c>
      <c r="P1018" t="str">
        <f t="shared" si="190"/>
        <v/>
      </c>
      <c r="Q1018" t="str">
        <f t="shared" ca="1" si="196"/>
        <v>cu</v>
      </c>
      <c r="R1018" t="s">
        <v>81</v>
      </c>
      <c r="S1018" t="s">
        <v>147</v>
      </c>
      <c r="T1018">
        <v>4200</v>
      </c>
      <c r="U1018" t="str">
        <f t="shared" ca="1" si="187"/>
        <v>it</v>
      </c>
      <c r="V1018" t="str">
        <f t="shared" si="191"/>
        <v>Cash_sCharacterGacha</v>
      </c>
      <c r="W1018">
        <f t="shared" si="192"/>
        <v>5</v>
      </c>
      <c r="X1018" t="str">
        <f t="shared" ca="1" si="193"/>
        <v>cu</v>
      </c>
      <c r="Y1018" t="str">
        <f t="shared" si="194"/>
        <v>GO</v>
      </c>
      <c r="Z1018">
        <f t="shared" si="195"/>
        <v>4200</v>
      </c>
    </row>
    <row r="1019" spans="1:26">
      <c r="A1019" t="str">
        <f t="shared" si="188"/>
        <v>rt3</v>
      </c>
      <c r="B1019" t="str">
        <f t="shared" si="189"/>
        <v>루틴3</v>
      </c>
      <c r="C1019">
        <v>166</v>
      </c>
      <c r="D1019">
        <v>294</v>
      </c>
      <c r="E1019">
        <f t="shared" ca="1" si="197"/>
        <v>10888</v>
      </c>
      <c r="F1019">
        <f ca="1">(60+SUMIF(OFFSET(N1019,-$C1019+1,0,$C1019),"EN",OFFSET(O1019,-$C1019+1,0,$C1019)))*SummonTypeTable!$Q$2</f>
        <v>3996.6666666666665</v>
      </c>
      <c r="G1019">
        <f ca="1">IF(C1019=1,60*SummonTypeTable!$Q$2-OFFSET(F1019,0,-1),
IF(F1019&lt;&gt;OFFSET(F1019,-1,0),OFFSET(F1019,-1,0)-OFFSET(F1019,0,-1),""))</f>
        <v>-7118</v>
      </c>
      <c r="H1019">
        <f ca="1">IF(C1019=1,60*SummonTypeTable!$Q$2/OFFSET(F1019,0,-1),
IF(F1019&lt;&gt;OFFSET(F1019,-1,0),OFFSET(F1019,-1,0)/OFFSET(F1019,0,-1),""))</f>
        <v>0.34625275532696548</v>
      </c>
      <c r="I1019">
        <f ca="1">(60+SUMIF(OFFSET(N1019,-$C1019+1,0,$C1019),"EN",OFFSET(O1019,-$C1019+1,0,$C1019))+SUMIF(OFFSET(S1019,-$C1019+1,0,$C1019),"EN",OFFSET(T1019,-$C1019+1,0,$C1019)))*SummonTypeTable!$Q$2</f>
        <v>3996.6666666666665</v>
      </c>
      <c r="J1019">
        <f ca="1">IF(C1019=1,60*SummonTypeTable!$Q$2-OFFSET(I1019,0,-4),
IF(I1019&lt;&gt;OFFSET(I1019,-1,0),OFFSET(I1019,-1,0)-OFFSET(I1019,0,-4),""))</f>
        <v>-7118</v>
      </c>
      <c r="K1019">
        <f ca="1">IF(C1019=1,60*SummonTypeTable!$Q$2/OFFSET(I1019,0,-4),
IF(I1019&lt;&gt;OFFSET(I1019,-1,0),OFFSET(I1019,-1,0)/OFFSET(I1019,0,-4),""))</f>
        <v>0.34625275532696548</v>
      </c>
      <c r="L1019" t="str">
        <f t="shared" ca="1" si="198"/>
        <v>cu</v>
      </c>
      <c r="M1019" t="s">
        <v>81</v>
      </c>
      <c r="N1019" t="s">
        <v>146</v>
      </c>
      <c r="O1019">
        <v>340</v>
      </c>
      <c r="P1019" t="str">
        <f t="shared" si="190"/>
        <v>에너지너무많음</v>
      </c>
      <c r="Q1019" t="str">
        <f t="shared" ca="1" si="196"/>
        <v>cu</v>
      </c>
      <c r="R1019" t="s">
        <v>81</v>
      </c>
      <c r="S1019" t="s">
        <v>147</v>
      </c>
      <c r="T1019">
        <v>4225</v>
      </c>
      <c r="U1019" t="str">
        <f t="shared" ca="1" si="187"/>
        <v>cu</v>
      </c>
      <c r="V1019" t="str">
        <f t="shared" si="191"/>
        <v>EN</v>
      </c>
      <c r="W1019">
        <f t="shared" si="192"/>
        <v>340</v>
      </c>
      <c r="X1019" t="str">
        <f t="shared" ca="1" si="193"/>
        <v>cu</v>
      </c>
      <c r="Y1019" t="str">
        <f t="shared" si="194"/>
        <v>GO</v>
      </c>
      <c r="Z1019">
        <f t="shared" si="195"/>
        <v>4225</v>
      </c>
    </row>
    <row r="1020" spans="1:26">
      <c r="A1020" t="str">
        <f t="shared" si="188"/>
        <v>rt3</v>
      </c>
      <c r="B1020" t="str">
        <f t="shared" si="189"/>
        <v>루틴3</v>
      </c>
      <c r="C1020">
        <v>167</v>
      </c>
      <c r="D1020">
        <v>54</v>
      </c>
      <c r="E1020">
        <f t="shared" ca="1" si="197"/>
        <v>10942</v>
      </c>
      <c r="F1020">
        <f ca="1">(60+SUMIF(OFFSET(N1020,-$C1020+1,0,$C1020),"EN",OFFSET(O1020,-$C1020+1,0,$C1020)))*SummonTypeTable!$Q$2</f>
        <v>3996.6666666666665</v>
      </c>
      <c r="G1020" t="str">
        <f ca="1">IF(C1020=1,60*SummonTypeTable!$Q$2-OFFSET(F1020,0,-1),
IF(F1020&lt;&gt;OFFSET(F1020,-1,0),OFFSET(F1020,-1,0)-OFFSET(F1020,0,-1),""))</f>
        <v/>
      </c>
      <c r="H1020" t="str">
        <f ca="1">IF(C1020=1,60*SummonTypeTable!$Q$2/OFFSET(F1020,0,-1),
IF(F1020&lt;&gt;OFFSET(F1020,-1,0),OFFSET(F1020,-1,0)/OFFSET(F1020,0,-1),""))</f>
        <v/>
      </c>
      <c r="I1020">
        <f ca="1">(60+SUMIF(OFFSET(N1020,-$C1020+1,0,$C1020),"EN",OFFSET(O1020,-$C1020+1,0,$C1020))+SUMIF(OFFSET(S1020,-$C1020+1,0,$C1020),"EN",OFFSET(T1020,-$C1020+1,0,$C1020)))*SummonTypeTable!$Q$2</f>
        <v>3996.6666666666665</v>
      </c>
      <c r="J1020" t="str">
        <f ca="1">IF(C1020=1,60*SummonTypeTable!$Q$2-OFFSET(I1020,0,-4),
IF(I1020&lt;&gt;OFFSET(I1020,-1,0),OFFSET(I1020,-1,0)-OFFSET(I1020,0,-4),""))</f>
        <v/>
      </c>
      <c r="K1020" t="str">
        <f ca="1">IF(C1020=1,60*SummonTypeTable!$Q$2/OFFSET(I1020,0,-4),
IF(I1020&lt;&gt;OFFSET(I1020,-1,0),OFFSET(I1020,-1,0)/OFFSET(I1020,0,-4),""))</f>
        <v/>
      </c>
      <c r="L1020" t="str">
        <f t="shared" ca="1" si="198"/>
        <v>cu</v>
      </c>
      <c r="M1020" t="s">
        <v>81</v>
      </c>
      <c r="N1020" t="s">
        <v>147</v>
      </c>
      <c r="O1020">
        <v>8500</v>
      </c>
      <c r="P1020" t="str">
        <f t="shared" si="190"/>
        <v/>
      </c>
      <c r="Q1020" t="str">
        <f t="shared" ca="1" si="196"/>
        <v>cu</v>
      </c>
      <c r="R1020" t="s">
        <v>81</v>
      </c>
      <c r="S1020" t="s">
        <v>147</v>
      </c>
      <c r="T1020">
        <v>4250</v>
      </c>
      <c r="U1020" t="str">
        <f t="shared" ca="1" si="187"/>
        <v>cu</v>
      </c>
      <c r="V1020" t="str">
        <f t="shared" si="191"/>
        <v>GO</v>
      </c>
      <c r="W1020">
        <f t="shared" si="192"/>
        <v>8500</v>
      </c>
      <c r="X1020" t="str">
        <f t="shared" ca="1" si="193"/>
        <v>cu</v>
      </c>
      <c r="Y1020" t="str">
        <f t="shared" si="194"/>
        <v>GO</v>
      </c>
      <c r="Z1020">
        <f t="shared" si="195"/>
        <v>4250</v>
      </c>
    </row>
    <row r="1021" spans="1:26">
      <c r="A1021" t="str">
        <f t="shared" si="188"/>
        <v>rt3</v>
      </c>
      <c r="B1021" t="str">
        <f t="shared" si="189"/>
        <v>루틴3</v>
      </c>
      <c r="C1021">
        <v>168</v>
      </c>
      <c r="D1021">
        <v>125</v>
      </c>
      <c r="E1021">
        <f t="shared" ca="1" si="197"/>
        <v>11067</v>
      </c>
      <c r="F1021">
        <f ca="1">(60+SUMIF(OFFSET(N1021,-$C1021+1,0,$C1021),"EN",OFFSET(O1021,-$C1021+1,0,$C1021)))*SummonTypeTable!$Q$2</f>
        <v>3996.6666666666665</v>
      </c>
      <c r="G1021" t="str">
        <f ca="1">IF(C1021=1,60*SummonTypeTable!$Q$2-OFFSET(F1021,0,-1),
IF(F1021&lt;&gt;OFFSET(F1021,-1,0),OFFSET(F1021,-1,0)-OFFSET(F1021,0,-1),""))</f>
        <v/>
      </c>
      <c r="H1021" t="str">
        <f ca="1">IF(C1021=1,60*SummonTypeTable!$Q$2/OFFSET(F1021,0,-1),
IF(F1021&lt;&gt;OFFSET(F1021,-1,0),OFFSET(F1021,-1,0)/OFFSET(F1021,0,-1),""))</f>
        <v/>
      </c>
      <c r="I1021">
        <f ca="1">(60+SUMIF(OFFSET(N1021,-$C1021+1,0,$C1021),"EN",OFFSET(O1021,-$C1021+1,0,$C1021))+SUMIF(OFFSET(S1021,-$C1021+1,0,$C1021),"EN",OFFSET(T1021,-$C1021+1,0,$C1021)))*SummonTypeTable!$Q$2</f>
        <v>3996.6666666666665</v>
      </c>
      <c r="J1021" t="str">
        <f ca="1">IF(C1021=1,60*SummonTypeTable!$Q$2-OFFSET(I1021,0,-4),
IF(I1021&lt;&gt;OFFSET(I1021,-1,0),OFFSET(I1021,-1,0)-OFFSET(I1021,0,-4),""))</f>
        <v/>
      </c>
      <c r="K1021" t="str">
        <f ca="1">IF(C1021=1,60*SummonTypeTable!$Q$2/OFFSET(I1021,0,-4),
IF(I1021&lt;&gt;OFFSET(I1021,-1,0),OFFSET(I1021,-1,0)/OFFSET(I1021,0,-4),""))</f>
        <v/>
      </c>
      <c r="L1021" t="str">
        <f t="shared" ca="1" si="198"/>
        <v>it</v>
      </c>
      <c r="M1021" t="s">
        <v>139</v>
      </c>
      <c r="N1021" t="s">
        <v>138</v>
      </c>
      <c r="O1021">
        <v>10</v>
      </c>
      <c r="P1021" t="str">
        <f t="shared" si="190"/>
        <v/>
      </c>
      <c r="Q1021" t="str">
        <f t="shared" ca="1" si="196"/>
        <v>cu</v>
      </c>
      <c r="R1021" t="s">
        <v>81</v>
      </c>
      <c r="S1021" t="s">
        <v>147</v>
      </c>
      <c r="T1021">
        <v>4275</v>
      </c>
      <c r="U1021" t="str">
        <f t="shared" ca="1" si="187"/>
        <v>it</v>
      </c>
      <c r="V1021" t="str">
        <f t="shared" si="191"/>
        <v>Cash_sSpellGacha</v>
      </c>
      <c r="W1021">
        <f t="shared" si="192"/>
        <v>10</v>
      </c>
      <c r="X1021" t="str">
        <f t="shared" ca="1" si="193"/>
        <v>cu</v>
      </c>
      <c r="Y1021" t="str">
        <f t="shared" si="194"/>
        <v>GO</v>
      </c>
      <c r="Z1021">
        <f t="shared" si="195"/>
        <v>4275</v>
      </c>
    </row>
    <row r="1022" spans="1:26">
      <c r="A1022" t="str">
        <f t="shared" si="188"/>
        <v>rt3</v>
      </c>
      <c r="B1022" t="str">
        <f t="shared" si="189"/>
        <v>루틴3</v>
      </c>
      <c r="C1022">
        <v>169</v>
      </c>
      <c r="D1022">
        <v>157</v>
      </c>
      <c r="E1022">
        <f t="shared" ca="1" si="197"/>
        <v>11224</v>
      </c>
      <c r="F1022">
        <f ca="1">(60+SUMIF(OFFSET(N1022,-$C1022+1,0,$C1022),"EN",OFFSET(O1022,-$C1022+1,0,$C1022)))*SummonTypeTable!$Q$2</f>
        <v>3996.6666666666665</v>
      </c>
      <c r="G1022" t="str">
        <f ca="1">IF(C1022=1,60*SummonTypeTable!$Q$2-OFFSET(F1022,0,-1),
IF(F1022&lt;&gt;OFFSET(F1022,-1,0),OFFSET(F1022,-1,0)-OFFSET(F1022,0,-1),""))</f>
        <v/>
      </c>
      <c r="H1022" t="str">
        <f ca="1">IF(C1022=1,60*SummonTypeTable!$Q$2/OFFSET(F1022,0,-1),
IF(F1022&lt;&gt;OFFSET(F1022,-1,0),OFFSET(F1022,-1,0)/OFFSET(F1022,0,-1),""))</f>
        <v/>
      </c>
      <c r="I1022">
        <f ca="1">(60+SUMIF(OFFSET(N1022,-$C1022+1,0,$C1022),"EN",OFFSET(O1022,-$C1022+1,0,$C1022))+SUMIF(OFFSET(S1022,-$C1022+1,0,$C1022),"EN",OFFSET(T1022,-$C1022+1,0,$C1022)))*SummonTypeTable!$Q$2</f>
        <v>3996.6666666666665</v>
      </c>
      <c r="J1022" t="str">
        <f ca="1">IF(C1022=1,60*SummonTypeTable!$Q$2-OFFSET(I1022,0,-4),
IF(I1022&lt;&gt;OFFSET(I1022,-1,0),OFFSET(I1022,-1,0)-OFFSET(I1022,0,-4),""))</f>
        <v/>
      </c>
      <c r="K1022" t="str">
        <f ca="1">IF(C1022=1,60*SummonTypeTable!$Q$2/OFFSET(I1022,0,-4),
IF(I1022&lt;&gt;OFFSET(I1022,-1,0),OFFSET(I1022,-1,0)/OFFSET(I1022,0,-4),""))</f>
        <v/>
      </c>
      <c r="L1022" t="str">
        <f t="shared" ca="1" si="198"/>
        <v>cu</v>
      </c>
      <c r="M1022" t="s">
        <v>81</v>
      </c>
      <c r="N1022" t="s">
        <v>147</v>
      </c>
      <c r="O1022">
        <v>8600</v>
      </c>
      <c r="P1022" t="str">
        <f t="shared" si="190"/>
        <v/>
      </c>
      <c r="Q1022" t="str">
        <f t="shared" ca="1" si="196"/>
        <v>cu</v>
      </c>
      <c r="R1022" t="s">
        <v>81</v>
      </c>
      <c r="S1022" t="s">
        <v>147</v>
      </c>
      <c r="T1022">
        <v>4300</v>
      </c>
      <c r="U1022" t="str">
        <f t="shared" ca="1" si="187"/>
        <v>cu</v>
      </c>
      <c r="V1022" t="str">
        <f t="shared" si="191"/>
        <v>GO</v>
      </c>
      <c r="W1022">
        <f t="shared" si="192"/>
        <v>8600</v>
      </c>
      <c r="X1022" t="str">
        <f t="shared" ca="1" si="193"/>
        <v>cu</v>
      </c>
      <c r="Y1022" t="str">
        <f t="shared" si="194"/>
        <v>GO</v>
      </c>
      <c r="Z1022">
        <f t="shared" si="195"/>
        <v>4300</v>
      </c>
    </row>
    <row r="1023" spans="1:26">
      <c r="A1023" t="str">
        <f t="shared" si="188"/>
        <v>rt3</v>
      </c>
      <c r="B1023" t="str">
        <f t="shared" si="189"/>
        <v>루틴3</v>
      </c>
      <c r="C1023">
        <v>170</v>
      </c>
      <c r="D1023">
        <v>268</v>
      </c>
      <c r="E1023">
        <f t="shared" ca="1" si="197"/>
        <v>11492</v>
      </c>
      <c r="F1023">
        <f ca="1">(60+SUMIF(OFFSET(N1023,-$C1023+1,0,$C1023),"EN",OFFSET(O1023,-$C1023+1,0,$C1023)))*SummonTypeTable!$Q$2</f>
        <v>4240</v>
      </c>
      <c r="G1023">
        <f ca="1">IF(C1023=1,60*SummonTypeTable!$Q$2-OFFSET(F1023,0,-1),
IF(F1023&lt;&gt;OFFSET(F1023,-1,0),OFFSET(F1023,-1,0)-OFFSET(F1023,0,-1),""))</f>
        <v>-7495.3333333333339</v>
      </c>
      <c r="H1023">
        <f ca="1">IF(C1023=1,60*SummonTypeTable!$Q$2/OFFSET(F1023,0,-1),
IF(F1023&lt;&gt;OFFSET(F1023,-1,0),OFFSET(F1023,-1,0)/OFFSET(F1023,0,-1),""))</f>
        <v>0.34777816452024596</v>
      </c>
      <c r="I1023">
        <f ca="1">(60+SUMIF(OFFSET(N1023,-$C1023+1,0,$C1023),"EN",OFFSET(O1023,-$C1023+1,0,$C1023))+SUMIF(OFFSET(S1023,-$C1023+1,0,$C1023),"EN",OFFSET(T1023,-$C1023+1,0,$C1023)))*SummonTypeTable!$Q$2</f>
        <v>4240</v>
      </c>
      <c r="J1023">
        <f ca="1">IF(C1023=1,60*SummonTypeTable!$Q$2-OFFSET(I1023,0,-4),
IF(I1023&lt;&gt;OFFSET(I1023,-1,0),OFFSET(I1023,-1,0)-OFFSET(I1023,0,-4),""))</f>
        <v>-7495.3333333333339</v>
      </c>
      <c r="K1023">
        <f ca="1">IF(C1023=1,60*SummonTypeTable!$Q$2/OFFSET(I1023,0,-4),
IF(I1023&lt;&gt;OFFSET(I1023,-1,0),OFFSET(I1023,-1,0)/OFFSET(I1023,0,-4),""))</f>
        <v>0.34777816452024596</v>
      </c>
      <c r="L1023" t="str">
        <f t="shared" ca="1" si="198"/>
        <v>cu</v>
      </c>
      <c r="M1023" t="s">
        <v>81</v>
      </c>
      <c r="N1023" t="s">
        <v>146</v>
      </c>
      <c r="O1023">
        <v>365</v>
      </c>
      <c r="P1023" t="str">
        <f t="shared" si="190"/>
        <v>에너지너무많음</v>
      </c>
      <c r="Q1023" t="str">
        <f t="shared" ca="1" si="196"/>
        <v>cu</v>
      </c>
      <c r="R1023" t="s">
        <v>81</v>
      </c>
      <c r="S1023" t="s">
        <v>147</v>
      </c>
      <c r="T1023">
        <v>4325</v>
      </c>
      <c r="U1023" t="str">
        <f t="shared" ca="1" si="187"/>
        <v>cu</v>
      </c>
      <c r="V1023" t="str">
        <f t="shared" si="191"/>
        <v>EN</v>
      </c>
      <c r="W1023">
        <f t="shared" si="192"/>
        <v>365</v>
      </c>
      <c r="X1023" t="str">
        <f t="shared" ca="1" si="193"/>
        <v>cu</v>
      </c>
      <c r="Y1023" t="str">
        <f t="shared" si="194"/>
        <v>GO</v>
      </c>
      <c r="Z1023">
        <f t="shared" si="195"/>
        <v>4325</v>
      </c>
    </row>
    <row r="1024" spans="1:26">
      <c r="A1024" t="str">
        <f t="shared" si="188"/>
        <v>rt3</v>
      </c>
      <c r="B1024" t="str">
        <f t="shared" si="189"/>
        <v>루틴3</v>
      </c>
      <c r="C1024">
        <v>171</v>
      </c>
      <c r="D1024">
        <v>72</v>
      </c>
      <c r="E1024">
        <f t="shared" ca="1" si="197"/>
        <v>11564</v>
      </c>
      <c r="F1024">
        <f ca="1">(60+SUMIF(OFFSET(N1024,-$C1024+1,0,$C1024),"EN",OFFSET(O1024,-$C1024+1,0,$C1024)))*SummonTypeTable!$Q$2</f>
        <v>4240</v>
      </c>
      <c r="G1024" t="str">
        <f ca="1">IF(C1024=1,60*SummonTypeTable!$Q$2-OFFSET(F1024,0,-1),
IF(F1024&lt;&gt;OFFSET(F1024,-1,0),OFFSET(F1024,-1,0)-OFFSET(F1024,0,-1),""))</f>
        <v/>
      </c>
      <c r="H1024" t="str">
        <f ca="1">IF(C1024=1,60*SummonTypeTable!$Q$2/OFFSET(F1024,0,-1),
IF(F1024&lt;&gt;OFFSET(F1024,-1,0),OFFSET(F1024,-1,0)/OFFSET(F1024,0,-1),""))</f>
        <v/>
      </c>
      <c r="I1024">
        <f ca="1">(60+SUMIF(OFFSET(N1024,-$C1024+1,0,$C1024),"EN",OFFSET(O1024,-$C1024+1,0,$C1024))+SUMIF(OFFSET(S1024,-$C1024+1,0,$C1024),"EN",OFFSET(T1024,-$C1024+1,0,$C1024)))*SummonTypeTable!$Q$2</f>
        <v>4240</v>
      </c>
      <c r="J1024" t="str">
        <f ca="1">IF(C1024=1,60*SummonTypeTable!$Q$2-OFFSET(I1024,0,-4),
IF(I1024&lt;&gt;OFFSET(I1024,-1,0),OFFSET(I1024,-1,0)-OFFSET(I1024,0,-4),""))</f>
        <v/>
      </c>
      <c r="K1024" t="str">
        <f ca="1">IF(C1024=1,60*SummonTypeTable!$Q$2/OFFSET(I1024,0,-4),
IF(I1024&lt;&gt;OFFSET(I1024,-1,0),OFFSET(I1024,-1,0)/OFFSET(I1024,0,-4),""))</f>
        <v/>
      </c>
      <c r="L1024" t="str">
        <f t="shared" ca="1" si="198"/>
        <v>cu</v>
      </c>
      <c r="M1024" t="s">
        <v>81</v>
      </c>
      <c r="N1024" t="s">
        <v>147</v>
      </c>
      <c r="O1024">
        <v>8700</v>
      </c>
      <c r="P1024" t="str">
        <f t="shared" si="190"/>
        <v/>
      </c>
      <c r="Q1024" t="str">
        <f t="shared" ca="1" si="196"/>
        <v>cu</v>
      </c>
      <c r="R1024" t="s">
        <v>81</v>
      </c>
      <c r="S1024" t="s">
        <v>147</v>
      </c>
      <c r="T1024">
        <v>4350</v>
      </c>
      <c r="U1024" t="str">
        <f t="shared" ca="1" si="187"/>
        <v>cu</v>
      </c>
      <c r="V1024" t="str">
        <f t="shared" si="191"/>
        <v>GO</v>
      </c>
      <c r="W1024">
        <f t="shared" si="192"/>
        <v>8700</v>
      </c>
      <c r="X1024" t="str">
        <f t="shared" ca="1" si="193"/>
        <v>cu</v>
      </c>
      <c r="Y1024" t="str">
        <f t="shared" si="194"/>
        <v>GO</v>
      </c>
      <c r="Z1024">
        <f t="shared" si="195"/>
        <v>4350</v>
      </c>
    </row>
    <row r="1025" spans="1:26">
      <c r="A1025" t="str">
        <f t="shared" si="188"/>
        <v>rt3</v>
      </c>
      <c r="B1025" t="str">
        <f t="shared" si="189"/>
        <v>루틴3</v>
      </c>
      <c r="C1025">
        <v>172</v>
      </c>
      <c r="D1025">
        <v>144</v>
      </c>
      <c r="E1025">
        <f t="shared" ca="1" si="197"/>
        <v>11708</v>
      </c>
      <c r="F1025">
        <f ca="1">(60+SUMIF(OFFSET(N1025,-$C1025+1,0,$C1025),"EN",OFFSET(O1025,-$C1025+1,0,$C1025)))*SummonTypeTable!$Q$2</f>
        <v>4240</v>
      </c>
      <c r="G1025" t="str">
        <f ca="1">IF(C1025=1,60*SummonTypeTable!$Q$2-OFFSET(F1025,0,-1),
IF(F1025&lt;&gt;OFFSET(F1025,-1,0),OFFSET(F1025,-1,0)-OFFSET(F1025,0,-1),""))</f>
        <v/>
      </c>
      <c r="H1025" t="str">
        <f ca="1">IF(C1025=1,60*SummonTypeTable!$Q$2/OFFSET(F1025,0,-1),
IF(F1025&lt;&gt;OFFSET(F1025,-1,0),OFFSET(F1025,-1,0)/OFFSET(F1025,0,-1),""))</f>
        <v/>
      </c>
      <c r="I1025">
        <f ca="1">(60+SUMIF(OFFSET(N1025,-$C1025+1,0,$C1025),"EN",OFFSET(O1025,-$C1025+1,0,$C1025))+SUMIF(OFFSET(S1025,-$C1025+1,0,$C1025),"EN",OFFSET(T1025,-$C1025+1,0,$C1025)))*SummonTypeTable!$Q$2</f>
        <v>4240</v>
      </c>
      <c r="J1025" t="str">
        <f ca="1">IF(C1025=1,60*SummonTypeTable!$Q$2-OFFSET(I1025,0,-4),
IF(I1025&lt;&gt;OFFSET(I1025,-1,0),OFFSET(I1025,-1,0)-OFFSET(I1025,0,-4),""))</f>
        <v/>
      </c>
      <c r="K1025" t="str">
        <f ca="1">IF(C1025=1,60*SummonTypeTable!$Q$2/OFFSET(I1025,0,-4),
IF(I1025&lt;&gt;OFFSET(I1025,-1,0),OFFSET(I1025,-1,0)/OFFSET(I1025,0,-4),""))</f>
        <v/>
      </c>
      <c r="L1025" t="str">
        <f t="shared" ca="1" si="198"/>
        <v>it</v>
      </c>
      <c r="M1025" t="s">
        <v>139</v>
      </c>
      <c r="N1025" t="s">
        <v>158</v>
      </c>
      <c r="O1025">
        <v>2</v>
      </c>
      <c r="P1025" t="str">
        <f t="shared" si="190"/>
        <v/>
      </c>
      <c r="Q1025" t="str">
        <f t="shared" ca="1" si="196"/>
        <v>cu</v>
      </c>
      <c r="R1025" t="s">
        <v>81</v>
      </c>
      <c r="S1025" t="s">
        <v>147</v>
      </c>
      <c r="T1025">
        <v>4375</v>
      </c>
      <c r="U1025" t="str">
        <f t="shared" ca="1" si="187"/>
        <v>it</v>
      </c>
      <c r="V1025" t="str">
        <f t="shared" si="191"/>
        <v>Cash_sEquipGacha</v>
      </c>
      <c r="W1025">
        <f t="shared" si="192"/>
        <v>2</v>
      </c>
      <c r="X1025" t="str">
        <f t="shared" ca="1" si="193"/>
        <v>cu</v>
      </c>
      <c r="Y1025" t="str">
        <f t="shared" si="194"/>
        <v>GO</v>
      </c>
      <c r="Z1025">
        <f t="shared" si="195"/>
        <v>4375</v>
      </c>
    </row>
    <row r="1026" spans="1:26">
      <c r="A1026" t="str">
        <f t="shared" si="188"/>
        <v>rt3</v>
      </c>
      <c r="B1026" t="str">
        <f t="shared" si="189"/>
        <v>루틴3</v>
      </c>
      <c r="C1026">
        <v>173</v>
      </c>
      <c r="D1026">
        <v>412</v>
      </c>
      <c r="E1026">
        <f t="shared" ca="1" si="197"/>
        <v>12120</v>
      </c>
      <c r="F1026">
        <f ca="1">(60+SUMIF(OFFSET(N1026,-$C1026+1,0,$C1026),"EN",OFFSET(O1026,-$C1026+1,0,$C1026)))*SummonTypeTable!$Q$2</f>
        <v>4240</v>
      </c>
      <c r="G1026" t="str">
        <f ca="1">IF(C1026=1,60*SummonTypeTable!$Q$2-OFFSET(F1026,0,-1),
IF(F1026&lt;&gt;OFFSET(F1026,-1,0),OFFSET(F1026,-1,0)-OFFSET(F1026,0,-1),""))</f>
        <v/>
      </c>
      <c r="H1026" t="str">
        <f ca="1">IF(C1026=1,60*SummonTypeTable!$Q$2/OFFSET(F1026,0,-1),
IF(F1026&lt;&gt;OFFSET(F1026,-1,0),OFFSET(F1026,-1,0)/OFFSET(F1026,0,-1),""))</f>
        <v/>
      </c>
      <c r="I1026">
        <f ca="1">(60+SUMIF(OFFSET(N1026,-$C1026+1,0,$C1026),"EN",OFFSET(O1026,-$C1026+1,0,$C1026))+SUMIF(OFFSET(S1026,-$C1026+1,0,$C1026),"EN",OFFSET(T1026,-$C1026+1,0,$C1026)))*SummonTypeTable!$Q$2</f>
        <v>4240</v>
      </c>
      <c r="J1026" t="str">
        <f ca="1">IF(C1026=1,60*SummonTypeTable!$Q$2-OFFSET(I1026,0,-4),
IF(I1026&lt;&gt;OFFSET(I1026,-1,0),OFFSET(I1026,-1,0)-OFFSET(I1026,0,-4),""))</f>
        <v/>
      </c>
      <c r="K1026" t="str">
        <f ca="1">IF(C1026=1,60*SummonTypeTable!$Q$2/OFFSET(I1026,0,-4),
IF(I1026&lt;&gt;OFFSET(I1026,-1,0),OFFSET(I1026,-1,0)/OFFSET(I1026,0,-4),""))</f>
        <v/>
      </c>
      <c r="L1026" t="str">
        <f t="shared" ca="1" si="198"/>
        <v>cu</v>
      </c>
      <c r="M1026" t="s">
        <v>81</v>
      </c>
      <c r="N1026" t="s">
        <v>153</v>
      </c>
      <c r="O1026">
        <v>30</v>
      </c>
      <c r="P1026" t="str">
        <f t="shared" si="190"/>
        <v/>
      </c>
      <c r="Q1026" t="str">
        <f t="shared" ca="1" si="196"/>
        <v>cu</v>
      </c>
      <c r="R1026" t="s">
        <v>81</v>
      </c>
      <c r="S1026" t="s">
        <v>153</v>
      </c>
      <c r="T1026">
        <v>10</v>
      </c>
      <c r="U1026" t="str">
        <f t="shared" ref="U1026:U1089" ca="1" si="199">IF(LEN(L1026)=0,"",L1026)</f>
        <v>cu</v>
      </c>
      <c r="V1026" t="str">
        <f t="shared" si="191"/>
        <v>DI</v>
      </c>
      <c r="W1026">
        <f t="shared" si="192"/>
        <v>30</v>
      </c>
      <c r="X1026" t="str">
        <f t="shared" ca="1" si="193"/>
        <v>cu</v>
      </c>
      <c r="Y1026" t="str">
        <f t="shared" si="194"/>
        <v>DI</v>
      </c>
      <c r="Z1026">
        <f t="shared" si="195"/>
        <v>10</v>
      </c>
    </row>
    <row r="1027" spans="1:26">
      <c r="A1027" t="str">
        <f t="shared" si="188"/>
        <v>rt3</v>
      </c>
      <c r="B1027" t="str">
        <f t="shared" si="189"/>
        <v>루틴3</v>
      </c>
      <c r="C1027">
        <v>174</v>
      </c>
      <c r="D1027">
        <v>111</v>
      </c>
      <c r="E1027">
        <f t="shared" ca="1" si="197"/>
        <v>12231</v>
      </c>
      <c r="F1027">
        <f ca="1">(60+SUMIF(OFFSET(N1027,-$C1027+1,0,$C1027),"EN",OFFSET(O1027,-$C1027+1,0,$C1027)))*SummonTypeTable!$Q$2</f>
        <v>4240</v>
      </c>
      <c r="G1027" t="str">
        <f ca="1">IF(C1027=1,60*SummonTypeTable!$Q$2-OFFSET(F1027,0,-1),
IF(F1027&lt;&gt;OFFSET(F1027,-1,0),OFFSET(F1027,-1,0)-OFFSET(F1027,0,-1),""))</f>
        <v/>
      </c>
      <c r="H1027" t="str">
        <f ca="1">IF(C1027=1,60*SummonTypeTable!$Q$2/OFFSET(F1027,0,-1),
IF(F1027&lt;&gt;OFFSET(F1027,-1,0),OFFSET(F1027,-1,0)/OFFSET(F1027,0,-1),""))</f>
        <v/>
      </c>
      <c r="I1027">
        <f ca="1">(60+SUMIF(OFFSET(N1027,-$C1027+1,0,$C1027),"EN",OFFSET(O1027,-$C1027+1,0,$C1027))+SUMIF(OFFSET(S1027,-$C1027+1,0,$C1027),"EN",OFFSET(T1027,-$C1027+1,0,$C1027)))*SummonTypeTable!$Q$2</f>
        <v>4240</v>
      </c>
      <c r="J1027" t="str">
        <f ca="1">IF(C1027=1,60*SummonTypeTable!$Q$2-OFFSET(I1027,0,-4),
IF(I1027&lt;&gt;OFFSET(I1027,-1,0),OFFSET(I1027,-1,0)-OFFSET(I1027,0,-4),""))</f>
        <v/>
      </c>
      <c r="K1027" t="str">
        <f ca="1">IF(C1027=1,60*SummonTypeTable!$Q$2/OFFSET(I1027,0,-4),
IF(I1027&lt;&gt;OFFSET(I1027,-1,0),OFFSET(I1027,-1,0)/OFFSET(I1027,0,-4),""))</f>
        <v/>
      </c>
      <c r="L1027" t="str">
        <f t="shared" ca="1" si="198"/>
        <v>cu</v>
      </c>
      <c r="M1027" t="s">
        <v>81</v>
      </c>
      <c r="N1027" t="s">
        <v>147</v>
      </c>
      <c r="O1027">
        <v>8850</v>
      </c>
      <c r="P1027" t="str">
        <f t="shared" si="190"/>
        <v/>
      </c>
      <c r="Q1027" t="str">
        <f t="shared" ca="1" si="196"/>
        <v>cu</v>
      </c>
      <c r="R1027" t="s">
        <v>81</v>
      </c>
      <c r="S1027" t="s">
        <v>147</v>
      </c>
      <c r="T1027">
        <v>4425</v>
      </c>
      <c r="U1027" t="str">
        <f t="shared" ca="1" si="199"/>
        <v>cu</v>
      </c>
      <c r="V1027" t="str">
        <f t="shared" si="191"/>
        <v>GO</v>
      </c>
      <c r="W1027">
        <f t="shared" si="192"/>
        <v>8850</v>
      </c>
      <c r="X1027" t="str">
        <f t="shared" ca="1" si="193"/>
        <v>cu</v>
      </c>
      <c r="Y1027" t="str">
        <f t="shared" si="194"/>
        <v>GO</v>
      </c>
      <c r="Z1027">
        <f t="shared" si="195"/>
        <v>4425</v>
      </c>
    </row>
    <row r="1028" spans="1:26">
      <c r="A1028" t="str">
        <f t="shared" si="188"/>
        <v>rt3</v>
      </c>
      <c r="B1028" t="str">
        <f t="shared" si="189"/>
        <v>루틴3</v>
      </c>
      <c r="C1028">
        <v>175</v>
      </c>
      <c r="D1028">
        <v>145</v>
      </c>
      <c r="E1028">
        <f t="shared" ca="1" si="197"/>
        <v>12376</v>
      </c>
      <c r="F1028">
        <f ca="1">(60+SUMIF(OFFSET(N1028,-$C1028+1,0,$C1028),"EN",OFFSET(O1028,-$C1028+1,0,$C1028)))*SummonTypeTable!$Q$2</f>
        <v>4240</v>
      </c>
      <c r="G1028" t="str">
        <f ca="1">IF(C1028=1,60*SummonTypeTable!$Q$2-OFFSET(F1028,0,-1),
IF(F1028&lt;&gt;OFFSET(F1028,-1,0),OFFSET(F1028,-1,0)-OFFSET(F1028,0,-1),""))</f>
        <v/>
      </c>
      <c r="H1028" t="str">
        <f ca="1">IF(C1028=1,60*SummonTypeTable!$Q$2/OFFSET(F1028,0,-1),
IF(F1028&lt;&gt;OFFSET(F1028,-1,0),OFFSET(F1028,-1,0)/OFFSET(F1028,0,-1),""))</f>
        <v/>
      </c>
      <c r="I1028">
        <f ca="1">(60+SUMIF(OFFSET(N1028,-$C1028+1,0,$C1028),"EN",OFFSET(O1028,-$C1028+1,0,$C1028))+SUMIF(OFFSET(S1028,-$C1028+1,0,$C1028),"EN",OFFSET(T1028,-$C1028+1,0,$C1028)))*SummonTypeTable!$Q$2</f>
        <v>4240</v>
      </c>
      <c r="J1028" t="str">
        <f ca="1">IF(C1028=1,60*SummonTypeTable!$Q$2-OFFSET(I1028,0,-4),
IF(I1028&lt;&gt;OFFSET(I1028,-1,0),OFFSET(I1028,-1,0)-OFFSET(I1028,0,-4),""))</f>
        <v/>
      </c>
      <c r="K1028" t="str">
        <f ca="1">IF(C1028=1,60*SummonTypeTable!$Q$2/OFFSET(I1028,0,-4),
IF(I1028&lt;&gt;OFFSET(I1028,-1,0),OFFSET(I1028,-1,0)/OFFSET(I1028,0,-4),""))</f>
        <v/>
      </c>
      <c r="L1028" t="str">
        <f t="shared" ca="1" si="198"/>
        <v>it</v>
      </c>
      <c r="M1028" t="s">
        <v>139</v>
      </c>
      <c r="N1028" t="s">
        <v>138</v>
      </c>
      <c r="O1028">
        <v>10</v>
      </c>
      <c r="P1028" t="str">
        <f t="shared" si="190"/>
        <v/>
      </c>
      <c r="Q1028" t="str">
        <f t="shared" ca="1" si="196"/>
        <v>cu</v>
      </c>
      <c r="R1028" t="s">
        <v>81</v>
      </c>
      <c r="S1028" t="s">
        <v>147</v>
      </c>
      <c r="T1028">
        <v>4450</v>
      </c>
      <c r="U1028" t="str">
        <f t="shared" ca="1" si="199"/>
        <v>it</v>
      </c>
      <c r="V1028" t="str">
        <f t="shared" si="191"/>
        <v>Cash_sSpellGacha</v>
      </c>
      <c r="W1028">
        <f t="shared" si="192"/>
        <v>10</v>
      </c>
      <c r="X1028" t="str">
        <f t="shared" ca="1" si="193"/>
        <v>cu</v>
      </c>
      <c r="Y1028" t="str">
        <f t="shared" si="194"/>
        <v>GO</v>
      </c>
      <c r="Z1028">
        <f t="shared" si="195"/>
        <v>4450</v>
      </c>
    </row>
    <row r="1029" spans="1:26">
      <c r="A1029" t="str">
        <f t="shared" si="188"/>
        <v>rt3</v>
      </c>
      <c r="B1029" t="str">
        <f t="shared" si="189"/>
        <v>루틴3</v>
      </c>
      <c r="C1029">
        <v>176</v>
      </c>
      <c r="D1029">
        <v>396</v>
      </c>
      <c r="E1029">
        <f t="shared" ca="1" si="197"/>
        <v>12772</v>
      </c>
      <c r="F1029">
        <f ca="1">(60+SUMIF(OFFSET(N1029,-$C1029+1,0,$C1029),"EN",OFFSET(O1029,-$C1029+1,0,$C1029)))*SummonTypeTable!$Q$2</f>
        <v>4466.6666666666661</v>
      </c>
      <c r="G1029">
        <f ca="1">IF(C1029=1,60*SummonTypeTable!$Q$2-OFFSET(F1029,0,-1),
IF(F1029&lt;&gt;OFFSET(F1029,-1,0),OFFSET(F1029,-1,0)-OFFSET(F1029,0,-1),""))</f>
        <v>-8532</v>
      </c>
      <c r="H1029">
        <f ca="1">IF(C1029=1,60*SummonTypeTable!$Q$2/OFFSET(F1029,0,-1),
IF(F1029&lt;&gt;OFFSET(F1029,-1,0),OFFSET(F1029,-1,0)/OFFSET(F1029,0,-1),""))</f>
        <v>0.33197619793297839</v>
      </c>
      <c r="I1029">
        <f ca="1">(60+SUMIF(OFFSET(N1029,-$C1029+1,0,$C1029),"EN",OFFSET(O1029,-$C1029+1,0,$C1029))+SUMIF(OFFSET(S1029,-$C1029+1,0,$C1029),"EN",OFFSET(T1029,-$C1029+1,0,$C1029)))*SummonTypeTable!$Q$2</f>
        <v>4466.6666666666661</v>
      </c>
      <c r="J1029">
        <f ca="1">IF(C1029=1,60*SummonTypeTable!$Q$2-OFFSET(I1029,0,-4),
IF(I1029&lt;&gt;OFFSET(I1029,-1,0),OFFSET(I1029,-1,0)-OFFSET(I1029,0,-4),""))</f>
        <v>-8532</v>
      </c>
      <c r="K1029">
        <f ca="1">IF(C1029=1,60*SummonTypeTable!$Q$2/OFFSET(I1029,0,-4),
IF(I1029&lt;&gt;OFFSET(I1029,-1,0),OFFSET(I1029,-1,0)/OFFSET(I1029,0,-4),""))</f>
        <v>0.33197619793297839</v>
      </c>
      <c r="L1029" t="str">
        <f t="shared" ca="1" si="198"/>
        <v>cu</v>
      </c>
      <c r="M1029" t="s">
        <v>81</v>
      </c>
      <c r="N1029" t="s">
        <v>146</v>
      </c>
      <c r="O1029">
        <v>340</v>
      </c>
      <c r="P1029" t="str">
        <f t="shared" si="190"/>
        <v>에너지너무많음</v>
      </c>
      <c r="Q1029" t="str">
        <f t="shared" ca="1" si="196"/>
        <v>cu</v>
      </c>
      <c r="R1029" t="s">
        <v>81</v>
      </c>
      <c r="S1029" t="s">
        <v>147</v>
      </c>
      <c r="T1029">
        <v>4475</v>
      </c>
      <c r="U1029" t="str">
        <f t="shared" ca="1" si="199"/>
        <v>cu</v>
      </c>
      <c r="V1029" t="str">
        <f t="shared" si="191"/>
        <v>EN</v>
      </c>
      <c r="W1029">
        <f t="shared" si="192"/>
        <v>340</v>
      </c>
      <c r="X1029" t="str">
        <f t="shared" ca="1" si="193"/>
        <v>cu</v>
      </c>
      <c r="Y1029" t="str">
        <f t="shared" si="194"/>
        <v>GO</v>
      </c>
      <c r="Z1029">
        <f t="shared" si="195"/>
        <v>4475</v>
      </c>
    </row>
    <row r="1030" spans="1:26">
      <c r="A1030" t="str">
        <f t="shared" si="188"/>
        <v>rt3</v>
      </c>
      <c r="B1030" t="str">
        <f t="shared" si="189"/>
        <v>루틴3</v>
      </c>
      <c r="C1030">
        <v>177</v>
      </c>
      <c r="D1030">
        <v>132</v>
      </c>
      <c r="E1030">
        <f t="shared" ca="1" si="197"/>
        <v>12904</v>
      </c>
      <c r="F1030">
        <f ca="1">(60+SUMIF(OFFSET(N1030,-$C1030+1,0,$C1030),"EN",OFFSET(O1030,-$C1030+1,0,$C1030)))*SummonTypeTable!$Q$2</f>
        <v>4466.6666666666661</v>
      </c>
      <c r="G1030" t="str">
        <f ca="1">IF(C1030=1,60*SummonTypeTable!$Q$2-OFFSET(F1030,0,-1),
IF(F1030&lt;&gt;OFFSET(F1030,-1,0),OFFSET(F1030,-1,0)-OFFSET(F1030,0,-1),""))</f>
        <v/>
      </c>
      <c r="H1030" t="str">
        <f ca="1">IF(C1030=1,60*SummonTypeTable!$Q$2/OFFSET(F1030,0,-1),
IF(F1030&lt;&gt;OFFSET(F1030,-1,0),OFFSET(F1030,-1,0)/OFFSET(F1030,0,-1),""))</f>
        <v/>
      </c>
      <c r="I1030">
        <f ca="1">(60+SUMIF(OFFSET(N1030,-$C1030+1,0,$C1030),"EN",OFFSET(O1030,-$C1030+1,0,$C1030))+SUMIF(OFFSET(S1030,-$C1030+1,0,$C1030),"EN",OFFSET(T1030,-$C1030+1,0,$C1030)))*SummonTypeTable!$Q$2</f>
        <v>4466.6666666666661</v>
      </c>
      <c r="J1030" t="str">
        <f ca="1">IF(C1030=1,60*SummonTypeTable!$Q$2-OFFSET(I1030,0,-4),
IF(I1030&lt;&gt;OFFSET(I1030,-1,0),OFFSET(I1030,-1,0)-OFFSET(I1030,0,-4),""))</f>
        <v/>
      </c>
      <c r="K1030" t="str">
        <f ca="1">IF(C1030=1,60*SummonTypeTable!$Q$2/OFFSET(I1030,0,-4),
IF(I1030&lt;&gt;OFFSET(I1030,-1,0),OFFSET(I1030,-1,0)/OFFSET(I1030,0,-4),""))</f>
        <v/>
      </c>
      <c r="L1030" t="str">
        <f t="shared" ca="1" si="198"/>
        <v>it</v>
      </c>
      <c r="M1030" t="s">
        <v>139</v>
      </c>
      <c r="N1030" t="s">
        <v>140</v>
      </c>
      <c r="O1030">
        <v>2</v>
      </c>
      <c r="P1030" t="str">
        <f t="shared" si="190"/>
        <v/>
      </c>
      <c r="Q1030" t="str">
        <f t="shared" ca="1" si="196"/>
        <v>cu</v>
      </c>
      <c r="R1030" t="s">
        <v>81</v>
      </c>
      <c r="S1030" t="s">
        <v>147</v>
      </c>
      <c r="T1030">
        <v>4500</v>
      </c>
      <c r="U1030" t="str">
        <f t="shared" ca="1" si="199"/>
        <v>it</v>
      </c>
      <c r="V1030" t="str">
        <f t="shared" si="191"/>
        <v>Cash_sCharacterGacha</v>
      </c>
      <c r="W1030">
        <f t="shared" si="192"/>
        <v>2</v>
      </c>
      <c r="X1030" t="str">
        <f t="shared" ca="1" si="193"/>
        <v>cu</v>
      </c>
      <c r="Y1030" t="str">
        <f t="shared" si="194"/>
        <v>GO</v>
      </c>
      <c r="Z1030">
        <f t="shared" si="195"/>
        <v>4500</v>
      </c>
    </row>
    <row r="1031" spans="1:26">
      <c r="A1031" t="str">
        <f t="shared" si="188"/>
        <v>rt3</v>
      </c>
      <c r="B1031" t="str">
        <f t="shared" si="189"/>
        <v>루틴3</v>
      </c>
      <c r="C1031">
        <v>178</v>
      </c>
      <c r="D1031">
        <v>185</v>
      </c>
      <c r="E1031">
        <f t="shared" ca="1" si="197"/>
        <v>13089</v>
      </c>
      <c r="F1031">
        <f ca="1">(60+SUMIF(OFFSET(N1031,-$C1031+1,0,$C1031),"EN",OFFSET(O1031,-$C1031+1,0,$C1031)))*SummonTypeTable!$Q$2</f>
        <v>4466.6666666666661</v>
      </c>
      <c r="G1031" t="str">
        <f ca="1">IF(C1031=1,60*SummonTypeTable!$Q$2-OFFSET(F1031,0,-1),
IF(F1031&lt;&gt;OFFSET(F1031,-1,0),OFFSET(F1031,-1,0)-OFFSET(F1031,0,-1),""))</f>
        <v/>
      </c>
      <c r="H1031" t="str">
        <f ca="1">IF(C1031=1,60*SummonTypeTable!$Q$2/OFFSET(F1031,0,-1),
IF(F1031&lt;&gt;OFFSET(F1031,-1,0),OFFSET(F1031,-1,0)/OFFSET(F1031,0,-1),""))</f>
        <v/>
      </c>
      <c r="I1031">
        <f ca="1">(60+SUMIF(OFFSET(N1031,-$C1031+1,0,$C1031),"EN",OFFSET(O1031,-$C1031+1,0,$C1031))+SUMIF(OFFSET(S1031,-$C1031+1,0,$C1031),"EN",OFFSET(T1031,-$C1031+1,0,$C1031)))*SummonTypeTable!$Q$2</f>
        <v>4466.6666666666661</v>
      </c>
      <c r="J1031" t="str">
        <f ca="1">IF(C1031=1,60*SummonTypeTable!$Q$2-OFFSET(I1031,0,-4),
IF(I1031&lt;&gt;OFFSET(I1031,-1,0),OFFSET(I1031,-1,0)-OFFSET(I1031,0,-4),""))</f>
        <v/>
      </c>
      <c r="K1031" t="str">
        <f ca="1">IF(C1031=1,60*SummonTypeTable!$Q$2/OFFSET(I1031,0,-4),
IF(I1031&lt;&gt;OFFSET(I1031,-1,0),OFFSET(I1031,-1,0)/OFFSET(I1031,0,-4),""))</f>
        <v/>
      </c>
      <c r="L1031" t="str">
        <f t="shared" ca="1" si="198"/>
        <v>cu</v>
      </c>
      <c r="M1031" t="s">
        <v>81</v>
      </c>
      <c r="N1031" t="s">
        <v>147</v>
      </c>
      <c r="O1031">
        <v>9050</v>
      </c>
      <c r="P1031" t="str">
        <f t="shared" si="190"/>
        <v/>
      </c>
      <c r="Q1031" t="str">
        <f t="shared" ca="1" si="196"/>
        <v>cu</v>
      </c>
      <c r="R1031" t="s">
        <v>81</v>
      </c>
      <c r="S1031" t="s">
        <v>147</v>
      </c>
      <c r="T1031">
        <v>4525</v>
      </c>
      <c r="U1031" t="str">
        <f t="shared" ca="1" si="199"/>
        <v>cu</v>
      </c>
      <c r="V1031" t="str">
        <f t="shared" si="191"/>
        <v>GO</v>
      </c>
      <c r="W1031">
        <f t="shared" si="192"/>
        <v>9050</v>
      </c>
      <c r="X1031" t="str">
        <f t="shared" ca="1" si="193"/>
        <v>cu</v>
      </c>
      <c r="Y1031" t="str">
        <f t="shared" si="194"/>
        <v>GO</v>
      </c>
      <c r="Z1031">
        <f t="shared" si="195"/>
        <v>4525</v>
      </c>
    </row>
    <row r="1032" spans="1:26">
      <c r="A1032" t="str">
        <f t="shared" si="188"/>
        <v>rt3</v>
      </c>
      <c r="B1032" t="str">
        <f t="shared" si="189"/>
        <v>루틴3</v>
      </c>
      <c r="C1032">
        <v>179</v>
      </c>
      <c r="D1032">
        <v>359</v>
      </c>
      <c r="E1032">
        <f t="shared" ca="1" si="197"/>
        <v>13448</v>
      </c>
      <c r="F1032">
        <f ca="1">(60+SUMIF(OFFSET(N1032,-$C1032+1,0,$C1032),"EN",OFFSET(O1032,-$C1032+1,0,$C1032)))*SummonTypeTable!$Q$2</f>
        <v>4713.333333333333</v>
      </c>
      <c r="G1032">
        <f ca="1">IF(C1032=1,60*SummonTypeTable!$Q$2-OFFSET(F1032,0,-1),
IF(F1032&lt;&gt;OFFSET(F1032,-1,0),OFFSET(F1032,-1,0)-OFFSET(F1032,0,-1),""))</f>
        <v>-8981.3333333333339</v>
      </c>
      <c r="H1032">
        <f ca="1">IF(C1032=1,60*SummonTypeTable!$Q$2/OFFSET(F1032,0,-1),
IF(F1032&lt;&gt;OFFSET(F1032,-1,0),OFFSET(F1032,-1,0)/OFFSET(F1032,0,-1),""))</f>
        <v>0.33214356533809236</v>
      </c>
      <c r="I1032">
        <f ca="1">(60+SUMIF(OFFSET(N1032,-$C1032+1,0,$C1032),"EN",OFFSET(O1032,-$C1032+1,0,$C1032))+SUMIF(OFFSET(S1032,-$C1032+1,0,$C1032),"EN",OFFSET(T1032,-$C1032+1,0,$C1032)))*SummonTypeTable!$Q$2</f>
        <v>4713.333333333333</v>
      </c>
      <c r="J1032">
        <f ca="1">IF(C1032=1,60*SummonTypeTable!$Q$2-OFFSET(I1032,0,-4),
IF(I1032&lt;&gt;OFFSET(I1032,-1,0),OFFSET(I1032,-1,0)-OFFSET(I1032,0,-4),""))</f>
        <v>-8981.3333333333339</v>
      </c>
      <c r="K1032">
        <f ca="1">IF(C1032=1,60*SummonTypeTable!$Q$2/OFFSET(I1032,0,-4),
IF(I1032&lt;&gt;OFFSET(I1032,-1,0),OFFSET(I1032,-1,0)/OFFSET(I1032,0,-4),""))</f>
        <v>0.33214356533809236</v>
      </c>
      <c r="L1032" t="str">
        <f t="shared" ca="1" si="198"/>
        <v>cu</v>
      </c>
      <c r="M1032" t="s">
        <v>81</v>
      </c>
      <c r="N1032" t="s">
        <v>146</v>
      </c>
      <c r="O1032">
        <v>370</v>
      </c>
      <c r="P1032" t="str">
        <f t="shared" si="190"/>
        <v>에너지너무많음</v>
      </c>
      <c r="Q1032" t="str">
        <f t="shared" ca="1" si="196"/>
        <v>cu</v>
      </c>
      <c r="R1032" t="s">
        <v>81</v>
      </c>
      <c r="S1032" t="s">
        <v>147</v>
      </c>
      <c r="T1032">
        <v>4550</v>
      </c>
      <c r="U1032" t="str">
        <f t="shared" ca="1" si="199"/>
        <v>cu</v>
      </c>
      <c r="V1032" t="str">
        <f t="shared" si="191"/>
        <v>EN</v>
      </c>
      <c r="W1032">
        <f t="shared" si="192"/>
        <v>370</v>
      </c>
      <c r="X1032" t="str">
        <f t="shared" ca="1" si="193"/>
        <v>cu</v>
      </c>
      <c r="Y1032" t="str">
        <f t="shared" si="194"/>
        <v>GO</v>
      </c>
      <c r="Z1032">
        <f t="shared" si="195"/>
        <v>4550</v>
      </c>
    </row>
    <row r="1033" spans="1:26">
      <c r="A1033" t="str">
        <f t="shared" si="188"/>
        <v>rt3</v>
      </c>
      <c r="B1033" t="str">
        <f t="shared" si="189"/>
        <v>루틴3</v>
      </c>
      <c r="C1033">
        <v>180</v>
      </c>
      <c r="D1033">
        <v>86</v>
      </c>
      <c r="E1033">
        <f t="shared" ca="1" si="197"/>
        <v>13534</v>
      </c>
      <c r="F1033">
        <f ca="1">(60+SUMIF(OFFSET(N1033,-$C1033+1,0,$C1033),"EN",OFFSET(O1033,-$C1033+1,0,$C1033)))*SummonTypeTable!$Q$2</f>
        <v>4713.333333333333</v>
      </c>
      <c r="G1033" t="str">
        <f ca="1">IF(C1033=1,60*SummonTypeTable!$Q$2-OFFSET(F1033,0,-1),
IF(F1033&lt;&gt;OFFSET(F1033,-1,0),OFFSET(F1033,-1,0)-OFFSET(F1033,0,-1),""))</f>
        <v/>
      </c>
      <c r="H1033" t="str">
        <f ca="1">IF(C1033=1,60*SummonTypeTable!$Q$2/OFFSET(F1033,0,-1),
IF(F1033&lt;&gt;OFFSET(F1033,-1,0),OFFSET(F1033,-1,0)/OFFSET(F1033,0,-1),""))</f>
        <v/>
      </c>
      <c r="I1033">
        <f ca="1">(60+SUMIF(OFFSET(N1033,-$C1033+1,0,$C1033),"EN",OFFSET(O1033,-$C1033+1,0,$C1033))+SUMIF(OFFSET(S1033,-$C1033+1,0,$C1033),"EN",OFFSET(T1033,-$C1033+1,0,$C1033)))*SummonTypeTable!$Q$2</f>
        <v>4713.333333333333</v>
      </c>
      <c r="J1033" t="str">
        <f ca="1">IF(C1033=1,60*SummonTypeTable!$Q$2-OFFSET(I1033,0,-4),
IF(I1033&lt;&gt;OFFSET(I1033,-1,0),OFFSET(I1033,-1,0)-OFFSET(I1033,0,-4),""))</f>
        <v/>
      </c>
      <c r="K1033" t="str">
        <f ca="1">IF(C1033=1,60*SummonTypeTable!$Q$2/OFFSET(I1033,0,-4),
IF(I1033&lt;&gt;OFFSET(I1033,-1,0),OFFSET(I1033,-1,0)/OFFSET(I1033,0,-4),""))</f>
        <v/>
      </c>
      <c r="L1033" t="str">
        <f t="shared" ca="1" si="198"/>
        <v>it</v>
      </c>
      <c r="M1033" t="s">
        <v>139</v>
      </c>
      <c r="N1033" t="s">
        <v>138</v>
      </c>
      <c r="O1033">
        <v>2</v>
      </c>
      <c r="P1033" t="str">
        <f t="shared" si="190"/>
        <v/>
      </c>
      <c r="Q1033" t="str">
        <f t="shared" ca="1" si="196"/>
        <v>cu</v>
      </c>
      <c r="R1033" t="s">
        <v>81</v>
      </c>
      <c r="S1033" t="s">
        <v>147</v>
      </c>
      <c r="T1033">
        <v>4575</v>
      </c>
      <c r="U1033" t="str">
        <f t="shared" ca="1" si="199"/>
        <v>it</v>
      </c>
      <c r="V1033" t="str">
        <f t="shared" si="191"/>
        <v>Cash_sSpellGacha</v>
      </c>
      <c r="W1033">
        <f t="shared" si="192"/>
        <v>2</v>
      </c>
      <c r="X1033" t="str">
        <f t="shared" ca="1" si="193"/>
        <v>cu</v>
      </c>
      <c r="Y1033" t="str">
        <f t="shared" si="194"/>
        <v>GO</v>
      </c>
      <c r="Z1033">
        <f t="shared" si="195"/>
        <v>4575</v>
      </c>
    </row>
    <row r="1034" spans="1:26">
      <c r="A1034" t="str">
        <f t="shared" si="188"/>
        <v>rt3</v>
      </c>
      <c r="B1034" t="str">
        <f t="shared" si="189"/>
        <v>루틴3</v>
      </c>
      <c r="C1034">
        <v>181</v>
      </c>
      <c r="D1034">
        <v>92</v>
      </c>
      <c r="E1034">
        <f t="shared" ca="1" si="197"/>
        <v>13626</v>
      </c>
      <c r="F1034">
        <f ca="1">(60+SUMIF(OFFSET(N1034,-$C1034+1,0,$C1034),"EN",OFFSET(O1034,-$C1034+1,0,$C1034)))*SummonTypeTable!$Q$2</f>
        <v>4713.333333333333</v>
      </c>
      <c r="G1034" t="str">
        <f ca="1">IF(C1034=1,60*SummonTypeTable!$Q$2-OFFSET(F1034,0,-1),
IF(F1034&lt;&gt;OFFSET(F1034,-1,0),OFFSET(F1034,-1,0)-OFFSET(F1034,0,-1),""))</f>
        <v/>
      </c>
      <c r="H1034" t="str">
        <f ca="1">IF(C1034=1,60*SummonTypeTable!$Q$2/OFFSET(F1034,0,-1),
IF(F1034&lt;&gt;OFFSET(F1034,-1,0),OFFSET(F1034,-1,0)/OFFSET(F1034,0,-1),""))</f>
        <v/>
      </c>
      <c r="I1034">
        <f ca="1">(60+SUMIF(OFFSET(N1034,-$C1034+1,0,$C1034),"EN",OFFSET(O1034,-$C1034+1,0,$C1034))+SUMIF(OFFSET(S1034,-$C1034+1,0,$C1034),"EN",OFFSET(T1034,-$C1034+1,0,$C1034)))*SummonTypeTable!$Q$2</f>
        <v>4713.333333333333</v>
      </c>
      <c r="J1034" t="str">
        <f ca="1">IF(C1034=1,60*SummonTypeTable!$Q$2-OFFSET(I1034,0,-4),
IF(I1034&lt;&gt;OFFSET(I1034,-1,0),OFFSET(I1034,-1,0)-OFFSET(I1034,0,-4),""))</f>
        <v/>
      </c>
      <c r="K1034" t="str">
        <f ca="1">IF(C1034=1,60*SummonTypeTable!$Q$2/OFFSET(I1034,0,-4),
IF(I1034&lt;&gt;OFFSET(I1034,-1,0),OFFSET(I1034,-1,0)/OFFSET(I1034,0,-4),""))</f>
        <v/>
      </c>
      <c r="L1034" t="str">
        <f t="shared" ca="1" si="198"/>
        <v>cu</v>
      </c>
      <c r="M1034" t="s">
        <v>81</v>
      </c>
      <c r="N1034" t="s">
        <v>147</v>
      </c>
      <c r="O1034">
        <v>9200</v>
      </c>
      <c r="P1034" t="str">
        <f t="shared" si="190"/>
        <v/>
      </c>
      <c r="Q1034" t="str">
        <f t="shared" ca="1" si="196"/>
        <v>cu</v>
      </c>
      <c r="R1034" t="s">
        <v>81</v>
      </c>
      <c r="S1034" t="s">
        <v>147</v>
      </c>
      <c r="T1034">
        <v>4600</v>
      </c>
      <c r="U1034" t="str">
        <f t="shared" ca="1" si="199"/>
        <v>cu</v>
      </c>
      <c r="V1034" t="str">
        <f t="shared" si="191"/>
        <v>GO</v>
      </c>
      <c r="W1034">
        <f t="shared" si="192"/>
        <v>9200</v>
      </c>
      <c r="X1034" t="str">
        <f t="shared" ca="1" si="193"/>
        <v>cu</v>
      </c>
      <c r="Y1034" t="str">
        <f t="shared" si="194"/>
        <v>GO</v>
      </c>
      <c r="Z1034">
        <f t="shared" si="195"/>
        <v>4600</v>
      </c>
    </row>
    <row r="1035" spans="1:26">
      <c r="A1035" t="str">
        <f t="shared" si="188"/>
        <v>rt3</v>
      </c>
      <c r="B1035" t="str">
        <f t="shared" si="189"/>
        <v>루틴3</v>
      </c>
      <c r="C1035">
        <v>182</v>
      </c>
      <c r="D1035">
        <v>115</v>
      </c>
      <c r="E1035">
        <f t="shared" ca="1" si="197"/>
        <v>13741</v>
      </c>
      <c r="F1035">
        <f ca="1">(60+SUMIF(OFFSET(N1035,-$C1035+1,0,$C1035),"EN",OFFSET(O1035,-$C1035+1,0,$C1035)))*SummonTypeTable!$Q$2</f>
        <v>4713.333333333333</v>
      </c>
      <c r="G1035" t="str">
        <f ca="1">IF(C1035=1,60*SummonTypeTable!$Q$2-OFFSET(F1035,0,-1),
IF(F1035&lt;&gt;OFFSET(F1035,-1,0),OFFSET(F1035,-1,0)-OFFSET(F1035,0,-1),""))</f>
        <v/>
      </c>
      <c r="H1035" t="str">
        <f ca="1">IF(C1035=1,60*SummonTypeTable!$Q$2/OFFSET(F1035,0,-1),
IF(F1035&lt;&gt;OFFSET(F1035,-1,0),OFFSET(F1035,-1,0)/OFFSET(F1035,0,-1),""))</f>
        <v/>
      </c>
      <c r="I1035">
        <f ca="1">(60+SUMIF(OFFSET(N1035,-$C1035+1,0,$C1035),"EN",OFFSET(O1035,-$C1035+1,0,$C1035))+SUMIF(OFFSET(S1035,-$C1035+1,0,$C1035),"EN",OFFSET(T1035,-$C1035+1,0,$C1035)))*SummonTypeTable!$Q$2</f>
        <v>4713.333333333333</v>
      </c>
      <c r="J1035" t="str">
        <f ca="1">IF(C1035=1,60*SummonTypeTable!$Q$2-OFFSET(I1035,0,-4),
IF(I1035&lt;&gt;OFFSET(I1035,-1,0),OFFSET(I1035,-1,0)-OFFSET(I1035,0,-4),""))</f>
        <v/>
      </c>
      <c r="K1035" t="str">
        <f ca="1">IF(C1035=1,60*SummonTypeTable!$Q$2/OFFSET(I1035,0,-4),
IF(I1035&lt;&gt;OFFSET(I1035,-1,0),OFFSET(I1035,-1,0)/OFFSET(I1035,0,-4),""))</f>
        <v/>
      </c>
      <c r="L1035" t="str">
        <f t="shared" ca="1" si="198"/>
        <v>it</v>
      </c>
      <c r="M1035" t="s">
        <v>139</v>
      </c>
      <c r="N1035" t="s">
        <v>140</v>
      </c>
      <c r="O1035">
        <v>1</v>
      </c>
      <c r="P1035" t="str">
        <f t="shared" si="190"/>
        <v/>
      </c>
      <c r="Q1035" t="str">
        <f t="shared" ca="1" si="196"/>
        <v>cu</v>
      </c>
      <c r="R1035" t="s">
        <v>81</v>
      </c>
      <c r="S1035" t="s">
        <v>147</v>
      </c>
      <c r="T1035">
        <v>4625</v>
      </c>
      <c r="U1035" t="str">
        <f t="shared" ca="1" si="199"/>
        <v>it</v>
      </c>
      <c r="V1035" t="str">
        <f t="shared" si="191"/>
        <v>Cash_sCharacterGacha</v>
      </c>
      <c r="W1035">
        <f t="shared" si="192"/>
        <v>1</v>
      </c>
      <c r="X1035" t="str">
        <f t="shared" ca="1" si="193"/>
        <v>cu</v>
      </c>
      <c r="Y1035" t="str">
        <f t="shared" si="194"/>
        <v>GO</v>
      </c>
      <c r="Z1035">
        <f t="shared" si="195"/>
        <v>4625</v>
      </c>
    </row>
    <row r="1036" spans="1:26">
      <c r="A1036" t="str">
        <f t="shared" si="188"/>
        <v>rt3</v>
      </c>
      <c r="B1036" t="str">
        <f t="shared" si="189"/>
        <v>루틴3</v>
      </c>
      <c r="C1036">
        <v>183</v>
      </c>
      <c r="D1036">
        <v>155</v>
      </c>
      <c r="E1036">
        <f t="shared" ca="1" si="197"/>
        <v>13896</v>
      </c>
      <c r="F1036">
        <f ca="1">(60+SUMIF(OFFSET(N1036,-$C1036+1,0,$C1036),"EN",OFFSET(O1036,-$C1036+1,0,$C1036)))*SummonTypeTable!$Q$2</f>
        <v>4713.333333333333</v>
      </c>
      <c r="G1036" t="str">
        <f ca="1">IF(C1036=1,60*SummonTypeTable!$Q$2-OFFSET(F1036,0,-1),
IF(F1036&lt;&gt;OFFSET(F1036,-1,0),OFFSET(F1036,-1,0)-OFFSET(F1036,0,-1),""))</f>
        <v/>
      </c>
      <c r="H1036" t="str">
        <f ca="1">IF(C1036=1,60*SummonTypeTable!$Q$2/OFFSET(F1036,0,-1),
IF(F1036&lt;&gt;OFFSET(F1036,-1,0),OFFSET(F1036,-1,0)/OFFSET(F1036,0,-1),""))</f>
        <v/>
      </c>
      <c r="I1036">
        <f ca="1">(60+SUMIF(OFFSET(N1036,-$C1036+1,0,$C1036),"EN",OFFSET(O1036,-$C1036+1,0,$C1036))+SUMIF(OFFSET(S1036,-$C1036+1,0,$C1036),"EN",OFFSET(T1036,-$C1036+1,0,$C1036)))*SummonTypeTable!$Q$2</f>
        <v>4713.333333333333</v>
      </c>
      <c r="J1036" t="str">
        <f ca="1">IF(C1036=1,60*SummonTypeTable!$Q$2-OFFSET(I1036,0,-4),
IF(I1036&lt;&gt;OFFSET(I1036,-1,0),OFFSET(I1036,-1,0)-OFFSET(I1036,0,-4),""))</f>
        <v/>
      </c>
      <c r="K1036" t="str">
        <f ca="1">IF(C1036=1,60*SummonTypeTable!$Q$2/OFFSET(I1036,0,-4),
IF(I1036&lt;&gt;OFFSET(I1036,-1,0),OFFSET(I1036,-1,0)/OFFSET(I1036,0,-4),""))</f>
        <v/>
      </c>
      <c r="L1036" t="str">
        <f t="shared" ca="1" si="198"/>
        <v>cu</v>
      </c>
      <c r="M1036" t="s">
        <v>81</v>
      </c>
      <c r="N1036" t="s">
        <v>147</v>
      </c>
      <c r="O1036">
        <v>9300</v>
      </c>
      <c r="P1036" t="str">
        <f t="shared" si="190"/>
        <v/>
      </c>
      <c r="Q1036" t="str">
        <f t="shared" ca="1" si="196"/>
        <v>cu</v>
      </c>
      <c r="R1036" t="s">
        <v>81</v>
      </c>
      <c r="S1036" t="s">
        <v>147</v>
      </c>
      <c r="T1036">
        <v>4650</v>
      </c>
      <c r="U1036" t="str">
        <f t="shared" ca="1" si="199"/>
        <v>cu</v>
      </c>
      <c r="V1036" t="str">
        <f t="shared" si="191"/>
        <v>GO</v>
      </c>
      <c r="W1036">
        <f t="shared" si="192"/>
        <v>9300</v>
      </c>
      <c r="X1036" t="str">
        <f t="shared" ca="1" si="193"/>
        <v>cu</v>
      </c>
      <c r="Y1036" t="str">
        <f t="shared" si="194"/>
        <v>GO</v>
      </c>
      <c r="Z1036">
        <f t="shared" si="195"/>
        <v>4650</v>
      </c>
    </row>
    <row r="1037" spans="1:26">
      <c r="A1037" t="str">
        <f t="shared" si="188"/>
        <v>rt3</v>
      </c>
      <c r="B1037" t="str">
        <f t="shared" si="189"/>
        <v>루틴3</v>
      </c>
      <c r="C1037">
        <v>184</v>
      </c>
      <c r="D1037">
        <v>252</v>
      </c>
      <c r="E1037">
        <f t="shared" ca="1" si="197"/>
        <v>14148</v>
      </c>
      <c r="F1037">
        <f ca="1">(60+SUMIF(OFFSET(N1037,-$C1037+1,0,$C1037),"EN",OFFSET(O1037,-$C1037+1,0,$C1037)))*SummonTypeTable!$Q$2</f>
        <v>4980</v>
      </c>
      <c r="G1037">
        <f ca="1">IF(C1037=1,60*SummonTypeTable!$Q$2-OFFSET(F1037,0,-1),
IF(F1037&lt;&gt;OFFSET(F1037,-1,0),OFFSET(F1037,-1,0)-OFFSET(F1037,0,-1),""))</f>
        <v>-9434.6666666666679</v>
      </c>
      <c r="H1037">
        <f ca="1">IF(C1037=1,60*SummonTypeTable!$Q$2/OFFSET(F1037,0,-1),
IF(F1037&lt;&gt;OFFSET(F1037,-1,0),OFFSET(F1037,-1,0)/OFFSET(F1037,0,-1),""))</f>
        <v>0.33314484968428987</v>
      </c>
      <c r="I1037">
        <f ca="1">(60+SUMIF(OFFSET(N1037,-$C1037+1,0,$C1037),"EN",OFFSET(O1037,-$C1037+1,0,$C1037))+SUMIF(OFFSET(S1037,-$C1037+1,0,$C1037),"EN",OFFSET(T1037,-$C1037+1,0,$C1037)))*SummonTypeTable!$Q$2</f>
        <v>4980</v>
      </c>
      <c r="J1037">
        <f ca="1">IF(C1037=1,60*SummonTypeTable!$Q$2-OFFSET(I1037,0,-4),
IF(I1037&lt;&gt;OFFSET(I1037,-1,0),OFFSET(I1037,-1,0)-OFFSET(I1037,0,-4),""))</f>
        <v>-9434.6666666666679</v>
      </c>
      <c r="K1037">
        <f ca="1">IF(C1037=1,60*SummonTypeTable!$Q$2/OFFSET(I1037,0,-4),
IF(I1037&lt;&gt;OFFSET(I1037,-1,0),OFFSET(I1037,-1,0)/OFFSET(I1037,0,-4),""))</f>
        <v>0.33314484968428987</v>
      </c>
      <c r="L1037" t="str">
        <f t="shared" ca="1" si="198"/>
        <v>cu</v>
      </c>
      <c r="M1037" t="s">
        <v>81</v>
      </c>
      <c r="N1037" t="s">
        <v>146</v>
      </c>
      <c r="O1037">
        <v>400</v>
      </c>
      <c r="P1037" t="str">
        <f t="shared" si="190"/>
        <v>에너지너무많음</v>
      </c>
      <c r="Q1037" t="str">
        <f t="shared" ca="1" si="196"/>
        <v>cu</v>
      </c>
      <c r="R1037" t="s">
        <v>81</v>
      </c>
      <c r="S1037" t="s">
        <v>147</v>
      </c>
      <c r="T1037">
        <v>4675</v>
      </c>
      <c r="U1037" t="str">
        <f t="shared" ca="1" si="199"/>
        <v>cu</v>
      </c>
      <c r="V1037" t="str">
        <f t="shared" si="191"/>
        <v>EN</v>
      </c>
      <c r="W1037">
        <f t="shared" si="192"/>
        <v>400</v>
      </c>
      <c r="X1037" t="str">
        <f t="shared" ca="1" si="193"/>
        <v>cu</v>
      </c>
      <c r="Y1037" t="str">
        <f t="shared" si="194"/>
        <v>GO</v>
      </c>
      <c r="Z1037">
        <f t="shared" si="195"/>
        <v>4675</v>
      </c>
    </row>
    <row r="1038" spans="1:26">
      <c r="A1038" t="str">
        <f t="shared" si="188"/>
        <v>rt3</v>
      </c>
      <c r="B1038" t="str">
        <f t="shared" si="189"/>
        <v>루틴3</v>
      </c>
      <c r="C1038">
        <v>185</v>
      </c>
      <c r="D1038">
        <v>77</v>
      </c>
      <c r="E1038">
        <f t="shared" ca="1" si="197"/>
        <v>14225</v>
      </c>
      <c r="F1038">
        <f ca="1">(60+SUMIF(OFFSET(N1038,-$C1038+1,0,$C1038),"EN",OFFSET(O1038,-$C1038+1,0,$C1038)))*SummonTypeTable!$Q$2</f>
        <v>4980</v>
      </c>
      <c r="G1038" t="str">
        <f ca="1">IF(C1038=1,60*SummonTypeTable!$Q$2-OFFSET(F1038,0,-1),
IF(F1038&lt;&gt;OFFSET(F1038,-1,0),OFFSET(F1038,-1,0)-OFFSET(F1038,0,-1),""))</f>
        <v/>
      </c>
      <c r="H1038" t="str">
        <f ca="1">IF(C1038=1,60*SummonTypeTable!$Q$2/OFFSET(F1038,0,-1),
IF(F1038&lt;&gt;OFFSET(F1038,-1,0),OFFSET(F1038,-1,0)/OFFSET(F1038,0,-1),""))</f>
        <v/>
      </c>
      <c r="I1038">
        <f ca="1">(60+SUMIF(OFFSET(N1038,-$C1038+1,0,$C1038),"EN",OFFSET(O1038,-$C1038+1,0,$C1038))+SUMIF(OFFSET(S1038,-$C1038+1,0,$C1038),"EN",OFFSET(T1038,-$C1038+1,0,$C1038)))*SummonTypeTable!$Q$2</f>
        <v>4980</v>
      </c>
      <c r="J1038" t="str">
        <f ca="1">IF(C1038=1,60*SummonTypeTable!$Q$2-OFFSET(I1038,0,-4),
IF(I1038&lt;&gt;OFFSET(I1038,-1,0),OFFSET(I1038,-1,0)-OFFSET(I1038,0,-4),""))</f>
        <v/>
      </c>
      <c r="K1038" t="str">
        <f ca="1">IF(C1038=1,60*SummonTypeTable!$Q$2/OFFSET(I1038,0,-4),
IF(I1038&lt;&gt;OFFSET(I1038,-1,0),OFFSET(I1038,-1,0)/OFFSET(I1038,0,-4),""))</f>
        <v/>
      </c>
      <c r="L1038" t="str">
        <f t="shared" ca="1" si="198"/>
        <v>cu</v>
      </c>
      <c r="M1038" t="s">
        <v>81</v>
      </c>
      <c r="N1038" t="s">
        <v>147</v>
      </c>
      <c r="O1038">
        <v>9400</v>
      </c>
      <c r="P1038" t="str">
        <f t="shared" si="190"/>
        <v/>
      </c>
      <c r="Q1038" t="str">
        <f t="shared" ca="1" si="196"/>
        <v>cu</v>
      </c>
      <c r="R1038" t="s">
        <v>81</v>
      </c>
      <c r="S1038" t="s">
        <v>147</v>
      </c>
      <c r="T1038">
        <v>4700</v>
      </c>
      <c r="U1038" t="str">
        <f t="shared" ca="1" si="199"/>
        <v>cu</v>
      </c>
      <c r="V1038" t="str">
        <f t="shared" si="191"/>
        <v>GO</v>
      </c>
      <c r="W1038">
        <f t="shared" si="192"/>
        <v>9400</v>
      </c>
      <c r="X1038" t="str">
        <f t="shared" ca="1" si="193"/>
        <v>cu</v>
      </c>
      <c r="Y1038" t="str">
        <f t="shared" si="194"/>
        <v>GO</v>
      </c>
      <c r="Z1038">
        <f t="shared" si="195"/>
        <v>4700</v>
      </c>
    </row>
    <row r="1039" spans="1:26">
      <c r="A1039" t="str">
        <f t="shared" si="188"/>
        <v>rt3</v>
      </c>
      <c r="B1039" t="str">
        <f t="shared" si="189"/>
        <v>루틴3</v>
      </c>
      <c r="C1039">
        <v>186</v>
      </c>
      <c r="D1039">
        <v>85</v>
      </c>
      <c r="E1039">
        <f t="shared" ca="1" si="197"/>
        <v>14310</v>
      </c>
      <c r="F1039">
        <f ca="1">(60+SUMIF(OFFSET(N1039,-$C1039+1,0,$C1039),"EN",OFFSET(O1039,-$C1039+1,0,$C1039)))*SummonTypeTable!$Q$2</f>
        <v>4980</v>
      </c>
      <c r="G1039" t="str">
        <f ca="1">IF(C1039=1,60*SummonTypeTable!$Q$2-OFFSET(F1039,0,-1),
IF(F1039&lt;&gt;OFFSET(F1039,-1,0),OFFSET(F1039,-1,0)-OFFSET(F1039,0,-1),""))</f>
        <v/>
      </c>
      <c r="H1039" t="str">
        <f ca="1">IF(C1039=1,60*SummonTypeTable!$Q$2/OFFSET(F1039,0,-1),
IF(F1039&lt;&gt;OFFSET(F1039,-1,0),OFFSET(F1039,-1,0)/OFFSET(F1039,0,-1),""))</f>
        <v/>
      </c>
      <c r="I1039">
        <f ca="1">(60+SUMIF(OFFSET(N1039,-$C1039+1,0,$C1039),"EN",OFFSET(O1039,-$C1039+1,0,$C1039))+SUMIF(OFFSET(S1039,-$C1039+1,0,$C1039),"EN",OFFSET(T1039,-$C1039+1,0,$C1039)))*SummonTypeTable!$Q$2</f>
        <v>4980</v>
      </c>
      <c r="J1039" t="str">
        <f ca="1">IF(C1039=1,60*SummonTypeTable!$Q$2-OFFSET(I1039,0,-4),
IF(I1039&lt;&gt;OFFSET(I1039,-1,0),OFFSET(I1039,-1,0)-OFFSET(I1039,0,-4),""))</f>
        <v/>
      </c>
      <c r="K1039" t="str">
        <f ca="1">IF(C1039=1,60*SummonTypeTable!$Q$2/OFFSET(I1039,0,-4),
IF(I1039&lt;&gt;OFFSET(I1039,-1,0),OFFSET(I1039,-1,0)/OFFSET(I1039,0,-4),""))</f>
        <v/>
      </c>
      <c r="L1039" t="str">
        <f t="shared" ca="1" si="198"/>
        <v>it</v>
      </c>
      <c r="M1039" t="s">
        <v>139</v>
      </c>
      <c r="N1039" t="s">
        <v>138</v>
      </c>
      <c r="O1039">
        <v>2</v>
      </c>
      <c r="P1039" t="str">
        <f t="shared" si="190"/>
        <v/>
      </c>
      <c r="Q1039" t="str">
        <f t="shared" ca="1" si="196"/>
        <v>cu</v>
      </c>
      <c r="R1039" t="s">
        <v>81</v>
      </c>
      <c r="S1039" t="s">
        <v>147</v>
      </c>
      <c r="T1039">
        <v>4725</v>
      </c>
      <c r="U1039" t="str">
        <f t="shared" ca="1" si="199"/>
        <v>it</v>
      </c>
      <c r="V1039" t="str">
        <f t="shared" si="191"/>
        <v>Cash_sSpellGacha</v>
      </c>
      <c r="W1039">
        <f t="shared" si="192"/>
        <v>2</v>
      </c>
      <c r="X1039" t="str">
        <f t="shared" ca="1" si="193"/>
        <v>cu</v>
      </c>
      <c r="Y1039" t="str">
        <f t="shared" si="194"/>
        <v>GO</v>
      </c>
      <c r="Z1039">
        <f t="shared" si="195"/>
        <v>4725</v>
      </c>
    </row>
    <row r="1040" spans="1:26">
      <c r="A1040" t="str">
        <f t="shared" si="188"/>
        <v>rt3</v>
      </c>
      <c r="B1040" t="str">
        <f t="shared" si="189"/>
        <v>루틴3</v>
      </c>
      <c r="C1040">
        <v>187</v>
      </c>
      <c r="D1040">
        <v>92</v>
      </c>
      <c r="E1040">
        <f t="shared" ca="1" si="197"/>
        <v>14402</v>
      </c>
      <c r="F1040">
        <f ca="1">(60+SUMIF(OFFSET(N1040,-$C1040+1,0,$C1040),"EN",OFFSET(O1040,-$C1040+1,0,$C1040)))*SummonTypeTable!$Q$2</f>
        <v>4980</v>
      </c>
      <c r="G1040" t="str">
        <f ca="1">IF(C1040=1,60*SummonTypeTable!$Q$2-OFFSET(F1040,0,-1),
IF(F1040&lt;&gt;OFFSET(F1040,-1,0),OFFSET(F1040,-1,0)-OFFSET(F1040,0,-1),""))</f>
        <v/>
      </c>
      <c r="H1040" t="str">
        <f ca="1">IF(C1040=1,60*SummonTypeTable!$Q$2/OFFSET(F1040,0,-1),
IF(F1040&lt;&gt;OFFSET(F1040,-1,0),OFFSET(F1040,-1,0)/OFFSET(F1040,0,-1),""))</f>
        <v/>
      </c>
      <c r="I1040">
        <f ca="1">(60+SUMIF(OFFSET(N1040,-$C1040+1,0,$C1040),"EN",OFFSET(O1040,-$C1040+1,0,$C1040))+SUMIF(OFFSET(S1040,-$C1040+1,0,$C1040),"EN",OFFSET(T1040,-$C1040+1,0,$C1040)))*SummonTypeTable!$Q$2</f>
        <v>4980</v>
      </c>
      <c r="J1040" t="str">
        <f ca="1">IF(C1040=1,60*SummonTypeTable!$Q$2-OFFSET(I1040,0,-4),
IF(I1040&lt;&gt;OFFSET(I1040,-1,0),OFFSET(I1040,-1,0)-OFFSET(I1040,0,-4),""))</f>
        <v/>
      </c>
      <c r="K1040" t="str">
        <f ca="1">IF(C1040=1,60*SummonTypeTable!$Q$2/OFFSET(I1040,0,-4),
IF(I1040&lt;&gt;OFFSET(I1040,-1,0),OFFSET(I1040,-1,0)/OFFSET(I1040,0,-4),""))</f>
        <v/>
      </c>
      <c r="L1040" t="str">
        <f t="shared" ca="1" si="198"/>
        <v>cu</v>
      </c>
      <c r="M1040" t="s">
        <v>81</v>
      </c>
      <c r="N1040" t="s">
        <v>147</v>
      </c>
      <c r="O1040">
        <v>9500</v>
      </c>
      <c r="P1040" t="str">
        <f t="shared" si="190"/>
        <v/>
      </c>
      <c r="Q1040" t="str">
        <f t="shared" ca="1" si="196"/>
        <v>cu</v>
      </c>
      <c r="R1040" t="s">
        <v>81</v>
      </c>
      <c r="S1040" t="s">
        <v>147</v>
      </c>
      <c r="T1040">
        <v>4750</v>
      </c>
      <c r="U1040" t="str">
        <f t="shared" ca="1" si="199"/>
        <v>cu</v>
      </c>
      <c r="V1040" t="str">
        <f t="shared" si="191"/>
        <v>GO</v>
      </c>
      <c r="W1040">
        <f t="shared" si="192"/>
        <v>9500</v>
      </c>
      <c r="X1040" t="str">
        <f t="shared" ca="1" si="193"/>
        <v>cu</v>
      </c>
      <c r="Y1040" t="str">
        <f t="shared" si="194"/>
        <v>GO</v>
      </c>
      <c r="Z1040">
        <f t="shared" si="195"/>
        <v>4750</v>
      </c>
    </row>
    <row r="1041" spans="1:26">
      <c r="A1041" t="str">
        <f t="shared" si="188"/>
        <v>rt3</v>
      </c>
      <c r="B1041" t="str">
        <f t="shared" si="189"/>
        <v>루틴3</v>
      </c>
      <c r="C1041">
        <v>188</v>
      </c>
      <c r="D1041">
        <v>104</v>
      </c>
      <c r="E1041">
        <f t="shared" ca="1" si="197"/>
        <v>14506</v>
      </c>
      <c r="F1041">
        <f ca="1">(60+SUMIF(OFFSET(N1041,-$C1041+1,0,$C1041),"EN",OFFSET(O1041,-$C1041+1,0,$C1041)))*SummonTypeTable!$Q$2</f>
        <v>4980</v>
      </c>
      <c r="G1041" t="str">
        <f ca="1">IF(C1041=1,60*SummonTypeTable!$Q$2-OFFSET(F1041,0,-1),
IF(F1041&lt;&gt;OFFSET(F1041,-1,0),OFFSET(F1041,-1,0)-OFFSET(F1041,0,-1),""))</f>
        <v/>
      </c>
      <c r="H1041" t="str">
        <f ca="1">IF(C1041=1,60*SummonTypeTable!$Q$2/OFFSET(F1041,0,-1),
IF(F1041&lt;&gt;OFFSET(F1041,-1,0),OFFSET(F1041,-1,0)/OFFSET(F1041,0,-1),""))</f>
        <v/>
      </c>
      <c r="I1041">
        <f ca="1">(60+SUMIF(OFFSET(N1041,-$C1041+1,0,$C1041),"EN",OFFSET(O1041,-$C1041+1,0,$C1041))+SUMIF(OFFSET(S1041,-$C1041+1,0,$C1041),"EN",OFFSET(T1041,-$C1041+1,0,$C1041)))*SummonTypeTable!$Q$2</f>
        <v>4980</v>
      </c>
      <c r="J1041" t="str">
        <f ca="1">IF(C1041=1,60*SummonTypeTable!$Q$2-OFFSET(I1041,0,-4),
IF(I1041&lt;&gt;OFFSET(I1041,-1,0),OFFSET(I1041,-1,0)-OFFSET(I1041,0,-4),""))</f>
        <v/>
      </c>
      <c r="K1041" t="str">
        <f ca="1">IF(C1041=1,60*SummonTypeTable!$Q$2/OFFSET(I1041,0,-4),
IF(I1041&lt;&gt;OFFSET(I1041,-1,0),OFFSET(I1041,-1,0)/OFFSET(I1041,0,-4),""))</f>
        <v/>
      </c>
      <c r="L1041" t="str">
        <f t="shared" ca="1" si="198"/>
        <v>it</v>
      </c>
      <c r="M1041" t="s">
        <v>139</v>
      </c>
      <c r="N1041" t="s">
        <v>140</v>
      </c>
      <c r="O1041">
        <v>1</v>
      </c>
      <c r="P1041" t="str">
        <f t="shared" si="190"/>
        <v/>
      </c>
      <c r="Q1041" t="str">
        <f t="shared" ca="1" si="196"/>
        <v>cu</v>
      </c>
      <c r="R1041" t="s">
        <v>81</v>
      </c>
      <c r="S1041" t="s">
        <v>147</v>
      </c>
      <c r="T1041">
        <v>4775</v>
      </c>
      <c r="U1041" t="str">
        <f t="shared" ca="1" si="199"/>
        <v>it</v>
      </c>
      <c r="V1041" t="str">
        <f t="shared" si="191"/>
        <v>Cash_sCharacterGacha</v>
      </c>
      <c r="W1041">
        <f t="shared" si="192"/>
        <v>1</v>
      </c>
      <c r="X1041" t="str">
        <f t="shared" ca="1" si="193"/>
        <v>cu</v>
      </c>
      <c r="Y1041" t="str">
        <f t="shared" si="194"/>
        <v>GO</v>
      </c>
      <c r="Z1041">
        <f t="shared" si="195"/>
        <v>4775</v>
      </c>
    </row>
    <row r="1042" spans="1:26">
      <c r="A1042" t="str">
        <f t="shared" si="188"/>
        <v>rt3</v>
      </c>
      <c r="B1042" t="str">
        <f t="shared" si="189"/>
        <v>루틴3</v>
      </c>
      <c r="C1042">
        <v>189</v>
      </c>
      <c r="D1042">
        <v>126</v>
      </c>
      <c r="E1042">
        <f t="shared" ca="1" si="197"/>
        <v>14632</v>
      </c>
      <c r="F1042">
        <f ca="1">(60+SUMIF(OFFSET(N1042,-$C1042+1,0,$C1042),"EN",OFFSET(O1042,-$C1042+1,0,$C1042)))*SummonTypeTable!$Q$2</f>
        <v>4980</v>
      </c>
      <c r="G1042" t="str">
        <f ca="1">IF(C1042=1,60*SummonTypeTable!$Q$2-OFFSET(F1042,0,-1),
IF(F1042&lt;&gt;OFFSET(F1042,-1,0),OFFSET(F1042,-1,0)-OFFSET(F1042,0,-1),""))</f>
        <v/>
      </c>
      <c r="H1042" t="str">
        <f ca="1">IF(C1042=1,60*SummonTypeTable!$Q$2/OFFSET(F1042,0,-1),
IF(F1042&lt;&gt;OFFSET(F1042,-1,0),OFFSET(F1042,-1,0)/OFFSET(F1042,0,-1),""))</f>
        <v/>
      </c>
      <c r="I1042">
        <f ca="1">(60+SUMIF(OFFSET(N1042,-$C1042+1,0,$C1042),"EN",OFFSET(O1042,-$C1042+1,0,$C1042))+SUMIF(OFFSET(S1042,-$C1042+1,0,$C1042),"EN",OFFSET(T1042,-$C1042+1,0,$C1042)))*SummonTypeTable!$Q$2</f>
        <v>4980</v>
      </c>
      <c r="J1042" t="str">
        <f ca="1">IF(C1042=1,60*SummonTypeTable!$Q$2-OFFSET(I1042,0,-4),
IF(I1042&lt;&gt;OFFSET(I1042,-1,0),OFFSET(I1042,-1,0)-OFFSET(I1042,0,-4),""))</f>
        <v/>
      </c>
      <c r="K1042" t="str">
        <f ca="1">IF(C1042=1,60*SummonTypeTable!$Q$2/OFFSET(I1042,0,-4),
IF(I1042&lt;&gt;OFFSET(I1042,-1,0),OFFSET(I1042,-1,0)/OFFSET(I1042,0,-4),""))</f>
        <v/>
      </c>
      <c r="L1042" t="str">
        <f t="shared" ca="1" si="198"/>
        <v>cu</v>
      </c>
      <c r="M1042" t="s">
        <v>81</v>
      </c>
      <c r="N1042" t="s">
        <v>147</v>
      </c>
      <c r="O1042">
        <v>9600</v>
      </c>
      <c r="P1042" t="str">
        <f t="shared" si="190"/>
        <v/>
      </c>
      <c r="Q1042" t="str">
        <f t="shared" ca="1" si="196"/>
        <v>cu</v>
      </c>
      <c r="R1042" t="s">
        <v>81</v>
      </c>
      <c r="S1042" t="s">
        <v>147</v>
      </c>
      <c r="T1042">
        <v>4800</v>
      </c>
      <c r="U1042" t="str">
        <f t="shared" ca="1" si="199"/>
        <v>cu</v>
      </c>
      <c r="V1042" t="str">
        <f t="shared" si="191"/>
        <v>GO</v>
      </c>
      <c r="W1042">
        <f t="shared" si="192"/>
        <v>9600</v>
      </c>
      <c r="X1042" t="str">
        <f t="shared" ca="1" si="193"/>
        <v>cu</v>
      </c>
      <c r="Y1042" t="str">
        <f t="shared" si="194"/>
        <v>GO</v>
      </c>
      <c r="Z1042">
        <f t="shared" si="195"/>
        <v>4800</v>
      </c>
    </row>
    <row r="1043" spans="1:26">
      <c r="A1043" t="str">
        <f t="shared" si="188"/>
        <v>rt3</v>
      </c>
      <c r="B1043" t="str">
        <f t="shared" si="189"/>
        <v>루틴3</v>
      </c>
      <c r="C1043">
        <v>190</v>
      </c>
      <c r="D1043">
        <v>240</v>
      </c>
      <c r="E1043">
        <f t="shared" ca="1" si="197"/>
        <v>14872</v>
      </c>
      <c r="F1043">
        <f ca="1">(60+SUMIF(OFFSET(N1043,-$C1043+1,0,$C1043),"EN",OFFSET(O1043,-$C1043+1,0,$C1043)))*SummonTypeTable!$Q$2</f>
        <v>5266.6666666666661</v>
      </c>
      <c r="G1043">
        <f ca="1">IF(C1043=1,60*SummonTypeTable!$Q$2-OFFSET(F1043,0,-1),
IF(F1043&lt;&gt;OFFSET(F1043,-1,0),OFFSET(F1043,-1,0)-OFFSET(F1043,0,-1),""))</f>
        <v>-9892</v>
      </c>
      <c r="H1043">
        <f ca="1">IF(C1043=1,60*SummonTypeTable!$Q$2/OFFSET(F1043,0,-1),
IF(F1043&lt;&gt;OFFSET(F1043,-1,0),OFFSET(F1043,-1,0)/OFFSET(F1043,0,-1),""))</f>
        <v>0.33485745024206565</v>
      </c>
      <c r="I1043">
        <f ca="1">(60+SUMIF(OFFSET(N1043,-$C1043+1,0,$C1043),"EN",OFFSET(O1043,-$C1043+1,0,$C1043))+SUMIF(OFFSET(S1043,-$C1043+1,0,$C1043),"EN",OFFSET(T1043,-$C1043+1,0,$C1043)))*SummonTypeTable!$Q$2</f>
        <v>5266.6666666666661</v>
      </c>
      <c r="J1043">
        <f ca="1">IF(C1043=1,60*SummonTypeTable!$Q$2-OFFSET(I1043,0,-4),
IF(I1043&lt;&gt;OFFSET(I1043,-1,0),OFFSET(I1043,-1,0)-OFFSET(I1043,0,-4),""))</f>
        <v>-9892</v>
      </c>
      <c r="K1043">
        <f ca="1">IF(C1043=1,60*SummonTypeTable!$Q$2/OFFSET(I1043,0,-4),
IF(I1043&lt;&gt;OFFSET(I1043,-1,0),OFFSET(I1043,-1,0)/OFFSET(I1043,0,-4),""))</f>
        <v>0.33485745024206565</v>
      </c>
      <c r="L1043" t="str">
        <f t="shared" ca="1" si="198"/>
        <v>cu</v>
      </c>
      <c r="M1043" t="s">
        <v>81</v>
      </c>
      <c r="N1043" t="s">
        <v>146</v>
      </c>
      <c r="O1043">
        <v>430</v>
      </c>
      <c r="P1043" t="str">
        <f t="shared" si="190"/>
        <v>에너지너무많음</v>
      </c>
      <c r="Q1043" t="str">
        <f t="shared" ca="1" si="196"/>
        <v>cu</v>
      </c>
      <c r="R1043" t="s">
        <v>81</v>
      </c>
      <c r="S1043" t="s">
        <v>147</v>
      </c>
      <c r="T1043">
        <v>4825</v>
      </c>
      <c r="U1043" t="str">
        <f t="shared" ca="1" si="199"/>
        <v>cu</v>
      </c>
      <c r="V1043" t="str">
        <f t="shared" si="191"/>
        <v>EN</v>
      </c>
      <c r="W1043">
        <f t="shared" si="192"/>
        <v>430</v>
      </c>
      <c r="X1043" t="str">
        <f t="shared" ca="1" si="193"/>
        <v>cu</v>
      </c>
      <c r="Y1043" t="str">
        <f t="shared" si="194"/>
        <v>GO</v>
      </c>
      <c r="Z1043">
        <f t="shared" si="195"/>
        <v>4825</v>
      </c>
    </row>
    <row r="1044" spans="1:26">
      <c r="A1044" t="str">
        <f t="shared" si="188"/>
        <v>rt3</v>
      </c>
      <c r="B1044" t="str">
        <f t="shared" si="189"/>
        <v>루틴3</v>
      </c>
      <c r="C1044">
        <v>191</v>
      </c>
      <c r="D1044">
        <v>111</v>
      </c>
      <c r="E1044">
        <f t="shared" ca="1" si="197"/>
        <v>14983</v>
      </c>
      <c r="F1044">
        <f ca="1">(60+SUMIF(OFFSET(N1044,-$C1044+1,0,$C1044),"EN",OFFSET(O1044,-$C1044+1,0,$C1044)))*SummonTypeTable!$Q$2</f>
        <v>5266.6666666666661</v>
      </c>
      <c r="G1044" t="str">
        <f ca="1">IF(C1044=1,60*SummonTypeTable!$Q$2-OFFSET(F1044,0,-1),
IF(F1044&lt;&gt;OFFSET(F1044,-1,0),OFFSET(F1044,-1,0)-OFFSET(F1044,0,-1),""))</f>
        <v/>
      </c>
      <c r="H1044" t="str">
        <f ca="1">IF(C1044=1,60*SummonTypeTable!$Q$2/OFFSET(F1044,0,-1),
IF(F1044&lt;&gt;OFFSET(F1044,-1,0),OFFSET(F1044,-1,0)/OFFSET(F1044,0,-1),""))</f>
        <v/>
      </c>
      <c r="I1044">
        <f ca="1">(60+SUMIF(OFFSET(N1044,-$C1044+1,0,$C1044),"EN",OFFSET(O1044,-$C1044+1,0,$C1044))+SUMIF(OFFSET(S1044,-$C1044+1,0,$C1044),"EN",OFFSET(T1044,-$C1044+1,0,$C1044)))*SummonTypeTable!$Q$2</f>
        <v>5266.6666666666661</v>
      </c>
      <c r="J1044" t="str">
        <f ca="1">IF(C1044=1,60*SummonTypeTable!$Q$2-OFFSET(I1044,0,-4),
IF(I1044&lt;&gt;OFFSET(I1044,-1,0),OFFSET(I1044,-1,0)-OFFSET(I1044,0,-4),""))</f>
        <v/>
      </c>
      <c r="K1044" t="str">
        <f ca="1">IF(C1044=1,60*SummonTypeTable!$Q$2/OFFSET(I1044,0,-4),
IF(I1044&lt;&gt;OFFSET(I1044,-1,0),OFFSET(I1044,-1,0)/OFFSET(I1044,0,-4),""))</f>
        <v/>
      </c>
      <c r="L1044" t="str">
        <f t="shared" ca="1" si="198"/>
        <v>cu</v>
      </c>
      <c r="M1044" t="s">
        <v>81</v>
      </c>
      <c r="N1044" t="s">
        <v>147</v>
      </c>
      <c r="O1044">
        <v>9700</v>
      </c>
      <c r="P1044" t="str">
        <f t="shared" si="190"/>
        <v/>
      </c>
      <c r="Q1044" t="str">
        <f t="shared" ca="1" si="196"/>
        <v>cu</v>
      </c>
      <c r="R1044" t="s">
        <v>81</v>
      </c>
      <c r="S1044" t="s">
        <v>147</v>
      </c>
      <c r="T1044">
        <v>4850</v>
      </c>
      <c r="U1044" t="str">
        <f t="shared" ca="1" si="199"/>
        <v>cu</v>
      </c>
      <c r="V1044" t="str">
        <f t="shared" si="191"/>
        <v>GO</v>
      </c>
      <c r="W1044">
        <f t="shared" si="192"/>
        <v>9700</v>
      </c>
      <c r="X1044" t="str">
        <f t="shared" ca="1" si="193"/>
        <v>cu</v>
      </c>
      <c r="Y1044" t="str">
        <f t="shared" si="194"/>
        <v>GO</v>
      </c>
      <c r="Z1044">
        <f t="shared" si="195"/>
        <v>4850</v>
      </c>
    </row>
    <row r="1045" spans="1:26">
      <c r="A1045" t="str">
        <f t="shared" si="188"/>
        <v>rt3</v>
      </c>
      <c r="B1045" t="str">
        <f t="shared" si="189"/>
        <v>루틴3</v>
      </c>
      <c r="C1045">
        <v>192</v>
      </c>
      <c r="D1045">
        <v>145</v>
      </c>
      <c r="E1045">
        <f t="shared" ca="1" si="197"/>
        <v>15128</v>
      </c>
      <c r="F1045">
        <f ca="1">(60+SUMIF(OFFSET(N1045,-$C1045+1,0,$C1045),"EN",OFFSET(O1045,-$C1045+1,0,$C1045)))*SummonTypeTable!$Q$2</f>
        <v>5266.6666666666661</v>
      </c>
      <c r="G1045" t="str">
        <f ca="1">IF(C1045=1,60*SummonTypeTable!$Q$2-OFFSET(F1045,0,-1),
IF(F1045&lt;&gt;OFFSET(F1045,-1,0),OFFSET(F1045,-1,0)-OFFSET(F1045,0,-1),""))</f>
        <v/>
      </c>
      <c r="H1045" t="str">
        <f ca="1">IF(C1045=1,60*SummonTypeTable!$Q$2/OFFSET(F1045,0,-1),
IF(F1045&lt;&gt;OFFSET(F1045,-1,0),OFFSET(F1045,-1,0)/OFFSET(F1045,0,-1),""))</f>
        <v/>
      </c>
      <c r="I1045">
        <f ca="1">(60+SUMIF(OFFSET(N1045,-$C1045+1,0,$C1045),"EN",OFFSET(O1045,-$C1045+1,0,$C1045))+SUMIF(OFFSET(S1045,-$C1045+1,0,$C1045),"EN",OFFSET(T1045,-$C1045+1,0,$C1045)))*SummonTypeTable!$Q$2</f>
        <v>5266.6666666666661</v>
      </c>
      <c r="J1045" t="str">
        <f ca="1">IF(C1045=1,60*SummonTypeTable!$Q$2-OFFSET(I1045,0,-4),
IF(I1045&lt;&gt;OFFSET(I1045,-1,0),OFFSET(I1045,-1,0)-OFFSET(I1045,0,-4),""))</f>
        <v/>
      </c>
      <c r="K1045" t="str">
        <f ca="1">IF(C1045=1,60*SummonTypeTable!$Q$2/OFFSET(I1045,0,-4),
IF(I1045&lt;&gt;OFFSET(I1045,-1,0),OFFSET(I1045,-1,0)/OFFSET(I1045,0,-4),""))</f>
        <v/>
      </c>
      <c r="L1045" t="str">
        <f t="shared" ca="1" si="198"/>
        <v>it</v>
      </c>
      <c r="M1045" t="s">
        <v>139</v>
      </c>
      <c r="N1045" t="s">
        <v>140</v>
      </c>
      <c r="O1045">
        <v>5</v>
      </c>
      <c r="P1045" t="str">
        <f t="shared" si="190"/>
        <v/>
      </c>
      <c r="Q1045" t="str">
        <f t="shared" ca="1" si="196"/>
        <v>cu</v>
      </c>
      <c r="R1045" t="s">
        <v>81</v>
      </c>
      <c r="S1045" t="s">
        <v>147</v>
      </c>
      <c r="T1045">
        <v>4875</v>
      </c>
      <c r="U1045" t="str">
        <f t="shared" ca="1" si="199"/>
        <v>it</v>
      </c>
      <c r="V1045" t="str">
        <f t="shared" si="191"/>
        <v>Cash_sCharacterGacha</v>
      </c>
      <c r="W1045">
        <f t="shared" si="192"/>
        <v>5</v>
      </c>
      <c r="X1045" t="str">
        <f t="shared" ca="1" si="193"/>
        <v>cu</v>
      </c>
      <c r="Y1045" t="str">
        <f t="shared" si="194"/>
        <v>GO</v>
      </c>
      <c r="Z1045">
        <f t="shared" si="195"/>
        <v>4875</v>
      </c>
    </row>
    <row r="1046" spans="1:26">
      <c r="A1046" t="str">
        <f t="shared" si="188"/>
        <v>rt3</v>
      </c>
      <c r="B1046" t="str">
        <f t="shared" si="189"/>
        <v>루틴3</v>
      </c>
      <c r="C1046">
        <v>193</v>
      </c>
      <c r="D1046">
        <v>195</v>
      </c>
      <c r="E1046">
        <f t="shared" ca="1" si="197"/>
        <v>15323</v>
      </c>
      <c r="F1046">
        <f ca="1">(60+SUMIF(OFFSET(N1046,-$C1046+1,0,$C1046),"EN",OFFSET(O1046,-$C1046+1,0,$C1046)))*SummonTypeTable!$Q$2</f>
        <v>5266.6666666666661</v>
      </c>
      <c r="G1046" t="str">
        <f ca="1">IF(C1046=1,60*SummonTypeTable!$Q$2-OFFSET(F1046,0,-1),
IF(F1046&lt;&gt;OFFSET(F1046,-1,0),OFFSET(F1046,-1,0)-OFFSET(F1046,0,-1),""))</f>
        <v/>
      </c>
      <c r="H1046" t="str">
        <f ca="1">IF(C1046=1,60*SummonTypeTable!$Q$2/OFFSET(F1046,0,-1),
IF(F1046&lt;&gt;OFFSET(F1046,-1,0),OFFSET(F1046,-1,0)/OFFSET(F1046,0,-1),""))</f>
        <v/>
      </c>
      <c r="I1046">
        <f ca="1">(60+SUMIF(OFFSET(N1046,-$C1046+1,0,$C1046),"EN",OFFSET(O1046,-$C1046+1,0,$C1046))+SUMIF(OFFSET(S1046,-$C1046+1,0,$C1046),"EN",OFFSET(T1046,-$C1046+1,0,$C1046)))*SummonTypeTable!$Q$2</f>
        <v>5266.6666666666661</v>
      </c>
      <c r="J1046" t="str">
        <f ca="1">IF(C1046=1,60*SummonTypeTable!$Q$2-OFFSET(I1046,0,-4),
IF(I1046&lt;&gt;OFFSET(I1046,-1,0),OFFSET(I1046,-1,0)-OFFSET(I1046,0,-4),""))</f>
        <v/>
      </c>
      <c r="K1046" t="str">
        <f ca="1">IF(C1046=1,60*SummonTypeTable!$Q$2/OFFSET(I1046,0,-4),
IF(I1046&lt;&gt;OFFSET(I1046,-1,0),OFFSET(I1046,-1,0)/OFFSET(I1046,0,-4),""))</f>
        <v/>
      </c>
      <c r="L1046" t="str">
        <f t="shared" ca="1" si="198"/>
        <v>cu</v>
      </c>
      <c r="M1046" t="s">
        <v>81</v>
      </c>
      <c r="N1046" t="s">
        <v>147</v>
      </c>
      <c r="O1046">
        <v>9800</v>
      </c>
      <c r="P1046" t="str">
        <f t="shared" si="190"/>
        <v/>
      </c>
      <c r="Q1046" t="str">
        <f t="shared" ca="1" si="196"/>
        <v>cu</v>
      </c>
      <c r="R1046" t="s">
        <v>81</v>
      </c>
      <c r="S1046" t="s">
        <v>147</v>
      </c>
      <c r="T1046">
        <v>4900</v>
      </c>
      <c r="U1046" t="str">
        <f t="shared" ca="1" si="199"/>
        <v>cu</v>
      </c>
      <c r="V1046" t="str">
        <f t="shared" si="191"/>
        <v>GO</v>
      </c>
      <c r="W1046">
        <f t="shared" si="192"/>
        <v>9800</v>
      </c>
      <c r="X1046" t="str">
        <f t="shared" ca="1" si="193"/>
        <v>cu</v>
      </c>
      <c r="Y1046" t="str">
        <f t="shared" si="194"/>
        <v>GO</v>
      </c>
      <c r="Z1046">
        <f t="shared" si="195"/>
        <v>4900</v>
      </c>
    </row>
    <row r="1047" spans="1:26">
      <c r="A1047" t="str">
        <f t="shared" ref="A1047:A1110" si="200">A1046</f>
        <v>rt3</v>
      </c>
      <c r="B1047" t="str">
        <f t="shared" ref="B1047:B1110" si="201">B1046</f>
        <v>루틴3</v>
      </c>
      <c r="C1047">
        <v>194</v>
      </c>
      <c r="D1047">
        <v>297</v>
      </c>
      <c r="E1047">
        <f t="shared" ca="1" si="197"/>
        <v>15620</v>
      </c>
      <c r="F1047">
        <f ca="1">(60+SUMIF(OFFSET(N1047,-$C1047+1,0,$C1047),"EN",OFFSET(O1047,-$C1047+1,0,$C1047)))*SummonTypeTable!$Q$2</f>
        <v>5266.6666666666661</v>
      </c>
      <c r="G1047" t="str">
        <f ca="1">IF(C1047=1,60*SummonTypeTable!$Q$2-OFFSET(F1047,0,-1),
IF(F1047&lt;&gt;OFFSET(F1047,-1,0),OFFSET(F1047,-1,0)-OFFSET(F1047,0,-1),""))</f>
        <v/>
      </c>
      <c r="H1047" t="str">
        <f ca="1">IF(C1047=1,60*SummonTypeTable!$Q$2/OFFSET(F1047,0,-1),
IF(F1047&lt;&gt;OFFSET(F1047,-1,0),OFFSET(F1047,-1,0)/OFFSET(F1047,0,-1),""))</f>
        <v/>
      </c>
      <c r="I1047">
        <f ca="1">(60+SUMIF(OFFSET(N1047,-$C1047+1,0,$C1047),"EN",OFFSET(O1047,-$C1047+1,0,$C1047))+SUMIF(OFFSET(S1047,-$C1047+1,0,$C1047),"EN",OFFSET(T1047,-$C1047+1,0,$C1047)))*SummonTypeTable!$Q$2</f>
        <v>5266.6666666666661</v>
      </c>
      <c r="J1047" t="str">
        <f ca="1">IF(C1047=1,60*SummonTypeTable!$Q$2-OFFSET(I1047,0,-4),
IF(I1047&lt;&gt;OFFSET(I1047,-1,0),OFFSET(I1047,-1,0)-OFFSET(I1047,0,-4),""))</f>
        <v/>
      </c>
      <c r="K1047" t="str">
        <f ca="1">IF(C1047=1,60*SummonTypeTable!$Q$2/OFFSET(I1047,0,-4),
IF(I1047&lt;&gt;OFFSET(I1047,-1,0),OFFSET(I1047,-1,0)/OFFSET(I1047,0,-4),""))</f>
        <v/>
      </c>
      <c r="L1047" t="str">
        <f t="shared" ca="1" si="198"/>
        <v>cu</v>
      </c>
      <c r="M1047" t="s">
        <v>81</v>
      </c>
      <c r="N1047" t="s">
        <v>153</v>
      </c>
      <c r="O1047">
        <v>33</v>
      </c>
      <c r="P1047" t="str">
        <f t="shared" si="190"/>
        <v/>
      </c>
      <c r="Q1047" t="str">
        <f t="shared" ca="1" si="196"/>
        <v>cu</v>
      </c>
      <c r="R1047" t="s">
        <v>81</v>
      </c>
      <c r="S1047" t="s">
        <v>153</v>
      </c>
      <c r="T1047">
        <v>11</v>
      </c>
      <c r="U1047" t="str">
        <f t="shared" ca="1" si="199"/>
        <v>cu</v>
      </c>
      <c r="V1047" t="str">
        <f t="shared" si="191"/>
        <v>DI</v>
      </c>
      <c r="W1047">
        <f t="shared" si="192"/>
        <v>33</v>
      </c>
      <c r="X1047" t="str">
        <f t="shared" ca="1" si="193"/>
        <v>cu</v>
      </c>
      <c r="Y1047" t="str">
        <f t="shared" si="194"/>
        <v>DI</v>
      </c>
      <c r="Z1047">
        <f t="shared" si="195"/>
        <v>11</v>
      </c>
    </row>
    <row r="1048" spans="1:26">
      <c r="A1048" t="str">
        <f t="shared" si="200"/>
        <v>rt3</v>
      </c>
      <c r="B1048" t="str">
        <f t="shared" si="201"/>
        <v>루틴3</v>
      </c>
      <c r="C1048">
        <v>195</v>
      </c>
      <c r="D1048">
        <v>256</v>
      </c>
      <c r="E1048">
        <f t="shared" ca="1" si="197"/>
        <v>15876</v>
      </c>
      <c r="F1048">
        <f ca="1">(60+SUMIF(OFFSET(N1048,-$C1048+1,0,$C1048),"EN",OFFSET(O1048,-$C1048+1,0,$C1048)))*SummonTypeTable!$Q$2</f>
        <v>5266.6666666666661</v>
      </c>
      <c r="G1048" t="str">
        <f ca="1">IF(C1048=1,60*SummonTypeTable!$Q$2-OFFSET(F1048,0,-1),
IF(F1048&lt;&gt;OFFSET(F1048,-1,0),OFFSET(F1048,-1,0)-OFFSET(F1048,0,-1),""))</f>
        <v/>
      </c>
      <c r="H1048" t="str">
        <f ca="1">IF(C1048=1,60*SummonTypeTable!$Q$2/OFFSET(F1048,0,-1),
IF(F1048&lt;&gt;OFFSET(F1048,-1,0),OFFSET(F1048,-1,0)/OFFSET(F1048,0,-1),""))</f>
        <v/>
      </c>
      <c r="I1048">
        <f ca="1">(60+SUMIF(OFFSET(N1048,-$C1048+1,0,$C1048),"EN",OFFSET(O1048,-$C1048+1,0,$C1048))+SUMIF(OFFSET(S1048,-$C1048+1,0,$C1048),"EN",OFFSET(T1048,-$C1048+1,0,$C1048)))*SummonTypeTable!$Q$2</f>
        <v>5266.6666666666661</v>
      </c>
      <c r="J1048" t="str">
        <f ca="1">IF(C1048=1,60*SummonTypeTable!$Q$2-OFFSET(I1048,0,-4),
IF(I1048&lt;&gt;OFFSET(I1048,-1,0),OFFSET(I1048,-1,0)-OFFSET(I1048,0,-4),""))</f>
        <v/>
      </c>
      <c r="K1048" t="str">
        <f ca="1">IF(C1048=1,60*SummonTypeTable!$Q$2/OFFSET(I1048,0,-4),
IF(I1048&lt;&gt;OFFSET(I1048,-1,0),OFFSET(I1048,-1,0)/OFFSET(I1048,0,-4),""))</f>
        <v/>
      </c>
      <c r="L1048" t="str">
        <f t="shared" ca="1" si="198"/>
        <v>cu</v>
      </c>
      <c r="M1048" t="s">
        <v>81</v>
      </c>
      <c r="N1048" t="s">
        <v>147</v>
      </c>
      <c r="O1048">
        <v>9900</v>
      </c>
      <c r="P1048" t="str">
        <f t="shared" si="190"/>
        <v/>
      </c>
      <c r="Q1048" t="str">
        <f t="shared" ca="1" si="196"/>
        <v>cu</v>
      </c>
      <c r="R1048" t="s">
        <v>81</v>
      </c>
      <c r="S1048" t="s">
        <v>147</v>
      </c>
      <c r="T1048">
        <v>4950</v>
      </c>
      <c r="U1048" t="str">
        <f t="shared" ca="1" si="199"/>
        <v>cu</v>
      </c>
      <c r="V1048" t="str">
        <f t="shared" si="191"/>
        <v>GO</v>
      </c>
      <c r="W1048">
        <f t="shared" si="192"/>
        <v>9900</v>
      </c>
      <c r="X1048" t="str">
        <f t="shared" ca="1" si="193"/>
        <v>cu</v>
      </c>
      <c r="Y1048" t="str">
        <f t="shared" si="194"/>
        <v>GO</v>
      </c>
      <c r="Z1048">
        <f t="shared" si="195"/>
        <v>4950</v>
      </c>
    </row>
    <row r="1049" spans="1:26">
      <c r="A1049" t="str">
        <f t="shared" si="200"/>
        <v>rt3</v>
      </c>
      <c r="B1049" t="str">
        <f t="shared" si="201"/>
        <v>루틴3</v>
      </c>
      <c r="C1049">
        <v>196</v>
      </c>
      <c r="D1049">
        <v>516</v>
      </c>
      <c r="E1049">
        <f t="shared" ca="1" si="197"/>
        <v>16392</v>
      </c>
      <c r="F1049">
        <f ca="1">(60+SUMIF(OFFSET(N1049,-$C1049+1,0,$C1049),"EN",OFFSET(O1049,-$C1049+1,0,$C1049)))*SummonTypeTable!$Q$2</f>
        <v>5533.333333333333</v>
      </c>
      <c r="G1049">
        <f ca="1">IF(C1049=1,60*SummonTypeTable!$Q$2-OFFSET(F1049,0,-1),
IF(F1049&lt;&gt;OFFSET(F1049,-1,0),OFFSET(F1049,-1,0)-OFFSET(F1049,0,-1),""))</f>
        <v>-11125.333333333334</v>
      </c>
      <c r="H1049">
        <f ca="1">IF(C1049=1,60*SummonTypeTable!$Q$2/OFFSET(F1049,0,-1),
IF(F1049&lt;&gt;OFFSET(F1049,-1,0),OFFSET(F1049,-1,0)/OFFSET(F1049,0,-1),""))</f>
        <v>0.32129494062144132</v>
      </c>
      <c r="I1049">
        <f ca="1">(60+SUMIF(OFFSET(N1049,-$C1049+1,0,$C1049),"EN",OFFSET(O1049,-$C1049+1,0,$C1049))+SUMIF(OFFSET(S1049,-$C1049+1,0,$C1049),"EN",OFFSET(T1049,-$C1049+1,0,$C1049)))*SummonTypeTable!$Q$2</f>
        <v>5533.333333333333</v>
      </c>
      <c r="J1049">
        <f ca="1">IF(C1049=1,60*SummonTypeTable!$Q$2-OFFSET(I1049,0,-4),
IF(I1049&lt;&gt;OFFSET(I1049,-1,0),OFFSET(I1049,-1,0)-OFFSET(I1049,0,-4),""))</f>
        <v>-11125.333333333334</v>
      </c>
      <c r="K1049">
        <f ca="1">IF(C1049=1,60*SummonTypeTable!$Q$2/OFFSET(I1049,0,-4),
IF(I1049&lt;&gt;OFFSET(I1049,-1,0),OFFSET(I1049,-1,0)/OFFSET(I1049,0,-4),""))</f>
        <v>0.32129494062144132</v>
      </c>
      <c r="L1049" t="str">
        <f t="shared" ca="1" si="198"/>
        <v>cu</v>
      </c>
      <c r="M1049" t="s">
        <v>81</v>
      </c>
      <c r="N1049" t="s">
        <v>146</v>
      </c>
      <c r="O1049">
        <v>400</v>
      </c>
      <c r="P1049" t="str">
        <f t="shared" si="190"/>
        <v>에너지너무많음</v>
      </c>
      <c r="Q1049" t="str">
        <f t="shared" ca="1" si="196"/>
        <v>cu</v>
      </c>
      <c r="R1049" t="s">
        <v>81</v>
      </c>
      <c r="S1049" t="s">
        <v>147</v>
      </c>
      <c r="T1049">
        <v>4975</v>
      </c>
      <c r="U1049" t="str">
        <f t="shared" ca="1" si="199"/>
        <v>cu</v>
      </c>
      <c r="V1049" t="str">
        <f t="shared" si="191"/>
        <v>EN</v>
      </c>
      <c r="W1049">
        <f t="shared" si="192"/>
        <v>400</v>
      </c>
      <c r="X1049" t="str">
        <f t="shared" ca="1" si="193"/>
        <v>cu</v>
      </c>
      <c r="Y1049" t="str">
        <f t="shared" si="194"/>
        <v>GO</v>
      </c>
      <c r="Z1049">
        <f t="shared" si="195"/>
        <v>4975</v>
      </c>
    </row>
    <row r="1050" spans="1:26">
      <c r="A1050" t="str">
        <f t="shared" si="200"/>
        <v>rt3</v>
      </c>
      <c r="B1050" t="str">
        <f t="shared" si="201"/>
        <v>루틴3</v>
      </c>
      <c r="C1050">
        <v>197</v>
      </c>
      <c r="D1050">
        <v>92</v>
      </c>
      <c r="E1050">
        <f t="shared" ca="1" si="197"/>
        <v>16484</v>
      </c>
      <c r="F1050">
        <f ca="1">(60+SUMIF(OFFSET(N1050,-$C1050+1,0,$C1050),"EN",OFFSET(O1050,-$C1050+1,0,$C1050)))*SummonTypeTable!$Q$2</f>
        <v>5533.333333333333</v>
      </c>
      <c r="G1050" t="str">
        <f ca="1">IF(C1050=1,60*SummonTypeTable!$Q$2-OFFSET(F1050,0,-1),
IF(F1050&lt;&gt;OFFSET(F1050,-1,0),OFFSET(F1050,-1,0)-OFFSET(F1050,0,-1),""))</f>
        <v/>
      </c>
      <c r="H1050" t="str">
        <f ca="1">IF(C1050=1,60*SummonTypeTable!$Q$2/OFFSET(F1050,0,-1),
IF(F1050&lt;&gt;OFFSET(F1050,-1,0),OFFSET(F1050,-1,0)/OFFSET(F1050,0,-1),""))</f>
        <v/>
      </c>
      <c r="I1050">
        <f ca="1">(60+SUMIF(OFFSET(N1050,-$C1050+1,0,$C1050),"EN",OFFSET(O1050,-$C1050+1,0,$C1050))+SUMIF(OFFSET(S1050,-$C1050+1,0,$C1050),"EN",OFFSET(T1050,-$C1050+1,0,$C1050)))*SummonTypeTable!$Q$2</f>
        <v>5533.333333333333</v>
      </c>
      <c r="J1050" t="str">
        <f ca="1">IF(C1050=1,60*SummonTypeTable!$Q$2-OFFSET(I1050,0,-4),
IF(I1050&lt;&gt;OFFSET(I1050,-1,0),OFFSET(I1050,-1,0)-OFFSET(I1050,0,-4),""))</f>
        <v/>
      </c>
      <c r="K1050" t="str">
        <f ca="1">IF(C1050=1,60*SummonTypeTable!$Q$2/OFFSET(I1050,0,-4),
IF(I1050&lt;&gt;OFFSET(I1050,-1,0),OFFSET(I1050,-1,0)/OFFSET(I1050,0,-4),""))</f>
        <v/>
      </c>
      <c r="L1050" t="str">
        <f t="shared" ca="1" si="198"/>
        <v>it</v>
      </c>
      <c r="M1050" t="s">
        <v>139</v>
      </c>
      <c r="N1050" t="s">
        <v>158</v>
      </c>
      <c r="O1050">
        <v>1</v>
      </c>
      <c r="P1050" t="str">
        <f t="shared" si="190"/>
        <v/>
      </c>
      <c r="Q1050" t="str">
        <f t="shared" ca="1" si="196"/>
        <v>cu</v>
      </c>
      <c r="R1050" t="s">
        <v>81</v>
      </c>
      <c r="S1050" t="s">
        <v>147</v>
      </c>
      <c r="T1050">
        <v>5000</v>
      </c>
      <c r="U1050" t="str">
        <f t="shared" ca="1" si="199"/>
        <v>it</v>
      </c>
      <c r="V1050" t="str">
        <f t="shared" si="191"/>
        <v>Cash_sEquipGacha</v>
      </c>
      <c r="W1050">
        <f t="shared" si="192"/>
        <v>1</v>
      </c>
      <c r="X1050" t="str">
        <f t="shared" ca="1" si="193"/>
        <v>cu</v>
      </c>
      <c r="Y1050" t="str">
        <f t="shared" si="194"/>
        <v>GO</v>
      </c>
      <c r="Z1050">
        <f t="shared" si="195"/>
        <v>5000</v>
      </c>
    </row>
    <row r="1051" spans="1:26">
      <c r="A1051" t="str">
        <f t="shared" si="200"/>
        <v>rt3</v>
      </c>
      <c r="B1051" t="str">
        <f t="shared" si="201"/>
        <v>루틴3</v>
      </c>
      <c r="C1051">
        <v>198</v>
      </c>
      <c r="D1051">
        <v>115</v>
      </c>
      <c r="E1051">
        <f t="shared" ca="1" si="197"/>
        <v>16599</v>
      </c>
      <c r="F1051">
        <f ca="1">(60+SUMIF(OFFSET(N1051,-$C1051+1,0,$C1051),"EN",OFFSET(O1051,-$C1051+1,0,$C1051)))*SummonTypeTable!$Q$2</f>
        <v>5533.333333333333</v>
      </c>
      <c r="G1051" t="str">
        <f ca="1">IF(C1051=1,60*SummonTypeTable!$Q$2-OFFSET(F1051,0,-1),
IF(F1051&lt;&gt;OFFSET(F1051,-1,0),OFFSET(F1051,-1,0)-OFFSET(F1051,0,-1),""))</f>
        <v/>
      </c>
      <c r="H1051" t="str">
        <f ca="1">IF(C1051=1,60*SummonTypeTable!$Q$2/OFFSET(F1051,0,-1),
IF(F1051&lt;&gt;OFFSET(F1051,-1,0),OFFSET(F1051,-1,0)/OFFSET(F1051,0,-1),""))</f>
        <v/>
      </c>
      <c r="I1051">
        <f ca="1">(60+SUMIF(OFFSET(N1051,-$C1051+1,0,$C1051),"EN",OFFSET(O1051,-$C1051+1,0,$C1051))+SUMIF(OFFSET(S1051,-$C1051+1,0,$C1051),"EN",OFFSET(T1051,-$C1051+1,0,$C1051)))*SummonTypeTable!$Q$2</f>
        <v>5533.333333333333</v>
      </c>
      <c r="J1051" t="str">
        <f ca="1">IF(C1051=1,60*SummonTypeTable!$Q$2-OFFSET(I1051,0,-4),
IF(I1051&lt;&gt;OFFSET(I1051,-1,0),OFFSET(I1051,-1,0)-OFFSET(I1051,0,-4),""))</f>
        <v/>
      </c>
      <c r="K1051" t="str">
        <f ca="1">IF(C1051=1,60*SummonTypeTable!$Q$2/OFFSET(I1051,0,-4),
IF(I1051&lt;&gt;OFFSET(I1051,-1,0),OFFSET(I1051,-1,0)/OFFSET(I1051,0,-4),""))</f>
        <v/>
      </c>
      <c r="L1051" t="str">
        <f t="shared" ca="1" si="198"/>
        <v>cu</v>
      </c>
      <c r="M1051" t="s">
        <v>81</v>
      </c>
      <c r="N1051" t="s">
        <v>147</v>
      </c>
      <c r="O1051">
        <v>10050</v>
      </c>
      <c r="P1051" t="str">
        <f t="shared" si="190"/>
        <v/>
      </c>
      <c r="Q1051" t="str">
        <f t="shared" ca="1" si="196"/>
        <v>cu</v>
      </c>
      <c r="R1051" t="s">
        <v>81</v>
      </c>
      <c r="S1051" t="s">
        <v>147</v>
      </c>
      <c r="T1051">
        <v>5025</v>
      </c>
      <c r="U1051" t="str">
        <f t="shared" ca="1" si="199"/>
        <v>cu</v>
      </c>
      <c r="V1051" t="str">
        <f t="shared" si="191"/>
        <v>GO</v>
      </c>
      <c r="W1051">
        <f t="shared" si="192"/>
        <v>10050</v>
      </c>
      <c r="X1051" t="str">
        <f t="shared" ca="1" si="193"/>
        <v>cu</v>
      </c>
      <c r="Y1051" t="str">
        <f t="shared" si="194"/>
        <v>GO</v>
      </c>
      <c r="Z1051">
        <f t="shared" si="195"/>
        <v>5025</v>
      </c>
    </row>
    <row r="1052" spans="1:26">
      <c r="A1052" t="str">
        <f t="shared" si="200"/>
        <v>rt3</v>
      </c>
      <c r="B1052" t="str">
        <f t="shared" si="201"/>
        <v>루틴3</v>
      </c>
      <c r="C1052">
        <v>199</v>
      </c>
      <c r="D1052">
        <v>189</v>
      </c>
      <c r="E1052">
        <f t="shared" ca="1" si="197"/>
        <v>16788</v>
      </c>
      <c r="F1052">
        <f ca="1">(60+SUMIF(OFFSET(N1052,-$C1052+1,0,$C1052),"EN",OFFSET(O1052,-$C1052+1,0,$C1052)))*SummonTypeTable!$Q$2</f>
        <v>5533.333333333333</v>
      </c>
      <c r="G1052" t="str">
        <f ca="1">IF(C1052=1,60*SummonTypeTable!$Q$2-OFFSET(F1052,0,-1),
IF(F1052&lt;&gt;OFFSET(F1052,-1,0),OFFSET(F1052,-1,0)-OFFSET(F1052,0,-1),""))</f>
        <v/>
      </c>
      <c r="H1052" t="str">
        <f ca="1">IF(C1052=1,60*SummonTypeTable!$Q$2/OFFSET(F1052,0,-1),
IF(F1052&lt;&gt;OFFSET(F1052,-1,0),OFFSET(F1052,-1,0)/OFFSET(F1052,0,-1),""))</f>
        <v/>
      </c>
      <c r="I1052">
        <f ca="1">(60+SUMIF(OFFSET(N1052,-$C1052+1,0,$C1052),"EN",OFFSET(O1052,-$C1052+1,0,$C1052))+SUMIF(OFFSET(S1052,-$C1052+1,0,$C1052),"EN",OFFSET(T1052,-$C1052+1,0,$C1052)))*SummonTypeTable!$Q$2</f>
        <v>5533.333333333333</v>
      </c>
      <c r="J1052" t="str">
        <f ca="1">IF(C1052=1,60*SummonTypeTable!$Q$2-OFFSET(I1052,0,-4),
IF(I1052&lt;&gt;OFFSET(I1052,-1,0),OFFSET(I1052,-1,0)-OFFSET(I1052,0,-4),""))</f>
        <v/>
      </c>
      <c r="K1052" t="str">
        <f ca="1">IF(C1052=1,60*SummonTypeTable!$Q$2/OFFSET(I1052,0,-4),
IF(I1052&lt;&gt;OFFSET(I1052,-1,0),OFFSET(I1052,-1,0)/OFFSET(I1052,0,-4),""))</f>
        <v/>
      </c>
      <c r="L1052" t="str">
        <f t="shared" ca="1" si="198"/>
        <v>it</v>
      </c>
      <c r="M1052" t="s">
        <v>139</v>
      </c>
      <c r="N1052" t="s">
        <v>138</v>
      </c>
      <c r="O1052">
        <v>10</v>
      </c>
      <c r="P1052" t="str">
        <f t="shared" si="190"/>
        <v/>
      </c>
      <c r="Q1052" t="str">
        <f t="shared" ca="1" si="196"/>
        <v>cu</v>
      </c>
      <c r="R1052" t="s">
        <v>81</v>
      </c>
      <c r="S1052" t="s">
        <v>147</v>
      </c>
      <c r="T1052">
        <v>5050</v>
      </c>
      <c r="U1052" t="str">
        <f t="shared" ca="1" si="199"/>
        <v>it</v>
      </c>
      <c r="V1052" t="str">
        <f t="shared" si="191"/>
        <v>Cash_sSpellGacha</v>
      </c>
      <c r="W1052">
        <f t="shared" si="192"/>
        <v>10</v>
      </c>
      <c r="X1052" t="str">
        <f t="shared" ca="1" si="193"/>
        <v>cu</v>
      </c>
      <c r="Y1052" t="str">
        <f t="shared" si="194"/>
        <v>GO</v>
      </c>
      <c r="Z1052">
        <f t="shared" si="195"/>
        <v>5050</v>
      </c>
    </row>
    <row r="1053" spans="1:26">
      <c r="A1053" t="str">
        <f t="shared" si="200"/>
        <v>rt3</v>
      </c>
      <c r="B1053" t="str">
        <f t="shared" si="201"/>
        <v>루틴3</v>
      </c>
      <c r="C1053">
        <v>200</v>
      </c>
      <c r="D1053">
        <v>400</v>
      </c>
      <c r="E1053">
        <f t="shared" ca="1" si="197"/>
        <v>17188</v>
      </c>
      <c r="F1053">
        <f ca="1">(60+SUMIF(OFFSET(N1053,-$C1053+1,0,$C1053),"EN",OFFSET(O1053,-$C1053+1,0,$C1053)))*SummonTypeTable!$Q$2</f>
        <v>5820</v>
      </c>
      <c r="G1053">
        <f ca="1">IF(C1053=1,60*SummonTypeTable!$Q$2-OFFSET(F1053,0,-1),
IF(F1053&lt;&gt;OFFSET(F1053,-1,0),OFFSET(F1053,-1,0)-OFFSET(F1053,0,-1),""))</f>
        <v>-11654.666666666668</v>
      </c>
      <c r="H1053">
        <f ca="1">IF(C1053=1,60*SummonTypeTable!$Q$2/OFFSET(F1053,0,-1),
IF(F1053&lt;&gt;OFFSET(F1053,-1,0),OFFSET(F1053,-1,0)/OFFSET(F1053,0,-1),""))</f>
        <v>0.32193002870219534</v>
      </c>
      <c r="I1053">
        <f ca="1">(60+SUMIF(OFFSET(N1053,-$C1053+1,0,$C1053),"EN",OFFSET(O1053,-$C1053+1,0,$C1053))+SUMIF(OFFSET(S1053,-$C1053+1,0,$C1053),"EN",OFFSET(T1053,-$C1053+1,0,$C1053)))*SummonTypeTable!$Q$2</f>
        <v>5820</v>
      </c>
      <c r="J1053">
        <f ca="1">IF(C1053=1,60*SummonTypeTable!$Q$2-OFFSET(I1053,0,-4),
IF(I1053&lt;&gt;OFFSET(I1053,-1,0),OFFSET(I1053,-1,0)-OFFSET(I1053,0,-4),""))</f>
        <v>-11654.666666666668</v>
      </c>
      <c r="K1053">
        <f ca="1">IF(C1053=1,60*SummonTypeTable!$Q$2/OFFSET(I1053,0,-4),
IF(I1053&lt;&gt;OFFSET(I1053,-1,0),OFFSET(I1053,-1,0)/OFFSET(I1053,0,-4),""))</f>
        <v>0.32193002870219534</v>
      </c>
      <c r="L1053" t="str">
        <f t="shared" ca="1" si="198"/>
        <v>cu</v>
      </c>
      <c r="M1053" t="s">
        <v>81</v>
      </c>
      <c r="N1053" t="s">
        <v>146</v>
      </c>
      <c r="O1053">
        <v>430</v>
      </c>
      <c r="P1053" t="str">
        <f t="shared" si="190"/>
        <v>에너지너무많음</v>
      </c>
      <c r="Q1053" t="str">
        <f t="shared" ca="1" si="196"/>
        <v>cu</v>
      </c>
      <c r="R1053" t="s">
        <v>81</v>
      </c>
      <c r="S1053" t="s">
        <v>147</v>
      </c>
      <c r="T1053">
        <v>5075</v>
      </c>
      <c r="U1053" t="str">
        <f t="shared" ca="1" si="199"/>
        <v>cu</v>
      </c>
      <c r="V1053" t="str">
        <f t="shared" si="191"/>
        <v>EN</v>
      </c>
      <c r="W1053">
        <f t="shared" si="192"/>
        <v>430</v>
      </c>
      <c r="X1053" t="str">
        <f t="shared" ca="1" si="193"/>
        <v>cu</v>
      </c>
      <c r="Y1053" t="str">
        <f t="shared" si="194"/>
        <v>GO</v>
      </c>
      <c r="Z1053">
        <f t="shared" si="195"/>
        <v>5075</v>
      </c>
    </row>
    <row r="1054" spans="1:26">
      <c r="A1054" t="str">
        <f t="shared" si="200"/>
        <v>rt3</v>
      </c>
      <c r="B1054" t="str">
        <f t="shared" si="201"/>
        <v>루틴3</v>
      </c>
      <c r="C1054">
        <v>201</v>
      </c>
      <c r="D1054">
        <v>95</v>
      </c>
      <c r="E1054">
        <f t="shared" ca="1" si="197"/>
        <v>17283</v>
      </c>
      <c r="F1054">
        <f ca="1">(60+SUMIF(OFFSET(N1054,-$C1054+1,0,$C1054),"EN",OFFSET(O1054,-$C1054+1,0,$C1054)))*SummonTypeTable!$Q$2</f>
        <v>5820</v>
      </c>
      <c r="G1054" t="str">
        <f ca="1">IF(C1054=1,60*SummonTypeTable!$Q$2-OFFSET(F1054,0,-1),
IF(F1054&lt;&gt;OFFSET(F1054,-1,0),OFFSET(F1054,-1,0)-OFFSET(F1054,0,-1),""))</f>
        <v/>
      </c>
      <c r="H1054" t="str">
        <f ca="1">IF(C1054=1,60*SummonTypeTable!$Q$2/OFFSET(F1054,0,-1),
IF(F1054&lt;&gt;OFFSET(F1054,-1,0),OFFSET(F1054,-1,0)/OFFSET(F1054,0,-1),""))</f>
        <v/>
      </c>
      <c r="I1054">
        <f ca="1">(60+SUMIF(OFFSET(N1054,-$C1054+1,0,$C1054),"EN",OFFSET(O1054,-$C1054+1,0,$C1054))+SUMIF(OFFSET(S1054,-$C1054+1,0,$C1054),"EN",OFFSET(T1054,-$C1054+1,0,$C1054)))*SummonTypeTable!$Q$2</f>
        <v>5820</v>
      </c>
      <c r="J1054" t="str">
        <f ca="1">IF(C1054=1,60*SummonTypeTable!$Q$2-OFFSET(I1054,0,-4),
IF(I1054&lt;&gt;OFFSET(I1054,-1,0),OFFSET(I1054,-1,0)-OFFSET(I1054,0,-4),""))</f>
        <v/>
      </c>
      <c r="K1054" t="str">
        <f ca="1">IF(C1054=1,60*SummonTypeTable!$Q$2/OFFSET(I1054,0,-4),
IF(I1054&lt;&gt;OFFSET(I1054,-1,0),OFFSET(I1054,-1,0)/OFFSET(I1054,0,-4),""))</f>
        <v/>
      </c>
      <c r="L1054" t="str">
        <f t="shared" ca="1" si="198"/>
        <v>it</v>
      </c>
      <c r="M1054" t="s">
        <v>139</v>
      </c>
      <c r="N1054" t="s">
        <v>138</v>
      </c>
      <c r="O1054">
        <v>2</v>
      </c>
      <c r="P1054" t="str">
        <f t="shared" si="190"/>
        <v/>
      </c>
      <c r="Q1054" t="str">
        <f t="shared" ca="1" si="196"/>
        <v>cu</v>
      </c>
      <c r="R1054" t="s">
        <v>81</v>
      </c>
      <c r="S1054" t="s">
        <v>147</v>
      </c>
      <c r="T1054">
        <v>5100</v>
      </c>
      <c r="U1054" t="str">
        <f t="shared" ca="1" si="199"/>
        <v>it</v>
      </c>
      <c r="V1054" t="str">
        <f t="shared" si="191"/>
        <v>Cash_sSpellGacha</v>
      </c>
      <c r="W1054">
        <f t="shared" si="192"/>
        <v>2</v>
      </c>
      <c r="X1054" t="str">
        <f t="shared" ca="1" si="193"/>
        <v>cu</v>
      </c>
      <c r="Y1054" t="str">
        <f t="shared" si="194"/>
        <v>GO</v>
      </c>
      <c r="Z1054">
        <f t="shared" si="195"/>
        <v>5100</v>
      </c>
    </row>
    <row r="1055" spans="1:26">
      <c r="A1055" t="str">
        <f t="shared" si="200"/>
        <v>rt3</v>
      </c>
      <c r="B1055" t="str">
        <f t="shared" si="201"/>
        <v>루틴3</v>
      </c>
      <c r="C1055">
        <v>202</v>
      </c>
      <c r="D1055">
        <v>117</v>
      </c>
      <c r="E1055">
        <f t="shared" ca="1" si="197"/>
        <v>17400</v>
      </c>
      <c r="F1055">
        <f ca="1">(60+SUMIF(OFFSET(N1055,-$C1055+1,0,$C1055),"EN",OFFSET(O1055,-$C1055+1,0,$C1055)))*SummonTypeTable!$Q$2</f>
        <v>5820</v>
      </c>
      <c r="G1055" t="str">
        <f ca="1">IF(C1055=1,60*SummonTypeTable!$Q$2-OFFSET(F1055,0,-1),
IF(F1055&lt;&gt;OFFSET(F1055,-1,0),OFFSET(F1055,-1,0)-OFFSET(F1055,0,-1),""))</f>
        <v/>
      </c>
      <c r="H1055" t="str">
        <f ca="1">IF(C1055=1,60*SummonTypeTable!$Q$2/OFFSET(F1055,0,-1),
IF(F1055&lt;&gt;OFFSET(F1055,-1,0),OFFSET(F1055,-1,0)/OFFSET(F1055,0,-1),""))</f>
        <v/>
      </c>
      <c r="I1055">
        <f ca="1">(60+SUMIF(OFFSET(N1055,-$C1055+1,0,$C1055),"EN",OFFSET(O1055,-$C1055+1,0,$C1055))+SUMIF(OFFSET(S1055,-$C1055+1,0,$C1055),"EN",OFFSET(T1055,-$C1055+1,0,$C1055)))*SummonTypeTable!$Q$2</f>
        <v>5820</v>
      </c>
      <c r="J1055" t="str">
        <f ca="1">IF(C1055=1,60*SummonTypeTable!$Q$2-OFFSET(I1055,0,-4),
IF(I1055&lt;&gt;OFFSET(I1055,-1,0),OFFSET(I1055,-1,0)-OFFSET(I1055,0,-4),""))</f>
        <v/>
      </c>
      <c r="K1055" t="str">
        <f ca="1">IF(C1055=1,60*SummonTypeTable!$Q$2/OFFSET(I1055,0,-4),
IF(I1055&lt;&gt;OFFSET(I1055,-1,0),OFFSET(I1055,-1,0)/OFFSET(I1055,0,-4),""))</f>
        <v/>
      </c>
      <c r="L1055" t="str">
        <f t="shared" ca="1" si="198"/>
        <v>cu</v>
      </c>
      <c r="M1055" t="s">
        <v>81</v>
      </c>
      <c r="N1055" t="s">
        <v>147</v>
      </c>
      <c r="O1055">
        <v>10250</v>
      </c>
      <c r="P1055" t="str">
        <f t="shared" si="190"/>
        <v/>
      </c>
      <c r="Q1055" t="str">
        <f t="shared" ca="1" si="196"/>
        <v>cu</v>
      </c>
      <c r="R1055" t="s">
        <v>81</v>
      </c>
      <c r="S1055" t="s">
        <v>147</v>
      </c>
      <c r="T1055">
        <v>5125</v>
      </c>
      <c r="U1055" t="str">
        <f t="shared" ca="1" si="199"/>
        <v>cu</v>
      </c>
      <c r="V1055" t="str">
        <f t="shared" si="191"/>
        <v>GO</v>
      </c>
      <c r="W1055">
        <f t="shared" si="192"/>
        <v>10250</v>
      </c>
      <c r="X1055" t="str">
        <f t="shared" ca="1" si="193"/>
        <v>cu</v>
      </c>
      <c r="Y1055" t="str">
        <f t="shared" si="194"/>
        <v>GO</v>
      </c>
      <c r="Z1055">
        <f t="shared" si="195"/>
        <v>5125</v>
      </c>
    </row>
    <row r="1056" spans="1:26">
      <c r="A1056" t="str">
        <f t="shared" si="200"/>
        <v>rt3</v>
      </c>
      <c r="B1056" t="str">
        <f t="shared" si="201"/>
        <v>루틴3</v>
      </c>
      <c r="C1056">
        <v>203</v>
      </c>
      <c r="D1056">
        <v>125</v>
      </c>
      <c r="E1056">
        <f t="shared" ca="1" si="197"/>
        <v>17525</v>
      </c>
      <c r="F1056">
        <f ca="1">(60+SUMIF(OFFSET(N1056,-$C1056+1,0,$C1056),"EN",OFFSET(O1056,-$C1056+1,0,$C1056)))*SummonTypeTable!$Q$2</f>
        <v>5820</v>
      </c>
      <c r="G1056" t="str">
        <f ca="1">IF(C1056=1,60*SummonTypeTable!$Q$2-OFFSET(F1056,0,-1),
IF(F1056&lt;&gt;OFFSET(F1056,-1,0),OFFSET(F1056,-1,0)-OFFSET(F1056,0,-1),""))</f>
        <v/>
      </c>
      <c r="H1056" t="str">
        <f ca="1">IF(C1056=1,60*SummonTypeTable!$Q$2/OFFSET(F1056,0,-1),
IF(F1056&lt;&gt;OFFSET(F1056,-1,0),OFFSET(F1056,-1,0)/OFFSET(F1056,0,-1),""))</f>
        <v/>
      </c>
      <c r="I1056">
        <f ca="1">(60+SUMIF(OFFSET(N1056,-$C1056+1,0,$C1056),"EN",OFFSET(O1056,-$C1056+1,0,$C1056))+SUMIF(OFFSET(S1056,-$C1056+1,0,$C1056),"EN",OFFSET(T1056,-$C1056+1,0,$C1056)))*SummonTypeTable!$Q$2</f>
        <v>5820</v>
      </c>
      <c r="J1056" t="str">
        <f ca="1">IF(C1056=1,60*SummonTypeTable!$Q$2-OFFSET(I1056,0,-4),
IF(I1056&lt;&gt;OFFSET(I1056,-1,0),OFFSET(I1056,-1,0)-OFFSET(I1056,0,-4),""))</f>
        <v/>
      </c>
      <c r="K1056" t="str">
        <f ca="1">IF(C1056=1,60*SummonTypeTable!$Q$2/OFFSET(I1056,0,-4),
IF(I1056&lt;&gt;OFFSET(I1056,-1,0),OFFSET(I1056,-1,0)/OFFSET(I1056,0,-4),""))</f>
        <v/>
      </c>
      <c r="L1056" t="str">
        <f t="shared" ca="1" si="198"/>
        <v>it</v>
      </c>
      <c r="M1056" t="s">
        <v>139</v>
      </c>
      <c r="N1056" t="s">
        <v>140</v>
      </c>
      <c r="O1056">
        <v>2</v>
      </c>
      <c r="P1056" t="str">
        <f t="shared" si="190"/>
        <v/>
      </c>
      <c r="Q1056" t="str">
        <f t="shared" ca="1" si="196"/>
        <v>cu</v>
      </c>
      <c r="R1056" t="s">
        <v>81</v>
      </c>
      <c r="S1056" t="s">
        <v>147</v>
      </c>
      <c r="T1056">
        <v>5150</v>
      </c>
      <c r="U1056" t="str">
        <f t="shared" ca="1" si="199"/>
        <v>it</v>
      </c>
      <c r="V1056" t="str">
        <f t="shared" si="191"/>
        <v>Cash_sCharacterGacha</v>
      </c>
      <c r="W1056">
        <f t="shared" si="192"/>
        <v>2</v>
      </c>
      <c r="X1056" t="str">
        <f t="shared" ca="1" si="193"/>
        <v>cu</v>
      </c>
      <c r="Y1056" t="str">
        <f t="shared" si="194"/>
        <v>GO</v>
      </c>
      <c r="Z1056">
        <f t="shared" si="195"/>
        <v>5150</v>
      </c>
    </row>
    <row r="1057" spans="1:26">
      <c r="A1057" t="str">
        <f t="shared" si="200"/>
        <v>rt3</v>
      </c>
      <c r="B1057" t="str">
        <f t="shared" si="201"/>
        <v>루틴3</v>
      </c>
      <c r="C1057">
        <v>204</v>
      </c>
      <c r="D1057">
        <v>165</v>
      </c>
      <c r="E1057">
        <f t="shared" ca="1" si="197"/>
        <v>17690</v>
      </c>
      <c r="F1057">
        <f ca="1">(60+SUMIF(OFFSET(N1057,-$C1057+1,0,$C1057),"EN",OFFSET(O1057,-$C1057+1,0,$C1057)))*SummonTypeTable!$Q$2</f>
        <v>5820</v>
      </c>
      <c r="G1057" t="str">
        <f ca="1">IF(C1057=1,60*SummonTypeTable!$Q$2-OFFSET(F1057,0,-1),
IF(F1057&lt;&gt;OFFSET(F1057,-1,0),OFFSET(F1057,-1,0)-OFFSET(F1057,0,-1),""))</f>
        <v/>
      </c>
      <c r="H1057" t="str">
        <f ca="1">IF(C1057=1,60*SummonTypeTable!$Q$2/OFFSET(F1057,0,-1),
IF(F1057&lt;&gt;OFFSET(F1057,-1,0),OFFSET(F1057,-1,0)/OFFSET(F1057,0,-1),""))</f>
        <v/>
      </c>
      <c r="I1057">
        <f ca="1">(60+SUMIF(OFFSET(N1057,-$C1057+1,0,$C1057),"EN",OFFSET(O1057,-$C1057+1,0,$C1057))+SUMIF(OFFSET(S1057,-$C1057+1,0,$C1057),"EN",OFFSET(T1057,-$C1057+1,0,$C1057)))*SummonTypeTable!$Q$2</f>
        <v>5820</v>
      </c>
      <c r="J1057" t="str">
        <f ca="1">IF(C1057=1,60*SummonTypeTable!$Q$2-OFFSET(I1057,0,-4),
IF(I1057&lt;&gt;OFFSET(I1057,-1,0),OFFSET(I1057,-1,0)-OFFSET(I1057,0,-4),""))</f>
        <v/>
      </c>
      <c r="K1057" t="str">
        <f ca="1">IF(C1057=1,60*SummonTypeTable!$Q$2/OFFSET(I1057,0,-4),
IF(I1057&lt;&gt;OFFSET(I1057,-1,0),OFFSET(I1057,-1,0)/OFFSET(I1057,0,-4),""))</f>
        <v/>
      </c>
      <c r="L1057" t="str">
        <f t="shared" ca="1" si="198"/>
        <v>cu</v>
      </c>
      <c r="M1057" t="s">
        <v>81</v>
      </c>
      <c r="N1057" t="s">
        <v>147</v>
      </c>
      <c r="O1057">
        <v>10350</v>
      </c>
      <c r="P1057" t="str">
        <f t="shared" si="190"/>
        <v/>
      </c>
      <c r="Q1057" t="str">
        <f t="shared" ca="1" si="196"/>
        <v>cu</v>
      </c>
      <c r="R1057" t="s">
        <v>81</v>
      </c>
      <c r="S1057" t="s">
        <v>147</v>
      </c>
      <c r="T1057">
        <v>5175</v>
      </c>
      <c r="U1057" t="str">
        <f t="shared" ca="1" si="199"/>
        <v>cu</v>
      </c>
      <c r="V1057" t="str">
        <f t="shared" si="191"/>
        <v>GO</v>
      </c>
      <c r="W1057">
        <f t="shared" si="192"/>
        <v>10350</v>
      </c>
      <c r="X1057" t="str">
        <f t="shared" ca="1" si="193"/>
        <v>cu</v>
      </c>
      <c r="Y1057" t="str">
        <f t="shared" si="194"/>
        <v>GO</v>
      </c>
      <c r="Z1057">
        <f t="shared" si="195"/>
        <v>5175</v>
      </c>
    </row>
    <row r="1058" spans="1:26">
      <c r="A1058" t="str">
        <f t="shared" si="200"/>
        <v>rt3</v>
      </c>
      <c r="B1058" t="str">
        <f t="shared" si="201"/>
        <v>루틴3</v>
      </c>
      <c r="C1058">
        <v>205</v>
      </c>
      <c r="D1058">
        <v>318</v>
      </c>
      <c r="E1058">
        <f t="shared" ca="1" si="197"/>
        <v>18008</v>
      </c>
      <c r="F1058">
        <f ca="1">(60+SUMIF(OFFSET(N1058,-$C1058+1,0,$C1058),"EN",OFFSET(O1058,-$C1058+1,0,$C1058)))*SummonTypeTable!$Q$2</f>
        <v>6126.6666666666661</v>
      </c>
      <c r="G1058">
        <f ca="1">IF(C1058=1,60*SummonTypeTable!$Q$2-OFFSET(F1058,0,-1),
IF(F1058&lt;&gt;OFFSET(F1058,-1,0),OFFSET(F1058,-1,0)-OFFSET(F1058,0,-1),""))</f>
        <v>-12188</v>
      </c>
      <c r="H1058">
        <f ca="1">IF(C1058=1,60*SummonTypeTable!$Q$2/OFFSET(F1058,0,-1),
IF(F1058&lt;&gt;OFFSET(F1058,-1,0),OFFSET(F1058,-1,0)/OFFSET(F1058,0,-1),""))</f>
        <v>0.32318969346956911</v>
      </c>
      <c r="I1058">
        <f ca="1">(60+SUMIF(OFFSET(N1058,-$C1058+1,0,$C1058),"EN",OFFSET(O1058,-$C1058+1,0,$C1058))+SUMIF(OFFSET(S1058,-$C1058+1,0,$C1058),"EN",OFFSET(T1058,-$C1058+1,0,$C1058)))*SummonTypeTable!$Q$2</f>
        <v>6126.6666666666661</v>
      </c>
      <c r="J1058">
        <f ca="1">IF(C1058=1,60*SummonTypeTable!$Q$2-OFFSET(I1058,0,-4),
IF(I1058&lt;&gt;OFFSET(I1058,-1,0),OFFSET(I1058,-1,0)-OFFSET(I1058,0,-4),""))</f>
        <v>-12188</v>
      </c>
      <c r="K1058">
        <f ca="1">IF(C1058=1,60*SummonTypeTable!$Q$2/OFFSET(I1058,0,-4),
IF(I1058&lt;&gt;OFFSET(I1058,-1,0),OFFSET(I1058,-1,0)/OFFSET(I1058,0,-4),""))</f>
        <v>0.32318969346956911</v>
      </c>
      <c r="L1058" t="str">
        <f t="shared" ca="1" si="198"/>
        <v>cu</v>
      </c>
      <c r="M1058" t="s">
        <v>81</v>
      </c>
      <c r="N1058" t="s">
        <v>146</v>
      </c>
      <c r="O1058">
        <v>460</v>
      </c>
      <c r="P1058" t="str">
        <f t="shared" ref="P1058:P1121" si="202">IF(M1058="장비1상자",
  IF(OR(N1058&gt;3,O1058&gt;5),"장비이상",""),
IF(N1058="GO",
  IF(O1058&lt;100,"골드이상",""),
IF(N1058="EN",
  IF(O1058&gt;29,"에너지너무많음",
  IF(O1058&gt;9,"에너지다소많음","")),"")))</f>
        <v>에너지너무많음</v>
      </c>
      <c r="Q1058" t="str">
        <f t="shared" ca="1" si="196"/>
        <v>cu</v>
      </c>
      <c r="R1058" t="s">
        <v>81</v>
      </c>
      <c r="S1058" t="s">
        <v>147</v>
      </c>
      <c r="T1058">
        <v>5200</v>
      </c>
      <c r="U1058" t="str">
        <f t="shared" ca="1" si="199"/>
        <v>cu</v>
      </c>
      <c r="V1058" t="str">
        <f t="shared" ref="V1058:V1121" si="203">IF(LEN(N1058)=0,"",N1058)</f>
        <v>EN</v>
      </c>
      <c r="W1058">
        <f t="shared" ref="W1058:W1121" si="204">IF(LEN(O1058)=0,"",O1058)</f>
        <v>460</v>
      </c>
      <c r="X1058" t="str">
        <f t="shared" ref="X1058:X1121" ca="1" si="205">IF(LEN(Q1058)=0,"",Q1058)</f>
        <v>cu</v>
      </c>
      <c r="Y1058" t="str">
        <f t="shared" ref="Y1058:Y1121" si="206">IF(LEN(S1058)=0,"",S1058)</f>
        <v>GO</v>
      </c>
      <c r="Z1058">
        <f t="shared" ref="Z1058:Z1121" si="207">IF(LEN(T1058)=0,"",T1058)</f>
        <v>5200</v>
      </c>
    </row>
    <row r="1059" spans="1:26">
      <c r="A1059" t="str">
        <f t="shared" si="200"/>
        <v>rt3</v>
      </c>
      <c r="B1059" t="str">
        <f t="shared" si="201"/>
        <v>루틴3</v>
      </c>
      <c r="C1059">
        <v>206</v>
      </c>
      <c r="D1059">
        <v>85</v>
      </c>
      <c r="E1059">
        <f t="shared" ca="1" si="197"/>
        <v>18093</v>
      </c>
      <c r="F1059">
        <f ca="1">(60+SUMIF(OFFSET(N1059,-$C1059+1,0,$C1059),"EN",OFFSET(O1059,-$C1059+1,0,$C1059)))*SummonTypeTable!$Q$2</f>
        <v>6126.6666666666661</v>
      </c>
      <c r="G1059" t="str">
        <f ca="1">IF(C1059=1,60*SummonTypeTable!$Q$2-OFFSET(F1059,0,-1),
IF(F1059&lt;&gt;OFFSET(F1059,-1,0),OFFSET(F1059,-1,0)-OFFSET(F1059,0,-1),""))</f>
        <v/>
      </c>
      <c r="H1059" t="str">
        <f ca="1">IF(C1059=1,60*SummonTypeTable!$Q$2/OFFSET(F1059,0,-1),
IF(F1059&lt;&gt;OFFSET(F1059,-1,0),OFFSET(F1059,-1,0)/OFFSET(F1059,0,-1),""))</f>
        <v/>
      </c>
      <c r="I1059">
        <f ca="1">(60+SUMIF(OFFSET(N1059,-$C1059+1,0,$C1059),"EN",OFFSET(O1059,-$C1059+1,0,$C1059))+SUMIF(OFFSET(S1059,-$C1059+1,0,$C1059),"EN",OFFSET(T1059,-$C1059+1,0,$C1059)))*SummonTypeTable!$Q$2</f>
        <v>6126.6666666666661</v>
      </c>
      <c r="J1059" t="str">
        <f ca="1">IF(C1059=1,60*SummonTypeTable!$Q$2-OFFSET(I1059,0,-4),
IF(I1059&lt;&gt;OFFSET(I1059,-1,0),OFFSET(I1059,-1,0)-OFFSET(I1059,0,-4),""))</f>
        <v/>
      </c>
      <c r="K1059" t="str">
        <f ca="1">IF(C1059=1,60*SummonTypeTable!$Q$2/OFFSET(I1059,0,-4),
IF(I1059&lt;&gt;OFFSET(I1059,-1,0),OFFSET(I1059,-1,0)/OFFSET(I1059,0,-4),""))</f>
        <v/>
      </c>
      <c r="L1059" t="str">
        <f t="shared" ca="1" si="198"/>
        <v>it</v>
      </c>
      <c r="M1059" t="s">
        <v>139</v>
      </c>
      <c r="N1059" t="s">
        <v>138</v>
      </c>
      <c r="O1059">
        <v>2</v>
      </c>
      <c r="P1059" t="str">
        <f t="shared" si="202"/>
        <v/>
      </c>
      <c r="Q1059" t="str">
        <f t="shared" ca="1" si="196"/>
        <v>cu</v>
      </c>
      <c r="R1059" t="s">
        <v>81</v>
      </c>
      <c r="S1059" t="s">
        <v>147</v>
      </c>
      <c r="T1059">
        <v>5225</v>
      </c>
      <c r="U1059" t="str">
        <f t="shared" ca="1" si="199"/>
        <v>it</v>
      </c>
      <c r="V1059" t="str">
        <f t="shared" si="203"/>
        <v>Cash_sSpellGacha</v>
      </c>
      <c r="W1059">
        <f t="shared" si="204"/>
        <v>2</v>
      </c>
      <c r="X1059" t="str">
        <f t="shared" ca="1" si="205"/>
        <v>cu</v>
      </c>
      <c r="Y1059" t="str">
        <f t="shared" si="206"/>
        <v>GO</v>
      </c>
      <c r="Z1059">
        <f t="shared" si="207"/>
        <v>5225</v>
      </c>
    </row>
    <row r="1060" spans="1:26">
      <c r="A1060" t="str">
        <f t="shared" si="200"/>
        <v>rt3</v>
      </c>
      <c r="B1060" t="str">
        <f t="shared" si="201"/>
        <v>루틴3</v>
      </c>
      <c r="C1060">
        <v>207</v>
      </c>
      <c r="D1060">
        <v>99</v>
      </c>
      <c r="E1060">
        <f t="shared" ca="1" si="197"/>
        <v>18192</v>
      </c>
      <c r="F1060">
        <f ca="1">(60+SUMIF(OFFSET(N1060,-$C1060+1,0,$C1060),"EN",OFFSET(O1060,-$C1060+1,0,$C1060)))*SummonTypeTable!$Q$2</f>
        <v>6126.6666666666661</v>
      </c>
      <c r="G1060" t="str">
        <f ca="1">IF(C1060=1,60*SummonTypeTable!$Q$2-OFFSET(F1060,0,-1),
IF(F1060&lt;&gt;OFFSET(F1060,-1,0),OFFSET(F1060,-1,0)-OFFSET(F1060,0,-1),""))</f>
        <v/>
      </c>
      <c r="H1060" t="str">
        <f ca="1">IF(C1060=1,60*SummonTypeTable!$Q$2/OFFSET(F1060,0,-1),
IF(F1060&lt;&gt;OFFSET(F1060,-1,0),OFFSET(F1060,-1,0)/OFFSET(F1060,0,-1),""))</f>
        <v/>
      </c>
      <c r="I1060">
        <f ca="1">(60+SUMIF(OFFSET(N1060,-$C1060+1,0,$C1060),"EN",OFFSET(O1060,-$C1060+1,0,$C1060))+SUMIF(OFFSET(S1060,-$C1060+1,0,$C1060),"EN",OFFSET(T1060,-$C1060+1,0,$C1060)))*SummonTypeTable!$Q$2</f>
        <v>6126.6666666666661</v>
      </c>
      <c r="J1060" t="str">
        <f ca="1">IF(C1060=1,60*SummonTypeTable!$Q$2-OFFSET(I1060,0,-4),
IF(I1060&lt;&gt;OFFSET(I1060,-1,0),OFFSET(I1060,-1,0)-OFFSET(I1060,0,-4),""))</f>
        <v/>
      </c>
      <c r="K1060" t="str">
        <f ca="1">IF(C1060=1,60*SummonTypeTable!$Q$2/OFFSET(I1060,0,-4),
IF(I1060&lt;&gt;OFFSET(I1060,-1,0),OFFSET(I1060,-1,0)/OFFSET(I1060,0,-4),""))</f>
        <v/>
      </c>
      <c r="L1060" t="str">
        <f t="shared" ca="1" si="198"/>
        <v>cu</v>
      </c>
      <c r="M1060" t="s">
        <v>81</v>
      </c>
      <c r="N1060" t="s">
        <v>147</v>
      </c>
      <c r="O1060">
        <v>10500</v>
      </c>
      <c r="P1060" t="str">
        <f t="shared" si="202"/>
        <v/>
      </c>
      <c r="Q1060" t="str">
        <f t="shared" ca="1" si="196"/>
        <v>cu</v>
      </c>
      <c r="R1060" t="s">
        <v>81</v>
      </c>
      <c r="S1060" t="s">
        <v>147</v>
      </c>
      <c r="T1060">
        <v>5250</v>
      </c>
      <c r="U1060" t="str">
        <f t="shared" ca="1" si="199"/>
        <v>cu</v>
      </c>
      <c r="V1060" t="str">
        <f t="shared" si="203"/>
        <v>GO</v>
      </c>
      <c r="W1060">
        <f t="shared" si="204"/>
        <v>10500</v>
      </c>
      <c r="X1060" t="str">
        <f t="shared" ca="1" si="205"/>
        <v>cu</v>
      </c>
      <c r="Y1060" t="str">
        <f t="shared" si="206"/>
        <v>GO</v>
      </c>
      <c r="Z1060">
        <f t="shared" si="207"/>
        <v>5250</v>
      </c>
    </row>
    <row r="1061" spans="1:26">
      <c r="A1061" t="str">
        <f t="shared" si="200"/>
        <v>rt3</v>
      </c>
      <c r="B1061" t="str">
        <f t="shared" si="201"/>
        <v>루틴3</v>
      </c>
      <c r="C1061">
        <v>208</v>
      </c>
      <c r="D1061">
        <v>111</v>
      </c>
      <c r="E1061">
        <f t="shared" ca="1" si="197"/>
        <v>18303</v>
      </c>
      <c r="F1061">
        <f ca="1">(60+SUMIF(OFFSET(N1061,-$C1061+1,0,$C1061),"EN",OFFSET(O1061,-$C1061+1,0,$C1061)))*SummonTypeTable!$Q$2</f>
        <v>6126.6666666666661</v>
      </c>
      <c r="G1061" t="str">
        <f ca="1">IF(C1061=1,60*SummonTypeTable!$Q$2-OFFSET(F1061,0,-1),
IF(F1061&lt;&gt;OFFSET(F1061,-1,0),OFFSET(F1061,-1,0)-OFFSET(F1061,0,-1),""))</f>
        <v/>
      </c>
      <c r="H1061" t="str">
        <f ca="1">IF(C1061=1,60*SummonTypeTable!$Q$2/OFFSET(F1061,0,-1),
IF(F1061&lt;&gt;OFFSET(F1061,-1,0),OFFSET(F1061,-1,0)/OFFSET(F1061,0,-1),""))</f>
        <v/>
      </c>
      <c r="I1061">
        <f ca="1">(60+SUMIF(OFFSET(N1061,-$C1061+1,0,$C1061),"EN",OFFSET(O1061,-$C1061+1,0,$C1061))+SUMIF(OFFSET(S1061,-$C1061+1,0,$C1061),"EN",OFFSET(T1061,-$C1061+1,0,$C1061)))*SummonTypeTable!$Q$2</f>
        <v>6126.6666666666661</v>
      </c>
      <c r="J1061" t="str">
        <f ca="1">IF(C1061=1,60*SummonTypeTable!$Q$2-OFFSET(I1061,0,-4),
IF(I1061&lt;&gt;OFFSET(I1061,-1,0),OFFSET(I1061,-1,0)-OFFSET(I1061,0,-4),""))</f>
        <v/>
      </c>
      <c r="K1061" t="str">
        <f ca="1">IF(C1061=1,60*SummonTypeTable!$Q$2/OFFSET(I1061,0,-4),
IF(I1061&lt;&gt;OFFSET(I1061,-1,0),OFFSET(I1061,-1,0)/OFFSET(I1061,0,-4),""))</f>
        <v/>
      </c>
      <c r="L1061" t="str">
        <f t="shared" ca="1" si="198"/>
        <v>it</v>
      </c>
      <c r="M1061" t="s">
        <v>139</v>
      </c>
      <c r="N1061" t="s">
        <v>140</v>
      </c>
      <c r="O1061">
        <v>2</v>
      </c>
      <c r="P1061" t="str">
        <f t="shared" si="202"/>
        <v/>
      </c>
      <c r="Q1061" t="str">
        <f t="shared" ca="1" si="196"/>
        <v>cu</v>
      </c>
      <c r="R1061" t="s">
        <v>81</v>
      </c>
      <c r="S1061" t="s">
        <v>147</v>
      </c>
      <c r="T1061">
        <v>5275</v>
      </c>
      <c r="U1061" t="str">
        <f t="shared" ca="1" si="199"/>
        <v>it</v>
      </c>
      <c r="V1061" t="str">
        <f t="shared" si="203"/>
        <v>Cash_sCharacterGacha</v>
      </c>
      <c r="W1061">
        <f t="shared" si="204"/>
        <v>2</v>
      </c>
      <c r="X1061" t="str">
        <f t="shared" ca="1" si="205"/>
        <v>cu</v>
      </c>
      <c r="Y1061" t="str">
        <f t="shared" si="206"/>
        <v>GO</v>
      </c>
      <c r="Z1061">
        <f t="shared" si="207"/>
        <v>5275</v>
      </c>
    </row>
    <row r="1062" spans="1:26">
      <c r="A1062" t="str">
        <f t="shared" si="200"/>
        <v>rt3</v>
      </c>
      <c r="B1062" t="str">
        <f t="shared" si="201"/>
        <v>루틴3</v>
      </c>
      <c r="C1062">
        <v>209</v>
      </c>
      <c r="D1062">
        <v>125</v>
      </c>
      <c r="E1062">
        <f t="shared" ca="1" si="197"/>
        <v>18428</v>
      </c>
      <c r="F1062">
        <f ca="1">(60+SUMIF(OFFSET(N1062,-$C1062+1,0,$C1062),"EN",OFFSET(O1062,-$C1062+1,0,$C1062)))*SummonTypeTable!$Q$2</f>
        <v>6126.6666666666661</v>
      </c>
      <c r="G1062" t="str">
        <f ca="1">IF(C1062=1,60*SummonTypeTable!$Q$2-OFFSET(F1062,0,-1),
IF(F1062&lt;&gt;OFFSET(F1062,-1,0),OFFSET(F1062,-1,0)-OFFSET(F1062,0,-1),""))</f>
        <v/>
      </c>
      <c r="H1062" t="str">
        <f ca="1">IF(C1062=1,60*SummonTypeTable!$Q$2/OFFSET(F1062,0,-1),
IF(F1062&lt;&gt;OFFSET(F1062,-1,0),OFFSET(F1062,-1,0)/OFFSET(F1062,0,-1),""))</f>
        <v/>
      </c>
      <c r="I1062">
        <f ca="1">(60+SUMIF(OFFSET(N1062,-$C1062+1,0,$C1062),"EN",OFFSET(O1062,-$C1062+1,0,$C1062))+SUMIF(OFFSET(S1062,-$C1062+1,0,$C1062),"EN",OFFSET(T1062,-$C1062+1,0,$C1062)))*SummonTypeTable!$Q$2</f>
        <v>6126.6666666666661</v>
      </c>
      <c r="J1062" t="str">
        <f ca="1">IF(C1062=1,60*SummonTypeTable!$Q$2-OFFSET(I1062,0,-4),
IF(I1062&lt;&gt;OFFSET(I1062,-1,0),OFFSET(I1062,-1,0)-OFFSET(I1062,0,-4),""))</f>
        <v/>
      </c>
      <c r="K1062" t="str">
        <f ca="1">IF(C1062=1,60*SummonTypeTable!$Q$2/OFFSET(I1062,0,-4),
IF(I1062&lt;&gt;OFFSET(I1062,-1,0),OFFSET(I1062,-1,0)/OFFSET(I1062,0,-4),""))</f>
        <v/>
      </c>
      <c r="L1062" t="str">
        <f t="shared" ca="1" si="198"/>
        <v>cu</v>
      </c>
      <c r="M1062" t="s">
        <v>81</v>
      </c>
      <c r="N1062" t="s">
        <v>147</v>
      </c>
      <c r="O1062">
        <v>10600</v>
      </c>
      <c r="P1062" t="str">
        <f t="shared" si="202"/>
        <v/>
      </c>
      <c r="Q1062" t="str">
        <f t="shared" ca="1" si="196"/>
        <v>cu</v>
      </c>
      <c r="R1062" t="s">
        <v>81</v>
      </c>
      <c r="S1062" t="s">
        <v>147</v>
      </c>
      <c r="T1062">
        <v>5300</v>
      </c>
      <c r="U1062" t="str">
        <f t="shared" ca="1" si="199"/>
        <v>cu</v>
      </c>
      <c r="V1062" t="str">
        <f t="shared" si="203"/>
        <v>GO</v>
      </c>
      <c r="W1062">
        <f t="shared" si="204"/>
        <v>10600</v>
      </c>
      <c r="X1062" t="str">
        <f t="shared" ca="1" si="205"/>
        <v>cu</v>
      </c>
      <c r="Y1062" t="str">
        <f t="shared" si="206"/>
        <v>GO</v>
      </c>
      <c r="Z1062">
        <f t="shared" si="207"/>
        <v>5300</v>
      </c>
    </row>
    <row r="1063" spans="1:26">
      <c r="A1063" t="str">
        <f t="shared" si="200"/>
        <v>rt3</v>
      </c>
      <c r="B1063" t="str">
        <f t="shared" si="201"/>
        <v>루틴3</v>
      </c>
      <c r="C1063">
        <v>210</v>
      </c>
      <c r="D1063">
        <v>135</v>
      </c>
      <c r="E1063">
        <f t="shared" ca="1" si="197"/>
        <v>18563</v>
      </c>
      <c r="F1063">
        <f ca="1">(60+SUMIF(OFFSET(N1063,-$C1063+1,0,$C1063),"EN",OFFSET(O1063,-$C1063+1,0,$C1063)))*SummonTypeTable!$Q$2</f>
        <v>6126.6666666666661</v>
      </c>
      <c r="G1063" t="str">
        <f ca="1">IF(C1063=1,60*SummonTypeTable!$Q$2-OFFSET(F1063,0,-1),
IF(F1063&lt;&gt;OFFSET(F1063,-1,0),OFFSET(F1063,-1,0)-OFFSET(F1063,0,-1),""))</f>
        <v/>
      </c>
      <c r="H1063" t="str">
        <f ca="1">IF(C1063=1,60*SummonTypeTable!$Q$2/OFFSET(F1063,0,-1),
IF(F1063&lt;&gt;OFFSET(F1063,-1,0),OFFSET(F1063,-1,0)/OFFSET(F1063,0,-1),""))</f>
        <v/>
      </c>
      <c r="I1063">
        <f ca="1">(60+SUMIF(OFFSET(N1063,-$C1063+1,0,$C1063),"EN",OFFSET(O1063,-$C1063+1,0,$C1063))+SUMIF(OFFSET(S1063,-$C1063+1,0,$C1063),"EN",OFFSET(T1063,-$C1063+1,0,$C1063)))*SummonTypeTable!$Q$2</f>
        <v>6126.6666666666661</v>
      </c>
      <c r="J1063" t="str">
        <f ca="1">IF(C1063=1,60*SummonTypeTable!$Q$2-OFFSET(I1063,0,-4),
IF(I1063&lt;&gt;OFFSET(I1063,-1,0),OFFSET(I1063,-1,0)-OFFSET(I1063,0,-4),""))</f>
        <v/>
      </c>
      <c r="K1063" t="str">
        <f ca="1">IF(C1063=1,60*SummonTypeTable!$Q$2/OFFSET(I1063,0,-4),
IF(I1063&lt;&gt;OFFSET(I1063,-1,0),OFFSET(I1063,-1,0)/OFFSET(I1063,0,-4),""))</f>
        <v/>
      </c>
      <c r="L1063" t="str">
        <f t="shared" ca="1" si="198"/>
        <v>cu</v>
      </c>
      <c r="M1063" t="s">
        <v>81</v>
      </c>
      <c r="N1063" t="s">
        <v>147</v>
      </c>
      <c r="O1063">
        <v>10650</v>
      </c>
      <c r="P1063" t="str">
        <f t="shared" si="202"/>
        <v/>
      </c>
      <c r="Q1063" t="str">
        <f t="shared" ca="1" si="196"/>
        <v>cu</v>
      </c>
      <c r="R1063" t="s">
        <v>81</v>
      </c>
      <c r="S1063" t="s">
        <v>147</v>
      </c>
      <c r="T1063">
        <v>5325</v>
      </c>
      <c r="U1063" t="str">
        <f t="shared" ca="1" si="199"/>
        <v>cu</v>
      </c>
      <c r="V1063" t="str">
        <f t="shared" si="203"/>
        <v>GO</v>
      </c>
      <c r="W1063">
        <f t="shared" si="204"/>
        <v>10650</v>
      </c>
      <c r="X1063" t="str">
        <f t="shared" ca="1" si="205"/>
        <v>cu</v>
      </c>
      <c r="Y1063" t="str">
        <f t="shared" si="206"/>
        <v>GO</v>
      </c>
      <c r="Z1063">
        <f t="shared" si="207"/>
        <v>5325</v>
      </c>
    </row>
    <row r="1064" spans="1:26">
      <c r="A1064" t="str">
        <f t="shared" si="200"/>
        <v>rt3</v>
      </c>
      <c r="B1064" t="str">
        <f t="shared" si="201"/>
        <v>루틴3</v>
      </c>
      <c r="C1064">
        <v>211</v>
      </c>
      <c r="D1064">
        <v>289</v>
      </c>
      <c r="E1064">
        <f t="shared" ca="1" si="197"/>
        <v>18852</v>
      </c>
      <c r="F1064">
        <f ca="1">(60+SUMIF(OFFSET(N1064,-$C1064+1,0,$C1064),"EN",OFFSET(O1064,-$C1064+1,0,$C1064)))*SummonTypeTable!$Q$2</f>
        <v>6453.333333333333</v>
      </c>
      <c r="G1064">
        <f ca="1">IF(C1064=1,60*SummonTypeTable!$Q$2-OFFSET(F1064,0,-1),
IF(F1064&lt;&gt;OFFSET(F1064,-1,0),OFFSET(F1064,-1,0)-OFFSET(F1064,0,-1),""))</f>
        <v>-12725.333333333334</v>
      </c>
      <c r="H1064">
        <f ca="1">IF(C1064=1,60*SummonTypeTable!$Q$2/OFFSET(F1064,0,-1),
IF(F1064&lt;&gt;OFFSET(F1064,-1,0),OFFSET(F1064,-1,0)/OFFSET(F1064,0,-1),""))</f>
        <v>0.32498762288704997</v>
      </c>
      <c r="I1064">
        <f ca="1">(60+SUMIF(OFFSET(N1064,-$C1064+1,0,$C1064),"EN",OFFSET(O1064,-$C1064+1,0,$C1064))+SUMIF(OFFSET(S1064,-$C1064+1,0,$C1064),"EN",OFFSET(T1064,-$C1064+1,0,$C1064)))*SummonTypeTable!$Q$2</f>
        <v>6453.333333333333</v>
      </c>
      <c r="J1064">
        <f ca="1">IF(C1064=1,60*SummonTypeTable!$Q$2-OFFSET(I1064,0,-4),
IF(I1064&lt;&gt;OFFSET(I1064,-1,0),OFFSET(I1064,-1,0)-OFFSET(I1064,0,-4),""))</f>
        <v>-12725.333333333334</v>
      </c>
      <c r="K1064">
        <f ca="1">IF(C1064=1,60*SummonTypeTable!$Q$2/OFFSET(I1064,0,-4),
IF(I1064&lt;&gt;OFFSET(I1064,-1,0),OFFSET(I1064,-1,0)/OFFSET(I1064,0,-4),""))</f>
        <v>0.32498762288704997</v>
      </c>
      <c r="L1064" t="str">
        <f t="shared" ca="1" si="198"/>
        <v>cu</v>
      </c>
      <c r="M1064" t="s">
        <v>81</v>
      </c>
      <c r="N1064" t="s">
        <v>146</v>
      </c>
      <c r="O1064">
        <v>490</v>
      </c>
      <c r="P1064" t="str">
        <f t="shared" si="202"/>
        <v>에너지너무많음</v>
      </c>
      <c r="Q1064" t="str">
        <f t="shared" ca="1" si="196"/>
        <v>cu</v>
      </c>
      <c r="R1064" t="s">
        <v>81</v>
      </c>
      <c r="S1064" t="s">
        <v>147</v>
      </c>
      <c r="T1064">
        <v>5350</v>
      </c>
      <c r="U1064" t="str">
        <f t="shared" ca="1" si="199"/>
        <v>cu</v>
      </c>
      <c r="V1064" t="str">
        <f t="shared" si="203"/>
        <v>EN</v>
      </c>
      <c r="W1064">
        <f t="shared" si="204"/>
        <v>490</v>
      </c>
      <c r="X1064" t="str">
        <f t="shared" ca="1" si="205"/>
        <v>cu</v>
      </c>
      <c r="Y1064" t="str">
        <f t="shared" si="206"/>
        <v>GO</v>
      </c>
      <c r="Z1064">
        <f t="shared" si="207"/>
        <v>5350</v>
      </c>
    </row>
    <row r="1065" spans="1:26">
      <c r="A1065" t="str">
        <f t="shared" si="200"/>
        <v>rt3</v>
      </c>
      <c r="B1065" t="str">
        <f t="shared" si="201"/>
        <v>루틴3</v>
      </c>
      <c r="C1065">
        <v>212</v>
      </c>
      <c r="D1065">
        <v>101</v>
      </c>
      <c r="E1065">
        <f t="shared" ca="1" si="197"/>
        <v>18953</v>
      </c>
      <c r="F1065">
        <f ca="1">(60+SUMIF(OFFSET(N1065,-$C1065+1,0,$C1065),"EN",OFFSET(O1065,-$C1065+1,0,$C1065)))*SummonTypeTable!$Q$2</f>
        <v>6453.333333333333</v>
      </c>
      <c r="G1065" t="str">
        <f ca="1">IF(C1065=1,60*SummonTypeTable!$Q$2-OFFSET(F1065,0,-1),
IF(F1065&lt;&gt;OFFSET(F1065,-1,0),OFFSET(F1065,-1,0)-OFFSET(F1065,0,-1),""))</f>
        <v/>
      </c>
      <c r="H1065" t="str">
        <f ca="1">IF(C1065=1,60*SummonTypeTable!$Q$2/OFFSET(F1065,0,-1),
IF(F1065&lt;&gt;OFFSET(F1065,-1,0),OFFSET(F1065,-1,0)/OFFSET(F1065,0,-1),""))</f>
        <v/>
      </c>
      <c r="I1065">
        <f ca="1">(60+SUMIF(OFFSET(N1065,-$C1065+1,0,$C1065),"EN",OFFSET(O1065,-$C1065+1,0,$C1065))+SUMIF(OFFSET(S1065,-$C1065+1,0,$C1065),"EN",OFFSET(T1065,-$C1065+1,0,$C1065)))*SummonTypeTable!$Q$2</f>
        <v>6453.333333333333</v>
      </c>
      <c r="J1065" t="str">
        <f ca="1">IF(C1065=1,60*SummonTypeTable!$Q$2-OFFSET(I1065,0,-4),
IF(I1065&lt;&gt;OFFSET(I1065,-1,0),OFFSET(I1065,-1,0)-OFFSET(I1065,0,-4),""))</f>
        <v/>
      </c>
      <c r="K1065" t="str">
        <f ca="1">IF(C1065=1,60*SummonTypeTable!$Q$2/OFFSET(I1065,0,-4),
IF(I1065&lt;&gt;OFFSET(I1065,-1,0),OFFSET(I1065,-1,0)/OFFSET(I1065,0,-4),""))</f>
        <v/>
      </c>
      <c r="L1065" t="str">
        <f t="shared" ca="1" si="198"/>
        <v>cu</v>
      </c>
      <c r="M1065" t="s">
        <v>81</v>
      </c>
      <c r="N1065" t="s">
        <v>147</v>
      </c>
      <c r="O1065">
        <v>10750</v>
      </c>
      <c r="P1065" t="str">
        <f t="shared" si="202"/>
        <v/>
      </c>
      <c r="Q1065" t="str">
        <f t="shared" ca="1" si="196"/>
        <v>cu</v>
      </c>
      <c r="R1065" t="s">
        <v>81</v>
      </c>
      <c r="S1065" t="s">
        <v>147</v>
      </c>
      <c r="T1065">
        <v>5375</v>
      </c>
      <c r="U1065" t="str">
        <f t="shared" ca="1" si="199"/>
        <v>cu</v>
      </c>
      <c r="V1065" t="str">
        <f t="shared" si="203"/>
        <v>GO</v>
      </c>
      <c r="W1065">
        <f t="shared" si="204"/>
        <v>10750</v>
      </c>
      <c r="X1065" t="str">
        <f t="shared" ca="1" si="205"/>
        <v>cu</v>
      </c>
      <c r="Y1065" t="str">
        <f t="shared" si="206"/>
        <v>GO</v>
      </c>
      <c r="Z1065">
        <f t="shared" si="207"/>
        <v>5375</v>
      </c>
    </row>
    <row r="1066" spans="1:26">
      <c r="A1066" t="str">
        <f t="shared" si="200"/>
        <v>rt3</v>
      </c>
      <c r="B1066" t="str">
        <f t="shared" si="201"/>
        <v>루틴3</v>
      </c>
      <c r="C1066">
        <v>213</v>
      </c>
      <c r="D1066">
        <v>258</v>
      </c>
      <c r="E1066">
        <f t="shared" ca="1" si="197"/>
        <v>19211</v>
      </c>
      <c r="F1066">
        <f ca="1">(60+SUMIF(OFFSET(N1066,-$C1066+1,0,$C1066),"EN",OFFSET(O1066,-$C1066+1,0,$C1066)))*SummonTypeTable!$Q$2</f>
        <v>6453.333333333333</v>
      </c>
      <c r="G1066" t="str">
        <f ca="1">IF(C1066=1,60*SummonTypeTable!$Q$2-OFFSET(F1066,0,-1),
IF(F1066&lt;&gt;OFFSET(F1066,-1,0),OFFSET(F1066,-1,0)-OFFSET(F1066,0,-1),""))</f>
        <v/>
      </c>
      <c r="H1066" t="str">
        <f ca="1">IF(C1066=1,60*SummonTypeTable!$Q$2/OFFSET(F1066,0,-1),
IF(F1066&lt;&gt;OFFSET(F1066,-1,0),OFFSET(F1066,-1,0)/OFFSET(F1066,0,-1),""))</f>
        <v/>
      </c>
      <c r="I1066">
        <f ca="1">(60+SUMIF(OFFSET(N1066,-$C1066+1,0,$C1066),"EN",OFFSET(O1066,-$C1066+1,0,$C1066))+SUMIF(OFFSET(S1066,-$C1066+1,0,$C1066),"EN",OFFSET(T1066,-$C1066+1,0,$C1066)))*SummonTypeTable!$Q$2</f>
        <v>6453.333333333333</v>
      </c>
      <c r="J1066" t="str">
        <f ca="1">IF(C1066=1,60*SummonTypeTable!$Q$2-OFFSET(I1066,0,-4),
IF(I1066&lt;&gt;OFFSET(I1066,-1,0),OFFSET(I1066,-1,0)-OFFSET(I1066,0,-4),""))</f>
        <v/>
      </c>
      <c r="K1066" t="str">
        <f ca="1">IF(C1066=1,60*SummonTypeTable!$Q$2/OFFSET(I1066,0,-4),
IF(I1066&lt;&gt;OFFSET(I1066,-1,0),OFFSET(I1066,-1,0)/OFFSET(I1066,0,-4),""))</f>
        <v/>
      </c>
      <c r="L1066" t="str">
        <f t="shared" ca="1" si="198"/>
        <v>it</v>
      </c>
      <c r="M1066" t="s">
        <v>139</v>
      </c>
      <c r="N1066" t="s">
        <v>158</v>
      </c>
      <c r="O1066">
        <v>3</v>
      </c>
      <c r="P1066" t="str">
        <f t="shared" si="202"/>
        <v/>
      </c>
      <c r="Q1066" t="str">
        <f t="shared" ca="1" si="196"/>
        <v>cu</v>
      </c>
      <c r="R1066" t="s">
        <v>81</v>
      </c>
      <c r="S1066" t="s">
        <v>147</v>
      </c>
      <c r="T1066">
        <v>5400</v>
      </c>
      <c r="U1066" t="str">
        <f t="shared" ca="1" si="199"/>
        <v>it</v>
      </c>
      <c r="V1066" t="str">
        <f t="shared" si="203"/>
        <v>Cash_sEquipGacha</v>
      </c>
      <c r="W1066">
        <f t="shared" si="204"/>
        <v>3</v>
      </c>
      <c r="X1066" t="str">
        <f t="shared" ca="1" si="205"/>
        <v>cu</v>
      </c>
      <c r="Y1066" t="str">
        <f t="shared" si="206"/>
        <v>GO</v>
      </c>
      <c r="Z1066">
        <f t="shared" si="207"/>
        <v>5400</v>
      </c>
    </row>
    <row r="1067" spans="1:26">
      <c r="A1067" t="str">
        <f t="shared" si="200"/>
        <v>rt3</v>
      </c>
      <c r="B1067" t="str">
        <f t="shared" si="201"/>
        <v>루틴3</v>
      </c>
      <c r="C1067">
        <v>214</v>
      </c>
      <c r="D1067">
        <v>513</v>
      </c>
      <c r="E1067">
        <f t="shared" ca="1" si="197"/>
        <v>19724</v>
      </c>
      <c r="F1067">
        <f ca="1">(60+SUMIF(OFFSET(N1067,-$C1067+1,0,$C1067),"EN",OFFSET(O1067,-$C1067+1,0,$C1067)))*SummonTypeTable!$Q$2</f>
        <v>6453.333333333333</v>
      </c>
      <c r="G1067" t="str">
        <f ca="1">IF(C1067=1,60*SummonTypeTable!$Q$2-OFFSET(F1067,0,-1),
IF(F1067&lt;&gt;OFFSET(F1067,-1,0),OFFSET(F1067,-1,0)-OFFSET(F1067,0,-1),""))</f>
        <v/>
      </c>
      <c r="H1067" t="str">
        <f ca="1">IF(C1067=1,60*SummonTypeTable!$Q$2/OFFSET(F1067,0,-1),
IF(F1067&lt;&gt;OFFSET(F1067,-1,0),OFFSET(F1067,-1,0)/OFFSET(F1067,0,-1),""))</f>
        <v/>
      </c>
      <c r="I1067">
        <f ca="1">(60+SUMIF(OFFSET(N1067,-$C1067+1,0,$C1067),"EN",OFFSET(O1067,-$C1067+1,0,$C1067))+SUMIF(OFFSET(S1067,-$C1067+1,0,$C1067),"EN",OFFSET(T1067,-$C1067+1,0,$C1067)))*SummonTypeTable!$Q$2</f>
        <v>6453.333333333333</v>
      </c>
      <c r="J1067" t="str">
        <f ca="1">IF(C1067=1,60*SummonTypeTable!$Q$2-OFFSET(I1067,0,-4),
IF(I1067&lt;&gt;OFFSET(I1067,-1,0),OFFSET(I1067,-1,0)-OFFSET(I1067,0,-4),""))</f>
        <v/>
      </c>
      <c r="K1067" t="str">
        <f ca="1">IF(C1067=1,60*SummonTypeTable!$Q$2/OFFSET(I1067,0,-4),
IF(I1067&lt;&gt;OFFSET(I1067,-1,0),OFFSET(I1067,-1,0)/OFFSET(I1067,0,-4),""))</f>
        <v/>
      </c>
      <c r="L1067" t="str">
        <f t="shared" ca="1" si="198"/>
        <v>cu</v>
      </c>
      <c r="M1067" t="s">
        <v>81</v>
      </c>
      <c r="N1067" t="s">
        <v>153</v>
      </c>
      <c r="O1067">
        <v>36</v>
      </c>
      <c r="P1067" t="str">
        <f t="shared" si="202"/>
        <v/>
      </c>
      <c r="Q1067" t="str">
        <f t="shared" ca="1" si="196"/>
        <v>cu</v>
      </c>
      <c r="R1067" t="s">
        <v>81</v>
      </c>
      <c r="S1067" t="s">
        <v>153</v>
      </c>
      <c r="T1067">
        <v>12</v>
      </c>
      <c r="U1067" t="str">
        <f t="shared" ca="1" si="199"/>
        <v>cu</v>
      </c>
      <c r="V1067" t="str">
        <f t="shared" si="203"/>
        <v>DI</v>
      </c>
      <c r="W1067">
        <f t="shared" si="204"/>
        <v>36</v>
      </c>
      <c r="X1067" t="str">
        <f t="shared" ca="1" si="205"/>
        <v>cu</v>
      </c>
      <c r="Y1067" t="str">
        <f t="shared" si="206"/>
        <v>DI</v>
      </c>
      <c r="Z1067">
        <f t="shared" si="207"/>
        <v>12</v>
      </c>
    </row>
    <row r="1068" spans="1:26">
      <c r="A1068" t="str">
        <f t="shared" si="200"/>
        <v>rt3</v>
      </c>
      <c r="B1068" t="str">
        <f t="shared" si="201"/>
        <v>루틴3</v>
      </c>
      <c r="C1068">
        <v>215</v>
      </c>
      <c r="D1068">
        <v>135</v>
      </c>
      <c r="E1068">
        <f t="shared" ca="1" si="197"/>
        <v>19859</v>
      </c>
      <c r="F1068">
        <f ca="1">(60+SUMIF(OFFSET(N1068,-$C1068+1,0,$C1068),"EN",OFFSET(O1068,-$C1068+1,0,$C1068)))*SummonTypeTable!$Q$2</f>
        <v>6453.333333333333</v>
      </c>
      <c r="G1068" t="str">
        <f ca="1">IF(C1068=1,60*SummonTypeTable!$Q$2-OFFSET(F1068,0,-1),
IF(F1068&lt;&gt;OFFSET(F1068,-1,0),OFFSET(F1068,-1,0)-OFFSET(F1068,0,-1),""))</f>
        <v/>
      </c>
      <c r="H1068" t="str">
        <f ca="1">IF(C1068=1,60*SummonTypeTable!$Q$2/OFFSET(F1068,0,-1),
IF(F1068&lt;&gt;OFFSET(F1068,-1,0),OFFSET(F1068,-1,0)/OFFSET(F1068,0,-1),""))</f>
        <v/>
      </c>
      <c r="I1068">
        <f ca="1">(60+SUMIF(OFFSET(N1068,-$C1068+1,0,$C1068),"EN",OFFSET(O1068,-$C1068+1,0,$C1068))+SUMIF(OFFSET(S1068,-$C1068+1,0,$C1068),"EN",OFFSET(T1068,-$C1068+1,0,$C1068)))*SummonTypeTable!$Q$2</f>
        <v>6453.333333333333</v>
      </c>
      <c r="J1068" t="str">
        <f ca="1">IF(C1068=1,60*SummonTypeTable!$Q$2-OFFSET(I1068,0,-4),
IF(I1068&lt;&gt;OFFSET(I1068,-1,0),OFFSET(I1068,-1,0)-OFFSET(I1068,0,-4),""))</f>
        <v/>
      </c>
      <c r="K1068" t="str">
        <f ca="1">IF(C1068=1,60*SummonTypeTable!$Q$2/OFFSET(I1068,0,-4),
IF(I1068&lt;&gt;OFFSET(I1068,-1,0),OFFSET(I1068,-1,0)/OFFSET(I1068,0,-4),""))</f>
        <v/>
      </c>
      <c r="L1068" t="str">
        <f t="shared" ca="1" si="198"/>
        <v>cu</v>
      </c>
      <c r="M1068" t="s">
        <v>81</v>
      </c>
      <c r="N1068" t="s">
        <v>147</v>
      </c>
      <c r="O1068">
        <v>10900</v>
      </c>
      <c r="P1068" t="str">
        <f t="shared" si="202"/>
        <v/>
      </c>
      <c r="Q1068" t="str">
        <f t="shared" ca="1" si="196"/>
        <v>cu</v>
      </c>
      <c r="R1068" t="s">
        <v>81</v>
      </c>
      <c r="S1068" t="s">
        <v>147</v>
      </c>
      <c r="T1068">
        <v>5450</v>
      </c>
      <c r="U1068" t="str">
        <f t="shared" ca="1" si="199"/>
        <v>cu</v>
      </c>
      <c r="V1068" t="str">
        <f t="shared" si="203"/>
        <v>GO</v>
      </c>
      <c r="W1068">
        <f t="shared" si="204"/>
        <v>10900</v>
      </c>
      <c r="X1068" t="str">
        <f t="shared" ca="1" si="205"/>
        <v>cu</v>
      </c>
      <c r="Y1068" t="str">
        <f t="shared" si="206"/>
        <v>GO</v>
      </c>
      <c r="Z1068">
        <f t="shared" si="207"/>
        <v>5450</v>
      </c>
    </row>
    <row r="1069" spans="1:26">
      <c r="A1069" t="str">
        <f t="shared" si="200"/>
        <v>rt3</v>
      </c>
      <c r="B1069" t="str">
        <f t="shared" si="201"/>
        <v>루틴3</v>
      </c>
      <c r="C1069">
        <v>216</v>
      </c>
      <c r="D1069">
        <v>284</v>
      </c>
      <c r="E1069">
        <f t="shared" ca="1" si="197"/>
        <v>20143</v>
      </c>
      <c r="F1069">
        <f ca="1">(60+SUMIF(OFFSET(N1069,-$C1069+1,0,$C1069),"EN",OFFSET(O1069,-$C1069+1,0,$C1069)))*SummonTypeTable!$Q$2</f>
        <v>6453.333333333333</v>
      </c>
      <c r="G1069" t="str">
        <f ca="1">IF(C1069=1,60*SummonTypeTable!$Q$2-OFFSET(F1069,0,-1),
IF(F1069&lt;&gt;OFFSET(F1069,-1,0),OFFSET(F1069,-1,0)-OFFSET(F1069,0,-1),""))</f>
        <v/>
      </c>
      <c r="H1069" t="str">
        <f ca="1">IF(C1069=1,60*SummonTypeTable!$Q$2/OFFSET(F1069,0,-1),
IF(F1069&lt;&gt;OFFSET(F1069,-1,0),OFFSET(F1069,-1,0)/OFFSET(F1069,0,-1),""))</f>
        <v/>
      </c>
      <c r="I1069">
        <f ca="1">(60+SUMIF(OFFSET(N1069,-$C1069+1,0,$C1069),"EN",OFFSET(O1069,-$C1069+1,0,$C1069))+SUMIF(OFFSET(S1069,-$C1069+1,0,$C1069),"EN",OFFSET(T1069,-$C1069+1,0,$C1069)))*SummonTypeTable!$Q$2</f>
        <v>6453.333333333333</v>
      </c>
      <c r="J1069" t="str">
        <f ca="1">IF(C1069=1,60*SummonTypeTable!$Q$2-OFFSET(I1069,0,-4),
IF(I1069&lt;&gt;OFFSET(I1069,-1,0),OFFSET(I1069,-1,0)-OFFSET(I1069,0,-4),""))</f>
        <v/>
      </c>
      <c r="K1069" t="str">
        <f ca="1">IF(C1069=1,60*SummonTypeTable!$Q$2/OFFSET(I1069,0,-4),
IF(I1069&lt;&gt;OFFSET(I1069,-1,0),OFFSET(I1069,-1,0)/OFFSET(I1069,0,-4),""))</f>
        <v/>
      </c>
      <c r="L1069" t="str">
        <f t="shared" ca="1" si="198"/>
        <v>it</v>
      </c>
      <c r="M1069" t="s">
        <v>139</v>
      </c>
      <c r="N1069" t="s">
        <v>138</v>
      </c>
      <c r="O1069">
        <v>20</v>
      </c>
      <c r="P1069" t="str">
        <f t="shared" si="202"/>
        <v/>
      </c>
      <c r="Q1069" t="str">
        <f t="shared" ca="1" si="196"/>
        <v>cu</v>
      </c>
      <c r="R1069" t="s">
        <v>81</v>
      </c>
      <c r="S1069" t="s">
        <v>147</v>
      </c>
      <c r="T1069">
        <v>5475</v>
      </c>
      <c r="U1069" t="str">
        <f t="shared" ca="1" si="199"/>
        <v>it</v>
      </c>
      <c r="V1069" t="str">
        <f t="shared" si="203"/>
        <v>Cash_sSpellGacha</v>
      </c>
      <c r="W1069">
        <f t="shared" si="204"/>
        <v>20</v>
      </c>
      <c r="X1069" t="str">
        <f t="shared" ca="1" si="205"/>
        <v>cu</v>
      </c>
      <c r="Y1069" t="str">
        <f t="shared" si="206"/>
        <v>GO</v>
      </c>
      <c r="Z1069">
        <f t="shared" si="207"/>
        <v>5475</v>
      </c>
    </row>
    <row r="1070" spans="1:26">
      <c r="A1070" t="str">
        <f t="shared" si="200"/>
        <v>rt3</v>
      </c>
      <c r="B1070" t="str">
        <f t="shared" si="201"/>
        <v>루틴3</v>
      </c>
      <c r="C1070">
        <v>217</v>
      </c>
      <c r="D1070">
        <v>481</v>
      </c>
      <c r="E1070">
        <f t="shared" ca="1" si="197"/>
        <v>20624</v>
      </c>
      <c r="F1070">
        <f ca="1">(60+SUMIF(OFFSET(N1070,-$C1070+1,0,$C1070),"EN",OFFSET(O1070,-$C1070+1,0,$C1070)))*SummonTypeTable!$Q$2</f>
        <v>6760</v>
      </c>
      <c r="G1070">
        <f ca="1">IF(C1070=1,60*SummonTypeTable!$Q$2-OFFSET(F1070,0,-1),
IF(F1070&lt;&gt;OFFSET(F1070,-1,0),OFFSET(F1070,-1,0)-OFFSET(F1070,0,-1),""))</f>
        <v>-14170.666666666668</v>
      </c>
      <c r="H1070">
        <f ca="1">IF(C1070=1,60*SummonTypeTable!$Q$2/OFFSET(F1070,0,-1),
IF(F1070&lt;&gt;OFFSET(F1070,-1,0),OFFSET(F1070,-1,0)/OFFSET(F1070,0,-1),""))</f>
        <v>0.31290405999482801</v>
      </c>
      <c r="I1070">
        <f ca="1">(60+SUMIF(OFFSET(N1070,-$C1070+1,0,$C1070),"EN",OFFSET(O1070,-$C1070+1,0,$C1070))+SUMIF(OFFSET(S1070,-$C1070+1,0,$C1070),"EN",OFFSET(T1070,-$C1070+1,0,$C1070)))*SummonTypeTable!$Q$2</f>
        <v>6760</v>
      </c>
      <c r="J1070">
        <f ca="1">IF(C1070=1,60*SummonTypeTable!$Q$2-OFFSET(I1070,0,-4),
IF(I1070&lt;&gt;OFFSET(I1070,-1,0),OFFSET(I1070,-1,0)-OFFSET(I1070,0,-4),""))</f>
        <v>-14170.666666666668</v>
      </c>
      <c r="K1070">
        <f ca="1">IF(C1070=1,60*SummonTypeTable!$Q$2/OFFSET(I1070,0,-4),
IF(I1070&lt;&gt;OFFSET(I1070,-1,0),OFFSET(I1070,-1,0)/OFFSET(I1070,0,-4),""))</f>
        <v>0.31290405999482801</v>
      </c>
      <c r="L1070" t="str">
        <f t="shared" ca="1" si="198"/>
        <v>cu</v>
      </c>
      <c r="M1070" t="s">
        <v>81</v>
      </c>
      <c r="N1070" t="s">
        <v>146</v>
      </c>
      <c r="O1070">
        <v>460</v>
      </c>
      <c r="P1070" t="str">
        <f t="shared" si="202"/>
        <v>에너지너무많음</v>
      </c>
      <c r="Q1070" t="str">
        <f t="shared" ca="1" si="196"/>
        <v>cu</v>
      </c>
      <c r="R1070" t="s">
        <v>81</v>
      </c>
      <c r="S1070" t="s">
        <v>147</v>
      </c>
      <c r="T1070">
        <v>5500</v>
      </c>
      <c r="U1070" t="str">
        <f t="shared" ca="1" si="199"/>
        <v>cu</v>
      </c>
      <c r="V1070" t="str">
        <f t="shared" si="203"/>
        <v>EN</v>
      </c>
      <c r="W1070">
        <f t="shared" si="204"/>
        <v>460</v>
      </c>
      <c r="X1070" t="str">
        <f t="shared" ca="1" si="205"/>
        <v>cu</v>
      </c>
      <c r="Y1070" t="str">
        <f t="shared" si="206"/>
        <v>GO</v>
      </c>
      <c r="Z1070">
        <f t="shared" si="207"/>
        <v>5500</v>
      </c>
    </row>
    <row r="1071" spans="1:26">
      <c r="A1071" t="str">
        <f t="shared" si="200"/>
        <v>rt3</v>
      </c>
      <c r="B1071" t="str">
        <f t="shared" si="201"/>
        <v>루틴3</v>
      </c>
      <c r="C1071">
        <v>218</v>
      </c>
      <c r="D1071">
        <v>87</v>
      </c>
      <c r="E1071">
        <f t="shared" ca="1" si="197"/>
        <v>20711</v>
      </c>
      <c r="F1071">
        <f ca="1">(60+SUMIF(OFFSET(N1071,-$C1071+1,0,$C1071),"EN",OFFSET(O1071,-$C1071+1,0,$C1071)))*SummonTypeTable!$Q$2</f>
        <v>6760</v>
      </c>
      <c r="G1071" t="str">
        <f ca="1">IF(C1071=1,60*SummonTypeTable!$Q$2-OFFSET(F1071,0,-1),
IF(F1071&lt;&gt;OFFSET(F1071,-1,0),OFFSET(F1071,-1,0)-OFFSET(F1071,0,-1),""))</f>
        <v/>
      </c>
      <c r="H1071" t="str">
        <f ca="1">IF(C1071=1,60*SummonTypeTable!$Q$2/OFFSET(F1071,0,-1),
IF(F1071&lt;&gt;OFFSET(F1071,-1,0),OFFSET(F1071,-1,0)/OFFSET(F1071,0,-1),""))</f>
        <v/>
      </c>
      <c r="I1071">
        <f ca="1">(60+SUMIF(OFFSET(N1071,-$C1071+1,0,$C1071),"EN",OFFSET(O1071,-$C1071+1,0,$C1071))+SUMIF(OFFSET(S1071,-$C1071+1,0,$C1071),"EN",OFFSET(T1071,-$C1071+1,0,$C1071)))*SummonTypeTable!$Q$2</f>
        <v>6760</v>
      </c>
      <c r="J1071" t="str">
        <f ca="1">IF(C1071=1,60*SummonTypeTable!$Q$2-OFFSET(I1071,0,-4),
IF(I1071&lt;&gt;OFFSET(I1071,-1,0),OFFSET(I1071,-1,0)-OFFSET(I1071,0,-4),""))</f>
        <v/>
      </c>
      <c r="K1071" t="str">
        <f ca="1">IF(C1071=1,60*SummonTypeTable!$Q$2/OFFSET(I1071,0,-4),
IF(I1071&lt;&gt;OFFSET(I1071,-1,0),OFFSET(I1071,-1,0)/OFFSET(I1071,0,-4),""))</f>
        <v/>
      </c>
      <c r="L1071" t="str">
        <f t="shared" ca="1" si="198"/>
        <v>it</v>
      </c>
      <c r="M1071" t="s">
        <v>139</v>
      </c>
      <c r="N1071" t="s">
        <v>140</v>
      </c>
      <c r="O1071">
        <v>1</v>
      </c>
      <c r="P1071" t="str">
        <f t="shared" si="202"/>
        <v/>
      </c>
      <c r="Q1071" t="str">
        <f t="shared" ref="Q1071:Q1134" ca="1" si="208">IF(ISBLANK(R1071),"",
VLOOKUP(R1071,OFFSET(INDIRECT("$A:$B"),0,MATCH(R$1&amp;"_Verify",INDIRECT("$1:$1"),0)-1),2,0)
)</f>
        <v>cu</v>
      </c>
      <c r="R1071" t="s">
        <v>81</v>
      </c>
      <c r="S1071" t="s">
        <v>147</v>
      </c>
      <c r="T1071">
        <v>5525</v>
      </c>
      <c r="U1071" t="str">
        <f t="shared" ca="1" si="199"/>
        <v>it</v>
      </c>
      <c r="V1071" t="str">
        <f t="shared" si="203"/>
        <v>Cash_sCharacterGacha</v>
      </c>
      <c r="W1071">
        <f t="shared" si="204"/>
        <v>1</v>
      </c>
      <c r="X1071" t="str">
        <f t="shared" ca="1" si="205"/>
        <v>cu</v>
      </c>
      <c r="Y1071" t="str">
        <f t="shared" si="206"/>
        <v>GO</v>
      </c>
      <c r="Z1071">
        <f t="shared" si="207"/>
        <v>5525</v>
      </c>
    </row>
    <row r="1072" spans="1:26">
      <c r="A1072" t="str">
        <f t="shared" si="200"/>
        <v>rt3</v>
      </c>
      <c r="B1072" t="str">
        <f t="shared" si="201"/>
        <v>루틴3</v>
      </c>
      <c r="C1072">
        <v>219</v>
      </c>
      <c r="D1072">
        <v>247</v>
      </c>
      <c r="E1072">
        <f t="shared" ref="E1072:E1135" ca="1" si="209">IF(A1072&lt;&gt;OFFSET(A1072,-1,0),D1072,OFFSET(E1072,-1,0)+D1072)</f>
        <v>20958</v>
      </c>
      <c r="F1072">
        <f ca="1">(60+SUMIF(OFFSET(N1072,-$C1072+1,0,$C1072),"EN",OFFSET(O1072,-$C1072+1,0,$C1072)))*SummonTypeTable!$Q$2</f>
        <v>6760</v>
      </c>
      <c r="G1072" t="str">
        <f ca="1">IF(C1072=1,60*SummonTypeTable!$Q$2-OFFSET(F1072,0,-1),
IF(F1072&lt;&gt;OFFSET(F1072,-1,0),OFFSET(F1072,-1,0)-OFFSET(F1072,0,-1),""))</f>
        <v/>
      </c>
      <c r="H1072" t="str">
        <f ca="1">IF(C1072=1,60*SummonTypeTable!$Q$2/OFFSET(F1072,0,-1),
IF(F1072&lt;&gt;OFFSET(F1072,-1,0),OFFSET(F1072,-1,0)/OFFSET(F1072,0,-1),""))</f>
        <v/>
      </c>
      <c r="I1072">
        <f ca="1">(60+SUMIF(OFFSET(N1072,-$C1072+1,0,$C1072),"EN",OFFSET(O1072,-$C1072+1,0,$C1072))+SUMIF(OFFSET(S1072,-$C1072+1,0,$C1072),"EN",OFFSET(T1072,-$C1072+1,0,$C1072)))*SummonTypeTable!$Q$2</f>
        <v>6760</v>
      </c>
      <c r="J1072" t="str">
        <f ca="1">IF(C1072=1,60*SummonTypeTable!$Q$2-OFFSET(I1072,0,-4),
IF(I1072&lt;&gt;OFFSET(I1072,-1,0),OFFSET(I1072,-1,0)-OFFSET(I1072,0,-4),""))</f>
        <v/>
      </c>
      <c r="K1072" t="str">
        <f ca="1">IF(C1072=1,60*SummonTypeTable!$Q$2/OFFSET(I1072,0,-4),
IF(I1072&lt;&gt;OFFSET(I1072,-1,0),OFFSET(I1072,-1,0)/OFFSET(I1072,0,-4),""))</f>
        <v/>
      </c>
      <c r="L1072" t="str">
        <f t="shared" ca="1" si="198"/>
        <v>cu</v>
      </c>
      <c r="M1072" t="s">
        <v>81</v>
      </c>
      <c r="N1072" t="s">
        <v>147</v>
      </c>
      <c r="O1072">
        <v>11100</v>
      </c>
      <c r="P1072" t="str">
        <f t="shared" si="202"/>
        <v/>
      </c>
      <c r="Q1072" t="str">
        <f t="shared" ca="1" si="208"/>
        <v>cu</v>
      </c>
      <c r="R1072" t="s">
        <v>81</v>
      </c>
      <c r="S1072" t="s">
        <v>147</v>
      </c>
      <c r="T1072">
        <v>5550</v>
      </c>
      <c r="U1072" t="str">
        <f t="shared" ca="1" si="199"/>
        <v>cu</v>
      </c>
      <c r="V1072" t="str">
        <f t="shared" si="203"/>
        <v>GO</v>
      </c>
      <c r="W1072">
        <f t="shared" si="204"/>
        <v>11100</v>
      </c>
      <c r="X1072" t="str">
        <f t="shared" ca="1" si="205"/>
        <v>cu</v>
      </c>
      <c r="Y1072" t="str">
        <f t="shared" si="206"/>
        <v>GO</v>
      </c>
      <c r="Z1072">
        <f t="shared" si="207"/>
        <v>5550</v>
      </c>
    </row>
    <row r="1073" spans="1:26">
      <c r="A1073" t="str">
        <f t="shared" si="200"/>
        <v>rt3</v>
      </c>
      <c r="B1073" t="str">
        <f t="shared" si="201"/>
        <v>루틴3</v>
      </c>
      <c r="C1073">
        <v>220</v>
      </c>
      <c r="D1073">
        <v>594</v>
      </c>
      <c r="E1073">
        <f t="shared" ca="1" si="209"/>
        <v>21552</v>
      </c>
      <c r="F1073">
        <f ca="1">(60+SUMIF(OFFSET(N1073,-$C1073+1,0,$C1073),"EN",OFFSET(O1073,-$C1073+1,0,$C1073)))*SummonTypeTable!$Q$2</f>
        <v>7090</v>
      </c>
      <c r="G1073">
        <f ca="1">IF(C1073=1,60*SummonTypeTable!$Q$2-OFFSET(F1073,0,-1),
IF(F1073&lt;&gt;OFFSET(F1073,-1,0),OFFSET(F1073,-1,0)-OFFSET(F1073,0,-1),""))</f>
        <v>-14792</v>
      </c>
      <c r="H1073">
        <f ca="1">IF(C1073=1,60*SummonTypeTable!$Q$2/OFFSET(F1073,0,-1),
IF(F1073&lt;&gt;OFFSET(F1073,-1,0),OFFSET(F1073,-1,0)/OFFSET(F1073,0,-1),""))</f>
        <v>0.31365998515219007</v>
      </c>
      <c r="I1073">
        <f ca="1">(60+SUMIF(OFFSET(N1073,-$C1073+1,0,$C1073),"EN",OFFSET(O1073,-$C1073+1,0,$C1073))+SUMIF(OFFSET(S1073,-$C1073+1,0,$C1073),"EN",OFFSET(T1073,-$C1073+1,0,$C1073)))*SummonTypeTable!$Q$2</f>
        <v>7090</v>
      </c>
      <c r="J1073">
        <f ca="1">IF(C1073=1,60*SummonTypeTable!$Q$2-OFFSET(I1073,0,-4),
IF(I1073&lt;&gt;OFFSET(I1073,-1,0),OFFSET(I1073,-1,0)-OFFSET(I1073,0,-4),""))</f>
        <v>-14792</v>
      </c>
      <c r="K1073">
        <f ca="1">IF(C1073=1,60*SummonTypeTable!$Q$2/OFFSET(I1073,0,-4),
IF(I1073&lt;&gt;OFFSET(I1073,-1,0),OFFSET(I1073,-1,0)/OFFSET(I1073,0,-4),""))</f>
        <v>0.31365998515219007</v>
      </c>
      <c r="L1073" t="str">
        <f t="shared" ca="1" si="198"/>
        <v>cu</v>
      </c>
      <c r="M1073" t="s">
        <v>81</v>
      </c>
      <c r="N1073" t="s">
        <v>146</v>
      </c>
      <c r="O1073">
        <v>495</v>
      </c>
      <c r="P1073" t="str">
        <f t="shared" si="202"/>
        <v>에너지너무많음</v>
      </c>
      <c r="Q1073" t="str">
        <f t="shared" ca="1" si="208"/>
        <v>cu</v>
      </c>
      <c r="R1073" t="s">
        <v>81</v>
      </c>
      <c r="S1073" t="s">
        <v>147</v>
      </c>
      <c r="T1073">
        <v>5575</v>
      </c>
      <c r="U1073" t="str">
        <f t="shared" ca="1" si="199"/>
        <v>cu</v>
      </c>
      <c r="V1073" t="str">
        <f t="shared" si="203"/>
        <v>EN</v>
      </c>
      <c r="W1073">
        <f t="shared" si="204"/>
        <v>495</v>
      </c>
      <c r="X1073" t="str">
        <f t="shared" ca="1" si="205"/>
        <v>cu</v>
      </c>
      <c r="Y1073" t="str">
        <f t="shared" si="206"/>
        <v>GO</v>
      </c>
      <c r="Z1073">
        <f t="shared" si="207"/>
        <v>5575</v>
      </c>
    </row>
    <row r="1074" spans="1:26">
      <c r="A1074" t="str">
        <f t="shared" si="200"/>
        <v>rt3</v>
      </c>
      <c r="B1074" t="str">
        <f t="shared" si="201"/>
        <v>루틴3</v>
      </c>
      <c r="C1074">
        <v>221</v>
      </c>
      <c r="D1074">
        <v>120</v>
      </c>
      <c r="E1074">
        <f t="shared" ca="1" si="209"/>
        <v>21672</v>
      </c>
      <c r="F1074">
        <f ca="1">(60+SUMIF(OFFSET(N1074,-$C1074+1,0,$C1074),"EN",OFFSET(O1074,-$C1074+1,0,$C1074)))*SummonTypeTable!$Q$2</f>
        <v>7090</v>
      </c>
      <c r="G1074" t="str">
        <f ca="1">IF(C1074=1,60*SummonTypeTable!$Q$2-OFFSET(F1074,0,-1),
IF(F1074&lt;&gt;OFFSET(F1074,-1,0),OFFSET(F1074,-1,0)-OFFSET(F1074,0,-1),""))</f>
        <v/>
      </c>
      <c r="H1074" t="str">
        <f ca="1">IF(C1074=1,60*SummonTypeTable!$Q$2/OFFSET(F1074,0,-1),
IF(F1074&lt;&gt;OFFSET(F1074,-1,0),OFFSET(F1074,-1,0)/OFFSET(F1074,0,-1),""))</f>
        <v/>
      </c>
      <c r="I1074">
        <f ca="1">(60+SUMIF(OFFSET(N1074,-$C1074+1,0,$C1074),"EN",OFFSET(O1074,-$C1074+1,0,$C1074))+SUMIF(OFFSET(S1074,-$C1074+1,0,$C1074),"EN",OFFSET(T1074,-$C1074+1,0,$C1074)))*SummonTypeTable!$Q$2</f>
        <v>7090</v>
      </c>
      <c r="J1074" t="str">
        <f ca="1">IF(C1074=1,60*SummonTypeTable!$Q$2-OFFSET(I1074,0,-4),
IF(I1074&lt;&gt;OFFSET(I1074,-1,0),OFFSET(I1074,-1,0)-OFFSET(I1074,0,-4),""))</f>
        <v/>
      </c>
      <c r="K1074" t="str">
        <f ca="1">IF(C1074=1,60*SummonTypeTable!$Q$2/OFFSET(I1074,0,-4),
IF(I1074&lt;&gt;OFFSET(I1074,-1,0),OFFSET(I1074,-1,0)/OFFSET(I1074,0,-4),""))</f>
        <v/>
      </c>
      <c r="L1074" t="str">
        <f t="shared" ca="1" si="198"/>
        <v>it</v>
      </c>
      <c r="M1074" t="s">
        <v>139</v>
      </c>
      <c r="N1074" t="s">
        <v>158</v>
      </c>
      <c r="O1074">
        <v>2</v>
      </c>
      <c r="P1074" t="str">
        <f t="shared" si="202"/>
        <v/>
      </c>
      <c r="Q1074" t="str">
        <f t="shared" ca="1" si="208"/>
        <v>cu</v>
      </c>
      <c r="R1074" t="s">
        <v>81</v>
      </c>
      <c r="S1074" t="s">
        <v>147</v>
      </c>
      <c r="T1074">
        <v>5600</v>
      </c>
      <c r="U1074" t="str">
        <f t="shared" ca="1" si="199"/>
        <v>it</v>
      </c>
      <c r="V1074" t="str">
        <f t="shared" si="203"/>
        <v>Cash_sEquipGacha</v>
      </c>
      <c r="W1074">
        <f t="shared" si="204"/>
        <v>2</v>
      </c>
      <c r="X1074" t="str">
        <f t="shared" ca="1" si="205"/>
        <v>cu</v>
      </c>
      <c r="Y1074" t="str">
        <f t="shared" si="206"/>
        <v>GO</v>
      </c>
      <c r="Z1074">
        <f t="shared" si="207"/>
        <v>5600</v>
      </c>
    </row>
    <row r="1075" spans="1:26">
      <c r="A1075" t="str">
        <f t="shared" si="200"/>
        <v>rt3</v>
      </c>
      <c r="B1075" t="str">
        <f t="shared" si="201"/>
        <v>루틴3</v>
      </c>
      <c r="C1075">
        <v>222</v>
      </c>
      <c r="D1075">
        <v>250</v>
      </c>
      <c r="E1075">
        <f t="shared" ca="1" si="209"/>
        <v>21922</v>
      </c>
      <c r="F1075">
        <f ca="1">(60+SUMIF(OFFSET(N1075,-$C1075+1,0,$C1075),"EN",OFFSET(O1075,-$C1075+1,0,$C1075)))*SummonTypeTable!$Q$2</f>
        <v>7090</v>
      </c>
      <c r="G1075" t="str">
        <f ca="1">IF(C1075=1,60*SummonTypeTable!$Q$2-OFFSET(F1075,0,-1),
IF(F1075&lt;&gt;OFFSET(F1075,-1,0),OFFSET(F1075,-1,0)-OFFSET(F1075,0,-1),""))</f>
        <v/>
      </c>
      <c r="H1075" t="str">
        <f ca="1">IF(C1075=1,60*SummonTypeTable!$Q$2/OFFSET(F1075,0,-1),
IF(F1075&lt;&gt;OFFSET(F1075,-1,0),OFFSET(F1075,-1,0)/OFFSET(F1075,0,-1),""))</f>
        <v/>
      </c>
      <c r="I1075">
        <f ca="1">(60+SUMIF(OFFSET(N1075,-$C1075+1,0,$C1075),"EN",OFFSET(O1075,-$C1075+1,0,$C1075))+SUMIF(OFFSET(S1075,-$C1075+1,0,$C1075),"EN",OFFSET(T1075,-$C1075+1,0,$C1075)))*SummonTypeTable!$Q$2</f>
        <v>7090</v>
      </c>
      <c r="J1075" t="str">
        <f ca="1">IF(C1075=1,60*SummonTypeTable!$Q$2-OFFSET(I1075,0,-4),
IF(I1075&lt;&gt;OFFSET(I1075,-1,0),OFFSET(I1075,-1,0)-OFFSET(I1075,0,-4),""))</f>
        <v/>
      </c>
      <c r="K1075" t="str">
        <f ca="1">IF(C1075=1,60*SummonTypeTable!$Q$2/OFFSET(I1075,0,-4),
IF(I1075&lt;&gt;OFFSET(I1075,-1,0),OFFSET(I1075,-1,0)/OFFSET(I1075,0,-4),""))</f>
        <v/>
      </c>
      <c r="L1075" t="str">
        <f t="shared" ca="1" si="198"/>
        <v>cu</v>
      </c>
      <c r="M1075" t="s">
        <v>81</v>
      </c>
      <c r="N1075" t="s">
        <v>147</v>
      </c>
      <c r="O1075">
        <v>11250</v>
      </c>
      <c r="P1075" t="str">
        <f t="shared" si="202"/>
        <v/>
      </c>
      <c r="Q1075" t="str">
        <f t="shared" ca="1" si="208"/>
        <v>cu</v>
      </c>
      <c r="R1075" t="s">
        <v>81</v>
      </c>
      <c r="S1075" t="s">
        <v>147</v>
      </c>
      <c r="T1075">
        <v>5625</v>
      </c>
      <c r="U1075" t="str">
        <f t="shared" ca="1" si="199"/>
        <v>cu</v>
      </c>
      <c r="V1075" t="str">
        <f t="shared" si="203"/>
        <v>GO</v>
      </c>
      <c r="W1075">
        <f t="shared" si="204"/>
        <v>11250</v>
      </c>
      <c r="X1075" t="str">
        <f t="shared" ca="1" si="205"/>
        <v>cu</v>
      </c>
      <c r="Y1075" t="str">
        <f t="shared" si="206"/>
        <v>GO</v>
      </c>
      <c r="Z1075">
        <f t="shared" si="207"/>
        <v>5625</v>
      </c>
    </row>
    <row r="1076" spans="1:26">
      <c r="A1076" t="str">
        <f t="shared" si="200"/>
        <v>rt3</v>
      </c>
      <c r="B1076" t="str">
        <f t="shared" si="201"/>
        <v>루틴3</v>
      </c>
      <c r="C1076">
        <v>223</v>
      </c>
      <c r="D1076">
        <v>586</v>
      </c>
      <c r="E1076">
        <f t="shared" ca="1" si="209"/>
        <v>22508</v>
      </c>
      <c r="F1076">
        <f ca="1">(60+SUMIF(OFFSET(N1076,-$C1076+1,0,$C1076),"EN",OFFSET(O1076,-$C1076+1,0,$C1076)))*SummonTypeTable!$Q$2</f>
        <v>7443.333333333333</v>
      </c>
      <c r="G1076">
        <f ca="1">IF(C1076=1,60*SummonTypeTable!$Q$2-OFFSET(F1076,0,-1),
IF(F1076&lt;&gt;OFFSET(F1076,-1,0),OFFSET(F1076,-1,0)-OFFSET(F1076,0,-1),""))</f>
        <v>-15418</v>
      </c>
      <c r="H1076">
        <f ca="1">IF(C1076=1,60*SummonTypeTable!$Q$2/OFFSET(F1076,0,-1),
IF(F1076&lt;&gt;OFFSET(F1076,-1,0),OFFSET(F1076,-1,0)/OFFSET(F1076,0,-1),""))</f>
        <v>0.31499911142704817</v>
      </c>
      <c r="I1076">
        <f ca="1">(60+SUMIF(OFFSET(N1076,-$C1076+1,0,$C1076),"EN",OFFSET(O1076,-$C1076+1,0,$C1076))+SUMIF(OFFSET(S1076,-$C1076+1,0,$C1076),"EN",OFFSET(T1076,-$C1076+1,0,$C1076)))*SummonTypeTable!$Q$2</f>
        <v>7443.333333333333</v>
      </c>
      <c r="J1076">
        <f ca="1">IF(C1076=1,60*SummonTypeTable!$Q$2-OFFSET(I1076,0,-4),
IF(I1076&lt;&gt;OFFSET(I1076,-1,0),OFFSET(I1076,-1,0)-OFFSET(I1076,0,-4),""))</f>
        <v>-15418</v>
      </c>
      <c r="K1076">
        <f ca="1">IF(C1076=1,60*SummonTypeTable!$Q$2/OFFSET(I1076,0,-4),
IF(I1076&lt;&gt;OFFSET(I1076,-1,0),OFFSET(I1076,-1,0)/OFFSET(I1076,0,-4),""))</f>
        <v>0.31499911142704817</v>
      </c>
      <c r="L1076" t="str">
        <f t="shared" ca="1" si="198"/>
        <v>cu</v>
      </c>
      <c r="M1076" t="s">
        <v>81</v>
      </c>
      <c r="N1076" t="s">
        <v>146</v>
      </c>
      <c r="O1076">
        <v>530</v>
      </c>
      <c r="P1076" t="str">
        <f t="shared" si="202"/>
        <v>에너지너무많음</v>
      </c>
      <c r="Q1076" t="str">
        <f t="shared" ca="1" si="208"/>
        <v>cu</v>
      </c>
      <c r="R1076" t="s">
        <v>81</v>
      </c>
      <c r="S1076" t="s">
        <v>147</v>
      </c>
      <c r="T1076">
        <v>5650</v>
      </c>
      <c r="U1076" t="str">
        <f t="shared" ca="1" si="199"/>
        <v>cu</v>
      </c>
      <c r="V1076" t="str">
        <f t="shared" si="203"/>
        <v>EN</v>
      </c>
      <c r="W1076">
        <f t="shared" si="204"/>
        <v>530</v>
      </c>
      <c r="X1076" t="str">
        <f t="shared" ca="1" si="205"/>
        <v>cu</v>
      </c>
      <c r="Y1076" t="str">
        <f t="shared" si="206"/>
        <v>GO</v>
      </c>
      <c r="Z1076">
        <f t="shared" si="207"/>
        <v>5650</v>
      </c>
    </row>
    <row r="1077" spans="1:26">
      <c r="A1077" t="str">
        <f t="shared" si="200"/>
        <v>rt3</v>
      </c>
      <c r="B1077" t="str">
        <f t="shared" si="201"/>
        <v>루틴3</v>
      </c>
      <c r="C1077">
        <v>224</v>
      </c>
      <c r="D1077">
        <v>136</v>
      </c>
      <c r="E1077">
        <f t="shared" ca="1" si="209"/>
        <v>22644</v>
      </c>
      <c r="F1077">
        <f ca="1">(60+SUMIF(OFFSET(N1077,-$C1077+1,0,$C1077),"EN",OFFSET(O1077,-$C1077+1,0,$C1077)))*SummonTypeTable!$Q$2</f>
        <v>7443.333333333333</v>
      </c>
      <c r="G1077" t="str">
        <f ca="1">IF(C1077=1,60*SummonTypeTable!$Q$2-OFFSET(F1077,0,-1),
IF(F1077&lt;&gt;OFFSET(F1077,-1,0),OFFSET(F1077,-1,0)-OFFSET(F1077,0,-1),""))</f>
        <v/>
      </c>
      <c r="H1077" t="str">
        <f ca="1">IF(C1077=1,60*SummonTypeTable!$Q$2/OFFSET(F1077,0,-1),
IF(F1077&lt;&gt;OFFSET(F1077,-1,0),OFFSET(F1077,-1,0)/OFFSET(F1077,0,-1),""))</f>
        <v/>
      </c>
      <c r="I1077">
        <f ca="1">(60+SUMIF(OFFSET(N1077,-$C1077+1,0,$C1077),"EN",OFFSET(O1077,-$C1077+1,0,$C1077))+SUMIF(OFFSET(S1077,-$C1077+1,0,$C1077),"EN",OFFSET(T1077,-$C1077+1,0,$C1077)))*SummonTypeTable!$Q$2</f>
        <v>7443.333333333333</v>
      </c>
      <c r="J1077" t="str">
        <f ca="1">IF(C1077=1,60*SummonTypeTable!$Q$2-OFFSET(I1077,0,-4),
IF(I1077&lt;&gt;OFFSET(I1077,-1,0),OFFSET(I1077,-1,0)-OFFSET(I1077,0,-4),""))</f>
        <v/>
      </c>
      <c r="K1077" t="str">
        <f ca="1">IF(C1077=1,60*SummonTypeTable!$Q$2/OFFSET(I1077,0,-4),
IF(I1077&lt;&gt;OFFSET(I1077,-1,0),OFFSET(I1077,-1,0)/OFFSET(I1077,0,-4),""))</f>
        <v/>
      </c>
      <c r="L1077" t="str">
        <f t="shared" ca="1" si="198"/>
        <v>it</v>
      </c>
      <c r="M1077" t="s">
        <v>139</v>
      </c>
      <c r="N1077" t="s">
        <v>140</v>
      </c>
      <c r="O1077">
        <v>2</v>
      </c>
      <c r="P1077" t="str">
        <f t="shared" si="202"/>
        <v/>
      </c>
      <c r="Q1077" t="str">
        <f t="shared" ca="1" si="208"/>
        <v>cu</v>
      </c>
      <c r="R1077" t="s">
        <v>81</v>
      </c>
      <c r="S1077" t="s">
        <v>147</v>
      </c>
      <c r="T1077">
        <v>5675</v>
      </c>
      <c r="U1077" t="str">
        <f t="shared" ca="1" si="199"/>
        <v>it</v>
      </c>
      <c r="V1077" t="str">
        <f t="shared" si="203"/>
        <v>Cash_sCharacterGacha</v>
      </c>
      <c r="W1077">
        <f t="shared" si="204"/>
        <v>2</v>
      </c>
      <c r="X1077" t="str">
        <f t="shared" ca="1" si="205"/>
        <v>cu</v>
      </c>
      <c r="Y1077" t="str">
        <f t="shared" si="206"/>
        <v>GO</v>
      </c>
      <c r="Z1077">
        <f t="shared" si="207"/>
        <v>5675</v>
      </c>
    </row>
    <row r="1078" spans="1:26">
      <c r="A1078" t="str">
        <f t="shared" si="200"/>
        <v>rt3</v>
      </c>
      <c r="B1078" t="str">
        <f t="shared" si="201"/>
        <v>루틴3</v>
      </c>
      <c r="C1078">
        <v>225</v>
      </c>
      <c r="D1078">
        <v>158</v>
      </c>
      <c r="E1078">
        <f t="shared" ca="1" si="209"/>
        <v>22802</v>
      </c>
      <c r="F1078">
        <f ca="1">(60+SUMIF(OFFSET(N1078,-$C1078+1,0,$C1078),"EN",OFFSET(O1078,-$C1078+1,0,$C1078)))*SummonTypeTable!$Q$2</f>
        <v>7443.333333333333</v>
      </c>
      <c r="G1078" t="str">
        <f ca="1">IF(C1078=1,60*SummonTypeTable!$Q$2-OFFSET(F1078,0,-1),
IF(F1078&lt;&gt;OFFSET(F1078,-1,0),OFFSET(F1078,-1,0)-OFFSET(F1078,0,-1),""))</f>
        <v/>
      </c>
      <c r="H1078" t="str">
        <f ca="1">IF(C1078=1,60*SummonTypeTable!$Q$2/OFFSET(F1078,0,-1),
IF(F1078&lt;&gt;OFFSET(F1078,-1,0),OFFSET(F1078,-1,0)/OFFSET(F1078,0,-1),""))</f>
        <v/>
      </c>
      <c r="I1078">
        <f ca="1">(60+SUMIF(OFFSET(N1078,-$C1078+1,0,$C1078),"EN",OFFSET(O1078,-$C1078+1,0,$C1078))+SUMIF(OFFSET(S1078,-$C1078+1,0,$C1078),"EN",OFFSET(T1078,-$C1078+1,0,$C1078)))*SummonTypeTable!$Q$2</f>
        <v>7443.333333333333</v>
      </c>
      <c r="J1078" t="str">
        <f ca="1">IF(C1078=1,60*SummonTypeTable!$Q$2-OFFSET(I1078,0,-4),
IF(I1078&lt;&gt;OFFSET(I1078,-1,0),OFFSET(I1078,-1,0)-OFFSET(I1078,0,-4),""))</f>
        <v/>
      </c>
      <c r="K1078" t="str">
        <f ca="1">IF(C1078=1,60*SummonTypeTable!$Q$2/OFFSET(I1078,0,-4),
IF(I1078&lt;&gt;OFFSET(I1078,-1,0),OFFSET(I1078,-1,0)/OFFSET(I1078,0,-4),""))</f>
        <v/>
      </c>
      <c r="L1078" t="str">
        <f t="shared" ca="1" si="198"/>
        <v>cu</v>
      </c>
      <c r="M1078" t="s">
        <v>81</v>
      </c>
      <c r="N1078" t="s">
        <v>147</v>
      </c>
      <c r="O1078">
        <v>11400</v>
      </c>
      <c r="P1078" t="str">
        <f t="shared" si="202"/>
        <v/>
      </c>
      <c r="Q1078" t="str">
        <f t="shared" ca="1" si="208"/>
        <v>cu</v>
      </c>
      <c r="R1078" t="s">
        <v>81</v>
      </c>
      <c r="S1078" t="s">
        <v>147</v>
      </c>
      <c r="T1078">
        <v>5700</v>
      </c>
      <c r="U1078" t="str">
        <f t="shared" ca="1" si="199"/>
        <v>cu</v>
      </c>
      <c r="V1078" t="str">
        <f t="shared" si="203"/>
        <v>GO</v>
      </c>
      <c r="W1078">
        <f t="shared" si="204"/>
        <v>11400</v>
      </c>
      <c r="X1078" t="str">
        <f t="shared" ca="1" si="205"/>
        <v>cu</v>
      </c>
      <c r="Y1078" t="str">
        <f t="shared" si="206"/>
        <v>GO</v>
      </c>
      <c r="Z1078">
        <f t="shared" si="207"/>
        <v>5700</v>
      </c>
    </row>
    <row r="1079" spans="1:26">
      <c r="A1079" t="str">
        <f t="shared" si="200"/>
        <v>rt3</v>
      </c>
      <c r="B1079" t="str">
        <f t="shared" si="201"/>
        <v>루틴3</v>
      </c>
      <c r="C1079">
        <v>226</v>
      </c>
      <c r="D1079">
        <v>174</v>
      </c>
      <c r="E1079">
        <f t="shared" ca="1" si="209"/>
        <v>22976</v>
      </c>
      <c r="F1079">
        <f ca="1">(60+SUMIF(OFFSET(N1079,-$C1079+1,0,$C1079),"EN",OFFSET(O1079,-$C1079+1,0,$C1079)))*SummonTypeTable!$Q$2</f>
        <v>7443.333333333333</v>
      </c>
      <c r="G1079" t="str">
        <f ca="1">IF(C1079=1,60*SummonTypeTable!$Q$2-OFFSET(F1079,0,-1),
IF(F1079&lt;&gt;OFFSET(F1079,-1,0),OFFSET(F1079,-1,0)-OFFSET(F1079,0,-1),""))</f>
        <v/>
      </c>
      <c r="H1079" t="str">
        <f ca="1">IF(C1079=1,60*SummonTypeTable!$Q$2/OFFSET(F1079,0,-1),
IF(F1079&lt;&gt;OFFSET(F1079,-1,0),OFFSET(F1079,-1,0)/OFFSET(F1079,0,-1),""))</f>
        <v/>
      </c>
      <c r="I1079">
        <f ca="1">(60+SUMIF(OFFSET(N1079,-$C1079+1,0,$C1079),"EN",OFFSET(O1079,-$C1079+1,0,$C1079))+SUMIF(OFFSET(S1079,-$C1079+1,0,$C1079),"EN",OFFSET(T1079,-$C1079+1,0,$C1079)))*SummonTypeTable!$Q$2</f>
        <v>7443.333333333333</v>
      </c>
      <c r="J1079" t="str">
        <f ca="1">IF(C1079=1,60*SummonTypeTable!$Q$2-OFFSET(I1079,0,-4),
IF(I1079&lt;&gt;OFFSET(I1079,-1,0),OFFSET(I1079,-1,0)-OFFSET(I1079,0,-4),""))</f>
        <v/>
      </c>
      <c r="K1079" t="str">
        <f ca="1">IF(C1079=1,60*SummonTypeTable!$Q$2/OFFSET(I1079,0,-4),
IF(I1079&lt;&gt;OFFSET(I1079,-1,0),OFFSET(I1079,-1,0)/OFFSET(I1079,0,-4),""))</f>
        <v/>
      </c>
      <c r="L1079" t="str">
        <f t="shared" ref="L1079:L1142" ca="1" si="210">IF(ISBLANK(M1079),"",
VLOOKUP(M1079,OFFSET(INDIRECT("$A:$B"),0,MATCH(M$1&amp;"_Verify",INDIRECT("$1:$1"),0)-1),2,0)
)</f>
        <v>it</v>
      </c>
      <c r="M1079" t="s">
        <v>139</v>
      </c>
      <c r="N1079" t="s">
        <v>138</v>
      </c>
      <c r="O1079">
        <v>10</v>
      </c>
      <c r="P1079" t="str">
        <f t="shared" si="202"/>
        <v/>
      </c>
      <c r="Q1079" t="str">
        <f t="shared" ca="1" si="208"/>
        <v>cu</v>
      </c>
      <c r="R1079" t="s">
        <v>81</v>
      </c>
      <c r="S1079" t="s">
        <v>147</v>
      </c>
      <c r="T1079">
        <v>5725</v>
      </c>
      <c r="U1079" t="str">
        <f t="shared" ca="1" si="199"/>
        <v>it</v>
      </c>
      <c r="V1079" t="str">
        <f t="shared" si="203"/>
        <v>Cash_sSpellGacha</v>
      </c>
      <c r="W1079">
        <f t="shared" si="204"/>
        <v>10</v>
      </c>
      <c r="X1079" t="str">
        <f t="shared" ca="1" si="205"/>
        <v>cu</v>
      </c>
      <c r="Y1079" t="str">
        <f t="shared" si="206"/>
        <v>GO</v>
      </c>
      <c r="Z1079">
        <f t="shared" si="207"/>
        <v>5725</v>
      </c>
    </row>
    <row r="1080" spans="1:26">
      <c r="A1080" t="str">
        <f t="shared" si="200"/>
        <v>rt3</v>
      </c>
      <c r="B1080" t="str">
        <f t="shared" si="201"/>
        <v>루틴3</v>
      </c>
      <c r="C1080">
        <v>227</v>
      </c>
      <c r="D1080">
        <v>516</v>
      </c>
      <c r="E1080">
        <f t="shared" ca="1" si="209"/>
        <v>23492</v>
      </c>
      <c r="F1080">
        <f ca="1">(60+SUMIF(OFFSET(N1080,-$C1080+1,0,$C1080),"EN",OFFSET(O1080,-$C1080+1,0,$C1080)))*SummonTypeTable!$Q$2</f>
        <v>7820</v>
      </c>
      <c r="G1080">
        <f ca="1">IF(C1080=1,60*SummonTypeTable!$Q$2-OFFSET(F1080,0,-1),
IF(F1080&lt;&gt;OFFSET(F1080,-1,0),OFFSET(F1080,-1,0)-OFFSET(F1080,0,-1),""))</f>
        <v>-16048.666666666668</v>
      </c>
      <c r="H1080">
        <f ca="1">IF(C1080=1,60*SummonTypeTable!$Q$2/OFFSET(F1080,0,-1),
IF(F1080&lt;&gt;OFFSET(F1080,-1,0),OFFSET(F1080,-1,0)/OFFSET(F1080,0,-1),""))</f>
        <v>0.31684545093365118</v>
      </c>
      <c r="I1080">
        <f ca="1">(60+SUMIF(OFFSET(N1080,-$C1080+1,0,$C1080),"EN",OFFSET(O1080,-$C1080+1,0,$C1080))+SUMIF(OFFSET(S1080,-$C1080+1,0,$C1080),"EN",OFFSET(T1080,-$C1080+1,0,$C1080)))*SummonTypeTable!$Q$2</f>
        <v>7820</v>
      </c>
      <c r="J1080">
        <f ca="1">IF(C1080=1,60*SummonTypeTable!$Q$2-OFFSET(I1080,0,-4),
IF(I1080&lt;&gt;OFFSET(I1080,-1,0),OFFSET(I1080,-1,0)-OFFSET(I1080,0,-4),""))</f>
        <v>-16048.666666666668</v>
      </c>
      <c r="K1080">
        <f ca="1">IF(C1080=1,60*SummonTypeTable!$Q$2/OFFSET(I1080,0,-4),
IF(I1080&lt;&gt;OFFSET(I1080,-1,0),OFFSET(I1080,-1,0)/OFFSET(I1080,0,-4),""))</f>
        <v>0.31684545093365118</v>
      </c>
      <c r="L1080" t="str">
        <f t="shared" ca="1" si="210"/>
        <v>cu</v>
      </c>
      <c r="M1080" t="s">
        <v>81</v>
      </c>
      <c r="N1080" t="s">
        <v>146</v>
      </c>
      <c r="O1080">
        <v>565</v>
      </c>
      <c r="P1080" t="str">
        <f t="shared" si="202"/>
        <v>에너지너무많음</v>
      </c>
      <c r="Q1080" t="str">
        <f t="shared" ca="1" si="208"/>
        <v>cu</v>
      </c>
      <c r="R1080" t="s">
        <v>81</v>
      </c>
      <c r="S1080" t="s">
        <v>147</v>
      </c>
      <c r="T1080">
        <v>5750</v>
      </c>
      <c r="U1080" t="str">
        <f t="shared" ca="1" si="199"/>
        <v>cu</v>
      </c>
      <c r="V1080" t="str">
        <f t="shared" si="203"/>
        <v>EN</v>
      </c>
      <c r="W1080">
        <f t="shared" si="204"/>
        <v>565</v>
      </c>
      <c r="X1080" t="str">
        <f t="shared" ca="1" si="205"/>
        <v>cu</v>
      </c>
      <c r="Y1080" t="str">
        <f t="shared" si="206"/>
        <v>GO</v>
      </c>
      <c r="Z1080">
        <f t="shared" si="207"/>
        <v>5750</v>
      </c>
    </row>
    <row r="1081" spans="1:26">
      <c r="A1081" t="str">
        <f t="shared" si="200"/>
        <v>rt3</v>
      </c>
      <c r="B1081" t="str">
        <f t="shared" si="201"/>
        <v>루틴3</v>
      </c>
      <c r="C1081">
        <v>228</v>
      </c>
      <c r="D1081">
        <v>150</v>
      </c>
      <c r="E1081">
        <f t="shared" ca="1" si="209"/>
        <v>23642</v>
      </c>
      <c r="F1081">
        <f ca="1">(60+SUMIF(OFFSET(N1081,-$C1081+1,0,$C1081),"EN",OFFSET(O1081,-$C1081+1,0,$C1081)))*SummonTypeTable!$Q$2</f>
        <v>7820</v>
      </c>
      <c r="G1081" t="str">
        <f ca="1">IF(C1081=1,60*SummonTypeTable!$Q$2-OFFSET(F1081,0,-1),
IF(F1081&lt;&gt;OFFSET(F1081,-1,0),OFFSET(F1081,-1,0)-OFFSET(F1081,0,-1),""))</f>
        <v/>
      </c>
      <c r="H1081" t="str">
        <f ca="1">IF(C1081=1,60*SummonTypeTable!$Q$2/OFFSET(F1081,0,-1),
IF(F1081&lt;&gt;OFFSET(F1081,-1,0),OFFSET(F1081,-1,0)/OFFSET(F1081,0,-1),""))</f>
        <v/>
      </c>
      <c r="I1081">
        <f ca="1">(60+SUMIF(OFFSET(N1081,-$C1081+1,0,$C1081),"EN",OFFSET(O1081,-$C1081+1,0,$C1081))+SUMIF(OFFSET(S1081,-$C1081+1,0,$C1081),"EN",OFFSET(T1081,-$C1081+1,0,$C1081)))*SummonTypeTable!$Q$2</f>
        <v>7820</v>
      </c>
      <c r="J1081" t="str">
        <f ca="1">IF(C1081=1,60*SummonTypeTable!$Q$2-OFFSET(I1081,0,-4),
IF(I1081&lt;&gt;OFFSET(I1081,-1,0),OFFSET(I1081,-1,0)-OFFSET(I1081,0,-4),""))</f>
        <v/>
      </c>
      <c r="K1081" t="str">
        <f ca="1">IF(C1081=1,60*SummonTypeTable!$Q$2/OFFSET(I1081,0,-4),
IF(I1081&lt;&gt;OFFSET(I1081,-1,0),OFFSET(I1081,-1,0)/OFFSET(I1081,0,-4),""))</f>
        <v/>
      </c>
      <c r="L1081" t="str">
        <f t="shared" ca="1" si="210"/>
        <v>cu</v>
      </c>
      <c r="M1081" t="s">
        <v>81</v>
      </c>
      <c r="N1081" t="s">
        <v>147</v>
      </c>
      <c r="O1081">
        <v>11550</v>
      </c>
      <c r="P1081" t="str">
        <f t="shared" si="202"/>
        <v/>
      </c>
      <c r="Q1081" t="str">
        <f t="shared" ca="1" si="208"/>
        <v>cu</v>
      </c>
      <c r="R1081" t="s">
        <v>81</v>
      </c>
      <c r="S1081" t="s">
        <v>147</v>
      </c>
      <c r="T1081">
        <v>5775</v>
      </c>
      <c r="U1081" t="str">
        <f t="shared" ca="1" si="199"/>
        <v>cu</v>
      </c>
      <c r="V1081" t="str">
        <f t="shared" si="203"/>
        <v>GO</v>
      </c>
      <c r="W1081">
        <f t="shared" si="204"/>
        <v>11550</v>
      </c>
      <c r="X1081" t="str">
        <f t="shared" ca="1" si="205"/>
        <v>cu</v>
      </c>
      <c r="Y1081" t="str">
        <f t="shared" si="206"/>
        <v>GO</v>
      </c>
      <c r="Z1081">
        <f t="shared" si="207"/>
        <v>5775</v>
      </c>
    </row>
    <row r="1082" spans="1:26">
      <c r="A1082" t="str">
        <f t="shared" si="200"/>
        <v>rt3</v>
      </c>
      <c r="B1082" t="str">
        <f t="shared" si="201"/>
        <v>루틴3</v>
      </c>
      <c r="C1082">
        <v>229</v>
      </c>
      <c r="D1082">
        <v>200</v>
      </c>
      <c r="E1082">
        <f t="shared" ca="1" si="209"/>
        <v>23842</v>
      </c>
      <c r="F1082">
        <f ca="1">(60+SUMIF(OFFSET(N1082,-$C1082+1,0,$C1082),"EN",OFFSET(O1082,-$C1082+1,0,$C1082)))*SummonTypeTable!$Q$2</f>
        <v>7820</v>
      </c>
      <c r="G1082" t="str">
        <f ca="1">IF(C1082=1,60*SummonTypeTable!$Q$2-OFFSET(F1082,0,-1),
IF(F1082&lt;&gt;OFFSET(F1082,-1,0),OFFSET(F1082,-1,0)-OFFSET(F1082,0,-1),""))</f>
        <v/>
      </c>
      <c r="H1082" t="str">
        <f ca="1">IF(C1082=1,60*SummonTypeTable!$Q$2/OFFSET(F1082,0,-1),
IF(F1082&lt;&gt;OFFSET(F1082,-1,0),OFFSET(F1082,-1,0)/OFFSET(F1082,0,-1),""))</f>
        <v/>
      </c>
      <c r="I1082">
        <f ca="1">(60+SUMIF(OFFSET(N1082,-$C1082+1,0,$C1082),"EN",OFFSET(O1082,-$C1082+1,0,$C1082))+SUMIF(OFFSET(S1082,-$C1082+1,0,$C1082),"EN",OFFSET(T1082,-$C1082+1,0,$C1082)))*SummonTypeTable!$Q$2</f>
        <v>7820</v>
      </c>
      <c r="J1082" t="str">
        <f ca="1">IF(C1082=1,60*SummonTypeTable!$Q$2-OFFSET(I1082,0,-4),
IF(I1082&lt;&gt;OFFSET(I1082,-1,0),OFFSET(I1082,-1,0)-OFFSET(I1082,0,-4),""))</f>
        <v/>
      </c>
      <c r="K1082" t="str">
        <f ca="1">IF(C1082=1,60*SummonTypeTable!$Q$2/OFFSET(I1082,0,-4),
IF(I1082&lt;&gt;OFFSET(I1082,-1,0),OFFSET(I1082,-1,0)/OFFSET(I1082,0,-4),""))</f>
        <v/>
      </c>
      <c r="L1082" t="str">
        <f t="shared" ca="1" si="210"/>
        <v>it</v>
      </c>
      <c r="M1082" t="s">
        <v>139</v>
      </c>
      <c r="N1082" t="s">
        <v>138</v>
      </c>
      <c r="O1082">
        <v>30</v>
      </c>
      <c r="P1082" t="str">
        <f t="shared" si="202"/>
        <v/>
      </c>
      <c r="Q1082" t="str">
        <f t="shared" ca="1" si="208"/>
        <v>cu</v>
      </c>
      <c r="R1082" t="s">
        <v>81</v>
      </c>
      <c r="S1082" t="s">
        <v>147</v>
      </c>
      <c r="T1082">
        <v>5800</v>
      </c>
      <c r="U1082" t="str">
        <f t="shared" ca="1" si="199"/>
        <v>it</v>
      </c>
      <c r="V1082" t="str">
        <f t="shared" si="203"/>
        <v>Cash_sSpellGacha</v>
      </c>
      <c r="W1082">
        <f t="shared" si="204"/>
        <v>30</v>
      </c>
      <c r="X1082" t="str">
        <f t="shared" ca="1" si="205"/>
        <v>cu</v>
      </c>
      <c r="Y1082" t="str">
        <f t="shared" si="206"/>
        <v>GO</v>
      </c>
      <c r="Z1082">
        <f t="shared" si="207"/>
        <v>5800</v>
      </c>
    </row>
    <row r="1083" spans="1:26">
      <c r="A1083" t="str">
        <f t="shared" si="200"/>
        <v>rt3</v>
      </c>
      <c r="B1083" t="str">
        <f t="shared" si="201"/>
        <v>루틴3</v>
      </c>
      <c r="C1083">
        <v>230</v>
      </c>
      <c r="D1083">
        <v>662</v>
      </c>
      <c r="E1083">
        <f t="shared" ca="1" si="209"/>
        <v>24504</v>
      </c>
      <c r="F1083">
        <f ca="1">(60+SUMIF(OFFSET(N1083,-$C1083+1,0,$C1083),"EN",OFFSET(O1083,-$C1083+1,0,$C1083)))*SummonTypeTable!$Q$2</f>
        <v>7820</v>
      </c>
      <c r="G1083" t="str">
        <f ca="1">IF(C1083=1,60*SummonTypeTable!$Q$2-OFFSET(F1083,0,-1),
IF(F1083&lt;&gt;OFFSET(F1083,-1,0),OFFSET(F1083,-1,0)-OFFSET(F1083,0,-1),""))</f>
        <v/>
      </c>
      <c r="H1083" t="str">
        <f ca="1">IF(C1083=1,60*SummonTypeTable!$Q$2/OFFSET(F1083,0,-1),
IF(F1083&lt;&gt;OFFSET(F1083,-1,0),OFFSET(F1083,-1,0)/OFFSET(F1083,0,-1),""))</f>
        <v/>
      </c>
      <c r="I1083">
        <f ca="1">(60+SUMIF(OFFSET(N1083,-$C1083+1,0,$C1083),"EN",OFFSET(O1083,-$C1083+1,0,$C1083))+SUMIF(OFFSET(S1083,-$C1083+1,0,$C1083),"EN",OFFSET(T1083,-$C1083+1,0,$C1083)))*SummonTypeTable!$Q$2</f>
        <v>7820</v>
      </c>
      <c r="J1083" t="str">
        <f ca="1">IF(C1083=1,60*SummonTypeTable!$Q$2-OFFSET(I1083,0,-4),
IF(I1083&lt;&gt;OFFSET(I1083,-1,0),OFFSET(I1083,-1,0)-OFFSET(I1083,0,-4),""))</f>
        <v/>
      </c>
      <c r="K1083" t="str">
        <f ca="1">IF(C1083=1,60*SummonTypeTable!$Q$2/OFFSET(I1083,0,-4),
IF(I1083&lt;&gt;OFFSET(I1083,-1,0),OFFSET(I1083,-1,0)/OFFSET(I1083,0,-4),""))</f>
        <v/>
      </c>
      <c r="L1083" t="str">
        <f t="shared" ca="1" si="210"/>
        <v>cu</v>
      </c>
      <c r="M1083" t="s">
        <v>81</v>
      </c>
      <c r="N1083" t="s">
        <v>153</v>
      </c>
      <c r="O1083">
        <v>39</v>
      </c>
      <c r="P1083" t="str">
        <f t="shared" si="202"/>
        <v/>
      </c>
      <c r="Q1083" t="str">
        <f t="shared" ca="1" si="208"/>
        <v>cu</v>
      </c>
      <c r="R1083" t="s">
        <v>81</v>
      </c>
      <c r="S1083" t="s">
        <v>153</v>
      </c>
      <c r="T1083">
        <v>13</v>
      </c>
      <c r="U1083" t="str">
        <f t="shared" ca="1" si="199"/>
        <v>cu</v>
      </c>
      <c r="V1083" t="str">
        <f t="shared" si="203"/>
        <v>DI</v>
      </c>
      <c r="W1083">
        <f t="shared" si="204"/>
        <v>39</v>
      </c>
      <c r="X1083" t="str">
        <f t="shared" ca="1" si="205"/>
        <v>cu</v>
      </c>
      <c r="Y1083" t="str">
        <f t="shared" si="206"/>
        <v>DI</v>
      </c>
      <c r="Z1083">
        <f t="shared" si="207"/>
        <v>13</v>
      </c>
    </row>
    <row r="1084" spans="1:26">
      <c r="A1084" t="str">
        <f t="shared" si="200"/>
        <v>rt3</v>
      </c>
      <c r="B1084" t="str">
        <f t="shared" si="201"/>
        <v>루틴3</v>
      </c>
      <c r="C1084">
        <v>231</v>
      </c>
      <c r="D1084">
        <v>139</v>
      </c>
      <c r="E1084">
        <f t="shared" ca="1" si="209"/>
        <v>24643</v>
      </c>
      <c r="F1084">
        <f ca="1">(60+SUMIF(OFFSET(N1084,-$C1084+1,0,$C1084),"EN",OFFSET(O1084,-$C1084+1,0,$C1084)))*SummonTypeTable!$Q$2</f>
        <v>7820</v>
      </c>
      <c r="G1084" t="str">
        <f ca="1">IF(C1084=1,60*SummonTypeTable!$Q$2-OFFSET(F1084,0,-1),
IF(F1084&lt;&gt;OFFSET(F1084,-1,0),OFFSET(F1084,-1,0)-OFFSET(F1084,0,-1),""))</f>
        <v/>
      </c>
      <c r="H1084" t="str">
        <f ca="1">IF(C1084=1,60*SummonTypeTable!$Q$2/OFFSET(F1084,0,-1),
IF(F1084&lt;&gt;OFFSET(F1084,-1,0),OFFSET(F1084,-1,0)/OFFSET(F1084,0,-1),""))</f>
        <v/>
      </c>
      <c r="I1084">
        <f ca="1">(60+SUMIF(OFFSET(N1084,-$C1084+1,0,$C1084),"EN",OFFSET(O1084,-$C1084+1,0,$C1084))+SUMIF(OFFSET(S1084,-$C1084+1,0,$C1084),"EN",OFFSET(T1084,-$C1084+1,0,$C1084)))*SummonTypeTable!$Q$2</f>
        <v>7820</v>
      </c>
      <c r="J1084" t="str">
        <f ca="1">IF(C1084=1,60*SummonTypeTable!$Q$2-OFFSET(I1084,0,-4),
IF(I1084&lt;&gt;OFFSET(I1084,-1,0),OFFSET(I1084,-1,0)-OFFSET(I1084,0,-4),""))</f>
        <v/>
      </c>
      <c r="K1084" t="str">
        <f ca="1">IF(C1084=1,60*SummonTypeTable!$Q$2/OFFSET(I1084,0,-4),
IF(I1084&lt;&gt;OFFSET(I1084,-1,0),OFFSET(I1084,-1,0)/OFFSET(I1084,0,-4),""))</f>
        <v/>
      </c>
      <c r="L1084" t="str">
        <f t="shared" ca="1" si="210"/>
        <v>cu</v>
      </c>
      <c r="M1084" t="s">
        <v>81</v>
      </c>
      <c r="N1084" t="s">
        <v>147</v>
      </c>
      <c r="O1084">
        <v>11700</v>
      </c>
      <c r="P1084" t="str">
        <f t="shared" si="202"/>
        <v/>
      </c>
      <c r="Q1084" t="str">
        <f t="shared" ca="1" si="208"/>
        <v>cu</v>
      </c>
      <c r="R1084" t="s">
        <v>81</v>
      </c>
      <c r="S1084" t="s">
        <v>147</v>
      </c>
      <c r="T1084">
        <v>5850</v>
      </c>
      <c r="U1084" t="str">
        <f t="shared" ca="1" si="199"/>
        <v>cu</v>
      </c>
      <c r="V1084" t="str">
        <f t="shared" si="203"/>
        <v>GO</v>
      </c>
      <c r="W1084">
        <f t="shared" si="204"/>
        <v>11700</v>
      </c>
      <c r="X1084" t="str">
        <f t="shared" ca="1" si="205"/>
        <v>cu</v>
      </c>
      <c r="Y1084" t="str">
        <f t="shared" si="206"/>
        <v>GO</v>
      </c>
      <c r="Z1084">
        <f t="shared" si="207"/>
        <v>5850</v>
      </c>
    </row>
    <row r="1085" spans="1:26">
      <c r="A1085" t="str">
        <f t="shared" si="200"/>
        <v>rt3</v>
      </c>
      <c r="B1085" t="str">
        <f t="shared" si="201"/>
        <v>루틴3</v>
      </c>
      <c r="C1085">
        <v>232</v>
      </c>
      <c r="D1085">
        <v>258</v>
      </c>
      <c r="E1085">
        <f t="shared" ca="1" si="209"/>
        <v>24901</v>
      </c>
      <c r="F1085">
        <f ca="1">(60+SUMIF(OFFSET(N1085,-$C1085+1,0,$C1085),"EN",OFFSET(O1085,-$C1085+1,0,$C1085)))*SummonTypeTable!$Q$2</f>
        <v>7820</v>
      </c>
      <c r="G1085" t="str">
        <f ca="1">IF(C1085=1,60*SummonTypeTable!$Q$2-OFFSET(F1085,0,-1),
IF(F1085&lt;&gt;OFFSET(F1085,-1,0),OFFSET(F1085,-1,0)-OFFSET(F1085,0,-1),""))</f>
        <v/>
      </c>
      <c r="H1085" t="str">
        <f ca="1">IF(C1085=1,60*SummonTypeTable!$Q$2/OFFSET(F1085,0,-1),
IF(F1085&lt;&gt;OFFSET(F1085,-1,0),OFFSET(F1085,-1,0)/OFFSET(F1085,0,-1),""))</f>
        <v/>
      </c>
      <c r="I1085">
        <f ca="1">(60+SUMIF(OFFSET(N1085,-$C1085+1,0,$C1085),"EN",OFFSET(O1085,-$C1085+1,0,$C1085))+SUMIF(OFFSET(S1085,-$C1085+1,0,$C1085),"EN",OFFSET(T1085,-$C1085+1,0,$C1085)))*SummonTypeTable!$Q$2</f>
        <v>7820</v>
      </c>
      <c r="J1085" t="str">
        <f ca="1">IF(C1085=1,60*SummonTypeTable!$Q$2-OFFSET(I1085,0,-4),
IF(I1085&lt;&gt;OFFSET(I1085,-1,0),OFFSET(I1085,-1,0)-OFFSET(I1085,0,-4),""))</f>
        <v/>
      </c>
      <c r="K1085" t="str">
        <f ca="1">IF(C1085=1,60*SummonTypeTable!$Q$2/OFFSET(I1085,0,-4),
IF(I1085&lt;&gt;OFFSET(I1085,-1,0),OFFSET(I1085,-1,0)/OFFSET(I1085,0,-4),""))</f>
        <v/>
      </c>
      <c r="L1085" t="str">
        <f t="shared" ca="1" si="210"/>
        <v>it</v>
      </c>
      <c r="M1085" t="s">
        <v>139</v>
      </c>
      <c r="N1085" t="s">
        <v>140</v>
      </c>
      <c r="O1085">
        <v>3</v>
      </c>
      <c r="P1085" t="str">
        <f t="shared" si="202"/>
        <v/>
      </c>
      <c r="Q1085" t="str">
        <f t="shared" ca="1" si="208"/>
        <v>cu</v>
      </c>
      <c r="R1085" t="s">
        <v>81</v>
      </c>
      <c r="S1085" t="s">
        <v>147</v>
      </c>
      <c r="T1085">
        <v>5875</v>
      </c>
      <c r="U1085" t="str">
        <f t="shared" ca="1" si="199"/>
        <v>it</v>
      </c>
      <c r="V1085" t="str">
        <f t="shared" si="203"/>
        <v>Cash_sCharacterGacha</v>
      </c>
      <c r="W1085">
        <f t="shared" si="204"/>
        <v>3</v>
      </c>
      <c r="X1085" t="str">
        <f t="shared" ca="1" si="205"/>
        <v>cu</v>
      </c>
      <c r="Y1085" t="str">
        <f t="shared" si="206"/>
        <v>GO</v>
      </c>
      <c r="Z1085">
        <f t="shared" si="207"/>
        <v>5875</v>
      </c>
    </row>
    <row r="1086" spans="1:26">
      <c r="A1086" t="str">
        <f t="shared" si="200"/>
        <v>rt3</v>
      </c>
      <c r="B1086" t="str">
        <f t="shared" si="201"/>
        <v>루틴3</v>
      </c>
      <c r="C1086">
        <v>233</v>
      </c>
      <c r="D1086">
        <v>643</v>
      </c>
      <c r="E1086">
        <f t="shared" ca="1" si="209"/>
        <v>25544</v>
      </c>
      <c r="F1086">
        <f ca="1">(60+SUMIF(OFFSET(N1086,-$C1086+1,0,$C1086),"EN",OFFSET(O1086,-$C1086+1,0,$C1086)))*SummonTypeTable!$Q$2</f>
        <v>8173.333333333333</v>
      </c>
      <c r="G1086">
        <f ca="1">IF(C1086=1,60*SummonTypeTable!$Q$2-OFFSET(F1086,0,-1),
IF(F1086&lt;&gt;OFFSET(F1086,-1,0),OFFSET(F1086,-1,0)-OFFSET(F1086,0,-1),""))</f>
        <v>-17724</v>
      </c>
      <c r="H1086">
        <f ca="1">IF(C1086=1,60*SummonTypeTable!$Q$2/OFFSET(F1086,0,-1),
IF(F1086&lt;&gt;OFFSET(F1086,-1,0),OFFSET(F1086,-1,0)/OFFSET(F1086,0,-1),""))</f>
        <v>0.30613842781083622</v>
      </c>
      <c r="I1086">
        <f ca="1">(60+SUMIF(OFFSET(N1086,-$C1086+1,0,$C1086),"EN",OFFSET(O1086,-$C1086+1,0,$C1086))+SUMIF(OFFSET(S1086,-$C1086+1,0,$C1086),"EN",OFFSET(T1086,-$C1086+1,0,$C1086)))*SummonTypeTable!$Q$2</f>
        <v>8173.333333333333</v>
      </c>
      <c r="J1086">
        <f ca="1">IF(C1086=1,60*SummonTypeTable!$Q$2-OFFSET(I1086,0,-4),
IF(I1086&lt;&gt;OFFSET(I1086,-1,0),OFFSET(I1086,-1,0)-OFFSET(I1086,0,-4),""))</f>
        <v>-17724</v>
      </c>
      <c r="K1086">
        <f ca="1">IF(C1086=1,60*SummonTypeTable!$Q$2/OFFSET(I1086,0,-4),
IF(I1086&lt;&gt;OFFSET(I1086,-1,0),OFFSET(I1086,-1,0)/OFFSET(I1086,0,-4),""))</f>
        <v>0.30613842781083622</v>
      </c>
      <c r="L1086" t="str">
        <f t="shared" ca="1" si="210"/>
        <v>cu</v>
      </c>
      <c r="M1086" t="s">
        <v>81</v>
      </c>
      <c r="N1086" t="s">
        <v>146</v>
      </c>
      <c r="O1086">
        <v>530</v>
      </c>
      <c r="P1086" t="str">
        <f t="shared" si="202"/>
        <v>에너지너무많음</v>
      </c>
      <c r="Q1086" t="str">
        <f t="shared" ca="1" si="208"/>
        <v>cu</v>
      </c>
      <c r="R1086" t="s">
        <v>81</v>
      </c>
      <c r="S1086" t="s">
        <v>147</v>
      </c>
      <c r="T1086">
        <v>5900</v>
      </c>
      <c r="U1086" t="str">
        <f t="shared" ca="1" si="199"/>
        <v>cu</v>
      </c>
      <c r="V1086" t="str">
        <f t="shared" si="203"/>
        <v>EN</v>
      </c>
      <c r="W1086">
        <f t="shared" si="204"/>
        <v>530</v>
      </c>
      <c r="X1086" t="str">
        <f t="shared" ca="1" si="205"/>
        <v>cu</v>
      </c>
      <c r="Y1086" t="str">
        <f t="shared" si="206"/>
        <v>GO</v>
      </c>
      <c r="Z1086">
        <f t="shared" si="207"/>
        <v>5900</v>
      </c>
    </row>
    <row r="1087" spans="1:26">
      <c r="A1087" t="str">
        <f t="shared" si="200"/>
        <v>rt3</v>
      </c>
      <c r="B1087" t="str">
        <f t="shared" si="201"/>
        <v>루틴3</v>
      </c>
      <c r="C1087">
        <v>234</v>
      </c>
      <c r="D1087">
        <v>150</v>
      </c>
      <c r="E1087">
        <f t="shared" ca="1" si="209"/>
        <v>25694</v>
      </c>
      <c r="F1087">
        <f ca="1">(60+SUMIF(OFFSET(N1087,-$C1087+1,0,$C1087),"EN",OFFSET(O1087,-$C1087+1,0,$C1087)))*SummonTypeTable!$Q$2</f>
        <v>8173.333333333333</v>
      </c>
      <c r="G1087" t="str">
        <f ca="1">IF(C1087=1,60*SummonTypeTable!$Q$2-OFFSET(F1087,0,-1),
IF(F1087&lt;&gt;OFFSET(F1087,-1,0),OFFSET(F1087,-1,0)-OFFSET(F1087,0,-1),""))</f>
        <v/>
      </c>
      <c r="H1087" t="str">
        <f ca="1">IF(C1087=1,60*SummonTypeTable!$Q$2/OFFSET(F1087,0,-1),
IF(F1087&lt;&gt;OFFSET(F1087,-1,0),OFFSET(F1087,-1,0)/OFFSET(F1087,0,-1),""))</f>
        <v/>
      </c>
      <c r="I1087">
        <f ca="1">(60+SUMIF(OFFSET(N1087,-$C1087+1,0,$C1087),"EN",OFFSET(O1087,-$C1087+1,0,$C1087))+SUMIF(OFFSET(S1087,-$C1087+1,0,$C1087),"EN",OFFSET(T1087,-$C1087+1,0,$C1087)))*SummonTypeTable!$Q$2</f>
        <v>8173.333333333333</v>
      </c>
      <c r="J1087" t="str">
        <f ca="1">IF(C1087=1,60*SummonTypeTable!$Q$2-OFFSET(I1087,0,-4),
IF(I1087&lt;&gt;OFFSET(I1087,-1,0),OFFSET(I1087,-1,0)-OFFSET(I1087,0,-4),""))</f>
        <v/>
      </c>
      <c r="K1087" t="str">
        <f ca="1">IF(C1087=1,60*SummonTypeTable!$Q$2/OFFSET(I1087,0,-4),
IF(I1087&lt;&gt;OFFSET(I1087,-1,0),OFFSET(I1087,-1,0)/OFFSET(I1087,0,-4),""))</f>
        <v/>
      </c>
      <c r="L1087" t="str">
        <f t="shared" ca="1" si="210"/>
        <v>cu</v>
      </c>
      <c r="M1087" t="s">
        <v>81</v>
      </c>
      <c r="N1087" t="s">
        <v>147</v>
      </c>
      <c r="O1087">
        <v>11850</v>
      </c>
      <c r="P1087" t="str">
        <f t="shared" si="202"/>
        <v/>
      </c>
      <c r="Q1087" t="str">
        <f t="shared" ca="1" si="208"/>
        <v>cu</v>
      </c>
      <c r="R1087" t="s">
        <v>81</v>
      </c>
      <c r="S1087" t="s">
        <v>147</v>
      </c>
      <c r="T1087">
        <v>5925</v>
      </c>
      <c r="U1087" t="str">
        <f t="shared" ca="1" si="199"/>
        <v>cu</v>
      </c>
      <c r="V1087" t="str">
        <f t="shared" si="203"/>
        <v>GO</v>
      </c>
      <c r="W1087">
        <f t="shared" si="204"/>
        <v>11850</v>
      </c>
      <c r="X1087" t="str">
        <f t="shared" ca="1" si="205"/>
        <v>cu</v>
      </c>
      <c r="Y1087" t="str">
        <f t="shared" si="206"/>
        <v>GO</v>
      </c>
      <c r="Z1087">
        <f t="shared" si="207"/>
        <v>5925</v>
      </c>
    </row>
    <row r="1088" spans="1:26">
      <c r="A1088" t="str">
        <f t="shared" si="200"/>
        <v>rt3</v>
      </c>
      <c r="B1088" t="str">
        <f t="shared" si="201"/>
        <v>루틴3</v>
      </c>
      <c r="C1088">
        <v>235</v>
      </c>
      <c r="D1088">
        <v>200</v>
      </c>
      <c r="E1088">
        <f t="shared" ca="1" si="209"/>
        <v>25894</v>
      </c>
      <c r="F1088">
        <f ca="1">(60+SUMIF(OFFSET(N1088,-$C1088+1,0,$C1088),"EN",OFFSET(O1088,-$C1088+1,0,$C1088)))*SummonTypeTable!$Q$2</f>
        <v>8173.333333333333</v>
      </c>
      <c r="G1088" t="str">
        <f ca="1">IF(C1088=1,60*SummonTypeTable!$Q$2-OFFSET(F1088,0,-1),
IF(F1088&lt;&gt;OFFSET(F1088,-1,0),OFFSET(F1088,-1,0)-OFFSET(F1088,0,-1),""))</f>
        <v/>
      </c>
      <c r="H1088" t="str">
        <f ca="1">IF(C1088=1,60*SummonTypeTable!$Q$2/OFFSET(F1088,0,-1),
IF(F1088&lt;&gt;OFFSET(F1088,-1,0),OFFSET(F1088,-1,0)/OFFSET(F1088,0,-1),""))</f>
        <v/>
      </c>
      <c r="I1088">
        <f ca="1">(60+SUMIF(OFFSET(N1088,-$C1088+1,0,$C1088),"EN",OFFSET(O1088,-$C1088+1,0,$C1088))+SUMIF(OFFSET(S1088,-$C1088+1,0,$C1088),"EN",OFFSET(T1088,-$C1088+1,0,$C1088)))*SummonTypeTable!$Q$2</f>
        <v>8173.333333333333</v>
      </c>
      <c r="J1088" t="str">
        <f ca="1">IF(C1088=1,60*SummonTypeTable!$Q$2-OFFSET(I1088,0,-4),
IF(I1088&lt;&gt;OFFSET(I1088,-1,0),OFFSET(I1088,-1,0)-OFFSET(I1088,0,-4),""))</f>
        <v/>
      </c>
      <c r="K1088" t="str">
        <f ca="1">IF(C1088=1,60*SummonTypeTable!$Q$2/OFFSET(I1088,0,-4),
IF(I1088&lt;&gt;OFFSET(I1088,-1,0),OFFSET(I1088,-1,0)/OFFSET(I1088,0,-4),""))</f>
        <v/>
      </c>
      <c r="L1088" t="str">
        <f t="shared" ca="1" si="210"/>
        <v>it</v>
      </c>
      <c r="M1088" t="s">
        <v>139</v>
      </c>
      <c r="N1088" t="s">
        <v>158</v>
      </c>
      <c r="O1088">
        <v>3</v>
      </c>
      <c r="P1088" t="str">
        <f t="shared" si="202"/>
        <v/>
      </c>
      <c r="Q1088" t="str">
        <f t="shared" ca="1" si="208"/>
        <v>cu</v>
      </c>
      <c r="R1088" t="s">
        <v>81</v>
      </c>
      <c r="S1088" t="s">
        <v>147</v>
      </c>
      <c r="T1088">
        <v>5950</v>
      </c>
      <c r="U1088" t="str">
        <f t="shared" ca="1" si="199"/>
        <v>it</v>
      </c>
      <c r="V1088" t="str">
        <f t="shared" si="203"/>
        <v>Cash_sEquipGacha</v>
      </c>
      <c r="W1088">
        <f t="shared" si="204"/>
        <v>3</v>
      </c>
      <c r="X1088" t="str">
        <f t="shared" ca="1" si="205"/>
        <v>cu</v>
      </c>
      <c r="Y1088" t="str">
        <f t="shared" si="206"/>
        <v>GO</v>
      </c>
      <c r="Z1088">
        <f t="shared" si="207"/>
        <v>5950</v>
      </c>
    </row>
    <row r="1089" spans="1:26">
      <c r="A1089" t="str">
        <f t="shared" si="200"/>
        <v>rt3</v>
      </c>
      <c r="B1089" t="str">
        <f t="shared" si="201"/>
        <v>루틴3</v>
      </c>
      <c r="C1089">
        <v>236</v>
      </c>
      <c r="D1089">
        <v>718</v>
      </c>
      <c r="E1089">
        <f t="shared" ca="1" si="209"/>
        <v>26612</v>
      </c>
      <c r="F1089">
        <f ca="1">(60+SUMIF(OFFSET(N1089,-$C1089+1,0,$C1089),"EN",OFFSET(O1089,-$C1089+1,0,$C1089)))*SummonTypeTable!$Q$2</f>
        <v>8550</v>
      </c>
      <c r="G1089">
        <f ca="1">IF(C1089=1,60*SummonTypeTable!$Q$2-OFFSET(F1089,0,-1),
IF(F1089&lt;&gt;OFFSET(F1089,-1,0),OFFSET(F1089,-1,0)-OFFSET(F1089,0,-1),""))</f>
        <v>-18438.666666666668</v>
      </c>
      <c r="H1089">
        <f ca="1">IF(C1089=1,60*SummonTypeTable!$Q$2/OFFSET(F1089,0,-1),
IF(F1089&lt;&gt;OFFSET(F1089,-1,0),OFFSET(F1089,-1,0)/OFFSET(F1089,0,-1),""))</f>
        <v>0.30712961571221004</v>
      </c>
      <c r="I1089">
        <f ca="1">(60+SUMIF(OFFSET(N1089,-$C1089+1,0,$C1089),"EN",OFFSET(O1089,-$C1089+1,0,$C1089))+SUMIF(OFFSET(S1089,-$C1089+1,0,$C1089),"EN",OFFSET(T1089,-$C1089+1,0,$C1089)))*SummonTypeTable!$Q$2</f>
        <v>8550</v>
      </c>
      <c r="J1089">
        <f ca="1">IF(C1089=1,60*SummonTypeTable!$Q$2-OFFSET(I1089,0,-4),
IF(I1089&lt;&gt;OFFSET(I1089,-1,0),OFFSET(I1089,-1,0)-OFFSET(I1089,0,-4),""))</f>
        <v>-18438.666666666668</v>
      </c>
      <c r="K1089">
        <f ca="1">IF(C1089=1,60*SummonTypeTable!$Q$2/OFFSET(I1089,0,-4),
IF(I1089&lt;&gt;OFFSET(I1089,-1,0),OFFSET(I1089,-1,0)/OFFSET(I1089,0,-4),""))</f>
        <v>0.30712961571221004</v>
      </c>
      <c r="L1089" t="str">
        <f t="shared" ca="1" si="210"/>
        <v>cu</v>
      </c>
      <c r="M1089" t="s">
        <v>81</v>
      </c>
      <c r="N1089" t="s">
        <v>146</v>
      </c>
      <c r="O1089">
        <v>565</v>
      </c>
      <c r="P1089" t="str">
        <f t="shared" si="202"/>
        <v>에너지너무많음</v>
      </c>
      <c r="Q1089" t="str">
        <f t="shared" ca="1" si="208"/>
        <v>cu</v>
      </c>
      <c r="R1089" t="s">
        <v>81</v>
      </c>
      <c r="S1089" t="s">
        <v>147</v>
      </c>
      <c r="T1089">
        <v>5975</v>
      </c>
      <c r="U1089" t="str">
        <f t="shared" ca="1" si="199"/>
        <v>cu</v>
      </c>
      <c r="V1089" t="str">
        <f t="shared" si="203"/>
        <v>EN</v>
      </c>
      <c r="W1089">
        <f t="shared" si="204"/>
        <v>565</v>
      </c>
      <c r="X1089" t="str">
        <f t="shared" ca="1" si="205"/>
        <v>cu</v>
      </c>
      <c r="Y1089" t="str">
        <f t="shared" si="206"/>
        <v>GO</v>
      </c>
      <c r="Z1089">
        <f t="shared" si="207"/>
        <v>5975</v>
      </c>
    </row>
    <row r="1090" spans="1:26">
      <c r="A1090" t="str">
        <f t="shared" si="200"/>
        <v>rt3</v>
      </c>
      <c r="B1090" t="str">
        <f t="shared" si="201"/>
        <v>루틴3</v>
      </c>
      <c r="C1090">
        <v>237</v>
      </c>
      <c r="D1090">
        <v>138</v>
      </c>
      <c r="E1090">
        <f t="shared" ca="1" si="209"/>
        <v>26750</v>
      </c>
      <c r="F1090">
        <f ca="1">(60+SUMIF(OFFSET(N1090,-$C1090+1,0,$C1090),"EN",OFFSET(O1090,-$C1090+1,0,$C1090)))*SummonTypeTable!$Q$2</f>
        <v>8550</v>
      </c>
      <c r="G1090" t="str">
        <f ca="1">IF(C1090=1,60*SummonTypeTable!$Q$2-OFFSET(F1090,0,-1),
IF(F1090&lt;&gt;OFFSET(F1090,-1,0),OFFSET(F1090,-1,0)-OFFSET(F1090,0,-1),""))</f>
        <v/>
      </c>
      <c r="H1090" t="str">
        <f ca="1">IF(C1090=1,60*SummonTypeTable!$Q$2/OFFSET(F1090,0,-1),
IF(F1090&lt;&gt;OFFSET(F1090,-1,0),OFFSET(F1090,-1,0)/OFFSET(F1090,0,-1),""))</f>
        <v/>
      </c>
      <c r="I1090">
        <f ca="1">(60+SUMIF(OFFSET(N1090,-$C1090+1,0,$C1090),"EN",OFFSET(O1090,-$C1090+1,0,$C1090))+SUMIF(OFFSET(S1090,-$C1090+1,0,$C1090),"EN",OFFSET(T1090,-$C1090+1,0,$C1090)))*SummonTypeTable!$Q$2</f>
        <v>8550</v>
      </c>
      <c r="J1090" t="str">
        <f ca="1">IF(C1090=1,60*SummonTypeTable!$Q$2-OFFSET(I1090,0,-4),
IF(I1090&lt;&gt;OFFSET(I1090,-1,0),OFFSET(I1090,-1,0)-OFFSET(I1090,0,-4),""))</f>
        <v/>
      </c>
      <c r="K1090" t="str">
        <f ca="1">IF(C1090=1,60*SummonTypeTable!$Q$2/OFFSET(I1090,0,-4),
IF(I1090&lt;&gt;OFFSET(I1090,-1,0),OFFSET(I1090,-1,0)/OFFSET(I1090,0,-4),""))</f>
        <v/>
      </c>
      <c r="L1090" t="str">
        <f t="shared" ca="1" si="210"/>
        <v>cu</v>
      </c>
      <c r="M1090" t="s">
        <v>81</v>
      </c>
      <c r="N1090" t="s">
        <v>147</v>
      </c>
      <c r="O1090">
        <v>12000</v>
      </c>
      <c r="P1090" t="str">
        <f t="shared" si="202"/>
        <v/>
      </c>
      <c r="Q1090" t="str">
        <f t="shared" ca="1" si="208"/>
        <v>cu</v>
      </c>
      <c r="R1090" t="s">
        <v>81</v>
      </c>
      <c r="S1090" t="s">
        <v>147</v>
      </c>
      <c r="T1090">
        <v>6000</v>
      </c>
      <c r="U1090" t="str">
        <f t="shared" ref="U1090:U1153" ca="1" si="211">IF(LEN(L1090)=0,"",L1090)</f>
        <v>cu</v>
      </c>
      <c r="V1090" t="str">
        <f t="shared" si="203"/>
        <v>GO</v>
      </c>
      <c r="W1090">
        <f t="shared" si="204"/>
        <v>12000</v>
      </c>
      <c r="X1090" t="str">
        <f t="shared" ca="1" si="205"/>
        <v>cu</v>
      </c>
      <c r="Y1090" t="str">
        <f t="shared" si="206"/>
        <v>GO</v>
      </c>
      <c r="Z1090">
        <f t="shared" si="207"/>
        <v>6000</v>
      </c>
    </row>
    <row r="1091" spans="1:26">
      <c r="A1091" t="str">
        <f t="shared" si="200"/>
        <v>rt3</v>
      </c>
      <c r="B1091" t="str">
        <f t="shared" si="201"/>
        <v>루틴3</v>
      </c>
      <c r="C1091">
        <v>238</v>
      </c>
      <c r="D1091">
        <v>195</v>
      </c>
      <c r="E1091">
        <f t="shared" ca="1" si="209"/>
        <v>26945</v>
      </c>
      <c r="F1091">
        <f ca="1">(60+SUMIF(OFFSET(N1091,-$C1091+1,0,$C1091),"EN",OFFSET(O1091,-$C1091+1,0,$C1091)))*SummonTypeTable!$Q$2</f>
        <v>8550</v>
      </c>
      <c r="G1091" t="str">
        <f ca="1">IF(C1091=1,60*SummonTypeTable!$Q$2-OFFSET(F1091,0,-1),
IF(F1091&lt;&gt;OFFSET(F1091,-1,0),OFFSET(F1091,-1,0)-OFFSET(F1091,0,-1),""))</f>
        <v/>
      </c>
      <c r="H1091" t="str">
        <f ca="1">IF(C1091=1,60*SummonTypeTable!$Q$2/OFFSET(F1091,0,-1),
IF(F1091&lt;&gt;OFFSET(F1091,-1,0),OFFSET(F1091,-1,0)/OFFSET(F1091,0,-1),""))</f>
        <v/>
      </c>
      <c r="I1091">
        <f ca="1">(60+SUMIF(OFFSET(N1091,-$C1091+1,0,$C1091),"EN",OFFSET(O1091,-$C1091+1,0,$C1091))+SUMIF(OFFSET(S1091,-$C1091+1,0,$C1091),"EN",OFFSET(T1091,-$C1091+1,0,$C1091)))*SummonTypeTable!$Q$2</f>
        <v>8550</v>
      </c>
      <c r="J1091" t="str">
        <f ca="1">IF(C1091=1,60*SummonTypeTable!$Q$2-OFFSET(I1091,0,-4),
IF(I1091&lt;&gt;OFFSET(I1091,-1,0),OFFSET(I1091,-1,0)-OFFSET(I1091,0,-4),""))</f>
        <v/>
      </c>
      <c r="K1091" t="str">
        <f ca="1">IF(C1091=1,60*SummonTypeTable!$Q$2/OFFSET(I1091,0,-4),
IF(I1091&lt;&gt;OFFSET(I1091,-1,0),OFFSET(I1091,-1,0)/OFFSET(I1091,0,-4),""))</f>
        <v/>
      </c>
      <c r="L1091" t="str">
        <f t="shared" ca="1" si="210"/>
        <v>it</v>
      </c>
      <c r="M1091" t="s">
        <v>139</v>
      </c>
      <c r="N1091" t="s">
        <v>140</v>
      </c>
      <c r="O1091">
        <v>10</v>
      </c>
      <c r="P1091" t="str">
        <f t="shared" si="202"/>
        <v/>
      </c>
      <c r="Q1091" t="str">
        <f t="shared" ca="1" si="208"/>
        <v>cu</v>
      </c>
      <c r="R1091" t="s">
        <v>81</v>
      </c>
      <c r="S1091" t="s">
        <v>147</v>
      </c>
      <c r="T1091">
        <v>6025</v>
      </c>
      <c r="U1091" t="str">
        <f t="shared" ca="1" si="211"/>
        <v>it</v>
      </c>
      <c r="V1091" t="str">
        <f t="shared" si="203"/>
        <v>Cash_sCharacterGacha</v>
      </c>
      <c r="W1091">
        <f t="shared" si="204"/>
        <v>10</v>
      </c>
      <c r="X1091" t="str">
        <f t="shared" ca="1" si="205"/>
        <v>cu</v>
      </c>
      <c r="Y1091" t="str">
        <f t="shared" si="206"/>
        <v>GO</v>
      </c>
      <c r="Z1091">
        <f t="shared" si="207"/>
        <v>6025</v>
      </c>
    </row>
    <row r="1092" spans="1:26">
      <c r="A1092" t="str">
        <f t="shared" si="200"/>
        <v>rt3</v>
      </c>
      <c r="B1092" t="str">
        <f t="shared" si="201"/>
        <v>루틴3</v>
      </c>
      <c r="C1092">
        <v>239</v>
      </c>
      <c r="D1092">
        <v>225</v>
      </c>
      <c r="E1092">
        <f t="shared" ca="1" si="209"/>
        <v>27170</v>
      </c>
      <c r="F1092">
        <f ca="1">(60+SUMIF(OFFSET(N1092,-$C1092+1,0,$C1092),"EN",OFFSET(O1092,-$C1092+1,0,$C1092)))*SummonTypeTable!$Q$2</f>
        <v>8550</v>
      </c>
      <c r="G1092" t="str">
        <f ca="1">IF(C1092=1,60*SummonTypeTable!$Q$2-OFFSET(F1092,0,-1),
IF(F1092&lt;&gt;OFFSET(F1092,-1,0),OFFSET(F1092,-1,0)-OFFSET(F1092,0,-1),""))</f>
        <v/>
      </c>
      <c r="H1092" t="str">
        <f ca="1">IF(C1092=1,60*SummonTypeTable!$Q$2/OFFSET(F1092,0,-1),
IF(F1092&lt;&gt;OFFSET(F1092,-1,0),OFFSET(F1092,-1,0)/OFFSET(F1092,0,-1),""))</f>
        <v/>
      </c>
      <c r="I1092">
        <f ca="1">(60+SUMIF(OFFSET(N1092,-$C1092+1,0,$C1092),"EN",OFFSET(O1092,-$C1092+1,0,$C1092))+SUMIF(OFFSET(S1092,-$C1092+1,0,$C1092),"EN",OFFSET(T1092,-$C1092+1,0,$C1092)))*SummonTypeTable!$Q$2</f>
        <v>8550</v>
      </c>
      <c r="J1092" t="str">
        <f ca="1">IF(C1092=1,60*SummonTypeTable!$Q$2-OFFSET(I1092,0,-4),
IF(I1092&lt;&gt;OFFSET(I1092,-1,0),OFFSET(I1092,-1,0)-OFFSET(I1092,0,-4),""))</f>
        <v/>
      </c>
      <c r="K1092" t="str">
        <f ca="1">IF(C1092=1,60*SummonTypeTable!$Q$2/OFFSET(I1092,0,-4),
IF(I1092&lt;&gt;OFFSET(I1092,-1,0),OFFSET(I1092,-1,0)/OFFSET(I1092,0,-4),""))</f>
        <v/>
      </c>
      <c r="L1092" t="str">
        <f t="shared" ca="1" si="210"/>
        <v>cu</v>
      </c>
      <c r="M1092" t="s">
        <v>81</v>
      </c>
      <c r="N1092" t="s">
        <v>147</v>
      </c>
      <c r="O1092">
        <v>12100</v>
      </c>
      <c r="P1092" t="str">
        <f t="shared" si="202"/>
        <v/>
      </c>
      <c r="Q1092" t="str">
        <f t="shared" ca="1" si="208"/>
        <v>cu</v>
      </c>
      <c r="R1092" t="s">
        <v>81</v>
      </c>
      <c r="S1092" t="s">
        <v>147</v>
      </c>
      <c r="T1092">
        <v>6050</v>
      </c>
      <c r="U1092" t="str">
        <f t="shared" ca="1" si="211"/>
        <v>cu</v>
      </c>
      <c r="V1092" t="str">
        <f t="shared" si="203"/>
        <v>GO</v>
      </c>
      <c r="W1092">
        <f t="shared" si="204"/>
        <v>12100</v>
      </c>
      <c r="X1092" t="str">
        <f t="shared" ca="1" si="205"/>
        <v>cu</v>
      </c>
      <c r="Y1092" t="str">
        <f t="shared" si="206"/>
        <v>GO</v>
      </c>
      <c r="Z1092">
        <f t="shared" si="207"/>
        <v>6050</v>
      </c>
    </row>
    <row r="1093" spans="1:26">
      <c r="A1093" t="str">
        <f t="shared" si="200"/>
        <v>rt3</v>
      </c>
      <c r="B1093" t="str">
        <f t="shared" si="201"/>
        <v>루틴3</v>
      </c>
      <c r="C1093">
        <v>240</v>
      </c>
      <c r="D1093">
        <v>538</v>
      </c>
      <c r="E1093">
        <f t="shared" ca="1" si="209"/>
        <v>27708</v>
      </c>
      <c r="F1093">
        <f ca="1">(60+SUMIF(OFFSET(N1093,-$C1093+1,0,$C1093),"EN",OFFSET(O1093,-$C1093+1,0,$C1093)))*SummonTypeTable!$Q$2</f>
        <v>8950</v>
      </c>
      <c r="G1093">
        <f ca="1">IF(C1093=1,60*SummonTypeTable!$Q$2-OFFSET(F1093,0,-1),
IF(F1093&lt;&gt;OFFSET(F1093,-1,0),OFFSET(F1093,-1,0)-OFFSET(F1093,0,-1),""))</f>
        <v>-19158</v>
      </c>
      <c r="H1093">
        <f ca="1">IF(C1093=1,60*SummonTypeTable!$Q$2/OFFSET(F1093,0,-1),
IF(F1093&lt;&gt;OFFSET(F1093,-1,0),OFFSET(F1093,-1,0)/OFFSET(F1093,0,-1),""))</f>
        <v>0.30857514075357295</v>
      </c>
      <c r="I1093">
        <f ca="1">(60+SUMIF(OFFSET(N1093,-$C1093+1,0,$C1093),"EN",OFFSET(O1093,-$C1093+1,0,$C1093))+SUMIF(OFFSET(S1093,-$C1093+1,0,$C1093),"EN",OFFSET(T1093,-$C1093+1,0,$C1093)))*SummonTypeTable!$Q$2</f>
        <v>8950</v>
      </c>
      <c r="J1093">
        <f ca="1">IF(C1093=1,60*SummonTypeTable!$Q$2-OFFSET(I1093,0,-4),
IF(I1093&lt;&gt;OFFSET(I1093,-1,0),OFFSET(I1093,-1,0)-OFFSET(I1093,0,-4),""))</f>
        <v>-19158</v>
      </c>
      <c r="K1093">
        <f ca="1">IF(C1093=1,60*SummonTypeTable!$Q$2/OFFSET(I1093,0,-4),
IF(I1093&lt;&gt;OFFSET(I1093,-1,0),OFFSET(I1093,-1,0)/OFFSET(I1093,0,-4),""))</f>
        <v>0.30857514075357295</v>
      </c>
      <c r="L1093" t="str">
        <f t="shared" ca="1" si="210"/>
        <v>cu</v>
      </c>
      <c r="M1093" t="s">
        <v>81</v>
      </c>
      <c r="N1093" t="s">
        <v>146</v>
      </c>
      <c r="O1093">
        <v>600</v>
      </c>
      <c r="P1093" t="str">
        <f t="shared" si="202"/>
        <v>에너지너무많음</v>
      </c>
      <c r="Q1093" t="str">
        <f t="shared" ca="1" si="208"/>
        <v>cu</v>
      </c>
      <c r="R1093" t="s">
        <v>81</v>
      </c>
      <c r="S1093" t="s">
        <v>147</v>
      </c>
      <c r="T1093">
        <v>6075</v>
      </c>
      <c r="U1093" t="str">
        <f t="shared" ca="1" si="211"/>
        <v>cu</v>
      </c>
      <c r="V1093" t="str">
        <f t="shared" si="203"/>
        <v>EN</v>
      </c>
      <c r="W1093">
        <f t="shared" si="204"/>
        <v>600</v>
      </c>
      <c r="X1093" t="str">
        <f t="shared" ca="1" si="205"/>
        <v>cu</v>
      </c>
      <c r="Y1093" t="str">
        <f t="shared" si="206"/>
        <v>GO</v>
      </c>
      <c r="Z1093">
        <f t="shared" si="207"/>
        <v>6075</v>
      </c>
    </row>
    <row r="1094" spans="1:26">
      <c r="A1094" t="str">
        <f t="shared" si="200"/>
        <v>rt3</v>
      </c>
      <c r="B1094" t="str">
        <f t="shared" si="201"/>
        <v>루틴3</v>
      </c>
      <c r="C1094">
        <v>241</v>
      </c>
      <c r="D1094">
        <v>92</v>
      </c>
      <c r="E1094">
        <f t="shared" ca="1" si="209"/>
        <v>27800</v>
      </c>
      <c r="F1094">
        <f ca="1">(60+SUMIF(OFFSET(N1094,-$C1094+1,0,$C1094),"EN",OFFSET(O1094,-$C1094+1,0,$C1094)))*SummonTypeTable!$Q$2</f>
        <v>8950</v>
      </c>
      <c r="G1094" t="str">
        <f ca="1">IF(C1094=1,60*SummonTypeTable!$Q$2-OFFSET(F1094,0,-1),
IF(F1094&lt;&gt;OFFSET(F1094,-1,0),OFFSET(F1094,-1,0)-OFFSET(F1094,0,-1),""))</f>
        <v/>
      </c>
      <c r="H1094" t="str">
        <f ca="1">IF(C1094=1,60*SummonTypeTable!$Q$2/OFFSET(F1094,0,-1),
IF(F1094&lt;&gt;OFFSET(F1094,-1,0),OFFSET(F1094,-1,0)/OFFSET(F1094,0,-1),""))</f>
        <v/>
      </c>
      <c r="I1094">
        <f ca="1">(60+SUMIF(OFFSET(N1094,-$C1094+1,0,$C1094),"EN",OFFSET(O1094,-$C1094+1,0,$C1094))+SUMIF(OFFSET(S1094,-$C1094+1,0,$C1094),"EN",OFFSET(T1094,-$C1094+1,0,$C1094)))*SummonTypeTable!$Q$2</f>
        <v>8950</v>
      </c>
      <c r="J1094" t="str">
        <f ca="1">IF(C1094=1,60*SummonTypeTable!$Q$2-OFFSET(I1094,0,-4),
IF(I1094&lt;&gt;OFFSET(I1094,-1,0),OFFSET(I1094,-1,0)-OFFSET(I1094,0,-4),""))</f>
        <v/>
      </c>
      <c r="K1094" t="str">
        <f ca="1">IF(C1094=1,60*SummonTypeTable!$Q$2/OFFSET(I1094,0,-4),
IF(I1094&lt;&gt;OFFSET(I1094,-1,0),OFFSET(I1094,-1,0)/OFFSET(I1094,0,-4),""))</f>
        <v/>
      </c>
      <c r="L1094" t="str">
        <f t="shared" ca="1" si="210"/>
        <v>cu</v>
      </c>
      <c r="M1094" t="s">
        <v>81</v>
      </c>
      <c r="N1094" t="s">
        <v>147</v>
      </c>
      <c r="O1094">
        <v>12200</v>
      </c>
      <c r="P1094" t="str">
        <f t="shared" si="202"/>
        <v/>
      </c>
      <c r="Q1094" t="str">
        <f t="shared" ca="1" si="208"/>
        <v>cu</v>
      </c>
      <c r="R1094" t="s">
        <v>81</v>
      </c>
      <c r="S1094" t="s">
        <v>147</v>
      </c>
      <c r="T1094">
        <v>6100</v>
      </c>
      <c r="U1094" t="str">
        <f t="shared" ca="1" si="211"/>
        <v>cu</v>
      </c>
      <c r="V1094" t="str">
        <f t="shared" si="203"/>
        <v>GO</v>
      </c>
      <c r="W1094">
        <f t="shared" si="204"/>
        <v>12200</v>
      </c>
      <c r="X1094" t="str">
        <f t="shared" ca="1" si="205"/>
        <v>cu</v>
      </c>
      <c r="Y1094" t="str">
        <f t="shared" si="206"/>
        <v>GO</v>
      </c>
      <c r="Z1094">
        <f t="shared" si="207"/>
        <v>6100</v>
      </c>
    </row>
    <row r="1095" spans="1:26">
      <c r="A1095" t="str">
        <f t="shared" si="200"/>
        <v>rt3</v>
      </c>
      <c r="B1095" t="str">
        <f t="shared" si="201"/>
        <v>루틴3</v>
      </c>
      <c r="C1095">
        <v>242</v>
      </c>
      <c r="D1095">
        <v>107</v>
      </c>
      <c r="E1095">
        <f t="shared" ca="1" si="209"/>
        <v>27907</v>
      </c>
      <c r="F1095">
        <f ca="1">(60+SUMIF(OFFSET(N1095,-$C1095+1,0,$C1095),"EN",OFFSET(O1095,-$C1095+1,0,$C1095)))*SummonTypeTable!$Q$2</f>
        <v>8950</v>
      </c>
      <c r="G1095" t="str">
        <f ca="1">IF(C1095=1,60*SummonTypeTable!$Q$2-OFFSET(F1095,0,-1),
IF(F1095&lt;&gt;OFFSET(F1095,-1,0),OFFSET(F1095,-1,0)-OFFSET(F1095,0,-1),""))</f>
        <v/>
      </c>
      <c r="H1095" t="str">
        <f ca="1">IF(C1095=1,60*SummonTypeTable!$Q$2/OFFSET(F1095,0,-1),
IF(F1095&lt;&gt;OFFSET(F1095,-1,0),OFFSET(F1095,-1,0)/OFFSET(F1095,0,-1),""))</f>
        <v/>
      </c>
      <c r="I1095">
        <f ca="1">(60+SUMIF(OFFSET(N1095,-$C1095+1,0,$C1095),"EN",OFFSET(O1095,-$C1095+1,0,$C1095))+SUMIF(OFFSET(S1095,-$C1095+1,0,$C1095),"EN",OFFSET(T1095,-$C1095+1,0,$C1095)))*SummonTypeTable!$Q$2</f>
        <v>8950</v>
      </c>
      <c r="J1095" t="str">
        <f ca="1">IF(C1095=1,60*SummonTypeTable!$Q$2-OFFSET(I1095,0,-4),
IF(I1095&lt;&gt;OFFSET(I1095,-1,0),OFFSET(I1095,-1,0)-OFFSET(I1095,0,-4),""))</f>
        <v/>
      </c>
      <c r="K1095" t="str">
        <f ca="1">IF(C1095=1,60*SummonTypeTable!$Q$2/OFFSET(I1095,0,-4),
IF(I1095&lt;&gt;OFFSET(I1095,-1,0),OFFSET(I1095,-1,0)/OFFSET(I1095,0,-4),""))</f>
        <v/>
      </c>
      <c r="L1095" t="str">
        <f t="shared" ca="1" si="210"/>
        <v>cu</v>
      </c>
      <c r="M1095" t="s">
        <v>81</v>
      </c>
      <c r="N1095" t="s">
        <v>147</v>
      </c>
      <c r="O1095">
        <v>12250</v>
      </c>
      <c r="P1095" t="str">
        <f t="shared" si="202"/>
        <v/>
      </c>
      <c r="Q1095" t="str">
        <f t="shared" ca="1" si="208"/>
        <v>cu</v>
      </c>
      <c r="R1095" t="s">
        <v>81</v>
      </c>
      <c r="S1095" t="s">
        <v>147</v>
      </c>
      <c r="T1095">
        <v>6125</v>
      </c>
      <c r="U1095" t="str">
        <f t="shared" ca="1" si="211"/>
        <v>cu</v>
      </c>
      <c r="V1095" t="str">
        <f t="shared" si="203"/>
        <v>GO</v>
      </c>
      <c r="W1095">
        <f t="shared" si="204"/>
        <v>12250</v>
      </c>
      <c r="X1095" t="str">
        <f t="shared" ca="1" si="205"/>
        <v>cu</v>
      </c>
      <c r="Y1095" t="str">
        <f t="shared" si="206"/>
        <v>GO</v>
      </c>
      <c r="Z1095">
        <f t="shared" si="207"/>
        <v>6125</v>
      </c>
    </row>
    <row r="1096" spans="1:26">
      <c r="A1096" t="str">
        <f t="shared" si="200"/>
        <v>rt3</v>
      </c>
      <c r="B1096" t="str">
        <f t="shared" si="201"/>
        <v>루틴3</v>
      </c>
      <c r="C1096">
        <v>243</v>
      </c>
      <c r="D1096">
        <v>129</v>
      </c>
      <c r="E1096">
        <f t="shared" ca="1" si="209"/>
        <v>28036</v>
      </c>
      <c r="F1096">
        <f ca="1">(60+SUMIF(OFFSET(N1096,-$C1096+1,0,$C1096),"EN",OFFSET(O1096,-$C1096+1,0,$C1096)))*SummonTypeTable!$Q$2</f>
        <v>8950</v>
      </c>
      <c r="G1096" t="str">
        <f ca="1">IF(C1096=1,60*SummonTypeTable!$Q$2-OFFSET(F1096,0,-1),
IF(F1096&lt;&gt;OFFSET(F1096,-1,0),OFFSET(F1096,-1,0)-OFFSET(F1096,0,-1),""))</f>
        <v/>
      </c>
      <c r="H1096" t="str">
        <f ca="1">IF(C1096=1,60*SummonTypeTable!$Q$2/OFFSET(F1096,0,-1),
IF(F1096&lt;&gt;OFFSET(F1096,-1,0),OFFSET(F1096,-1,0)/OFFSET(F1096,0,-1),""))</f>
        <v/>
      </c>
      <c r="I1096">
        <f ca="1">(60+SUMIF(OFFSET(N1096,-$C1096+1,0,$C1096),"EN",OFFSET(O1096,-$C1096+1,0,$C1096))+SUMIF(OFFSET(S1096,-$C1096+1,0,$C1096),"EN",OFFSET(T1096,-$C1096+1,0,$C1096)))*SummonTypeTable!$Q$2</f>
        <v>8950</v>
      </c>
      <c r="J1096" t="str">
        <f ca="1">IF(C1096=1,60*SummonTypeTable!$Q$2-OFFSET(I1096,0,-4),
IF(I1096&lt;&gt;OFFSET(I1096,-1,0),OFFSET(I1096,-1,0)-OFFSET(I1096,0,-4),""))</f>
        <v/>
      </c>
      <c r="K1096" t="str">
        <f ca="1">IF(C1096=1,60*SummonTypeTable!$Q$2/OFFSET(I1096,0,-4),
IF(I1096&lt;&gt;OFFSET(I1096,-1,0),OFFSET(I1096,-1,0)/OFFSET(I1096,0,-4),""))</f>
        <v/>
      </c>
      <c r="L1096" t="str">
        <f t="shared" ca="1" si="210"/>
        <v>it</v>
      </c>
      <c r="M1096" t="s">
        <v>139</v>
      </c>
      <c r="N1096" t="s">
        <v>158</v>
      </c>
      <c r="O1096">
        <v>2</v>
      </c>
      <c r="P1096" t="str">
        <f t="shared" si="202"/>
        <v/>
      </c>
      <c r="Q1096" t="str">
        <f t="shared" ca="1" si="208"/>
        <v>cu</v>
      </c>
      <c r="R1096" t="s">
        <v>81</v>
      </c>
      <c r="S1096" t="s">
        <v>147</v>
      </c>
      <c r="T1096">
        <v>6150</v>
      </c>
      <c r="U1096" t="str">
        <f t="shared" ca="1" si="211"/>
        <v>it</v>
      </c>
      <c r="V1096" t="str">
        <f t="shared" si="203"/>
        <v>Cash_sEquipGacha</v>
      </c>
      <c r="W1096">
        <f t="shared" si="204"/>
        <v>2</v>
      </c>
      <c r="X1096" t="str">
        <f t="shared" ca="1" si="205"/>
        <v>cu</v>
      </c>
      <c r="Y1096" t="str">
        <f t="shared" si="206"/>
        <v>GO</v>
      </c>
      <c r="Z1096">
        <f t="shared" si="207"/>
        <v>6150</v>
      </c>
    </row>
    <row r="1097" spans="1:26">
      <c r="A1097" t="str">
        <f t="shared" si="200"/>
        <v>rt3</v>
      </c>
      <c r="B1097" t="str">
        <f t="shared" si="201"/>
        <v>루틴3</v>
      </c>
      <c r="C1097">
        <v>244</v>
      </c>
      <c r="D1097">
        <v>149</v>
      </c>
      <c r="E1097">
        <f t="shared" ca="1" si="209"/>
        <v>28185</v>
      </c>
      <c r="F1097">
        <f ca="1">(60+SUMIF(OFFSET(N1097,-$C1097+1,0,$C1097),"EN",OFFSET(O1097,-$C1097+1,0,$C1097)))*SummonTypeTable!$Q$2</f>
        <v>8950</v>
      </c>
      <c r="G1097" t="str">
        <f ca="1">IF(C1097=1,60*SummonTypeTable!$Q$2-OFFSET(F1097,0,-1),
IF(F1097&lt;&gt;OFFSET(F1097,-1,0),OFFSET(F1097,-1,0)-OFFSET(F1097,0,-1),""))</f>
        <v/>
      </c>
      <c r="H1097" t="str">
        <f ca="1">IF(C1097=1,60*SummonTypeTable!$Q$2/OFFSET(F1097,0,-1),
IF(F1097&lt;&gt;OFFSET(F1097,-1,0),OFFSET(F1097,-1,0)/OFFSET(F1097,0,-1),""))</f>
        <v/>
      </c>
      <c r="I1097">
        <f ca="1">(60+SUMIF(OFFSET(N1097,-$C1097+1,0,$C1097),"EN",OFFSET(O1097,-$C1097+1,0,$C1097))+SUMIF(OFFSET(S1097,-$C1097+1,0,$C1097),"EN",OFFSET(T1097,-$C1097+1,0,$C1097)))*SummonTypeTable!$Q$2</f>
        <v>8950</v>
      </c>
      <c r="J1097" t="str">
        <f ca="1">IF(C1097=1,60*SummonTypeTable!$Q$2-OFFSET(I1097,0,-4),
IF(I1097&lt;&gt;OFFSET(I1097,-1,0),OFFSET(I1097,-1,0)-OFFSET(I1097,0,-4),""))</f>
        <v/>
      </c>
      <c r="K1097" t="str">
        <f ca="1">IF(C1097=1,60*SummonTypeTable!$Q$2/OFFSET(I1097,0,-4),
IF(I1097&lt;&gt;OFFSET(I1097,-1,0),OFFSET(I1097,-1,0)/OFFSET(I1097,0,-4),""))</f>
        <v/>
      </c>
      <c r="L1097" t="str">
        <f t="shared" ca="1" si="210"/>
        <v>cu</v>
      </c>
      <c r="M1097" t="s">
        <v>81</v>
      </c>
      <c r="N1097" t="s">
        <v>147</v>
      </c>
      <c r="O1097">
        <v>12350</v>
      </c>
      <c r="P1097" t="str">
        <f t="shared" si="202"/>
        <v/>
      </c>
      <c r="Q1097" t="str">
        <f t="shared" ca="1" si="208"/>
        <v>cu</v>
      </c>
      <c r="R1097" t="s">
        <v>81</v>
      </c>
      <c r="S1097" t="s">
        <v>147</v>
      </c>
      <c r="T1097">
        <v>6175</v>
      </c>
      <c r="U1097" t="str">
        <f t="shared" ca="1" si="211"/>
        <v>cu</v>
      </c>
      <c r="V1097" t="str">
        <f t="shared" si="203"/>
        <v>GO</v>
      </c>
      <c r="W1097">
        <f t="shared" si="204"/>
        <v>12350</v>
      </c>
      <c r="X1097" t="str">
        <f t="shared" ca="1" si="205"/>
        <v>cu</v>
      </c>
      <c r="Y1097" t="str">
        <f t="shared" si="206"/>
        <v>GO</v>
      </c>
      <c r="Z1097">
        <f t="shared" si="207"/>
        <v>6175</v>
      </c>
    </row>
    <row r="1098" spans="1:26">
      <c r="A1098" t="str">
        <f t="shared" si="200"/>
        <v>rt3</v>
      </c>
      <c r="B1098" t="str">
        <f t="shared" si="201"/>
        <v>루틴3</v>
      </c>
      <c r="C1098">
        <v>245</v>
      </c>
      <c r="D1098">
        <v>152</v>
      </c>
      <c r="E1098">
        <f t="shared" ca="1" si="209"/>
        <v>28337</v>
      </c>
      <c r="F1098">
        <f ca="1">(60+SUMIF(OFFSET(N1098,-$C1098+1,0,$C1098),"EN",OFFSET(O1098,-$C1098+1,0,$C1098)))*SummonTypeTable!$Q$2</f>
        <v>8950</v>
      </c>
      <c r="G1098" t="str">
        <f ca="1">IF(C1098=1,60*SummonTypeTable!$Q$2-OFFSET(F1098,0,-1),
IF(F1098&lt;&gt;OFFSET(F1098,-1,0),OFFSET(F1098,-1,0)-OFFSET(F1098,0,-1),""))</f>
        <v/>
      </c>
      <c r="H1098" t="str">
        <f ca="1">IF(C1098=1,60*SummonTypeTable!$Q$2/OFFSET(F1098,0,-1),
IF(F1098&lt;&gt;OFFSET(F1098,-1,0),OFFSET(F1098,-1,0)/OFFSET(F1098,0,-1),""))</f>
        <v/>
      </c>
      <c r="I1098">
        <f ca="1">(60+SUMIF(OFFSET(N1098,-$C1098+1,0,$C1098),"EN",OFFSET(O1098,-$C1098+1,0,$C1098))+SUMIF(OFFSET(S1098,-$C1098+1,0,$C1098),"EN",OFFSET(T1098,-$C1098+1,0,$C1098)))*SummonTypeTable!$Q$2</f>
        <v>8950</v>
      </c>
      <c r="J1098" t="str">
        <f ca="1">IF(C1098=1,60*SummonTypeTable!$Q$2-OFFSET(I1098,0,-4),
IF(I1098&lt;&gt;OFFSET(I1098,-1,0),OFFSET(I1098,-1,0)-OFFSET(I1098,0,-4),""))</f>
        <v/>
      </c>
      <c r="K1098" t="str">
        <f ca="1">IF(C1098=1,60*SummonTypeTable!$Q$2/OFFSET(I1098,0,-4),
IF(I1098&lt;&gt;OFFSET(I1098,-1,0),OFFSET(I1098,-1,0)/OFFSET(I1098,0,-4),""))</f>
        <v/>
      </c>
      <c r="L1098" t="str">
        <f t="shared" ca="1" si="210"/>
        <v>cu</v>
      </c>
      <c r="M1098" t="s">
        <v>81</v>
      </c>
      <c r="N1098" t="s">
        <v>147</v>
      </c>
      <c r="O1098">
        <v>12400</v>
      </c>
      <c r="P1098" t="str">
        <f t="shared" si="202"/>
        <v/>
      </c>
      <c r="Q1098" t="str">
        <f t="shared" ca="1" si="208"/>
        <v>cu</v>
      </c>
      <c r="R1098" t="s">
        <v>81</v>
      </c>
      <c r="S1098" t="s">
        <v>147</v>
      </c>
      <c r="T1098">
        <v>6200</v>
      </c>
      <c r="U1098" t="str">
        <f t="shared" ca="1" si="211"/>
        <v>cu</v>
      </c>
      <c r="V1098" t="str">
        <f t="shared" si="203"/>
        <v>GO</v>
      </c>
      <c r="W1098">
        <f t="shared" si="204"/>
        <v>12400</v>
      </c>
      <c r="X1098" t="str">
        <f t="shared" ca="1" si="205"/>
        <v>cu</v>
      </c>
      <c r="Y1098" t="str">
        <f t="shared" si="206"/>
        <v>GO</v>
      </c>
      <c r="Z1098">
        <f t="shared" si="207"/>
        <v>6200</v>
      </c>
    </row>
    <row r="1099" spans="1:26">
      <c r="A1099" t="str">
        <f t="shared" si="200"/>
        <v>rt3</v>
      </c>
      <c r="B1099" t="str">
        <f t="shared" si="201"/>
        <v>루틴3</v>
      </c>
      <c r="C1099">
        <v>246</v>
      </c>
      <c r="D1099">
        <v>495</v>
      </c>
      <c r="E1099">
        <f t="shared" ca="1" si="209"/>
        <v>28832</v>
      </c>
      <c r="F1099">
        <f ca="1">(60+SUMIF(OFFSET(N1099,-$C1099+1,0,$C1099),"EN",OFFSET(O1099,-$C1099+1,0,$C1099)))*SummonTypeTable!$Q$2</f>
        <v>9373.3333333333321</v>
      </c>
      <c r="G1099">
        <f ca="1">IF(C1099=1,60*SummonTypeTable!$Q$2-OFFSET(F1099,0,-1),
IF(F1099&lt;&gt;OFFSET(F1099,-1,0),OFFSET(F1099,-1,0)-OFFSET(F1099,0,-1),""))</f>
        <v>-19882</v>
      </c>
      <c r="H1099">
        <f ca="1">IF(C1099=1,60*SummonTypeTable!$Q$2/OFFSET(F1099,0,-1),
IF(F1099&lt;&gt;OFFSET(F1099,-1,0),OFFSET(F1099,-1,0)/OFFSET(F1099,0,-1),""))</f>
        <v>0.31041897891231962</v>
      </c>
      <c r="I1099">
        <f ca="1">(60+SUMIF(OFFSET(N1099,-$C1099+1,0,$C1099),"EN",OFFSET(O1099,-$C1099+1,0,$C1099))+SUMIF(OFFSET(S1099,-$C1099+1,0,$C1099),"EN",OFFSET(T1099,-$C1099+1,0,$C1099)))*SummonTypeTable!$Q$2</f>
        <v>9373.3333333333321</v>
      </c>
      <c r="J1099">
        <f ca="1">IF(C1099=1,60*SummonTypeTable!$Q$2-OFFSET(I1099,0,-4),
IF(I1099&lt;&gt;OFFSET(I1099,-1,0),OFFSET(I1099,-1,0)-OFFSET(I1099,0,-4),""))</f>
        <v>-19882</v>
      </c>
      <c r="K1099">
        <f ca="1">IF(C1099=1,60*SummonTypeTable!$Q$2/OFFSET(I1099,0,-4),
IF(I1099&lt;&gt;OFFSET(I1099,-1,0),OFFSET(I1099,-1,0)/OFFSET(I1099,0,-4),""))</f>
        <v>0.31041897891231962</v>
      </c>
      <c r="L1099" t="str">
        <f t="shared" ca="1" si="210"/>
        <v>cu</v>
      </c>
      <c r="M1099" t="s">
        <v>81</v>
      </c>
      <c r="N1099" t="s">
        <v>146</v>
      </c>
      <c r="O1099">
        <v>635</v>
      </c>
      <c r="P1099" t="str">
        <f t="shared" si="202"/>
        <v>에너지너무많음</v>
      </c>
      <c r="Q1099" t="str">
        <f t="shared" ca="1" si="208"/>
        <v>cu</v>
      </c>
      <c r="R1099" t="s">
        <v>81</v>
      </c>
      <c r="S1099" t="s">
        <v>147</v>
      </c>
      <c r="T1099">
        <v>6225</v>
      </c>
      <c r="U1099" t="str">
        <f t="shared" ca="1" si="211"/>
        <v>cu</v>
      </c>
      <c r="V1099" t="str">
        <f t="shared" si="203"/>
        <v>EN</v>
      </c>
      <c r="W1099">
        <f t="shared" si="204"/>
        <v>635</v>
      </c>
      <c r="X1099" t="str">
        <f t="shared" ca="1" si="205"/>
        <v>cu</v>
      </c>
      <c r="Y1099" t="str">
        <f t="shared" si="206"/>
        <v>GO</v>
      </c>
      <c r="Z1099">
        <f t="shared" si="207"/>
        <v>6225</v>
      </c>
    </row>
    <row r="1100" spans="1:26">
      <c r="A1100" t="str">
        <f t="shared" si="200"/>
        <v>rt3</v>
      </c>
      <c r="B1100" t="str">
        <f t="shared" si="201"/>
        <v>루틴3</v>
      </c>
      <c r="C1100">
        <v>247</v>
      </c>
      <c r="D1100">
        <v>111</v>
      </c>
      <c r="E1100">
        <f t="shared" ca="1" si="209"/>
        <v>28943</v>
      </c>
      <c r="F1100">
        <f ca="1">(60+SUMIF(OFFSET(N1100,-$C1100+1,0,$C1100),"EN",OFFSET(O1100,-$C1100+1,0,$C1100)))*SummonTypeTable!$Q$2</f>
        <v>9373.3333333333321</v>
      </c>
      <c r="G1100" t="str">
        <f ca="1">IF(C1100=1,60*SummonTypeTable!$Q$2-OFFSET(F1100,0,-1),
IF(F1100&lt;&gt;OFFSET(F1100,-1,0),OFFSET(F1100,-1,0)-OFFSET(F1100,0,-1),""))</f>
        <v/>
      </c>
      <c r="H1100" t="str">
        <f ca="1">IF(C1100=1,60*SummonTypeTable!$Q$2/OFFSET(F1100,0,-1),
IF(F1100&lt;&gt;OFFSET(F1100,-1,0),OFFSET(F1100,-1,0)/OFFSET(F1100,0,-1),""))</f>
        <v/>
      </c>
      <c r="I1100">
        <f ca="1">(60+SUMIF(OFFSET(N1100,-$C1100+1,0,$C1100),"EN",OFFSET(O1100,-$C1100+1,0,$C1100))+SUMIF(OFFSET(S1100,-$C1100+1,0,$C1100),"EN",OFFSET(T1100,-$C1100+1,0,$C1100)))*SummonTypeTable!$Q$2</f>
        <v>9373.3333333333321</v>
      </c>
      <c r="J1100" t="str">
        <f ca="1">IF(C1100=1,60*SummonTypeTable!$Q$2-OFFSET(I1100,0,-4),
IF(I1100&lt;&gt;OFFSET(I1100,-1,0),OFFSET(I1100,-1,0)-OFFSET(I1100,0,-4),""))</f>
        <v/>
      </c>
      <c r="K1100" t="str">
        <f ca="1">IF(C1100=1,60*SummonTypeTable!$Q$2/OFFSET(I1100,0,-4),
IF(I1100&lt;&gt;OFFSET(I1100,-1,0),OFFSET(I1100,-1,0)/OFFSET(I1100,0,-4),""))</f>
        <v/>
      </c>
      <c r="L1100" t="str">
        <f t="shared" ca="1" si="210"/>
        <v>it</v>
      </c>
      <c r="M1100" t="s">
        <v>139</v>
      </c>
      <c r="N1100" t="s">
        <v>158</v>
      </c>
      <c r="O1100">
        <v>1</v>
      </c>
      <c r="P1100" t="str">
        <f t="shared" si="202"/>
        <v/>
      </c>
      <c r="Q1100" t="str">
        <f t="shared" ca="1" si="208"/>
        <v>cu</v>
      </c>
      <c r="R1100" t="s">
        <v>81</v>
      </c>
      <c r="S1100" t="s">
        <v>147</v>
      </c>
      <c r="T1100">
        <v>6250</v>
      </c>
      <c r="U1100" t="str">
        <f t="shared" ca="1" si="211"/>
        <v>it</v>
      </c>
      <c r="V1100" t="str">
        <f t="shared" si="203"/>
        <v>Cash_sEquipGacha</v>
      </c>
      <c r="W1100">
        <f t="shared" si="204"/>
        <v>1</v>
      </c>
      <c r="X1100" t="str">
        <f t="shared" ca="1" si="205"/>
        <v>cu</v>
      </c>
      <c r="Y1100" t="str">
        <f t="shared" si="206"/>
        <v>GO</v>
      </c>
      <c r="Z1100">
        <f t="shared" si="207"/>
        <v>6250</v>
      </c>
    </row>
    <row r="1101" spans="1:26">
      <c r="A1101" t="str">
        <f t="shared" si="200"/>
        <v>rt3</v>
      </c>
      <c r="B1101" t="str">
        <f t="shared" si="201"/>
        <v>루틴3</v>
      </c>
      <c r="C1101">
        <v>248</v>
      </c>
      <c r="D1101">
        <v>124</v>
      </c>
      <c r="E1101">
        <f t="shared" ca="1" si="209"/>
        <v>29067</v>
      </c>
      <c r="F1101">
        <f ca="1">(60+SUMIF(OFFSET(N1101,-$C1101+1,0,$C1101),"EN",OFFSET(O1101,-$C1101+1,0,$C1101)))*SummonTypeTable!$Q$2</f>
        <v>9373.3333333333321</v>
      </c>
      <c r="G1101" t="str">
        <f ca="1">IF(C1101=1,60*SummonTypeTable!$Q$2-OFFSET(F1101,0,-1),
IF(F1101&lt;&gt;OFFSET(F1101,-1,0),OFFSET(F1101,-1,0)-OFFSET(F1101,0,-1),""))</f>
        <v/>
      </c>
      <c r="H1101" t="str">
        <f ca="1">IF(C1101=1,60*SummonTypeTable!$Q$2/OFFSET(F1101,0,-1),
IF(F1101&lt;&gt;OFFSET(F1101,-1,0),OFFSET(F1101,-1,0)/OFFSET(F1101,0,-1),""))</f>
        <v/>
      </c>
      <c r="I1101">
        <f ca="1">(60+SUMIF(OFFSET(N1101,-$C1101+1,0,$C1101),"EN",OFFSET(O1101,-$C1101+1,0,$C1101))+SUMIF(OFFSET(S1101,-$C1101+1,0,$C1101),"EN",OFFSET(T1101,-$C1101+1,0,$C1101)))*SummonTypeTable!$Q$2</f>
        <v>9373.3333333333321</v>
      </c>
      <c r="J1101" t="str">
        <f ca="1">IF(C1101=1,60*SummonTypeTable!$Q$2-OFFSET(I1101,0,-4),
IF(I1101&lt;&gt;OFFSET(I1101,-1,0),OFFSET(I1101,-1,0)-OFFSET(I1101,0,-4),""))</f>
        <v/>
      </c>
      <c r="K1101" t="str">
        <f ca="1">IF(C1101=1,60*SummonTypeTable!$Q$2/OFFSET(I1101,0,-4),
IF(I1101&lt;&gt;OFFSET(I1101,-1,0),OFFSET(I1101,-1,0)/OFFSET(I1101,0,-4),""))</f>
        <v/>
      </c>
      <c r="L1101" t="str">
        <f t="shared" ca="1" si="210"/>
        <v>cu</v>
      </c>
      <c r="M1101" t="s">
        <v>81</v>
      </c>
      <c r="N1101" t="s">
        <v>147</v>
      </c>
      <c r="O1101">
        <v>12550</v>
      </c>
      <c r="P1101" t="str">
        <f t="shared" si="202"/>
        <v/>
      </c>
      <c r="Q1101" t="str">
        <f t="shared" ca="1" si="208"/>
        <v>cu</v>
      </c>
      <c r="R1101" t="s">
        <v>81</v>
      </c>
      <c r="S1101" t="s">
        <v>147</v>
      </c>
      <c r="T1101">
        <v>6275</v>
      </c>
      <c r="U1101" t="str">
        <f t="shared" ca="1" si="211"/>
        <v>cu</v>
      </c>
      <c r="V1101" t="str">
        <f t="shared" si="203"/>
        <v>GO</v>
      </c>
      <c r="W1101">
        <f t="shared" si="204"/>
        <v>12550</v>
      </c>
      <c r="X1101" t="str">
        <f t="shared" ca="1" si="205"/>
        <v>cu</v>
      </c>
      <c r="Y1101" t="str">
        <f t="shared" si="206"/>
        <v>GO</v>
      </c>
      <c r="Z1101">
        <f t="shared" si="207"/>
        <v>6275</v>
      </c>
    </row>
    <row r="1102" spans="1:26">
      <c r="A1102" t="str">
        <f t="shared" si="200"/>
        <v>rt3</v>
      </c>
      <c r="B1102" t="str">
        <f t="shared" si="201"/>
        <v>루틴3</v>
      </c>
      <c r="C1102">
        <v>249</v>
      </c>
      <c r="D1102">
        <v>245</v>
      </c>
      <c r="E1102">
        <f t="shared" ca="1" si="209"/>
        <v>29312</v>
      </c>
      <c r="F1102">
        <f ca="1">(60+SUMIF(OFFSET(N1102,-$C1102+1,0,$C1102),"EN",OFFSET(O1102,-$C1102+1,0,$C1102)))*SummonTypeTable!$Q$2</f>
        <v>9373.3333333333321</v>
      </c>
      <c r="G1102" t="str">
        <f ca="1">IF(C1102=1,60*SummonTypeTable!$Q$2-OFFSET(F1102,0,-1),
IF(F1102&lt;&gt;OFFSET(F1102,-1,0),OFFSET(F1102,-1,0)-OFFSET(F1102,0,-1),""))</f>
        <v/>
      </c>
      <c r="H1102" t="str">
        <f ca="1">IF(C1102=1,60*SummonTypeTable!$Q$2/OFFSET(F1102,0,-1),
IF(F1102&lt;&gt;OFFSET(F1102,-1,0),OFFSET(F1102,-1,0)/OFFSET(F1102,0,-1),""))</f>
        <v/>
      </c>
      <c r="I1102">
        <f ca="1">(60+SUMIF(OFFSET(N1102,-$C1102+1,0,$C1102),"EN",OFFSET(O1102,-$C1102+1,0,$C1102))+SUMIF(OFFSET(S1102,-$C1102+1,0,$C1102),"EN",OFFSET(T1102,-$C1102+1,0,$C1102)))*SummonTypeTable!$Q$2</f>
        <v>9373.3333333333321</v>
      </c>
      <c r="J1102" t="str">
        <f ca="1">IF(C1102=1,60*SummonTypeTable!$Q$2-OFFSET(I1102,0,-4),
IF(I1102&lt;&gt;OFFSET(I1102,-1,0),OFFSET(I1102,-1,0)-OFFSET(I1102,0,-4),""))</f>
        <v/>
      </c>
      <c r="K1102" t="str">
        <f ca="1">IF(C1102=1,60*SummonTypeTable!$Q$2/OFFSET(I1102,0,-4),
IF(I1102&lt;&gt;OFFSET(I1102,-1,0),OFFSET(I1102,-1,0)/OFFSET(I1102,0,-4),""))</f>
        <v/>
      </c>
      <c r="L1102" t="str">
        <f t="shared" ca="1" si="210"/>
        <v>it</v>
      </c>
      <c r="M1102" t="s">
        <v>139</v>
      </c>
      <c r="N1102" t="s">
        <v>140</v>
      </c>
      <c r="O1102">
        <v>3</v>
      </c>
      <c r="P1102" t="str">
        <f t="shared" si="202"/>
        <v/>
      </c>
      <c r="Q1102" t="str">
        <f t="shared" ca="1" si="208"/>
        <v>cu</v>
      </c>
      <c r="R1102" t="s">
        <v>81</v>
      </c>
      <c r="S1102" t="s">
        <v>147</v>
      </c>
      <c r="T1102">
        <v>6300</v>
      </c>
      <c r="U1102" t="str">
        <f t="shared" ca="1" si="211"/>
        <v>it</v>
      </c>
      <c r="V1102" t="str">
        <f t="shared" si="203"/>
        <v>Cash_sCharacterGacha</v>
      </c>
      <c r="W1102">
        <f t="shared" si="204"/>
        <v>3</v>
      </c>
      <c r="X1102" t="str">
        <f t="shared" ca="1" si="205"/>
        <v>cu</v>
      </c>
      <c r="Y1102" t="str">
        <f t="shared" si="206"/>
        <v>GO</v>
      </c>
      <c r="Z1102">
        <f t="shared" si="207"/>
        <v>6300</v>
      </c>
    </row>
    <row r="1103" spans="1:26">
      <c r="A1103" t="str">
        <f t="shared" si="200"/>
        <v>rt3</v>
      </c>
      <c r="B1103" t="str">
        <f t="shared" si="201"/>
        <v>루틴3</v>
      </c>
      <c r="C1103">
        <v>250</v>
      </c>
      <c r="D1103">
        <v>676</v>
      </c>
      <c r="E1103">
        <f t="shared" ca="1" si="209"/>
        <v>29988</v>
      </c>
      <c r="F1103">
        <f ca="1">(60+SUMIF(OFFSET(N1103,-$C1103+1,0,$C1103),"EN",OFFSET(O1103,-$C1103+1,0,$C1103)))*SummonTypeTable!$Q$2</f>
        <v>9373.3333333333321</v>
      </c>
      <c r="G1103" t="str">
        <f ca="1">IF(C1103=1,60*SummonTypeTable!$Q$2-OFFSET(F1103,0,-1),
IF(F1103&lt;&gt;OFFSET(F1103,-1,0),OFFSET(F1103,-1,0)-OFFSET(F1103,0,-1),""))</f>
        <v/>
      </c>
      <c r="H1103" t="str">
        <f ca="1">IF(C1103=1,60*SummonTypeTable!$Q$2/OFFSET(F1103,0,-1),
IF(F1103&lt;&gt;OFFSET(F1103,-1,0),OFFSET(F1103,-1,0)/OFFSET(F1103,0,-1),""))</f>
        <v/>
      </c>
      <c r="I1103">
        <f ca="1">(60+SUMIF(OFFSET(N1103,-$C1103+1,0,$C1103),"EN",OFFSET(O1103,-$C1103+1,0,$C1103))+SUMIF(OFFSET(S1103,-$C1103+1,0,$C1103),"EN",OFFSET(T1103,-$C1103+1,0,$C1103)))*SummonTypeTable!$Q$2</f>
        <v>9373.3333333333321</v>
      </c>
      <c r="J1103" t="str">
        <f ca="1">IF(C1103=1,60*SummonTypeTable!$Q$2-OFFSET(I1103,0,-4),
IF(I1103&lt;&gt;OFFSET(I1103,-1,0),OFFSET(I1103,-1,0)-OFFSET(I1103,0,-4),""))</f>
        <v/>
      </c>
      <c r="K1103" t="str">
        <f ca="1">IF(C1103=1,60*SummonTypeTable!$Q$2/OFFSET(I1103,0,-4),
IF(I1103&lt;&gt;OFFSET(I1103,-1,0),OFFSET(I1103,-1,0)/OFFSET(I1103,0,-4),""))</f>
        <v/>
      </c>
      <c r="L1103" t="str">
        <f t="shared" ca="1" si="210"/>
        <v>cu</v>
      </c>
      <c r="M1103" t="s">
        <v>81</v>
      </c>
      <c r="N1103" t="s">
        <v>153</v>
      </c>
      <c r="O1103">
        <v>42</v>
      </c>
      <c r="P1103" t="str">
        <f t="shared" si="202"/>
        <v/>
      </c>
      <c r="Q1103" t="str">
        <f t="shared" ca="1" si="208"/>
        <v>cu</v>
      </c>
      <c r="R1103" t="s">
        <v>81</v>
      </c>
      <c r="S1103" t="s">
        <v>153</v>
      </c>
      <c r="T1103">
        <v>14</v>
      </c>
      <c r="U1103" t="str">
        <f t="shared" ca="1" si="211"/>
        <v>cu</v>
      </c>
      <c r="V1103" t="str">
        <f t="shared" si="203"/>
        <v>DI</v>
      </c>
      <c r="W1103">
        <f t="shared" si="204"/>
        <v>42</v>
      </c>
      <c r="X1103" t="str">
        <f t="shared" ca="1" si="205"/>
        <v>cu</v>
      </c>
      <c r="Y1103" t="str">
        <f t="shared" si="206"/>
        <v>DI</v>
      </c>
      <c r="Z1103">
        <f t="shared" si="207"/>
        <v>14</v>
      </c>
    </row>
    <row r="1104" spans="1:26">
      <c r="A1104" t="str">
        <f t="shared" si="200"/>
        <v>rt3</v>
      </c>
      <c r="B1104" t="str">
        <f t="shared" si="201"/>
        <v>루틴3</v>
      </c>
      <c r="C1104">
        <v>251</v>
      </c>
      <c r="D1104">
        <v>165</v>
      </c>
      <c r="E1104">
        <f t="shared" ca="1" si="209"/>
        <v>30153</v>
      </c>
      <c r="F1104">
        <f ca="1">(60+SUMIF(OFFSET(N1104,-$C1104+1,0,$C1104),"EN",OFFSET(O1104,-$C1104+1,0,$C1104)))*SummonTypeTable!$Q$2</f>
        <v>9373.3333333333321</v>
      </c>
      <c r="G1104" t="str">
        <f ca="1">IF(C1104=1,60*SummonTypeTable!$Q$2-OFFSET(F1104,0,-1),
IF(F1104&lt;&gt;OFFSET(F1104,-1,0),OFFSET(F1104,-1,0)-OFFSET(F1104,0,-1),""))</f>
        <v/>
      </c>
      <c r="H1104" t="str">
        <f ca="1">IF(C1104=1,60*SummonTypeTable!$Q$2/OFFSET(F1104,0,-1),
IF(F1104&lt;&gt;OFFSET(F1104,-1,0),OFFSET(F1104,-1,0)/OFFSET(F1104,0,-1),""))</f>
        <v/>
      </c>
      <c r="I1104">
        <f ca="1">(60+SUMIF(OFFSET(N1104,-$C1104+1,0,$C1104),"EN",OFFSET(O1104,-$C1104+1,0,$C1104))+SUMIF(OFFSET(S1104,-$C1104+1,0,$C1104),"EN",OFFSET(T1104,-$C1104+1,0,$C1104)))*SummonTypeTable!$Q$2</f>
        <v>9373.3333333333321</v>
      </c>
      <c r="J1104" t="str">
        <f ca="1">IF(C1104=1,60*SummonTypeTable!$Q$2-OFFSET(I1104,0,-4),
IF(I1104&lt;&gt;OFFSET(I1104,-1,0),OFFSET(I1104,-1,0)-OFFSET(I1104,0,-4),""))</f>
        <v/>
      </c>
      <c r="K1104" t="str">
        <f ca="1">IF(C1104=1,60*SummonTypeTable!$Q$2/OFFSET(I1104,0,-4),
IF(I1104&lt;&gt;OFFSET(I1104,-1,0),OFFSET(I1104,-1,0)/OFFSET(I1104,0,-4),""))</f>
        <v/>
      </c>
      <c r="L1104" t="str">
        <f t="shared" ca="1" si="210"/>
        <v>cu</v>
      </c>
      <c r="M1104" t="s">
        <v>81</v>
      </c>
      <c r="N1104" t="s">
        <v>147</v>
      </c>
      <c r="O1104">
        <v>12700</v>
      </c>
      <c r="P1104" t="str">
        <f t="shared" si="202"/>
        <v/>
      </c>
      <c r="Q1104" t="str">
        <f t="shared" ca="1" si="208"/>
        <v>cu</v>
      </c>
      <c r="R1104" t="s">
        <v>81</v>
      </c>
      <c r="S1104" t="s">
        <v>147</v>
      </c>
      <c r="T1104">
        <v>6350</v>
      </c>
      <c r="U1104" t="str">
        <f t="shared" ca="1" si="211"/>
        <v>cu</v>
      </c>
      <c r="V1104" t="str">
        <f t="shared" si="203"/>
        <v>GO</v>
      </c>
      <c r="W1104">
        <f t="shared" si="204"/>
        <v>12700</v>
      </c>
      <c r="X1104" t="str">
        <f t="shared" ca="1" si="205"/>
        <v>cu</v>
      </c>
      <c r="Y1104" t="str">
        <f t="shared" si="206"/>
        <v>GO</v>
      </c>
      <c r="Z1104">
        <f t="shared" si="207"/>
        <v>6350</v>
      </c>
    </row>
    <row r="1105" spans="1:26">
      <c r="A1105" t="str">
        <f t="shared" si="200"/>
        <v>rt3</v>
      </c>
      <c r="B1105" t="str">
        <f t="shared" si="201"/>
        <v>루틴3</v>
      </c>
      <c r="C1105">
        <v>252</v>
      </c>
      <c r="D1105">
        <v>235</v>
      </c>
      <c r="E1105">
        <f t="shared" ca="1" si="209"/>
        <v>30388</v>
      </c>
      <c r="F1105">
        <f ca="1">(60+SUMIF(OFFSET(N1105,-$C1105+1,0,$C1105),"EN",OFFSET(O1105,-$C1105+1,0,$C1105)))*SummonTypeTable!$Q$2</f>
        <v>9373.3333333333321</v>
      </c>
      <c r="G1105" t="str">
        <f ca="1">IF(C1105=1,60*SummonTypeTable!$Q$2-OFFSET(F1105,0,-1),
IF(F1105&lt;&gt;OFFSET(F1105,-1,0),OFFSET(F1105,-1,0)-OFFSET(F1105,0,-1),""))</f>
        <v/>
      </c>
      <c r="H1105" t="str">
        <f ca="1">IF(C1105=1,60*SummonTypeTable!$Q$2/OFFSET(F1105,0,-1),
IF(F1105&lt;&gt;OFFSET(F1105,-1,0),OFFSET(F1105,-1,0)/OFFSET(F1105,0,-1),""))</f>
        <v/>
      </c>
      <c r="I1105">
        <f ca="1">(60+SUMIF(OFFSET(N1105,-$C1105+1,0,$C1105),"EN",OFFSET(O1105,-$C1105+1,0,$C1105))+SUMIF(OFFSET(S1105,-$C1105+1,0,$C1105),"EN",OFFSET(T1105,-$C1105+1,0,$C1105)))*SummonTypeTable!$Q$2</f>
        <v>9373.3333333333321</v>
      </c>
      <c r="J1105" t="str">
        <f ca="1">IF(C1105=1,60*SummonTypeTable!$Q$2-OFFSET(I1105,0,-4),
IF(I1105&lt;&gt;OFFSET(I1105,-1,0),OFFSET(I1105,-1,0)-OFFSET(I1105,0,-4),""))</f>
        <v/>
      </c>
      <c r="K1105" t="str">
        <f ca="1">IF(C1105=1,60*SummonTypeTable!$Q$2/OFFSET(I1105,0,-4),
IF(I1105&lt;&gt;OFFSET(I1105,-1,0),OFFSET(I1105,-1,0)/OFFSET(I1105,0,-4),""))</f>
        <v/>
      </c>
      <c r="L1105" t="str">
        <f t="shared" ca="1" si="210"/>
        <v>cu</v>
      </c>
      <c r="M1105" t="s">
        <v>81</v>
      </c>
      <c r="N1105" t="s">
        <v>147</v>
      </c>
      <c r="O1105">
        <v>12750</v>
      </c>
      <c r="P1105" t="str">
        <f t="shared" si="202"/>
        <v/>
      </c>
      <c r="Q1105" t="str">
        <f t="shared" ca="1" si="208"/>
        <v>cu</v>
      </c>
      <c r="R1105" t="s">
        <v>81</v>
      </c>
      <c r="S1105" t="s">
        <v>147</v>
      </c>
      <c r="T1105">
        <v>6375</v>
      </c>
      <c r="U1105" t="str">
        <f t="shared" ca="1" si="211"/>
        <v>cu</v>
      </c>
      <c r="V1105" t="str">
        <f t="shared" si="203"/>
        <v>GO</v>
      </c>
      <c r="W1105">
        <f t="shared" si="204"/>
        <v>12750</v>
      </c>
      <c r="X1105" t="str">
        <f t="shared" ca="1" si="205"/>
        <v>cu</v>
      </c>
      <c r="Y1105" t="str">
        <f t="shared" si="206"/>
        <v>GO</v>
      </c>
      <c r="Z1105">
        <f t="shared" si="207"/>
        <v>6375</v>
      </c>
    </row>
    <row r="1106" spans="1:26">
      <c r="A1106" t="str">
        <f t="shared" si="200"/>
        <v>rt3</v>
      </c>
      <c r="B1106" t="str">
        <f t="shared" si="201"/>
        <v>루틴3</v>
      </c>
      <c r="C1106">
        <v>253</v>
      </c>
      <c r="D1106">
        <v>788</v>
      </c>
      <c r="E1106">
        <f t="shared" ca="1" si="209"/>
        <v>31176</v>
      </c>
      <c r="F1106">
        <f ca="1">(60+SUMIF(OFFSET(N1106,-$C1106+1,0,$C1106),"EN",OFFSET(O1106,-$C1106+1,0,$C1106)))*SummonTypeTable!$Q$2</f>
        <v>9773.3333333333321</v>
      </c>
      <c r="G1106">
        <f ca="1">IF(C1106=1,60*SummonTypeTable!$Q$2-OFFSET(F1106,0,-1),
IF(F1106&lt;&gt;OFFSET(F1106,-1,0),OFFSET(F1106,-1,0)-OFFSET(F1106,0,-1),""))</f>
        <v>-21802.666666666668</v>
      </c>
      <c r="H1106">
        <f ca="1">IF(C1106=1,60*SummonTypeTable!$Q$2/OFFSET(F1106,0,-1),
IF(F1106&lt;&gt;OFFSET(F1106,-1,0),OFFSET(F1106,-1,0)/OFFSET(F1106,0,-1),""))</f>
        <v>0.30065862629373019</v>
      </c>
      <c r="I1106">
        <f ca="1">(60+SUMIF(OFFSET(N1106,-$C1106+1,0,$C1106),"EN",OFFSET(O1106,-$C1106+1,0,$C1106))+SUMIF(OFFSET(S1106,-$C1106+1,0,$C1106),"EN",OFFSET(T1106,-$C1106+1,0,$C1106)))*SummonTypeTable!$Q$2</f>
        <v>9773.3333333333321</v>
      </c>
      <c r="J1106">
        <f ca="1">IF(C1106=1,60*SummonTypeTable!$Q$2-OFFSET(I1106,0,-4),
IF(I1106&lt;&gt;OFFSET(I1106,-1,0),OFFSET(I1106,-1,0)-OFFSET(I1106,0,-4),""))</f>
        <v>-21802.666666666668</v>
      </c>
      <c r="K1106">
        <f ca="1">IF(C1106=1,60*SummonTypeTable!$Q$2/OFFSET(I1106,0,-4),
IF(I1106&lt;&gt;OFFSET(I1106,-1,0),OFFSET(I1106,-1,0)/OFFSET(I1106,0,-4),""))</f>
        <v>0.30065862629373019</v>
      </c>
      <c r="L1106" t="str">
        <f t="shared" ca="1" si="210"/>
        <v>cu</v>
      </c>
      <c r="M1106" t="s">
        <v>81</v>
      </c>
      <c r="N1106" t="s">
        <v>146</v>
      </c>
      <c r="O1106">
        <v>600</v>
      </c>
      <c r="P1106" t="str">
        <f t="shared" si="202"/>
        <v>에너지너무많음</v>
      </c>
      <c r="Q1106" t="str">
        <f t="shared" ca="1" si="208"/>
        <v>cu</v>
      </c>
      <c r="R1106" t="s">
        <v>81</v>
      </c>
      <c r="S1106" t="s">
        <v>147</v>
      </c>
      <c r="T1106">
        <v>6400</v>
      </c>
      <c r="U1106" t="str">
        <f t="shared" ca="1" si="211"/>
        <v>cu</v>
      </c>
      <c r="V1106" t="str">
        <f t="shared" si="203"/>
        <v>EN</v>
      </c>
      <c r="W1106">
        <f t="shared" si="204"/>
        <v>600</v>
      </c>
      <c r="X1106" t="str">
        <f t="shared" ca="1" si="205"/>
        <v>cu</v>
      </c>
      <c r="Y1106" t="str">
        <f t="shared" si="206"/>
        <v>GO</v>
      </c>
      <c r="Z1106">
        <f t="shared" si="207"/>
        <v>6400</v>
      </c>
    </row>
    <row r="1107" spans="1:26">
      <c r="A1107" t="str">
        <f t="shared" si="200"/>
        <v>rt3</v>
      </c>
      <c r="B1107" t="str">
        <f t="shared" si="201"/>
        <v>루틴3</v>
      </c>
      <c r="C1107">
        <v>254</v>
      </c>
      <c r="D1107">
        <v>112</v>
      </c>
      <c r="E1107">
        <f t="shared" ca="1" si="209"/>
        <v>31288</v>
      </c>
      <c r="F1107">
        <f ca="1">(60+SUMIF(OFFSET(N1107,-$C1107+1,0,$C1107),"EN",OFFSET(O1107,-$C1107+1,0,$C1107)))*SummonTypeTable!$Q$2</f>
        <v>9773.3333333333321</v>
      </c>
      <c r="G1107" t="str">
        <f ca="1">IF(C1107=1,60*SummonTypeTable!$Q$2-OFFSET(F1107,0,-1),
IF(F1107&lt;&gt;OFFSET(F1107,-1,0),OFFSET(F1107,-1,0)-OFFSET(F1107,0,-1),""))</f>
        <v/>
      </c>
      <c r="H1107" t="str">
        <f ca="1">IF(C1107=1,60*SummonTypeTable!$Q$2/OFFSET(F1107,0,-1),
IF(F1107&lt;&gt;OFFSET(F1107,-1,0),OFFSET(F1107,-1,0)/OFFSET(F1107,0,-1),""))</f>
        <v/>
      </c>
      <c r="I1107">
        <f ca="1">(60+SUMIF(OFFSET(N1107,-$C1107+1,0,$C1107),"EN",OFFSET(O1107,-$C1107+1,0,$C1107))+SUMIF(OFFSET(S1107,-$C1107+1,0,$C1107),"EN",OFFSET(T1107,-$C1107+1,0,$C1107)))*SummonTypeTable!$Q$2</f>
        <v>9773.3333333333321</v>
      </c>
      <c r="J1107" t="str">
        <f ca="1">IF(C1107=1,60*SummonTypeTable!$Q$2-OFFSET(I1107,0,-4),
IF(I1107&lt;&gt;OFFSET(I1107,-1,0),OFFSET(I1107,-1,0)-OFFSET(I1107,0,-4),""))</f>
        <v/>
      </c>
      <c r="K1107" t="str">
        <f ca="1">IF(C1107=1,60*SummonTypeTable!$Q$2/OFFSET(I1107,0,-4),
IF(I1107&lt;&gt;OFFSET(I1107,-1,0),OFFSET(I1107,-1,0)/OFFSET(I1107,0,-4),""))</f>
        <v/>
      </c>
      <c r="L1107" t="str">
        <f t="shared" ca="1" si="210"/>
        <v>it</v>
      </c>
      <c r="M1107" t="s">
        <v>139</v>
      </c>
      <c r="N1107" t="s">
        <v>138</v>
      </c>
      <c r="O1107">
        <v>10</v>
      </c>
      <c r="P1107" t="str">
        <f t="shared" si="202"/>
        <v/>
      </c>
      <c r="Q1107" t="str">
        <f t="shared" ca="1" si="208"/>
        <v>cu</v>
      </c>
      <c r="R1107" t="s">
        <v>81</v>
      </c>
      <c r="S1107" t="s">
        <v>147</v>
      </c>
      <c r="T1107">
        <v>6425</v>
      </c>
      <c r="U1107" t="str">
        <f t="shared" ca="1" si="211"/>
        <v>it</v>
      </c>
      <c r="V1107" t="str">
        <f t="shared" si="203"/>
        <v>Cash_sSpellGacha</v>
      </c>
      <c r="W1107">
        <f t="shared" si="204"/>
        <v>10</v>
      </c>
      <c r="X1107" t="str">
        <f t="shared" ca="1" si="205"/>
        <v>cu</v>
      </c>
      <c r="Y1107" t="str">
        <f t="shared" si="206"/>
        <v>GO</v>
      </c>
      <c r="Z1107">
        <f t="shared" si="207"/>
        <v>6425</v>
      </c>
    </row>
    <row r="1108" spans="1:26">
      <c r="A1108" t="str">
        <f t="shared" si="200"/>
        <v>rt3</v>
      </c>
      <c r="B1108" t="str">
        <f t="shared" si="201"/>
        <v>루틴3</v>
      </c>
      <c r="C1108">
        <v>255</v>
      </c>
      <c r="D1108">
        <v>323</v>
      </c>
      <c r="E1108">
        <f t="shared" ca="1" si="209"/>
        <v>31611</v>
      </c>
      <c r="F1108">
        <f ca="1">(60+SUMIF(OFFSET(N1108,-$C1108+1,0,$C1108),"EN",OFFSET(O1108,-$C1108+1,0,$C1108)))*SummonTypeTable!$Q$2</f>
        <v>9773.3333333333321</v>
      </c>
      <c r="G1108" t="str">
        <f ca="1">IF(C1108=1,60*SummonTypeTable!$Q$2-OFFSET(F1108,0,-1),
IF(F1108&lt;&gt;OFFSET(F1108,-1,0),OFFSET(F1108,-1,0)-OFFSET(F1108,0,-1),""))</f>
        <v/>
      </c>
      <c r="H1108" t="str">
        <f ca="1">IF(C1108=1,60*SummonTypeTable!$Q$2/OFFSET(F1108,0,-1),
IF(F1108&lt;&gt;OFFSET(F1108,-1,0),OFFSET(F1108,-1,0)/OFFSET(F1108,0,-1),""))</f>
        <v/>
      </c>
      <c r="I1108">
        <f ca="1">(60+SUMIF(OFFSET(N1108,-$C1108+1,0,$C1108),"EN",OFFSET(O1108,-$C1108+1,0,$C1108))+SUMIF(OFFSET(S1108,-$C1108+1,0,$C1108),"EN",OFFSET(T1108,-$C1108+1,0,$C1108)))*SummonTypeTable!$Q$2</f>
        <v>9773.3333333333321</v>
      </c>
      <c r="J1108" t="str">
        <f ca="1">IF(C1108=1,60*SummonTypeTable!$Q$2-OFFSET(I1108,0,-4),
IF(I1108&lt;&gt;OFFSET(I1108,-1,0),OFFSET(I1108,-1,0)-OFFSET(I1108,0,-4),""))</f>
        <v/>
      </c>
      <c r="K1108" t="str">
        <f ca="1">IF(C1108=1,60*SummonTypeTable!$Q$2/OFFSET(I1108,0,-4),
IF(I1108&lt;&gt;OFFSET(I1108,-1,0),OFFSET(I1108,-1,0)/OFFSET(I1108,0,-4),""))</f>
        <v/>
      </c>
      <c r="L1108" t="str">
        <f t="shared" ca="1" si="210"/>
        <v>it</v>
      </c>
      <c r="M1108" t="s">
        <v>139</v>
      </c>
      <c r="N1108" t="s">
        <v>158</v>
      </c>
      <c r="O1108">
        <v>10</v>
      </c>
      <c r="P1108" t="str">
        <f t="shared" si="202"/>
        <v/>
      </c>
      <c r="Q1108" t="str">
        <f t="shared" ca="1" si="208"/>
        <v>cu</v>
      </c>
      <c r="R1108" t="s">
        <v>81</v>
      </c>
      <c r="S1108" t="s">
        <v>147</v>
      </c>
      <c r="T1108">
        <v>6450</v>
      </c>
      <c r="U1108" t="str">
        <f t="shared" ca="1" si="211"/>
        <v>it</v>
      </c>
      <c r="V1108" t="str">
        <f t="shared" si="203"/>
        <v>Cash_sEquipGacha</v>
      </c>
      <c r="W1108">
        <f t="shared" si="204"/>
        <v>10</v>
      </c>
      <c r="X1108" t="str">
        <f t="shared" ca="1" si="205"/>
        <v>cu</v>
      </c>
      <c r="Y1108" t="str">
        <f t="shared" si="206"/>
        <v>GO</v>
      </c>
      <c r="Z1108">
        <f t="shared" si="207"/>
        <v>6450</v>
      </c>
    </row>
    <row r="1109" spans="1:26">
      <c r="A1109" t="str">
        <f t="shared" si="200"/>
        <v>rt3</v>
      </c>
      <c r="B1109" t="str">
        <f t="shared" si="201"/>
        <v>루틴3</v>
      </c>
      <c r="C1109">
        <v>256</v>
      </c>
      <c r="D1109">
        <v>785</v>
      </c>
      <c r="E1109">
        <f t="shared" ca="1" si="209"/>
        <v>32396</v>
      </c>
      <c r="F1109">
        <f ca="1">(60+SUMIF(OFFSET(N1109,-$C1109+1,0,$C1109),"EN",OFFSET(O1109,-$C1109+1,0,$C1109)))*SummonTypeTable!$Q$2</f>
        <v>10200</v>
      </c>
      <c r="G1109">
        <f ca="1">IF(C1109=1,60*SummonTypeTable!$Q$2-OFFSET(F1109,0,-1),
IF(F1109&lt;&gt;OFFSET(F1109,-1,0),OFFSET(F1109,-1,0)-OFFSET(F1109,0,-1),""))</f>
        <v>-22622.666666666668</v>
      </c>
      <c r="H1109">
        <f ca="1">IF(C1109=1,60*SummonTypeTable!$Q$2/OFFSET(F1109,0,-1),
IF(F1109&lt;&gt;OFFSET(F1109,-1,0),OFFSET(F1109,-1,0)/OFFSET(F1109,0,-1),""))</f>
        <v>0.30168333539120051</v>
      </c>
      <c r="I1109">
        <f ca="1">(60+SUMIF(OFFSET(N1109,-$C1109+1,0,$C1109),"EN",OFFSET(O1109,-$C1109+1,0,$C1109))+SUMIF(OFFSET(S1109,-$C1109+1,0,$C1109),"EN",OFFSET(T1109,-$C1109+1,0,$C1109)))*SummonTypeTable!$Q$2</f>
        <v>10200</v>
      </c>
      <c r="J1109">
        <f ca="1">IF(C1109=1,60*SummonTypeTable!$Q$2-OFFSET(I1109,0,-4),
IF(I1109&lt;&gt;OFFSET(I1109,-1,0),OFFSET(I1109,-1,0)-OFFSET(I1109,0,-4),""))</f>
        <v>-22622.666666666668</v>
      </c>
      <c r="K1109">
        <f ca="1">IF(C1109=1,60*SummonTypeTable!$Q$2/OFFSET(I1109,0,-4),
IF(I1109&lt;&gt;OFFSET(I1109,-1,0),OFFSET(I1109,-1,0)/OFFSET(I1109,0,-4),""))</f>
        <v>0.30168333539120051</v>
      </c>
      <c r="L1109" t="str">
        <f t="shared" ca="1" si="210"/>
        <v>cu</v>
      </c>
      <c r="M1109" t="s">
        <v>81</v>
      </c>
      <c r="N1109" t="s">
        <v>146</v>
      </c>
      <c r="O1109">
        <v>640</v>
      </c>
      <c r="P1109" t="str">
        <f t="shared" si="202"/>
        <v>에너지너무많음</v>
      </c>
      <c r="Q1109" t="str">
        <f t="shared" ca="1" si="208"/>
        <v>cu</v>
      </c>
      <c r="R1109" t="s">
        <v>81</v>
      </c>
      <c r="S1109" t="s">
        <v>147</v>
      </c>
      <c r="T1109">
        <v>6475</v>
      </c>
      <c r="U1109" t="str">
        <f t="shared" ca="1" si="211"/>
        <v>cu</v>
      </c>
      <c r="V1109" t="str">
        <f t="shared" si="203"/>
        <v>EN</v>
      </c>
      <c r="W1109">
        <f t="shared" si="204"/>
        <v>640</v>
      </c>
      <c r="X1109" t="str">
        <f t="shared" ca="1" si="205"/>
        <v>cu</v>
      </c>
      <c r="Y1109" t="str">
        <f t="shared" si="206"/>
        <v>GO</v>
      </c>
      <c r="Z1109">
        <f t="shared" si="207"/>
        <v>6475</v>
      </c>
    </row>
    <row r="1110" spans="1:26">
      <c r="A1110" t="str">
        <f t="shared" si="200"/>
        <v>rt3</v>
      </c>
      <c r="B1110" t="str">
        <f t="shared" si="201"/>
        <v>루틴3</v>
      </c>
      <c r="C1110">
        <v>257</v>
      </c>
      <c r="D1110">
        <v>194</v>
      </c>
      <c r="E1110">
        <f t="shared" ca="1" si="209"/>
        <v>32590</v>
      </c>
      <c r="F1110">
        <f ca="1">(60+SUMIF(OFFSET(N1110,-$C1110+1,0,$C1110),"EN",OFFSET(O1110,-$C1110+1,0,$C1110)))*SummonTypeTable!$Q$2</f>
        <v>10200</v>
      </c>
      <c r="G1110" t="str">
        <f ca="1">IF(C1110=1,60*SummonTypeTable!$Q$2-OFFSET(F1110,0,-1),
IF(F1110&lt;&gt;OFFSET(F1110,-1,0),OFFSET(F1110,-1,0)-OFFSET(F1110,0,-1),""))</f>
        <v/>
      </c>
      <c r="H1110" t="str">
        <f ca="1">IF(C1110=1,60*SummonTypeTable!$Q$2/OFFSET(F1110,0,-1),
IF(F1110&lt;&gt;OFFSET(F1110,-1,0),OFFSET(F1110,-1,0)/OFFSET(F1110,0,-1),""))</f>
        <v/>
      </c>
      <c r="I1110">
        <f ca="1">(60+SUMIF(OFFSET(N1110,-$C1110+1,0,$C1110),"EN",OFFSET(O1110,-$C1110+1,0,$C1110))+SUMIF(OFFSET(S1110,-$C1110+1,0,$C1110),"EN",OFFSET(T1110,-$C1110+1,0,$C1110)))*SummonTypeTable!$Q$2</f>
        <v>10200</v>
      </c>
      <c r="J1110" t="str">
        <f ca="1">IF(C1110=1,60*SummonTypeTable!$Q$2-OFFSET(I1110,0,-4),
IF(I1110&lt;&gt;OFFSET(I1110,-1,0),OFFSET(I1110,-1,0)-OFFSET(I1110,0,-4),""))</f>
        <v/>
      </c>
      <c r="K1110" t="str">
        <f ca="1">IF(C1110=1,60*SummonTypeTable!$Q$2/OFFSET(I1110,0,-4),
IF(I1110&lt;&gt;OFFSET(I1110,-1,0),OFFSET(I1110,-1,0)/OFFSET(I1110,0,-4),""))</f>
        <v/>
      </c>
      <c r="L1110" t="str">
        <f t="shared" ca="1" si="210"/>
        <v>cu</v>
      </c>
      <c r="M1110" t="s">
        <v>81</v>
      </c>
      <c r="N1110" t="s">
        <v>147</v>
      </c>
      <c r="O1110">
        <v>13000</v>
      </c>
      <c r="P1110" t="str">
        <f t="shared" si="202"/>
        <v/>
      </c>
      <c r="Q1110" t="str">
        <f t="shared" ca="1" si="208"/>
        <v>cu</v>
      </c>
      <c r="R1110" t="s">
        <v>81</v>
      </c>
      <c r="S1110" t="s">
        <v>147</v>
      </c>
      <c r="T1110">
        <v>6500</v>
      </c>
      <c r="U1110" t="str">
        <f t="shared" ca="1" si="211"/>
        <v>cu</v>
      </c>
      <c r="V1110" t="str">
        <f t="shared" si="203"/>
        <v>GO</v>
      </c>
      <c r="W1110">
        <f t="shared" si="204"/>
        <v>13000</v>
      </c>
      <c r="X1110" t="str">
        <f t="shared" ca="1" si="205"/>
        <v>cu</v>
      </c>
      <c r="Y1110" t="str">
        <f t="shared" si="206"/>
        <v>GO</v>
      </c>
      <c r="Z1110">
        <f t="shared" si="207"/>
        <v>6500</v>
      </c>
    </row>
    <row r="1111" spans="1:26">
      <c r="A1111" t="str">
        <f t="shared" ref="A1111:A1137" si="212">A1110</f>
        <v>rt3</v>
      </c>
      <c r="B1111" t="str">
        <f t="shared" ref="B1111:B1137" si="213">B1110</f>
        <v>루틴3</v>
      </c>
      <c r="C1111">
        <v>258</v>
      </c>
      <c r="D1111">
        <v>256</v>
      </c>
      <c r="E1111">
        <f t="shared" ca="1" si="209"/>
        <v>32846</v>
      </c>
      <c r="F1111">
        <f ca="1">(60+SUMIF(OFFSET(N1111,-$C1111+1,0,$C1111),"EN",OFFSET(O1111,-$C1111+1,0,$C1111)))*SummonTypeTable!$Q$2</f>
        <v>10200</v>
      </c>
      <c r="G1111" t="str">
        <f ca="1">IF(C1111=1,60*SummonTypeTable!$Q$2-OFFSET(F1111,0,-1),
IF(F1111&lt;&gt;OFFSET(F1111,-1,0),OFFSET(F1111,-1,0)-OFFSET(F1111,0,-1),""))</f>
        <v/>
      </c>
      <c r="H1111" t="str">
        <f ca="1">IF(C1111=1,60*SummonTypeTable!$Q$2/OFFSET(F1111,0,-1),
IF(F1111&lt;&gt;OFFSET(F1111,-1,0),OFFSET(F1111,-1,0)/OFFSET(F1111,0,-1),""))</f>
        <v/>
      </c>
      <c r="I1111">
        <f ca="1">(60+SUMIF(OFFSET(N1111,-$C1111+1,0,$C1111),"EN",OFFSET(O1111,-$C1111+1,0,$C1111))+SUMIF(OFFSET(S1111,-$C1111+1,0,$C1111),"EN",OFFSET(T1111,-$C1111+1,0,$C1111)))*SummonTypeTable!$Q$2</f>
        <v>10200</v>
      </c>
      <c r="J1111" t="str">
        <f ca="1">IF(C1111=1,60*SummonTypeTable!$Q$2-OFFSET(I1111,0,-4),
IF(I1111&lt;&gt;OFFSET(I1111,-1,0),OFFSET(I1111,-1,0)-OFFSET(I1111,0,-4),""))</f>
        <v/>
      </c>
      <c r="K1111" t="str">
        <f ca="1">IF(C1111=1,60*SummonTypeTable!$Q$2/OFFSET(I1111,0,-4),
IF(I1111&lt;&gt;OFFSET(I1111,-1,0),OFFSET(I1111,-1,0)/OFFSET(I1111,0,-4),""))</f>
        <v/>
      </c>
      <c r="L1111" t="str">
        <f t="shared" ca="1" si="210"/>
        <v>it</v>
      </c>
      <c r="M1111" t="s">
        <v>139</v>
      </c>
      <c r="N1111" t="s">
        <v>140</v>
      </c>
      <c r="O1111">
        <v>10</v>
      </c>
      <c r="P1111" t="str">
        <f t="shared" si="202"/>
        <v/>
      </c>
      <c r="Q1111" t="str">
        <f t="shared" ca="1" si="208"/>
        <v>cu</v>
      </c>
      <c r="R1111" t="s">
        <v>81</v>
      </c>
      <c r="S1111" t="s">
        <v>147</v>
      </c>
      <c r="T1111">
        <v>6525</v>
      </c>
      <c r="U1111" t="str">
        <f t="shared" ca="1" si="211"/>
        <v>it</v>
      </c>
      <c r="V1111" t="str">
        <f t="shared" si="203"/>
        <v>Cash_sCharacterGacha</v>
      </c>
      <c r="W1111">
        <f t="shared" si="204"/>
        <v>10</v>
      </c>
      <c r="X1111" t="str">
        <f t="shared" ca="1" si="205"/>
        <v>cu</v>
      </c>
      <c r="Y1111" t="str">
        <f t="shared" si="206"/>
        <v>GO</v>
      </c>
      <c r="Z1111">
        <f t="shared" si="207"/>
        <v>6525</v>
      </c>
    </row>
    <row r="1112" spans="1:26">
      <c r="A1112" t="str">
        <f t="shared" si="212"/>
        <v>rt3</v>
      </c>
      <c r="B1112" t="str">
        <f t="shared" si="213"/>
        <v>루틴3</v>
      </c>
      <c r="C1112">
        <v>259</v>
      </c>
      <c r="D1112">
        <v>802</v>
      </c>
      <c r="E1112">
        <f t="shared" ca="1" si="209"/>
        <v>33648</v>
      </c>
      <c r="F1112">
        <f ca="1">(60+SUMIF(OFFSET(N1112,-$C1112+1,0,$C1112),"EN",OFFSET(O1112,-$C1112+1,0,$C1112)))*SummonTypeTable!$Q$2</f>
        <v>10653.333333333332</v>
      </c>
      <c r="G1112">
        <f ca="1">IF(C1112=1,60*SummonTypeTable!$Q$2-OFFSET(F1112,0,-1),
IF(F1112&lt;&gt;OFFSET(F1112,-1,0),OFFSET(F1112,-1,0)-OFFSET(F1112,0,-1),""))</f>
        <v>-23448</v>
      </c>
      <c r="H1112">
        <f ca="1">IF(C1112=1,60*SummonTypeTable!$Q$2/OFFSET(F1112,0,-1),
IF(F1112&lt;&gt;OFFSET(F1112,-1,0),OFFSET(F1112,-1,0)/OFFSET(F1112,0,-1),""))</f>
        <v>0.30313837375178315</v>
      </c>
      <c r="I1112">
        <f ca="1">(60+SUMIF(OFFSET(N1112,-$C1112+1,0,$C1112),"EN",OFFSET(O1112,-$C1112+1,0,$C1112))+SUMIF(OFFSET(S1112,-$C1112+1,0,$C1112),"EN",OFFSET(T1112,-$C1112+1,0,$C1112)))*SummonTypeTable!$Q$2</f>
        <v>10653.333333333332</v>
      </c>
      <c r="J1112">
        <f ca="1">IF(C1112=1,60*SummonTypeTable!$Q$2-OFFSET(I1112,0,-4),
IF(I1112&lt;&gt;OFFSET(I1112,-1,0),OFFSET(I1112,-1,0)-OFFSET(I1112,0,-4),""))</f>
        <v>-23448</v>
      </c>
      <c r="K1112">
        <f ca="1">IF(C1112=1,60*SummonTypeTable!$Q$2/OFFSET(I1112,0,-4),
IF(I1112&lt;&gt;OFFSET(I1112,-1,0),OFFSET(I1112,-1,0)/OFFSET(I1112,0,-4),""))</f>
        <v>0.30313837375178315</v>
      </c>
      <c r="L1112" t="str">
        <f t="shared" ca="1" si="210"/>
        <v>cu</v>
      </c>
      <c r="M1112" t="s">
        <v>81</v>
      </c>
      <c r="N1112" t="s">
        <v>146</v>
      </c>
      <c r="O1112">
        <v>680</v>
      </c>
      <c r="P1112" t="str">
        <f t="shared" si="202"/>
        <v>에너지너무많음</v>
      </c>
      <c r="Q1112" t="str">
        <f t="shared" ca="1" si="208"/>
        <v>cu</v>
      </c>
      <c r="R1112" t="s">
        <v>81</v>
      </c>
      <c r="S1112" t="s">
        <v>147</v>
      </c>
      <c r="T1112">
        <v>6550</v>
      </c>
      <c r="U1112" t="str">
        <f t="shared" ca="1" si="211"/>
        <v>cu</v>
      </c>
      <c r="V1112" t="str">
        <f t="shared" si="203"/>
        <v>EN</v>
      </c>
      <c r="W1112">
        <f t="shared" si="204"/>
        <v>680</v>
      </c>
      <c r="X1112" t="str">
        <f t="shared" ca="1" si="205"/>
        <v>cu</v>
      </c>
      <c r="Y1112" t="str">
        <f t="shared" si="206"/>
        <v>GO</v>
      </c>
      <c r="Z1112">
        <f t="shared" si="207"/>
        <v>6550</v>
      </c>
    </row>
    <row r="1113" spans="1:26">
      <c r="A1113" t="str">
        <f t="shared" si="212"/>
        <v>rt3</v>
      </c>
      <c r="B1113" t="str">
        <f t="shared" si="213"/>
        <v>루틴3</v>
      </c>
      <c r="C1113">
        <v>260</v>
      </c>
      <c r="D1113">
        <v>88</v>
      </c>
      <c r="E1113">
        <f t="shared" ca="1" si="209"/>
        <v>33736</v>
      </c>
      <c r="F1113">
        <f ca="1">(60+SUMIF(OFFSET(N1113,-$C1113+1,0,$C1113),"EN",OFFSET(O1113,-$C1113+1,0,$C1113)))*SummonTypeTable!$Q$2</f>
        <v>10653.333333333332</v>
      </c>
      <c r="G1113" t="str">
        <f ca="1">IF(C1113=1,60*SummonTypeTable!$Q$2-OFFSET(F1113,0,-1),
IF(F1113&lt;&gt;OFFSET(F1113,-1,0),OFFSET(F1113,-1,0)-OFFSET(F1113,0,-1),""))</f>
        <v/>
      </c>
      <c r="H1113" t="str">
        <f ca="1">IF(C1113=1,60*SummonTypeTable!$Q$2/OFFSET(F1113,0,-1),
IF(F1113&lt;&gt;OFFSET(F1113,-1,0),OFFSET(F1113,-1,0)/OFFSET(F1113,0,-1),""))</f>
        <v/>
      </c>
      <c r="I1113">
        <f ca="1">(60+SUMIF(OFFSET(N1113,-$C1113+1,0,$C1113),"EN",OFFSET(O1113,-$C1113+1,0,$C1113))+SUMIF(OFFSET(S1113,-$C1113+1,0,$C1113),"EN",OFFSET(T1113,-$C1113+1,0,$C1113)))*SummonTypeTable!$Q$2</f>
        <v>10653.333333333332</v>
      </c>
      <c r="J1113" t="str">
        <f ca="1">IF(C1113=1,60*SummonTypeTable!$Q$2-OFFSET(I1113,0,-4),
IF(I1113&lt;&gt;OFFSET(I1113,-1,0),OFFSET(I1113,-1,0)-OFFSET(I1113,0,-4),""))</f>
        <v/>
      </c>
      <c r="K1113" t="str">
        <f ca="1">IF(C1113=1,60*SummonTypeTable!$Q$2/OFFSET(I1113,0,-4),
IF(I1113&lt;&gt;OFFSET(I1113,-1,0),OFFSET(I1113,-1,0)/OFFSET(I1113,0,-4),""))</f>
        <v/>
      </c>
      <c r="L1113" t="str">
        <f t="shared" ca="1" si="210"/>
        <v>cu</v>
      </c>
      <c r="M1113" t="s">
        <v>81</v>
      </c>
      <c r="N1113" t="s">
        <v>147</v>
      </c>
      <c r="O1113">
        <v>13150</v>
      </c>
      <c r="P1113" t="str">
        <f t="shared" si="202"/>
        <v/>
      </c>
      <c r="Q1113" t="str">
        <f t="shared" ca="1" si="208"/>
        <v>cu</v>
      </c>
      <c r="R1113" t="s">
        <v>81</v>
      </c>
      <c r="S1113" t="s">
        <v>147</v>
      </c>
      <c r="T1113">
        <v>6575</v>
      </c>
      <c r="U1113" t="str">
        <f t="shared" ca="1" si="211"/>
        <v>cu</v>
      </c>
      <c r="V1113" t="str">
        <f t="shared" si="203"/>
        <v>GO</v>
      </c>
      <c r="W1113">
        <f t="shared" si="204"/>
        <v>13150</v>
      </c>
      <c r="X1113" t="str">
        <f t="shared" ca="1" si="205"/>
        <v>cu</v>
      </c>
      <c r="Y1113" t="str">
        <f t="shared" si="206"/>
        <v>GO</v>
      </c>
      <c r="Z1113">
        <f t="shared" si="207"/>
        <v>6575</v>
      </c>
    </row>
    <row r="1114" spans="1:26">
      <c r="A1114" t="str">
        <f t="shared" si="212"/>
        <v>rt3</v>
      </c>
      <c r="B1114" t="str">
        <f t="shared" si="213"/>
        <v>루틴3</v>
      </c>
      <c r="C1114">
        <v>261</v>
      </c>
      <c r="D1114">
        <v>125</v>
      </c>
      <c r="E1114">
        <f t="shared" ca="1" si="209"/>
        <v>33861</v>
      </c>
      <c r="F1114">
        <f ca="1">(60+SUMIF(OFFSET(N1114,-$C1114+1,0,$C1114),"EN",OFFSET(O1114,-$C1114+1,0,$C1114)))*SummonTypeTable!$Q$2</f>
        <v>10653.333333333332</v>
      </c>
      <c r="G1114" t="str">
        <f ca="1">IF(C1114=1,60*SummonTypeTable!$Q$2-OFFSET(F1114,0,-1),
IF(F1114&lt;&gt;OFFSET(F1114,-1,0),OFFSET(F1114,-1,0)-OFFSET(F1114,0,-1),""))</f>
        <v/>
      </c>
      <c r="H1114" t="str">
        <f ca="1">IF(C1114=1,60*SummonTypeTable!$Q$2/OFFSET(F1114,0,-1),
IF(F1114&lt;&gt;OFFSET(F1114,-1,0),OFFSET(F1114,-1,0)/OFFSET(F1114,0,-1),""))</f>
        <v/>
      </c>
      <c r="I1114">
        <f ca="1">(60+SUMIF(OFFSET(N1114,-$C1114+1,0,$C1114),"EN",OFFSET(O1114,-$C1114+1,0,$C1114))+SUMIF(OFFSET(S1114,-$C1114+1,0,$C1114),"EN",OFFSET(T1114,-$C1114+1,0,$C1114)))*SummonTypeTable!$Q$2</f>
        <v>10653.333333333332</v>
      </c>
      <c r="J1114" t="str">
        <f ca="1">IF(C1114=1,60*SummonTypeTable!$Q$2-OFFSET(I1114,0,-4),
IF(I1114&lt;&gt;OFFSET(I1114,-1,0),OFFSET(I1114,-1,0)-OFFSET(I1114,0,-4),""))</f>
        <v/>
      </c>
      <c r="K1114" t="str">
        <f ca="1">IF(C1114=1,60*SummonTypeTable!$Q$2/OFFSET(I1114,0,-4),
IF(I1114&lt;&gt;OFFSET(I1114,-1,0),OFFSET(I1114,-1,0)/OFFSET(I1114,0,-4),""))</f>
        <v/>
      </c>
      <c r="L1114" t="str">
        <f t="shared" ca="1" si="210"/>
        <v>it</v>
      </c>
      <c r="M1114" t="s">
        <v>139</v>
      </c>
      <c r="N1114" t="s">
        <v>158</v>
      </c>
      <c r="O1114">
        <v>3</v>
      </c>
      <c r="P1114" t="str">
        <f t="shared" si="202"/>
        <v/>
      </c>
      <c r="Q1114" t="str">
        <f t="shared" ca="1" si="208"/>
        <v>cu</v>
      </c>
      <c r="R1114" t="s">
        <v>81</v>
      </c>
      <c r="S1114" t="s">
        <v>147</v>
      </c>
      <c r="T1114">
        <v>6600</v>
      </c>
      <c r="U1114" t="str">
        <f t="shared" ca="1" si="211"/>
        <v>it</v>
      </c>
      <c r="V1114" t="str">
        <f t="shared" si="203"/>
        <v>Cash_sEquipGacha</v>
      </c>
      <c r="W1114">
        <f t="shared" si="204"/>
        <v>3</v>
      </c>
      <c r="X1114" t="str">
        <f t="shared" ca="1" si="205"/>
        <v>cu</v>
      </c>
      <c r="Y1114" t="str">
        <f t="shared" si="206"/>
        <v>GO</v>
      </c>
      <c r="Z1114">
        <f t="shared" si="207"/>
        <v>6600</v>
      </c>
    </row>
    <row r="1115" spans="1:26">
      <c r="A1115" t="str">
        <f t="shared" si="212"/>
        <v>rt3</v>
      </c>
      <c r="B1115" t="str">
        <f t="shared" si="213"/>
        <v>루틴3</v>
      </c>
      <c r="C1115">
        <v>262</v>
      </c>
      <c r="D1115">
        <v>175</v>
      </c>
      <c r="E1115">
        <f t="shared" ca="1" si="209"/>
        <v>34036</v>
      </c>
      <c r="F1115">
        <f ca="1">(60+SUMIF(OFFSET(N1115,-$C1115+1,0,$C1115),"EN",OFFSET(O1115,-$C1115+1,0,$C1115)))*SummonTypeTable!$Q$2</f>
        <v>10653.333333333332</v>
      </c>
      <c r="G1115" t="str">
        <f ca="1">IF(C1115=1,60*SummonTypeTable!$Q$2-OFFSET(F1115,0,-1),
IF(F1115&lt;&gt;OFFSET(F1115,-1,0),OFFSET(F1115,-1,0)-OFFSET(F1115,0,-1),""))</f>
        <v/>
      </c>
      <c r="H1115" t="str">
        <f ca="1">IF(C1115=1,60*SummonTypeTable!$Q$2/OFFSET(F1115,0,-1),
IF(F1115&lt;&gt;OFFSET(F1115,-1,0),OFFSET(F1115,-1,0)/OFFSET(F1115,0,-1),""))</f>
        <v/>
      </c>
      <c r="I1115">
        <f ca="1">(60+SUMIF(OFFSET(N1115,-$C1115+1,0,$C1115),"EN",OFFSET(O1115,-$C1115+1,0,$C1115))+SUMIF(OFFSET(S1115,-$C1115+1,0,$C1115),"EN",OFFSET(T1115,-$C1115+1,0,$C1115)))*SummonTypeTable!$Q$2</f>
        <v>10653.333333333332</v>
      </c>
      <c r="J1115" t="str">
        <f ca="1">IF(C1115=1,60*SummonTypeTable!$Q$2-OFFSET(I1115,0,-4),
IF(I1115&lt;&gt;OFFSET(I1115,-1,0),OFFSET(I1115,-1,0)-OFFSET(I1115,0,-4),""))</f>
        <v/>
      </c>
      <c r="K1115" t="str">
        <f ca="1">IF(C1115=1,60*SummonTypeTable!$Q$2/OFFSET(I1115,0,-4),
IF(I1115&lt;&gt;OFFSET(I1115,-1,0),OFFSET(I1115,-1,0)/OFFSET(I1115,0,-4),""))</f>
        <v/>
      </c>
      <c r="L1115" t="str">
        <f t="shared" ca="1" si="210"/>
        <v>cu</v>
      </c>
      <c r="M1115" t="s">
        <v>81</v>
      </c>
      <c r="N1115" t="s">
        <v>147</v>
      </c>
      <c r="O1115">
        <v>13250</v>
      </c>
      <c r="P1115" t="str">
        <f t="shared" si="202"/>
        <v/>
      </c>
      <c r="Q1115" t="str">
        <f t="shared" ca="1" si="208"/>
        <v>cu</v>
      </c>
      <c r="R1115" t="s">
        <v>81</v>
      </c>
      <c r="S1115" t="s">
        <v>147</v>
      </c>
      <c r="T1115">
        <v>6625</v>
      </c>
      <c r="U1115" t="str">
        <f t="shared" ca="1" si="211"/>
        <v>cu</v>
      </c>
      <c r="V1115" t="str">
        <f t="shared" si="203"/>
        <v>GO</v>
      </c>
      <c r="W1115">
        <f t="shared" si="204"/>
        <v>13250</v>
      </c>
      <c r="X1115" t="str">
        <f t="shared" ca="1" si="205"/>
        <v>cu</v>
      </c>
      <c r="Y1115" t="str">
        <f t="shared" si="206"/>
        <v>GO</v>
      </c>
      <c r="Z1115">
        <f t="shared" si="207"/>
        <v>6625</v>
      </c>
    </row>
    <row r="1116" spans="1:26">
      <c r="A1116" t="str">
        <f t="shared" si="212"/>
        <v>rt3</v>
      </c>
      <c r="B1116" t="str">
        <f t="shared" si="213"/>
        <v>루틴3</v>
      </c>
      <c r="C1116">
        <v>263</v>
      </c>
      <c r="D1116">
        <v>225</v>
      </c>
      <c r="E1116">
        <f t="shared" ca="1" si="209"/>
        <v>34261</v>
      </c>
      <c r="F1116">
        <f ca="1">(60+SUMIF(OFFSET(N1116,-$C1116+1,0,$C1116),"EN",OFFSET(O1116,-$C1116+1,0,$C1116)))*SummonTypeTable!$Q$2</f>
        <v>10653.333333333332</v>
      </c>
      <c r="G1116" t="str">
        <f ca="1">IF(C1116=1,60*SummonTypeTable!$Q$2-OFFSET(F1116,0,-1),
IF(F1116&lt;&gt;OFFSET(F1116,-1,0),OFFSET(F1116,-1,0)-OFFSET(F1116,0,-1),""))</f>
        <v/>
      </c>
      <c r="H1116" t="str">
        <f ca="1">IF(C1116=1,60*SummonTypeTable!$Q$2/OFFSET(F1116,0,-1),
IF(F1116&lt;&gt;OFFSET(F1116,-1,0),OFFSET(F1116,-1,0)/OFFSET(F1116,0,-1),""))</f>
        <v/>
      </c>
      <c r="I1116">
        <f ca="1">(60+SUMIF(OFFSET(N1116,-$C1116+1,0,$C1116),"EN",OFFSET(O1116,-$C1116+1,0,$C1116))+SUMIF(OFFSET(S1116,-$C1116+1,0,$C1116),"EN",OFFSET(T1116,-$C1116+1,0,$C1116)))*SummonTypeTable!$Q$2</f>
        <v>10653.333333333332</v>
      </c>
      <c r="J1116" t="str">
        <f ca="1">IF(C1116=1,60*SummonTypeTable!$Q$2-OFFSET(I1116,0,-4),
IF(I1116&lt;&gt;OFFSET(I1116,-1,0),OFFSET(I1116,-1,0)-OFFSET(I1116,0,-4),""))</f>
        <v/>
      </c>
      <c r="K1116" t="str">
        <f ca="1">IF(C1116=1,60*SummonTypeTable!$Q$2/OFFSET(I1116,0,-4),
IF(I1116&lt;&gt;OFFSET(I1116,-1,0),OFFSET(I1116,-1,0)/OFFSET(I1116,0,-4),""))</f>
        <v/>
      </c>
      <c r="L1116" t="str">
        <f t="shared" ca="1" si="210"/>
        <v>cu</v>
      </c>
      <c r="M1116" t="s">
        <v>81</v>
      </c>
      <c r="N1116" t="s">
        <v>147</v>
      </c>
      <c r="O1116">
        <v>13300</v>
      </c>
      <c r="P1116" t="str">
        <f t="shared" si="202"/>
        <v/>
      </c>
      <c r="Q1116" t="str">
        <f t="shared" ca="1" si="208"/>
        <v>cu</v>
      </c>
      <c r="R1116" t="s">
        <v>81</v>
      </c>
      <c r="S1116" t="s">
        <v>147</v>
      </c>
      <c r="T1116">
        <v>6650</v>
      </c>
      <c r="U1116" t="str">
        <f t="shared" ca="1" si="211"/>
        <v>cu</v>
      </c>
      <c r="V1116" t="str">
        <f t="shared" si="203"/>
        <v>GO</v>
      </c>
      <c r="W1116">
        <f t="shared" si="204"/>
        <v>13300</v>
      </c>
      <c r="X1116" t="str">
        <f t="shared" ca="1" si="205"/>
        <v>cu</v>
      </c>
      <c r="Y1116" t="str">
        <f t="shared" si="206"/>
        <v>GO</v>
      </c>
      <c r="Z1116">
        <f t="shared" si="207"/>
        <v>6650</v>
      </c>
    </row>
    <row r="1117" spans="1:26">
      <c r="A1117" t="str">
        <f t="shared" si="212"/>
        <v>rt3</v>
      </c>
      <c r="B1117" t="str">
        <f t="shared" si="213"/>
        <v>루틴3</v>
      </c>
      <c r="C1117">
        <v>264</v>
      </c>
      <c r="D1117">
        <v>671</v>
      </c>
      <c r="E1117">
        <f t="shared" ca="1" si="209"/>
        <v>34932</v>
      </c>
      <c r="F1117">
        <f ca="1">(60+SUMIF(OFFSET(N1117,-$C1117+1,0,$C1117),"EN",OFFSET(O1117,-$C1117+1,0,$C1117)))*SummonTypeTable!$Q$2</f>
        <v>11133.333333333332</v>
      </c>
      <c r="G1117">
        <f ca="1">IF(C1117=1,60*SummonTypeTable!$Q$2-OFFSET(F1117,0,-1),
IF(F1117&lt;&gt;OFFSET(F1117,-1,0),OFFSET(F1117,-1,0)-OFFSET(F1117,0,-1),""))</f>
        <v>-24278.666666666668</v>
      </c>
      <c r="H1117">
        <f ca="1">IF(C1117=1,60*SummonTypeTable!$Q$2/OFFSET(F1117,0,-1),
IF(F1117&lt;&gt;OFFSET(F1117,-1,0),OFFSET(F1117,-1,0)/OFFSET(F1117,0,-1),""))</f>
        <v>0.30497347226993393</v>
      </c>
      <c r="I1117">
        <f ca="1">(60+SUMIF(OFFSET(N1117,-$C1117+1,0,$C1117),"EN",OFFSET(O1117,-$C1117+1,0,$C1117))+SUMIF(OFFSET(S1117,-$C1117+1,0,$C1117),"EN",OFFSET(T1117,-$C1117+1,0,$C1117)))*SummonTypeTable!$Q$2</f>
        <v>11133.333333333332</v>
      </c>
      <c r="J1117">
        <f ca="1">IF(C1117=1,60*SummonTypeTable!$Q$2-OFFSET(I1117,0,-4),
IF(I1117&lt;&gt;OFFSET(I1117,-1,0),OFFSET(I1117,-1,0)-OFFSET(I1117,0,-4),""))</f>
        <v>-24278.666666666668</v>
      </c>
      <c r="K1117">
        <f ca="1">IF(C1117=1,60*SummonTypeTable!$Q$2/OFFSET(I1117,0,-4),
IF(I1117&lt;&gt;OFFSET(I1117,-1,0),OFFSET(I1117,-1,0)/OFFSET(I1117,0,-4),""))</f>
        <v>0.30497347226993393</v>
      </c>
      <c r="L1117" t="str">
        <f t="shared" ca="1" si="210"/>
        <v>cu</v>
      </c>
      <c r="M1117" t="s">
        <v>81</v>
      </c>
      <c r="N1117" t="s">
        <v>146</v>
      </c>
      <c r="O1117">
        <v>720</v>
      </c>
      <c r="P1117" t="str">
        <f t="shared" si="202"/>
        <v>에너지너무많음</v>
      </c>
      <c r="Q1117" t="str">
        <f t="shared" ca="1" si="208"/>
        <v>cu</v>
      </c>
      <c r="R1117" t="s">
        <v>81</v>
      </c>
      <c r="S1117" t="s">
        <v>147</v>
      </c>
      <c r="T1117">
        <v>6675</v>
      </c>
      <c r="U1117" t="str">
        <f t="shared" ca="1" si="211"/>
        <v>cu</v>
      </c>
      <c r="V1117" t="str">
        <f t="shared" si="203"/>
        <v>EN</v>
      </c>
      <c r="W1117">
        <f t="shared" si="204"/>
        <v>720</v>
      </c>
      <c r="X1117" t="str">
        <f t="shared" ca="1" si="205"/>
        <v>cu</v>
      </c>
      <c r="Y1117" t="str">
        <f t="shared" si="206"/>
        <v>GO</v>
      </c>
      <c r="Z1117">
        <f t="shared" si="207"/>
        <v>6675</v>
      </c>
    </row>
    <row r="1118" spans="1:26">
      <c r="A1118" t="str">
        <f t="shared" si="212"/>
        <v>rt3</v>
      </c>
      <c r="B1118" t="str">
        <f t="shared" si="213"/>
        <v>루틴3</v>
      </c>
      <c r="C1118">
        <v>265</v>
      </c>
      <c r="D1118">
        <v>135</v>
      </c>
      <c r="E1118">
        <f t="shared" ca="1" si="209"/>
        <v>35067</v>
      </c>
      <c r="F1118">
        <f ca="1">(60+SUMIF(OFFSET(N1118,-$C1118+1,0,$C1118),"EN",OFFSET(O1118,-$C1118+1,0,$C1118)))*SummonTypeTable!$Q$2</f>
        <v>11133.333333333332</v>
      </c>
      <c r="G1118" t="str">
        <f ca="1">IF(C1118=1,60*SummonTypeTable!$Q$2-OFFSET(F1118,0,-1),
IF(F1118&lt;&gt;OFFSET(F1118,-1,0),OFFSET(F1118,-1,0)-OFFSET(F1118,0,-1),""))</f>
        <v/>
      </c>
      <c r="H1118" t="str">
        <f ca="1">IF(C1118=1,60*SummonTypeTable!$Q$2/OFFSET(F1118,0,-1),
IF(F1118&lt;&gt;OFFSET(F1118,-1,0),OFFSET(F1118,-1,0)/OFFSET(F1118,0,-1),""))</f>
        <v/>
      </c>
      <c r="I1118">
        <f ca="1">(60+SUMIF(OFFSET(N1118,-$C1118+1,0,$C1118),"EN",OFFSET(O1118,-$C1118+1,0,$C1118))+SUMIF(OFFSET(S1118,-$C1118+1,0,$C1118),"EN",OFFSET(T1118,-$C1118+1,0,$C1118)))*SummonTypeTable!$Q$2</f>
        <v>11133.333333333332</v>
      </c>
      <c r="J1118" t="str">
        <f ca="1">IF(C1118=1,60*SummonTypeTable!$Q$2-OFFSET(I1118,0,-4),
IF(I1118&lt;&gt;OFFSET(I1118,-1,0),OFFSET(I1118,-1,0)-OFFSET(I1118,0,-4),""))</f>
        <v/>
      </c>
      <c r="K1118" t="str">
        <f ca="1">IF(C1118=1,60*SummonTypeTable!$Q$2/OFFSET(I1118,0,-4),
IF(I1118&lt;&gt;OFFSET(I1118,-1,0),OFFSET(I1118,-1,0)/OFFSET(I1118,0,-4),""))</f>
        <v/>
      </c>
      <c r="L1118" t="str">
        <f t="shared" ca="1" si="210"/>
        <v>it</v>
      </c>
      <c r="M1118" t="s">
        <v>139</v>
      </c>
      <c r="N1118" t="s">
        <v>158</v>
      </c>
      <c r="O1118">
        <v>3</v>
      </c>
      <c r="P1118" t="str">
        <f t="shared" si="202"/>
        <v/>
      </c>
      <c r="Q1118" t="str">
        <f t="shared" ca="1" si="208"/>
        <v>cu</v>
      </c>
      <c r="R1118" t="s">
        <v>81</v>
      </c>
      <c r="S1118" t="s">
        <v>147</v>
      </c>
      <c r="T1118">
        <v>6700</v>
      </c>
      <c r="U1118" t="str">
        <f t="shared" ca="1" si="211"/>
        <v>it</v>
      </c>
      <c r="V1118" t="str">
        <f t="shared" si="203"/>
        <v>Cash_sEquipGacha</v>
      </c>
      <c r="W1118">
        <f t="shared" si="204"/>
        <v>3</v>
      </c>
      <c r="X1118" t="str">
        <f t="shared" ca="1" si="205"/>
        <v>cu</v>
      </c>
      <c r="Y1118" t="str">
        <f t="shared" si="206"/>
        <v>GO</v>
      </c>
      <c r="Z1118">
        <f t="shared" si="207"/>
        <v>6700</v>
      </c>
    </row>
    <row r="1119" spans="1:26">
      <c r="A1119" t="str">
        <f t="shared" si="212"/>
        <v>rt3</v>
      </c>
      <c r="B1119" t="str">
        <f t="shared" si="213"/>
        <v>루틴3</v>
      </c>
      <c r="C1119">
        <v>266</v>
      </c>
      <c r="D1119">
        <v>168</v>
      </c>
      <c r="E1119">
        <f t="shared" ca="1" si="209"/>
        <v>35235</v>
      </c>
      <c r="F1119">
        <f ca="1">(60+SUMIF(OFFSET(N1119,-$C1119+1,0,$C1119),"EN",OFFSET(O1119,-$C1119+1,0,$C1119)))*SummonTypeTable!$Q$2</f>
        <v>11133.333333333332</v>
      </c>
      <c r="G1119" t="str">
        <f ca="1">IF(C1119=1,60*SummonTypeTable!$Q$2-OFFSET(F1119,0,-1),
IF(F1119&lt;&gt;OFFSET(F1119,-1,0),OFFSET(F1119,-1,0)-OFFSET(F1119,0,-1),""))</f>
        <v/>
      </c>
      <c r="H1119" t="str">
        <f ca="1">IF(C1119=1,60*SummonTypeTable!$Q$2/OFFSET(F1119,0,-1),
IF(F1119&lt;&gt;OFFSET(F1119,-1,0),OFFSET(F1119,-1,0)/OFFSET(F1119,0,-1),""))</f>
        <v/>
      </c>
      <c r="I1119">
        <f ca="1">(60+SUMIF(OFFSET(N1119,-$C1119+1,0,$C1119),"EN",OFFSET(O1119,-$C1119+1,0,$C1119))+SUMIF(OFFSET(S1119,-$C1119+1,0,$C1119),"EN",OFFSET(T1119,-$C1119+1,0,$C1119)))*SummonTypeTable!$Q$2</f>
        <v>11133.333333333332</v>
      </c>
      <c r="J1119" t="str">
        <f ca="1">IF(C1119=1,60*SummonTypeTable!$Q$2-OFFSET(I1119,0,-4),
IF(I1119&lt;&gt;OFFSET(I1119,-1,0),OFFSET(I1119,-1,0)-OFFSET(I1119,0,-4),""))</f>
        <v/>
      </c>
      <c r="K1119" t="str">
        <f ca="1">IF(C1119=1,60*SummonTypeTable!$Q$2/OFFSET(I1119,0,-4),
IF(I1119&lt;&gt;OFFSET(I1119,-1,0),OFFSET(I1119,-1,0)/OFFSET(I1119,0,-4),""))</f>
        <v/>
      </c>
      <c r="L1119" t="str">
        <f t="shared" ca="1" si="210"/>
        <v>cu</v>
      </c>
      <c r="M1119" t="s">
        <v>81</v>
      </c>
      <c r="N1119" t="s">
        <v>147</v>
      </c>
      <c r="O1119">
        <v>13450</v>
      </c>
      <c r="P1119" t="str">
        <f t="shared" si="202"/>
        <v/>
      </c>
      <c r="Q1119" t="str">
        <f t="shared" ca="1" si="208"/>
        <v>cu</v>
      </c>
      <c r="R1119" t="s">
        <v>81</v>
      </c>
      <c r="S1119" t="s">
        <v>147</v>
      </c>
      <c r="T1119">
        <v>6725</v>
      </c>
      <c r="U1119" t="str">
        <f t="shared" ca="1" si="211"/>
        <v>cu</v>
      </c>
      <c r="V1119" t="str">
        <f t="shared" si="203"/>
        <v>GO</v>
      </c>
      <c r="W1119">
        <f t="shared" si="204"/>
        <v>13450</v>
      </c>
      <c r="X1119" t="str">
        <f t="shared" ca="1" si="205"/>
        <v>cu</v>
      </c>
      <c r="Y1119" t="str">
        <f t="shared" si="206"/>
        <v>GO</v>
      </c>
      <c r="Z1119">
        <f t="shared" si="207"/>
        <v>6725</v>
      </c>
    </row>
    <row r="1120" spans="1:26">
      <c r="A1120" t="str">
        <f t="shared" si="212"/>
        <v>rt3</v>
      </c>
      <c r="B1120" t="str">
        <f t="shared" si="213"/>
        <v>루틴3</v>
      </c>
      <c r="C1120">
        <v>267</v>
      </c>
      <c r="D1120">
        <v>217</v>
      </c>
      <c r="E1120">
        <f t="shared" ca="1" si="209"/>
        <v>35452</v>
      </c>
      <c r="F1120">
        <f ca="1">(60+SUMIF(OFFSET(N1120,-$C1120+1,0,$C1120),"EN",OFFSET(O1120,-$C1120+1,0,$C1120)))*SummonTypeTable!$Q$2</f>
        <v>11133.333333333332</v>
      </c>
      <c r="G1120" t="str">
        <f ca="1">IF(C1120=1,60*SummonTypeTable!$Q$2-OFFSET(F1120,0,-1),
IF(F1120&lt;&gt;OFFSET(F1120,-1,0),OFFSET(F1120,-1,0)-OFFSET(F1120,0,-1),""))</f>
        <v/>
      </c>
      <c r="H1120" t="str">
        <f ca="1">IF(C1120=1,60*SummonTypeTable!$Q$2/OFFSET(F1120,0,-1),
IF(F1120&lt;&gt;OFFSET(F1120,-1,0),OFFSET(F1120,-1,0)/OFFSET(F1120,0,-1),""))</f>
        <v/>
      </c>
      <c r="I1120">
        <f ca="1">(60+SUMIF(OFFSET(N1120,-$C1120+1,0,$C1120),"EN",OFFSET(O1120,-$C1120+1,0,$C1120))+SUMIF(OFFSET(S1120,-$C1120+1,0,$C1120),"EN",OFFSET(T1120,-$C1120+1,0,$C1120)))*SummonTypeTable!$Q$2</f>
        <v>11133.333333333332</v>
      </c>
      <c r="J1120" t="str">
        <f ca="1">IF(C1120=1,60*SummonTypeTable!$Q$2-OFFSET(I1120,0,-4),
IF(I1120&lt;&gt;OFFSET(I1120,-1,0),OFFSET(I1120,-1,0)-OFFSET(I1120,0,-4),""))</f>
        <v/>
      </c>
      <c r="K1120" t="str">
        <f ca="1">IF(C1120=1,60*SummonTypeTable!$Q$2/OFFSET(I1120,0,-4),
IF(I1120&lt;&gt;OFFSET(I1120,-1,0),OFFSET(I1120,-1,0)/OFFSET(I1120,0,-4),""))</f>
        <v/>
      </c>
      <c r="L1120" t="str">
        <f t="shared" ca="1" si="210"/>
        <v>it</v>
      </c>
      <c r="M1120" t="s">
        <v>139</v>
      </c>
      <c r="N1120" t="s">
        <v>138</v>
      </c>
      <c r="O1120">
        <v>30</v>
      </c>
      <c r="P1120" t="str">
        <f t="shared" si="202"/>
        <v/>
      </c>
      <c r="Q1120" t="str">
        <f t="shared" ca="1" si="208"/>
        <v>cu</v>
      </c>
      <c r="R1120" t="s">
        <v>81</v>
      </c>
      <c r="S1120" t="s">
        <v>147</v>
      </c>
      <c r="T1120">
        <v>6750</v>
      </c>
      <c r="U1120" t="str">
        <f t="shared" ca="1" si="211"/>
        <v>it</v>
      </c>
      <c r="V1120" t="str">
        <f t="shared" si="203"/>
        <v>Cash_sSpellGacha</v>
      </c>
      <c r="W1120">
        <f t="shared" si="204"/>
        <v>30</v>
      </c>
      <c r="X1120" t="str">
        <f t="shared" ca="1" si="205"/>
        <v>cu</v>
      </c>
      <c r="Y1120" t="str">
        <f t="shared" si="206"/>
        <v>GO</v>
      </c>
      <c r="Z1120">
        <f t="shared" si="207"/>
        <v>6750</v>
      </c>
    </row>
    <row r="1121" spans="1:26">
      <c r="A1121" t="str">
        <f t="shared" si="212"/>
        <v>rt3</v>
      </c>
      <c r="B1121" t="str">
        <f t="shared" si="213"/>
        <v>루틴3</v>
      </c>
      <c r="C1121">
        <v>268</v>
      </c>
      <c r="D1121">
        <v>796</v>
      </c>
      <c r="E1121">
        <f t="shared" ca="1" si="209"/>
        <v>36248</v>
      </c>
      <c r="F1121">
        <f ca="1">(60+SUMIF(OFFSET(N1121,-$C1121+1,0,$C1121),"EN",OFFSET(O1121,-$C1121+1,0,$C1121)))*SummonTypeTable!$Q$2</f>
        <v>11133.333333333332</v>
      </c>
      <c r="G1121" t="str">
        <f ca="1">IF(C1121=1,60*SummonTypeTable!$Q$2-OFFSET(F1121,0,-1),
IF(F1121&lt;&gt;OFFSET(F1121,-1,0),OFFSET(F1121,-1,0)-OFFSET(F1121,0,-1),""))</f>
        <v/>
      </c>
      <c r="H1121" t="str">
        <f ca="1">IF(C1121=1,60*SummonTypeTable!$Q$2/OFFSET(F1121,0,-1),
IF(F1121&lt;&gt;OFFSET(F1121,-1,0),OFFSET(F1121,-1,0)/OFFSET(F1121,0,-1),""))</f>
        <v/>
      </c>
      <c r="I1121">
        <f ca="1">(60+SUMIF(OFFSET(N1121,-$C1121+1,0,$C1121),"EN",OFFSET(O1121,-$C1121+1,0,$C1121))+SUMIF(OFFSET(S1121,-$C1121+1,0,$C1121),"EN",OFFSET(T1121,-$C1121+1,0,$C1121)))*SummonTypeTable!$Q$2</f>
        <v>11133.333333333332</v>
      </c>
      <c r="J1121" t="str">
        <f ca="1">IF(C1121=1,60*SummonTypeTable!$Q$2-OFFSET(I1121,0,-4),
IF(I1121&lt;&gt;OFFSET(I1121,-1,0),OFFSET(I1121,-1,0)-OFFSET(I1121,0,-4),""))</f>
        <v/>
      </c>
      <c r="K1121" t="str">
        <f ca="1">IF(C1121=1,60*SummonTypeTable!$Q$2/OFFSET(I1121,0,-4),
IF(I1121&lt;&gt;OFFSET(I1121,-1,0),OFFSET(I1121,-1,0)/OFFSET(I1121,0,-4),""))</f>
        <v/>
      </c>
      <c r="L1121" t="str">
        <f t="shared" ca="1" si="210"/>
        <v>cu</v>
      </c>
      <c r="M1121" t="s">
        <v>81</v>
      </c>
      <c r="N1121" t="s">
        <v>153</v>
      </c>
      <c r="O1121">
        <v>45</v>
      </c>
      <c r="P1121" t="str">
        <f t="shared" si="202"/>
        <v/>
      </c>
      <c r="Q1121" t="str">
        <f t="shared" ca="1" si="208"/>
        <v>cu</v>
      </c>
      <c r="R1121" t="s">
        <v>81</v>
      </c>
      <c r="S1121" t="s">
        <v>153</v>
      </c>
      <c r="T1121">
        <v>15</v>
      </c>
      <c r="U1121" t="str">
        <f t="shared" ca="1" si="211"/>
        <v>cu</v>
      </c>
      <c r="V1121" t="str">
        <f t="shared" si="203"/>
        <v>DI</v>
      </c>
      <c r="W1121">
        <f t="shared" si="204"/>
        <v>45</v>
      </c>
      <c r="X1121" t="str">
        <f t="shared" ca="1" si="205"/>
        <v>cu</v>
      </c>
      <c r="Y1121" t="str">
        <f t="shared" si="206"/>
        <v>DI</v>
      </c>
      <c r="Z1121">
        <f t="shared" si="207"/>
        <v>15</v>
      </c>
    </row>
    <row r="1122" spans="1:26">
      <c r="A1122" t="str">
        <f t="shared" si="212"/>
        <v>rt3</v>
      </c>
      <c r="B1122" t="str">
        <f t="shared" si="213"/>
        <v>루틴3</v>
      </c>
      <c r="C1122">
        <v>269</v>
      </c>
      <c r="D1122">
        <v>183</v>
      </c>
      <c r="E1122">
        <f t="shared" ca="1" si="209"/>
        <v>36431</v>
      </c>
      <c r="F1122">
        <f ca="1">(60+SUMIF(OFFSET(N1122,-$C1122+1,0,$C1122),"EN",OFFSET(O1122,-$C1122+1,0,$C1122)))*SummonTypeTable!$Q$2</f>
        <v>11133.333333333332</v>
      </c>
      <c r="G1122" t="str">
        <f ca="1">IF(C1122=1,60*SummonTypeTable!$Q$2-OFFSET(F1122,0,-1),
IF(F1122&lt;&gt;OFFSET(F1122,-1,0),OFFSET(F1122,-1,0)-OFFSET(F1122,0,-1),""))</f>
        <v/>
      </c>
      <c r="H1122" t="str">
        <f ca="1">IF(C1122=1,60*SummonTypeTable!$Q$2/OFFSET(F1122,0,-1),
IF(F1122&lt;&gt;OFFSET(F1122,-1,0),OFFSET(F1122,-1,0)/OFFSET(F1122,0,-1),""))</f>
        <v/>
      </c>
      <c r="I1122">
        <f ca="1">(60+SUMIF(OFFSET(N1122,-$C1122+1,0,$C1122),"EN",OFFSET(O1122,-$C1122+1,0,$C1122))+SUMIF(OFFSET(S1122,-$C1122+1,0,$C1122),"EN",OFFSET(T1122,-$C1122+1,0,$C1122)))*SummonTypeTable!$Q$2</f>
        <v>11133.333333333332</v>
      </c>
      <c r="J1122" t="str">
        <f ca="1">IF(C1122=1,60*SummonTypeTable!$Q$2-OFFSET(I1122,0,-4),
IF(I1122&lt;&gt;OFFSET(I1122,-1,0),OFFSET(I1122,-1,0)-OFFSET(I1122,0,-4),""))</f>
        <v/>
      </c>
      <c r="K1122" t="str">
        <f ca="1">IF(C1122=1,60*SummonTypeTable!$Q$2/OFFSET(I1122,0,-4),
IF(I1122&lt;&gt;OFFSET(I1122,-1,0),OFFSET(I1122,-1,0)/OFFSET(I1122,0,-4),""))</f>
        <v/>
      </c>
      <c r="L1122" t="str">
        <f t="shared" ca="1" si="210"/>
        <v>cu</v>
      </c>
      <c r="M1122" t="s">
        <v>81</v>
      </c>
      <c r="N1122" t="s">
        <v>147</v>
      </c>
      <c r="O1122">
        <v>13600</v>
      </c>
      <c r="P1122" t="str">
        <f t="shared" ref="P1122:P1185" si="214">IF(M1122="장비1상자",
  IF(OR(N1122&gt;3,O1122&gt;5),"장비이상",""),
IF(N1122="GO",
  IF(O1122&lt;100,"골드이상",""),
IF(N1122="EN",
  IF(O1122&gt;29,"에너지너무많음",
  IF(O1122&gt;9,"에너지다소많음","")),"")))</f>
        <v/>
      </c>
      <c r="Q1122" t="str">
        <f t="shared" ca="1" si="208"/>
        <v>cu</v>
      </c>
      <c r="R1122" t="s">
        <v>81</v>
      </c>
      <c r="S1122" t="s">
        <v>147</v>
      </c>
      <c r="T1122">
        <v>6800</v>
      </c>
      <c r="U1122" t="str">
        <f t="shared" ca="1" si="211"/>
        <v>cu</v>
      </c>
      <c r="V1122" t="str">
        <f t="shared" ref="V1122:V1185" si="215">IF(LEN(N1122)=0,"",N1122)</f>
        <v>GO</v>
      </c>
      <c r="W1122">
        <f t="shared" ref="W1122:W1185" si="216">IF(LEN(O1122)=0,"",O1122)</f>
        <v>13600</v>
      </c>
      <c r="X1122" t="str">
        <f t="shared" ref="X1122:X1185" ca="1" si="217">IF(LEN(Q1122)=0,"",Q1122)</f>
        <v>cu</v>
      </c>
      <c r="Y1122" t="str">
        <f t="shared" ref="Y1122:Y1185" si="218">IF(LEN(S1122)=0,"",S1122)</f>
        <v>GO</v>
      </c>
      <c r="Z1122">
        <f t="shared" ref="Z1122:Z1185" si="219">IF(LEN(T1122)=0,"",T1122)</f>
        <v>6800</v>
      </c>
    </row>
    <row r="1123" spans="1:26">
      <c r="A1123" t="str">
        <f t="shared" si="212"/>
        <v>rt3</v>
      </c>
      <c r="B1123" t="str">
        <f t="shared" si="213"/>
        <v>루틴3</v>
      </c>
      <c r="C1123">
        <v>270</v>
      </c>
      <c r="D1123">
        <v>238</v>
      </c>
      <c r="E1123">
        <f t="shared" ca="1" si="209"/>
        <v>36669</v>
      </c>
      <c r="F1123">
        <f ca="1">(60+SUMIF(OFFSET(N1123,-$C1123+1,0,$C1123),"EN",OFFSET(O1123,-$C1123+1,0,$C1123)))*SummonTypeTable!$Q$2</f>
        <v>11133.333333333332</v>
      </c>
      <c r="G1123" t="str">
        <f ca="1">IF(C1123=1,60*SummonTypeTable!$Q$2-OFFSET(F1123,0,-1),
IF(F1123&lt;&gt;OFFSET(F1123,-1,0),OFFSET(F1123,-1,0)-OFFSET(F1123,0,-1),""))</f>
        <v/>
      </c>
      <c r="H1123" t="str">
        <f ca="1">IF(C1123=1,60*SummonTypeTable!$Q$2/OFFSET(F1123,0,-1),
IF(F1123&lt;&gt;OFFSET(F1123,-1,0),OFFSET(F1123,-1,0)/OFFSET(F1123,0,-1),""))</f>
        <v/>
      </c>
      <c r="I1123">
        <f ca="1">(60+SUMIF(OFFSET(N1123,-$C1123+1,0,$C1123),"EN",OFFSET(O1123,-$C1123+1,0,$C1123))+SUMIF(OFFSET(S1123,-$C1123+1,0,$C1123),"EN",OFFSET(T1123,-$C1123+1,0,$C1123)))*SummonTypeTable!$Q$2</f>
        <v>11133.333333333332</v>
      </c>
      <c r="J1123" t="str">
        <f ca="1">IF(C1123=1,60*SummonTypeTable!$Q$2-OFFSET(I1123,0,-4),
IF(I1123&lt;&gt;OFFSET(I1123,-1,0),OFFSET(I1123,-1,0)-OFFSET(I1123,0,-4),""))</f>
        <v/>
      </c>
      <c r="K1123" t="str">
        <f ca="1">IF(C1123=1,60*SummonTypeTable!$Q$2/OFFSET(I1123,0,-4),
IF(I1123&lt;&gt;OFFSET(I1123,-1,0),OFFSET(I1123,-1,0)/OFFSET(I1123,0,-4),""))</f>
        <v/>
      </c>
      <c r="L1123" t="str">
        <f t="shared" ca="1" si="210"/>
        <v>it</v>
      </c>
      <c r="M1123" t="s">
        <v>139</v>
      </c>
      <c r="N1123" t="s">
        <v>140</v>
      </c>
      <c r="O1123">
        <v>3</v>
      </c>
      <c r="P1123" t="str">
        <f t="shared" si="214"/>
        <v/>
      </c>
      <c r="Q1123" t="str">
        <f t="shared" ca="1" si="208"/>
        <v>cu</v>
      </c>
      <c r="R1123" t="s">
        <v>81</v>
      </c>
      <c r="S1123" t="s">
        <v>147</v>
      </c>
      <c r="T1123">
        <v>6825</v>
      </c>
      <c r="U1123" t="str">
        <f t="shared" ca="1" si="211"/>
        <v>it</v>
      </c>
      <c r="V1123" t="str">
        <f t="shared" si="215"/>
        <v>Cash_sCharacterGacha</v>
      </c>
      <c r="W1123">
        <f t="shared" si="216"/>
        <v>3</v>
      </c>
      <c r="X1123" t="str">
        <f t="shared" ca="1" si="217"/>
        <v>cu</v>
      </c>
      <c r="Y1123" t="str">
        <f t="shared" si="218"/>
        <v>GO</v>
      </c>
      <c r="Z1123">
        <f t="shared" si="219"/>
        <v>6825</v>
      </c>
    </row>
    <row r="1124" spans="1:26">
      <c r="A1124" t="str">
        <f t="shared" si="212"/>
        <v>rt3</v>
      </c>
      <c r="B1124" t="str">
        <f t="shared" si="213"/>
        <v>루틴3</v>
      </c>
      <c r="C1124">
        <v>271</v>
      </c>
      <c r="D1124">
        <v>927</v>
      </c>
      <c r="E1124">
        <f t="shared" ca="1" si="209"/>
        <v>37596</v>
      </c>
      <c r="F1124">
        <f ca="1">(60+SUMIF(OFFSET(N1124,-$C1124+1,0,$C1124),"EN",OFFSET(O1124,-$C1124+1,0,$C1124)))*SummonTypeTable!$Q$2</f>
        <v>11586.666666666666</v>
      </c>
      <c r="G1124">
        <f ca="1">IF(C1124=1,60*SummonTypeTable!$Q$2-OFFSET(F1124,0,-1),
IF(F1124&lt;&gt;OFFSET(F1124,-1,0),OFFSET(F1124,-1,0)-OFFSET(F1124,0,-1),""))</f>
        <v>-26462.666666666668</v>
      </c>
      <c r="H1124">
        <f ca="1">IF(C1124=1,60*SummonTypeTable!$Q$2/OFFSET(F1124,0,-1),
IF(F1124&lt;&gt;OFFSET(F1124,-1,0),OFFSET(F1124,-1,0)/OFFSET(F1124,0,-1),""))</f>
        <v>0.29613079405610521</v>
      </c>
      <c r="I1124">
        <f ca="1">(60+SUMIF(OFFSET(N1124,-$C1124+1,0,$C1124),"EN",OFFSET(O1124,-$C1124+1,0,$C1124))+SUMIF(OFFSET(S1124,-$C1124+1,0,$C1124),"EN",OFFSET(T1124,-$C1124+1,0,$C1124)))*SummonTypeTable!$Q$2</f>
        <v>11586.666666666666</v>
      </c>
      <c r="J1124">
        <f ca="1">IF(C1124=1,60*SummonTypeTable!$Q$2-OFFSET(I1124,0,-4),
IF(I1124&lt;&gt;OFFSET(I1124,-1,0),OFFSET(I1124,-1,0)-OFFSET(I1124,0,-4),""))</f>
        <v>-26462.666666666668</v>
      </c>
      <c r="K1124">
        <f ca="1">IF(C1124=1,60*SummonTypeTable!$Q$2/OFFSET(I1124,0,-4),
IF(I1124&lt;&gt;OFFSET(I1124,-1,0),OFFSET(I1124,-1,0)/OFFSET(I1124,0,-4),""))</f>
        <v>0.29613079405610521</v>
      </c>
      <c r="L1124" t="str">
        <f t="shared" ca="1" si="210"/>
        <v>cu</v>
      </c>
      <c r="M1124" t="s">
        <v>81</v>
      </c>
      <c r="N1124" t="s">
        <v>146</v>
      </c>
      <c r="O1124">
        <v>680</v>
      </c>
      <c r="P1124" t="str">
        <f t="shared" si="214"/>
        <v>에너지너무많음</v>
      </c>
      <c r="Q1124" t="str">
        <f t="shared" ca="1" si="208"/>
        <v>cu</v>
      </c>
      <c r="R1124" t="s">
        <v>81</v>
      </c>
      <c r="S1124" t="s">
        <v>147</v>
      </c>
      <c r="T1124">
        <v>6850</v>
      </c>
      <c r="U1124" t="str">
        <f t="shared" ca="1" si="211"/>
        <v>cu</v>
      </c>
      <c r="V1124" t="str">
        <f t="shared" si="215"/>
        <v>EN</v>
      </c>
      <c r="W1124">
        <f t="shared" si="216"/>
        <v>680</v>
      </c>
      <c r="X1124" t="str">
        <f t="shared" ca="1" si="217"/>
        <v>cu</v>
      </c>
      <c r="Y1124" t="str">
        <f t="shared" si="218"/>
        <v>GO</v>
      </c>
      <c r="Z1124">
        <f t="shared" si="219"/>
        <v>6850</v>
      </c>
    </row>
    <row r="1125" spans="1:26">
      <c r="A1125" t="str">
        <f t="shared" si="212"/>
        <v>rt3</v>
      </c>
      <c r="B1125" t="str">
        <f t="shared" si="213"/>
        <v>루틴3</v>
      </c>
      <c r="C1125">
        <v>272</v>
      </c>
      <c r="D1125">
        <v>153</v>
      </c>
      <c r="E1125">
        <f t="shared" ca="1" si="209"/>
        <v>37749</v>
      </c>
      <c r="F1125">
        <f ca="1">(60+SUMIF(OFFSET(N1125,-$C1125+1,0,$C1125),"EN",OFFSET(O1125,-$C1125+1,0,$C1125)))*SummonTypeTable!$Q$2</f>
        <v>11586.666666666666</v>
      </c>
      <c r="G1125" t="str">
        <f ca="1">IF(C1125=1,60*SummonTypeTable!$Q$2-OFFSET(F1125,0,-1),
IF(F1125&lt;&gt;OFFSET(F1125,-1,0),OFFSET(F1125,-1,0)-OFFSET(F1125,0,-1),""))</f>
        <v/>
      </c>
      <c r="H1125" t="str">
        <f ca="1">IF(C1125=1,60*SummonTypeTable!$Q$2/OFFSET(F1125,0,-1),
IF(F1125&lt;&gt;OFFSET(F1125,-1,0),OFFSET(F1125,-1,0)/OFFSET(F1125,0,-1),""))</f>
        <v/>
      </c>
      <c r="I1125">
        <f ca="1">(60+SUMIF(OFFSET(N1125,-$C1125+1,0,$C1125),"EN",OFFSET(O1125,-$C1125+1,0,$C1125))+SUMIF(OFFSET(S1125,-$C1125+1,0,$C1125),"EN",OFFSET(T1125,-$C1125+1,0,$C1125)))*SummonTypeTable!$Q$2</f>
        <v>11586.666666666666</v>
      </c>
      <c r="J1125" t="str">
        <f ca="1">IF(C1125=1,60*SummonTypeTable!$Q$2-OFFSET(I1125,0,-4),
IF(I1125&lt;&gt;OFFSET(I1125,-1,0),OFFSET(I1125,-1,0)-OFFSET(I1125,0,-4),""))</f>
        <v/>
      </c>
      <c r="K1125" t="str">
        <f ca="1">IF(C1125=1,60*SummonTypeTable!$Q$2/OFFSET(I1125,0,-4),
IF(I1125&lt;&gt;OFFSET(I1125,-1,0),OFFSET(I1125,-1,0)/OFFSET(I1125,0,-4),""))</f>
        <v/>
      </c>
      <c r="L1125" t="str">
        <f t="shared" ca="1" si="210"/>
        <v>cu</v>
      </c>
      <c r="M1125" t="s">
        <v>81</v>
      </c>
      <c r="N1125" t="s">
        <v>147</v>
      </c>
      <c r="O1125">
        <v>13750</v>
      </c>
      <c r="P1125" t="str">
        <f t="shared" si="214"/>
        <v/>
      </c>
      <c r="Q1125" t="str">
        <f t="shared" ca="1" si="208"/>
        <v>cu</v>
      </c>
      <c r="R1125" t="s">
        <v>81</v>
      </c>
      <c r="S1125" t="s">
        <v>147</v>
      </c>
      <c r="T1125">
        <v>6875</v>
      </c>
      <c r="U1125" t="str">
        <f t="shared" ca="1" si="211"/>
        <v>cu</v>
      </c>
      <c r="V1125" t="str">
        <f t="shared" si="215"/>
        <v>GO</v>
      </c>
      <c r="W1125">
        <f t="shared" si="216"/>
        <v>13750</v>
      </c>
      <c r="X1125" t="str">
        <f t="shared" ca="1" si="217"/>
        <v>cu</v>
      </c>
      <c r="Y1125" t="str">
        <f t="shared" si="218"/>
        <v>GO</v>
      </c>
      <c r="Z1125">
        <f t="shared" si="219"/>
        <v>6875</v>
      </c>
    </row>
    <row r="1126" spans="1:26">
      <c r="A1126" t="str">
        <f t="shared" si="212"/>
        <v>rt3</v>
      </c>
      <c r="B1126" t="str">
        <f t="shared" si="213"/>
        <v>루틴3</v>
      </c>
      <c r="C1126">
        <v>273</v>
      </c>
      <c r="D1126">
        <v>195</v>
      </c>
      <c r="E1126">
        <f t="shared" ca="1" si="209"/>
        <v>37944</v>
      </c>
      <c r="F1126">
        <f ca="1">(60+SUMIF(OFFSET(N1126,-$C1126+1,0,$C1126),"EN",OFFSET(O1126,-$C1126+1,0,$C1126)))*SummonTypeTable!$Q$2</f>
        <v>11586.666666666666</v>
      </c>
      <c r="G1126" t="str">
        <f ca="1">IF(C1126=1,60*SummonTypeTable!$Q$2-OFFSET(F1126,0,-1),
IF(F1126&lt;&gt;OFFSET(F1126,-1,0),OFFSET(F1126,-1,0)-OFFSET(F1126,0,-1),""))</f>
        <v/>
      </c>
      <c r="H1126" t="str">
        <f ca="1">IF(C1126=1,60*SummonTypeTable!$Q$2/OFFSET(F1126,0,-1),
IF(F1126&lt;&gt;OFFSET(F1126,-1,0),OFFSET(F1126,-1,0)/OFFSET(F1126,0,-1),""))</f>
        <v/>
      </c>
      <c r="I1126">
        <f ca="1">(60+SUMIF(OFFSET(N1126,-$C1126+1,0,$C1126),"EN",OFFSET(O1126,-$C1126+1,0,$C1126))+SUMIF(OFFSET(S1126,-$C1126+1,0,$C1126),"EN",OFFSET(T1126,-$C1126+1,0,$C1126)))*SummonTypeTable!$Q$2</f>
        <v>11586.666666666666</v>
      </c>
      <c r="J1126" t="str">
        <f ca="1">IF(C1126=1,60*SummonTypeTable!$Q$2-OFFSET(I1126,0,-4),
IF(I1126&lt;&gt;OFFSET(I1126,-1,0),OFFSET(I1126,-1,0)-OFFSET(I1126,0,-4),""))</f>
        <v/>
      </c>
      <c r="K1126" t="str">
        <f ca="1">IF(C1126=1,60*SummonTypeTable!$Q$2/OFFSET(I1126,0,-4),
IF(I1126&lt;&gt;OFFSET(I1126,-1,0),OFFSET(I1126,-1,0)/OFFSET(I1126,0,-4),""))</f>
        <v/>
      </c>
      <c r="L1126" t="str">
        <f t="shared" ca="1" si="210"/>
        <v>it</v>
      </c>
      <c r="M1126" t="s">
        <v>139</v>
      </c>
      <c r="N1126" t="s">
        <v>158</v>
      </c>
      <c r="O1126">
        <v>5</v>
      </c>
      <c r="P1126" t="str">
        <f t="shared" si="214"/>
        <v/>
      </c>
      <c r="Q1126" t="str">
        <f t="shared" ca="1" si="208"/>
        <v>cu</v>
      </c>
      <c r="R1126" t="s">
        <v>81</v>
      </c>
      <c r="S1126" t="s">
        <v>147</v>
      </c>
      <c r="T1126">
        <v>6900</v>
      </c>
      <c r="U1126" t="str">
        <f t="shared" ca="1" si="211"/>
        <v>it</v>
      </c>
      <c r="V1126" t="str">
        <f t="shared" si="215"/>
        <v>Cash_sEquipGacha</v>
      </c>
      <c r="W1126">
        <f t="shared" si="216"/>
        <v>5</v>
      </c>
      <c r="X1126" t="str">
        <f t="shared" ca="1" si="217"/>
        <v>cu</v>
      </c>
      <c r="Y1126" t="str">
        <f t="shared" si="218"/>
        <v>GO</v>
      </c>
      <c r="Z1126">
        <f t="shared" si="219"/>
        <v>6900</v>
      </c>
    </row>
    <row r="1127" spans="1:26">
      <c r="A1127" t="str">
        <f t="shared" si="212"/>
        <v>rt3</v>
      </c>
      <c r="B1127" t="str">
        <f t="shared" si="213"/>
        <v>루틴3</v>
      </c>
      <c r="C1127">
        <v>274</v>
      </c>
      <c r="D1127">
        <v>1032</v>
      </c>
      <c r="E1127">
        <f t="shared" ca="1" si="209"/>
        <v>38976</v>
      </c>
      <c r="F1127">
        <f ca="1">(60+SUMIF(OFFSET(N1127,-$C1127+1,0,$C1127),"EN",OFFSET(O1127,-$C1127+1,0,$C1127)))*SummonTypeTable!$Q$2</f>
        <v>12066.666666666666</v>
      </c>
      <c r="G1127">
        <f ca="1">IF(C1127=1,60*SummonTypeTable!$Q$2-OFFSET(F1127,0,-1),
IF(F1127&lt;&gt;OFFSET(F1127,-1,0),OFFSET(F1127,-1,0)-OFFSET(F1127,0,-1),""))</f>
        <v>-27389.333333333336</v>
      </c>
      <c r="H1127">
        <f ca="1">IF(C1127=1,60*SummonTypeTable!$Q$2/OFFSET(F1127,0,-1),
IF(F1127&lt;&gt;OFFSET(F1127,-1,0),OFFSET(F1127,-1,0)/OFFSET(F1127,0,-1),""))</f>
        <v>0.29727695675971538</v>
      </c>
      <c r="I1127">
        <f ca="1">(60+SUMIF(OFFSET(N1127,-$C1127+1,0,$C1127),"EN",OFFSET(O1127,-$C1127+1,0,$C1127))+SUMIF(OFFSET(S1127,-$C1127+1,0,$C1127),"EN",OFFSET(T1127,-$C1127+1,0,$C1127)))*SummonTypeTable!$Q$2</f>
        <v>12066.666666666666</v>
      </c>
      <c r="J1127">
        <f ca="1">IF(C1127=1,60*SummonTypeTable!$Q$2-OFFSET(I1127,0,-4),
IF(I1127&lt;&gt;OFFSET(I1127,-1,0),OFFSET(I1127,-1,0)-OFFSET(I1127,0,-4),""))</f>
        <v>-27389.333333333336</v>
      </c>
      <c r="K1127">
        <f ca="1">IF(C1127=1,60*SummonTypeTable!$Q$2/OFFSET(I1127,0,-4),
IF(I1127&lt;&gt;OFFSET(I1127,-1,0),OFFSET(I1127,-1,0)/OFFSET(I1127,0,-4),""))</f>
        <v>0.29727695675971538</v>
      </c>
      <c r="L1127" t="str">
        <f t="shared" ca="1" si="210"/>
        <v>cu</v>
      </c>
      <c r="M1127" t="s">
        <v>81</v>
      </c>
      <c r="N1127" t="s">
        <v>146</v>
      </c>
      <c r="O1127">
        <v>720</v>
      </c>
      <c r="P1127" t="str">
        <f t="shared" si="214"/>
        <v>에너지너무많음</v>
      </c>
      <c r="Q1127" t="str">
        <f t="shared" ca="1" si="208"/>
        <v>cu</v>
      </c>
      <c r="R1127" t="s">
        <v>81</v>
      </c>
      <c r="S1127" t="s">
        <v>147</v>
      </c>
      <c r="T1127">
        <v>6925</v>
      </c>
      <c r="U1127" t="str">
        <f t="shared" ca="1" si="211"/>
        <v>cu</v>
      </c>
      <c r="V1127" t="str">
        <f t="shared" si="215"/>
        <v>EN</v>
      </c>
      <c r="W1127">
        <f t="shared" si="216"/>
        <v>720</v>
      </c>
      <c r="X1127" t="str">
        <f t="shared" ca="1" si="217"/>
        <v>cu</v>
      </c>
      <c r="Y1127" t="str">
        <f t="shared" si="218"/>
        <v>GO</v>
      </c>
      <c r="Z1127">
        <f t="shared" si="219"/>
        <v>6925</v>
      </c>
    </row>
    <row r="1128" spans="1:26">
      <c r="A1128" t="str">
        <f t="shared" si="212"/>
        <v>rt3</v>
      </c>
      <c r="B1128" t="str">
        <f t="shared" si="213"/>
        <v>루틴3</v>
      </c>
      <c r="C1128">
        <v>275</v>
      </c>
      <c r="D1128">
        <v>125</v>
      </c>
      <c r="E1128">
        <f t="shared" ca="1" si="209"/>
        <v>39101</v>
      </c>
      <c r="F1128">
        <f ca="1">(60+SUMIF(OFFSET(N1128,-$C1128+1,0,$C1128),"EN",OFFSET(O1128,-$C1128+1,0,$C1128)))*SummonTypeTable!$Q$2</f>
        <v>12066.666666666666</v>
      </c>
      <c r="G1128" t="str">
        <f ca="1">IF(C1128=1,60*SummonTypeTable!$Q$2-OFFSET(F1128,0,-1),
IF(F1128&lt;&gt;OFFSET(F1128,-1,0),OFFSET(F1128,-1,0)-OFFSET(F1128,0,-1),""))</f>
        <v/>
      </c>
      <c r="H1128" t="str">
        <f ca="1">IF(C1128=1,60*SummonTypeTable!$Q$2/OFFSET(F1128,0,-1),
IF(F1128&lt;&gt;OFFSET(F1128,-1,0),OFFSET(F1128,-1,0)/OFFSET(F1128,0,-1),""))</f>
        <v/>
      </c>
      <c r="I1128">
        <f ca="1">(60+SUMIF(OFFSET(N1128,-$C1128+1,0,$C1128),"EN",OFFSET(O1128,-$C1128+1,0,$C1128))+SUMIF(OFFSET(S1128,-$C1128+1,0,$C1128),"EN",OFFSET(T1128,-$C1128+1,0,$C1128)))*SummonTypeTable!$Q$2</f>
        <v>12066.666666666666</v>
      </c>
      <c r="J1128" t="str">
        <f ca="1">IF(C1128=1,60*SummonTypeTable!$Q$2-OFFSET(I1128,0,-4),
IF(I1128&lt;&gt;OFFSET(I1128,-1,0),OFFSET(I1128,-1,0)-OFFSET(I1128,0,-4),""))</f>
        <v/>
      </c>
      <c r="K1128" t="str">
        <f ca="1">IF(C1128=1,60*SummonTypeTable!$Q$2/OFFSET(I1128,0,-4),
IF(I1128&lt;&gt;OFFSET(I1128,-1,0),OFFSET(I1128,-1,0)/OFFSET(I1128,0,-4),""))</f>
        <v/>
      </c>
      <c r="L1128" t="str">
        <f t="shared" ca="1" si="210"/>
        <v>cu</v>
      </c>
      <c r="M1128" t="s">
        <v>81</v>
      </c>
      <c r="N1128" t="s">
        <v>147</v>
      </c>
      <c r="O1128">
        <v>13900</v>
      </c>
      <c r="P1128" t="str">
        <f t="shared" si="214"/>
        <v/>
      </c>
      <c r="Q1128" t="str">
        <f t="shared" ca="1" si="208"/>
        <v>cu</v>
      </c>
      <c r="R1128" t="s">
        <v>81</v>
      </c>
      <c r="S1128" t="s">
        <v>147</v>
      </c>
      <c r="T1128">
        <v>6950</v>
      </c>
      <c r="U1128" t="str">
        <f t="shared" ca="1" si="211"/>
        <v>cu</v>
      </c>
      <c r="V1128" t="str">
        <f t="shared" si="215"/>
        <v>GO</v>
      </c>
      <c r="W1128">
        <f t="shared" si="216"/>
        <v>13900</v>
      </c>
      <c r="X1128" t="str">
        <f t="shared" ca="1" si="217"/>
        <v>cu</v>
      </c>
      <c r="Y1128" t="str">
        <f t="shared" si="218"/>
        <v>GO</v>
      </c>
      <c r="Z1128">
        <f t="shared" si="219"/>
        <v>6950</v>
      </c>
    </row>
    <row r="1129" spans="1:26">
      <c r="A1129" t="str">
        <f t="shared" si="212"/>
        <v>rt3</v>
      </c>
      <c r="B1129" t="str">
        <f t="shared" si="213"/>
        <v>루틴3</v>
      </c>
      <c r="C1129">
        <v>276</v>
      </c>
      <c r="D1129">
        <v>195</v>
      </c>
      <c r="E1129">
        <f t="shared" ca="1" si="209"/>
        <v>39296</v>
      </c>
      <c r="F1129">
        <f ca="1">(60+SUMIF(OFFSET(N1129,-$C1129+1,0,$C1129),"EN",OFFSET(O1129,-$C1129+1,0,$C1129)))*SummonTypeTable!$Q$2</f>
        <v>12066.666666666666</v>
      </c>
      <c r="G1129" t="str">
        <f ca="1">IF(C1129=1,60*SummonTypeTable!$Q$2-OFFSET(F1129,0,-1),
IF(F1129&lt;&gt;OFFSET(F1129,-1,0),OFFSET(F1129,-1,0)-OFFSET(F1129,0,-1),""))</f>
        <v/>
      </c>
      <c r="H1129" t="str">
        <f ca="1">IF(C1129=1,60*SummonTypeTable!$Q$2/OFFSET(F1129,0,-1),
IF(F1129&lt;&gt;OFFSET(F1129,-1,0),OFFSET(F1129,-1,0)/OFFSET(F1129,0,-1),""))</f>
        <v/>
      </c>
      <c r="I1129">
        <f ca="1">(60+SUMIF(OFFSET(N1129,-$C1129+1,0,$C1129),"EN",OFFSET(O1129,-$C1129+1,0,$C1129))+SUMIF(OFFSET(S1129,-$C1129+1,0,$C1129),"EN",OFFSET(T1129,-$C1129+1,0,$C1129)))*SummonTypeTable!$Q$2</f>
        <v>12066.666666666666</v>
      </c>
      <c r="J1129" t="str">
        <f ca="1">IF(C1129=1,60*SummonTypeTable!$Q$2-OFFSET(I1129,0,-4),
IF(I1129&lt;&gt;OFFSET(I1129,-1,0),OFFSET(I1129,-1,0)-OFFSET(I1129,0,-4),""))</f>
        <v/>
      </c>
      <c r="K1129" t="str">
        <f ca="1">IF(C1129=1,60*SummonTypeTable!$Q$2/OFFSET(I1129,0,-4),
IF(I1129&lt;&gt;OFFSET(I1129,-1,0),OFFSET(I1129,-1,0)/OFFSET(I1129,0,-4),""))</f>
        <v/>
      </c>
      <c r="L1129" t="str">
        <f t="shared" ca="1" si="210"/>
        <v>it</v>
      </c>
      <c r="M1129" t="s">
        <v>139</v>
      </c>
      <c r="N1129" t="s">
        <v>158</v>
      </c>
      <c r="O1129">
        <v>5</v>
      </c>
      <c r="P1129" t="str">
        <f t="shared" si="214"/>
        <v/>
      </c>
      <c r="Q1129" t="str">
        <f t="shared" ca="1" si="208"/>
        <v>cu</v>
      </c>
      <c r="R1129" t="s">
        <v>81</v>
      </c>
      <c r="S1129" t="s">
        <v>147</v>
      </c>
      <c r="T1129">
        <v>6975</v>
      </c>
      <c r="U1129" t="str">
        <f t="shared" ca="1" si="211"/>
        <v>it</v>
      </c>
      <c r="V1129" t="str">
        <f t="shared" si="215"/>
        <v>Cash_sEquipGacha</v>
      </c>
      <c r="W1129">
        <f t="shared" si="216"/>
        <v>5</v>
      </c>
      <c r="X1129" t="str">
        <f t="shared" ca="1" si="217"/>
        <v>cu</v>
      </c>
      <c r="Y1129" t="str">
        <f t="shared" si="218"/>
        <v>GO</v>
      </c>
      <c r="Z1129">
        <f t="shared" si="219"/>
        <v>6975</v>
      </c>
    </row>
    <row r="1130" spans="1:26">
      <c r="A1130" t="str">
        <f t="shared" si="212"/>
        <v>rt3</v>
      </c>
      <c r="B1130" t="str">
        <f t="shared" si="213"/>
        <v>루틴3</v>
      </c>
      <c r="C1130">
        <v>277</v>
      </c>
      <c r="D1130">
        <v>224</v>
      </c>
      <c r="E1130">
        <f t="shared" ca="1" si="209"/>
        <v>39520</v>
      </c>
      <c r="F1130">
        <f ca="1">(60+SUMIF(OFFSET(N1130,-$C1130+1,0,$C1130),"EN",OFFSET(O1130,-$C1130+1,0,$C1130)))*SummonTypeTable!$Q$2</f>
        <v>12066.666666666666</v>
      </c>
      <c r="G1130" t="str">
        <f ca="1">IF(C1130=1,60*SummonTypeTable!$Q$2-OFFSET(F1130,0,-1),
IF(F1130&lt;&gt;OFFSET(F1130,-1,0),OFFSET(F1130,-1,0)-OFFSET(F1130,0,-1),""))</f>
        <v/>
      </c>
      <c r="H1130" t="str">
        <f ca="1">IF(C1130=1,60*SummonTypeTable!$Q$2/OFFSET(F1130,0,-1),
IF(F1130&lt;&gt;OFFSET(F1130,-1,0),OFFSET(F1130,-1,0)/OFFSET(F1130,0,-1),""))</f>
        <v/>
      </c>
      <c r="I1130">
        <f ca="1">(60+SUMIF(OFFSET(N1130,-$C1130+1,0,$C1130),"EN",OFFSET(O1130,-$C1130+1,0,$C1130))+SUMIF(OFFSET(S1130,-$C1130+1,0,$C1130),"EN",OFFSET(T1130,-$C1130+1,0,$C1130)))*SummonTypeTable!$Q$2</f>
        <v>12066.666666666666</v>
      </c>
      <c r="J1130" t="str">
        <f ca="1">IF(C1130=1,60*SummonTypeTable!$Q$2-OFFSET(I1130,0,-4),
IF(I1130&lt;&gt;OFFSET(I1130,-1,0),OFFSET(I1130,-1,0)-OFFSET(I1130,0,-4),""))</f>
        <v/>
      </c>
      <c r="K1130" t="str">
        <f ca="1">IF(C1130=1,60*SummonTypeTable!$Q$2/OFFSET(I1130,0,-4),
IF(I1130&lt;&gt;OFFSET(I1130,-1,0),OFFSET(I1130,-1,0)/OFFSET(I1130,0,-4),""))</f>
        <v/>
      </c>
      <c r="L1130" t="str">
        <f t="shared" ca="1" si="210"/>
        <v>cu</v>
      </c>
      <c r="M1130" t="s">
        <v>81</v>
      </c>
      <c r="N1130" t="s">
        <v>147</v>
      </c>
      <c r="O1130">
        <v>14000</v>
      </c>
      <c r="P1130" t="str">
        <f t="shared" si="214"/>
        <v/>
      </c>
      <c r="Q1130" t="str">
        <f t="shared" ca="1" si="208"/>
        <v>cu</v>
      </c>
      <c r="R1130" t="s">
        <v>81</v>
      </c>
      <c r="S1130" t="s">
        <v>147</v>
      </c>
      <c r="T1130">
        <v>7000</v>
      </c>
      <c r="U1130" t="str">
        <f t="shared" ca="1" si="211"/>
        <v>cu</v>
      </c>
      <c r="V1130" t="str">
        <f t="shared" si="215"/>
        <v>GO</v>
      </c>
      <c r="W1130">
        <f t="shared" si="216"/>
        <v>14000</v>
      </c>
      <c r="X1130" t="str">
        <f t="shared" ca="1" si="217"/>
        <v>cu</v>
      </c>
      <c r="Y1130" t="str">
        <f t="shared" si="218"/>
        <v>GO</v>
      </c>
      <c r="Z1130">
        <f t="shared" si="219"/>
        <v>7000</v>
      </c>
    </row>
    <row r="1131" spans="1:26">
      <c r="A1131" t="str">
        <f t="shared" si="212"/>
        <v>rt3</v>
      </c>
      <c r="B1131" t="str">
        <f t="shared" si="213"/>
        <v>루틴3</v>
      </c>
      <c r="C1131">
        <v>278</v>
      </c>
      <c r="D1131">
        <v>868</v>
      </c>
      <c r="E1131">
        <f t="shared" ca="1" si="209"/>
        <v>40388</v>
      </c>
      <c r="F1131">
        <f ca="1">(60+SUMIF(OFFSET(N1131,-$C1131+1,0,$C1131),"EN",OFFSET(O1131,-$C1131+1,0,$C1131)))*SummonTypeTable!$Q$2</f>
        <v>12573.333333333332</v>
      </c>
      <c r="G1131">
        <f ca="1">IF(C1131=1,60*SummonTypeTable!$Q$2-OFFSET(F1131,0,-1),
IF(F1131&lt;&gt;OFFSET(F1131,-1,0),OFFSET(F1131,-1,0)-OFFSET(F1131,0,-1),""))</f>
        <v>-28321.333333333336</v>
      </c>
      <c r="H1131">
        <f ca="1">IF(C1131=1,60*SummonTypeTable!$Q$2/OFFSET(F1131,0,-1),
IF(F1131&lt;&gt;OFFSET(F1131,-1,0),OFFSET(F1131,-1,0)/OFFSET(F1131,0,-1),""))</f>
        <v>0.29876861113862202</v>
      </c>
      <c r="I1131">
        <f ca="1">(60+SUMIF(OFFSET(N1131,-$C1131+1,0,$C1131),"EN",OFFSET(O1131,-$C1131+1,0,$C1131))+SUMIF(OFFSET(S1131,-$C1131+1,0,$C1131),"EN",OFFSET(T1131,-$C1131+1,0,$C1131)))*SummonTypeTable!$Q$2</f>
        <v>12573.333333333332</v>
      </c>
      <c r="J1131">
        <f ca="1">IF(C1131=1,60*SummonTypeTable!$Q$2-OFFSET(I1131,0,-4),
IF(I1131&lt;&gt;OFFSET(I1131,-1,0),OFFSET(I1131,-1,0)-OFFSET(I1131,0,-4),""))</f>
        <v>-28321.333333333336</v>
      </c>
      <c r="K1131">
        <f ca="1">IF(C1131=1,60*SummonTypeTable!$Q$2/OFFSET(I1131,0,-4),
IF(I1131&lt;&gt;OFFSET(I1131,-1,0),OFFSET(I1131,-1,0)/OFFSET(I1131,0,-4),""))</f>
        <v>0.29876861113862202</v>
      </c>
      <c r="L1131" t="str">
        <f t="shared" ca="1" si="210"/>
        <v>cu</v>
      </c>
      <c r="M1131" t="s">
        <v>81</v>
      </c>
      <c r="N1131" t="s">
        <v>146</v>
      </c>
      <c r="O1131">
        <v>760</v>
      </c>
      <c r="P1131" t="str">
        <f t="shared" si="214"/>
        <v>에너지너무많음</v>
      </c>
      <c r="Q1131" t="str">
        <f t="shared" ca="1" si="208"/>
        <v>cu</v>
      </c>
      <c r="R1131" t="s">
        <v>81</v>
      </c>
      <c r="S1131" t="s">
        <v>147</v>
      </c>
      <c r="T1131">
        <v>7025</v>
      </c>
      <c r="U1131" t="str">
        <f t="shared" ca="1" si="211"/>
        <v>cu</v>
      </c>
      <c r="V1131" t="str">
        <f t="shared" si="215"/>
        <v>EN</v>
      </c>
      <c r="W1131">
        <f t="shared" si="216"/>
        <v>760</v>
      </c>
      <c r="X1131" t="str">
        <f t="shared" ca="1" si="217"/>
        <v>cu</v>
      </c>
      <c r="Y1131" t="str">
        <f t="shared" si="218"/>
        <v>GO</v>
      </c>
      <c r="Z1131">
        <f t="shared" si="219"/>
        <v>7025</v>
      </c>
    </row>
    <row r="1132" spans="1:26">
      <c r="A1132" t="str">
        <f t="shared" si="212"/>
        <v>rt3</v>
      </c>
      <c r="B1132" t="str">
        <f t="shared" si="213"/>
        <v>루틴3</v>
      </c>
      <c r="C1132">
        <v>279</v>
      </c>
      <c r="D1132">
        <v>195</v>
      </c>
      <c r="E1132">
        <f t="shared" ca="1" si="209"/>
        <v>40583</v>
      </c>
      <c r="F1132">
        <f ca="1">(60+SUMIF(OFFSET(N1132,-$C1132+1,0,$C1132),"EN",OFFSET(O1132,-$C1132+1,0,$C1132)))*SummonTypeTable!$Q$2</f>
        <v>12573.333333333332</v>
      </c>
      <c r="G1132" t="str">
        <f ca="1">IF(C1132=1,60*SummonTypeTable!$Q$2-OFFSET(F1132,0,-1),
IF(F1132&lt;&gt;OFFSET(F1132,-1,0),OFFSET(F1132,-1,0)-OFFSET(F1132,0,-1),""))</f>
        <v/>
      </c>
      <c r="H1132" t="str">
        <f ca="1">IF(C1132=1,60*SummonTypeTable!$Q$2/OFFSET(F1132,0,-1),
IF(F1132&lt;&gt;OFFSET(F1132,-1,0),OFFSET(F1132,-1,0)/OFFSET(F1132,0,-1),""))</f>
        <v/>
      </c>
      <c r="I1132">
        <f ca="1">(60+SUMIF(OFFSET(N1132,-$C1132+1,0,$C1132),"EN",OFFSET(O1132,-$C1132+1,0,$C1132))+SUMIF(OFFSET(S1132,-$C1132+1,0,$C1132),"EN",OFFSET(T1132,-$C1132+1,0,$C1132)))*SummonTypeTable!$Q$2</f>
        <v>12573.333333333332</v>
      </c>
      <c r="J1132" t="str">
        <f ca="1">IF(C1132=1,60*SummonTypeTable!$Q$2-OFFSET(I1132,0,-4),
IF(I1132&lt;&gt;OFFSET(I1132,-1,0),OFFSET(I1132,-1,0)-OFFSET(I1132,0,-4),""))</f>
        <v/>
      </c>
      <c r="K1132" t="str">
        <f ca="1">IF(C1132=1,60*SummonTypeTable!$Q$2/OFFSET(I1132,0,-4),
IF(I1132&lt;&gt;OFFSET(I1132,-1,0),OFFSET(I1132,-1,0)/OFFSET(I1132,0,-4),""))</f>
        <v/>
      </c>
      <c r="L1132" t="str">
        <f t="shared" ca="1" si="210"/>
        <v>it</v>
      </c>
      <c r="M1132" t="s">
        <v>139</v>
      </c>
      <c r="N1132" t="s">
        <v>138</v>
      </c>
      <c r="O1132">
        <v>50</v>
      </c>
      <c r="P1132" t="str">
        <f t="shared" si="214"/>
        <v/>
      </c>
      <c r="Q1132" t="str">
        <f t="shared" ca="1" si="208"/>
        <v>cu</v>
      </c>
      <c r="R1132" t="s">
        <v>81</v>
      </c>
      <c r="S1132" t="s">
        <v>147</v>
      </c>
      <c r="T1132">
        <v>7050</v>
      </c>
      <c r="U1132" t="str">
        <f t="shared" ca="1" si="211"/>
        <v>it</v>
      </c>
      <c r="V1132" t="str">
        <f t="shared" si="215"/>
        <v>Cash_sSpellGacha</v>
      </c>
      <c r="W1132">
        <f t="shared" si="216"/>
        <v>50</v>
      </c>
      <c r="X1132" t="str">
        <f t="shared" ca="1" si="217"/>
        <v>cu</v>
      </c>
      <c r="Y1132" t="str">
        <f t="shared" si="218"/>
        <v>GO</v>
      </c>
      <c r="Z1132">
        <f t="shared" si="219"/>
        <v>7050</v>
      </c>
    </row>
    <row r="1133" spans="1:26">
      <c r="A1133" t="str">
        <f t="shared" si="212"/>
        <v>rt3</v>
      </c>
      <c r="B1133" t="str">
        <f t="shared" si="213"/>
        <v>루틴3</v>
      </c>
      <c r="C1133">
        <v>280</v>
      </c>
      <c r="D1133">
        <v>235</v>
      </c>
      <c r="E1133">
        <f t="shared" ca="1" si="209"/>
        <v>40818</v>
      </c>
      <c r="F1133">
        <f ca="1">(60+SUMIF(OFFSET(N1133,-$C1133+1,0,$C1133),"EN",OFFSET(O1133,-$C1133+1,0,$C1133)))*SummonTypeTable!$Q$2</f>
        <v>12573.333333333332</v>
      </c>
      <c r="G1133" t="str">
        <f ca="1">IF(C1133=1,60*SummonTypeTable!$Q$2-OFFSET(F1133,0,-1),
IF(F1133&lt;&gt;OFFSET(F1133,-1,0),OFFSET(F1133,-1,0)-OFFSET(F1133,0,-1),""))</f>
        <v/>
      </c>
      <c r="H1133" t="str">
        <f ca="1">IF(C1133=1,60*SummonTypeTable!$Q$2/OFFSET(F1133,0,-1),
IF(F1133&lt;&gt;OFFSET(F1133,-1,0),OFFSET(F1133,-1,0)/OFFSET(F1133,0,-1),""))</f>
        <v/>
      </c>
      <c r="I1133">
        <f ca="1">(60+SUMIF(OFFSET(N1133,-$C1133+1,0,$C1133),"EN",OFFSET(O1133,-$C1133+1,0,$C1133))+SUMIF(OFFSET(S1133,-$C1133+1,0,$C1133),"EN",OFFSET(T1133,-$C1133+1,0,$C1133)))*SummonTypeTable!$Q$2</f>
        <v>12573.333333333332</v>
      </c>
      <c r="J1133" t="str">
        <f ca="1">IF(C1133=1,60*SummonTypeTable!$Q$2-OFFSET(I1133,0,-4),
IF(I1133&lt;&gt;OFFSET(I1133,-1,0),OFFSET(I1133,-1,0)-OFFSET(I1133,0,-4),""))</f>
        <v/>
      </c>
      <c r="K1133" t="str">
        <f ca="1">IF(C1133=1,60*SummonTypeTable!$Q$2/OFFSET(I1133,0,-4),
IF(I1133&lt;&gt;OFFSET(I1133,-1,0),OFFSET(I1133,-1,0)/OFFSET(I1133,0,-4),""))</f>
        <v/>
      </c>
      <c r="L1133" t="str">
        <f t="shared" ca="1" si="210"/>
        <v>cu</v>
      </c>
      <c r="M1133" t="s">
        <v>81</v>
      </c>
      <c r="N1133" t="s">
        <v>147</v>
      </c>
      <c r="O1133">
        <v>14150</v>
      </c>
      <c r="P1133" t="str">
        <f t="shared" si="214"/>
        <v/>
      </c>
      <c r="Q1133" t="str">
        <f t="shared" ca="1" si="208"/>
        <v>cu</v>
      </c>
      <c r="R1133" t="s">
        <v>81</v>
      </c>
      <c r="S1133" t="s">
        <v>147</v>
      </c>
      <c r="T1133">
        <v>7075</v>
      </c>
      <c r="U1133" t="str">
        <f t="shared" ca="1" si="211"/>
        <v>cu</v>
      </c>
      <c r="V1133" t="str">
        <f t="shared" si="215"/>
        <v>GO</v>
      </c>
      <c r="W1133">
        <f t="shared" si="216"/>
        <v>14150</v>
      </c>
      <c r="X1133" t="str">
        <f t="shared" ca="1" si="217"/>
        <v>cu</v>
      </c>
      <c r="Y1133" t="str">
        <f t="shared" si="218"/>
        <v>GO</v>
      </c>
      <c r="Z1133">
        <f t="shared" si="219"/>
        <v>7075</v>
      </c>
    </row>
    <row r="1134" spans="1:26">
      <c r="A1134" t="str">
        <f t="shared" si="212"/>
        <v>rt3</v>
      </c>
      <c r="B1134" t="str">
        <f t="shared" si="213"/>
        <v>루틴3</v>
      </c>
      <c r="C1134">
        <v>281</v>
      </c>
      <c r="D1134">
        <v>1014</v>
      </c>
      <c r="E1134">
        <f t="shared" ca="1" si="209"/>
        <v>41832</v>
      </c>
      <c r="F1134">
        <f ca="1">(60+SUMIF(OFFSET(N1134,-$C1134+1,0,$C1134),"EN",OFFSET(O1134,-$C1134+1,0,$C1134)))*SummonTypeTable!$Q$2</f>
        <v>13106.666666666666</v>
      </c>
      <c r="G1134">
        <f ca="1">IF(C1134=1,60*SummonTypeTable!$Q$2-OFFSET(F1134,0,-1),
IF(F1134&lt;&gt;OFFSET(F1134,-1,0),OFFSET(F1134,-1,0)-OFFSET(F1134,0,-1),""))</f>
        <v>-29258.666666666668</v>
      </c>
      <c r="H1134">
        <f ca="1">IF(C1134=1,60*SummonTypeTable!$Q$2/OFFSET(F1134,0,-1),
IF(F1134&lt;&gt;OFFSET(F1134,-1,0),OFFSET(F1134,-1,0)/OFFSET(F1134,0,-1),""))</f>
        <v>0.30056734876011981</v>
      </c>
      <c r="I1134">
        <f ca="1">(60+SUMIF(OFFSET(N1134,-$C1134+1,0,$C1134),"EN",OFFSET(O1134,-$C1134+1,0,$C1134))+SUMIF(OFFSET(S1134,-$C1134+1,0,$C1134),"EN",OFFSET(T1134,-$C1134+1,0,$C1134)))*SummonTypeTable!$Q$2</f>
        <v>13106.666666666666</v>
      </c>
      <c r="J1134">
        <f ca="1">IF(C1134=1,60*SummonTypeTable!$Q$2-OFFSET(I1134,0,-4),
IF(I1134&lt;&gt;OFFSET(I1134,-1,0),OFFSET(I1134,-1,0)-OFFSET(I1134,0,-4),""))</f>
        <v>-29258.666666666668</v>
      </c>
      <c r="K1134">
        <f ca="1">IF(C1134=1,60*SummonTypeTable!$Q$2/OFFSET(I1134,0,-4),
IF(I1134&lt;&gt;OFFSET(I1134,-1,0),OFFSET(I1134,-1,0)/OFFSET(I1134,0,-4),""))</f>
        <v>0.30056734876011981</v>
      </c>
      <c r="L1134" t="str">
        <f t="shared" ca="1" si="210"/>
        <v>cu</v>
      </c>
      <c r="M1134" t="s">
        <v>81</v>
      </c>
      <c r="N1134" t="s">
        <v>146</v>
      </c>
      <c r="O1134">
        <v>800</v>
      </c>
      <c r="P1134" t="str">
        <f t="shared" si="214"/>
        <v>에너지너무많음</v>
      </c>
      <c r="Q1134" t="str">
        <f t="shared" ca="1" si="208"/>
        <v>cu</v>
      </c>
      <c r="R1134" t="s">
        <v>81</v>
      </c>
      <c r="S1134" t="s">
        <v>147</v>
      </c>
      <c r="T1134">
        <v>7100</v>
      </c>
      <c r="U1134" t="str">
        <f t="shared" ca="1" si="211"/>
        <v>cu</v>
      </c>
      <c r="V1134" t="str">
        <f t="shared" si="215"/>
        <v>EN</v>
      </c>
      <c r="W1134">
        <f t="shared" si="216"/>
        <v>800</v>
      </c>
      <c r="X1134" t="str">
        <f t="shared" ca="1" si="217"/>
        <v>cu</v>
      </c>
      <c r="Y1134" t="str">
        <f t="shared" si="218"/>
        <v>GO</v>
      </c>
      <c r="Z1134">
        <f t="shared" si="219"/>
        <v>7100</v>
      </c>
    </row>
    <row r="1135" spans="1:26">
      <c r="A1135" t="str">
        <f t="shared" si="212"/>
        <v>rt3</v>
      </c>
      <c r="B1135" t="str">
        <f t="shared" si="213"/>
        <v>루틴3</v>
      </c>
      <c r="C1135">
        <v>282</v>
      </c>
      <c r="D1135">
        <v>127</v>
      </c>
      <c r="E1135">
        <f t="shared" ca="1" si="209"/>
        <v>41959</v>
      </c>
      <c r="F1135">
        <f ca="1">(60+SUMIF(OFFSET(N1135,-$C1135+1,0,$C1135),"EN",OFFSET(O1135,-$C1135+1,0,$C1135)))*SummonTypeTable!$Q$2</f>
        <v>13106.666666666666</v>
      </c>
      <c r="G1135" t="str">
        <f ca="1">IF(C1135=1,60*SummonTypeTable!$Q$2-OFFSET(F1135,0,-1),
IF(F1135&lt;&gt;OFFSET(F1135,-1,0),OFFSET(F1135,-1,0)-OFFSET(F1135,0,-1),""))</f>
        <v/>
      </c>
      <c r="H1135" t="str">
        <f ca="1">IF(C1135=1,60*SummonTypeTable!$Q$2/OFFSET(F1135,0,-1),
IF(F1135&lt;&gt;OFFSET(F1135,-1,0),OFFSET(F1135,-1,0)/OFFSET(F1135,0,-1),""))</f>
        <v/>
      </c>
      <c r="I1135">
        <f ca="1">(60+SUMIF(OFFSET(N1135,-$C1135+1,0,$C1135),"EN",OFFSET(O1135,-$C1135+1,0,$C1135))+SUMIF(OFFSET(S1135,-$C1135+1,0,$C1135),"EN",OFFSET(T1135,-$C1135+1,0,$C1135)))*SummonTypeTable!$Q$2</f>
        <v>13106.666666666666</v>
      </c>
      <c r="J1135" t="str">
        <f ca="1">IF(C1135=1,60*SummonTypeTable!$Q$2-OFFSET(I1135,0,-4),
IF(I1135&lt;&gt;OFFSET(I1135,-1,0),OFFSET(I1135,-1,0)-OFFSET(I1135,0,-4),""))</f>
        <v/>
      </c>
      <c r="K1135" t="str">
        <f ca="1">IF(C1135=1,60*SummonTypeTable!$Q$2/OFFSET(I1135,0,-4),
IF(I1135&lt;&gt;OFFSET(I1135,-1,0),OFFSET(I1135,-1,0)/OFFSET(I1135,0,-4),""))</f>
        <v/>
      </c>
      <c r="L1135" t="str">
        <f t="shared" ca="1" si="210"/>
        <v>it</v>
      </c>
      <c r="M1135" t="s">
        <v>139</v>
      </c>
      <c r="N1135" t="s">
        <v>140</v>
      </c>
      <c r="O1135">
        <v>20</v>
      </c>
      <c r="P1135" t="str">
        <f t="shared" si="214"/>
        <v/>
      </c>
      <c r="Q1135" t="str">
        <f t="shared" ref="Q1135:Q1198" ca="1" si="220">IF(ISBLANK(R1135),"",
VLOOKUP(R1135,OFFSET(INDIRECT("$A:$B"),0,MATCH(R$1&amp;"_Verify",INDIRECT("$1:$1"),0)-1),2,0)
)</f>
        <v>cu</v>
      </c>
      <c r="R1135" t="s">
        <v>81</v>
      </c>
      <c r="S1135" t="s">
        <v>147</v>
      </c>
      <c r="T1135">
        <v>7125</v>
      </c>
      <c r="U1135" t="str">
        <f t="shared" ca="1" si="211"/>
        <v>it</v>
      </c>
      <c r="V1135" t="str">
        <f t="shared" si="215"/>
        <v>Cash_sCharacterGacha</v>
      </c>
      <c r="W1135">
        <f t="shared" si="216"/>
        <v>20</v>
      </c>
      <c r="X1135" t="str">
        <f t="shared" ca="1" si="217"/>
        <v>cu</v>
      </c>
      <c r="Y1135" t="str">
        <f t="shared" si="218"/>
        <v>GO</v>
      </c>
      <c r="Z1135">
        <f t="shared" si="219"/>
        <v>7125</v>
      </c>
    </row>
    <row r="1136" spans="1:26">
      <c r="A1136" t="str">
        <f t="shared" si="212"/>
        <v>rt3</v>
      </c>
      <c r="B1136" t="str">
        <f t="shared" si="213"/>
        <v>루틴3</v>
      </c>
      <c r="C1136">
        <v>283</v>
      </c>
      <c r="D1136">
        <v>234</v>
      </c>
      <c r="E1136">
        <f t="shared" ref="E1136:E1199" ca="1" si="221">IF(A1136&lt;&gt;OFFSET(A1136,-1,0),D1136,OFFSET(E1136,-1,0)+D1136)</f>
        <v>42193</v>
      </c>
      <c r="F1136">
        <f ca="1">(60+SUMIF(OFFSET(N1136,-$C1136+1,0,$C1136),"EN",OFFSET(O1136,-$C1136+1,0,$C1136)))*SummonTypeTable!$Q$2</f>
        <v>13106.666666666666</v>
      </c>
      <c r="G1136" t="str">
        <f ca="1">IF(C1136=1,60*SummonTypeTable!$Q$2-OFFSET(F1136,0,-1),
IF(F1136&lt;&gt;OFFSET(F1136,-1,0),OFFSET(F1136,-1,0)-OFFSET(F1136,0,-1),""))</f>
        <v/>
      </c>
      <c r="H1136" t="str">
        <f ca="1">IF(C1136=1,60*SummonTypeTable!$Q$2/OFFSET(F1136,0,-1),
IF(F1136&lt;&gt;OFFSET(F1136,-1,0),OFFSET(F1136,-1,0)/OFFSET(F1136,0,-1),""))</f>
        <v/>
      </c>
      <c r="I1136">
        <f ca="1">(60+SUMIF(OFFSET(N1136,-$C1136+1,0,$C1136),"EN",OFFSET(O1136,-$C1136+1,0,$C1136))+SUMIF(OFFSET(S1136,-$C1136+1,0,$C1136),"EN",OFFSET(T1136,-$C1136+1,0,$C1136)))*SummonTypeTable!$Q$2</f>
        <v>13106.666666666666</v>
      </c>
      <c r="J1136" t="str">
        <f ca="1">IF(C1136=1,60*SummonTypeTable!$Q$2-OFFSET(I1136,0,-4),
IF(I1136&lt;&gt;OFFSET(I1136,-1,0),OFFSET(I1136,-1,0)-OFFSET(I1136,0,-4),""))</f>
        <v/>
      </c>
      <c r="K1136" t="str">
        <f ca="1">IF(C1136=1,60*SummonTypeTable!$Q$2/OFFSET(I1136,0,-4),
IF(I1136&lt;&gt;OFFSET(I1136,-1,0),OFFSET(I1136,-1,0)/OFFSET(I1136,0,-4),""))</f>
        <v/>
      </c>
      <c r="L1136" t="str">
        <f t="shared" ca="1" si="210"/>
        <v>cu</v>
      </c>
      <c r="M1136" t="s">
        <v>81</v>
      </c>
      <c r="N1136" t="s">
        <v>147</v>
      </c>
      <c r="O1136">
        <v>14300</v>
      </c>
      <c r="P1136" t="str">
        <f t="shared" si="214"/>
        <v/>
      </c>
      <c r="Q1136" t="str">
        <f t="shared" ca="1" si="220"/>
        <v>cu</v>
      </c>
      <c r="R1136" t="s">
        <v>81</v>
      </c>
      <c r="S1136" t="s">
        <v>147</v>
      </c>
      <c r="T1136">
        <v>7150</v>
      </c>
      <c r="U1136" t="str">
        <f t="shared" ca="1" si="211"/>
        <v>cu</v>
      </c>
      <c r="V1136" t="str">
        <f t="shared" si="215"/>
        <v>GO</v>
      </c>
      <c r="W1136">
        <f t="shared" si="216"/>
        <v>14300</v>
      </c>
      <c r="X1136" t="str">
        <f t="shared" ca="1" si="217"/>
        <v>cu</v>
      </c>
      <c r="Y1136" t="str">
        <f t="shared" si="218"/>
        <v>GO</v>
      </c>
      <c r="Z1136">
        <f t="shared" si="219"/>
        <v>7150</v>
      </c>
    </row>
    <row r="1137" spans="1:26">
      <c r="A1137" t="str">
        <f t="shared" si="212"/>
        <v>rt3</v>
      </c>
      <c r="B1137" t="str">
        <f t="shared" si="213"/>
        <v>루틴3</v>
      </c>
      <c r="C1137">
        <v>284</v>
      </c>
      <c r="D1137">
        <v>1119</v>
      </c>
      <c r="E1137">
        <f t="shared" ca="1" si="221"/>
        <v>43312</v>
      </c>
      <c r="F1137">
        <f ca="1">(60+SUMIF(OFFSET(N1137,-$C1137+1,0,$C1137),"EN",OFFSET(O1137,-$C1137+1,0,$C1137)))*SummonTypeTable!$Q$2</f>
        <v>13106.666666666666</v>
      </c>
      <c r="G1137" t="str">
        <f ca="1">IF(C1137=1,60*SummonTypeTable!$Q$2-OFFSET(F1137,0,-1),
IF(F1137&lt;&gt;OFFSET(F1137,-1,0),OFFSET(F1137,-1,0)-OFFSET(F1137,0,-1),""))</f>
        <v/>
      </c>
      <c r="H1137" t="str">
        <f ca="1">IF(C1137=1,60*SummonTypeTable!$Q$2/OFFSET(F1137,0,-1),
IF(F1137&lt;&gt;OFFSET(F1137,-1,0),OFFSET(F1137,-1,0)/OFFSET(F1137,0,-1),""))</f>
        <v/>
      </c>
      <c r="I1137">
        <f ca="1">(60+SUMIF(OFFSET(N1137,-$C1137+1,0,$C1137),"EN",OFFSET(O1137,-$C1137+1,0,$C1137))+SUMIF(OFFSET(S1137,-$C1137+1,0,$C1137),"EN",OFFSET(T1137,-$C1137+1,0,$C1137)))*SummonTypeTable!$Q$2</f>
        <v>13106.666666666666</v>
      </c>
      <c r="J1137" t="str">
        <f ca="1">IF(C1137=1,60*SummonTypeTable!$Q$2-OFFSET(I1137,0,-4),
IF(I1137&lt;&gt;OFFSET(I1137,-1,0),OFFSET(I1137,-1,0)-OFFSET(I1137,0,-4),""))</f>
        <v/>
      </c>
      <c r="K1137" t="str">
        <f ca="1">IF(C1137=1,60*SummonTypeTable!$Q$2/OFFSET(I1137,0,-4),
IF(I1137&lt;&gt;OFFSET(I1137,-1,0),OFFSET(I1137,-1,0)/OFFSET(I1137,0,-4),""))</f>
        <v/>
      </c>
      <c r="L1137" t="str">
        <f t="shared" ca="1" si="210"/>
        <v>it</v>
      </c>
      <c r="M1137" t="s">
        <v>139</v>
      </c>
      <c r="N1137" t="s">
        <v>158</v>
      </c>
      <c r="O1137">
        <v>50</v>
      </c>
      <c r="P1137" t="str">
        <f t="shared" si="214"/>
        <v/>
      </c>
      <c r="Q1137" t="str">
        <f t="shared" ca="1" si="220"/>
        <v>cu</v>
      </c>
      <c r="R1137" t="s">
        <v>81</v>
      </c>
      <c r="S1137" t="s">
        <v>153</v>
      </c>
      <c r="T1137">
        <v>16</v>
      </c>
      <c r="U1137" t="str">
        <f t="shared" ca="1" si="211"/>
        <v>it</v>
      </c>
      <c r="V1137" t="str">
        <f t="shared" si="215"/>
        <v>Cash_sEquipGacha</v>
      </c>
      <c r="W1137">
        <f t="shared" si="216"/>
        <v>50</v>
      </c>
      <c r="X1137" t="str">
        <f t="shared" ca="1" si="217"/>
        <v>cu</v>
      </c>
      <c r="Y1137" t="str">
        <f t="shared" si="218"/>
        <v>DI</v>
      </c>
      <c r="Z1137">
        <f t="shared" si="219"/>
        <v>16</v>
      </c>
    </row>
    <row r="1138" spans="1:26">
      <c r="A1138" t="s">
        <v>76</v>
      </c>
      <c r="B1138" t="s">
        <v>155</v>
      </c>
      <c r="C1138">
        <v>1</v>
      </c>
      <c r="D1138">
        <v>12</v>
      </c>
      <c r="E1138">
        <f t="shared" ca="1" si="221"/>
        <v>12</v>
      </c>
      <c r="F1138">
        <f ca="1">(60+SUMIF(OFFSET(N1138,-$C1138+1,0,$C1138),"EN",OFFSET(O1138,-$C1138+1,0,$C1138)))*SummonTypeTable!$Q$2</f>
        <v>66.666666666666657</v>
      </c>
      <c r="G1138">
        <f ca="1">IF(C1138=1,60*SummonTypeTable!$Q$2-OFFSET(F1138,0,-1),
IF(F1138&lt;&gt;OFFSET(F1138,-1,0),OFFSET(F1138,-1,0)-OFFSET(F1138,0,-1),""))</f>
        <v>28</v>
      </c>
      <c r="H1138">
        <f ca="1">IF(C1138=1,60*SummonTypeTable!$Q$2/OFFSET(F1138,0,-1),
IF(F1138&lt;&gt;OFFSET(F1138,-1,0),OFFSET(F1138,-1,0)/OFFSET(F1138,0,-1),""))</f>
        <v>3.3333333333333335</v>
      </c>
      <c r="I1138">
        <f ca="1">(60+SUMIF(OFFSET(N1138,-$C1138+1,0,$C1138),"EN",OFFSET(O1138,-$C1138+1,0,$C1138))+SUMIF(OFFSET(S1138,-$C1138+1,0,$C1138),"EN",OFFSET(T1138,-$C1138+1,0,$C1138)))*SummonTypeTable!$Q$2</f>
        <v>66.666666666666657</v>
      </c>
      <c r="J1138">
        <f ca="1">IF(C1138=1,60*SummonTypeTable!$Q$2-OFFSET(I1138,0,-4),
IF(I1138&lt;&gt;OFFSET(I1138,-1,0),OFFSET(I1138,-1,0)-OFFSET(I1138,0,-4),""))</f>
        <v>28</v>
      </c>
      <c r="K1138">
        <f ca="1">IF(C1138=1,60*SummonTypeTable!$Q$2/OFFSET(I1138,0,-4),
IF(I1138&lt;&gt;OFFSET(I1138,-1,0),OFFSET(I1138,-1,0)/OFFSET(I1138,0,-4),""))</f>
        <v>3.3333333333333335</v>
      </c>
      <c r="L1138" t="str">
        <f t="shared" ca="1" si="210"/>
        <v>cu</v>
      </c>
      <c r="M1138" t="s">
        <v>81</v>
      </c>
      <c r="N1138" t="s">
        <v>146</v>
      </c>
      <c r="O1138">
        <v>40</v>
      </c>
      <c r="P1138" t="str">
        <f t="shared" si="214"/>
        <v>에너지너무많음</v>
      </c>
      <c r="Q1138" t="str">
        <f t="shared" ca="1" si="220"/>
        <v>cu</v>
      </c>
      <c r="R1138" t="s">
        <v>81</v>
      </c>
      <c r="S1138" t="s">
        <v>147</v>
      </c>
      <c r="T1138">
        <v>100</v>
      </c>
      <c r="U1138" t="str">
        <f t="shared" ca="1" si="211"/>
        <v>cu</v>
      </c>
      <c r="V1138" t="str">
        <f t="shared" si="215"/>
        <v>EN</v>
      </c>
      <c r="W1138">
        <f t="shared" si="216"/>
        <v>40</v>
      </c>
      <c r="X1138" t="str">
        <f t="shared" ca="1" si="217"/>
        <v>cu</v>
      </c>
      <c r="Y1138" t="str">
        <f t="shared" si="218"/>
        <v>GO</v>
      </c>
      <c r="Z1138">
        <f t="shared" si="219"/>
        <v>100</v>
      </c>
    </row>
    <row r="1139" spans="1:26">
      <c r="A1139" t="str">
        <f t="shared" ref="A1139:A1202" si="222">A1138</f>
        <v>rt4</v>
      </c>
      <c r="B1139" t="str">
        <f t="shared" ref="B1139:B1202" si="223">B1138</f>
        <v>루틴4</v>
      </c>
      <c r="C1139">
        <v>2</v>
      </c>
      <c r="D1139">
        <v>5</v>
      </c>
      <c r="E1139">
        <f t="shared" ca="1" si="221"/>
        <v>17</v>
      </c>
      <c r="F1139">
        <f ca="1">(60+SUMIF(OFFSET(N1139,-$C1139+1,0,$C1139),"EN",OFFSET(O1139,-$C1139+1,0,$C1139)))*SummonTypeTable!$Q$2</f>
        <v>66.666666666666657</v>
      </c>
      <c r="G1139" t="str">
        <f ca="1">IF(C1139=1,60*SummonTypeTable!$Q$2-OFFSET(F1139,0,-1),
IF(F1139&lt;&gt;OFFSET(F1139,-1,0),OFFSET(F1139,-1,0)-OFFSET(F1139,0,-1),""))</f>
        <v/>
      </c>
      <c r="H1139" t="str">
        <f ca="1">IF(C1139=1,60*SummonTypeTable!$Q$2/OFFSET(F1139,0,-1),
IF(F1139&lt;&gt;OFFSET(F1139,-1,0),OFFSET(F1139,-1,0)/OFFSET(F1139,0,-1),""))</f>
        <v/>
      </c>
      <c r="I1139">
        <f ca="1">(60+SUMIF(OFFSET(N1139,-$C1139+1,0,$C1139),"EN",OFFSET(O1139,-$C1139+1,0,$C1139))+SUMIF(OFFSET(S1139,-$C1139+1,0,$C1139),"EN",OFFSET(T1139,-$C1139+1,0,$C1139)))*SummonTypeTable!$Q$2</f>
        <v>66.666666666666657</v>
      </c>
      <c r="J1139" t="str">
        <f ca="1">IF(C1139=1,60*SummonTypeTable!$Q$2-OFFSET(I1139,0,-4),
IF(I1139&lt;&gt;OFFSET(I1139,-1,0),OFFSET(I1139,-1,0)-OFFSET(I1139,0,-4),""))</f>
        <v/>
      </c>
      <c r="K1139" t="str">
        <f ca="1">IF(C1139=1,60*SummonTypeTable!$Q$2/OFFSET(I1139,0,-4),
IF(I1139&lt;&gt;OFFSET(I1139,-1,0),OFFSET(I1139,-1,0)/OFFSET(I1139,0,-4),""))</f>
        <v/>
      </c>
      <c r="L1139" t="str">
        <f t="shared" ca="1" si="210"/>
        <v>cu</v>
      </c>
      <c r="M1139" t="s">
        <v>81</v>
      </c>
      <c r="N1139" t="s">
        <v>147</v>
      </c>
      <c r="O1139">
        <v>250</v>
      </c>
      <c r="P1139" t="str">
        <f t="shared" si="214"/>
        <v/>
      </c>
      <c r="Q1139" t="str">
        <f t="shared" ca="1" si="220"/>
        <v>cu</v>
      </c>
      <c r="R1139" t="s">
        <v>81</v>
      </c>
      <c r="S1139" t="s">
        <v>147</v>
      </c>
      <c r="T1139">
        <v>125</v>
      </c>
      <c r="U1139" t="str">
        <f t="shared" ca="1" si="211"/>
        <v>cu</v>
      </c>
      <c r="V1139" t="str">
        <f t="shared" si="215"/>
        <v>GO</v>
      </c>
      <c r="W1139">
        <f t="shared" si="216"/>
        <v>250</v>
      </c>
      <c r="X1139" t="str">
        <f t="shared" ca="1" si="217"/>
        <v>cu</v>
      </c>
      <c r="Y1139" t="str">
        <f t="shared" si="218"/>
        <v>GO</v>
      </c>
      <c r="Z1139">
        <f t="shared" si="219"/>
        <v>125</v>
      </c>
    </row>
    <row r="1140" spans="1:26">
      <c r="A1140" t="str">
        <f t="shared" si="222"/>
        <v>rt4</v>
      </c>
      <c r="B1140" t="str">
        <f t="shared" si="223"/>
        <v>루틴4</v>
      </c>
      <c r="C1140">
        <v>3</v>
      </c>
      <c r="D1140">
        <v>9</v>
      </c>
      <c r="E1140">
        <f t="shared" ca="1" si="221"/>
        <v>26</v>
      </c>
      <c r="F1140">
        <f ca="1">(60+SUMIF(OFFSET(N1140,-$C1140+1,0,$C1140),"EN",OFFSET(O1140,-$C1140+1,0,$C1140)))*SummonTypeTable!$Q$2</f>
        <v>66.666666666666657</v>
      </c>
      <c r="G1140" t="str">
        <f ca="1">IF(C1140=1,60*SummonTypeTable!$Q$2-OFFSET(F1140,0,-1),
IF(F1140&lt;&gt;OFFSET(F1140,-1,0),OFFSET(F1140,-1,0)-OFFSET(F1140,0,-1),""))</f>
        <v/>
      </c>
      <c r="H1140" t="str">
        <f ca="1">IF(C1140=1,60*SummonTypeTable!$Q$2/OFFSET(F1140,0,-1),
IF(F1140&lt;&gt;OFFSET(F1140,-1,0),OFFSET(F1140,-1,0)/OFFSET(F1140,0,-1),""))</f>
        <v/>
      </c>
      <c r="I1140">
        <f ca="1">(60+SUMIF(OFFSET(N1140,-$C1140+1,0,$C1140),"EN",OFFSET(O1140,-$C1140+1,0,$C1140))+SUMIF(OFFSET(S1140,-$C1140+1,0,$C1140),"EN",OFFSET(T1140,-$C1140+1,0,$C1140)))*SummonTypeTable!$Q$2</f>
        <v>66.666666666666657</v>
      </c>
      <c r="J1140" t="str">
        <f ca="1">IF(C1140=1,60*SummonTypeTable!$Q$2-OFFSET(I1140,0,-4),
IF(I1140&lt;&gt;OFFSET(I1140,-1,0),OFFSET(I1140,-1,0)-OFFSET(I1140,0,-4),""))</f>
        <v/>
      </c>
      <c r="K1140" t="str">
        <f ca="1">IF(C1140=1,60*SummonTypeTable!$Q$2/OFFSET(I1140,0,-4),
IF(I1140&lt;&gt;OFFSET(I1140,-1,0),OFFSET(I1140,-1,0)/OFFSET(I1140,0,-4),""))</f>
        <v/>
      </c>
      <c r="L1140" t="str">
        <f t="shared" ca="1" si="210"/>
        <v>it</v>
      </c>
      <c r="M1140" t="s">
        <v>139</v>
      </c>
      <c r="N1140" t="s">
        <v>138</v>
      </c>
      <c r="O1140">
        <v>1</v>
      </c>
      <c r="P1140" t="str">
        <f t="shared" si="214"/>
        <v/>
      </c>
      <c r="Q1140" t="str">
        <f t="shared" ca="1" si="220"/>
        <v>cu</v>
      </c>
      <c r="R1140" t="s">
        <v>81</v>
      </c>
      <c r="S1140" t="s">
        <v>147</v>
      </c>
      <c r="T1140">
        <v>150</v>
      </c>
      <c r="U1140" t="str">
        <f t="shared" ca="1" si="211"/>
        <v>it</v>
      </c>
      <c r="V1140" t="str">
        <f t="shared" si="215"/>
        <v>Cash_sSpellGacha</v>
      </c>
      <c r="W1140">
        <f t="shared" si="216"/>
        <v>1</v>
      </c>
      <c r="X1140" t="str">
        <f t="shared" ca="1" si="217"/>
        <v>cu</v>
      </c>
      <c r="Y1140" t="str">
        <f t="shared" si="218"/>
        <v>GO</v>
      </c>
      <c r="Z1140">
        <f t="shared" si="219"/>
        <v>150</v>
      </c>
    </row>
    <row r="1141" spans="1:26">
      <c r="A1141" t="str">
        <f t="shared" si="222"/>
        <v>rt4</v>
      </c>
      <c r="B1141" t="str">
        <f t="shared" si="223"/>
        <v>루틴4</v>
      </c>
      <c r="C1141">
        <v>4</v>
      </c>
      <c r="D1141">
        <v>2</v>
      </c>
      <c r="E1141">
        <f t="shared" ca="1" si="221"/>
        <v>28</v>
      </c>
      <c r="F1141">
        <f ca="1">(60+SUMIF(OFFSET(N1141,-$C1141+1,0,$C1141),"EN",OFFSET(O1141,-$C1141+1,0,$C1141)))*SummonTypeTable!$Q$2</f>
        <v>96.666666666666657</v>
      </c>
      <c r="G1141">
        <f ca="1">IF(C1141=1,60*SummonTypeTable!$Q$2-OFFSET(F1141,0,-1),
IF(F1141&lt;&gt;OFFSET(F1141,-1,0),OFFSET(F1141,-1,0)-OFFSET(F1141,0,-1),""))</f>
        <v>38.666666666666657</v>
      </c>
      <c r="H1141">
        <f ca="1">IF(C1141=1,60*SummonTypeTable!$Q$2/OFFSET(F1141,0,-1),
IF(F1141&lt;&gt;OFFSET(F1141,-1,0),OFFSET(F1141,-1,0)/OFFSET(F1141,0,-1),""))</f>
        <v>2.3809523809523805</v>
      </c>
      <c r="I1141">
        <f ca="1">(60+SUMIF(OFFSET(N1141,-$C1141+1,0,$C1141),"EN",OFFSET(O1141,-$C1141+1,0,$C1141))+SUMIF(OFFSET(S1141,-$C1141+1,0,$C1141),"EN",OFFSET(T1141,-$C1141+1,0,$C1141)))*SummonTypeTable!$Q$2</f>
        <v>96.666666666666657</v>
      </c>
      <c r="J1141">
        <f ca="1">IF(C1141=1,60*SummonTypeTable!$Q$2-OFFSET(I1141,0,-4),
IF(I1141&lt;&gt;OFFSET(I1141,-1,0),OFFSET(I1141,-1,0)-OFFSET(I1141,0,-4),""))</f>
        <v>38.666666666666657</v>
      </c>
      <c r="K1141">
        <f ca="1">IF(C1141=1,60*SummonTypeTable!$Q$2/OFFSET(I1141,0,-4),
IF(I1141&lt;&gt;OFFSET(I1141,-1,0),OFFSET(I1141,-1,0)/OFFSET(I1141,0,-4),""))</f>
        <v>2.3809523809523805</v>
      </c>
      <c r="L1141" t="str">
        <f t="shared" ca="1" si="210"/>
        <v>cu</v>
      </c>
      <c r="M1141" t="s">
        <v>81</v>
      </c>
      <c r="N1141" t="s">
        <v>146</v>
      </c>
      <c r="O1141">
        <v>45</v>
      </c>
      <c r="P1141" t="str">
        <f t="shared" si="214"/>
        <v>에너지너무많음</v>
      </c>
      <c r="Q1141" t="str">
        <f t="shared" ca="1" si="220"/>
        <v>cu</v>
      </c>
      <c r="R1141" t="s">
        <v>81</v>
      </c>
      <c r="S1141" t="s">
        <v>147</v>
      </c>
      <c r="T1141">
        <v>175</v>
      </c>
      <c r="U1141" t="str">
        <f t="shared" ca="1" si="211"/>
        <v>cu</v>
      </c>
      <c r="V1141" t="str">
        <f t="shared" si="215"/>
        <v>EN</v>
      </c>
      <c r="W1141">
        <f t="shared" si="216"/>
        <v>45</v>
      </c>
      <c r="X1141" t="str">
        <f t="shared" ca="1" si="217"/>
        <v>cu</v>
      </c>
      <c r="Y1141" t="str">
        <f t="shared" si="218"/>
        <v>GO</v>
      </c>
      <c r="Z1141">
        <f t="shared" si="219"/>
        <v>175</v>
      </c>
    </row>
    <row r="1142" spans="1:26">
      <c r="A1142" t="str">
        <f t="shared" si="222"/>
        <v>rt4</v>
      </c>
      <c r="B1142" t="str">
        <f t="shared" si="223"/>
        <v>루틴4</v>
      </c>
      <c r="C1142">
        <v>5</v>
      </c>
      <c r="D1142">
        <v>7</v>
      </c>
      <c r="E1142">
        <f t="shared" ca="1" si="221"/>
        <v>35</v>
      </c>
      <c r="F1142">
        <f ca="1">(60+SUMIF(OFFSET(N1142,-$C1142+1,0,$C1142),"EN",OFFSET(O1142,-$C1142+1,0,$C1142)))*SummonTypeTable!$Q$2</f>
        <v>96.666666666666657</v>
      </c>
      <c r="G1142" t="str">
        <f ca="1">IF(C1142=1,60*SummonTypeTable!$Q$2-OFFSET(F1142,0,-1),
IF(F1142&lt;&gt;OFFSET(F1142,-1,0),OFFSET(F1142,-1,0)-OFFSET(F1142,0,-1),""))</f>
        <v/>
      </c>
      <c r="H1142" t="str">
        <f ca="1">IF(C1142=1,60*SummonTypeTable!$Q$2/OFFSET(F1142,0,-1),
IF(F1142&lt;&gt;OFFSET(F1142,-1,0),OFFSET(F1142,-1,0)/OFFSET(F1142,0,-1),""))</f>
        <v/>
      </c>
      <c r="I1142">
        <f ca="1">(60+SUMIF(OFFSET(N1142,-$C1142+1,0,$C1142),"EN",OFFSET(O1142,-$C1142+1,0,$C1142))+SUMIF(OFFSET(S1142,-$C1142+1,0,$C1142),"EN",OFFSET(T1142,-$C1142+1,0,$C1142)))*SummonTypeTable!$Q$2</f>
        <v>96.666666666666657</v>
      </c>
      <c r="J1142" t="str">
        <f ca="1">IF(C1142=1,60*SummonTypeTable!$Q$2-OFFSET(I1142,0,-4),
IF(I1142&lt;&gt;OFFSET(I1142,-1,0),OFFSET(I1142,-1,0)-OFFSET(I1142,0,-4),""))</f>
        <v/>
      </c>
      <c r="K1142" t="str">
        <f ca="1">IF(C1142=1,60*SummonTypeTable!$Q$2/OFFSET(I1142,0,-4),
IF(I1142&lt;&gt;OFFSET(I1142,-1,0),OFFSET(I1142,-1,0)/OFFSET(I1142,0,-4),""))</f>
        <v/>
      </c>
      <c r="L1142" t="str">
        <f t="shared" ca="1" si="210"/>
        <v>cu</v>
      </c>
      <c r="M1142" t="s">
        <v>81</v>
      </c>
      <c r="N1142" t="s">
        <v>147</v>
      </c>
      <c r="O1142">
        <v>400</v>
      </c>
      <c r="P1142" t="str">
        <f t="shared" si="214"/>
        <v/>
      </c>
      <c r="Q1142" t="str">
        <f t="shared" ca="1" si="220"/>
        <v>cu</v>
      </c>
      <c r="R1142" t="s">
        <v>81</v>
      </c>
      <c r="S1142" t="s">
        <v>147</v>
      </c>
      <c r="T1142">
        <v>200</v>
      </c>
      <c r="U1142" t="str">
        <f t="shared" ca="1" si="211"/>
        <v>cu</v>
      </c>
      <c r="V1142" t="str">
        <f t="shared" si="215"/>
        <v>GO</v>
      </c>
      <c r="W1142">
        <f t="shared" si="216"/>
        <v>400</v>
      </c>
      <c r="X1142" t="str">
        <f t="shared" ca="1" si="217"/>
        <v>cu</v>
      </c>
      <c r="Y1142" t="str">
        <f t="shared" si="218"/>
        <v>GO</v>
      </c>
      <c r="Z1142">
        <f t="shared" si="219"/>
        <v>200</v>
      </c>
    </row>
    <row r="1143" spans="1:26">
      <c r="A1143" t="str">
        <f t="shared" si="222"/>
        <v>rt4</v>
      </c>
      <c r="B1143" t="str">
        <f t="shared" si="223"/>
        <v>루틴4</v>
      </c>
      <c r="C1143">
        <v>6</v>
      </c>
      <c r="D1143">
        <v>11</v>
      </c>
      <c r="E1143">
        <f t="shared" ca="1" si="221"/>
        <v>46</v>
      </c>
      <c r="F1143">
        <f ca="1">(60+SUMIF(OFFSET(N1143,-$C1143+1,0,$C1143),"EN",OFFSET(O1143,-$C1143+1,0,$C1143)))*SummonTypeTable!$Q$2</f>
        <v>96.666666666666657</v>
      </c>
      <c r="G1143" t="str">
        <f ca="1">IF(C1143=1,60*SummonTypeTable!$Q$2-OFFSET(F1143,0,-1),
IF(F1143&lt;&gt;OFFSET(F1143,-1,0),OFFSET(F1143,-1,0)-OFFSET(F1143,0,-1),""))</f>
        <v/>
      </c>
      <c r="H1143" t="str">
        <f ca="1">IF(C1143=1,60*SummonTypeTable!$Q$2/OFFSET(F1143,0,-1),
IF(F1143&lt;&gt;OFFSET(F1143,-1,0),OFFSET(F1143,-1,0)/OFFSET(F1143,0,-1),""))</f>
        <v/>
      </c>
      <c r="I1143">
        <f ca="1">(60+SUMIF(OFFSET(N1143,-$C1143+1,0,$C1143),"EN",OFFSET(O1143,-$C1143+1,0,$C1143))+SUMIF(OFFSET(S1143,-$C1143+1,0,$C1143),"EN",OFFSET(T1143,-$C1143+1,0,$C1143)))*SummonTypeTable!$Q$2</f>
        <v>96.666666666666657</v>
      </c>
      <c r="J1143" t="str">
        <f ca="1">IF(C1143=1,60*SummonTypeTable!$Q$2-OFFSET(I1143,0,-4),
IF(I1143&lt;&gt;OFFSET(I1143,-1,0),OFFSET(I1143,-1,0)-OFFSET(I1143,0,-4),""))</f>
        <v/>
      </c>
      <c r="K1143" t="str">
        <f ca="1">IF(C1143=1,60*SummonTypeTable!$Q$2/OFFSET(I1143,0,-4),
IF(I1143&lt;&gt;OFFSET(I1143,-1,0),OFFSET(I1143,-1,0)/OFFSET(I1143,0,-4),""))</f>
        <v/>
      </c>
      <c r="L1143" t="str">
        <f t="shared" ref="L1143:L1206" ca="1" si="224">IF(ISBLANK(M1143),"",
VLOOKUP(M1143,OFFSET(INDIRECT("$A:$B"),0,MATCH(M$1&amp;"_Verify",INDIRECT("$1:$1"),0)-1),2,0)
)</f>
        <v>cu</v>
      </c>
      <c r="M1143" t="s">
        <v>81</v>
      </c>
      <c r="N1143" t="s">
        <v>147</v>
      </c>
      <c r="O1143">
        <v>450</v>
      </c>
      <c r="P1143" t="str">
        <f t="shared" si="214"/>
        <v/>
      </c>
      <c r="Q1143" t="str">
        <f t="shared" ca="1" si="220"/>
        <v>cu</v>
      </c>
      <c r="R1143" t="s">
        <v>81</v>
      </c>
      <c r="S1143" t="s">
        <v>147</v>
      </c>
      <c r="T1143">
        <v>225</v>
      </c>
      <c r="U1143" t="str">
        <f t="shared" ca="1" si="211"/>
        <v>cu</v>
      </c>
      <c r="V1143" t="str">
        <f t="shared" si="215"/>
        <v>GO</v>
      </c>
      <c r="W1143">
        <f t="shared" si="216"/>
        <v>450</v>
      </c>
      <c r="X1143" t="str">
        <f t="shared" ca="1" si="217"/>
        <v>cu</v>
      </c>
      <c r="Y1143" t="str">
        <f t="shared" si="218"/>
        <v>GO</v>
      </c>
      <c r="Z1143">
        <f t="shared" si="219"/>
        <v>225</v>
      </c>
    </row>
    <row r="1144" spans="1:26">
      <c r="A1144" t="str">
        <f t="shared" si="222"/>
        <v>rt4</v>
      </c>
      <c r="B1144" t="str">
        <f t="shared" si="223"/>
        <v>루틴4</v>
      </c>
      <c r="C1144">
        <v>7</v>
      </c>
      <c r="D1144">
        <v>2</v>
      </c>
      <c r="E1144">
        <f t="shared" ca="1" si="221"/>
        <v>48</v>
      </c>
      <c r="F1144">
        <f ca="1">(60+SUMIF(OFFSET(N1144,-$C1144+1,0,$C1144),"EN",OFFSET(O1144,-$C1144+1,0,$C1144)))*SummonTypeTable!$Q$2</f>
        <v>130</v>
      </c>
      <c r="G1144">
        <f ca="1">IF(C1144=1,60*SummonTypeTable!$Q$2-OFFSET(F1144,0,-1),
IF(F1144&lt;&gt;OFFSET(F1144,-1,0),OFFSET(F1144,-1,0)-OFFSET(F1144,0,-1),""))</f>
        <v>48.666666666666657</v>
      </c>
      <c r="H1144">
        <f ca="1">IF(C1144=1,60*SummonTypeTable!$Q$2/OFFSET(F1144,0,-1),
IF(F1144&lt;&gt;OFFSET(F1144,-1,0),OFFSET(F1144,-1,0)/OFFSET(F1144,0,-1),""))</f>
        <v>2.0138888888888888</v>
      </c>
      <c r="I1144">
        <f ca="1">(60+SUMIF(OFFSET(N1144,-$C1144+1,0,$C1144),"EN",OFFSET(O1144,-$C1144+1,0,$C1144))+SUMIF(OFFSET(S1144,-$C1144+1,0,$C1144),"EN",OFFSET(T1144,-$C1144+1,0,$C1144)))*SummonTypeTable!$Q$2</f>
        <v>130</v>
      </c>
      <c r="J1144">
        <f ca="1">IF(C1144=1,60*SummonTypeTable!$Q$2-OFFSET(I1144,0,-4),
IF(I1144&lt;&gt;OFFSET(I1144,-1,0),OFFSET(I1144,-1,0)-OFFSET(I1144,0,-4),""))</f>
        <v>48.666666666666657</v>
      </c>
      <c r="K1144">
        <f ca="1">IF(C1144=1,60*SummonTypeTable!$Q$2/OFFSET(I1144,0,-4),
IF(I1144&lt;&gt;OFFSET(I1144,-1,0),OFFSET(I1144,-1,0)/OFFSET(I1144,0,-4),""))</f>
        <v>2.0138888888888888</v>
      </c>
      <c r="L1144" t="str">
        <f t="shared" ca="1" si="224"/>
        <v>cu</v>
      </c>
      <c r="M1144" t="s">
        <v>81</v>
      </c>
      <c r="N1144" t="s">
        <v>146</v>
      </c>
      <c r="O1144">
        <v>50</v>
      </c>
      <c r="P1144" t="str">
        <f t="shared" si="214"/>
        <v>에너지너무많음</v>
      </c>
      <c r="Q1144" t="str">
        <f t="shared" ca="1" si="220"/>
        <v>cu</v>
      </c>
      <c r="R1144" t="s">
        <v>81</v>
      </c>
      <c r="S1144" t="s">
        <v>147</v>
      </c>
      <c r="T1144">
        <v>250</v>
      </c>
      <c r="U1144" t="str">
        <f t="shared" ca="1" si="211"/>
        <v>cu</v>
      </c>
      <c r="V1144" t="str">
        <f t="shared" si="215"/>
        <v>EN</v>
      </c>
      <c r="W1144">
        <f t="shared" si="216"/>
        <v>50</v>
      </c>
      <c r="X1144" t="str">
        <f t="shared" ca="1" si="217"/>
        <v>cu</v>
      </c>
      <c r="Y1144" t="str">
        <f t="shared" si="218"/>
        <v>GO</v>
      </c>
      <c r="Z1144">
        <f t="shared" si="219"/>
        <v>250</v>
      </c>
    </row>
    <row r="1145" spans="1:26">
      <c r="A1145" t="str">
        <f t="shared" si="222"/>
        <v>rt4</v>
      </c>
      <c r="B1145" t="str">
        <f t="shared" si="223"/>
        <v>루틴4</v>
      </c>
      <c r="C1145">
        <v>8</v>
      </c>
      <c r="D1145">
        <v>9</v>
      </c>
      <c r="E1145">
        <f t="shared" ca="1" si="221"/>
        <v>57</v>
      </c>
      <c r="F1145">
        <f ca="1">(60+SUMIF(OFFSET(N1145,-$C1145+1,0,$C1145),"EN",OFFSET(O1145,-$C1145+1,0,$C1145)))*SummonTypeTable!$Q$2</f>
        <v>130</v>
      </c>
      <c r="G1145" t="str">
        <f ca="1">IF(C1145=1,60*SummonTypeTable!$Q$2-OFFSET(F1145,0,-1),
IF(F1145&lt;&gt;OFFSET(F1145,-1,0),OFFSET(F1145,-1,0)-OFFSET(F1145,0,-1),""))</f>
        <v/>
      </c>
      <c r="H1145" t="str">
        <f ca="1">IF(C1145=1,60*SummonTypeTable!$Q$2/OFFSET(F1145,0,-1),
IF(F1145&lt;&gt;OFFSET(F1145,-1,0),OFFSET(F1145,-1,0)/OFFSET(F1145,0,-1),""))</f>
        <v/>
      </c>
      <c r="I1145">
        <f ca="1">(60+SUMIF(OFFSET(N1145,-$C1145+1,0,$C1145),"EN",OFFSET(O1145,-$C1145+1,0,$C1145))+SUMIF(OFFSET(S1145,-$C1145+1,0,$C1145),"EN",OFFSET(T1145,-$C1145+1,0,$C1145)))*SummonTypeTable!$Q$2</f>
        <v>130</v>
      </c>
      <c r="J1145" t="str">
        <f ca="1">IF(C1145=1,60*SummonTypeTable!$Q$2-OFFSET(I1145,0,-4),
IF(I1145&lt;&gt;OFFSET(I1145,-1,0),OFFSET(I1145,-1,0)-OFFSET(I1145,0,-4),""))</f>
        <v/>
      </c>
      <c r="K1145" t="str">
        <f ca="1">IF(C1145=1,60*SummonTypeTable!$Q$2/OFFSET(I1145,0,-4),
IF(I1145&lt;&gt;OFFSET(I1145,-1,0),OFFSET(I1145,-1,0)/OFFSET(I1145,0,-4),""))</f>
        <v/>
      </c>
      <c r="L1145" t="str">
        <f t="shared" ca="1" si="224"/>
        <v>it</v>
      </c>
      <c r="M1145" t="s">
        <v>139</v>
      </c>
      <c r="N1145" t="s">
        <v>138</v>
      </c>
      <c r="O1145">
        <v>1</v>
      </c>
      <c r="P1145" t="str">
        <f t="shared" si="214"/>
        <v/>
      </c>
      <c r="Q1145" t="str">
        <f t="shared" ca="1" si="220"/>
        <v>cu</v>
      </c>
      <c r="R1145" t="s">
        <v>81</v>
      </c>
      <c r="S1145" t="s">
        <v>147</v>
      </c>
      <c r="T1145">
        <v>275</v>
      </c>
      <c r="U1145" t="str">
        <f t="shared" ca="1" si="211"/>
        <v>it</v>
      </c>
      <c r="V1145" t="str">
        <f t="shared" si="215"/>
        <v>Cash_sSpellGacha</v>
      </c>
      <c r="W1145">
        <f t="shared" si="216"/>
        <v>1</v>
      </c>
      <c r="X1145" t="str">
        <f t="shared" ca="1" si="217"/>
        <v>cu</v>
      </c>
      <c r="Y1145" t="str">
        <f t="shared" si="218"/>
        <v>GO</v>
      </c>
      <c r="Z1145">
        <f t="shared" si="219"/>
        <v>275</v>
      </c>
    </row>
    <row r="1146" spans="1:26">
      <c r="A1146" t="str">
        <f t="shared" si="222"/>
        <v>rt4</v>
      </c>
      <c r="B1146" t="str">
        <f t="shared" si="223"/>
        <v>루틴4</v>
      </c>
      <c r="C1146">
        <v>9</v>
      </c>
      <c r="D1146">
        <v>2</v>
      </c>
      <c r="E1146">
        <f t="shared" ca="1" si="221"/>
        <v>59</v>
      </c>
      <c r="F1146">
        <f ca="1">(60+SUMIF(OFFSET(N1146,-$C1146+1,0,$C1146),"EN",OFFSET(O1146,-$C1146+1,0,$C1146)))*SummonTypeTable!$Q$2</f>
        <v>130</v>
      </c>
      <c r="G1146" t="str">
        <f ca="1">IF(C1146=1,60*SummonTypeTable!$Q$2-OFFSET(F1146,0,-1),
IF(F1146&lt;&gt;OFFSET(F1146,-1,0),OFFSET(F1146,-1,0)-OFFSET(F1146,0,-1),""))</f>
        <v/>
      </c>
      <c r="H1146" t="str">
        <f ca="1">IF(C1146=1,60*SummonTypeTable!$Q$2/OFFSET(F1146,0,-1),
IF(F1146&lt;&gt;OFFSET(F1146,-1,0),OFFSET(F1146,-1,0)/OFFSET(F1146,0,-1),""))</f>
        <v/>
      </c>
      <c r="I1146">
        <f ca="1">(60+SUMIF(OFFSET(N1146,-$C1146+1,0,$C1146),"EN",OFFSET(O1146,-$C1146+1,0,$C1146))+SUMIF(OFFSET(S1146,-$C1146+1,0,$C1146),"EN",OFFSET(T1146,-$C1146+1,0,$C1146)))*SummonTypeTable!$Q$2</f>
        <v>130</v>
      </c>
      <c r="J1146" t="str">
        <f ca="1">IF(C1146=1,60*SummonTypeTable!$Q$2-OFFSET(I1146,0,-4),
IF(I1146&lt;&gt;OFFSET(I1146,-1,0),OFFSET(I1146,-1,0)-OFFSET(I1146,0,-4),""))</f>
        <v/>
      </c>
      <c r="K1146" t="str">
        <f ca="1">IF(C1146=1,60*SummonTypeTable!$Q$2/OFFSET(I1146,0,-4),
IF(I1146&lt;&gt;OFFSET(I1146,-1,0),OFFSET(I1146,-1,0)/OFFSET(I1146,0,-4),""))</f>
        <v/>
      </c>
      <c r="L1146" t="str">
        <f t="shared" ca="1" si="224"/>
        <v>cu</v>
      </c>
      <c r="M1146" t="s">
        <v>81</v>
      </c>
      <c r="N1146" t="s">
        <v>147</v>
      </c>
      <c r="O1146">
        <v>600</v>
      </c>
      <c r="P1146" t="str">
        <f t="shared" si="214"/>
        <v/>
      </c>
      <c r="Q1146" t="str">
        <f t="shared" ca="1" si="220"/>
        <v>cu</v>
      </c>
      <c r="R1146" t="s">
        <v>81</v>
      </c>
      <c r="S1146" t="s">
        <v>147</v>
      </c>
      <c r="T1146">
        <v>300</v>
      </c>
      <c r="U1146" t="str">
        <f t="shared" ca="1" si="211"/>
        <v>cu</v>
      </c>
      <c r="V1146" t="str">
        <f t="shared" si="215"/>
        <v>GO</v>
      </c>
      <c r="W1146">
        <f t="shared" si="216"/>
        <v>600</v>
      </c>
      <c r="X1146" t="str">
        <f t="shared" ca="1" si="217"/>
        <v>cu</v>
      </c>
      <c r="Y1146" t="str">
        <f t="shared" si="218"/>
        <v>GO</v>
      </c>
      <c r="Z1146">
        <f t="shared" si="219"/>
        <v>300</v>
      </c>
    </row>
    <row r="1147" spans="1:26">
      <c r="A1147" t="str">
        <f t="shared" si="222"/>
        <v>rt4</v>
      </c>
      <c r="B1147" t="str">
        <f t="shared" si="223"/>
        <v>루틴4</v>
      </c>
      <c r="C1147">
        <v>10</v>
      </c>
      <c r="D1147">
        <v>3</v>
      </c>
      <c r="E1147">
        <f t="shared" ca="1" si="221"/>
        <v>62</v>
      </c>
      <c r="F1147">
        <f ca="1">(60+SUMIF(OFFSET(N1147,-$C1147+1,0,$C1147),"EN",OFFSET(O1147,-$C1147+1,0,$C1147)))*SummonTypeTable!$Q$2</f>
        <v>130</v>
      </c>
      <c r="G1147" t="str">
        <f ca="1">IF(C1147=1,60*SummonTypeTable!$Q$2-OFFSET(F1147,0,-1),
IF(F1147&lt;&gt;OFFSET(F1147,-1,0),OFFSET(F1147,-1,0)-OFFSET(F1147,0,-1),""))</f>
        <v/>
      </c>
      <c r="H1147" t="str">
        <f ca="1">IF(C1147=1,60*SummonTypeTable!$Q$2/OFFSET(F1147,0,-1),
IF(F1147&lt;&gt;OFFSET(F1147,-1,0),OFFSET(F1147,-1,0)/OFFSET(F1147,0,-1),""))</f>
        <v/>
      </c>
      <c r="I1147">
        <f ca="1">(60+SUMIF(OFFSET(N1147,-$C1147+1,0,$C1147),"EN",OFFSET(O1147,-$C1147+1,0,$C1147))+SUMIF(OFFSET(S1147,-$C1147+1,0,$C1147),"EN",OFFSET(T1147,-$C1147+1,0,$C1147)))*SummonTypeTable!$Q$2</f>
        <v>130</v>
      </c>
      <c r="J1147" t="str">
        <f ca="1">IF(C1147=1,60*SummonTypeTable!$Q$2-OFFSET(I1147,0,-4),
IF(I1147&lt;&gt;OFFSET(I1147,-1,0),OFFSET(I1147,-1,0)-OFFSET(I1147,0,-4),""))</f>
        <v/>
      </c>
      <c r="K1147" t="str">
        <f ca="1">IF(C1147=1,60*SummonTypeTable!$Q$2/OFFSET(I1147,0,-4),
IF(I1147&lt;&gt;OFFSET(I1147,-1,0),OFFSET(I1147,-1,0)/OFFSET(I1147,0,-4),""))</f>
        <v/>
      </c>
      <c r="L1147" t="str">
        <f t="shared" ca="1" si="224"/>
        <v>it</v>
      </c>
      <c r="M1147" t="s">
        <v>139</v>
      </c>
      <c r="N1147" t="s">
        <v>140</v>
      </c>
      <c r="O1147">
        <v>1</v>
      </c>
      <c r="P1147" t="str">
        <f t="shared" si="214"/>
        <v/>
      </c>
      <c r="Q1147" t="str">
        <f t="shared" ca="1" si="220"/>
        <v>cu</v>
      </c>
      <c r="R1147" t="s">
        <v>81</v>
      </c>
      <c r="S1147" t="s">
        <v>147</v>
      </c>
      <c r="T1147">
        <v>325</v>
      </c>
      <c r="U1147" t="str">
        <f t="shared" ca="1" si="211"/>
        <v>it</v>
      </c>
      <c r="V1147" t="str">
        <f t="shared" si="215"/>
        <v>Cash_sCharacterGacha</v>
      </c>
      <c r="W1147">
        <f t="shared" si="216"/>
        <v>1</v>
      </c>
      <c r="X1147" t="str">
        <f t="shared" ca="1" si="217"/>
        <v>cu</v>
      </c>
      <c r="Y1147" t="str">
        <f t="shared" si="218"/>
        <v>GO</v>
      </c>
      <c r="Z1147">
        <f t="shared" si="219"/>
        <v>325</v>
      </c>
    </row>
    <row r="1148" spans="1:26">
      <c r="A1148" t="str">
        <f t="shared" si="222"/>
        <v>rt4</v>
      </c>
      <c r="B1148" t="str">
        <f t="shared" si="223"/>
        <v>루틴4</v>
      </c>
      <c r="C1148">
        <v>11</v>
      </c>
      <c r="D1148">
        <v>10</v>
      </c>
      <c r="E1148">
        <f t="shared" ca="1" si="221"/>
        <v>72</v>
      </c>
      <c r="F1148">
        <f ca="1">(60+SUMIF(OFFSET(N1148,-$C1148+1,0,$C1148),"EN",OFFSET(O1148,-$C1148+1,0,$C1148)))*SummonTypeTable!$Q$2</f>
        <v>166.66666666666666</v>
      </c>
      <c r="G1148">
        <f ca="1">IF(C1148=1,60*SummonTypeTable!$Q$2-OFFSET(F1148,0,-1),
IF(F1148&lt;&gt;OFFSET(F1148,-1,0),OFFSET(F1148,-1,0)-OFFSET(F1148,0,-1),""))</f>
        <v>58</v>
      </c>
      <c r="H1148">
        <f ca="1">IF(C1148=1,60*SummonTypeTable!$Q$2/OFFSET(F1148,0,-1),
IF(F1148&lt;&gt;OFFSET(F1148,-1,0),OFFSET(F1148,-1,0)/OFFSET(F1148,0,-1),""))</f>
        <v>1.8055555555555556</v>
      </c>
      <c r="I1148">
        <f ca="1">(60+SUMIF(OFFSET(N1148,-$C1148+1,0,$C1148),"EN",OFFSET(O1148,-$C1148+1,0,$C1148))+SUMIF(OFFSET(S1148,-$C1148+1,0,$C1148),"EN",OFFSET(T1148,-$C1148+1,0,$C1148)))*SummonTypeTable!$Q$2</f>
        <v>166.66666666666666</v>
      </c>
      <c r="J1148">
        <f ca="1">IF(C1148=1,60*SummonTypeTable!$Q$2-OFFSET(I1148,0,-4),
IF(I1148&lt;&gt;OFFSET(I1148,-1,0),OFFSET(I1148,-1,0)-OFFSET(I1148,0,-4),""))</f>
        <v>58</v>
      </c>
      <c r="K1148">
        <f ca="1">IF(C1148=1,60*SummonTypeTable!$Q$2/OFFSET(I1148,0,-4),
IF(I1148&lt;&gt;OFFSET(I1148,-1,0),OFFSET(I1148,-1,0)/OFFSET(I1148,0,-4),""))</f>
        <v>1.8055555555555556</v>
      </c>
      <c r="L1148" t="str">
        <f t="shared" ca="1" si="224"/>
        <v>cu</v>
      </c>
      <c r="M1148" t="s">
        <v>81</v>
      </c>
      <c r="N1148" t="s">
        <v>146</v>
      </c>
      <c r="O1148">
        <v>55</v>
      </c>
      <c r="P1148" t="str">
        <f t="shared" si="214"/>
        <v>에너지너무많음</v>
      </c>
      <c r="Q1148" t="str">
        <f t="shared" ca="1" si="220"/>
        <v>cu</v>
      </c>
      <c r="R1148" t="s">
        <v>81</v>
      </c>
      <c r="S1148" t="s">
        <v>147</v>
      </c>
      <c r="T1148">
        <v>350</v>
      </c>
      <c r="U1148" t="str">
        <f t="shared" ca="1" si="211"/>
        <v>cu</v>
      </c>
      <c r="V1148" t="str">
        <f t="shared" si="215"/>
        <v>EN</v>
      </c>
      <c r="W1148">
        <f t="shared" si="216"/>
        <v>55</v>
      </c>
      <c r="X1148" t="str">
        <f t="shared" ca="1" si="217"/>
        <v>cu</v>
      </c>
      <c r="Y1148" t="str">
        <f t="shared" si="218"/>
        <v>GO</v>
      </c>
      <c r="Z1148">
        <f t="shared" si="219"/>
        <v>350</v>
      </c>
    </row>
    <row r="1149" spans="1:26">
      <c r="A1149" t="str">
        <f t="shared" si="222"/>
        <v>rt4</v>
      </c>
      <c r="B1149" t="str">
        <f t="shared" si="223"/>
        <v>루틴4</v>
      </c>
      <c r="C1149">
        <v>12</v>
      </c>
      <c r="D1149">
        <v>13</v>
      </c>
      <c r="E1149">
        <f t="shared" ca="1" si="221"/>
        <v>85</v>
      </c>
      <c r="F1149">
        <f ca="1">(60+SUMIF(OFFSET(N1149,-$C1149+1,0,$C1149),"EN",OFFSET(O1149,-$C1149+1,0,$C1149)))*SummonTypeTable!$Q$2</f>
        <v>166.66666666666666</v>
      </c>
      <c r="G1149" t="str">
        <f ca="1">IF(C1149=1,60*SummonTypeTable!$Q$2-OFFSET(F1149,0,-1),
IF(F1149&lt;&gt;OFFSET(F1149,-1,0),OFFSET(F1149,-1,0)-OFFSET(F1149,0,-1),""))</f>
        <v/>
      </c>
      <c r="H1149" t="str">
        <f ca="1">IF(C1149=1,60*SummonTypeTable!$Q$2/OFFSET(F1149,0,-1),
IF(F1149&lt;&gt;OFFSET(F1149,-1,0),OFFSET(F1149,-1,0)/OFFSET(F1149,0,-1),""))</f>
        <v/>
      </c>
      <c r="I1149">
        <f ca="1">(60+SUMIF(OFFSET(N1149,-$C1149+1,0,$C1149),"EN",OFFSET(O1149,-$C1149+1,0,$C1149))+SUMIF(OFFSET(S1149,-$C1149+1,0,$C1149),"EN",OFFSET(T1149,-$C1149+1,0,$C1149)))*SummonTypeTable!$Q$2</f>
        <v>166.66666666666666</v>
      </c>
      <c r="J1149" t="str">
        <f ca="1">IF(C1149=1,60*SummonTypeTable!$Q$2-OFFSET(I1149,0,-4),
IF(I1149&lt;&gt;OFFSET(I1149,-1,0),OFFSET(I1149,-1,0)-OFFSET(I1149,0,-4),""))</f>
        <v/>
      </c>
      <c r="K1149" t="str">
        <f ca="1">IF(C1149=1,60*SummonTypeTable!$Q$2/OFFSET(I1149,0,-4),
IF(I1149&lt;&gt;OFFSET(I1149,-1,0),OFFSET(I1149,-1,0)/OFFSET(I1149,0,-4),""))</f>
        <v/>
      </c>
      <c r="L1149" t="str">
        <f t="shared" ca="1" si="224"/>
        <v>cu</v>
      </c>
      <c r="M1149" t="s">
        <v>81</v>
      </c>
      <c r="N1149" t="s">
        <v>147</v>
      </c>
      <c r="O1149">
        <v>750</v>
      </c>
      <c r="P1149" t="str">
        <f t="shared" si="214"/>
        <v/>
      </c>
      <c r="Q1149" t="str">
        <f t="shared" ca="1" si="220"/>
        <v>cu</v>
      </c>
      <c r="R1149" t="s">
        <v>81</v>
      </c>
      <c r="S1149" t="s">
        <v>147</v>
      </c>
      <c r="T1149">
        <v>375</v>
      </c>
      <c r="U1149" t="str">
        <f t="shared" ca="1" si="211"/>
        <v>cu</v>
      </c>
      <c r="V1149" t="str">
        <f t="shared" si="215"/>
        <v>GO</v>
      </c>
      <c r="W1149">
        <f t="shared" si="216"/>
        <v>750</v>
      </c>
      <c r="X1149" t="str">
        <f t="shared" ca="1" si="217"/>
        <v>cu</v>
      </c>
      <c r="Y1149" t="str">
        <f t="shared" si="218"/>
        <v>GO</v>
      </c>
      <c r="Z1149">
        <f t="shared" si="219"/>
        <v>375</v>
      </c>
    </row>
    <row r="1150" spans="1:26">
      <c r="A1150" t="str">
        <f t="shared" si="222"/>
        <v>rt4</v>
      </c>
      <c r="B1150" t="str">
        <f t="shared" si="223"/>
        <v>루틴4</v>
      </c>
      <c r="C1150">
        <v>13</v>
      </c>
      <c r="D1150">
        <v>5</v>
      </c>
      <c r="E1150">
        <f t="shared" ca="1" si="221"/>
        <v>90</v>
      </c>
      <c r="F1150">
        <f ca="1">(60+SUMIF(OFFSET(N1150,-$C1150+1,0,$C1150),"EN",OFFSET(O1150,-$C1150+1,0,$C1150)))*SummonTypeTable!$Q$2</f>
        <v>166.66666666666666</v>
      </c>
      <c r="G1150" t="str">
        <f ca="1">IF(C1150=1,60*SummonTypeTable!$Q$2-OFFSET(F1150,0,-1),
IF(F1150&lt;&gt;OFFSET(F1150,-1,0),OFFSET(F1150,-1,0)-OFFSET(F1150,0,-1),""))</f>
        <v/>
      </c>
      <c r="H1150" t="str">
        <f ca="1">IF(C1150=1,60*SummonTypeTable!$Q$2/OFFSET(F1150,0,-1),
IF(F1150&lt;&gt;OFFSET(F1150,-1,0),OFFSET(F1150,-1,0)/OFFSET(F1150,0,-1),""))</f>
        <v/>
      </c>
      <c r="I1150">
        <f ca="1">(60+SUMIF(OFFSET(N1150,-$C1150+1,0,$C1150),"EN",OFFSET(O1150,-$C1150+1,0,$C1150))+SUMIF(OFFSET(S1150,-$C1150+1,0,$C1150),"EN",OFFSET(T1150,-$C1150+1,0,$C1150)))*SummonTypeTable!$Q$2</f>
        <v>166.66666666666666</v>
      </c>
      <c r="J1150" t="str">
        <f ca="1">IF(C1150=1,60*SummonTypeTable!$Q$2-OFFSET(I1150,0,-4),
IF(I1150&lt;&gt;OFFSET(I1150,-1,0),OFFSET(I1150,-1,0)-OFFSET(I1150,0,-4),""))</f>
        <v/>
      </c>
      <c r="K1150" t="str">
        <f ca="1">IF(C1150=1,60*SummonTypeTable!$Q$2/OFFSET(I1150,0,-4),
IF(I1150&lt;&gt;OFFSET(I1150,-1,0),OFFSET(I1150,-1,0)/OFFSET(I1150,0,-4),""))</f>
        <v/>
      </c>
      <c r="L1150" t="str">
        <f t="shared" ca="1" si="224"/>
        <v>it</v>
      </c>
      <c r="M1150" t="s">
        <v>139</v>
      </c>
      <c r="N1150" t="s">
        <v>138</v>
      </c>
      <c r="O1150">
        <v>1</v>
      </c>
      <c r="P1150" t="str">
        <f t="shared" si="214"/>
        <v/>
      </c>
      <c r="Q1150" t="str">
        <f t="shared" ca="1" si="220"/>
        <v>cu</v>
      </c>
      <c r="R1150" t="s">
        <v>81</v>
      </c>
      <c r="S1150" t="s">
        <v>147</v>
      </c>
      <c r="T1150">
        <v>400</v>
      </c>
      <c r="U1150" t="str">
        <f t="shared" ca="1" si="211"/>
        <v>it</v>
      </c>
      <c r="V1150" t="str">
        <f t="shared" si="215"/>
        <v>Cash_sSpellGacha</v>
      </c>
      <c r="W1150">
        <f t="shared" si="216"/>
        <v>1</v>
      </c>
      <c r="X1150" t="str">
        <f t="shared" ca="1" si="217"/>
        <v>cu</v>
      </c>
      <c r="Y1150" t="str">
        <f t="shared" si="218"/>
        <v>GO</v>
      </c>
      <c r="Z1150">
        <f t="shared" si="219"/>
        <v>400</v>
      </c>
    </row>
    <row r="1151" spans="1:26">
      <c r="A1151" t="str">
        <f t="shared" si="222"/>
        <v>rt4</v>
      </c>
      <c r="B1151" t="str">
        <f t="shared" si="223"/>
        <v>루틴4</v>
      </c>
      <c r="C1151">
        <v>14</v>
      </c>
      <c r="D1151">
        <v>10</v>
      </c>
      <c r="E1151">
        <f t="shared" ca="1" si="221"/>
        <v>100</v>
      </c>
      <c r="F1151">
        <f ca="1">(60+SUMIF(OFFSET(N1151,-$C1151+1,0,$C1151),"EN",OFFSET(O1151,-$C1151+1,0,$C1151)))*SummonTypeTable!$Q$2</f>
        <v>166.66666666666666</v>
      </c>
      <c r="G1151" t="str">
        <f ca="1">IF(C1151=1,60*SummonTypeTable!$Q$2-OFFSET(F1151,0,-1),
IF(F1151&lt;&gt;OFFSET(F1151,-1,0),OFFSET(F1151,-1,0)-OFFSET(F1151,0,-1),""))</f>
        <v/>
      </c>
      <c r="H1151" t="str">
        <f ca="1">IF(C1151=1,60*SummonTypeTable!$Q$2/OFFSET(F1151,0,-1),
IF(F1151&lt;&gt;OFFSET(F1151,-1,0),OFFSET(F1151,-1,0)/OFFSET(F1151,0,-1),""))</f>
        <v/>
      </c>
      <c r="I1151">
        <f ca="1">(60+SUMIF(OFFSET(N1151,-$C1151+1,0,$C1151),"EN",OFFSET(O1151,-$C1151+1,0,$C1151))+SUMIF(OFFSET(S1151,-$C1151+1,0,$C1151),"EN",OFFSET(T1151,-$C1151+1,0,$C1151)))*SummonTypeTable!$Q$2</f>
        <v>166.66666666666666</v>
      </c>
      <c r="J1151" t="str">
        <f ca="1">IF(C1151=1,60*SummonTypeTable!$Q$2-OFFSET(I1151,0,-4),
IF(I1151&lt;&gt;OFFSET(I1151,-1,0),OFFSET(I1151,-1,0)-OFFSET(I1151,0,-4),""))</f>
        <v/>
      </c>
      <c r="K1151" t="str">
        <f ca="1">IF(C1151=1,60*SummonTypeTable!$Q$2/OFFSET(I1151,0,-4),
IF(I1151&lt;&gt;OFFSET(I1151,-1,0),OFFSET(I1151,-1,0)/OFFSET(I1151,0,-4),""))</f>
        <v/>
      </c>
      <c r="L1151" t="str">
        <f t="shared" ca="1" si="224"/>
        <v>cu</v>
      </c>
      <c r="M1151" t="s">
        <v>81</v>
      </c>
      <c r="N1151" t="s">
        <v>153</v>
      </c>
      <c r="O1151">
        <v>3</v>
      </c>
      <c r="P1151" t="str">
        <f t="shared" si="214"/>
        <v/>
      </c>
      <c r="Q1151" t="str">
        <f t="shared" ca="1" si="220"/>
        <v>cu</v>
      </c>
      <c r="R1151" t="s">
        <v>81</v>
      </c>
      <c r="S1151" t="s">
        <v>153</v>
      </c>
      <c r="T1151">
        <v>1</v>
      </c>
      <c r="U1151" t="str">
        <f t="shared" ca="1" si="211"/>
        <v>cu</v>
      </c>
      <c r="V1151" t="str">
        <f t="shared" si="215"/>
        <v>DI</v>
      </c>
      <c r="W1151">
        <f t="shared" si="216"/>
        <v>3</v>
      </c>
      <c r="X1151" t="str">
        <f t="shared" ca="1" si="217"/>
        <v>cu</v>
      </c>
      <c r="Y1151" t="str">
        <f t="shared" si="218"/>
        <v>DI</v>
      </c>
      <c r="Z1151">
        <f t="shared" si="219"/>
        <v>1</v>
      </c>
    </row>
    <row r="1152" spans="1:26">
      <c r="A1152" t="str">
        <f t="shared" si="222"/>
        <v>rt4</v>
      </c>
      <c r="B1152" t="str">
        <f t="shared" si="223"/>
        <v>루틴4</v>
      </c>
      <c r="C1152">
        <v>15</v>
      </c>
      <c r="D1152">
        <v>16</v>
      </c>
      <c r="E1152">
        <f t="shared" ca="1" si="221"/>
        <v>116</v>
      </c>
      <c r="F1152">
        <f ca="1">(60+SUMIF(OFFSET(N1152,-$C1152+1,0,$C1152),"EN",OFFSET(O1152,-$C1152+1,0,$C1152)))*SummonTypeTable!$Q$2</f>
        <v>166.66666666666666</v>
      </c>
      <c r="G1152" t="str">
        <f ca="1">IF(C1152=1,60*SummonTypeTable!$Q$2-OFFSET(F1152,0,-1),
IF(F1152&lt;&gt;OFFSET(F1152,-1,0),OFFSET(F1152,-1,0)-OFFSET(F1152,0,-1),""))</f>
        <v/>
      </c>
      <c r="H1152" t="str">
        <f ca="1">IF(C1152=1,60*SummonTypeTable!$Q$2/OFFSET(F1152,0,-1),
IF(F1152&lt;&gt;OFFSET(F1152,-1,0),OFFSET(F1152,-1,0)/OFFSET(F1152,0,-1),""))</f>
        <v/>
      </c>
      <c r="I1152">
        <f ca="1">(60+SUMIF(OFFSET(N1152,-$C1152+1,0,$C1152),"EN",OFFSET(O1152,-$C1152+1,0,$C1152))+SUMIF(OFFSET(S1152,-$C1152+1,0,$C1152),"EN",OFFSET(T1152,-$C1152+1,0,$C1152)))*SummonTypeTable!$Q$2</f>
        <v>166.66666666666666</v>
      </c>
      <c r="J1152" t="str">
        <f ca="1">IF(C1152=1,60*SummonTypeTable!$Q$2-OFFSET(I1152,0,-4),
IF(I1152&lt;&gt;OFFSET(I1152,-1,0),OFFSET(I1152,-1,0)-OFFSET(I1152,0,-4),""))</f>
        <v/>
      </c>
      <c r="K1152" t="str">
        <f ca="1">IF(C1152=1,60*SummonTypeTable!$Q$2/OFFSET(I1152,0,-4),
IF(I1152&lt;&gt;OFFSET(I1152,-1,0),OFFSET(I1152,-1,0)/OFFSET(I1152,0,-4),""))</f>
        <v/>
      </c>
      <c r="L1152" t="str">
        <f t="shared" ca="1" si="224"/>
        <v>cu</v>
      </c>
      <c r="M1152" t="s">
        <v>81</v>
      </c>
      <c r="N1152" t="s">
        <v>147</v>
      </c>
      <c r="O1152">
        <v>900</v>
      </c>
      <c r="P1152" t="str">
        <f t="shared" si="214"/>
        <v/>
      </c>
      <c r="Q1152" t="str">
        <f t="shared" ca="1" si="220"/>
        <v>cu</v>
      </c>
      <c r="R1152" t="s">
        <v>81</v>
      </c>
      <c r="S1152" t="s">
        <v>147</v>
      </c>
      <c r="T1152">
        <v>450</v>
      </c>
      <c r="U1152" t="str">
        <f t="shared" ca="1" si="211"/>
        <v>cu</v>
      </c>
      <c r="V1152" t="str">
        <f t="shared" si="215"/>
        <v>GO</v>
      </c>
      <c r="W1152">
        <f t="shared" si="216"/>
        <v>900</v>
      </c>
      <c r="X1152" t="str">
        <f t="shared" ca="1" si="217"/>
        <v>cu</v>
      </c>
      <c r="Y1152" t="str">
        <f t="shared" si="218"/>
        <v>GO</v>
      </c>
      <c r="Z1152">
        <f t="shared" si="219"/>
        <v>450</v>
      </c>
    </row>
    <row r="1153" spans="1:26">
      <c r="A1153" t="str">
        <f t="shared" si="222"/>
        <v>rt4</v>
      </c>
      <c r="B1153" t="str">
        <f t="shared" si="223"/>
        <v>루틴4</v>
      </c>
      <c r="C1153">
        <v>16</v>
      </c>
      <c r="D1153">
        <v>16</v>
      </c>
      <c r="E1153">
        <f t="shared" ca="1" si="221"/>
        <v>132</v>
      </c>
      <c r="F1153">
        <f ca="1">(60+SUMIF(OFFSET(N1153,-$C1153+1,0,$C1153),"EN",OFFSET(O1153,-$C1153+1,0,$C1153)))*SummonTypeTable!$Q$2</f>
        <v>200</v>
      </c>
      <c r="G1153">
        <f ca="1">IF(C1153=1,60*SummonTypeTable!$Q$2-OFFSET(F1153,0,-1),
IF(F1153&lt;&gt;OFFSET(F1153,-1,0),OFFSET(F1153,-1,0)-OFFSET(F1153,0,-1),""))</f>
        <v>34.666666666666657</v>
      </c>
      <c r="H1153">
        <f ca="1">IF(C1153=1,60*SummonTypeTable!$Q$2/OFFSET(F1153,0,-1),
IF(F1153&lt;&gt;OFFSET(F1153,-1,0),OFFSET(F1153,-1,0)/OFFSET(F1153,0,-1),""))</f>
        <v>1.2626262626262625</v>
      </c>
      <c r="I1153">
        <f ca="1">(60+SUMIF(OFFSET(N1153,-$C1153+1,0,$C1153),"EN",OFFSET(O1153,-$C1153+1,0,$C1153))+SUMIF(OFFSET(S1153,-$C1153+1,0,$C1153),"EN",OFFSET(T1153,-$C1153+1,0,$C1153)))*SummonTypeTable!$Q$2</f>
        <v>200</v>
      </c>
      <c r="J1153">
        <f ca="1">IF(C1153=1,60*SummonTypeTable!$Q$2-OFFSET(I1153,0,-4),
IF(I1153&lt;&gt;OFFSET(I1153,-1,0),OFFSET(I1153,-1,0)-OFFSET(I1153,0,-4),""))</f>
        <v>34.666666666666657</v>
      </c>
      <c r="K1153">
        <f ca="1">IF(C1153=1,60*SummonTypeTable!$Q$2/OFFSET(I1153,0,-4),
IF(I1153&lt;&gt;OFFSET(I1153,-1,0),OFFSET(I1153,-1,0)/OFFSET(I1153,0,-4),""))</f>
        <v>1.2626262626262625</v>
      </c>
      <c r="L1153" t="str">
        <f t="shared" ca="1" si="224"/>
        <v>cu</v>
      </c>
      <c r="M1153" t="s">
        <v>81</v>
      </c>
      <c r="N1153" t="s">
        <v>146</v>
      </c>
      <c r="O1153">
        <v>50</v>
      </c>
      <c r="P1153" t="str">
        <f t="shared" si="214"/>
        <v>에너지너무많음</v>
      </c>
      <c r="Q1153" t="str">
        <f t="shared" ca="1" si="220"/>
        <v>cu</v>
      </c>
      <c r="R1153" t="s">
        <v>81</v>
      </c>
      <c r="S1153" t="s">
        <v>147</v>
      </c>
      <c r="T1153">
        <v>475</v>
      </c>
      <c r="U1153" t="str">
        <f t="shared" ca="1" si="211"/>
        <v>cu</v>
      </c>
      <c r="V1153" t="str">
        <f t="shared" si="215"/>
        <v>EN</v>
      </c>
      <c r="W1153">
        <f t="shared" si="216"/>
        <v>50</v>
      </c>
      <c r="X1153" t="str">
        <f t="shared" ca="1" si="217"/>
        <v>cu</v>
      </c>
      <c r="Y1153" t="str">
        <f t="shared" si="218"/>
        <v>GO</v>
      </c>
      <c r="Z1153">
        <f t="shared" si="219"/>
        <v>475</v>
      </c>
    </row>
    <row r="1154" spans="1:26">
      <c r="A1154" t="str">
        <f t="shared" si="222"/>
        <v>rt4</v>
      </c>
      <c r="B1154" t="str">
        <f t="shared" si="223"/>
        <v>루틴4</v>
      </c>
      <c r="C1154">
        <v>17</v>
      </c>
      <c r="D1154">
        <v>19</v>
      </c>
      <c r="E1154">
        <f t="shared" ca="1" si="221"/>
        <v>151</v>
      </c>
      <c r="F1154">
        <f ca="1">(60+SUMIF(OFFSET(N1154,-$C1154+1,0,$C1154),"EN",OFFSET(O1154,-$C1154+1,0,$C1154)))*SummonTypeTable!$Q$2</f>
        <v>200</v>
      </c>
      <c r="G1154" t="str">
        <f ca="1">IF(C1154=1,60*SummonTypeTable!$Q$2-OFFSET(F1154,0,-1),
IF(F1154&lt;&gt;OFFSET(F1154,-1,0),OFFSET(F1154,-1,0)-OFFSET(F1154,0,-1),""))</f>
        <v/>
      </c>
      <c r="H1154" t="str">
        <f ca="1">IF(C1154=1,60*SummonTypeTable!$Q$2/OFFSET(F1154,0,-1),
IF(F1154&lt;&gt;OFFSET(F1154,-1,0),OFFSET(F1154,-1,0)/OFFSET(F1154,0,-1),""))</f>
        <v/>
      </c>
      <c r="I1154">
        <f ca="1">(60+SUMIF(OFFSET(N1154,-$C1154+1,0,$C1154),"EN",OFFSET(O1154,-$C1154+1,0,$C1154))+SUMIF(OFFSET(S1154,-$C1154+1,0,$C1154),"EN",OFFSET(T1154,-$C1154+1,0,$C1154)))*SummonTypeTable!$Q$2</f>
        <v>200</v>
      </c>
      <c r="J1154" t="str">
        <f ca="1">IF(C1154=1,60*SummonTypeTable!$Q$2-OFFSET(I1154,0,-4),
IF(I1154&lt;&gt;OFFSET(I1154,-1,0),OFFSET(I1154,-1,0)-OFFSET(I1154,0,-4),""))</f>
        <v/>
      </c>
      <c r="K1154" t="str">
        <f ca="1">IF(C1154=1,60*SummonTypeTable!$Q$2/OFFSET(I1154,0,-4),
IF(I1154&lt;&gt;OFFSET(I1154,-1,0),OFFSET(I1154,-1,0)/OFFSET(I1154,0,-4),""))</f>
        <v/>
      </c>
      <c r="L1154" t="str">
        <f t="shared" ca="1" si="224"/>
        <v>cu</v>
      </c>
      <c r="M1154" t="s">
        <v>81</v>
      </c>
      <c r="N1154" t="s">
        <v>147</v>
      </c>
      <c r="O1154">
        <v>1000</v>
      </c>
      <c r="P1154" t="str">
        <f t="shared" si="214"/>
        <v/>
      </c>
      <c r="Q1154" t="str">
        <f t="shared" ca="1" si="220"/>
        <v>cu</v>
      </c>
      <c r="R1154" t="s">
        <v>81</v>
      </c>
      <c r="S1154" t="s">
        <v>147</v>
      </c>
      <c r="T1154">
        <v>500</v>
      </c>
      <c r="U1154" t="str">
        <f t="shared" ref="U1154:U1217" ca="1" si="225">IF(LEN(L1154)=0,"",L1154)</f>
        <v>cu</v>
      </c>
      <c r="V1154" t="str">
        <f t="shared" si="215"/>
        <v>GO</v>
      </c>
      <c r="W1154">
        <f t="shared" si="216"/>
        <v>1000</v>
      </c>
      <c r="X1154" t="str">
        <f t="shared" ca="1" si="217"/>
        <v>cu</v>
      </c>
      <c r="Y1154" t="str">
        <f t="shared" si="218"/>
        <v>GO</v>
      </c>
      <c r="Z1154">
        <f t="shared" si="219"/>
        <v>500</v>
      </c>
    </row>
    <row r="1155" spans="1:26">
      <c r="A1155" t="str">
        <f t="shared" si="222"/>
        <v>rt4</v>
      </c>
      <c r="B1155" t="str">
        <f t="shared" si="223"/>
        <v>루틴4</v>
      </c>
      <c r="C1155">
        <v>18</v>
      </c>
      <c r="D1155">
        <v>12</v>
      </c>
      <c r="E1155">
        <f t="shared" ca="1" si="221"/>
        <v>163</v>
      </c>
      <c r="F1155">
        <f ca="1">(60+SUMIF(OFFSET(N1155,-$C1155+1,0,$C1155),"EN",OFFSET(O1155,-$C1155+1,0,$C1155)))*SummonTypeTable!$Q$2</f>
        <v>200</v>
      </c>
      <c r="G1155" t="str">
        <f ca="1">IF(C1155=1,60*SummonTypeTable!$Q$2-OFFSET(F1155,0,-1),
IF(F1155&lt;&gt;OFFSET(F1155,-1,0),OFFSET(F1155,-1,0)-OFFSET(F1155,0,-1),""))</f>
        <v/>
      </c>
      <c r="H1155" t="str">
        <f ca="1">IF(C1155=1,60*SummonTypeTable!$Q$2/OFFSET(F1155,0,-1),
IF(F1155&lt;&gt;OFFSET(F1155,-1,0),OFFSET(F1155,-1,0)/OFFSET(F1155,0,-1),""))</f>
        <v/>
      </c>
      <c r="I1155">
        <f ca="1">(60+SUMIF(OFFSET(N1155,-$C1155+1,0,$C1155),"EN",OFFSET(O1155,-$C1155+1,0,$C1155))+SUMIF(OFFSET(S1155,-$C1155+1,0,$C1155),"EN",OFFSET(T1155,-$C1155+1,0,$C1155)))*SummonTypeTable!$Q$2</f>
        <v>200</v>
      </c>
      <c r="J1155" t="str">
        <f ca="1">IF(C1155=1,60*SummonTypeTable!$Q$2-OFFSET(I1155,0,-4),
IF(I1155&lt;&gt;OFFSET(I1155,-1,0),OFFSET(I1155,-1,0)-OFFSET(I1155,0,-4),""))</f>
        <v/>
      </c>
      <c r="K1155" t="str">
        <f ca="1">IF(C1155=1,60*SummonTypeTable!$Q$2/OFFSET(I1155,0,-4),
IF(I1155&lt;&gt;OFFSET(I1155,-1,0),OFFSET(I1155,-1,0)/OFFSET(I1155,0,-4),""))</f>
        <v/>
      </c>
      <c r="L1155" t="str">
        <f t="shared" ca="1" si="224"/>
        <v>it</v>
      </c>
      <c r="M1155" t="s">
        <v>139</v>
      </c>
      <c r="N1155" t="s">
        <v>138</v>
      </c>
      <c r="O1155">
        <v>1</v>
      </c>
      <c r="P1155" t="str">
        <f t="shared" si="214"/>
        <v/>
      </c>
      <c r="Q1155" t="str">
        <f t="shared" ca="1" si="220"/>
        <v>cu</v>
      </c>
      <c r="R1155" t="s">
        <v>81</v>
      </c>
      <c r="S1155" t="s">
        <v>147</v>
      </c>
      <c r="T1155">
        <v>525</v>
      </c>
      <c r="U1155" t="str">
        <f t="shared" ca="1" si="225"/>
        <v>it</v>
      </c>
      <c r="V1155" t="str">
        <f t="shared" si="215"/>
        <v>Cash_sSpellGacha</v>
      </c>
      <c r="W1155">
        <f t="shared" si="216"/>
        <v>1</v>
      </c>
      <c r="X1155" t="str">
        <f t="shared" ca="1" si="217"/>
        <v>cu</v>
      </c>
      <c r="Y1155" t="str">
        <f t="shared" si="218"/>
        <v>GO</v>
      </c>
      <c r="Z1155">
        <f t="shared" si="219"/>
        <v>525</v>
      </c>
    </row>
    <row r="1156" spans="1:26">
      <c r="A1156" t="str">
        <f t="shared" si="222"/>
        <v>rt4</v>
      </c>
      <c r="B1156" t="str">
        <f t="shared" si="223"/>
        <v>루틴4</v>
      </c>
      <c r="C1156">
        <v>19</v>
      </c>
      <c r="D1156">
        <v>5</v>
      </c>
      <c r="E1156">
        <f t="shared" ca="1" si="221"/>
        <v>168</v>
      </c>
      <c r="F1156">
        <f ca="1">(60+SUMIF(OFFSET(N1156,-$C1156+1,0,$C1156),"EN",OFFSET(O1156,-$C1156+1,0,$C1156)))*SummonTypeTable!$Q$2</f>
        <v>236.66666666666666</v>
      </c>
      <c r="G1156">
        <f ca="1">IF(C1156=1,60*SummonTypeTable!$Q$2-OFFSET(F1156,0,-1),
IF(F1156&lt;&gt;OFFSET(F1156,-1,0),OFFSET(F1156,-1,0)-OFFSET(F1156,0,-1),""))</f>
        <v>32</v>
      </c>
      <c r="H1156">
        <f ca="1">IF(C1156=1,60*SummonTypeTable!$Q$2/OFFSET(F1156,0,-1),
IF(F1156&lt;&gt;OFFSET(F1156,-1,0),OFFSET(F1156,-1,0)/OFFSET(F1156,0,-1),""))</f>
        <v>1.1904761904761905</v>
      </c>
      <c r="I1156">
        <f ca="1">(60+SUMIF(OFFSET(N1156,-$C1156+1,0,$C1156),"EN",OFFSET(O1156,-$C1156+1,0,$C1156))+SUMIF(OFFSET(S1156,-$C1156+1,0,$C1156),"EN",OFFSET(T1156,-$C1156+1,0,$C1156)))*SummonTypeTable!$Q$2</f>
        <v>236.66666666666666</v>
      </c>
      <c r="J1156">
        <f ca="1">IF(C1156=1,60*SummonTypeTable!$Q$2-OFFSET(I1156,0,-4),
IF(I1156&lt;&gt;OFFSET(I1156,-1,0),OFFSET(I1156,-1,0)-OFFSET(I1156,0,-4),""))</f>
        <v>32</v>
      </c>
      <c r="K1156">
        <f ca="1">IF(C1156=1,60*SummonTypeTable!$Q$2/OFFSET(I1156,0,-4),
IF(I1156&lt;&gt;OFFSET(I1156,-1,0),OFFSET(I1156,-1,0)/OFFSET(I1156,0,-4),""))</f>
        <v>1.1904761904761905</v>
      </c>
      <c r="L1156" t="str">
        <f t="shared" ca="1" si="224"/>
        <v>cu</v>
      </c>
      <c r="M1156" t="s">
        <v>81</v>
      </c>
      <c r="N1156" t="s">
        <v>146</v>
      </c>
      <c r="O1156">
        <v>55</v>
      </c>
      <c r="P1156" t="str">
        <f t="shared" si="214"/>
        <v>에너지너무많음</v>
      </c>
      <c r="Q1156" t="str">
        <f t="shared" ca="1" si="220"/>
        <v>cu</v>
      </c>
      <c r="R1156" t="s">
        <v>81</v>
      </c>
      <c r="S1156" t="s">
        <v>147</v>
      </c>
      <c r="T1156">
        <v>550</v>
      </c>
      <c r="U1156" t="str">
        <f t="shared" ca="1" si="225"/>
        <v>cu</v>
      </c>
      <c r="V1156" t="str">
        <f t="shared" si="215"/>
        <v>EN</v>
      </c>
      <c r="W1156">
        <f t="shared" si="216"/>
        <v>55</v>
      </c>
      <c r="X1156" t="str">
        <f t="shared" ca="1" si="217"/>
        <v>cu</v>
      </c>
      <c r="Y1156" t="str">
        <f t="shared" si="218"/>
        <v>GO</v>
      </c>
      <c r="Z1156">
        <f t="shared" si="219"/>
        <v>550</v>
      </c>
    </row>
    <row r="1157" spans="1:26">
      <c r="A1157" t="str">
        <f t="shared" si="222"/>
        <v>rt4</v>
      </c>
      <c r="B1157" t="str">
        <f t="shared" si="223"/>
        <v>루틴4</v>
      </c>
      <c r="C1157">
        <v>20</v>
      </c>
      <c r="D1157">
        <v>15</v>
      </c>
      <c r="E1157">
        <f t="shared" ca="1" si="221"/>
        <v>183</v>
      </c>
      <c r="F1157">
        <f ca="1">(60+SUMIF(OFFSET(N1157,-$C1157+1,0,$C1157),"EN",OFFSET(O1157,-$C1157+1,0,$C1157)))*SummonTypeTable!$Q$2</f>
        <v>236.66666666666666</v>
      </c>
      <c r="G1157" t="str">
        <f ca="1">IF(C1157=1,60*SummonTypeTable!$Q$2-OFFSET(F1157,0,-1),
IF(F1157&lt;&gt;OFFSET(F1157,-1,0),OFFSET(F1157,-1,0)-OFFSET(F1157,0,-1),""))</f>
        <v/>
      </c>
      <c r="H1157" t="str">
        <f ca="1">IF(C1157=1,60*SummonTypeTable!$Q$2/OFFSET(F1157,0,-1),
IF(F1157&lt;&gt;OFFSET(F1157,-1,0),OFFSET(F1157,-1,0)/OFFSET(F1157,0,-1),""))</f>
        <v/>
      </c>
      <c r="I1157">
        <f ca="1">(60+SUMIF(OFFSET(N1157,-$C1157+1,0,$C1157),"EN",OFFSET(O1157,-$C1157+1,0,$C1157))+SUMIF(OFFSET(S1157,-$C1157+1,0,$C1157),"EN",OFFSET(T1157,-$C1157+1,0,$C1157)))*SummonTypeTable!$Q$2</f>
        <v>236.66666666666666</v>
      </c>
      <c r="J1157" t="str">
        <f ca="1">IF(C1157=1,60*SummonTypeTable!$Q$2-OFFSET(I1157,0,-4),
IF(I1157&lt;&gt;OFFSET(I1157,-1,0),OFFSET(I1157,-1,0)-OFFSET(I1157,0,-4),""))</f>
        <v/>
      </c>
      <c r="K1157" t="str">
        <f ca="1">IF(C1157=1,60*SummonTypeTable!$Q$2/OFFSET(I1157,0,-4),
IF(I1157&lt;&gt;OFFSET(I1157,-1,0),OFFSET(I1157,-1,0)/OFFSET(I1157,0,-4),""))</f>
        <v/>
      </c>
      <c r="L1157" t="str">
        <f t="shared" ca="1" si="224"/>
        <v>cu</v>
      </c>
      <c r="M1157" t="s">
        <v>81</v>
      </c>
      <c r="N1157" t="s">
        <v>147</v>
      </c>
      <c r="O1157">
        <v>1150</v>
      </c>
      <c r="P1157" t="str">
        <f t="shared" si="214"/>
        <v/>
      </c>
      <c r="Q1157" t="str">
        <f t="shared" ca="1" si="220"/>
        <v>cu</v>
      </c>
      <c r="R1157" t="s">
        <v>81</v>
      </c>
      <c r="S1157" t="s">
        <v>147</v>
      </c>
      <c r="T1157">
        <v>575</v>
      </c>
      <c r="U1157" t="str">
        <f t="shared" ca="1" si="225"/>
        <v>cu</v>
      </c>
      <c r="V1157" t="str">
        <f t="shared" si="215"/>
        <v>GO</v>
      </c>
      <c r="W1157">
        <f t="shared" si="216"/>
        <v>1150</v>
      </c>
      <c r="X1157" t="str">
        <f t="shared" ca="1" si="217"/>
        <v>cu</v>
      </c>
      <c r="Y1157" t="str">
        <f t="shared" si="218"/>
        <v>GO</v>
      </c>
      <c r="Z1157">
        <f t="shared" si="219"/>
        <v>575</v>
      </c>
    </row>
    <row r="1158" spans="1:26">
      <c r="A1158" t="str">
        <f t="shared" si="222"/>
        <v>rt4</v>
      </c>
      <c r="B1158" t="str">
        <f t="shared" si="223"/>
        <v>루틴4</v>
      </c>
      <c r="C1158">
        <v>21</v>
      </c>
      <c r="D1158">
        <v>4</v>
      </c>
      <c r="E1158">
        <f t="shared" ca="1" si="221"/>
        <v>187</v>
      </c>
      <c r="F1158">
        <f ca="1">(60+SUMIF(OFFSET(N1158,-$C1158+1,0,$C1158),"EN",OFFSET(O1158,-$C1158+1,0,$C1158)))*SummonTypeTable!$Q$2</f>
        <v>236.66666666666666</v>
      </c>
      <c r="G1158" t="str">
        <f ca="1">IF(C1158=1,60*SummonTypeTable!$Q$2-OFFSET(F1158,0,-1),
IF(F1158&lt;&gt;OFFSET(F1158,-1,0),OFFSET(F1158,-1,0)-OFFSET(F1158,0,-1),""))</f>
        <v/>
      </c>
      <c r="H1158" t="str">
        <f ca="1">IF(C1158=1,60*SummonTypeTable!$Q$2/OFFSET(F1158,0,-1),
IF(F1158&lt;&gt;OFFSET(F1158,-1,0),OFFSET(F1158,-1,0)/OFFSET(F1158,0,-1),""))</f>
        <v/>
      </c>
      <c r="I1158">
        <f ca="1">(60+SUMIF(OFFSET(N1158,-$C1158+1,0,$C1158),"EN",OFFSET(O1158,-$C1158+1,0,$C1158))+SUMIF(OFFSET(S1158,-$C1158+1,0,$C1158),"EN",OFFSET(T1158,-$C1158+1,0,$C1158)))*SummonTypeTable!$Q$2</f>
        <v>236.66666666666666</v>
      </c>
      <c r="J1158" t="str">
        <f ca="1">IF(C1158=1,60*SummonTypeTable!$Q$2-OFFSET(I1158,0,-4),
IF(I1158&lt;&gt;OFFSET(I1158,-1,0),OFFSET(I1158,-1,0)-OFFSET(I1158,0,-4),""))</f>
        <v/>
      </c>
      <c r="K1158" t="str">
        <f ca="1">IF(C1158=1,60*SummonTypeTable!$Q$2/OFFSET(I1158,0,-4),
IF(I1158&lt;&gt;OFFSET(I1158,-1,0),OFFSET(I1158,-1,0)/OFFSET(I1158,0,-4),""))</f>
        <v/>
      </c>
      <c r="L1158" t="str">
        <f t="shared" ca="1" si="224"/>
        <v>it</v>
      </c>
      <c r="M1158" t="s">
        <v>139</v>
      </c>
      <c r="N1158" t="s">
        <v>140</v>
      </c>
      <c r="O1158">
        <v>1</v>
      </c>
      <c r="P1158" t="str">
        <f t="shared" si="214"/>
        <v/>
      </c>
      <c r="Q1158" t="str">
        <f t="shared" ca="1" si="220"/>
        <v>cu</v>
      </c>
      <c r="R1158" t="s">
        <v>81</v>
      </c>
      <c r="S1158" t="s">
        <v>147</v>
      </c>
      <c r="T1158">
        <v>600</v>
      </c>
      <c r="U1158" t="str">
        <f t="shared" ca="1" si="225"/>
        <v>it</v>
      </c>
      <c r="V1158" t="str">
        <f t="shared" si="215"/>
        <v>Cash_sCharacterGacha</v>
      </c>
      <c r="W1158">
        <f t="shared" si="216"/>
        <v>1</v>
      </c>
      <c r="X1158" t="str">
        <f t="shared" ca="1" si="217"/>
        <v>cu</v>
      </c>
      <c r="Y1158" t="str">
        <f t="shared" si="218"/>
        <v>GO</v>
      </c>
      <c r="Z1158">
        <f t="shared" si="219"/>
        <v>600</v>
      </c>
    </row>
    <row r="1159" spans="1:26">
      <c r="A1159" t="str">
        <f t="shared" si="222"/>
        <v>rt4</v>
      </c>
      <c r="B1159" t="str">
        <f t="shared" si="223"/>
        <v>루틴4</v>
      </c>
      <c r="C1159">
        <v>22</v>
      </c>
      <c r="D1159">
        <v>5</v>
      </c>
      <c r="E1159">
        <f t="shared" ca="1" si="221"/>
        <v>192</v>
      </c>
      <c r="F1159">
        <f ca="1">(60+SUMIF(OFFSET(N1159,-$C1159+1,0,$C1159),"EN",OFFSET(O1159,-$C1159+1,0,$C1159)))*SummonTypeTable!$Q$2</f>
        <v>236.66666666666666</v>
      </c>
      <c r="G1159" t="str">
        <f ca="1">IF(C1159=1,60*SummonTypeTable!$Q$2-OFFSET(F1159,0,-1),
IF(F1159&lt;&gt;OFFSET(F1159,-1,0),OFFSET(F1159,-1,0)-OFFSET(F1159,0,-1),""))</f>
        <v/>
      </c>
      <c r="H1159" t="str">
        <f ca="1">IF(C1159=1,60*SummonTypeTable!$Q$2/OFFSET(F1159,0,-1),
IF(F1159&lt;&gt;OFFSET(F1159,-1,0),OFFSET(F1159,-1,0)/OFFSET(F1159,0,-1),""))</f>
        <v/>
      </c>
      <c r="I1159">
        <f ca="1">(60+SUMIF(OFFSET(N1159,-$C1159+1,0,$C1159),"EN",OFFSET(O1159,-$C1159+1,0,$C1159))+SUMIF(OFFSET(S1159,-$C1159+1,0,$C1159),"EN",OFFSET(T1159,-$C1159+1,0,$C1159)))*SummonTypeTable!$Q$2</f>
        <v>236.66666666666666</v>
      </c>
      <c r="J1159" t="str">
        <f ca="1">IF(C1159=1,60*SummonTypeTable!$Q$2-OFFSET(I1159,0,-4),
IF(I1159&lt;&gt;OFFSET(I1159,-1,0),OFFSET(I1159,-1,0)-OFFSET(I1159,0,-4),""))</f>
        <v/>
      </c>
      <c r="K1159" t="str">
        <f ca="1">IF(C1159=1,60*SummonTypeTable!$Q$2/OFFSET(I1159,0,-4),
IF(I1159&lt;&gt;OFFSET(I1159,-1,0),OFFSET(I1159,-1,0)/OFFSET(I1159,0,-4),""))</f>
        <v/>
      </c>
      <c r="L1159" t="str">
        <f t="shared" ca="1" si="224"/>
        <v>cu</v>
      </c>
      <c r="M1159" t="s">
        <v>81</v>
      </c>
      <c r="N1159" t="s">
        <v>147</v>
      </c>
      <c r="O1159">
        <v>1250</v>
      </c>
      <c r="P1159" t="str">
        <f t="shared" si="214"/>
        <v/>
      </c>
      <c r="Q1159" t="str">
        <f t="shared" ca="1" si="220"/>
        <v>cu</v>
      </c>
      <c r="R1159" t="s">
        <v>81</v>
      </c>
      <c r="S1159" t="s">
        <v>147</v>
      </c>
      <c r="T1159">
        <v>625</v>
      </c>
      <c r="U1159" t="str">
        <f t="shared" ca="1" si="225"/>
        <v>cu</v>
      </c>
      <c r="V1159" t="str">
        <f t="shared" si="215"/>
        <v>GO</v>
      </c>
      <c r="W1159">
        <f t="shared" si="216"/>
        <v>1250</v>
      </c>
      <c r="X1159" t="str">
        <f t="shared" ca="1" si="217"/>
        <v>cu</v>
      </c>
      <c r="Y1159" t="str">
        <f t="shared" si="218"/>
        <v>GO</v>
      </c>
      <c r="Z1159">
        <f t="shared" si="219"/>
        <v>625</v>
      </c>
    </row>
    <row r="1160" spans="1:26">
      <c r="A1160" t="str">
        <f t="shared" si="222"/>
        <v>rt4</v>
      </c>
      <c r="B1160" t="str">
        <f t="shared" si="223"/>
        <v>루틴4</v>
      </c>
      <c r="C1160">
        <v>23</v>
      </c>
      <c r="D1160">
        <v>16</v>
      </c>
      <c r="E1160">
        <f t="shared" ca="1" si="221"/>
        <v>208</v>
      </c>
      <c r="F1160">
        <f ca="1">(60+SUMIF(OFFSET(N1160,-$C1160+1,0,$C1160),"EN",OFFSET(O1160,-$C1160+1,0,$C1160)))*SummonTypeTable!$Q$2</f>
        <v>276.66666666666663</v>
      </c>
      <c r="G1160">
        <f ca="1">IF(C1160=1,60*SummonTypeTable!$Q$2-OFFSET(F1160,0,-1),
IF(F1160&lt;&gt;OFFSET(F1160,-1,0),OFFSET(F1160,-1,0)-OFFSET(F1160,0,-1),""))</f>
        <v>28.666666666666657</v>
      </c>
      <c r="H1160">
        <f ca="1">IF(C1160=1,60*SummonTypeTable!$Q$2/OFFSET(F1160,0,-1),
IF(F1160&lt;&gt;OFFSET(F1160,-1,0),OFFSET(F1160,-1,0)/OFFSET(F1160,0,-1),""))</f>
        <v>1.1378205128205128</v>
      </c>
      <c r="I1160">
        <f ca="1">(60+SUMIF(OFFSET(N1160,-$C1160+1,0,$C1160),"EN",OFFSET(O1160,-$C1160+1,0,$C1160))+SUMIF(OFFSET(S1160,-$C1160+1,0,$C1160),"EN",OFFSET(T1160,-$C1160+1,0,$C1160)))*SummonTypeTable!$Q$2</f>
        <v>276.66666666666663</v>
      </c>
      <c r="J1160">
        <f ca="1">IF(C1160=1,60*SummonTypeTable!$Q$2-OFFSET(I1160,0,-4),
IF(I1160&lt;&gt;OFFSET(I1160,-1,0),OFFSET(I1160,-1,0)-OFFSET(I1160,0,-4),""))</f>
        <v>28.666666666666657</v>
      </c>
      <c r="K1160">
        <f ca="1">IF(C1160=1,60*SummonTypeTable!$Q$2/OFFSET(I1160,0,-4),
IF(I1160&lt;&gt;OFFSET(I1160,-1,0),OFFSET(I1160,-1,0)/OFFSET(I1160,0,-4),""))</f>
        <v>1.1378205128205128</v>
      </c>
      <c r="L1160" t="str">
        <f t="shared" ca="1" si="224"/>
        <v>cu</v>
      </c>
      <c r="M1160" t="s">
        <v>81</v>
      </c>
      <c r="N1160" t="s">
        <v>146</v>
      </c>
      <c r="O1160">
        <v>60</v>
      </c>
      <c r="P1160" t="str">
        <f t="shared" si="214"/>
        <v>에너지너무많음</v>
      </c>
      <c r="Q1160" t="str">
        <f t="shared" ca="1" si="220"/>
        <v>cu</v>
      </c>
      <c r="R1160" t="s">
        <v>81</v>
      </c>
      <c r="S1160" t="s">
        <v>147</v>
      </c>
      <c r="T1160">
        <v>650</v>
      </c>
      <c r="U1160" t="str">
        <f t="shared" ca="1" si="225"/>
        <v>cu</v>
      </c>
      <c r="V1160" t="str">
        <f t="shared" si="215"/>
        <v>EN</v>
      </c>
      <c r="W1160">
        <f t="shared" si="216"/>
        <v>60</v>
      </c>
      <c r="X1160" t="str">
        <f t="shared" ca="1" si="217"/>
        <v>cu</v>
      </c>
      <c r="Y1160" t="str">
        <f t="shared" si="218"/>
        <v>GO</v>
      </c>
      <c r="Z1160">
        <f t="shared" si="219"/>
        <v>650</v>
      </c>
    </row>
    <row r="1161" spans="1:26">
      <c r="A1161" t="str">
        <f t="shared" si="222"/>
        <v>rt4</v>
      </c>
      <c r="B1161" t="str">
        <f t="shared" si="223"/>
        <v>루틴4</v>
      </c>
      <c r="C1161">
        <v>24</v>
      </c>
      <c r="D1161">
        <v>12</v>
      </c>
      <c r="E1161">
        <f t="shared" ca="1" si="221"/>
        <v>220</v>
      </c>
      <c r="F1161">
        <f ca="1">(60+SUMIF(OFFSET(N1161,-$C1161+1,0,$C1161),"EN",OFFSET(O1161,-$C1161+1,0,$C1161)))*SummonTypeTable!$Q$2</f>
        <v>276.66666666666663</v>
      </c>
      <c r="G1161" t="str">
        <f ca="1">IF(C1161=1,60*SummonTypeTable!$Q$2-OFFSET(F1161,0,-1),
IF(F1161&lt;&gt;OFFSET(F1161,-1,0),OFFSET(F1161,-1,0)-OFFSET(F1161,0,-1),""))</f>
        <v/>
      </c>
      <c r="H1161" t="str">
        <f ca="1">IF(C1161=1,60*SummonTypeTable!$Q$2/OFFSET(F1161,0,-1),
IF(F1161&lt;&gt;OFFSET(F1161,-1,0),OFFSET(F1161,-1,0)/OFFSET(F1161,0,-1),""))</f>
        <v/>
      </c>
      <c r="I1161">
        <f ca="1">(60+SUMIF(OFFSET(N1161,-$C1161+1,0,$C1161),"EN",OFFSET(O1161,-$C1161+1,0,$C1161))+SUMIF(OFFSET(S1161,-$C1161+1,0,$C1161),"EN",OFFSET(T1161,-$C1161+1,0,$C1161)))*SummonTypeTable!$Q$2</f>
        <v>276.66666666666663</v>
      </c>
      <c r="J1161" t="str">
        <f ca="1">IF(C1161=1,60*SummonTypeTable!$Q$2-OFFSET(I1161,0,-4),
IF(I1161&lt;&gt;OFFSET(I1161,-1,0),OFFSET(I1161,-1,0)-OFFSET(I1161,0,-4),""))</f>
        <v/>
      </c>
      <c r="K1161" t="str">
        <f ca="1">IF(C1161=1,60*SummonTypeTable!$Q$2/OFFSET(I1161,0,-4),
IF(I1161&lt;&gt;OFFSET(I1161,-1,0),OFFSET(I1161,-1,0)/OFFSET(I1161,0,-4),""))</f>
        <v/>
      </c>
      <c r="L1161" t="str">
        <f t="shared" ca="1" si="224"/>
        <v>cu</v>
      </c>
      <c r="M1161" t="s">
        <v>81</v>
      </c>
      <c r="N1161" t="s">
        <v>147</v>
      </c>
      <c r="O1161">
        <v>1350</v>
      </c>
      <c r="P1161" t="str">
        <f t="shared" si="214"/>
        <v/>
      </c>
      <c r="Q1161" t="str">
        <f t="shared" ca="1" si="220"/>
        <v>cu</v>
      </c>
      <c r="R1161" t="s">
        <v>81</v>
      </c>
      <c r="S1161" t="s">
        <v>147</v>
      </c>
      <c r="T1161">
        <v>675</v>
      </c>
      <c r="U1161" t="str">
        <f t="shared" ca="1" si="225"/>
        <v>cu</v>
      </c>
      <c r="V1161" t="str">
        <f t="shared" si="215"/>
        <v>GO</v>
      </c>
      <c r="W1161">
        <f t="shared" si="216"/>
        <v>1350</v>
      </c>
      <c r="X1161" t="str">
        <f t="shared" ca="1" si="217"/>
        <v>cu</v>
      </c>
      <c r="Y1161" t="str">
        <f t="shared" si="218"/>
        <v>GO</v>
      </c>
      <c r="Z1161">
        <f t="shared" si="219"/>
        <v>675</v>
      </c>
    </row>
    <row r="1162" spans="1:26">
      <c r="A1162" t="str">
        <f t="shared" si="222"/>
        <v>rt4</v>
      </c>
      <c r="B1162" t="str">
        <f t="shared" si="223"/>
        <v>루틴4</v>
      </c>
      <c r="C1162">
        <v>25</v>
      </c>
      <c r="D1162">
        <v>4</v>
      </c>
      <c r="E1162">
        <f t="shared" ca="1" si="221"/>
        <v>224</v>
      </c>
      <c r="F1162">
        <f ca="1">(60+SUMIF(OFFSET(N1162,-$C1162+1,0,$C1162),"EN",OFFSET(O1162,-$C1162+1,0,$C1162)))*SummonTypeTable!$Q$2</f>
        <v>276.66666666666663</v>
      </c>
      <c r="G1162" t="str">
        <f ca="1">IF(C1162=1,60*SummonTypeTable!$Q$2-OFFSET(F1162,0,-1),
IF(F1162&lt;&gt;OFFSET(F1162,-1,0),OFFSET(F1162,-1,0)-OFFSET(F1162,0,-1),""))</f>
        <v/>
      </c>
      <c r="H1162" t="str">
        <f ca="1">IF(C1162=1,60*SummonTypeTable!$Q$2/OFFSET(F1162,0,-1),
IF(F1162&lt;&gt;OFFSET(F1162,-1,0),OFFSET(F1162,-1,0)/OFFSET(F1162,0,-1),""))</f>
        <v/>
      </c>
      <c r="I1162">
        <f ca="1">(60+SUMIF(OFFSET(N1162,-$C1162+1,0,$C1162),"EN",OFFSET(O1162,-$C1162+1,0,$C1162))+SUMIF(OFFSET(S1162,-$C1162+1,0,$C1162),"EN",OFFSET(T1162,-$C1162+1,0,$C1162)))*SummonTypeTable!$Q$2</f>
        <v>276.66666666666663</v>
      </c>
      <c r="J1162" t="str">
        <f ca="1">IF(C1162=1,60*SummonTypeTable!$Q$2-OFFSET(I1162,0,-4),
IF(I1162&lt;&gt;OFFSET(I1162,-1,0),OFFSET(I1162,-1,0)-OFFSET(I1162,0,-4),""))</f>
        <v/>
      </c>
      <c r="K1162" t="str">
        <f ca="1">IF(C1162=1,60*SummonTypeTable!$Q$2/OFFSET(I1162,0,-4),
IF(I1162&lt;&gt;OFFSET(I1162,-1,0),OFFSET(I1162,-1,0)/OFFSET(I1162,0,-4),""))</f>
        <v/>
      </c>
      <c r="L1162" t="str">
        <f t="shared" ca="1" si="224"/>
        <v>it</v>
      </c>
      <c r="M1162" t="s">
        <v>139</v>
      </c>
      <c r="N1162" t="s">
        <v>138</v>
      </c>
      <c r="O1162">
        <v>1</v>
      </c>
      <c r="P1162" t="str">
        <f t="shared" si="214"/>
        <v/>
      </c>
      <c r="Q1162" t="str">
        <f t="shared" ca="1" si="220"/>
        <v>cu</v>
      </c>
      <c r="R1162" t="s">
        <v>81</v>
      </c>
      <c r="S1162" t="s">
        <v>147</v>
      </c>
      <c r="T1162">
        <v>700</v>
      </c>
      <c r="U1162" t="str">
        <f t="shared" ca="1" si="225"/>
        <v>it</v>
      </c>
      <c r="V1162" t="str">
        <f t="shared" si="215"/>
        <v>Cash_sSpellGacha</v>
      </c>
      <c r="W1162">
        <f t="shared" si="216"/>
        <v>1</v>
      </c>
      <c r="X1162" t="str">
        <f t="shared" ca="1" si="217"/>
        <v>cu</v>
      </c>
      <c r="Y1162" t="str">
        <f t="shared" si="218"/>
        <v>GO</v>
      </c>
      <c r="Z1162">
        <f t="shared" si="219"/>
        <v>700</v>
      </c>
    </row>
    <row r="1163" spans="1:26">
      <c r="A1163" t="str">
        <f t="shared" si="222"/>
        <v>rt4</v>
      </c>
      <c r="B1163" t="str">
        <f t="shared" si="223"/>
        <v>루틴4</v>
      </c>
      <c r="C1163">
        <v>26</v>
      </c>
      <c r="D1163">
        <v>5</v>
      </c>
      <c r="E1163">
        <f t="shared" ca="1" si="221"/>
        <v>229</v>
      </c>
      <c r="F1163">
        <f ca="1">(60+SUMIF(OFFSET(N1163,-$C1163+1,0,$C1163),"EN",OFFSET(O1163,-$C1163+1,0,$C1163)))*SummonTypeTable!$Q$2</f>
        <v>276.66666666666663</v>
      </c>
      <c r="G1163" t="str">
        <f ca="1">IF(C1163=1,60*SummonTypeTable!$Q$2-OFFSET(F1163,0,-1),
IF(F1163&lt;&gt;OFFSET(F1163,-1,0),OFFSET(F1163,-1,0)-OFFSET(F1163,0,-1),""))</f>
        <v/>
      </c>
      <c r="H1163" t="str">
        <f ca="1">IF(C1163=1,60*SummonTypeTable!$Q$2/OFFSET(F1163,0,-1),
IF(F1163&lt;&gt;OFFSET(F1163,-1,0),OFFSET(F1163,-1,0)/OFFSET(F1163,0,-1),""))</f>
        <v/>
      </c>
      <c r="I1163">
        <f ca="1">(60+SUMIF(OFFSET(N1163,-$C1163+1,0,$C1163),"EN",OFFSET(O1163,-$C1163+1,0,$C1163))+SUMIF(OFFSET(S1163,-$C1163+1,0,$C1163),"EN",OFFSET(T1163,-$C1163+1,0,$C1163)))*SummonTypeTable!$Q$2</f>
        <v>276.66666666666663</v>
      </c>
      <c r="J1163" t="str">
        <f ca="1">IF(C1163=1,60*SummonTypeTable!$Q$2-OFFSET(I1163,0,-4),
IF(I1163&lt;&gt;OFFSET(I1163,-1,0),OFFSET(I1163,-1,0)-OFFSET(I1163,0,-4),""))</f>
        <v/>
      </c>
      <c r="K1163" t="str">
        <f ca="1">IF(C1163=1,60*SummonTypeTable!$Q$2/OFFSET(I1163,0,-4),
IF(I1163&lt;&gt;OFFSET(I1163,-1,0),OFFSET(I1163,-1,0)/OFFSET(I1163,0,-4),""))</f>
        <v/>
      </c>
      <c r="L1163" t="str">
        <f t="shared" ca="1" si="224"/>
        <v>it</v>
      </c>
      <c r="M1163" t="s">
        <v>139</v>
      </c>
      <c r="N1163" t="s">
        <v>140</v>
      </c>
      <c r="O1163">
        <v>1</v>
      </c>
      <c r="P1163" t="str">
        <f t="shared" si="214"/>
        <v/>
      </c>
      <c r="Q1163" t="str">
        <f t="shared" ca="1" si="220"/>
        <v>cu</v>
      </c>
      <c r="R1163" t="s">
        <v>81</v>
      </c>
      <c r="S1163" t="s">
        <v>147</v>
      </c>
      <c r="T1163">
        <v>725</v>
      </c>
      <c r="U1163" t="str">
        <f t="shared" ca="1" si="225"/>
        <v>it</v>
      </c>
      <c r="V1163" t="str">
        <f t="shared" si="215"/>
        <v>Cash_sCharacterGacha</v>
      </c>
      <c r="W1163">
        <f t="shared" si="216"/>
        <v>1</v>
      </c>
      <c r="X1163" t="str">
        <f t="shared" ca="1" si="217"/>
        <v>cu</v>
      </c>
      <c r="Y1163" t="str">
        <f t="shared" si="218"/>
        <v>GO</v>
      </c>
      <c r="Z1163">
        <f t="shared" si="219"/>
        <v>725</v>
      </c>
    </row>
    <row r="1164" spans="1:26">
      <c r="A1164" t="str">
        <f t="shared" si="222"/>
        <v>rt4</v>
      </c>
      <c r="B1164" t="str">
        <f t="shared" si="223"/>
        <v>루틴4</v>
      </c>
      <c r="C1164">
        <v>27</v>
      </c>
      <c r="D1164">
        <v>5</v>
      </c>
      <c r="E1164">
        <f t="shared" ca="1" si="221"/>
        <v>234</v>
      </c>
      <c r="F1164">
        <f ca="1">(60+SUMIF(OFFSET(N1164,-$C1164+1,0,$C1164),"EN",OFFSET(O1164,-$C1164+1,0,$C1164)))*SummonTypeTable!$Q$2</f>
        <v>276.66666666666663</v>
      </c>
      <c r="G1164" t="str">
        <f ca="1">IF(C1164=1,60*SummonTypeTable!$Q$2-OFFSET(F1164,0,-1),
IF(F1164&lt;&gt;OFFSET(F1164,-1,0),OFFSET(F1164,-1,0)-OFFSET(F1164,0,-1),""))</f>
        <v/>
      </c>
      <c r="H1164" t="str">
        <f ca="1">IF(C1164=1,60*SummonTypeTable!$Q$2/OFFSET(F1164,0,-1),
IF(F1164&lt;&gt;OFFSET(F1164,-1,0),OFFSET(F1164,-1,0)/OFFSET(F1164,0,-1),""))</f>
        <v/>
      </c>
      <c r="I1164">
        <f ca="1">(60+SUMIF(OFFSET(N1164,-$C1164+1,0,$C1164),"EN",OFFSET(O1164,-$C1164+1,0,$C1164))+SUMIF(OFFSET(S1164,-$C1164+1,0,$C1164),"EN",OFFSET(T1164,-$C1164+1,0,$C1164)))*SummonTypeTable!$Q$2</f>
        <v>276.66666666666663</v>
      </c>
      <c r="J1164" t="str">
        <f ca="1">IF(C1164=1,60*SummonTypeTable!$Q$2-OFFSET(I1164,0,-4),
IF(I1164&lt;&gt;OFFSET(I1164,-1,0),OFFSET(I1164,-1,0)-OFFSET(I1164,0,-4),""))</f>
        <v/>
      </c>
      <c r="K1164" t="str">
        <f ca="1">IF(C1164=1,60*SummonTypeTable!$Q$2/OFFSET(I1164,0,-4),
IF(I1164&lt;&gt;OFFSET(I1164,-1,0),OFFSET(I1164,-1,0)/OFFSET(I1164,0,-4),""))</f>
        <v/>
      </c>
      <c r="L1164" t="str">
        <f t="shared" ca="1" si="224"/>
        <v>cu</v>
      </c>
      <c r="M1164" t="s">
        <v>81</v>
      </c>
      <c r="N1164" t="s">
        <v>147</v>
      </c>
      <c r="O1164">
        <v>1500</v>
      </c>
      <c r="P1164" t="str">
        <f t="shared" si="214"/>
        <v/>
      </c>
      <c r="Q1164" t="str">
        <f t="shared" ca="1" si="220"/>
        <v>cu</v>
      </c>
      <c r="R1164" t="s">
        <v>81</v>
      </c>
      <c r="S1164" t="s">
        <v>147</v>
      </c>
      <c r="T1164">
        <v>750</v>
      </c>
      <c r="U1164" t="str">
        <f t="shared" ca="1" si="225"/>
        <v>cu</v>
      </c>
      <c r="V1164" t="str">
        <f t="shared" si="215"/>
        <v>GO</v>
      </c>
      <c r="W1164">
        <f t="shared" si="216"/>
        <v>1500</v>
      </c>
      <c r="X1164" t="str">
        <f t="shared" ca="1" si="217"/>
        <v>cu</v>
      </c>
      <c r="Y1164" t="str">
        <f t="shared" si="218"/>
        <v>GO</v>
      </c>
      <c r="Z1164">
        <f t="shared" si="219"/>
        <v>750</v>
      </c>
    </row>
    <row r="1165" spans="1:26">
      <c r="A1165" t="str">
        <f t="shared" si="222"/>
        <v>rt4</v>
      </c>
      <c r="B1165" t="str">
        <f t="shared" si="223"/>
        <v>루틴4</v>
      </c>
      <c r="C1165">
        <v>28</v>
      </c>
      <c r="D1165">
        <v>10</v>
      </c>
      <c r="E1165">
        <f t="shared" ca="1" si="221"/>
        <v>244</v>
      </c>
      <c r="F1165">
        <f ca="1">(60+SUMIF(OFFSET(N1165,-$C1165+1,0,$C1165),"EN",OFFSET(O1165,-$C1165+1,0,$C1165)))*SummonTypeTable!$Q$2</f>
        <v>276.66666666666663</v>
      </c>
      <c r="G1165" t="str">
        <f ca="1">IF(C1165=1,60*SummonTypeTable!$Q$2-OFFSET(F1165,0,-1),
IF(F1165&lt;&gt;OFFSET(F1165,-1,0),OFFSET(F1165,-1,0)-OFFSET(F1165,0,-1),""))</f>
        <v/>
      </c>
      <c r="H1165" t="str">
        <f ca="1">IF(C1165=1,60*SummonTypeTable!$Q$2/OFFSET(F1165,0,-1),
IF(F1165&lt;&gt;OFFSET(F1165,-1,0),OFFSET(F1165,-1,0)/OFFSET(F1165,0,-1),""))</f>
        <v/>
      </c>
      <c r="I1165">
        <f ca="1">(60+SUMIF(OFFSET(N1165,-$C1165+1,0,$C1165),"EN",OFFSET(O1165,-$C1165+1,0,$C1165))+SUMIF(OFFSET(S1165,-$C1165+1,0,$C1165),"EN",OFFSET(T1165,-$C1165+1,0,$C1165)))*SummonTypeTable!$Q$2</f>
        <v>276.66666666666663</v>
      </c>
      <c r="J1165" t="str">
        <f ca="1">IF(C1165=1,60*SummonTypeTable!$Q$2-OFFSET(I1165,0,-4),
IF(I1165&lt;&gt;OFFSET(I1165,-1,0),OFFSET(I1165,-1,0)-OFFSET(I1165,0,-4),""))</f>
        <v/>
      </c>
      <c r="K1165" t="str">
        <f ca="1">IF(C1165=1,60*SummonTypeTable!$Q$2/OFFSET(I1165,0,-4),
IF(I1165&lt;&gt;OFFSET(I1165,-1,0),OFFSET(I1165,-1,0)/OFFSET(I1165,0,-4),""))</f>
        <v/>
      </c>
      <c r="L1165" t="str">
        <f t="shared" ca="1" si="224"/>
        <v>it</v>
      </c>
      <c r="M1165" t="s">
        <v>139</v>
      </c>
      <c r="N1165" t="s">
        <v>138</v>
      </c>
      <c r="O1165">
        <v>1</v>
      </c>
      <c r="P1165" t="str">
        <f t="shared" si="214"/>
        <v/>
      </c>
      <c r="Q1165" t="str">
        <f t="shared" ca="1" si="220"/>
        <v>cu</v>
      </c>
      <c r="R1165" t="s">
        <v>81</v>
      </c>
      <c r="S1165" t="s">
        <v>147</v>
      </c>
      <c r="T1165">
        <v>775</v>
      </c>
      <c r="U1165" t="str">
        <f t="shared" ca="1" si="225"/>
        <v>it</v>
      </c>
      <c r="V1165" t="str">
        <f t="shared" si="215"/>
        <v>Cash_sSpellGacha</v>
      </c>
      <c r="W1165">
        <f t="shared" si="216"/>
        <v>1</v>
      </c>
      <c r="X1165" t="str">
        <f t="shared" ca="1" si="217"/>
        <v>cu</v>
      </c>
      <c r="Y1165" t="str">
        <f t="shared" si="218"/>
        <v>GO</v>
      </c>
      <c r="Z1165">
        <f t="shared" si="219"/>
        <v>775</v>
      </c>
    </row>
    <row r="1166" spans="1:26">
      <c r="A1166" t="str">
        <f t="shared" si="222"/>
        <v>rt4</v>
      </c>
      <c r="B1166" t="str">
        <f t="shared" si="223"/>
        <v>루틴4</v>
      </c>
      <c r="C1166">
        <v>29</v>
      </c>
      <c r="D1166">
        <v>8</v>
      </c>
      <c r="E1166">
        <f t="shared" ca="1" si="221"/>
        <v>252</v>
      </c>
      <c r="F1166">
        <f ca="1">(60+SUMIF(OFFSET(N1166,-$C1166+1,0,$C1166),"EN",OFFSET(O1166,-$C1166+1,0,$C1166)))*SummonTypeTable!$Q$2</f>
        <v>320</v>
      </c>
      <c r="G1166">
        <f ca="1">IF(C1166=1,60*SummonTypeTable!$Q$2-OFFSET(F1166,0,-1),
IF(F1166&lt;&gt;OFFSET(F1166,-1,0),OFFSET(F1166,-1,0)-OFFSET(F1166,0,-1),""))</f>
        <v>24.666666666666629</v>
      </c>
      <c r="H1166">
        <f ca="1">IF(C1166=1,60*SummonTypeTable!$Q$2/OFFSET(F1166,0,-1),
IF(F1166&lt;&gt;OFFSET(F1166,-1,0),OFFSET(F1166,-1,0)/OFFSET(F1166,0,-1),""))</f>
        <v>1.0978835978835977</v>
      </c>
      <c r="I1166">
        <f ca="1">(60+SUMIF(OFFSET(N1166,-$C1166+1,0,$C1166),"EN",OFFSET(O1166,-$C1166+1,0,$C1166))+SUMIF(OFFSET(S1166,-$C1166+1,0,$C1166),"EN",OFFSET(T1166,-$C1166+1,0,$C1166)))*SummonTypeTable!$Q$2</f>
        <v>320</v>
      </c>
      <c r="J1166">
        <f ca="1">IF(C1166=1,60*SummonTypeTable!$Q$2-OFFSET(I1166,0,-4),
IF(I1166&lt;&gt;OFFSET(I1166,-1,0),OFFSET(I1166,-1,0)-OFFSET(I1166,0,-4),""))</f>
        <v>24.666666666666629</v>
      </c>
      <c r="K1166">
        <f ca="1">IF(C1166=1,60*SummonTypeTable!$Q$2/OFFSET(I1166,0,-4),
IF(I1166&lt;&gt;OFFSET(I1166,-1,0),OFFSET(I1166,-1,0)/OFFSET(I1166,0,-4),""))</f>
        <v>1.0978835978835977</v>
      </c>
      <c r="L1166" t="str">
        <f t="shared" ca="1" si="224"/>
        <v>cu</v>
      </c>
      <c r="M1166" t="s">
        <v>81</v>
      </c>
      <c r="N1166" t="s">
        <v>146</v>
      </c>
      <c r="O1166">
        <v>65</v>
      </c>
      <c r="P1166" t="str">
        <f t="shared" si="214"/>
        <v>에너지너무많음</v>
      </c>
      <c r="Q1166" t="str">
        <f t="shared" ca="1" si="220"/>
        <v>cu</v>
      </c>
      <c r="R1166" t="s">
        <v>81</v>
      </c>
      <c r="S1166" t="s">
        <v>147</v>
      </c>
      <c r="T1166">
        <v>800</v>
      </c>
      <c r="U1166" t="str">
        <f t="shared" ca="1" si="225"/>
        <v>cu</v>
      </c>
      <c r="V1166" t="str">
        <f t="shared" si="215"/>
        <v>EN</v>
      </c>
      <c r="W1166">
        <f t="shared" si="216"/>
        <v>65</v>
      </c>
      <c r="X1166" t="str">
        <f t="shared" ca="1" si="217"/>
        <v>cu</v>
      </c>
      <c r="Y1166" t="str">
        <f t="shared" si="218"/>
        <v>GO</v>
      </c>
      <c r="Z1166">
        <f t="shared" si="219"/>
        <v>800</v>
      </c>
    </row>
    <row r="1167" spans="1:26">
      <c r="A1167" t="str">
        <f t="shared" si="222"/>
        <v>rt4</v>
      </c>
      <c r="B1167" t="str">
        <f t="shared" si="223"/>
        <v>루틴4</v>
      </c>
      <c r="C1167">
        <v>30</v>
      </c>
      <c r="D1167">
        <v>48</v>
      </c>
      <c r="E1167">
        <f t="shared" ca="1" si="221"/>
        <v>300</v>
      </c>
      <c r="F1167">
        <f ca="1">(60+SUMIF(OFFSET(N1167,-$C1167+1,0,$C1167),"EN",OFFSET(O1167,-$C1167+1,0,$C1167)))*SummonTypeTable!$Q$2</f>
        <v>320</v>
      </c>
      <c r="G1167" t="str">
        <f ca="1">IF(C1167=1,60*SummonTypeTable!$Q$2-OFFSET(F1167,0,-1),
IF(F1167&lt;&gt;OFFSET(F1167,-1,0),OFFSET(F1167,-1,0)-OFFSET(F1167,0,-1),""))</f>
        <v/>
      </c>
      <c r="H1167" t="str">
        <f ca="1">IF(C1167=1,60*SummonTypeTable!$Q$2/OFFSET(F1167,0,-1),
IF(F1167&lt;&gt;OFFSET(F1167,-1,0),OFFSET(F1167,-1,0)/OFFSET(F1167,0,-1),""))</f>
        <v/>
      </c>
      <c r="I1167">
        <f ca="1">(60+SUMIF(OFFSET(N1167,-$C1167+1,0,$C1167),"EN",OFFSET(O1167,-$C1167+1,0,$C1167))+SUMIF(OFFSET(S1167,-$C1167+1,0,$C1167),"EN",OFFSET(T1167,-$C1167+1,0,$C1167)))*SummonTypeTable!$Q$2</f>
        <v>320</v>
      </c>
      <c r="J1167" t="str">
        <f ca="1">IF(C1167=1,60*SummonTypeTable!$Q$2-OFFSET(I1167,0,-4),
IF(I1167&lt;&gt;OFFSET(I1167,-1,0),OFFSET(I1167,-1,0)-OFFSET(I1167,0,-4),""))</f>
        <v/>
      </c>
      <c r="K1167" t="str">
        <f ca="1">IF(C1167=1,60*SummonTypeTable!$Q$2/OFFSET(I1167,0,-4),
IF(I1167&lt;&gt;OFFSET(I1167,-1,0),OFFSET(I1167,-1,0)/OFFSET(I1167,0,-4),""))</f>
        <v/>
      </c>
      <c r="L1167" t="str">
        <f t="shared" ca="1" si="224"/>
        <v>cu</v>
      </c>
      <c r="M1167" t="s">
        <v>81</v>
      </c>
      <c r="N1167" t="s">
        <v>147</v>
      </c>
      <c r="O1167">
        <v>1650</v>
      </c>
      <c r="P1167" t="str">
        <f t="shared" si="214"/>
        <v/>
      </c>
      <c r="Q1167" t="str">
        <f t="shared" ca="1" si="220"/>
        <v>cu</v>
      </c>
      <c r="R1167" t="s">
        <v>81</v>
      </c>
      <c r="S1167" t="s">
        <v>147</v>
      </c>
      <c r="T1167">
        <v>825</v>
      </c>
      <c r="U1167" t="str">
        <f t="shared" ca="1" si="225"/>
        <v>cu</v>
      </c>
      <c r="V1167" t="str">
        <f t="shared" si="215"/>
        <v>GO</v>
      </c>
      <c r="W1167">
        <f t="shared" si="216"/>
        <v>1650</v>
      </c>
      <c r="X1167" t="str">
        <f t="shared" ca="1" si="217"/>
        <v>cu</v>
      </c>
      <c r="Y1167" t="str">
        <f t="shared" si="218"/>
        <v>GO</v>
      </c>
      <c r="Z1167">
        <f t="shared" si="219"/>
        <v>825</v>
      </c>
    </row>
    <row r="1168" spans="1:26">
      <c r="A1168" t="str">
        <f t="shared" si="222"/>
        <v>rt4</v>
      </c>
      <c r="B1168" t="str">
        <f t="shared" si="223"/>
        <v>루틴4</v>
      </c>
      <c r="C1168">
        <v>31</v>
      </c>
      <c r="D1168">
        <v>4</v>
      </c>
      <c r="E1168">
        <f t="shared" ca="1" si="221"/>
        <v>304</v>
      </c>
      <c r="F1168">
        <f ca="1">(60+SUMIF(OFFSET(N1168,-$C1168+1,0,$C1168),"EN",OFFSET(O1168,-$C1168+1,0,$C1168)))*SummonTypeTable!$Q$2</f>
        <v>320</v>
      </c>
      <c r="G1168" t="str">
        <f ca="1">IF(C1168=1,60*SummonTypeTable!$Q$2-OFFSET(F1168,0,-1),
IF(F1168&lt;&gt;OFFSET(F1168,-1,0),OFFSET(F1168,-1,0)-OFFSET(F1168,0,-1),""))</f>
        <v/>
      </c>
      <c r="H1168" t="str">
        <f ca="1">IF(C1168=1,60*SummonTypeTable!$Q$2/OFFSET(F1168,0,-1),
IF(F1168&lt;&gt;OFFSET(F1168,-1,0),OFFSET(F1168,-1,0)/OFFSET(F1168,0,-1),""))</f>
        <v/>
      </c>
      <c r="I1168">
        <f ca="1">(60+SUMIF(OFFSET(N1168,-$C1168+1,0,$C1168),"EN",OFFSET(O1168,-$C1168+1,0,$C1168))+SUMIF(OFFSET(S1168,-$C1168+1,0,$C1168),"EN",OFFSET(T1168,-$C1168+1,0,$C1168)))*SummonTypeTable!$Q$2</f>
        <v>320</v>
      </c>
      <c r="J1168" t="str">
        <f ca="1">IF(C1168=1,60*SummonTypeTable!$Q$2-OFFSET(I1168,0,-4),
IF(I1168&lt;&gt;OFFSET(I1168,-1,0),OFFSET(I1168,-1,0)-OFFSET(I1168,0,-4),""))</f>
        <v/>
      </c>
      <c r="K1168" t="str">
        <f ca="1">IF(C1168=1,60*SummonTypeTable!$Q$2/OFFSET(I1168,0,-4),
IF(I1168&lt;&gt;OFFSET(I1168,-1,0),OFFSET(I1168,-1,0)/OFFSET(I1168,0,-4),""))</f>
        <v/>
      </c>
      <c r="L1168" t="str">
        <f t="shared" ca="1" si="224"/>
        <v>cu</v>
      </c>
      <c r="M1168" t="s">
        <v>81</v>
      </c>
      <c r="N1168" t="s">
        <v>153</v>
      </c>
      <c r="O1168">
        <v>6</v>
      </c>
      <c r="P1168" t="str">
        <f t="shared" si="214"/>
        <v/>
      </c>
      <c r="Q1168" t="str">
        <f t="shared" ca="1" si="220"/>
        <v>cu</v>
      </c>
      <c r="R1168" t="s">
        <v>81</v>
      </c>
      <c r="S1168" t="s">
        <v>153</v>
      </c>
      <c r="T1168">
        <v>2</v>
      </c>
      <c r="U1168" t="str">
        <f t="shared" ca="1" si="225"/>
        <v>cu</v>
      </c>
      <c r="V1168" t="str">
        <f t="shared" si="215"/>
        <v>DI</v>
      </c>
      <c r="W1168">
        <f t="shared" si="216"/>
        <v>6</v>
      </c>
      <c r="X1168" t="str">
        <f t="shared" ca="1" si="217"/>
        <v>cu</v>
      </c>
      <c r="Y1168" t="str">
        <f t="shared" si="218"/>
        <v>DI</v>
      </c>
      <c r="Z1168">
        <f t="shared" si="219"/>
        <v>2</v>
      </c>
    </row>
    <row r="1169" spans="1:26">
      <c r="A1169" t="str">
        <f t="shared" si="222"/>
        <v>rt4</v>
      </c>
      <c r="B1169" t="str">
        <f t="shared" si="223"/>
        <v>루틴4</v>
      </c>
      <c r="C1169">
        <v>32</v>
      </c>
      <c r="D1169">
        <v>30</v>
      </c>
      <c r="E1169">
        <f t="shared" ca="1" si="221"/>
        <v>334</v>
      </c>
      <c r="F1169">
        <f ca="1">(60+SUMIF(OFFSET(N1169,-$C1169+1,0,$C1169),"EN",OFFSET(O1169,-$C1169+1,0,$C1169)))*SummonTypeTable!$Q$2</f>
        <v>320</v>
      </c>
      <c r="G1169" t="str">
        <f ca="1">IF(C1169=1,60*SummonTypeTable!$Q$2-OFFSET(F1169,0,-1),
IF(F1169&lt;&gt;OFFSET(F1169,-1,0),OFFSET(F1169,-1,0)-OFFSET(F1169,0,-1),""))</f>
        <v/>
      </c>
      <c r="H1169" t="str">
        <f ca="1">IF(C1169=1,60*SummonTypeTable!$Q$2/OFFSET(F1169,0,-1),
IF(F1169&lt;&gt;OFFSET(F1169,-1,0),OFFSET(F1169,-1,0)/OFFSET(F1169,0,-1),""))</f>
        <v/>
      </c>
      <c r="I1169">
        <f ca="1">(60+SUMIF(OFFSET(N1169,-$C1169+1,0,$C1169),"EN",OFFSET(O1169,-$C1169+1,0,$C1169))+SUMIF(OFFSET(S1169,-$C1169+1,0,$C1169),"EN",OFFSET(T1169,-$C1169+1,0,$C1169)))*SummonTypeTable!$Q$2</f>
        <v>320</v>
      </c>
      <c r="J1169" t="str">
        <f ca="1">IF(C1169=1,60*SummonTypeTable!$Q$2-OFFSET(I1169,0,-4),
IF(I1169&lt;&gt;OFFSET(I1169,-1,0),OFFSET(I1169,-1,0)-OFFSET(I1169,0,-4),""))</f>
        <v/>
      </c>
      <c r="K1169" t="str">
        <f ca="1">IF(C1169=1,60*SummonTypeTable!$Q$2/OFFSET(I1169,0,-4),
IF(I1169&lt;&gt;OFFSET(I1169,-1,0),OFFSET(I1169,-1,0)/OFFSET(I1169,0,-4),""))</f>
        <v/>
      </c>
      <c r="L1169" t="str">
        <f t="shared" ca="1" si="224"/>
        <v>cu</v>
      </c>
      <c r="M1169" t="s">
        <v>81</v>
      </c>
      <c r="N1169" t="s">
        <v>147</v>
      </c>
      <c r="O1169">
        <v>1750</v>
      </c>
      <c r="P1169" t="str">
        <f t="shared" si="214"/>
        <v/>
      </c>
      <c r="Q1169" t="str">
        <f t="shared" ca="1" si="220"/>
        <v>cu</v>
      </c>
      <c r="R1169" t="s">
        <v>81</v>
      </c>
      <c r="S1169" t="s">
        <v>147</v>
      </c>
      <c r="T1169">
        <v>875</v>
      </c>
      <c r="U1169" t="str">
        <f t="shared" ca="1" si="225"/>
        <v>cu</v>
      </c>
      <c r="V1169" t="str">
        <f t="shared" si="215"/>
        <v>GO</v>
      </c>
      <c r="W1169">
        <f t="shared" si="216"/>
        <v>1750</v>
      </c>
      <c r="X1169" t="str">
        <f t="shared" ca="1" si="217"/>
        <v>cu</v>
      </c>
      <c r="Y1169" t="str">
        <f t="shared" si="218"/>
        <v>GO</v>
      </c>
      <c r="Z1169">
        <f t="shared" si="219"/>
        <v>875</v>
      </c>
    </row>
    <row r="1170" spans="1:26">
      <c r="A1170" t="str">
        <f t="shared" si="222"/>
        <v>rt4</v>
      </c>
      <c r="B1170" t="str">
        <f t="shared" si="223"/>
        <v>루틴4</v>
      </c>
      <c r="C1170">
        <v>33</v>
      </c>
      <c r="D1170">
        <v>8</v>
      </c>
      <c r="E1170">
        <f t="shared" ca="1" si="221"/>
        <v>342</v>
      </c>
      <c r="F1170">
        <f ca="1">(60+SUMIF(OFFSET(N1170,-$C1170+1,0,$C1170),"EN",OFFSET(O1170,-$C1170+1,0,$C1170)))*SummonTypeTable!$Q$2</f>
        <v>320</v>
      </c>
      <c r="G1170" t="str">
        <f ca="1">IF(C1170=1,60*SummonTypeTable!$Q$2-OFFSET(F1170,0,-1),
IF(F1170&lt;&gt;OFFSET(F1170,-1,0),OFFSET(F1170,-1,0)-OFFSET(F1170,0,-1),""))</f>
        <v/>
      </c>
      <c r="H1170" t="str">
        <f ca="1">IF(C1170=1,60*SummonTypeTable!$Q$2/OFFSET(F1170,0,-1),
IF(F1170&lt;&gt;OFFSET(F1170,-1,0),OFFSET(F1170,-1,0)/OFFSET(F1170,0,-1),""))</f>
        <v/>
      </c>
      <c r="I1170">
        <f ca="1">(60+SUMIF(OFFSET(N1170,-$C1170+1,0,$C1170),"EN",OFFSET(O1170,-$C1170+1,0,$C1170))+SUMIF(OFFSET(S1170,-$C1170+1,0,$C1170),"EN",OFFSET(T1170,-$C1170+1,0,$C1170)))*SummonTypeTable!$Q$2</f>
        <v>320</v>
      </c>
      <c r="J1170" t="str">
        <f ca="1">IF(C1170=1,60*SummonTypeTable!$Q$2-OFFSET(I1170,0,-4),
IF(I1170&lt;&gt;OFFSET(I1170,-1,0),OFFSET(I1170,-1,0)-OFFSET(I1170,0,-4),""))</f>
        <v/>
      </c>
      <c r="K1170" t="str">
        <f ca="1">IF(C1170=1,60*SummonTypeTable!$Q$2/OFFSET(I1170,0,-4),
IF(I1170&lt;&gt;OFFSET(I1170,-1,0),OFFSET(I1170,-1,0)/OFFSET(I1170,0,-4),""))</f>
        <v/>
      </c>
      <c r="L1170" t="str">
        <f t="shared" ca="1" si="224"/>
        <v>it</v>
      </c>
      <c r="M1170" t="s">
        <v>139</v>
      </c>
      <c r="N1170" t="s">
        <v>138</v>
      </c>
      <c r="O1170">
        <v>1</v>
      </c>
      <c r="P1170" t="str">
        <f t="shared" si="214"/>
        <v/>
      </c>
      <c r="Q1170" t="str">
        <f t="shared" ca="1" si="220"/>
        <v>cu</v>
      </c>
      <c r="R1170" t="s">
        <v>81</v>
      </c>
      <c r="S1170" t="s">
        <v>147</v>
      </c>
      <c r="T1170">
        <v>900</v>
      </c>
      <c r="U1170" t="str">
        <f t="shared" ca="1" si="225"/>
        <v>it</v>
      </c>
      <c r="V1170" t="str">
        <f t="shared" si="215"/>
        <v>Cash_sSpellGacha</v>
      </c>
      <c r="W1170">
        <f t="shared" si="216"/>
        <v>1</v>
      </c>
      <c r="X1170" t="str">
        <f t="shared" ca="1" si="217"/>
        <v>cu</v>
      </c>
      <c r="Y1170" t="str">
        <f t="shared" si="218"/>
        <v>GO</v>
      </c>
      <c r="Z1170">
        <f t="shared" si="219"/>
        <v>900</v>
      </c>
    </row>
    <row r="1171" spans="1:26">
      <c r="A1171" t="str">
        <f t="shared" si="222"/>
        <v>rt4</v>
      </c>
      <c r="B1171" t="str">
        <f t="shared" si="223"/>
        <v>루틴4</v>
      </c>
      <c r="C1171">
        <v>34</v>
      </c>
      <c r="D1171">
        <v>22</v>
      </c>
      <c r="E1171">
        <f t="shared" ca="1" si="221"/>
        <v>364</v>
      </c>
      <c r="F1171">
        <f ca="1">(60+SUMIF(OFFSET(N1171,-$C1171+1,0,$C1171),"EN",OFFSET(O1171,-$C1171+1,0,$C1171)))*SummonTypeTable!$Q$2</f>
        <v>360</v>
      </c>
      <c r="G1171">
        <f ca="1">IF(C1171=1,60*SummonTypeTable!$Q$2-OFFSET(F1171,0,-1),
IF(F1171&lt;&gt;OFFSET(F1171,-1,0),OFFSET(F1171,-1,0)-OFFSET(F1171,0,-1),""))</f>
        <v>-44</v>
      </c>
      <c r="H1171">
        <f ca="1">IF(C1171=1,60*SummonTypeTable!$Q$2/OFFSET(F1171,0,-1),
IF(F1171&lt;&gt;OFFSET(F1171,-1,0),OFFSET(F1171,-1,0)/OFFSET(F1171,0,-1),""))</f>
        <v>0.87912087912087911</v>
      </c>
      <c r="I1171">
        <f ca="1">(60+SUMIF(OFFSET(N1171,-$C1171+1,0,$C1171),"EN",OFFSET(O1171,-$C1171+1,0,$C1171))+SUMIF(OFFSET(S1171,-$C1171+1,0,$C1171),"EN",OFFSET(T1171,-$C1171+1,0,$C1171)))*SummonTypeTable!$Q$2</f>
        <v>360</v>
      </c>
      <c r="J1171">
        <f ca="1">IF(C1171=1,60*SummonTypeTable!$Q$2-OFFSET(I1171,0,-4),
IF(I1171&lt;&gt;OFFSET(I1171,-1,0),OFFSET(I1171,-1,0)-OFFSET(I1171,0,-4),""))</f>
        <v>-44</v>
      </c>
      <c r="K1171">
        <f ca="1">IF(C1171=1,60*SummonTypeTable!$Q$2/OFFSET(I1171,0,-4),
IF(I1171&lt;&gt;OFFSET(I1171,-1,0),OFFSET(I1171,-1,0)/OFFSET(I1171,0,-4),""))</f>
        <v>0.87912087912087911</v>
      </c>
      <c r="L1171" t="str">
        <f t="shared" ca="1" si="224"/>
        <v>cu</v>
      </c>
      <c r="M1171" t="s">
        <v>81</v>
      </c>
      <c r="N1171" t="s">
        <v>146</v>
      </c>
      <c r="O1171">
        <v>60</v>
      </c>
      <c r="P1171" t="str">
        <f t="shared" si="214"/>
        <v>에너지너무많음</v>
      </c>
      <c r="Q1171" t="str">
        <f t="shared" ca="1" si="220"/>
        <v>cu</v>
      </c>
      <c r="R1171" t="s">
        <v>81</v>
      </c>
      <c r="S1171" t="s">
        <v>147</v>
      </c>
      <c r="T1171">
        <v>925</v>
      </c>
      <c r="U1171" t="str">
        <f t="shared" ca="1" si="225"/>
        <v>cu</v>
      </c>
      <c r="V1171" t="str">
        <f t="shared" si="215"/>
        <v>EN</v>
      </c>
      <c r="W1171">
        <f t="shared" si="216"/>
        <v>60</v>
      </c>
      <c r="X1171" t="str">
        <f t="shared" ca="1" si="217"/>
        <v>cu</v>
      </c>
      <c r="Y1171" t="str">
        <f t="shared" si="218"/>
        <v>GO</v>
      </c>
      <c r="Z1171">
        <f t="shared" si="219"/>
        <v>925</v>
      </c>
    </row>
    <row r="1172" spans="1:26">
      <c r="A1172" t="str">
        <f t="shared" si="222"/>
        <v>rt4</v>
      </c>
      <c r="B1172" t="str">
        <f t="shared" si="223"/>
        <v>루틴4</v>
      </c>
      <c r="C1172">
        <v>35</v>
      </c>
      <c r="D1172">
        <v>39</v>
      </c>
      <c r="E1172">
        <f t="shared" ca="1" si="221"/>
        <v>403</v>
      </c>
      <c r="F1172">
        <f ca="1">(60+SUMIF(OFFSET(N1172,-$C1172+1,0,$C1172),"EN",OFFSET(O1172,-$C1172+1,0,$C1172)))*SummonTypeTable!$Q$2</f>
        <v>360</v>
      </c>
      <c r="G1172" t="str">
        <f ca="1">IF(C1172=1,60*SummonTypeTable!$Q$2-OFFSET(F1172,0,-1),
IF(F1172&lt;&gt;OFFSET(F1172,-1,0),OFFSET(F1172,-1,0)-OFFSET(F1172,0,-1),""))</f>
        <v/>
      </c>
      <c r="H1172" t="str">
        <f ca="1">IF(C1172=1,60*SummonTypeTable!$Q$2/OFFSET(F1172,0,-1),
IF(F1172&lt;&gt;OFFSET(F1172,-1,0),OFFSET(F1172,-1,0)/OFFSET(F1172,0,-1),""))</f>
        <v/>
      </c>
      <c r="I1172">
        <f ca="1">(60+SUMIF(OFFSET(N1172,-$C1172+1,0,$C1172),"EN",OFFSET(O1172,-$C1172+1,0,$C1172))+SUMIF(OFFSET(S1172,-$C1172+1,0,$C1172),"EN",OFFSET(T1172,-$C1172+1,0,$C1172)))*SummonTypeTable!$Q$2</f>
        <v>360</v>
      </c>
      <c r="J1172" t="str">
        <f ca="1">IF(C1172=1,60*SummonTypeTable!$Q$2-OFFSET(I1172,0,-4),
IF(I1172&lt;&gt;OFFSET(I1172,-1,0),OFFSET(I1172,-1,0)-OFFSET(I1172,0,-4),""))</f>
        <v/>
      </c>
      <c r="K1172" t="str">
        <f ca="1">IF(C1172=1,60*SummonTypeTable!$Q$2/OFFSET(I1172,0,-4),
IF(I1172&lt;&gt;OFFSET(I1172,-1,0),OFFSET(I1172,-1,0)/OFFSET(I1172,0,-4),""))</f>
        <v/>
      </c>
      <c r="L1172" t="str">
        <f t="shared" ca="1" si="224"/>
        <v>cu</v>
      </c>
      <c r="M1172" t="s">
        <v>81</v>
      </c>
      <c r="N1172" t="s">
        <v>147</v>
      </c>
      <c r="O1172">
        <v>1900</v>
      </c>
      <c r="P1172" t="str">
        <f t="shared" si="214"/>
        <v/>
      </c>
      <c r="Q1172" t="str">
        <f t="shared" ca="1" si="220"/>
        <v>cu</v>
      </c>
      <c r="R1172" t="s">
        <v>81</v>
      </c>
      <c r="S1172" t="s">
        <v>147</v>
      </c>
      <c r="T1172">
        <v>950</v>
      </c>
      <c r="U1172" t="str">
        <f t="shared" ca="1" si="225"/>
        <v>cu</v>
      </c>
      <c r="V1172" t="str">
        <f t="shared" si="215"/>
        <v>GO</v>
      </c>
      <c r="W1172">
        <f t="shared" si="216"/>
        <v>1900</v>
      </c>
      <c r="X1172" t="str">
        <f t="shared" ca="1" si="217"/>
        <v>cu</v>
      </c>
      <c r="Y1172" t="str">
        <f t="shared" si="218"/>
        <v>GO</v>
      </c>
      <c r="Z1172">
        <f t="shared" si="219"/>
        <v>950</v>
      </c>
    </row>
    <row r="1173" spans="1:26">
      <c r="A1173" t="str">
        <f t="shared" si="222"/>
        <v>rt4</v>
      </c>
      <c r="B1173" t="str">
        <f t="shared" si="223"/>
        <v>루틴4</v>
      </c>
      <c r="C1173">
        <v>36</v>
      </c>
      <c r="D1173">
        <v>12</v>
      </c>
      <c r="E1173">
        <f t="shared" ca="1" si="221"/>
        <v>415</v>
      </c>
      <c r="F1173">
        <f ca="1">(60+SUMIF(OFFSET(N1173,-$C1173+1,0,$C1173),"EN",OFFSET(O1173,-$C1173+1,0,$C1173)))*SummonTypeTable!$Q$2</f>
        <v>360</v>
      </c>
      <c r="G1173" t="str">
        <f ca="1">IF(C1173=1,60*SummonTypeTable!$Q$2-OFFSET(F1173,0,-1),
IF(F1173&lt;&gt;OFFSET(F1173,-1,0),OFFSET(F1173,-1,0)-OFFSET(F1173,0,-1),""))</f>
        <v/>
      </c>
      <c r="H1173" t="str">
        <f ca="1">IF(C1173=1,60*SummonTypeTable!$Q$2/OFFSET(F1173,0,-1),
IF(F1173&lt;&gt;OFFSET(F1173,-1,0),OFFSET(F1173,-1,0)/OFFSET(F1173,0,-1),""))</f>
        <v/>
      </c>
      <c r="I1173">
        <f ca="1">(60+SUMIF(OFFSET(N1173,-$C1173+1,0,$C1173),"EN",OFFSET(O1173,-$C1173+1,0,$C1173))+SUMIF(OFFSET(S1173,-$C1173+1,0,$C1173),"EN",OFFSET(T1173,-$C1173+1,0,$C1173)))*SummonTypeTable!$Q$2</f>
        <v>360</v>
      </c>
      <c r="J1173" t="str">
        <f ca="1">IF(C1173=1,60*SummonTypeTable!$Q$2-OFFSET(I1173,0,-4),
IF(I1173&lt;&gt;OFFSET(I1173,-1,0),OFFSET(I1173,-1,0)-OFFSET(I1173,0,-4),""))</f>
        <v/>
      </c>
      <c r="K1173" t="str">
        <f ca="1">IF(C1173=1,60*SummonTypeTable!$Q$2/OFFSET(I1173,0,-4),
IF(I1173&lt;&gt;OFFSET(I1173,-1,0),OFFSET(I1173,-1,0)/OFFSET(I1173,0,-4),""))</f>
        <v/>
      </c>
      <c r="L1173" t="str">
        <f t="shared" ca="1" si="224"/>
        <v>it</v>
      </c>
      <c r="M1173" t="s">
        <v>139</v>
      </c>
      <c r="N1173" t="s">
        <v>138</v>
      </c>
      <c r="O1173">
        <v>2</v>
      </c>
      <c r="P1173" t="str">
        <f t="shared" si="214"/>
        <v/>
      </c>
      <c r="Q1173" t="str">
        <f t="shared" ca="1" si="220"/>
        <v>cu</v>
      </c>
      <c r="R1173" t="s">
        <v>81</v>
      </c>
      <c r="S1173" t="s">
        <v>147</v>
      </c>
      <c r="T1173">
        <v>975</v>
      </c>
      <c r="U1173" t="str">
        <f t="shared" ca="1" si="225"/>
        <v>it</v>
      </c>
      <c r="V1173" t="str">
        <f t="shared" si="215"/>
        <v>Cash_sSpellGacha</v>
      </c>
      <c r="W1173">
        <f t="shared" si="216"/>
        <v>2</v>
      </c>
      <c r="X1173" t="str">
        <f t="shared" ca="1" si="217"/>
        <v>cu</v>
      </c>
      <c r="Y1173" t="str">
        <f t="shared" si="218"/>
        <v>GO</v>
      </c>
      <c r="Z1173">
        <f t="shared" si="219"/>
        <v>975</v>
      </c>
    </row>
    <row r="1174" spans="1:26">
      <c r="A1174" t="str">
        <f t="shared" si="222"/>
        <v>rt4</v>
      </c>
      <c r="B1174" t="str">
        <f t="shared" si="223"/>
        <v>루틴4</v>
      </c>
      <c r="C1174">
        <v>37</v>
      </c>
      <c r="D1174">
        <v>17</v>
      </c>
      <c r="E1174">
        <f t="shared" ca="1" si="221"/>
        <v>432</v>
      </c>
      <c r="F1174">
        <f ca="1">(60+SUMIF(OFFSET(N1174,-$C1174+1,0,$C1174),"EN",OFFSET(O1174,-$C1174+1,0,$C1174)))*SummonTypeTable!$Q$2</f>
        <v>406.66666666666663</v>
      </c>
      <c r="G1174">
        <f ca="1">IF(C1174=1,60*SummonTypeTable!$Q$2-OFFSET(F1174,0,-1),
IF(F1174&lt;&gt;OFFSET(F1174,-1,0),OFFSET(F1174,-1,0)-OFFSET(F1174,0,-1),""))</f>
        <v>-72</v>
      </c>
      <c r="H1174">
        <f ca="1">IF(C1174=1,60*SummonTypeTable!$Q$2/OFFSET(F1174,0,-1),
IF(F1174&lt;&gt;OFFSET(F1174,-1,0),OFFSET(F1174,-1,0)/OFFSET(F1174,0,-1),""))</f>
        <v>0.83333333333333337</v>
      </c>
      <c r="I1174">
        <f ca="1">(60+SUMIF(OFFSET(N1174,-$C1174+1,0,$C1174),"EN",OFFSET(O1174,-$C1174+1,0,$C1174))+SUMIF(OFFSET(S1174,-$C1174+1,0,$C1174),"EN",OFFSET(T1174,-$C1174+1,0,$C1174)))*SummonTypeTable!$Q$2</f>
        <v>406.66666666666663</v>
      </c>
      <c r="J1174">
        <f ca="1">IF(C1174=1,60*SummonTypeTable!$Q$2-OFFSET(I1174,0,-4),
IF(I1174&lt;&gt;OFFSET(I1174,-1,0),OFFSET(I1174,-1,0)-OFFSET(I1174,0,-4),""))</f>
        <v>-72</v>
      </c>
      <c r="K1174">
        <f ca="1">IF(C1174=1,60*SummonTypeTable!$Q$2/OFFSET(I1174,0,-4),
IF(I1174&lt;&gt;OFFSET(I1174,-1,0),OFFSET(I1174,-1,0)/OFFSET(I1174,0,-4),""))</f>
        <v>0.83333333333333337</v>
      </c>
      <c r="L1174" t="str">
        <f t="shared" ca="1" si="224"/>
        <v>cu</v>
      </c>
      <c r="M1174" t="s">
        <v>81</v>
      </c>
      <c r="N1174" t="s">
        <v>146</v>
      </c>
      <c r="O1174">
        <v>70</v>
      </c>
      <c r="P1174" t="str">
        <f t="shared" si="214"/>
        <v>에너지너무많음</v>
      </c>
      <c r="Q1174" t="str">
        <f t="shared" ca="1" si="220"/>
        <v>cu</v>
      </c>
      <c r="R1174" t="s">
        <v>81</v>
      </c>
      <c r="S1174" t="s">
        <v>147</v>
      </c>
      <c r="T1174">
        <v>1000</v>
      </c>
      <c r="U1174" t="str">
        <f t="shared" ca="1" si="225"/>
        <v>cu</v>
      </c>
      <c r="V1174" t="str">
        <f t="shared" si="215"/>
        <v>EN</v>
      </c>
      <c r="W1174">
        <f t="shared" si="216"/>
        <v>70</v>
      </c>
      <c r="X1174" t="str">
        <f t="shared" ca="1" si="217"/>
        <v>cu</v>
      </c>
      <c r="Y1174" t="str">
        <f t="shared" si="218"/>
        <v>GO</v>
      </c>
      <c r="Z1174">
        <f t="shared" si="219"/>
        <v>1000</v>
      </c>
    </row>
    <row r="1175" spans="1:26">
      <c r="A1175" t="str">
        <f t="shared" si="222"/>
        <v>rt4</v>
      </c>
      <c r="B1175" t="str">
        <f t="shared" si="223"/>
        <v>루틴4</v>
      </c>
      <c r="C1175">
        <v>38</v>
      </c>
      <c r="D1175">
        <v>22</v>
      </c>
      <c r="E1175">
        <f t="shared" ca="1" si="221"/>
        <v>454</v>
      </c>
      <c r="F1175">
        <f ca="1">(60+SUMIF(OFFSET(N1175,-$C1175+1,0,$C1175),"EN",OFFSET(O1175,-$C1175+1,0,$C1175)))*SummonTypeTable!$Q$2</f>
        <v>406.66666666666663</v>
      </c>
      <c r="G1175" t="str">
        <f ca="1">IF(C1175=1,60*SummonTypeTable!$Q$2-OFFSET(F1175,0,-1),
IF(F1175&lt;&gt;OFFSET(F1175,-1,0),OFFSET(F1175,-1,0)-OFFSET(F1175,0,-1),""))</f>
        <v/>
      </c>
      <c r="H1175" t="str">
        <f ca="1">IF(C1175=1,60*SummonTypeTable!$Q$2/OFFSET(F1175,0,-1),
IF(F1175&lt;&gt;OFFSET(F1175,-1,0),OFFSET(F1175,-1,0)/OFFSET(F1175,0,-1),""))</f>
        <v/>
      </c>
      <c r="I1175">
        <f ca="1">(60+SUMIF(OFFSET(N1175,-$C1175+1,0,$C1175),"EN",OFFSET(O1175,-$C1175+1,0,$C1175))+SUMIF(OFFSET(S1175,-$C1175+1,0,$C1175),"EN",OFFSET(T1175,-$C1175+1,0,$C1175)))*SummonTypeTable!$Q$2</f>
        <v>406.66666666666663</v>
      </c>
      <c r="J1175" t="str">
        <f ca="1">IF(C1175=1,60*SummonTypeTable!$Q$2-OFFSET(I1175,0,-4),
IF(I1175&lt;&gt;OFFSET(I1175,-1,0),OFFSET(I1175,-1,0)-OFFSET(I1175,0,-4),""))</f>
        <v/>
      </c>
      <c r="K1175" t="str">
        <f ca="1">IF(C1175=1,60*SummonTypeTable!$Q$2/OFFSET(I1175,0,-4),
IF(I1175&lt;&gt;OFFSET(I1175,-1,0),OFFSET(I1175,-1,0)/OFFSET(I1175,0,-4),""))</f>
        <v/>
      </c>
      <c r="L1175" t="str">
        <f t="shared" ca="1" si="224"/>
        <v>cu</v>
      </c>
      <c r="M1175" t="s">
        <v>81</v>
      </c>
      <c r="N1175" t="s">
        <v>147</v>
      </c>
      <c r="O1175">
        <v>2050</v>
      </c>
      <c r="P1175" t="str">
        <f t="shared" si="214"/>
        <v/>
      </c>
      <c r="Q1175" t="str">
        <f t="shared" ca="1" si="220"/>
        <v>cu</v>
      </c>
      <c r="R1175" t="s">
        <v>81</v>
      </c>
      <c r="S1175" t="s">
        <v>147</v>
      </c>
      <c r="T1175">
        <v>1025</v>
      </c>
      <c r="U1175" t="str">
        <f t="shared" ca="1" si="225"/>
        <v>cu</v>
      </c>
      <c r="V1175" t="str">
        <f t="shared" si="215"/>
        <v>GO</v>
      </c>
      <c r="W1175">
        <f t="shared" si="216"/>
        <v>2050</v>
      </c>
      <c r="X1175" t="str">
        <f t="shared" ca="1" si="217"/>
        <v>cu</v>
      </c>
      <c r="Y1175" t="str">
        <f t="shared" si="218"/>
        <v>GO</v>
      </c>
      <c r="Z1175">
        <f t="shared" si="219"/>
        <v>1025</v>
      </c>
    </row>
    <row r="1176" spans="1:26">
      <c r="A1176" t="str">
        <f t="shared" si="222"/>
        <v>rt4</v>
      </c>
      <c r="B1176" t="str">
        <f t="shared" si="223"/>
        <v>루틴4</v>
      </c>
      <c r="C1176">
        <v>39</v>
      </c>
      <c r="D1176">
        <v>5</v>
      </c>
      <c r="E1176">
        <f t="shared" ca="1" si="221"/>
        <v>459</v>
      </c>
      <c r="F1176">
        <f ca="1">(60+SUMIF(OFFSET(N1176,-$C1176+1,0,$C1176),"EN",OFFSET(O1176,-$C1176+1,0,$C1176)))*SummonTypeTable!$Q$2</f>
        <v>406.66666666666663</v>
      </c>
      <c r="G1176" t="str">
        <f ca="1">IF(C1176=1,60*SummonTypeTable!$Q$2-OFFSET(F1176,0,-1),
IF(F1176&lt;&gt;OFFSET(F1176,-1,0),OFFSET(F1176,-1,0)-OFFSET(F1176,0,-1),""))</f>
        <v/>
      </c>
      <c r="H1176" t="str">
        <f ca="1">IF(C1176=1,60*SummonTypeTable!$Q$2/OFFSET(F1176,0,-1),
IF(F1176&lt;&gt;OFFSET(F1176,-1,0),OFFSET(F1176,-1,0)/OFFSET(F1176,0,-1),""))</f>
        <v/>
      </c>
      <c r="I1176">
        <f ca="1">(60+SUMIF(OFFSET(N1176,-$C1176+1,0,$C1176),"EN",OFFSET(O1176,-$C1176+1,0,$C1176))+SUMIF(OFFSET(S1176,-$C1176+1,0,$C1176),"EN",OFFSET(T1176,-$C1176+1,0,$C1176)))*SummonTypeTable!$Q$2</f>
        <v>406.66666666666663</v>
      </c>
      <c r="J1176" t="str">
        <f ca="1">IF(C1176=1,60*SummonTypeTable!$Q$2-OFFSET(I1176,0,-4),
IF(I1176&lt;&gt;OFFSET(I1176,-1,0),OFFSET(I1176,-1,0)-OFFSET(I1176,0,-4),""))</f>
        <v/>
      </c>
      <c r="K1176" t="str">
        <f ca="1">IF(C1176=1,60*SummonTypeTable!$Q$2/OFFSET(I1176,0,-4),
IF(I1176&lt;&gt;OFFSET(I1176,-1,0),OFFSET(I1176,-1,0)/OFFSET(I1176,0,-4),""))</f>
        <v/>
      </c>
      <c r="L1176" t="str">
        <f t="shared" ca="1" si="224"/>
        <v>it</v>
      </c>
      <c r="M1176" t="s">
        <v>139</v>
      </c>
      <c r="N1176" t="s">
        <v>138</v>
      </c>
      <c r="O1176">
        <v>1</v>
      </c>
      <c r="P1176" t="str">
        <f t="shared" si="214"/>
        <v/>
      </c>
      <c r="Q1176" t="str">
        <f t="shared" ca="1" si="220"/>
        <v>cu</v>
      </c>
      <c r="R1176" t="s">
        <v>81</v>
      </c>
      <c r="S1176" t="s">
        <v>147</v>
      </c>
      <c r="T1176">
        <v>1050</v>
      </c>
      <c r="U1176" t="str">
        <f t="shared" ca="1" si="225"/>
        <v>it</v>
      </c>
      <c r="V1176" t="str">
        <f t="shared" si="215"/>
        <v>Cash_sSpellGacha</v>
      </c>
      <c r="W1176">
        <f t="shared" si="216"/>
        <v>1</v>
      </c>
      <c r="X1176" t="str">
        <f t="shared" ca="1" si="217"/>
        <v>cu</v>
      </c>
      <c r="Y1176" t="str">
        <f t="shared" si="218"/>
        <v>GO</v>
      </c>
      <c r="Z1176">
        <f t="shared" si="219"/>
        <v>1050</v>
      </c>
    </row>
    <row r="1177" spans="1:26">
      <c r="A1177" t="str">
        <f t="shared" si="222"/>
        <v>rt4</v>
      </c>
      <c r="B1177" t="str">
        <f t="shared" si="223"/>
        <v>루틴4</v>
      </c>
      <c r="C1177">
        <v>40</v>
      </c>
      <c r="D1177">
        <v>18</v>
      </c>
      <c r="E1177">
        <f t="shared" ca="1" si="221"/>
        <v>477</v>
      </c>
      <c r="F1177">
        <f ca="1">(60+SUMIF(OFFSET(N1177,-$C1177+1,0,$C1177),"EN",OFFSET(O1177,-$C1177+1,0,$C1177)))*SummonTypeTable!$Q$2</f>
        <v>406.66666666666663</v>
      </c>
      <c r="G1177" t="str">
        <f ca="1">IF(C1177=1,60*SummonTypeTable!$Q$2-OFFSET(F1177,0,-1),
IF(F1177&lt;&gt;OFFSET(F1177,-1,0),OFFSET(F1177,-1,0)-OFFSET(F1177,0,-1),""))</f>
        <v/>
      </c>
      <c r="H1177" t="str">
        <f ca="1">IF(C1177=1,60*SummonTypeTable!$Q$2/OFFSET(F1177,0,-1),
IF(F1177&lt;&gt;OFFSET(F1177,-1,0),OFFSET(F1177,-1,0)/OFFSET(F1177,0,-1),""))</f>
        <v/>
      </c>
      <c r="I1177">
        <f ca="1">(60+SUMIF(OFFSET(N1177,-$C1177+1,0,$C1177),"EN",OFFSET(O1177,-$C1177+1,0,$C1177))+SUMIF(OFFSET(S1177,-$C1177+1,0,$C1177),"EN",OFFSET(T1177,-$C1177+1,0,$C1177)))*SummonTypeTable!$Q$2</f>
        <v>406.66666666666663</v>
      </c>
      <c r="J1177" t="str">
        <f ca="1">IF(C1177=1,60*SummonTypeTable!$Q$2-OFFSET(I1177,0,-4),
IF(I1177&lt;&gt;OFFSET(I1177,-1,0),OFFSET(I1177,-1,0)-OFFSET(I1177,0,-4),""))</f>
        <v/>
      </c>
      <c r="K1177" t="str">
        <f ca="1">IF(C1177=1,60*SummonTypeTable!$Q$2/OFFSET(I1177,0,-4),
IF(I1177&lt;&gt;OFFSET(I1177,-1,0),OFFSET(I1177,-1,0)/OFFSET(I1177,0,-4),""))</f>
        <v/>
      </c>
      <c r="L1177" t="str">
        <f t="shared" ca="1" si="224"/>
        <v>cu</v>
      </c>
      <c r="M1177" t="s">
        <v>81</v>
      </c>
      <c r="N1177" t="s">
        <v>147</v>
      </c>
      <c r="O1177">
        <v>2150</v>
      </c>
      <c r="P1177" t="str">
        <f t="shared" si="214"/>
        <v/>
      </c>
      <c r="Q1177" t="str">
        <f t="shared" ca="1" si="220"/>
        <v>cu</v>
      </c>
      <c r="R1177" t="s">
        <v>81</v>
      </c>
      <c r="S1177" t="s">
        <v>147</v>
      </c>
      <c r="T1177">
        <v>1075</v>
      </c>
      <c r="U1177" t="str">
        <f t="shared" ca="1" si="225"/>
        <v>cu</v>
      </c>
      <c r="V1177" t="str">
        <f t="shared" si="215"/>
        <v>GO</v>
      </c>
      <c r="W1177">
        <f t="shared" si="216"/>
        <v>2150</v>
      </c>
      <c r="X1177" t="str">
        <f t="shared" ca="1" si="217"/>
        <v>cu</v>
      </c>
      <c r="Y1177" t="str">
        <f t="shared" si="218"/>
        <v>GO</v>
      </c>
      <c r="Z1177">
        <f t="shared" si="219"/>
        <v>1075</v>
      </c>
    </row>
    <row r="1178" spans="1:26">
      <c r="A1178" t="str">
        <f t="shared" si="222"/>
        <v>rt4</v>
      </c>
      <c r="B1178" t="str">
        <f t="shared" si="223"/>
        <v>루틴4</v>
      </c>
      <c r="C1178">
        <v>41</v>
      </c>
      <c r="D1178">
        <v>31</v>
      </c>
      <c r="E1178">
        <f t="shared" ca="1" si="221"/>
        <v>508</v>
      </c>
      <c r="F1178">
        <f ca="1">(60+SUMIF(OFFSET(N1178,-$C1178+1,0,$C1178),"EN",OFFSET(O1178,-$C1178+1,0,$C1178)))*SummonTypeTable!$Q$2</f>
        <v>460</v>
      </c>
      <c r="G1178">
        <f ca="1">IF(C1178=1,60*SummonTypeTable!$Q$2-OFFSET(F1178,0,-1),
IF(F1178&lt;&gt;OFFSET(F1178,-1,0),OFFSET(F1178,-1,0)-OFFSET(F1178,0,-1),""))</f>
        <v>-101.33333333333337</v>
      </c>
      <c r="H1178">
        <f ca="1">IF(C1178=1,60*SummonTypeTable!$Q$2/OFFSET(F1178,0,-1),
IF(F1178&lt;&gt;OFFSET(F1178,-1,0),OFFSET(F1178,-1,0)/OFFSET(F1178,0,-1),""))</f>
        <v>0.80052493438320205</v>
      </c>
      <c r="I1178">
        <f ca="1">(60+SUMIF(OFFSET(N1178,-$C1178+1,0,$C1178),"EN",OFFSET(O1178,-$C1178+1,0,$C1178))+SUMIF(OFFSET(S1178,-$C1178+1,0,$C1178),"EN",OFFSET(T1178,-$C1178+1,0,$C1178)))*SummonTypeTable!$Q$2</f>
        <v>460</v>
      </c>
      <c r="J1178">
        <f ca="1">IF(C1178=1,60*SummonTypeTable!$Q$2-OFFSET(I1178,0,-4),
IF(I1178&lt;&gt;OFFSET(I1178,-1,0),OFFSET(I1178,-1,0)-OFFSET(I1178,0,-4),""))</f>
        <v>-101.33333333333337</v>
      </c>
      <c r="K1178">
        <f ca="1">IF(C1178=1,60*SummonTypeTable!$Q$2/OFFSET(I1178,0,-4),
IF(I1178&lt;&gt;OFFSET(I1178,-1,0),OFFSET(I1178,-1,0)/OFFSET(I1178,0,-4),""))</f>
        <v>0.80052493438320205</v>
      </c>
      <c r="L1178" t="str">
        <f t="shared" ca="1" si="224"/>
        <v>cu</v>
      </c>
      <c r="M1178" t="s">
        <v>81</v>
      </c>
      <c r="N1178" t="s">
        <v>146</v>
      </c>
      <c r="O1178">
        <v>80</v>
      </c>
      <c r="P1178" t="str">
        <f t="shared" si="214"/>
        <v>에너지너무많음</v>
      </c>
      <c r="Q1178" t="str">
        <f t="shared" ca="1" si="220"/>
        <v>cu</v>
      </c>
      <c r="R1178" t="s">
        <v>81</v>
      </c>
      <c r="S1178" t="s">
        <v>147</v>
      </c>
      <c r="T1178">
        <v>1100</v>
      </c>
      <c r="U1178" t="str">
        <f t="shared" ca="1" si="225"/>
        <v>cu</v>
      </c>
      <c r="V1178" t="str">
        <f t="shared" si="215"/>
        <v>EN</v>
      </c>
      <c r="W1178">
        <f t="shared" si="216"/>
        <v>80</v>
      </c>
      <c r="X1178" t="str">
        <f t="shared" ca="1" si="217"/>
        <v>cu</v>
      </c>
      <c r="Y1178" t="str">
        <f t="shared" si="218"/>
        <v>GO</v>
      </c>
      <c r="Z1178">
        <f t="shared" si="219"/>
        <v>1100</v>
      </c>
    </row>
    <row r="1179" spans="1:26">
      <c r="A1179" t="str">
        <f t="shared" si="222"/>
        <v>rt4</v>
      </c>
      <c r="B1179" t="str">
        <f t="shared" si="223"/>
        <v>루틴4</v>
      </c>
      <c r="C1179">
        <v>42</v>
      </c>
      <c r="D1179">
        <v>38</v>
      </c>
      <c r="E1179">
        <f t="shared" ca="1" si="221"/>
        <v>546</v>
      </c>
      <c r="F1179">
        <f ca="1">(60+SUMIF(OFFSET(N1179,-$C1179+1,0,$C1179),"EN",OFFSET(O1179,-$C1179+1,0,$C1179)))*SummonTypeTable!$Q$2</f>
        <v>460</v>
      </c>
      <c r="G1179" t="str">
        <f ca="1">IF(C1179=1,60*SummonTypeTable!$Q$2-OFFSET(F1179,0,-1),
IF(F1179&lt;&gt;OFFSET(F1179,-1,0),OFFSET(F1179,-1,0)-OFFSET(F1179,0,-1),""))</f>
        <v/>
      </c>
      <c r="H1179" t="str">
        <f ca="1">IF(C1179=1,60*SummonTypeTable!$Q$2/OFFSET(F1179,0,-1),
IF(F1179&lt;&gt;OFFSET(F1179,-1,0),OFFSET(F1179,-1,0)/OFFSET(F1179,0,-1),""))</f>
        <v/>
      </c>
      <c r="I1179">
        <f ca="1">(60+SUMIF(OFFSET(N1179,-$C1179+1,0,$C1179),"EN",OFFSET(O1179,-$C1179+1,0,$C1179))+SUMIF(OFFSET(S1179,-$C1179+1,0,$C1179),"EN",OFFSET(T1179,-$C1179+1,0,$C1179)))*SummonTypeTable!$Q$2</f>
        <v>460</v>
      </c>
      <c r="J1179" t="str">
        <f ca="1">IF(C1179=1,60*SummonTypeTable!$Q$2-OFFSET(I1179,0,-4),
IF(I1179&lt;&gt;OFFSET(I1179,-1,0),OFFSET(I1179,-1,0)-OFFSET(I1179,0,-4),""))</f>
        <v/>
      </c>
      <c r="K1179" t="str">
        <f ca="1">IF(C1179=1,60*SummonTypeTable!$Q$2/OFFSET(I1179,0,-4),
IF(I1179&lt;&gt;OFFSET(I1179,-1,0),OFFSET(I1179,-1,0)/OFFSET(I1179,0,-4),""))</f>
        <v/>
      </c>
      <c r="L1179" t="str">
        <f t="shared" ca="1" si="224"/>
        <v>cu</v>
      </c>
      <c r="M1179" t="s">
        <v>81</v>
      </c>
      <c r="N1179" t="s">
        <v>147</v>
      </c>
      <c r="O1179">
        <v>2250</v>
      </c>
      <c r="P1179" t="str">
        <f t="shared" si="214"/>
        <v/>
      </c>
      <c r="Q1179" t="str">
        <f t="shared" ca="1" si="220"/>
        <v>cu</v>
      </c>
      <c r="R1179" t="s">
        <v>81</v>
      </c>
      <c r="S1179" t="s">
        <v>147</v>
      </c>
      <c r="T1179">
        <v>1125</v>
      </c>
      <c r="U1179" t="str">
        <f t="shared" ca="1" si="225"/>
        <v>cu</v>
      </c>
      <c r="V1179" t="str">
        <f t="shared" si="215"/>
        <v>GO</v>
      </c>
      <c r="W1179">
        <f t="shared" si="216"/>
        <v>2250</v>
      </c>
      <c r="X1179" t="str">
        <f t="shared" ca="1" si="217"/>
        <v>cu</v>
      </c>
      <c r="Y1179" t="str">
        <f t="shared" si="218"/>
        <v>GO</v>
      </c>
      <c r="Z1179">
        <f t="shared" si="219"/>
        <v>1125</v>
      </c>
    </row>
    <row r="1180" spans="1:26">
      <c r="A1180" t="str">
        <f t="shared" si="222"/>
        <v>rt4</v>
      </c>
      <c r="B1180" t="str">
        <f t="shared" si="223"/>
        <v>루틴4</v>
      </c>
      <c r="C1180">
        <v>43</v>
      </c>
      <c r="D1180">
        <v>4</v>
      </c>
      <c r="E1180">
        <f t="shared" ca="1" si="221"/>
        <v>550</v>
      </c>
      <c r="F1180">
        <f ca="1">(60+SUMIF(OFFSET(N1180,-$C1180+1,0,$C1180),"EN",OFFSET(O1180,-$C1180+1,0,$C1180)))*SummonTypeTable!$Q$2</f>
        <v>460</v>
      </c>
      <c r="G1180" t="str">
        <f ca="1">IF(C1180=1,60*SummonTypeTable!$Q$2-OFFSET(F1180,0,-1),
IF(F1180&lt;&gt;OFFSET(F1180,-1,0),OFFSET(F1180,-1,0)-OFFSET(F1180,0,-1),""))</f>
        <v/>
      </c>
      <c r="H1180" t="str">
        <f ca="1">IF(C1180=1,60*SummonTypeTable!$Q$2/OFFSET(F1180,0,-1),
IF(F1180&lt;&gt;OFFSET(F1180,-1,0),OFFSET(F1180,-1,0)/OFFSET(F1180,0,-1),""))</f>
        <v/>
      </c>
      <c r="I1180">
        <f ca="1">(60+SUMIF(OFFSET(N1180,-$C1180+1,0,$C1180),"EN",OFFSET(O1180,-$C1180+1,0,$C1180))+SUMIF(OFFSET(S1180,-$C1180+1,0,$C1180),"EN",OFFSET(T1180,-$C1180+1,0,$C1180)))*SummonTypeTable!$Q$2</f>
        <v>460</v>
      </c>
      <c r="J1180" t="str">
        <f ca="1">IF(C1180=1,60*SummonTypeTable!$Q$2-OFFSET(I1180,0,-4),
IF(I1180&lt;&gt;OFFSET(I1180,-1,0),OFFSET(I1180,-1,0)-OFFSET(I1180,0,-4),""))</f>
        <v/>
      </c>
      <c r="K1180" t="str">
        <f ca="1">IF(C1180=1,60*SummonTypeTable!$Q$2/OFFSET(I1180,0,-4),
IF(I1180&lt;&gt;OFFSET(I1180,-1,0),OFFSET(I1180,-1,0)/OFFSET(I1180,0,-4),""))</f>
        <v/>
      </c>
      <c r="L1180" t="str">
        <f t="shared" ca="1" si="224"/>
        <v>it</v>
      </c>
      <c r="M1180" t="s">
        <v>139</v>
      </c>
      <c r="N1180" t="s">
        <v>138</v>
      </c>
      <c r="O1180">
        <v>1</v>
      </c>
      <c r="P1180" t="str">
        <f t="shared" si="214"/>
        <v/>
      </c>
      <c r="Q1180" t="str">
        <f t="shared" ca="1" si="220"/>
        <v>cu</v>
      </c>
      <c r="R1180" t="s">
        <v>81</v>
      </c>
      <c r="S1180" t="s">
        <v>147</v>
      </c>
      <c r="T1180">
        <v>1150</v>
      </c>
      <c r="U1180" t="str">
        <f t="shared" ca="1" si="225"/>
        <v>it</v>
      </c>
      <c r="V1180" t="str">
        <f t="shared" si="215"/>
        <v>Cash_sSpellGacha</v>
      </c>
      <c r="W1180">
        <f t="shared" si="216"/>
        <v>1</v>
      </c>
      <c r="X1180" t="str">
        <f t="shared" ca="1" si="217"/>
        <v>cu</v>
      </c>
      <c r="Y1180" t="str">
        <f t="shared" si="218"/>
        <v>GO</v>
      </c>
      <c r="Z1180">
        <f t="shared" si="219"/>
        <v>1150</v>
      </c>
    </row>
    <row r="1181" spans="1:26">
      <c r="A1181" t="str">
        <f t="shared" si="222"/>
        <v>rt4</v>
      </c>
      <c r="B1181" t="str">
        <f t="shared" si="223"/>
        <v>루틴4</v>
      </c>
      <c r="C1181">
        <v>44</v>
      </c>
      <c r="D1181">
        <v>42</v>
      </c>
      <c r="E1181">
        <f t="shared" ca="1" si="221"/>
        <v>592</v>
      </c>
      <c r="F1181">
        <f ca="1">(60+SUMIF(OFFSET(N1181,-$C1181+1,0,$C1181),"EN",OFFSET(O1181,-$C1181+1,0,$C1181)))*SummonTypeTable!$Q$2</f>
        <v>520</v>
      </c>
      <c r="G1181">
        <f ca="1">IF(C1181=1,60*SummonTypeTable!$Q$2-OFFSET(F1181,0,-1),
IF(F1181&lt;&gt;OFFSET(F1181,-1,0),OFFSET(F1181,-1,0)-OFFSET(F1181,0,-1),""))</f>
        <v>-132</v>
      </c>
      <c r="H1181">
        <f ca="1">IF(C1181=1,60*SummonTypeTable!$Q$2/OFFSET(F1181,0,-1),
IF(F1181&lt;&gt;OFFSET(F1181,-1,0),OFFSET(F1181,-1,0)/OFFSET(F1181,0,-1),""))</f>
        <v>0.77702702702702697</v>
      </c>
      <c r="I1181">
        <f ca="1">(60+SUMIF(OFFSET(N1181,-$C1181+1,0,$C1181),"EN",OFFSET(O1181,-$C1181+1,0,$C1181))+SUMIF(OFFSET(S1181,-$C1181+1,0,$C1181),"EN",OFFSET(T1181,-$C1181+1,0,$C1181)))*SummonTypeTable!$Q$2</f>
        <v>520</v>
      </c>
      <c r="J1181">
        <f ca="1">IF(C1181=1,60*SummonTypeTable!$Q$2-OFFSET(I1181,0,-4),
IF(I1181&lt;&gt;OFFSET(I1181,-1,0),OFFSET(I1181,-1,0)-OFFSET(I1181,0,-4),""))</f>
        <v>-132</v>
      </c>
      <c r="K1181">
        <f ca="1">IF(C1181=1,60*SummonTypeTable!$Q$2/OFFSET(I1181,0,-4),
IF(I1181&lt;&gt;OFFSET(I1181,-1,0),OFFSET(I1181,-1,0)/OFFSET(I1181,0,-4),""))</f>
        <v>0.77702702702702697</v>
      </c>
      <c r="L1181" t="str">
        <f t="shared" ca="1" si="224"/>
        <v>cu</v>
      </c>
      <c r="M1181" t="s">
        <v>81</v>
      </c>
      <c r="N1181" t="s">
        <v>146</v>
      </c>
      <c r="O1181">
        <v>90</v>
      </c>
      <c r="P1181" t="str">
        <f t="shared" si="214"/>
        <v>에너지너무많음</v>
      </c>
      <c r="Q1181" t="str">
        <f t="shared" ca="1" si="220"/>
        <v>cu</v>
      </c>
      <c r="R1181" t="s">
        <v>81</v>
      </c>
      <c r="S1181" t="s">
        <v>147</v>
      </c>
      <c r="T1181">
        <v>1175</v>
      </c>
      <c r="U1181" t="str">
        <f t="shared" ca="1" si="225"/>
        <v>cu</v>
      </c>
      <c r="V1181" t="str">
        <f t="shared" si="215"/>
        <v>EN</v>
      </c>
      <c r="W1181">
        <f t="shared" si="216"/>
        <v>90</v>
      </c>
      <c r="X1181" t="str">
        <f t="shared" ca="1" si="217"/>
        <v>cu</v>
      </c>
      <c r="Y1181" t="str">
        <f t="shared" si="218"/>
        <v>GO</v>
      </c>
      <c r="Z1181">
        <f t="shared" si="219"/>
        <v>1175</v>
      </c>
    </row>
    <row r="1182" spans="1:26">
      <c r="A1182" t="str">
        <f t="shared" si="222"/>
        <v>rt4</v>
      </c>
      <c r="B1182" t="str">
        <f t="shared" si="223"/>
        <v>루틴4</v>
      </c>
      <c r="C1182">
        <v>45</v>
      </c>
      <c r="D1182">
        <v>42</v>
      </c>
      <c r="E1182">
        <f t="shared" ca="1" si="221"/>
        <v>634</v>
      </c>
      <c r="F1182">
        <f ca="1">(60+SUMIF(OFFSET(N1182,-$C1182+1,0,$C1182),"EN",OFFSET(O1182,-$C1182+1,0,$C1182)))*SummonTypeTable!$Q$2</f>
        <v>520</v>
      </c>
      <c r="G1182" t="str">
        <f ca="1">IF(C1182=1,60*SummonTypeTable!$Q$2-OFFSET(F1182,0,-1),
IF(F1182&lt;&gt;OFFSET(F1182,-1,0),OFFSET(F1182,-1,0)-OFFSET(F1182,0,-1),""))</f>
        <v/>
      </c>
      <c r="H1182" t="str">
        <f ca="1">IF(C1182=1,60*SummonTypeTable!$Q$2/OFFSET(F1182,0,-1),
IF(F1182&lt;&gt;OFFSET(F1182,-1,0),OFFSET(F1182,-1,0)/OFFSET(F1182,0,-1),""))</f>
        <v/>
      </c>
      <c r="I1182">
        <f ca="1">(60+SUMIF(OFFSET(N1182,-$C1182+1,0,$C1182),"EN",OFFSET(O1182,-$C1182+1,0,$C1182))+SUMIF(OFFSET(S1182,-$C1182+1,0,$C1182),"EN",OFFSET(T1182,-$C1182+1,0,$C1182)))*SummonTypeTable!$Q$2</f>
        <v>520</v>
      </c>
      <c r="J1182" t="str">
        <f ca="1">IF(C1182=1,60*SummonTypeTable!$Q$2-OFFSET(I1182,0,-4),
IF(I1182&lt;&gt;OFFSET(I1182,-1,0),OFFSET(I1182,-1,0)-OFFSET(I1182,0,-4),""))</f>
        <v/>
      </c>
      <c r="K1182" t="str">
        <f ca="1">IF(C1182=1,60*SummonTypeTable!$Q$2/OFFSET(I1182,0,-4),
IF(I1182&lt;&gt;OFFSET(I1182,-1,0),OFFSET(I1182,-1,0)/OFFSET(I1182,0,-4),""))</f>
        <v/>
      </c>
      <c r="L1182" t="str">
        <f t="shared" ca="1" si="224"/>
        <v>cu</v>
      </c>
      <c r="M1182" t="s">
        <v>81</v>
      </c>
      <c r="N1182" t="s">
        <v>147</v>
      </c>
      <c r="O1182">
        <v>2400</v>
      </c>
      <c r="P1182" t="str">
        <f t="shared" si="214"/>
        <v/>
      </c>
      <c r="Q1182" t="str">
        <f t="shared" ca="1" si="220"/>
        <v>cu</v>
      </c>
      <c r="R1182" t="s">
        <v>81</v>
      </c>
      <c r="S1182" t="s">
        <v>147</v>
      </c>
      <c r="T1182">
        <v>1200</v>
      </c>
      <c r="U1182" t="str">
        <f t="shared" ca="1" si="225"/>
        <v>cu</v>
      </c>
      <c r="V1182" t="str">
        <f t="shared" si="215"/>
        <v>GO</v>
      </c>
      <c r="W1182">
        <f t="shared" si="216"/>
        <v>2400</v>
      </c>
      <c r="X1182" t="str">
        <f t="shared" ca="1" si="217"/>
        <v>cu</v>
      </c>
      <c r="Y1182" t="str">
        <f t="shared" si="218"/>
        <v>GO</v>
      </c>
      <c r="Z1182">
        <f t="shared" si="219"/>
        <v>1200</v>
      </c>
    </row>
    <row r="1183" spans="1:26">
      <c r="A1183" t="str">
        <f t="shared" si="222"/>
        <v>rt4</v>
      </c>
      <c r="B1183" t="str">
        <f t="shared" si="223"/>
        <v>루틴4</v>
      </c>
      <c r="C1183">
        <v>46</v>
      </c>
      <c r="D1183">
        <v>12</v>
      </c>
      <c r="E1183">
        <f t="shared" ca="1" si="221"/>
        <v>646</v>
      </c>
      <c r="F1183">
        <f ca="1">(60+SUMIF(OFFSET(N1183,-$C1183+1,0,$C1183),"EN",OFFSET(O1183,-$C1183+1,0,$C1183)))*SummonTypeTable!$Q$2</f>
        <v>520</v>
      </c>
      <c r="G1183" t="str">
        <f ca="1">IF(C1183=1,60*SummonTypeTable!$Q$2-OFFSET(F1183,0,-1),
IF(F1183&lt;&gt;OFFSET(F1183,-1,0),OFFSET(F1183,-1,0)-OFFSET(F1183,0,-1),""))</f>
        <v/>
      </c>
      <c r="H1183" t="str">
        <f ca="1">IF(C1183=1,60*SummonTypeTable!$Q$2/OFFSET(F1183,0,-1),
IF(F1183&lt;&gt;OFFSET(F1183,-1,0),OFFSET(F1183,-1,0)/OFFSET(F1183,0,-1),""))</f>
        <v/>
      </c>
      <c r="I1183">
        <f ca="1">(60+SUMIF(OFFSET(N1183,-$C1183+1,0,$C1183),"EN",OFFSET(O1183,-$C1183+1,0,$C1183))+SUMIF(OFFSET(S1183,-$C1183+1,0,$C1183),"EN",OFFSET(T1183,-$C1183+1,0,$C1183)))*SummonTypeTable!$Q$2</f>
        <v>520</v>
      </c>
      <c r="J1183" t="str">
        <f ca="1">IF(C1183=1,60*SummonTypeTable!$Q$2-OFFSET(I1183,0,-4),
IF(I1183&lt;&gt;OFFSET(I1183,-1,0),OFFSET(I1183,-1,0)-OFFSET(I1183,0,-4),""))</f>
        <v/>
      </c>
      <c r="K1183" t="str">
        <f ca="1">IF(C1183=1,60*SummonTypeTable!$Q$2/OFFSET(I1183,0,-4),
IF(I1183&lt;&gt;OFFSET(I1183,-1,0),OFFSET(I1183,-1,0)/OFFSET(I1183,0,-4),""))</f>
        <v/>
      </c>
      <c r="L1183" t="str">
        <f t="shared" ca="1" si="224"/>
        <v>it</v>
      </c>
      <c r="M1183" t="s">
        <v>139</v>
      </c>
      <c r="N1183" t="s">
        <v>140</v>
      </c>
      <c r="O1183">
        <v>1</v>
      </c>
      <c r="P1183" t="str">
        <f t="shared" si="214"/>
        <v/>
      </c>
      <c r="Q1183" t="str">
        <f t="shared" ca="1" si="220"/>
        <v>cu</v>
      </c>
      <c r="R1183" t="s">
        <v>81</v>
      </c>
      <c r="S1183" t="s">
        <v>147</v>
      </c>
      <c r="T1183">
        <v>1225</v>
      </c>
      <c r="U1183" t="str">
        <f t="shared" ca="1" si="225"/>
        <v>it</v>
      </c>
      <c r="V1183" t="str">
        <f t="shared" si="215"/>
        <v>Cash_sCharacterGacha</v>
      </c>
      <c r="W1183">
        <f t="shared" si="216"/>
        <v>1</v>
      </c>
      <c r="X1183" t="str">
        <f t="shared" ca="1" si="217"/>
        <v>cu</v>
      </c>
      <c r="Y1183" t="str">
        <f t="shared" si="218"/>
        <v>GO</v>
      </c>
      <c r="Z1183">
        <f t="shared" si="219"/>
        <v>1225</v>
      </c>
    </row>
    <row r="1184" spans="1:26">
      <c r="A1184" t="str">
        <f t="shared" si="222"/>
        <v>rt4</v>
      </c>
      <c r="B1184" t="str">
        <f t="shared" si="223"/>
        <v>루틴4</v>
      </c>
      <c r="C1184">
        <v>47</v>
      </c>
      <c r="D1184">
        <v>38</v>
      </c>
      <c r="E1184">
        <f t="shared" ca="1" si="221"/>
        <v>684</v>
      </c>
      <c r="F1184">
        <f ca="1">(60+SUMIF(OFFSET(N1184,-$C1184+1,0,$C1184),"EN",OFFSET(O1184,-$C1184+1,0,$C1184)))*SummonTypeTable!$Q$2</f>
        <v>520</v>
      </c>
      <c r="G1184" t="str">
        <f ca="1">IF(C1184=1,60*SummonTypeTable!$Q$2-OFFSET(F1184,0,-1),
IF(F1184&lt;&gt;OFFSET(F1184,-1,0),OFFSET(F1184,-1,0)-OFFSET(F1184,0,-1),""))</f>
        <v/>
      </c>
      <c r="H1184" t="str">
        <f ca="1">IF(C1184=1,60*SummonTypeTable!$Q$2/OFFSET(F1184,0,-1),
IF(F1184&lt;&gt;OFFSET(F1184,-1,0),OFFSET(F1184,-1,0)/OFFSET(F1184,0,-1),""))</f>
        <v/>
      </c>
      <c r="I1184">
        <f ca="1">(60+SUMIF(OFFSET(N1184,-$C1184+1,0,$C1184),"EN",OFFSET(O1184,-$C1184+1,0,$C1184))+SUMIF(OFFSET(S1184,-$C1184+1,0,$C1184),"EN",OFFSET(T1184,-$C1184+1,0,$C1184)))*SummonTypeTable!$Q$2</f>
        <v>520</v>
      </c>
      <c r="J1184" t="str">
        <f ca="1">IF(C1184=1,60*SummonTypeTable!$Q$2-OFFSET(I1184,0,-4),
IF(I1184&lt;&gt;OFFSET(I1184,-1,0),OFFSET(I1184,-1,0)-OFFSET(I1184,0,-4),""))</f>
        <v/>
      </c>
      <c r="K1184" t="str">
        <f ca="1">IF(C1184=1,60*SummonTypeTable!$Q$2/OFFSET(I1184,0,-4),
IF(I1184&lt;&gt;OFFSET(I1184,-1,0),OFFSET(I1184,-1,0)/OFFSET(I1184,0,-4),""))</f>
        <v/>
      </c>
      <c r="L1184" t="str">
        <f t="shared" ca="1" si="224"/>
        <v>cu</v>
      </c>
      <c r="M1184" t="s">
        <v>81</v>
      </c>
      <c r="N1184" t="s">
        <v>153</v>
      </c>
      <c r="O1184">
        <v>9</v>
      </c>
      <c r="P1184" t="str">
        <f t="shared" si="214"/>
        <v/>
      </c>
      <c r="Q1184" t="str">
        <f t="shared" ca="1" si="220"/>
        <v>cu</v>
      </c>
      <c r="R1184" t="s">
        <v>81</v>
      </c>
      <c r="S1184" t="s">
        <v>153</v>
      </c>
      <c r="T1184">
        <v>3</v>
      </c>
      <c r="U1184" t="str">
        <f t="shared" ca="1" si="225"/>
        <v>cu</v>
      </c>
      <c r="V1184" t="str">
        <f t="shared" si="215"/>
        <v>DI</v>
      </c>
      <c r="W1184">
        <f t="shared" si="216"/>
        <v>9</v>
      </c>
      <c r="X1184" t="str">
        <f t="shared" ca="1" si="217"/>
        <v>cu</v>
      </c>
      <c r="Y1184" t="str">
        <f t="shared" si="218"/>
        <v>DI</v>
      </c>
      <c r="Z1184">
        <f t="shared" si="219"/>
        <v>3</v>
      </c>
    </row>
    <row r="1185" spans="1:26">
      <c r="A1185" t="str">
        <f t="shared" si="222"/>
        <v>rt4</v>
      </c>
      <c r="B1185" t="str">
        <f t="shared" si="223"/>
        <v>루틴4</v>
      </c>
      <c r="C1185">
        <v>48</v>
      </c>
      <c r="D1185">
        <v>42</v>
      </c>
      <c r="E1185">
        <f t="shared" ca="1" si="221"/>
        <v>726</v>
      </c>
      <c r="F1185">
        <f ca="1">(60+SUMIF(OFFSET(N1185,-$C1185+1,0,$C1185),"EN",OFFSET(O1185,-$C1185+1,0,$C1185)))*SummonTypeTable!$Q$2</f>
        <v>520</v>
      </c>
      <c r="G1185" t="str">
        <f ca="1">IF(C1185=1,60*SummonTypeTable!$Q$2-OFFSET(F1185,0,-1),
IF(F1185&lt;&gt;OFFSET(F1185,-1,0),OFFSET(F1185,-1,0)-OFFSET(F1185,0,-1),""))</f>
        <v/>
      </c>
      <c r="H1185" t="str">
        <f ca="1">IF(C1185=1,60*SummonTypeTable!$Q$2/OFFSET(F1185,0,-1),
IF(F1185&lt;&gt;OFFSET(F1185,-1,0),OFFSET(F1185,-1,0)/OFFSET(F1185,0,-1),""))</f>
        <v/>
      </c>
      <c r="I1185">
        <f ca="1">(60+SUMIF(OFFSET(N1185,-$C1185+1,0,$C1185),"EN",OFFSET(O1185,-$C1185+1,0,$C1185))+SUMIF(OFFSET(S1185,-$C1185+1,0,$C1185),"EN",OFFSET(T1185,-$C1185+1,0,$C1185)))*SummonTypeTable!$Q$2</f>
        <v>520</v>
      </c>
      <c r="J1185" t="str">
        <f ca="1">IF(C1185=1,60*SummonTypeTable!$Q$2-OFFSET(I1185,0,-4),
IF(I1185&lt;&gt;OFFSET(I1185,-1,0),OFFSET(I1185,-1,0)-OFFSET(I1185,0,-4),""))</f>
        <v/>
      </c>
      <c r="K1185" t="str">
        <f ca="1">IF(C1185=1,60*SummonTypeTable!$Q$2/OFFSET(I1185,0,-4),
IF(I1185&lt;&gt;OFFSET(I1185,-1,0),OFFSET(I1185,-1,0)/OFFSET(I1185,0,-4),""))</f>
        <v/>
      </c>
      <c r="L1185" t="str">
        <f t="shared" ca="1" si="224"/>
        <v>cu</v>
      </c>
      <c r="M1185" t="s">
        <v>81</v>
      </c>
      <c r="N1185" t="s">
        <v>147</v>
      </c>
      <c r="O1185">
        <v>2550</v>
      </c>
      <c r="P1185" t="str">
        <f t="shared" si="214"/>
        <v/>
      </c>
      <c r="Q1185" t="str">
        <f t="shared" ca="1" si="220"/>
        <v>cu</v>
      </c>
      <c r="R1185" t="s">
        <v>81</v>
      </c>
      <c r="S1185" t="s">
        <v>147</v>
      </c>
      <c r="T1185">
        <v>1275</v>
      </c>
      <c r="U1185" t="str">
        <f t="shared" ca="1" si="225"/>
        <v>cu</v>
      </c>
      <c r="V1185" t="str">
        <f t="shared" si="215"/>
        <v>GO</v>
      </c>
      <c r="W1185">
        <f t="shared" si="216"/>
        <v>2550</v>
      </c>
      <c r="X1185" t="str">
        <f t="shared" ca="1" si="217"/>
        <v>cu</v>
      </c>
      <c r="Y1185" t="str">
        <f t="shared" si="218"/>
        <v>GO</v>
      </c>
      <c r="Z1185">
        <f t="shared" si="219"/>
        <v>1275</v>
      </c>
    </row>
    <row r="1186" spans="1:26">
      <c r="A1186" t="str">
        <f t="shared" si="222"/>
        <v>rt4</v>
      </c>
      <c r="B1186" t="str">
        <f t="shared" si="223"/>
        <v>루틴4</v>
      </c>
      <c r="C1186">
        <v>49</v>
      </c>
      <c r="D1186">
        <v>12</v>
      </c>
      <c r="E1186">
        <f t="shared" ca="1" si="221"/>
        <v>738</v>
      </c>
      <c r="F1186">
        <f ca="1">(60+SUMIF(OFFSET(N1186,-$C1186+1,0,$C1186),"EN",OFFSET(O1186,-$C1186+1,0,$C1186)))*SummonTypeTable!$Q$2</f>
        <v>520</v>
      </c>
      <c r="G1186" t="str">
        <f ca="1">IF(C1186=1,60*SummonTypeTable!$Q$2-OFFSET(F1186,0,-1),
IF(F1186&lt;&gt;OFFSET(F1186,-1,0),OFFSET(F1186,-1,0)-OFFSET(F1186,0,-1),""))</f>
        <v/>
      </c>
      <c r="H1186" t="str">
        <f ca="1">IF(C1186=1,60*SummonTypeTable!$Q$2/OFFSET(F1186,0,-1),
IF(F1186&lt;&gt;OFFSET(F1186,-1,0),OFFSET(F1186,-1,0)/OFFSET(F1186,0,-1),""))</f>
        <v/>
      </c>
      <c r="I1186">
        <f ca="1">(60+SUMIF(OFFSET(N1186,-$C1186+1,0,$C1186),"EN",OFFSET(O1186,-$C1186+1,0,$C1186))+SUMIF(OFFSET(S1186,-$C1186+1,0,$C1186),"EN",OFFSET(T1186,-$C1186+1,0,$C1186)))*SummonTypeTable!$Q$2</f>
        <v>520</v>
      </c>
      <c r="J1186" t="str">
        <f ca="1">IF(C1186=1,60*SummonTypeTable!$Q$2-OFFSET(I1186,0,-4),
IF(I1186&lt;&gt;OFFSET(I1186,-1,0),OFFSET(I1186,-1,0)-OFFSET(I1186,0,-4),""))</f>
        <v/>
      </c>
      <c r="K1186" t="str">
        <f ca="1">IF(C1186=1,60*SummonTypeTable!$Q$2/OFFSET(I1186,0,-4),
IF(I1186&lt;&gt;OFFSET(I1186,-1,0),OFFSET(I1186,-1,0)/OFFSET(I1186,0,-4),""))</f>
        <v/>
      </c>
      <c r="L1186" t="str">
        <f t="shared" ca="1" si="224"/>
        <v>it</v>
      </c>
      <c r="M1186" t="s">
        <v>139</v>
      </c>
      <c r="N1186" t="s">
        <v>138</v>
      </c>
      <c r="O1186">
        <v>1</v>
      </c>
      <c r="P1186" t="str">
        <f t="shared" ref="P1186:P1249" si="226">IF(M1186="장비1상자",
  IF(OR(N1186&gt;3,O1186&gt;5),"장비이상",""),
IF(N1186="GO",
  IF(O1186&lt;100,"골드이상",""),
IF(N1186="EN",
  IF(O1186&gt;29,"에너지너무많음",
  IF(O1186&gt;9,"에너지다소많음","")),"")))</f>
        <v/>
      </c>
      <c r="Q1186" t="str">
        <f t="shared" ca="1" si="220"/>
        <v>cu</v>
      </c>
      <c r="R1186" t="s">
        <v>81</v>
      </c>
      <c r="S1186" t="s">
        <v>147</v>
      </c>
      <c r="T1186">
        <v>1300</v>
      </c>
      <c r="U1186" t="str">
        <f t="shared" ca="1" si="225"/>
        <v>it</v>
      </c>
      <c r="V1186" t="str">
        <f t="shared" ref="V1186:V1249" si="227">IF(LEN(N1186)=0,"",N1186)</f>
        <v>Cash_sSpellGacha</v>
      </c>
      <c r="W1186">
        <f t="shared" ref="W1186:W1249" si="228">IF(LEN(O1186)=0,"",O1186)</f>
        <v>1</v>
      </c>
      <c r="X1186" t="str">
        <f t="shared" ref="X1186:X1249" ca="1" si="229">IF(LEN(Q1186)=0,"",Q1186)</f>
        <v>cu</v>
      </c>
      <c r="Y1186" t="str">
        <f t="shared" ref="Y1186:Y1249" si="230">IF(LEN(S1186)=0,"",S1186)</f>
        <v>GO</v>
      </c>
      <c r="Z1186">
        <f t="shared" ref="Z1186:Z1249" si="231">IF(LEN(T1186)=0,"",T1186)</f>
        <v>1300</v>
      </c>
    </row>
    <row r="1187" spans="1:26">
      <c r="A1187" t="str">
        <f t="shared" si="222"/>
        <v>rt4</v>
      </c>
      <c r="B1187" t="str">
        <f t="shared" si="223"/>
        <v>루틴4</v>
      </c>
      <c r="C1187">
        <v>50</v>
      </c>
      <c r="D1187">
        <v>46</v>
      </c>
      <c r="E1187">
        <f t="shared" ca="1" si="221"/>
        <v>784</v>
      </c>
      <c r="F1187">
        <f ca="1">(60+SUMIF(OFFSET(N1187,-$C1187+1,0,$C1187),"EN",OFFSET(O1187,-$C1187+1,0,$C1187)))*SummonTypeTable!$Q$2</f>
        <v>573.33333333333326</v>
      </c>
      <c r="G1187">
        <f ca="1">IF(C1187=1,60*SummonTypeTable!$Q$2-OFFSET(F1187,0,-1),
IF(F1187&lt;&gt;OFFSET(F1187,-1,0),OFFSET(F1187,-1,0)-OFFSET(F1187,0,-1),""))</f>
        <v>-264</v>
      </c>
      <c r="H1187">
        <f ca="1">IF(C1187=1,60*SummonTypeTable!$Q$2/OFFSET(F1187,0,-1),
IF(F1187&lt;&gt;OFFSET(F1187,-1,0),OFFSET(F1187,-1,0)/OFFSET(F1187,0,-1),""))</f>
        <v>0.66326530612244894</v>
      </c>
      <c r="I1187">
        <f ca="1">(60+SUMIF(OFFSET(N1187,-$C1187+1,0,$C1187),"EN",OFFSET(O1187,-$C1187+1,0,$C1187))+SUMIF(OFFSET(S1187,-$C1187+1,0,$C1187),"EN",OFFSET(T1187,-$C1187+1,0,$C1187)))*SummonTypeTable!$Q$2</f>
        <v>573.33333333333326</v>
      </c>
      <c r="J1187">
        <f ca="1">IF(C1187=1,60*SummonTypeTable!$Q$2-OFFSET(I1187,0,-4),
IF(I1187&lt;&gt;OFFSET(I1187,-1,0),OFFSET(I1187,-1,0)-OFFSET(I1187,0,-4),""))</f>
        <v>-264</v>
      </c>
      <c r="K1187">
        <f ca="1">IF(C1187=1,60*SummonTypeTable!$Q$2/OFFSET(I1187,0,-4),
IF(I1187&lt;&gt;OFFSET(I1187,-1,0),OFFSET(I1187,-1,0)/OFFSET(I1187,0,-4),""))</f>
        <v>0.66326530612244894</v>
      </c>
      <c r="L1187" t="str">
        <f t="shared" ca="1" si="224"/>
        <v>cu</v>
      </c>
      <c r="M1187" t="s">
        <v>81</v>
      </c>
      <c r="N1187" t="s">
        <v>146</v>
      </c>
      <c r="O1187">
        <v>80</v>
      </c>
      <c r="P1187" t="str">
        <f t="shared" si="226"/>
        <v>에너지너무많음</v>
      </c>
      <c r="Q1187" t="str">
        <f t="shared" ca="1" si="220"/>
        <v>cu</v>
      </c>
      <c r="R1187" t="s">
        <v>81</v>
      </c>
      <c r="S1187" t="s">
        <v>147</v>
      </c>
      <c r="T1187">
        <v>1325</v>
      </c>
      <c r="U1187" t="str">
        <f t="shared" ca="1" si="225"/>
        <v>cu</v>
      </c>
      <c r="V1187" t="str">
        <f t="shared" si="227"/>
        <v>EN</v>
      </c>
      <c r="W1187">
        <f t="shared" si="228"/>
        <v>80</v>
      </c>
      <c r="X1187" t="str">
        <f t="shared" ca="1" si="229"/>
        <v>cu</v>
      </c>
      <c r="Y1187" t="str">
        <f t="shared" si="230"/>
        <v>GO</v>
      </c>
      <c r="Z1187">
        <f t="shared" si="231"/>
        <v>1325</v>
      </c>
    </row>
    <row r="1188" spans="1:26">
      <c r="A1188" t="str">
        <f t="shared" si="222"/>
        <v>rt4</v>
      </c>
      <c r="B1188" t="str">
        <f t="shared" si="223"/>
        <v>루틴4</v>
      </c>
      <c r="C1188">
        <v>51</v>
      </c>
      <c r="D1188">
        <v>45</v>
      </c>
      <c r="E1188">
        <f t="shared" ca="1" si="221"/>
        <v>829</v>
      </c>
      <c r="F1188">
        <f ca="1">(60+SUMIF(OFFSET(N1188,-$C1188+1,0,$C1188),"EN",OFFSET(O1188,-$C1188+1,0,$C1188)))*SummonTypeTable!$Q$2</f>
        <v>573.33333333333326</v>
      </c>
      <c r="G1188" t="str">
        <f ca="1">IF(C1188=1,60*SummonTypeTable!$Q$2-OFFSET(F1188,0,-1),
IF(F1188&lt;&gt;OFFSET(F1188,-1,0),OFFSET(F1188,-1,0)-OFFSET(F1188,0,-1),""))</f>
        <v/>
      </c>
      <c r="H1188" t="str">
        <f ca="1">IF(C1188=1,60*SummonTypeTable!$Q$2/OFFSET(F1188,0,-1),
IF(F1188&lt;&gt;OFFSET(F1188,-1,0),OFFSET(F1188,-1,0)/OFFSET(F1188,0,-1),""))</f>
        <v/>
      </c>
      <c r="I1188">
        <f ca="1">(60+SUMIF(OFFSET(N1188,-$C1188+1,0,$C1188),"EN",OFFSET(O1188,-$C1188+1,0,$C1188))+SUMIF(OFFSET(S1188,-$C1188+1,0,$C1188),"EN",OFFSET(T1188,-$C1188+1,0,$C1188)))*SummonTypeTable!$Q$2</f>
        <v>573.33333333333326</v>
      </c>
      <c r="J1188" t="str">
        <f ca="1">IF(C1188=1,60*SummonTypeTable!$Q$2-OFFSET(I1188,0,-4),
IF(I1188&lt;&gt;OFFSET(I1188,-1,0),OFFSET(I1188,-1,0)-OFFSET(I1188,0,-4),""))</f>
        <v/>
      </c>
      <c r="K1188" t="str">
        <f ca="1">IF(C1188=1,60*SummonTypeTable!$Q$2/OFFSET(I1188,0,-4),
IF(I1188&lt;&gt;OFFSET(I1188,-1,0),OFFSET(I1188,-1,0)/OFFSET(I1188,0,-4),""))</f>
        <v/>
      </c>
      <c r="L1188" t="str">
        <f t="shared" ca="1" si="224"/>
        <v>it</v>
      </c>
      <c r="M1188" t="s">
        <v>139</v>
      </c>
      <c r="N1188" t="s">
        <v>158</v>
      </c>
      <c r="O1188">
        <v>1</v>
      </c>
      <c r="P1188" t="str">
        <f t="shared" si="226"/>
        <v/>
      </c>
      <c r="Q1188" t="str">
        <f t="shared" ca="1" si="220"/>
        <v>cu</v>
      </c>
      <c r="R1188" t="s">
        <v>81</v>
      </c>
      <c r="S1188" t="s">
        <v>147</v>
      </c>
      <c r="T1188">
        <v>1350</v>
      </c>
      <c r="U1188" t="str">
        <f t="shared" ca="1" si="225"/>
        <v>it</v>
      </c>
      <c r="V1188" t="str">
        <f t="shared" si="227"/>
        <v>Cash_sEquipGacha</v>
      </c>
      <c r="W1188">
        <f t="shared" si="228"/>
        <v>1</v>
      </c>
      <c r="X1188" t="str">
        <f t="shared" ca="1" si="229"/>
        <v>cu</v>
      </c>
      <c r="Y1188" t="str">
        <f t="shared" si="230"/>
        <v>GO</v>
      </c>
      <c r="Z1188">
        <f t="shared" si="231"/>
        <v>1350</v>
      </c>
    </row>
    <row r="1189" spans="1:26">
      <c r="A1189" t="str">
        <f t="shared" si="222"/>
        <v>rt4</v>
      </c>
      <c r="B1189" t="str">
        <f t="shared" si="223"/>
        <v>루틴4</v>
      </c>
      <c r="C1189">
        <v>52</v>
      </c>
      <c r="D1189">
        <v>36</v>
      </c>
      <c r="E1189">
        <f t="shared" ca="1" si="221"/>
        <v>865</v>
      </c>
      <c r="F1189">
        <f ca="1">(60+SUMIF(OFFSET(N1189,-$C1189+1,0,$C1189),"EN",OFFSET(O1189,-$C1189+1,0,$C1189)))*SummonTypeTable!$Q$2</f>
        <v>573.33333333333326</v>
      </c>
      <c r="G1189" t="str">
        <f ca="1">IF(C1189=1,60*SummonTypeTable!$Q$2-OFFSET(F1189,0,-1),
IF(F1189&lt;&gt;OFFSET(F1189,-1,0),OFFSET(F1189,-1,0)-OFFSET(F1189,0,-1),""))</f>
        <v/>
      </c>
      <c r="H1189" t="str">
        <f ca="1">IF(C1189=1,60*SummonTypeTable!$Q$2/OFFSET(F1189,0,-1),
IF(F1189&lt;&gt;OFFSET(F1189,-1,0),OFFSET(F1189,-1,0)/OFFSET(F1189,0,-1),""))</f>
        <v/>
      </c>
      <c r="I1189">
        <f ca="1">(60+SUMIF(OFFSET(N1189,-$C1189+1,0,$C1189),"EN",OFFSET(O1189,-$C1189+1,0,$C1189))+SUMIF(OFFSET(S1189,-$C1189+1,0,$C1189),"EN",OFFSET(T1189,-$C1189+1,0,$C1189)))*SummonTypeTable!$Q$2</f>
        <v>573.33333333333326</v>
      </c>
      <c r="J1189" t="str">
        <f ca="1">IF(C1189=1,60*SummonTypeTable!$Q$2-OFFSET(I1189,0,-4),
IF(I1189&lt;&gt;OFFSET(I1189,-1,0),OFFSET(I1189,-1,0)-OFFSET(I1189,0,-4),""))</f>
        <v/>
      </c>
      <c r="K1189" t="str">
        <f ca="1">IF(C1189=1,60*SummonTypeTable!$Q$2/OFFSET(I1189,0,-4),
IF(I1189&lt;&gt;OFFSET(I1189,-1,0),OFFSET(I1189,-1,0)/OFFSET(I1189,0,-4),""))</f>
        <v/>
      </c>
      <c r="L1189" t="str">
        <f t="shared" ca="1" si="224"/>
        <v>cu</v>
      </c>
      <c r="M1189" t="s">
        <v>81</v>
      </c>
      <c r="N1189" t="s">
        <v>147</v>
      </c>
      <c r="O1189">
        <v>2750</v>
      </c>
      <c r="P1189" t="str">
        <f t="shared" si="226"/>
        <v/>
      </c>
      <c r="Q1189" t="str">
        <f t="shared" ca="1" si="220"/>
        <v>cu</v>
      </c>
      <c r="R1189" t="s">
        <v>81</v>
      </c>
      <c r="S1189" t="s">
        <v>147</v>
      </c>
      <c r="T1189">
        <v>1375</v>
      </c>
      <c r="U1189" t="str">
        <f t="shared" ca="1" si="225"/>
        <v>cu</v>
      </c>
      <c r="V1189" t="str">
        <f t="shared" si="227"/>
        <v>GO</v>
      </c>
      <c r="W1189">
        <f t="shared" si="228"/>
        <v>2750</v>
      </c>
      <c r="X1189" t="str">
        <f t="shared" ca="1" si="229"/>
        <v>cu</v>
      </c>
      <c r="Y1189" t="str">
        <f t="shared" si="230"/>
        <v>GO</v>
      </c>
      <c r="Z1189">
        <f t="shared" si="231"/>
        <v>1375</v>
      </c>
    </row>
    <row r="1190" spans="1:26">
      <c r="A1190" t="str">
        <f t="shared" si="222"/>
        <v>rt4</v>
      </c>
      <c r="B1190" t="str">
        <f t="shared" si="223"/>
        <v>루틴4</v>
      </c>
      <c r="C1190">
        <v>53</v>
      </c>
      <c r="D1190">
        <v>27</v>
      </c>
      <c r="E1190">
        <f t="shared" ca="1" si="221"/>
        <v>892</v>
      </c>
      <c r="F1190">
        <f ca="1">(60+SUMIF(OFFSET(N1190,-$C1190+1,0,$C1190),"EN",OFFSET(O1190,-$C1190+1,0,$C1190)))*SummonTypeTable!$Q$2</f>
        <v>633.33333333333326</v>
      </c>
      <c r="G1190">
        <f ca="1">IF(C1190=1,60*SummonTypeTable!$Q$2-OFFSET(F1190,0,-1),
IF(F1190&lt;&gt;OFFSET(F1190,-1,0),OFFSET(F1190,-1,0)-OFFSET(F1190,0,-1),""))</f>
        <v>-318.66666666666674</v>
      </c>
      <c r="H1190">
        <f ca="1">IF(C1190=1,60*SummonTypeTable!$Q$2/OFFSET(F1190,0,-1),
IF(F1190&lt;&gt;OFFSET(F1190,-1,0),OFFSET(F1190,-1,0)/OFFSET(F1190,0,-1),""))</f>
        <v>0.64275037369207766</v>
      </c>
      <c r="I1190">
        <f ca="1">(60+SUMIF(OFFSET(N1190,-$C1190+1,0,$C1190),"EN",OFFSET(O1190,-$C1190+1,0,$C1190))+SUMIF(OFFSET(S1190,-$C1190+1,0,$C1190),"EN",OFFSET(T1190,-$C1190+1,0,$C1190)))*SummonTypeTable!$Q$2</f>
        <v>633.33333333333326</v>
      </c>
      <c r="J1190">
        <f ca="1">IF(C1190=1,60*SummonTypeTable!$Q$2-OFFSET(I1190,0,-4),
IF(I1190&lt;&gt;OFFSET(I1190,-1,0),OFFSET(I1190,-1,0)-OFFSET(I1190,0,-4),""))</f>
        <v>-318.66666666666674</v>
      </c>
      <c r="K1190">
        <f ca="1">IF(C1190=1,60*SummonTypeTable!$Q$2/OFFSET(I1190,0,-4),
IF(I1190&lt;&gt;OFFSET(I1190,-1,0),OFFSET(I1190,-1,0)/OFFSET(I1190,0,-4),""))</f>
        <v>0.64275037369207766</v>
      </c>
      <c r="L1190" t="str">
        <f t="shared" ca="1" si="224"/>
        <v>cu</v>
      </c>
      <c r="M1190" t="s">
        <v>81</v>
      </c>
      <c r="N1190" t="s">
        <v>146</v>
      </c>
      <c r="O1190">
        <v>90</v>
      </c>
      <c r="P1190" t="str">
        <f t="shared" si="226"/>
        <v>에너지너무많음</v>
      </c>
      <c r="Q1190" t="str">
        <f t="shared" ca="1" si="220"/>
        <v>cu</v>
      </c>
      <c r="R1190" t="s">
        <v>81</v>
      </c>
      <c r="S1190" t="s">
        <v>147</v>
      </c>
      <c r="T1190">
        <v>1400</v>
      </c>
      <c r="U1190" t="str">
        <f t="shared" ca="1" si="225"/>
        <v>cu</v>
      </c>
      <c r="V1190" t="str">
        <f t="shared" si="227"/>
        <v>EN</v>
      </c>
      <c r="W1190">
        <f t="shared" si="228"/>
        <v>90</v>
      </c>
      <c r="X1190" t="str">
        <f t="shared" ca="1" si="229"/>
        <v>cu</v>
      </c>
      <c r="Y1190" t="str">
        <f t="shared" si="230"/>
        <v>GO</v>
      </c>
      <c r="Z1190">
        <f t="shared" si="231"/>
        <v>1400</v>
      </c>
    </row>
    <row r="1191" spans="1:26">
      <c r="A1191" t="str">
        <f t="shared" si="222"/>
        <v>rt4</v>
      </c>
      <c r="B1191" t="str">
        <f t="shared" si="223"/>
        <v>루틴4</v>
      </c>
      <c r="C1191">
        <v>54</v>
      </c>
      <c r="D1191">
        <v>54</v>
      </c>
      <c r="E1191">
        <f t="shared" ca="1" si="221"/>
        <v>946</v>
      </c>
      <c r="F1191">
        <f ca="1">(60+SUMIF(OFFSET(N1191,-$C1191+1,0,$C1191),"EN",OFFSET(O1191,-$C1191+1,0,$C1191)))*SummonTypeTable!$Q$2</f>
        <v>633.33333333333326</v>
      </c>
      <c r="G1191" t="str">
        <f ca="1">IF(C1191=1,60*SummonTypeTable!$Q$2-OFFSET(F1191,0,-1),
IF(F1191&lt;&gt;OFFSET(F1191,-1,0),OFFSET(F1191,-1,0)-OFFSET(F1191,0,-1),""))</f>
        <v/>
      </c>
      <c r="H1191" t="str">
        <f ca="1">IF(C1191=1,60*SummonTypeTable!$Q$2/OFFSET(F1191,0,-1),
IF(F1191&lt;&gt;OFFSET(F1191,-1,0),OFFSET(F1191,-1,0)/OFFSET(F1191,0,-1),""))</f>
        <v/>
      </c>
      <c r="I1191">
        <f ca="1">(60+SUMIF(OFFSET(N1191,-$C1191+1,0,$C1191),"EN",OFFSET(O1191,-$C1191+1,0,$C1191))+SUMIF(OFFSET(S1191,-$C1191+1,0,$C1191),"EN",OFFSET(T1191,-$C1191+1,0,$C1191)))*SummonTypeTable!$Q$2</f>
        <v>633.33333333333326</v>
      </c>
      <c r="J1191" t="str">
        <f ca="1">IF(C1191=1,60*SummonTypeTable!$Q$2-OFFSET(I1191,0,-4),
IF(I1191&lt;&gt;OFFSET(I1191,-1,0),OFFSET(I1191,-1,0)-OFFSET(I1191,0,-4),""))</f>
        <v/>
      </c>
      <c r="K1191" t="str">
        <f ca="1">IF(C1191=1,60*SummonTypeTable!$Q$2/OFFSET(I1191,0,-4),
IF(I1191&lt;&gt;OFFSET(I1191,-1,0),OFFSET(I1191,-1,0)/OFFSET(I1191,0,-4),""))</f>
        <v/>
      </c>
      <c r="L1191" t="str">
        <f t="shared" ca="1" si="224"/>
        <v>it</v>
      </c>
      <c r="M1191" t="s">
        <v>139</v>
      </c>
      <c r="N1191" t="s">
        <v>138</v>
      </c>
      <c r="O1191">
        <v>1</v>
      </c>
      <c r="P1191" t="str">
        <f t="shared" si="226"/>
        <v/>
      </c>
      <c r="Q1191" t="str">
        <f t="shared" ca="1" si="220"/>
        <v>cu</v>
      </c>
      <c r="R1191" t="s">
        <v>81</v>
      </c>
      <c r="S1191" t="s">
        <v>147</v>
      </c>
      <c r="T1191">
        <v>1425</v>
      </c>
      <c r="U1191" t="str">
        <f t="shared" ca="1" si="225"/>
        <v>it</v>
      </c>
      <c r="V1191" t="str">
        <f t="shared" si="227"/>
        <v>Cash_sSpellGacha</v>
      </c>
      <c r="W1191">
        <f t="shared" si="228"/>
        <v>1</v>
      </c>
      <c r="X1191" t="str">
        <f t="shared" ca="1" si="229"/>
        <v>cu</v>
      </c>
      <c r="Y1191" t="str">
        <f t="shared" si="230"/>
        <v>GO</v>
      </c>
      <c r="Z1191">
        <f t="shared" si="231"/>
        <v>1425</v>
      </c>
    </row>
    <row r="1192" spans="1:26">
      <c r="A1192" t="str">
        <f t="shared" si="222"/>
        <v>rt4</v>
      </c>
      <c r="B1192" t="str">
        <f t="shared" si="223"/>
        <v>루틴4</v>
      </c>
      <c r="C1192">
        <v>55</v>
      </c>
      <c r="D1192">
        <v>10</v>
      </c>
      <c r="E1192">
        <f t="shared" ca="1" si="221"/>
        <v>956</v>
      </c>
      <c r="F1192">
        <f ca="1">(60+SUMIF(OFFSET(N1192,-$C1192+1,0,$C1192),"EN",OFFSET(O1192,-$C1192+1,0,$C1192)))*SummonTypeTable!$Q$2</f>
        <v>633.33333333333326</v>
      </c>
      <c r="G1192" t="str">
        <f ca="1">IF(C1192=1,60*SummonTypeTable!$Q$2-OFFSET(F1192,0,-1),
IF(F1192&lt;&gt;OFFSET(F1192,-1,0),OFFSET(F1192,-1,0)-OFFSET(F1192,0,-1),""))</f>
        <v/>
      </c>
      <c r="H1192" t="str">
        <f ca="1">IF(C1192=1,60*SummonTypeTable!$Q$2/OFFSET(F1192,0,-1),
IF(F1192&lt;&gt;OFFSET(F1192,-1,0),OFFSET(F1192,-1,0)/OFFSET(F1192,0,-1),""))</f>
        <v/>
      </c>
      <c r="I1192">
        <f ca="1">(60+SUMIF(OFFSET(N1192,-$C1192+1,0,$C1192),"EN",OFFSET(O1192,-$C1192+1,0,$C1192))+SUMIF(OFFSET(S1192,-$C1192+1,0,$C1192),"EN",OFFSET(T1192,-$C1192+1,0,$C1192)))*SummonTypeTable!$Q$2</f>
        <v>633.33333333333326</v>
      </c>
      <c r="J1192" t="str">
        <f ca="1">IF(C1192=1,60*SummonTypeTable!$Q$2-OFFSET(I1192,0,-4),
IF(I1192&lt;&gt;OFFSET(I1192,-1,0),OFFSET(I1192,-1,0)-OFFSET(I1192,0,-4),""))</f>
        <v/>
      </c>
      <c r="K1192" t="str">
        <f ca="1">IF(C1192=1,60*SummonTypeTable!$Q$2/OFFSET(I1192,0,-4),
IF(I1192&lt;&gt;OFFSET(I1192,-1,0),OFFSET(I1192,-1,0)/OFFSET(I1192,0,-4),""))</f>
        <v/>
      </c>
      <c r="L1192" t="str">
        <f t="shared" ca="1" si="224"/>
        <v>cu</v>
      </c>
      <c r="M1192" t="s">
        <v>81</v>
      </c>
      <c r="N1192" t="s">
        <v>147</v>
      </c>
      <c r="O1192">
        <v>2900</v>
      </c>
      <c r="P1192" t="str">
        <f t="shared" si="226"/>
        <v/>
      </c>
      <c r="Q1192" t="str">
        <f t="shared" ca="1" si="220"/>
        <v>cu</v>
      </c>
      <c r="R1192" t="s">
        <v>81</v>
      </c>
      <c r="S1192" t="s">
        <v>147</v>
      </c>
      <c r="T1192">
        <v>1450</v>
      </c>
      <c r="U1192" t="str">
        <f t="shared" ca="1" si="225"/>
        <v>cu</v>
      </c>
      <c r="V1192" t="str">
        <f t="shared" si="227"/>
        <v>GO</v>
      </c>
      <c r="W1192">
        <f t="shared" si="228"/>
        <v>2900</v>
      </c>
      <c r="X1192" t="str">
        <f t="shared" ca="1" si="229"/>
        <v>cu</v>
      </c>
      <c r="Y1192" t="str">
        <f t="shared" si="230"/>
        <v>GO</v>
      </c>
      <c r="Z1192">
        <f t="shared" si="231"/>
        <v>1450</v>
      </c>
    </row>
    <row r="1193" spans="1:26">
      <c r="A1193" t="str">
        <f t="shared" si="222"/>
        <v>rt4</v>
      </c>
      <c r="B1193" t="str">
        <f t="shared" si="223"/>
        <v>루틴4</v>
      </c>
      <c r="C1193">
        <v>56</v>
      </c>
      <c r="D1193">
        <v>52</v>
      </c>
      <c r="E1193">
        <f t="shared" ca="1" si="221"/>
        <v>1008</v>
      </c>
      <c r="F1193">
        <f ca="1">(60+SUMIF(OFFSET(N1193,-$C1193+1,0,$C1193),"EN",OFFSET(O1193,-$C1193+1,0,$C1193)))*SummonTypeTable!$Q$2</f>
        <v>700</v>
      </c>
      <c r="G1193">
        <f ca="1">IF(C1193=1,60*SummonTypeTable!$Q$2-OFFSET(F1193,0,-1),
IF(F1193&lt;&gt;OFFSET(F1193,-1,0),OFFSET(F1193,-1,0)-OFFSET(F1193,0,-1),""))</f>
        <v>-374.66666666666674</v>
      </c>
      <c r="H1193">
        <f ca="1">IF(C1193=1,60*SummonTypeTable!$Q$2/OFFSET(F1193,0,-1),
IF(F1193&lt;&gt;OFFSET(F1193,-1,0),OFFSET(F1193,-1,0)/OFFSET(F1193,0,-1),""))</f>
        <v>0.62830687830687826</v>
      </c>
      <c r="I1193">
        <f ca="1">(60+SUMIF(OFFSET(N1193,-$C1193+1,0,$C1193),"EN",OFFSET(O1193,-$C1193+1,0,$C1193))+SUMIF(OFFSET(S1193,-$C1193+1,0,$C1193),"EN",OFFSET(T1193,-$C1193+1,0,$C1193)))*SummonTypeTable!$Q$2</f>
        <v>700</v>
      </c>
      <c r="J1193">
        <f ca="1">IF(C1193=1,60*SummonTypeTable!$Q$2-OFFSET(I1193,0,-4),
IF(I1193&lt;&gt;OFFSET(I1193,-1,0),OFFSET(I1193,-1,0)-OFFSET(I1193,0,-4),""))</f>
        <v>-374.66666666666674</v>
      </c>
      <c r="K1193">
        <f ca="1">IF(C1193=1,60*SummonTypeTable!$Q$2/OFFSET(I1193,0,-4),
IF(I1193&lt;&gt;OFFSET(I1193,-1,0),OFFSET(I1193,-1,0)/OFFSET(I1193,0,-4),""))</f>
        <v>0.62830687830687826</v>
      </c>
      <c r="L1193" t="str">
        <f t="shared" ca="1" si="224"/>
        <v>cu</v>
      </c>
      <c r="M1193" t="s">
        <v>81</v>
      </c>
      <c r="N1193" t="s">
        <v>146</v>
      </c>
      <c r="O1193">
        <v>100</v>
      </c>
      <c r="P1193" t="str">
        <f t="shared" si="226"/>
        <v>에너지너무많음</v>
      </c>
      <c r="Q1193" t="str">
        <f t="shared" ca="1" si="220"/>
        <v>cu</v>
      </c>
      <c r="R1193" t="s">
        <v>81</v>
      </c>
      <c r="S1193" t="s">
        <v>147</v>
      </c>
      <c r="T1193">
        <v>1475</v>
      </c>
      <c r="U1193" t="str">
        <f t="shared" ca="1" si="225"/>
        <v>cu</v>
      </c>
      <c r="V1193" t="str">
        <f t="shared" si="227"/>
        <v>EN</v>
      </c>
      <c r="W1193">
        <f t="shared" si="228"/>
        <v>100</v>
      </c>
      <c r="X1193" t="str">
        <f t="shared" ca="1" si="229"/>
        <v>cu</v>
      </c>
      <c r="Y1193" t="str">
        <f t="shared" si="230"/>
        <v>GO</v>
      </c>
      <c r="Z1193">
        <f t="shared" si="231"/>
        <v>1475</v>
      </c>
    </row>
    <row r="1194" spans="1:26">
      <c r="A1194" t="str">
        <f t="shared" si="222"/>
        <v>rt4</v>
      </c>
      <c r="B1194" t="str">
        <f t="shared" si="223"/>
        <v>루틴4</v>
      </c>
      <c r="C1194">
        <v>57</v>
      </c>
      <c r="D1194">
        <v>38</v>
      </c>
      <c r="E1194">
        <f t="shared" ca="1" si="221"/>
        <v>1046</v>
      </c>
      <c r="F1194">
        <f ca="1">(60+SUMIF(OFFSET(N1194,-$C1194+1,0,$C1194),"EN",OFFSET(O1194,-$C1194+1,0,$C1194)))*SummonTypeTable!$Q$2</f>
        <v>700</v>
      </c>
      <c r="G1194" t="str">
        <f ca="1">IF(C1194=1,60*SummonTypeTable!$Q$2-OFFSET(F1194,0,-1),
IF(F1194&lt;&gt;OFFSET(F1194,-1,0),OFFSET(F1194,-1,0)-OFFSET(F1194,0,-1),""))</f>
        <v/>
      </c>
      <c r="H1194" t="str">
        <f ca="1">IF(C1194=1,60*SummonTypeTable!$Q$2/OFFSET(F1194,0,-1),
IF(F1194&lt;&gt;OFFSET(F1194,-1,0),OFFSET(F1194,-1,0)/OFFSET(F1194,0,-1),""))</f>
        <v/>
      </c>
      <c r="I1194">
        <f ca="1">(60+SUMIF(OFFSET(N1194,-$C1194+1,0,$C1194),"EN",OFFSET(O1194,-$C1194+1,0,$C1194))+SUMIF(OFFSET(S1194,-$C1194+1,0,$C1194),"EN",OFFSET(T1194,-$C1194+1,0,$C1194)))*SummonTypeTable!$Q$2</f>
        <v>700</v>
      </c>
      <c r="J1194" t="str">
        <f ca="1">IF(C1194=1,60*SummonTypeTable!$Q$2-OFFSET(I1194,0,-4),
IF(I1194&lt;&gt;OFFSET(I1194,-1,0),OFFSET(I1194,-1,0)-OFFSET(I1194,0,-4),""))</f>
        <v/>
      </c>
      <c r="K1194" t="str">
        <f ca="1">IF(C1194=1,60*SummonTypeTable!$Q$2/OFFSET(I1194,0,-4),
IF(I1194&lt;&gt;OFFSET(I1194,-1,0),OFFSET(I1194,-1,0)/OFFSET(I1194,0,-4),""))</f>
        <v/>
      </c>
      <c r="L1194" t="str">
        <f t="shared" ca="1" si="224"/>
        <v>cu</v>
      </c>
      <c r="M1194" t="s">
        <v>81</v>
      </c>
      <c r="N1194" t="s">
        <v>147</v>
      </c>
      <c r="O1194">
        <v>3000</v>
      </c>
      <c r="P1194" t="str">
        <f t="shared" si="226"/>
        <v/>
      </c>
      <c r="Q1194" t="str">
        <f t="shared" ca="1" si="220"/>
        <v>cu</v>
      </c>
      <c r="R1194" t="s">
        <v>81</v>
      </c>
      <c r="S1194" t="s">
        <v>147</v>
      </c>
      <c r="T1194">
        <v>1500</v>
      </c>
      <c r="U1194" t="str">
        <f t="shared" ca="1" si="225"/>
        <v>cu</v>
      </c>
      <c r="V1194" t="str">
        <f t="shared" si="227"/>
        <v>GO</v>
      </c>
      <c r="W1194">
        <f t="shared" si="228"/>
        <v>3000</v>
      </c>
      <c r="X1194" t="str">
        <f t="shared" ca="1" si="229"/>
        <v>cu</v>
      </c>
      <c r="Y1194" t="str">
        <f t="shared" si="230"/>
        <v>GO</v>
      </c>
      <c r="Z1194">
        <f t="shared" si="231"/>
        <v>1500</v>
      </c>
    </row>
    <row r="1195" spans="1:26">
      <c r="A1195" t="str">
        <f t="shared" si="222"/>
        <v>rt4</v>
      </c>
      <c r="B1195" t="str">
        <f t="shared" si="223"/>
        <v>루틴4</v>
      </c>
      <c r="C1195">
        <v>58</v>
      </c>
      <c r="D1195">
        <v>47</v>
      </c>
      <c r="E1195">
        <f t="shared" ca="1" si="221"/>
        <v>1093</v>
      </c>
      <c r="F1195">
        <f ca="1">(60+SUMIF(OFFSET(N1195,-$C1195+1,0,$C1195),"EN",OFFSET(O1195,-$C1195+1,0,$C1195)))*SummonTypeTable!$Q$2</f>
        <v>700</v>
      </c>
      <c r="G1195" t="str">
        <f ca="1">IF(C1195=1,60*SummonTypeTable!$Q$2-OFFSET(F1195,0,-1),
IF(F1195&lt;&gt;OFFSET(F1195,-1,0),OFFSET(F1195,-1,0)-OFFSET(F1195,0,-1),""))</f>
        <v/>
      </c>
      <c r="H1195" t="str">
        <f ca="1">IF(C1195=1,60*SummonTypeTable!$Q$2/OFFSET(F1195,0,-1),
IF(F1195&lt;&gt;OFFSET(F1195,-1,0),OFFSET(F1195,-1,0)/OFFSET(F1195,0,-1),""))</f>
        <v/>
      </c>
      <c r="I1195">
        <f ca="1">(60+SUMIF(OFFSET(N1195,-$C1195+1,0,$C1195),"EN",OFFSET(O1195,-$C1195+1,0,$C1195))+SUMIF(OFFSET(S1195,-$C1195+1,0,$C1195),"EN",OFFSET(T1195,-$C1195+1,0,$C1195)))*SummonTypeTable!$Q$2</f>
        <v>700</v>
      </c>
      <c r="J1195" t="str">
        <f ca="1">IF(C1195=1,60*SummonTypeTable!$Q$2-OFFSET(I1195,0,-4),
IF(I1195&lt;&gt;OFFSET(I1195,-1,0),OFFSET(I1195,-1,0)-OFFSET(I1195,0,-4),""))</f>
        <v/>
      </c>
      <c r="K1195" t="str">
        <f ca="1">IF(C1195=1,60*SummonTypeTable!$Q$2/OFFSET(I1195,0,-4),
IF(I1195&lt;&gt;OFFSET(I1195,-1,0),OFFSET(I1195,-1,0)/OFFSET(I1195,0,-4),""))</f>
        <v/>
      </c>
      <c r="L1195" t="str">
        <f t="shared" ca="1" si="224"/>
        <v>it</v>
      </c>
      <c r="M1195" t="s">
        <v>139</v>
      </c>
      <c r="N1195" t="s">
        <v>140</v>
      </c>
      <c r="O1195">
        <v>2</v>
      </c>
      <c r="P1195" t="str">
        <f t="shared" si="226"/>
        <v/>
      </c>
      <c r="Q1195" t="str">
        <f t="shared" ca="1" si="220"/>
        <v>cu</v>
      </c>
      <c r="R1195" t="s">
        <v>81</v>
      </c>
      <c r="S1195" t="s">
        <v>147</v>
      </c>
      <c r="T1195">
        <v>1525</v>
      </c>
      <c r="U1195" t="str">
        <f t="shared" ca="1" si="225"/>
        <v>it</v>
      </c>
      <c r="V1195" t="str">
        <f t="shared" si="227"/>
        <v>Cash_sCharacterGacha</v>
      </c>
      <c r="W1195">
        <f t="shared" si="228"/>
        <v>2</v>
      </c>
      <c r="X1195" t="str">
        <f t="shared" ca="1" si="229"/>
        <v>cu</v>
      </c>
      <c r="Y1195" t="str">
        <f t="shared" si="230"/>
        <v>GO</v>
      </c>
      <c r="Z1195">
        <f t="shared" si="231"/>
        <v>1525</v>
      </c>
    </row>
    <row r="1196" spans="1:26">
      <c r="A1196" t="str">
        <f t="shared" si="222"/>
        <v>rt4</v>
      </c>
      <c r="B1196" t="str">
        <f t="shared" si="223"/>
        <v>루틴4</v>
      </c>
      <c r="C1196">
        <v>59</v>
      </c>
      <c r="D1196">
        <v>15</v>
      </c>
      <c r="E1196">
        <f t="shared" ca="1" si="221"/>
        <v>1108</v>
      </c>
      <c r="F1196">
        <f ca="1">(60+SUMIF(OFFSET(N1196,-$C1196+1,0,$C1196),"EN",OFFSET(O1196,-$C1196+1,0,$C1196)))*SummonTypeTable!$Q$2</f>
        <v>700</v>
      </c>
      <c r="G1196" t="str">
        <f ca="1">IF(C1196=1,60*SummonTypeTable!$Q$2-OFFSET(F1196,0,-1),
IF(F1196&lt;&gt;OFFSET(F1196,-1,0),OFFSET(F1196,-1,0)-OFFSET(F1196,0,-1),""))</f>
        <v/>
      </c>
      <c r="H1196" t="str">
        <f ca="1">IF(C1196=1,60*SummonTypeTable!$Q$2/OFFSET(F1196,0,-1),
IF(F1196&lt;&gt;OFFSET(F1196,-1,0),OFFSET(F1196,-1,0)/OFFSET(F1196,0,-1),""))</f>
        <v/>
      </c>
      <c r="I1196">
        <f ca="1">(60+SUMIF(OFFSET(N1196,-$C1196+1,0,$C1196),"EN",OFFSET(O1196,-$C1196+1,0,$C1196))+SUMIF(OFFSET(S1196,-$C1196+1,0,$C1196),"EN",OFFSET(T1196,-$C1196+1,0,$C1196)))*SummonTypeTable!$Q$2</f>
        <v>700</v>
      </c>
      <c r="J1196" t="str">
        <f ca="1">IF(C1196=1,60*SummonTypeTable!$Q$2-OFFSET(I1196,0,-4),
IF(I1196&lt;&gt;OFFSET(I1196,-1,0),OFFSET(I1196,-1,0)-OFFSET(I1196,0,-4),""))</f>
        <v/>
      </c>
      <c r="K1196" t="str">
        <f ca="1">IF(C1196=1,60*SummonTypeTable!$Q$2/OFFSET(I1196,0,-4),
IF(I1196&lt;&gt;OFFSET(I1196,-1,0),OFFSET(I1196,-1,0)/OFFSET(I1196,0,-4),""))</f>
        <v/>
      </c>
      <c r="L1196" t="str">
        <f t="shared" ca="1" si="224"/>
        <v>cu</v>
      </c>
      <c r="M1196" t="s">
        <v>81</v>
      </c>
      <c r="N1196" t="s">
        <v>147</v>
      </c>
      <c r="O1196">
        <v>3100</v>
      </c>
      <c r="P1196" t="str">
        <f t="shared" si="226"/>
        <v/>
      </c>
      <c r="Q1196" t="str">
        <f t="shared" ca="1" si="220"/>
        <v>cu</v>
      </c>
      <c r="R1196" t="s">
        <v>81</v>
      </c>
      <c r="S1196" t="s">
        <v>147</v>
      </c>
      <c r="T1196">
        <v>1550</v>
      </c>
      <c r="U1196" t="str">
        <f t="shared" ca="1" si="225"/>
        <v>cu</v>
      </c>
      <c r="V1196" t="str">
        <f t="shared" si="227"/>
        <v>GO</v>
      </c>
      <c r="W1196">
        <f t="shared" si="228"/>
        <v>3100</v>
      </c>
      <c r="X1196" t="str">
        <f t="shared" ca="1" si="229"/>
        <v>cu</v>
      </c>
      <c r="Y1196" t="str">
        <f t="shared" si="230"/>
        <v>GO</v>
      </c>
      <c r="Z1196">
        <f t="shared" si="231"/>
        <v>1550</v>
      </c>
    </row>
    <row r="1197" spans="1:26">
      <c r="A1197" t="str">
        <f t="shared" si="222"/>
        <v>rt4</v>
      </c>
      <c r="B1197" t="str">
        <f t="shared" si="223"/>
        <v>루틴4</v>
      </c>
      <c r="C1197">
        <v>60</v>
      </c>
      <c r="D1197">
        <v>24</v>
      </c>
      <c r="E1197">
        <f t="shared" ca="1" si="221"/>
        <v>1132</v>
      </c>
      <c r="F1197">
        <f ca="1">(60+SUMIF(OFFSET(N1197,-$C1197+1,0,$C1197),"EN",OFFSET(O1197,-$C1197+1,0,$C1197)))*SummonTypeTable!$Q$2</f>
        <v>773.33333333333326</v>
      </c>
      <c r="G1197">
        <f ca="1">IF(C1197=1,60*SummonTypeTable!$Q$2-OFFSET(F1197,0,-1),
IF(F1197&lt;&gt;OFFSET(F1197,-1,0),OFFSET(F1197,-1,0)-OFFSET(F1197,0,-1),""))</f>
        <v>-432</v>
      </c>
      <c r="H1197">
        <f ca="1">IF(C1197=1,60*SummonTypeTable!$Q$2/OFFSET(F1197,0,-1),
IF(F1197&lt;&gt;OFFSET(F1197,-1,0),OFFSET(F1197,-1,0)/OFFSET(F1197,0,-1),""))</f>
        <v>0.61837455830388688</v>
      </c>
      <c r="I1197">
        <f ca="1">(60+SUMIF(OFFSET(N1197,-$C1197+1,0,$C1197),"EN",OFFSET(O1197,-$C1197+1,0,$C1197))+SUMIF(OFFSET(S1197,-$C1197+1,0,$C1197),"EN",OFFSET(T1197,-$C1197+1,0,$C1197)))*SummonTypeTable!$Q$2</f>
        <v>773.33333333333326</v>
      </c>
      <c r="J1197">
        <f ca="1">IF(C1197=1,60*SummonTypeTable!$Q$2-OFFSET(I1197,0,-4),
IF(I1197&lt;&gt;OFFSET(I1197,-1,0),OFFSET(I1197,-1,0)-OFFSET(I1197,0,-4),""))</f>
        <v>-432</v>
      </c>
      <c r="K1197">
        <f ca="1">IF(C1197=1,60*SummonTypeTable!$Q$2/OFFSET(I1197,0,-4),
IF(I1197&lt;&gt;OFFSET(I1197,-1,0),OFFSET(I1197,-1,0)/OFFSET(I1197,0,-4),""))</f>
        <v>0.61837455830388688</v>
      </c>
      <c r="L1197" t="str">
        <f t="shared" ca="1" si="224"/>
        <v>cu</v>
      </c>
      <c r="M1197" t="s">
        <v>81</v>
      </c>
      <c r="N1197" t="s">
        <v>146</v>
      </c>
      <c r="O1197">
        <v>110</v>
      </c>
      <c r="P1197" t="str">
        <f t="shared" si="226"/>
        <v>에너지너무많음</v>
      </c>
      <c r="Q1197" t="str">
        <f t="shared" ca="1" si="220"/>
        <v>cu</v>
      </c>
      <c r="R1197" t="s">
        <v>81</v>
      </c>
      <c r="S1197" t="s">
        <v>147</v>
      </c>
      <c r="T1197">
        <v>1575</v>
      </c>
      <c r="U1197" t="str">
        <f t="shared" ca="1" si="225"/>
        <v>cu</v>
      </c>
      <c r="V1197" t="str">
        <f t="shared" si="227"/>
        <v>EN</v>
      </c>
      <c r="W1197">
        <f t="shared" si="228"/>
        <v>110</v>
      </c>
      <c r="X1197" t="str">
        <f t="shared" ca="1" si="229"/>
        <v>cu</v>
      </c>
      <c r="Y1197" t="str">
        <f t="shared" si="230"/>
        <v>GO</v>
      </c>
      <c r="Z1197">
        <f t="shared" si="231"/>
        <v>1575</v>
      </c>
    </row>
    <row r="1198" spans="1:26">
      <c r="A1198" t="str">
        <f t="shared" si="222"/>
        <v>rt4</v>
      </c>
      <c r="B1198" t="str">
        <f t="shared" si="223"/>
        <v>루틴4</v>
      </c>
      <c r="C1198">
        <v>61</v>
      </c>
      <c r="D1198">
        <v>55</v>
      </c>
      <c r="E1198">
        <f t="shared" ca="1" si="221"/>
        <v>1187</v>
      </c>
      <c r="F1198">
        <f ca="1">(60+SUMIF(OFFSET(N1198,-$C1198+1,0,$C1198),"EN",OFFSET(O1198,-$C1198+1,0,$C1198)))*SummonTypeTable!$Q$2</f>
        <v>773.33333333333326</v>
      </c>
      <c r="G1198" t="str">
        <f ca="1">IF(C1198=1,60*SummonTypeTable!$Q$2-OFFSET(F1198,0,-1),
IF(F1198&lt;&gt;OFFSET(F1198,-1,0),OFFSET(F1198,-1,0)-OFFSET(F1198,0,-1),""))</f>
        <v/>
      </c>
      <c r="H1198" t="str">
        <f ca="1">IF(C1198=1,60*SummonTypeTable!$Q$2/OFFSET(F1198,0,-1),
IF(F1198&lt;&gt;OFFSET(F1198,-1,0),OFFSET(F1198,-1,0)/OFFSET(F1198,0,-1),""))</f>
        <v/>
      </c>
      <c r="I1198">
        <f ca="1">(60+SUMIF(OFFSET(N1198,-$C1198+1,0,$C1198),"EN",OFFSET(O1198,-$C1198+1,0,$C1198))+SUMIF(OFFSET(S1198,-$C1198+1,0,$C1198),"EN",OFFSET(T1198,-$C1198+1,0,$C1198)))*SummonTypeTable!$Q$2</f>
        <v>773.33333333333326</v>
      </c>
      <c r="J1198" t="str">
        <f ca="1">IF(C1198=1,60*SummonTypeTable!$Q$2-OFFSET(I1198,0,-4),
IF(I1198&lt;&gt;OFFSET(I1198,-1,0),OFFSET(I1198,-1,0)-OFFSET(I1198,0,-4),""))</f>
        <v/>
      </c>
      <c r="K1198" t="str">
        <f ca="1">IF(C1198=1,60*SummonTypeTable!$Q$2/OFFSET(I1198,0,-4),
IF(I1198&lt;&gt;OFFSET(I1198,-1,0),OFFSET(I1198,-1,0)/OFFSET(I1198,0,-4),""))</f>
        <v/>
      </c>
      <c r="L1198" t="str">
        <f t="shared" ca="1" si="224"/>
        <v>cu</v>
      </c>
      <c r="M1198" t="s">
        <v>81</v>
      </c>
      <c r="N1198" t="s">
        <v>147</v>
      </c>
      <c r="O1198">
        <v>3200</v>
      </c>
      <c r="P1198" t="str">
        <f t="shared" si="226"/>
        <v/>
      </c>
      <c r="Q1198" t="str">
        <f t="shared" ca="1" si="220"/>
        <v>cu</v>
      </c>
      <c r="R1198" t="s">
        <v>81</v>
      </c>
      <c r="S1198" t="s">
        <v>147</v>
      </c>
      <c r="T1198">
        <v>1600</v>
      </c>
      <c r="U1198" t="str">
        <f t="shared" ca="1" si="225"/>
        <v>cu</v>
      </c>
      <c r="V1198" t="str">
        <f t="shared" si="227"/>
        <v>GO</v>
      </c>
      <c r="W1198">
        <f t="shared" si="228"/>
        <v>3200</v>
      </c>
      <c r="X1198" t="str">
        <f t="shared" ca="1" si="229"/>
        <v>cu</v>
      </c>
      <c r="Y1198" t="str">
        <f t="shared" si="230"/>
        <v>GO</v>
      </c>
      <c r="Z1198">
        <f t="shared" si="231"/>
        <v>1600</v>
      </c>
    </row>
    <row r="1199" spans="1:26">
      <c r="A1199" t="str">
        <f t="shared" si="222"/>
        <v>rt4</v>
      </c>
      <c r="B1199" t="str">
        <f t="shared" si="223"/>
        <v>루틴4</v>
      </c>
      <c r="C1199">
        <v>62</v>
      </c>
      <c r="D1199">
        <v>24</v>
      </c>
      <c r="E1199">
        <f t="shared" ca="1" si="221"/>
        <v>1211</v>
      </c>
      <c r="F1199">
        <f ca="1">(60+SUMIF(OFFSET(N1199,-$C1199+1,0,$C1199),"EN",OFFSET(O1199,-$C1199+1,0,$C1199)))*SummonTypeTable!$Q$2</f>
        <v>773.33333333333326</v>
      </c>
      <c r="G1199" t="str">
        <f ca="1">IF(C1199=1,60*SummonTypeTable!$Q$2-OFFSET(F1199,0,-1),
IF(F1199&lt;&gt;OFFSET(F1199,-1,0),OFFSET(F1199,-1,0)-OFFSET(F1199,0,-1),""))</f>
        <v/>
      </c>
      <c r="H1199" t="str">
        <f ca="1">IF(C1199=1,60*SummonTypeTable!$Q$2/OFFSET(F1199,0,-1),
IF(F1199&lt;&gt;OFFSET(F1199,-1,0),OFFSET(F1199,-1,0)/OFFSET(F1199,0,-1),""))</f>
        <v/>
      </c>
      <c r="I1199">
        <f ca="1">(60+SUMIF(OFFSET(N1199,-$C1199+1,0,$C1199),"EN",OFFSET(O1199,-$C1199+1,0,$C1199))+SUMIF(OFFSET(S1199,-$C1199+1,0,$C1199),"EN",OFFSET(T1199,-$C1199+1,0,$C1199)))*SummonTypeTable!$Q$2</f>
        <v>773.33333333333326</v>
      </c>
      <c r="J1199" t="str">
        <f ca="1">IF(C1199=1,60*SummonTypeTable!$Q$2-OFFSET(I1199,0,-4),
IF(I1199&lt;&gt;OFFSET(I1199,-1,0),OFFSET(I1199,-1,0)-OFFSET(I1199,0,-4),""))</f>
        <v/>
      </c>
      <c r="K1199" t="str">
        <f ca="1">IF(C1199=1,60*SummonTypeTable!$Q$2/OFFSET(I1199,0,-4),
IF(I1199&lt;&gt;OFFSET(I1199,-1,0),OFFSET(I1199,-1,0)/OFFSET(I1199,0,-4),""))</f>
        <v/>
      </c>
      <c r="L1199" t="str">
        <f t="shared" ca="1" si="224"/>
        <v>it</v>
      </c>
      <c r="M1199" t="s">
        <v>139</v>
      </c>
      <c r="N1199" t="s">
        <v>140</v>
      </c>
      <c r="O1199">
        <v>1</v>
      </c>
      <c r="P1199" t="str">
        <f t="shared" si="226"/>
        <v/>
      </c>
      <c r="Q1199" t="str">
        <f t="shared" ref="Q1199:Q1283" ca="1" si="232">IF(ISBLANK(R1199),"",
VLOOKUP(R1199,OFFSET(INDIRECT("$A:$B"),0,MATCH(R$1&amp;"_Verify",INDIRECT("$1:$1"),0)-1),2,0)
)</f>
        <v>cu</v>
      </c>
      <c r="R1199" t="s">
        <v>81</v>
      </c>
      <c r="S1199" t="s">
        <v>147</v>
      </c>
      <c r="T1199">
        <v>1625</v>
      </c>
      <c r="U1199" t="str">
        <f t="shared" ca="1" si="225"/>
        <v>it</v>
      </c>
      <c r="V1199" t="str">
        <f t="shared" si="227"/>
        <v>Cash_sCharacterGacha</v>
      </c>
      <c r="W1199">
        <f t="shared" si="228"/>
        <v>1</v>
      </c>
      <c r="X1199" t="str">
        <f t="shared" ca="1" si="229"/>
        <v>cu</v>
      </c>
      <c r="Y1199" t="str">
        <f t="shared" si="230"/>
        <v>GO</v>
      </c>
      <c r="Z1199">
        <f t="shared" si="231"/>
        <v>1625</v>
      </c>
    </row>
    <row r="1200" spans="1:26">
      <c r="A1200" t="str">
        <f t="shared" si="222"/>
        <v>rt4</v>
      </c>
      <c r="B1200" t="str">
        <f t="shared" si="223"/>
        <v>루틴4</v>
      </c>
      <c r="C1200">
        <v>63</v>
      </c>
      <c r="D1200">
        <v>57</v>
      </c>
      <c r="E1200">
        <f t="shared" ref="E1200:E1263" ca="1" si="233">IF(A1200&lt;&gt;OFFSET(A1200,-1,0),D1200,OFFSET(E1200,-1,0)+D1200)</f>
        <v>1268</v>
      </c>
      <c r="F1200">
        <f ca="1">(60+SUMIF(OFFSET(N1200,-$C1200+1,0,$C1200),"EN",OFFSET(O1200,-$C1200+1,0,$C1200)))*SummonTypeTable!$Q$2</f>
        <v>773.33333333333326</v>
      </c>
      <c r="G1200" t="str">
        <f ca="1">IF(C1200=1,60*SummonTypeTable!$Q$2-OFFSET(F1200,0,-1),
IF(F1200&lt;&gt;OFFSET(F1200,-1,0),OFFSET(F1200,-1,0)-OFFSET(F1200,0,-1),""))</f>
        <v/>
      </c>
      <c r="H1200" t="str">
        <f ca="1">IF(C1200=1,60*SummonTypeTable!$Q$2/OFFSET(F1200,0,-1),
IF(F1200&lt;&gt;OFFSET(F1200,-1,0),OFFSET(F1200,-1,0)/OFFSET(F1200,0,-1),""))</f>
        <v/>
      </c>
      <c r="I1200">
        <f ca="1">(60+SUMIF(OFFSET(N1200,-$C1200+1,0,$C1200),"EN",OFFSET(O1200,-$C1200+1,0,$C1200))+SUMIF(OFFSET(S1200,-$C1200+1,0,$C1200),"EN",OFFSET(T1200,-$C1200+1,0,$C1200)))*SummonTypeTable!$Q$2</f>
        <v>773.33333333333326</v>
      </c>
      <c r="J1200" t="str">
        <f ca="1">IF(C1200=1,60*SummonTypeTable!$Q$2-OFFSET(I1200,0,-4),
IF(I1200&lt;&gt;OFFSET(I1200,-1,0),OFFSET(I1200,-1,0)-OFFSET(I1200,0,-4),""))</f>
        <v/>
      </c>
      <c r="K1200" t="str">
        <f ca="1">IF(C1200=1,60*SummonTypeTable!$Q$2/OFFSET(I1200,0,-4),
IF(I1200&lt;&gt;OFFSET(I1200,-1,0),OFFSET(I1200,-1,0)/OFFSET(I1200,0,-4),""))</f>
        <v/>
      </c>
      <c r="L1200" t="str">
        <f t="shared" ca="1" si="224"/>
        <v>cu</v>
      </c>
      <c r="M1200" t="s">
        <v>81</v>
      </c>
      <c r="N1200" t="s">
        <v>153</v>
      </c>
      <c r="O1200">
        <v>12</v>
      </c>
      <c r="P1200" t="str">
        <f t="shared" si="226"/>
        <v/>
      </c>
      <c r="Q1200" t="str">
        <f t="shared" ca="1" si="232"/>
        <v>cu</v>
      </c>
      <c r="R1200" t="s">
        <v>81</v>
      </c>
      <c r="S1200" t="s">
        <v>153</v>
      </c>
      <c r="T1200">
        <v>4</v>
      </c>
      <c r="U1200" t="str">
        <f t="shared" ca="1" si="225"/>
        <v>cu</v>
      </c>
      <c r="V1200" t="str">
        <f t="shared" si="227"/>
        <v>DI</v>
      </c>
      <c r="W1200">
        <f t="shared" si="228"/>
        <v>12</v>
      </c>
      <c r="X1200" t="str">
        <f t="shared" ca="1" si="229"/>
        <v>cu</v>
      </c>
      <c r="Y1200" t="str">
        <f t="shared" si="230"/>
        <v>DI</v>
      </c>
      <c r="Z1200">
        <f t="shared" si="231"/>
        <v>4</v>
      </c>
    </row>
    <row r="1201" spans="1:26">
      <c r="A1201" t="str">
        <f t="shared" si="222"/>
        <v>rt4</v>
      </c>
      <c r="B1201" t="str">
        <f t="shared" si="223"/>
        <v>루틴4</v>
      </c>
      <c r="C1201">
        <v>64</v>
      </c>
      <c r="D1201">
        <v>35</v>
      </c>
      <c r="E1201">
        <f t="shared" ca="1" si="233"/>
        <v>1303</v>
      </c>
      <c r="F1201">
        <f ca="1">(60+SUMIF(OFFSET(N1201,-$C1201+1,0,$C1201),"EN",OFFSET(O1201,-$C1201+1,0,$C1201)))*SummonTypeTable!$Q$2</f>
        <v>773.33333333333326</v>
      </c>
      <c r="G1201" t="str">
        <f ca="1">IF(C1201=1,60*SummonTypeTable!$Q$2-OFFSET(F1201,0,-1),
IF(F1201&lt;&gt;OFFSET(F1201,-1,0),OFFSET(F1201,-1,0)-OFFSET(F1201,0,-1),""))</f>
        <v/>
      </c>
      <c r="H1201" t="str">
        <f ca="1">IF(C1201=1,60*SummonTypeTable!$Q$2/OFFSET(F1201,0,-1),
IF(F1201&lt;&gt;OFFSET(F1201,-1,0),OFFSET(F1201,-1,0)/OFFSET(F1201,0,-1),""))</f>
        <v/>
      </c>
      <c r="I1201">
        <f ca="1">(60+SUMIF(OFFSET(N1201,-$C1201+1,0,$C1201),"EN",OFFSET(O1201,-$C1201+1,0,$C1201))+SUMIF(OFFSET(S1201,-$C1201+1,0,$C1201),"EN",OFFSET(T1201,-$C1201+1,0,$C1201)))*SummonTypeTable!$Q$2</f>
        <v>773.33333333333326</v>
      </c>
      <c r="J1201" t="str">
        <f ca="1">IF(C1201=1,60*SummonTypeTable!$Q$2-OFFSET(I1201,0,-4),
IF(I1201&lt;&gt;OFFSET(I1201,-1,0),OFFSET(I1201,-1,0)-OFFSET(I1201,0,-4),""))</f>
        <v/>
      </c>
      <c r="K1201" t="str">
        <f ca="1">IF(C1201=1,60*SummonTypeTable!$Q$2/OFFSET(I1201,0,-4),
IF(I1201&lt;&gt;OFFSET(I1201,-1,0),OFFSET(I1201,-1,0)/OFFSET(I1201,0,-4),""))</f>
        <v/>
      </c>
      <c r="L1201" t="str">
        <f t="shared" ca="1" si="224"/>
        <v>cu</v>
      </c>
      <c r="M1201" t="s">
        <v>81</v>
      </c>
      <c r="N1201" t="s">
        <v>147</v>
      </c>
      <c r="O1201">
        <v>3350</v>
      </c>
      <c r="P1201" t="str">
        <f t="shared" si="226"/>
        <v/>
      </c>
      <c r="Q1201" t="str">
        <f t="shared" ca="1" si="232"/>
        <v>cu</v>
      </c>
      <c r="R1201" t="s">
        <v>81</v>
      </c>
      <c r="S1201" t="s">
        <v>147</v>
      </c>
      <c r="T1201">
        <v>1675</v>
      </c>
      <c r="U1201" t="str">
        <f t="shared" ca="1" si="225"/>
        <v>cu</v>
      </c>
      <c r="V1201" t="str">
        <f t="shared" si="227"/>
        <v>GO</v>
      </c>
      <c r="W1201">
        <f t="shared" si="228"/>
        <v>3350</v>
      </c>
      <c r="X1201" t="str">
        <f t="shared" ca="1" si="229"/>
        <v>cu</v>
      </c>
      <c r="Y1201" t="str">
        <f t="shared" si="230"/>
        <v>GO</v>
      </c>
      <c r="Z1201">
        <f t="shared" si="231"/>
        <v>1675</v>
      </c>
    </row>
    <row r="1202" spans="1:26">
      <c r="A1202" t="str">
        <f t="shared" si="222"/>
        <v>rt4</v>
      </c>
      <c r="B1202" t="str">
        <f t="shared" si="223"/>
        <v>루틴4</v>
      </c>
      <c r="C1202">
        <v>65</v>
      </c>
      <c r="D1202">
        <v>55</v>
      </c>
      <c r="E1202">
        <f t="shared" ca="1" si="233"/>
        <v>1358</v>
      </c>
      <c r="F1202">
        <f ca="1">(60+SUMIF(OFFSET(N1202,-$C1202+1,0,$C1202),"EN",OFFSET(O1202,-$C1202+1,0,$C1202)))*SummonTypeTable!$Q$2</f>
        <v>773.33333333333326</v>
      </c>
      <c r="G1202" t="str">
        <f ca="1">IF(C1202=1,60*SummonTypeTable!$Q$2-OFFSET(F1202,0,-1),
IF(F1202&lt;&gt;OFFSET(F1202,-1,0),OFFSET(F1202,-1,0)-OFFSET(F1202,0,-1),""))</f>
        <v/>
      </c>
      <c r="H1202" t="str">
        <f ca="1">IF(C1202=1,60*SummonTypeTable!$Q$2/OFFSET(F1202,0,-1),
IF(F1202&lt;&gt;OFFSET(F1202,-1,0),OFFSET(F1202,-1,0)/OFFSET(F1202,0,-1),""))</f>
        <v/>
      </c>
      <c r="I1202">
        <f ca="1">(60+SUMIF(OFFSET(N1202,-$C1202+1,0,$C1202),"EN",OFFSET(O1202,-$C1202+1,0,$C1202))+SUMIF(OFFSET(S1202,-$C1202+1,0,$C1202),"EN",OFFSET(T1202,-$C1202+1,0,$C1202)))*SummonTypeTable!$Q$2</f>
        <v>773.33333333333326</v>
      </c>
      <c r="J1202" t="str">
        <f ca="1">IF(C1202=1,60*SummonTypeTable!$Q$2-OFFSET(I1202,0,-4),
IF(I1202&lt;&gt;OFFSET(I1202,-1,0),OFFSET(I1202,-1,0)-OFFSET(I1202,0,-4),""))</f>
        <v/>
      </c>
      <c r="K1202" t="str">
        <f ca="1">IF(C1202=1,60*SummonTypeTable!$Q$2/OFFSET(I1202,0,-4),
IF(I1202&lt;&gt;OFFSET(I1202,-1,0),OFFSET(I1202,-1,0)/OFFSET(I1202,0,-4),""))</f>
        <v/>
      </c>
      <c r="L1202" t="str">
        <f t="shared" ca="1" si="224"/>
        <v>it</v>
      </c>
      <c r="M1202" t="s">
        <v>139</v>
      </c>
      <c r="N1202" t="s">
        <v>138</v>
      </c>
      <c r="O1202">
        <v>2</v>
      </c>
      <c r="P1202" t="str">
        <f t="shared" si="226"/>
        <v/>
      </c>
      <c r="Q1202" t="str">
        <f t="shared" ca="1" si="232"/>
        <v>cu</v>
      </c>
      <c r="R1202" t="s">
        <v>81</v>
      </c>
      <c r="S1202" t="s">
        <v>147</v>
      </c>
      <c r="T1202">
        <v>1700</v>
      </c>
      <c r="U1202" t="str">
        <f t="shared" ca="1" si="225"/>
        <v>it</v>
      </c>
      <c r="V1202" t="str">
        <f t="shared" si="227"/>
        <v>Cash_sSpellGacha</v>
      </c>
      <c r="W1202">
        <f t="shared" si="228"/>
        <v>2</v>
      </c>
      <c r="X1202" t="str">
        <f t="shared" ca="1" si="229"/>
        <v>cu</v>
      </c>
      <c r="Y1202" t="str">
        <f t="shared" si="230"/>
        <v>GO</v>
      </c>
      <c r="Z1202">
        <f t="shared" si="231"/>
        <v>1700</v>
      </c>
    </row>
    <row r="1203" spans="1:26">
      <c r="A1203" t="str">
        <f t="shared" ref="A1203:A1266" si="234">A1202</f>
        <v>rt4</v>
      </c>
      <c r="B1203" t="str">
        <f t="shared" ref="B1203:B1266" si="235">B1202</f>
        <v>루틴4</v>
      </c>
      <c r="C1203">
        <v>66</v>
      </c>
      <c r="D1203">
        <v>12</v>
      </c>
      <c r="E1203">
        <f t="shared" ca="1" si="233"/>
        <v>1370</v>
      </c>
      <c r="F1203">
        <f ca="1">(60+SUMIF(OFFSET(N1203,-$C1203+1,0,$C1203),"EN",OFFSET(O1203,-$C1203+1,0,$C1203)))*SummonTypeTable!$Q$2</f>
        <v>773.33333333333326</v>
      </c>
      <c r="G1203" t="str">
        <f ca="1">IF(C1203=1,60*SummonTypeTable!$Q$2-OFFSET(F1203,0,-1),
IF(F1203&lt;&gt;OFFSET(F1203,-1,0),OFFSET(F1203,-1,0)-OFFSET(F1203,0,-1),""))</f>
        <v/>
      </c>
      <c r="H1203" t="str">
        <f ca="1">IF(C1203=1,60*SummonTypeTable!$Q$2/OFFSET(F1203,0,-1),
IF(F1203&lt;&gt;OFFSET(F1203,-1,0),OFFSET(F1203,-1,0)/OFFSET(F1203,0,-1),""))</f>
        <v/>
      </c>
      <c r="I1203">
        <f ca="1">(60+SUMIF(OFFSET(N1203,-$C1203+1,0,$C1203),"EN",OFFSET(O1203,-$C1203+1,0,$C1203))+SUMIF(OFFSET(S1203,-$C1203+1,0,$C1203),"EN",OFFSET(T1203,-$C1203+1,0,$C1203)))*SummonTypeTable!$Q$2</f>
        <v>773.33333333333326</v>
      </c>
      <c r="J1203" t="str">
        <f ca="1">IF(C1203=1,60*SummonTypeTable!$Q$2-OFFSET(I1203,0,-4),
IF(I1203&lt;&gt;OFFSET(I1203,-1,0),OFFSET(I1203,-1,0)-OFFSET(I1203,0,-4),""))</f>
        <v/>
      </c>
      <c r="K1203" t="str">
        <f ca="1">IF(C1203=1,60*SummonTypeTable!$Q$2/OFFSET(I1203,0,-4),
IF(I1203&lt;&gt;OFFSET(I1203,-1,0),OFFSET(I1203,-1,0)/OFFSET(I1203,0,-4),""))</f>
        <v/>
      </c>
      <c r="L1203" t="str">
        <f t="shared" ca="1" si="224"/>
        <v>cu</v>
      </c>
      <c r="M1203" t="s">
        <v>81</v>
      </c>
      <c r="N1203" t="s">
        <v>147</v>
      </c>
      <c r="O1203">
        <v>3450</v>
      </c>
      <c r="P1203" t="str">
        <f t="shared" si="226"/>
        <v/>
      </c>
      <c r="Q1203" t="str">
        <f t="shared" ca="1" si="232"/>
        <v>cu</v>
      </c>
      <c r="R1203" t="s">
        <v>81</v>
      </c>
      <c r="S1203" t="s">
        <v>147</v>
      </c>
      <c r="T1203">
        <v>1725</v>
      </c>
      <c r="U1203" t="str">
        <f t="shared" ca="1" si="225"/>
        <v>cu</v>
      </c>
      <c r="V1203" t="str">
        <f t="shared" si="227"/>
        <v>GO</v>
      </c>
      <c r="W1203">
        <f t="shared" si="228"/>
        <v>3450</v>
      </c>
      <c r="X1203" t="str">
        <f t="shared" ca="1" si="229"/>
        <v>cu</v>
      </c>
      <c r="Y1203" t="str">
        <f t="shared" si="230"/>
        <v>GO</v>
      </c>
      <c r="Z1203">
        <f t="shared" si="231"/>
        <v>1725</v>
      </c>
    </row>
    <row r="1204" spans="1:26">
      <c r="A1204" t="str">
        <f t="shared" si="234"/>
        <v>rt4</v>
      </c>
      <c r="B1204" t="str">
        <f t="shared" si="235"/>
        <v>루틴4</v>
      </c>
      <c r="C1204">
        <v>67</v>
      </c>
      <c r="D1204">
        <v>46</v>
      </c>
      <c r="E1204">
        <f t="shared" ca="1" si="233"/>
        <v>1416</v>
      </c>
      <c r="F1204">
        <f ca="1">(60+SUMIF(OFFSET(N1204,-$C1204+1,0,$C1204),"EN",OFFSET(O1204,-$C1204+1,0,$C1204)))*SummonTypeTable!$Q$2</f>
        <v>840</v>
      </c>
      <c r="G1204">
        <f ca="1">IF(C1204=1,60*SummonTypeTable!$Q$2-OFFSET(F1204,0,-1),
IF(F1204&lt;&gt;OFFSET(F1204,-1,0),OFFSET(F1204,-1,0)-OFFSET(F1204,0,-1),""))</f>
        <v>-642.66666666666674</v>
      </c>
      <c r="H1204">
        <f ca="1">IF(C1204=1,60*SummonTypeTable!$Q$2/OFFSET(F1204,0,-1),
IF(F1204&lt;&gt;OFFSET(F1204,-1,0),OFFSET(F1204,-1,0)/OFFSET(F1204,0,-1),""))</f>
        <v>0.54613935969868166</v>
      </c>
      <c r="I1204">
        <f ca="1">(60+SUMIF(OFFSET(N1204,-$C1204+1,0,$C1204),"EN",OFFSET(O1204,-$C1204+1,0,$C1204))+SUMIF(OFFSET(S1204,-$C1204+1,0,$C1204),"EN",OFFSET(T1204,-$C1204+1,0,$C1204)))*SummonTypeTable!$Q$2</f>
        <v>840</v>
      </c>
      <c r="J1204">
        <f ca="1">IF(C1204=1,60*SummonTypeTable!$Q$2-OFFSET(I1204,0,-4),
IF(I1204&lt;&gt;OFFSET(I1204,-1,0),OFFSET(I1204,-1,0)-OFFSET(I1204,0,-4),""))</f>
        <v>-642.66666666666674</v>
      </c>
      <c r="K1204">
        <f ca="1">IF(C1204=1,60*SummonTypeTable!$Q$2/OFFSET(I1204,0,-4),
IF(I1204&lt;&gt;OFFSET(I1204,-1,0),OFFSET(I1204,-1,0)/OFFSET(I1204,0,-4),""))</f>
        <v>0.54613935969868166</v>
      </c>
      <c r="L1204" t="str">
        <f t="shared" ca="1" si="224"/>
        <v>cu</v>
      </c>
      <c r="M1204" t="s">
        <v>81</v>
      </c>
      <c r="N1204" t="s">
        <v>146</v>
      </c>
      <c r="O1204">
        <v>100</v>
      </c>
      <c r="P1204" t="str">
        <f t="shared" si="226"/>
        <v>에너지너무많음</v>
      </c>
      <c r="Q1204" t="str">
        <f t="shared" ca="1" si="232"/>
        <v>cu</v>
      </c>
      <c r="R1204" t="s">
        <v>81</v>
      </c>
      <c r="S1204" t="s">
        <v>147</v>
      </c>
      <c r="T1204">
        <v>1750</v>
      </c>
      <c r="U1204" t="str">
        <f t="shared" ca="1" si="225"/>
        <v>cu</v>
      </c>
      <c r="V1204" t="str">
        <f t="shared" si="227"/>
        <v>EN</v>
      </c>
      <c r="W1204">
        <f t="shared" si="228"/>
        <v>100</v>
      </c>
      <c r="X1204" t="str">
        <f t="shared" ca="1" si="229"/>
        <v>cu</v>
      </c>
      <c r="Y1204" t="str">
        <f t="shared" si="230"/>
        <v>GO</v>
      </c>
      <c r="Z1204">
        <f t="shared" si="231"/>
        <v>1750</v>
      </c>
    </row>
    <row r="1205" spans="1:26">
      <c r="A1205" t="str">
        <f t="shared" si="234"/>
        <v>rt4</v>
      </c>
      <c r="B1205" t="str">
        <f t="shared" si="235"/>
        <v>루틴4</v>
      </c>
      <c r="C1205">
        <v>68</v>
      </c>
      <c r="D1205">
        <v>65</v>
      </c>
      <c r="E1205">
        <f t="shared" ca="1" si="233"/>
        <v>1481</v>
      </c>
      <c r="F1205">
        <f ca="1">(60+SUMIF(OFFSET(N1205,-$C1205+1,0,$C1205),"EN",OFFSET(O1205,-$C1205+1,0,$C1205)))*SummonTypeTable!$Q$2</f>
        <v>840</v>
      </c>
      <c r="G1205" t="str">
        <f ca="1">IF(C1205=1,60*SummonTypeTable!$Q$2-OFFSET(F1205,0,-1),
IF(F1205&lt;&gt;OFFSET(F1205,-1,0),OFFSET(F1205,-1,0)-OFFSET(F1205,0,-1),""))</f>
        <v/>
      </c>
      <c r="H1205" t="str">
        <f ca="1">IF(C1205=1,60*SummonTypeTable!$Q$2/OFFSET(F1205,0,-1),
IF(F1205&lt;&gt;OFFSET(F1205,-1,0),OFFSET(F1205,-1,0)/OFFSET(F1205,0,-1),""))</f>
        <v/>
      </c>
      <c r="I1205">
        <f ca="1">(60+SUMIF(OFFSET(N1205,-$C1205+1,0,$C1205),"EN",OFFSET(O1205,-$C1205+1,0,$C1205))+SUMIF(OFFSET(S1205,-$C1205+1,0,$C1205),"EN",OFFSET(T1205,-$C1205+1,0,$C1205)))*SummonTypeTable!$Q$2</f>
        <v>840</v>
      </c>
      <c r="J1205" t="str">
        <f ca="1">IF(C1205=1,60*SummonTypeTable!$Q$2-OFFSET(I1205,0,-4),
IF(I1205&lt;&gt;OFFSET(I1205,-1,0),OFFSET(I1205,-1,0)-OFFSET(I1205,0,-4),""))</f>
        <v/>
      </c>
      <c r="K1205" t="str">
        <f ca="1">IF(C1205=1,60*SummonTypeTable!$Q$2/OFFSET(I1205,0,-4),
IF(I1205&lt;&gt;OFFSET(I1205,-1,0),OFFSET(I1205,-1,0)/OFFSET(I1205,0,-4),""))</f>
        <v/>
      </c>
      <c r="L1205" t="str">
        <f t="shared" ca="1" si="224"/>
        <v>it</v>
      </c>
      <c r="M1205" t="s">
        <v>139</v>
      </c>
      <c r="N1205" t="s">
        <v>140</v>
      </c>
      <c r="O1205">
        <v>3</v>
      </c>
      <c r="P1205" t="str">
        <f t="shared" si="226"/>
        <v/>
      </c>
      <c r="Q1205" t="str">
        <f t="shared" ca="1" si="232"/>
        <v>cu</v>
      </c>
      <c r="R1205" t="s">
        <v>81</v>
      </c>
      <c r="S1205" t="s">
        <v>147</v>
      </c>
      <c r="T1205">
        <v>1775</v>
      </c>
      <c r="U1205" t="str">
        <f t="shared" ca="1" si="225"/>
        <v>it</v>
      </c>
      <c r="V1205" t="str">
        <f t="shared" si="227"/>
        <v>Cash_sCharacterGacha</v>
      </c>
      <c r="W1205">
        <f t="shared" si="228"/>
        <v>3</v>
      </c>
      <c r="X1205" t="str">
        <f t="shared" ca="1" si="229"/>
        <v>cu</v>
      </c>
      <c r="Y1205" t="str">
        <f t="shared" si="230"/>
        <v>GO</v>
      </c>
      <c r="Z1205">
        <f t="shared" si="231"/>
        <v>1775</v>
      </c>
    </row>
    <row r="1206" spans="1:26">
      <c r="A1206" t="str">
        <f t="shared" si="234"/>
        <v>rt4</v>
      </c>
      <c r="B1206" t="str">
        <f t="shared" si="235"/>
        <v>루틴4</v>
      </c>
      <c r="C1206">
        <v>69</v>
      </c>
      <c r="D1206">
        <v>35</v>
      </c>
      <c r="E1206">
        <f t="shared" ca="1" si="233"/>
        <v>1516</v>
      </c>
      <c r="F1206">
        <f ca="1">(60+SUMIF(OFFSET(N1206,-$C1206+1,0,$C1206),"EN",OFFSET(O1206,-$C1206+1,0,$C1206)))*SummonTypeTable!$Q$2</f>
        <v>840</v>
      </c>
      <c r="G1206" t="str">
        <f ca="1">IF(C1206=1,60*SummonTypeTable!$Q$2-OFFSET(F1206,0,-1),
IF(F1206&lt;&gt;OFFSET(F1206,-1,0),OFFSET(F1206,-1,0)-OFFSET(F1206,0,-1),""))</f>
        <v/>
      </c>
      <c r="H1206" t="str">
        <f ca="1">IF(C1206=1,60*SummonTypeTable!$Q$2/OFFSET(F1206,0,-1),
IF(F1206&lt;&gt;OFFSET(F1206,-1,0),OFFSET(F1206,-1,0)/OFFSET(F1206,0,-1),""))</f>
        <v/>
      </c>
      <c r="I1206">
        <f ca="1">(60+SUMIF(OFFSET(N1206,-$C1206+1,0,$C1206),"EN",OFFSET(O1206,-$C1206+1,0,$C1206))+SUMIF(OFFSET(S1206,-$C1206+1,0,$C1206),"EN",OFFSET(T1206,-$C1206+1,0,$C1206)))*SummonTypeTable!$Q$2</f>
        <v>840</v>
      </c>
      <c r="J1206" t="str">
        <f ca="1">IF(C1206=1,60*SummonTypeTable!$Q$2-OFFSET(I1206,0,-4),
IF(I1206&lt;&gt;OFFSET(I1206,-1,0),OFFSET(I1206,-1,0)-OFFSET(I1206,0,-4),""))</f>
        <v/>
      </c>
      <c r="K1206" t="str">
        <f ca="1">IF(C1206=1,60*SummonTypeTable!$Q$2/OFFSET(I1206,0,-4),
IF(I1206&lt;&gt;OFFSET(I1206,-1,0),OFFSET(I1206,-1,0)/OFFSET(I1206,0,-4),""))</f>
        <v/>
      </c>
      <c r="L1206" t="str">
        <f t="shared" ca="1" si="224"/>
        <v>cu</v>
      </c>
      <c r="M1206" t="s">
        <v>81</v>
      </c>
      <c r="N1206" t="s">
        <v>147</v>
      </c>
      <c r="O1206">
        <v>3600</v>
      </c>
      <c r="P1206" t="str">
        <f t="shared" si="226"/>
        <v/>
      </c>
      <c r="Q1206" t="str">
        <f t="shared" ca="1" si="232"/>
        <v>cu</v>
      </c>
      <c r="R1206" t="s">
        <v>81</v>
      </c>
      <c r="S1206" t="s">
        <v>147</v>
      </c>
      <c r="T1206">
        <v>1800</v>
      </c>
      <c r="U1206" t="str">
        <f t="shared" ca="1" si="225"/>
        <v>cu</v>
      </c>
      <c r="V1206" t="str">
        <f t="shared" si="227"/>
        <v>GO</v>
      </c>
      <c r="W1206">
        <f t="shared" si="228"/>
        <v>3600</v>
      </c>
      <c r="X1206" t="str">
        <f t="shared" ca="1" si="229"/>
        <v>cu</v>
      </c>
      <c r="Y1206" t="str">
        <f t="shared" si="230"/>
        <v>GO</v>
      </c>
      <c r="Z1206">
        <f t="shared" si="231"/>
        <v>1800</v>
      </c>
    </row>
    <row r="1207" spans="1:26">
      <c r="A1207" t="str">
        <f t="shared" si="234"/>
        <v>rt4</v>
      </c>
      <c r="B1207" t="str">
        <f t="shared" si="235"/>
        <v>루틴4</v>
      </c>
      <c r="C1207">
        <v>70</v>
      </c>
      <c r="D1207">
        <v>60</v>
      </c>
      <c r="E1207">
        <f t="shared" ca="1" si="233"/>
        <v>1576</v>
      </c>
      <c r="F1207">
        <f ca="1">(60+SUMIF(OFFSET(N1207,-$C1207+1,0,$C1207),"EN",OFFSET(O1207,-$C1207+1,0,$C1207)))*SummonTypeTable!$Q$2</f>
        <v>916.66666666666663</v>
      </c>
      <c r="G1207">
        <f ca="1">IF(C1207=1,60*SummonTypeTable!$Q$2-OFFSET(F1207,0,-1),
IF(F1207&lt;&gt;OFFSET(F1207,-1,0),OFFSET(F1207,-1,0)-OFFSET(F1207,0,-1),""))</f>
        <v>-736</v>
      </c>
      <c r="H1207">
        <f ca="1">IF(C1207=1,60*SummonTypeTable!$Q$2/OFFSET(F1207,0,-1),
IF(F1207&lt;&gt;OFFSET(F1207,-1,0),OFFSET(F1207,-1,0)/OFFSET(F1207,0,-1),""))</f>
        <v>0.53299492385786806</v>
      </c>
      <c r="I1207">
        <f ca="1">(60+SUMIF(OFFSET(N1207,-$C1207+1,0,$C1207),"EN",OFFSET(O1207,-$C1207+1,0,$C1207))+SUMIF(OFFSET(S1207,-$C1207+1,0,$C1207),"EN",OFFSET(T1207,-$C1207+1,0,$C1207)))*SummonTypeTable!$Q$2</f>
        <v>916.66666666666663</v>
      </c>
      <c r="J1207">
        <f ca="1">IF(C1207=1,60*SummonTypeTable!$Q$2-OFFSET(I1207,0,-4),
IF(I1207&lt;&gt;OFFSET(I1207,-1,0),OFFSET(I1207,-1,0)-OFFSET(I1207,0,-4),""))</f>
        <v>-736</v>
      </c>
      <c r="K1207">
        <f ca="1">IF(C1207=1,60*SummonTypeTable!$Q$2/OFFSET(I1207,0,-4),
IF(I1207&lt;&gt;OFFSET(I1207,-1,0),OFFSET(I1207,-1,0)/OFFSET(I1207,0,-4),""))</f>
        <v>0.53299492385786806</v>
      </c>
      <c r="L1207" t="str">
        <f t="shared" ref="L1207:L1293" ca="1" si="236">IF(ISBLANK(M1207),"",
VLOOKUP(M1207,OFFSET(INDIRECT("$A:$B"),0,MATCH(M$1&amp;"_Verify",INDIRECT("$1:$1"),0)-1),2,0)
)</f>
        <v>cu</v>
      </c>
      <c r="M1207" t="s">
        <v>81</v>
      </c>
      <c r="N1207" t="s">
        <v>146</v>
      </c>
      <c r="O1207">
        <v>115</v>
      </c>
      <c r="P1207" t="str">
        <f t="shared" si="226"/>
        <v>에너지너무많음</v>
      </c>
      <c r="Q1207" t="str">
        <f t="shared" ca="1" si="232"/>
        <v>cu</v>
      </c>
      <c r="R1207" t="s">
        <v>81</v>
      </c>
      <c r="S1207" t="s">
        <v>147</v>
      </c>
      <c r="T1207">
        <v>1825</v>
      </c>
      <c r="U1207" t="str">
        <f t="shared" ca="1" si="225"/>
        <v>cu</v>
      </c>
      <c r="V1207" t="str">
        <f t="shared" si="227"/>
        <v>EN</v>
      </c>
      <c r="W1207">
        <f t="shared" si="228"/>
        <v>115</v>
      </c>
      <c r="X1207" t="str">
        <f t="shared" ca="1" si="229"/>
        <v>cu</v>
      </c>
      <c r="Y1207" t="str">
        <f t="shared" si="230"/>
        <v>GO</v>
      </c>
      <c r="Z1207">
        <f t="shared" si="231"/>
        <v>1825</v>
      </c>
    </row>
    <row r="1208" spans="1:26">
      <c r="A1208" t="str">
        <f t="shared" si="234"/>
        <v>rt4</v>
      </c>
      <c r="B1208" t="str">
        <f t="shared" si="235"/>
        <v>루틴4</v>
      </c>
      <c r="C1208">
        <v>71</v>
      </c>
      <c r="D1208">
        <v>72</v>
      </c>
      <c r="E1208">
        <f t="shared" ca="1" si="233"/>
        <v>1648</v>
      </c>
      <c r="F1208">
        <f ca="1">(60+SUMIF(OFFSET(N1208,-$C1208+1,0,$C1208),"EN",OFFSET(O1208,-$C1208+1,0,$C1208)))*SummonTypeTable!$Q$2</f>
        <v>916.66666666666663</v>
      </c>
      <c r="G1208" t="str">
        <f ca="1">IF(C1208=1,60*SummonTypeTable!$Q$2-OFFSET(F1208,0,-1),
IF(F1208&lt;&gt;OFFSET(F1208,-1,0),OFFSET(F1208,-1,0)-OFFSET(F1208,0,-1),""))</f>
        <v/>
      </c>
      <c r="H1208" t="str">
        <f ca="1">IF(C1208=1,60*SummonTypeTable!$Q$2/OFFSET(F1208,0,-1),
IF(F1208&lt;&gt;OFFSET(F1208,-1,0),OFFSET(F1208,-1,0)/OFFSET(F1208,0,-1),""))</f>
        <v/>
      </c>
      <c r="I1208">
        <f ca="1">(60+SUMIF(OFFSET(N1208,-$C1208+1,0,$C1208),"EN",OFFSET(O1208,-$C1208+1,0,$C1208))+SUMIF(OFFSET(S1208,-$C1208+1,0,$C1208),"EN",OFFSET(T1208,-$C1208+1,0,$C1208)))*SummonTypeTable!$Q$2</f>
        <v>916.66666666666663</v>
      </c>
      <c r="J1208" t="str">
        <f ca="1">IF(C1208=1,60*SummonTypeTable!$Q$2-OFFSET(I1208,0,-4),
IF(I1208&lt;&gt;OFFSET(I1208,-1,0),OFFSET(I1208,-1,0)-OFFSET(I1208,0,-4),""))</f>
        <v/>
      </c>
      <c r="K1208" t="str">
        <f ca="1">IF(C1208=1,60*SummonTypeTable!$Q$2/OFFSET(I1208,0,-4),
IF(I1208&lt;&gt;OFFSET(I1208,-1,0),OFFSET(I1208,-1,0)/OFFSET(I1208,0,-4),""))</f>
        <v/>
      </c>
      <c r="L1208" t="str">
        <f t="shared" ca="1" si="236"/>
        <v>it</v>
      </c>
      <c r="M1208" t="s">
        <v>139</v>
      </c>
      <c r="N1208" t="s">
        <v>158</v>
      </c>
      <c r="O1208">
        <v>1</v>
      </c>
      <c r="P1208" t="str">
        <f t="shared" si="226"/>
        <v/>
      </c>
      <c r="Q1208" t="str">
        <f t="shared" ca="1" si="232"/>
        <v>cu</v>
      </c>
      <c r="R1208" t="s">
        <v>81</v>
      </c>
      <c r="S1208" t="s">
        <v>147</v>
      </c>
      <c r="T1208">
        <v>1850</v>
      </c>
      <c r="U1208" t="str">
        <f t="shared" ca="1" si="225"/>
        <v>it</v>
      </c>
      <c r="V1208" t="str">
        <f t="shared" si="227"/>
        <v>Cash_sEquipGacha</v>
      </c>
      <c r="W1208">
        <f t="shared" si="228"/>
        <v>1</v>
      </c>
      <c r="X1208" t="str">
        <f t="shared" ca="1" si="229"/>
        <v>cu</v>
      </c>
      <c r="Y1208" t="str">
        <f t="shared" si="230"/>
        <v>GO</v>
      </c>
      <c r="Z1208">
        <f t="shared" si="231"/>
        <v>1850</v>
      </c>
    </row>
    <row r="1209" spans="1:26">
      <c r="A1209" t="str">
        <f t="shared" si="234"/>
        <v>rt4</v>
      </c>
      <c r="B1209" t="str">
        <f t="shared" si="235"/>
        <v>루틴4</v>
      </c>
      <c r="C1209">
        <v>72</v>
      </c>
      <c r="D1209">
        <v>88</v>
      </c>
      <c r="E1209">
        <f t="shared" ca="1" si="233"/>
        <v>1736</v>
      </c>
      <c r="F1209">
        <f ca="1">(60+SUMIF(OFFSET(N1209,-$C1209+1,0,$C1209),"EN",OFFSET(O1209,-$C1209+1,0,$C1209)))*SummonTypeTable!$Q$2</f>
        <v>916.66666666666663</v>
      </c>
      <c r="G1209" t="str">
        <f ca="1">IF(C1209=1,60*SummonTypeTable!$Q$2-OFFSET(F1209,0,-1),
IF(F1209&lt;&gt;OFFSET(F1209,-1,0),OFFSET(F1209,-1,0)-OFFSET(F1209,0,-1),""))</f>
        <v/>
      </c>
      <c r="H1209" t="str">
        <f ca="1">IF(C1209=1,60*SummonTypeTable!$Q$2/OFFSET(F1209,0,-1),
IF(F1209&lt;&gt;OFFSET(F1209,-1,0),OFFSET(F1209,-1,0)/OFFSET(F1209,0,-1),""))</f>
        <v/>
      </c>
      <c r="I1209">
        <f ca="1">(60+SUMIF(OFFSET(N1209,-$C1209+1,0,$C1209),"EN",OFFSET(O1209,-$C1209+1,0,$C1209))+SUMIF(OFFSET(S1209,-$C1209+1,0,$C1209),"EN",OFFSET(T1209,-$C1209+1,0,$C1209)))*SummonTypeTable!$Q$2</f>
        <v>916.66666666666663</v>
      </c>
      <c r="J1209" t="str">
        <f ca="1">IF(C1209=1,60*SummonTypeTable!$Q$2-OFFSET(I1209,0,-4),
IF(I1209&lt;&gt;OFFSET(I1209,-1,0),OFFSET(I1209,-1,0)-OFFSET(I1209,0,-4),""))</f>
        <v/>
      </c>
      <c r="K1209" t="str">
        <f ca="1">IF(C1209=1,60*SummonTypeTable!$Q$2/OFFSET(I1209,0,-4),
IF(I1209&lt;&gt;OFFSET(I1209,-1,0),OFFSET(I1209,-1,0)/OFFSET(I1209,0,-4),""))</f>
        <v/>
      </c>
      <c r="L1209" t="str">
        <f t="shared" ca="1" si="236"/>
        <v>cu</v>
      </c>
      <c r="M1209" t="s">
        <v>81</v>
      </c>
      <c r="N1209" t="s">
        <v>147</v>
      </c>
      <c r="O1209">
        <v>3750</v>
      </c>
      <c r="P1209" t="str">
        <f t="shared" si="226"/>
        <v/>
      </c>
      <c r="Q1209" t="str">
        <f t="shared" ca="1" si="232"/>
        <v>cu</v>
      </c>
      <c r="R1209" t="s">
        <v>81</v>
      </c>
      <c r="S1209" t="s">
        <v>147</v>
      </c>
      <c r="T1209">
        <v>1875</v>
      </c>
      <c r="U1209" t="str">
        <f t="shared" ca="1" si="225"/>
        <v>cu</v>
      </c>
      <c r="V1209" t="str">
        <f t="shared" si="227"/>
        <v>GO</v>
      </c>
      <c r="W1209">
        <f t="shared" si="228"/>
        <v>3750</v>
      </c>
      <c r="X1209" t="str">
        <f t="shared" ca="1" si="229"/>
        <v>cu</v>
      </c>
      <c r="Y1209" t="str">
        <f t="shared" si="230"/>
        <v>GO</v>
      </c>
      <c r="Z1209">
        <f t="shared" si="231"/>
        <v>1875</v>
      </c>
    </row>
    <row r="1210" spans="1:26">
      <c r="A1210" t="str">
        <f t="shared" si="234"/>
        <v>rt4</v>
      </c>
      <c r="B1210" t="str">
        <f t="shared" si="235"/>
        <v>루틴4</v>
      </c>
      <c r="C1210">
        <v>73</v>
      </c>
      <c r="D1210">
        <v>12</v>
      </c>
      <c r="E1210">
        <f t="shared" ca="1" si="233"/>
        <v>1748</v>
      </c>
      <c r="F1210">
        <f ca="1">(60+SUMIF(OFFSET(N1210,-$C1210+1,0,$C1210),"EN",OFFSET(O1210,-$C1210+1,0,$C1210)))*SummonTypeTable!$Q$2</f>
        <v>1003.3333333333333</v>
      </c>
      <c r="G1210">
        <f ca="1">IF(C1210=1,60*SummonTypeTable!$Q$2-OFFSET(F1210,0,-1),
IF(F1210&lt;&gt;OFFSET(F1210,-1,0),OFFSET(F1210,-1,0)-OFFSET(F1210,0,-1),""))</f>
        <v>-831.33333333333337</v>
      </c>
      <c r="H1210">
        <f ca="1">IF(C1210=1,60*SummonTypeTable!$Q$2/OFFSET(F1210,0,-1),
IF(F1210&lt;&gt;OFFSET(F1210,-1,0),OFFSET(F1210,-1,0)/OFFSET(F1210,0,-1),""))</f>
        <v>0.52440884820747524</v>
      </c>
      <c r="I1210">
        <f ca="1">(60+SUMIF(OFFSET(N1210,-$C1210+1,0,$C1210),"EN",OFFSET(O1210,-$C1210+1,0,$C1210))+SUMIF(OFFSET(S1210,-$C1210+1,0,$C1210),"EN",OFFSET(T1210,-$C1210+1,0,$C1210)))*SummonTypeTable!$Q$2</f>
        <v>1003.3333333333333</v>
      </c>
      <c r="J1210">
        <f ca="1">IF(C1210=1,60*SummonTypeTable!$Q$2-OFFSET(I1210,0,-4),
IF(I1210&lt;&gt;OFFSET(I1210,-1,0),OFFSET(I1210,-1,0)-OFFSET(I1210,0,-4),""))</f>
        <v>-831.33333333333337</v>
      </c>
      <c r="K1210">
        <f ca="1">IF(C1210=1,60*SummonTypeTable!$Q$2/OFFSET(I1210,0,-4),
IF(I1210&lt;&gt;OFFSET(I1210,-1,0),OFFSET(I1210,-1,0)/OFFSET(I1210,0,-4),""))</f>
        <v>0.52440884820747524</v>
      </c>
      <c r="L1210" t="str">
        <f t="shared" ca="1" si="236"/>
        <v>cu</v>
      </c>
      <c r="M1210" t="s">
        <v>81</v>
      </c>
      <c r="N1210" t="s">
        <v>146</v>
      </c>
      <c r="O1210">
        <v>130</v>
      </c>
      <c r="P1210" t="str">
        <f t="shared" si="226"/>
        <v>에너지너무많음</v>
      </c>
      <c r="Q1210" t="str">
        <f t="shared" ca="1" si="232"/>
        <v>cu</v>
      </c>
      <c r="R1210" t="s">
        <v>81</v>
      </c>
      <c r="S1210" t="s">
        <v>147</v>
      </c>
      <c r="T1210">
        <v>1900</v>
      </c>
      <c r="U1210" t="str">
        <f t="shared" ca="1" si="225"/>
        <v>cu</v>
      </c>
      <c r="V1210" t="str">
        <f t="shared" si="227"/>
        <v>EN</v>
      </c>
      <c r="W1210">
        <f t="shared" si="228"/>
        <v>130</v>
      </c>
      <c r="X1210" t="str">
        <f t="shared" ca="1" si="229"/>
        <v>cu</v>
      </c>
      <c r="Y1210" t="str">
        <f t="shared" si="230"/>
        <v>GO</v>
      </c>
      <c r="Z1210">
        <f t="shared" si="231"/>
        <v>1900</v>
      </c>
    </row>
    <row r="1211" spans="1:26">
      <c r="A1211" t="str">
        <f t="shared" si="234"/>
        <v>rt4</v>
      </c>
      <c r="B1211" t="str">
        <f t="shared" si="235"/>
        <v>루틴4</v>
      </c>
      <c r="C1211">
        <v>74</v>
      </c>
      <c r="D1211">
        <v>32</v>
      </c>
      <c r="E1211">
        <f t="shared" ca="1" si="233"/>
        <v>1780</v>
      </c>
      <c r="F1211">
        <f ca="1">(60+SUMIF(OFFSET(N1211,-$C1211+1,0,$C1211),"EN",OFFSET(O1211,-$C1211+1,0,$C1211)))*SummonTypeTable!$Q$2</f>
        <v>1003.3333333333333</v>
      </c>
      <c r="G1211" t="str">
        <f ca="1">IF(C1211=1,60*SummonTypeTable!$Q$2-OFFSET(F1211,0,-1),
IF(F1211&lt;&gt;OFFSET(F1211,-1,0),OFFSET(F1211,-1,0)-OFFSET(F1211,0,-1),""))</f>
        <v/>
      </c>
      <c r="H1211" t="str">
        <f ca="1">IF(C1211=1,60*SummonTypeTable!$Q$2/OFFSET(F1211,0,-1),
IF(F1211&lt;&gt;OFFSET(F1211,-1,0),OFFSET(F1211,-1,0)/OFFSET(F1211,0,-1),""))</f>
        <v/>
      </c>
      <c r="I1211">
        <f ca="1">(60+SUMIF(OFFSET(N1211,-$C1211+1,0,$C1211),"EN",OFFSET(O1211,-$C1211+1,0,$C1211))+SUMIF(OFFSET(S1211,-$C1211+1,0,$C1211),"EN",OFFSET(T1211,-$C1211+1,0,$C1211)))*SummonTypeTable!$Q$2</f>
        <v>1003.3333333333333</v>
      </c>
      <c r="J1211" t="str">
        <f ca="1">IF(C1211=1,60*SummonTypeTable!$Q$2-OFFSET(I1211,0,-4),
IF(I1211&lt;&gt;OFFSET(I1211,-1,0),OFFSET(I1211,-1,0)-OFFSET(I1211,0,-4),""))</f>
        <v/>
      </c>
      <c r="K1211" t="str">
        <f ca="1">IF(C1211=1,60*SummonTypeTable!$Q$2/OFFSET(I1211,0,-4),
IF(I1211&lt;&gt;OFFSET(I1211,-1,0),OFFSET(I1211,-1,0)/OFFSET(I1211,0,-4),""))</f>
        <v/>
      </c>
      <c r="L1211" t="str">
        <f t="shared" ca="1" si="236"/>
        <v>it</v>
      </c>
      <c r="M1211" t="s">
        <v>139</v>
      </c>
      <c r="N1211" t="s">
        <v>140</v>
      </c>
      <c r="O1211">
        <v>1</v>
      </c>
      <c r="P1211" t="str">
        <f t="shared" si="226"/>
        <v/>
      </c>
      <c r="Q1211" t="str">
        <f t="shared" ca="1" si="232"/>
        <v>cu</v>
      </c>
      <c r="R1211" t="s">
        <v>81</v>
      </c>
      <c r="S1211" t="s">
        <v>147</v>
      </c>
      <c r="T1211">
        <v>1925</v>
      </c>
      <c r="U1211" t="str">
        <f t="shared" ca="1" si="225"/>
        <v>it</v>
      </c>
      <c r="V1211" t="str">
        <f t="shared" si="227"/>
        <v>Cash_sCharacterGacha</v>
      </c>
      <c r="W1211">
        <f t="shared" si="228"/>
        <v>1</v>
      </c>
      <c r="X1211" t="str">
        <f t="shared" ca="1" si="229"/>
        <v>cu</v>
      </c>
      <c r="Y1211" t="str">
        <f t="shared" si="230"/>
        <v>GO</v>
      </c>
      <c r="Z1211">
        <f t="shared" si="231"/>
        <v>1925</v>
      </c>
    </row>
    <row r="1212" spans="1:26">
      <c r="A1212" t="str">
        <f t="shared" si="234"/>
        <v>rt4</v>
      </c>
      <c r="B1212" t="str">
        <f t="shared" si="235"/>
        <v>루틴4</v>
      </c>
      <c r="C1212">
        <v>75</v>
      </c>
      <c r="D1212">
        <v>40</v>
      </c>
      <c r="E1212">
        <f t="shared" ca="1" si="233"/>
        <v>1820</v>
      </c>
      <c r="F1212">
        <f ca="1">(60+SUMIF(OFFSET(N1212,-$C1212+1,0,$C1212),"EN",OFFSET(O1212,-$C1212+1,0,$C1212)))*SummonTypeTable!$Q$2</f>
        <v>1003.3333333333333</v>
      </c>
      <c r="G1212" t="str">
        <f ca="1">IF(C1212=1,60*SummonTypeTable!$Q$2-OFFSET(F1212,0,-1),
IF(F1212&lt;&gt;OFFSET(F1212,-1,0),OFFSET(F1212,-1,0)-OFFSET(F1212,0,-1),""))</f>
        <v/>
      </c>
      <c r="H1212" t="str">
        <f ca="1">IF(C1212=1,60*SummonTypeTable!$Q$2/OFFSET(F1212,0,-1),
IF(F1212&lt;&gt;OFFSET(F1212,-1,0),OFFSET(F1212,-1,0)/OFFSET(F1212,0,-1),""))</f>
        <v/>
      </c>
      <c r="I1212">
        <f ca="1">(60+SUMIF(OFFSET(N1212,-$C1212+1,0,$C1212),"EN",OFFSET(O1212,-$C1212+1,0,$C1212))+SUMIF(OFFSET(S1212,-$C1212+1,0,$C1212),"EN",OFFSET(T1212,-$C1212+1,0,$C1212)))*SummonTypeTable!$Q$2</f>
        <v>1003.3333333333333</v>
      </c>
      <c r="J1212" t="str">
        <f ca="1">IF(C1212=1,60*SummonTypeTable!$Q$2-OFFSET(I1212,0,-4),
IF(I1212&lt;&gt;OFFSET(I1212,-1,0),OFFSET(I1212,-1,0)-OFFSET(I1212,0,-4),""))</f>
        <v/>
      </c>
      <c r="K1212" t="str">
        <f ca="1">IF(C1212=1,60*SummonTypeTable!$Q$2/OFFSET(I1212,0,-4),
IF(I1212&lt;&gt;OFFSET(I1212,-1,0),OFFSET(I1212,-1,0)/OFFSET(I1212,0,-4),""))</f>
        <v/>
      </c>
      <c r="L1212" t="str">
        <f t="shared" ca="1" si="236"/>
        <v>cu</v>
      </c>
      <c r="M1212" t="s">
        <v>81</v>
      </c>
      <c r="N1212" t="s">
        <v>147</v>
      </c>
      <c r="O1212">
        <v>3900</v>
      </c>
      <c r="P1212" t="str">
        <f t="shared" si="226"/>
        <v/>
      </c>
      <c r="Q1212" t="str">
        <f t="shared" ca="1" si="232"/>
        <v>cu</v>
      </c>
      <c r="R1212" t="s">
        <v>81</v>
      </c>
      <c r="S1212" t="s">
        <v>147</v>
      </c>
      <c r="T1212">
        <v>1950</v>
      </c>
      <c r="U1212" t="str">
        <f t="shared" ca="1" si="225"/>
        <v>cu</v>
      </c>
      <c r="V1212" t="str">
        <f t="shared" si="227"/>
        <v>GO</v>
      </c>
      <c r="W1212">
        <f t="shared" si="228"/>
        <v>3900</v>
      </c>
      <c r="X1212" t="str">
        <f t="shared" ca="1" si="229"/>
        <v>cu</v>
      </c>
      <c r="Y1212" t="str">
        <f t="shared" si="230"/>
        <v>GO</v>
      </c>
      <c r="Z1212">
        <f t="shared" si="231"/>
        <v>1950</v>
      </c>
    </row>
    <row r="1213" spans="1:26">
      <c r="A1213" t="str">
        <f t="shared" si="234"/>
        <v>rt4</v>
      </c>
      <c r="B1213" t="str">
        <f t="shared" si="235"/>
        <v>루틴4</v>
      </c>
      <c r="C1213">
        <v>76</v>
      </c>
      <c r="D1213">
        <v>52</v>
      </c>
      <c r="E1213">
        <f t="shared" ca="1" si="233"/>
        <v>1872</v>
      </c>
      <c r="F1213">
        <f ca="1">(60+SUMIF(OFFSET(N1213,-$C1213+1,0,$C1213),"EN",OFFSET(O1213,-$C1213+1,0,$C1213)))*SummonTypeTable!$Q$2</f>
        <v>1003.3333333333333</v>
      </c>
      <c r="G1213" t="str">
        <f ca="1">IF(C1213=1,60*SummonTypeTable!$Q$2-OFFSET(F1213,0,-1),
IF(F1213&lt;&gt;OFFSET(F1213,-1,0),OFFSET(F1213,-1,0)-OFFSET(F1213,0,-1),""))</f>
        <v/>
      </c>
      <c r="H1213" t="str">
        <f ca="1">IF(C1213=1,60*SummonTypeTable!$Q$2/OFFSET(F1213,0,-1),
IF(F1213&lt;&gt;OFFSET(F1213,-1,0),OFFSET(F1213,-1,0)/OFFSET(F1213,0,-1),""))</f>
        <v/>
      </c>
      <c r="I1213">
        <f ca="1">(60+SUMIF(OFFSET(N1213,-$C1213+1,0,$C1213),"EN",OFFSET(O1213,-$C1213+1,0,$C1213))+SUMIF(OFFSET(S1213,-$C1213+1,0,$C1213),"EN",OFFSET(T1213,-$C1213+1,0,$C1213)))*SummonTypeTable!$Q$2</f>
        <v>1003.3333333333333</v>
      </c>
      <c r="J1213" t="str">
        <f ca="1">IF(C1213=1,60*SummonTypeTable!$Q$2-OFFSET(I1213,0,-4),
IF(I1213&lt;&gt;OFFSET(I1213,-1,0),OFFSET(I1213,-1,0)-OFFSET(I1213,0,-4),""))</f>
        <v/>
      </c>
      <c r="K1213" t="str">
        <f ca="1">IF(C1213=1,60*SummonTypeTable!$Q$2/OFFSET(I1213,0,-4),
IF(I1213&lt;&gt;OFFSET(I1213,-1,0),OFFSET(I1213,-1,0)/OFFSET(I1213,0,-4),""))</f>
        <v/>
      </c>
      <c r="L1213" t="str">
        <f t="shared" ca="1" si="236"/>
        <v>it</v>
      </c>
      <c r="M1213" t="s">
        <v>139</v>
      </c>
      <c r="N1213" t="s">
        <v>138</v>
      </c>
      <c r="O1213">
        <v>1</v>
      </c>
      <c r="P1213" t="str">
        <f t="shared" si="226"/>
        <v/>
      </c>
      <c r="Q1213" t="str">
        <f t="shared" ca="1" si="232"/>
        <v>cu</v>
      </c>
      <c r="R1213" t="s">
        <v>81</v>
      </c>
      <c r="S1213" t="s">
        <v>147</v>
      </c>
      <c r="T1213">
        <v>1975</v>
      </c>
      <c r="U1213" t="str">
        <f t="shared" ca="1" si="225"/>
        <v>it</v>
      </c>
      <c r="V1213" t="str">
        <f t="shared" si="227"/>
        <v>Cash_sSpellGacha</v>
      </c>
      <c r="W1213">
        <f t="shared" si="228"/>
        <v>1</v>
      </c>
      <c r="X1213" t="str">
        <f t="shared" ca="1" si="229"/>
        <v>cu</v>
      </c>
      <c r="Y1213" t="str">
        <f t="shared" si="230"/>
        <v>GO</v>
      </c>
      <c r="Z1213">
        <f t="shared" si="231"/>
        <v>1975</v>
      </c>
    </row>
    <row r="1214" spans="1:26">
      <c r="A1214" t="str">
        <f t="shared" si="234"/>
        <v>rt4</v>
      </c>
      <c r="B1214" t="str">
        <f t="shared" si="235"/>
        <v>루틴4</v>
      </c>
      <c r="C1214">
        <v>77</v>
      </c>
      <c r="D1214">
        <v>12</v>
      </c>
      <c r="E1214">
        <f t="shared" ca="1" si="233"/>
        <v>1884</v>
      </c>
      <c r="F1214">
        <f ca="1">(60+SUMIF(OFFSET(N1214,-$C1214+1,0,$C1214),"EN",OFFSET(O1214,-$C1214+1,0,$C1214)))*SummonTypeTable!$Q$2</f>
        <v>1003.3333333333333</v>
      </c>
      <c r="G1214" t="str">
        <f ca="1">IF(C1214=1,60*SummonTypeTable!$Q$2-OFFSET(F1214,0,-1),
IF(F1214&lt;&gt;OFFSET(F1214,-1,0),OFFSET(F1214,-1,0)-OFFSET(F1214,0,-1),""))</f>
        <v/>
      </c>
      <c r="H1214" t="str">
        <f ca="1">IF(C1214=1,60*SummonTypeTable!$Q$2/OFFSET(F1214,0,-1),
IF(F1214&lt;&gt;OFFSET(F1214,-1,0),OFFSET(F1214,-1,0)/OFFSET(F1214,0,-1),""))</f>
        <v/>
      </c>
      <c r="I1214">
        <f ca="1">(60+SUMIF(OFFSET(N1214,-$C1214+1,0,$C1214),"EN",OFFSET(O1214,-$C1214+1,0,$C1214))+SUMIF(OFFSET(S1214,-$C1214+1,0,$C1214),"EN",OFFSET(T1214,-$C1214+1,0,$C1214)))*SummonTypeTable!$Q$2</f>
        <v>1003.3333333333333</v>
      </c>
      <c r="J1214" t="str">
        <f ca="1">IF(C1214=1,60*SummonTypeTable!$Q$2-OFFSET(I1214,0,-4),
IF(I1214&lt;&gt;OFFSET(I1214,-1,0),OFFSET(I1214,-1,0)-OFFSET(I1214,0,-4),""))</f>
        <v/>
      </c>
      <c r="K1214" t="str">
        <f ca="1">IF(C1214=1,60*SummonTypeTable!$Q$2/OFFSET(I1214,0,-4),
IF(I1214&lt;&gt;OFFSET(I1214,-1,0),OFFSET(I1214,-1,0)/OFFSET(I1214,0,-4),""))</f>
        <v/>
      </c>
      <c r="L1214" t="str">
        <f t="shared" ca="1" si="236"/>
        <v>cu</v>
      </c>
      <c r="M1214" t="s">
        <v>81</v>
      </c>
      <c r="N1214" t="s">
        <v>147</v>
      </c>
      <c r="O1214">
        <v>4000</v>
      </c>
      <c r="P1214" t="str">
        <f t="shared" si="226"/>
        <v/>
      </c>
      <c r="Q1214" t="str">
        <f t="shared" ca="1" si="232"/>
        <v>cu</v>
      </c>
      <c r="R1214" t="s">
        <v>81</v>
      </c>
      <c r="S1214" t="s">
        <v>147</v>
      </c>
      <c r="T1214">
        <v>2000</v>
      </c>
      <c r="U1214" t="str">
        <f t="shared" ca="1" si="225"/>
        <v>cu</v>
      </c>
      <c r="V1214" t="str">
        <f t="shared" si="227"/>
        <v>GO</v>
      </c>
      <c r="W1214">
        <f t="shared" si="228"/>
        <v>4000</v>
      </c>
      <c r="X1214" t="str">
        <f t="shared" ca="1" si="229"/>
        <v>cu</v>
      </c>
      <c r="Y1214" t="str">
        <f t="shared" si="230"/>
        <v>GO</v>
      </c>
      <c r="Z1214">
        <f t="shared" si="231"/>
        <v>2000</v>
      </c>
    </row>
    <row r="1215" spans="1:26">
      <c r="A1215" t="str">
        <f t="shared" si="234"/>
        <v>rt4</v>
      </c>
      <c r="B1215" t="str">
        <f t="shared" si="235"/>
        <v>루틴4</v>
      </c>
      <c r="C1215">
        <v>78</v>
      </c>
      <c r="D1215">
        <v>48</v>
      </c>
      <c r="E1215">
        <f t="shared" ca="1" si="233"/>
        <v>1932</v>
      </c>
      <c r="F1215">
        <f ca="1">(60+SUMIF(OFFSET(N1215,-$C1215+1,0,$C1215),"EN",OFFSET(O1215,-$C1215+1,0,$C1215)))*SummonTypeTable!$Q$2</f>
        <v>1100</v>
      </c>
      <c r="G1215">
        <f ca="1">IF(C1215=1,60*SummonTypeTable!$Q$2-OFFSET(F1215,0,-1),
IF(F1215&lt;&gt;OFFSET(F1215,-1,0),OFFSET(F1215,-1,0)-OFFSET(F1215,0,-1),""))</f>
        <v>-928.66666666666674</v>
      </c>
      <c r="H1215">
        <f ca="1">IF(C1215=1,60*SummonTypeTable!$Q$2/OFFSET(F1215,0,-1),
IF(F1215&lt;&gt;OFFSET(F1215,-1,0),OFFSET(F1215,-1,0)/OFFSET(F1215,0,-1),""))</f>
        <v>0.51932367149758452</v>
      </c>
      <c r="I1215">
        <f ca="1">(60+SUMIF(OFFSET(N1215,-$C1215+1,0,$C1215),"EN",OFFSET(O1215,-$C1215+1,0,$C1215))+SUMIF(OFFSET(S1215,-$C1215+1,0,$C1215),"EN",OFFSET(T1215,-$C1215+1,0,$C1215)))*SummonTypeTable!$Q$2</f>
        <v>1100</v>
      </c>
      <c r="J1215">
        <f ca="1">IF(C1215=1,60*SummonTypeTable!$Q$2-OFFSET(I1215,0,-4),
IF(I1215&lt;&gt;OFFSET(I1215,-1,0),OFFSET(I1215,-1,0)-OFFSET(I1215,0,-4),""))</f>
        <v>-928.66666666666674</v>
      </c>
      <c r="K1215">
        <f ca="1">IF(C1215=1,60*SummonTypeTable!$Q$2/OFFSET(I1215,0,-4),
IF(I1215&lt;&gt;OFFSET(I1215,-1,0),OFFSET(I1215,-1,0)/OFFSET(I1215,0,-4),""))</f>
        <v>0.51932367149758452</v>
      </c>
      <c r="L1215" t="str">
        <f t="shared" ca="1" si="236"/>
        <v>cu</v>
      </c>
      <c r="M1215" t="s">
        <v>81</v>
      </c>
      <c r="N1215" t="s">
        <v>146</v>
      </c>
      <c r="O1215">
        <v>145</v>
      </c>
      <c r="P1215" t="str">
        <f t="shared" si="226"/>
        <v>에너지너무많음</v>
      </c>
      <c r="Q1215" t="str">
        <f t="shared" ca="1" si="232"/>
        <v>cu</v>
      </c>
      <c r="R1215" t="s">
        <v>81</v>
      </c>
      <c r="S1215" t="s">
        <v>147</v>
      </c>
      <c r="T1215">
        <v>2025</v>
      </c>
      <c r="U1215" t="str">
        <f t="shared" ca="1" si="225"/>
        <v>cu</v>
      </c>
      <c r="V1215" t="str">
        <f t="shared" si="227"/>
        <v>EN</v>
      </c>
      <c r="W1215">
        <f t="shared" si="228"/>
        <v>145</v>
      </c>
      <c r="X1215" t="str">
        <f t="shared" ca="1" si="229"/>
        <v>cu</v>
      </c>
      <c r="Y1215" t="str">
        <f t="shared" si="230"/>
        <v>GO</v>
      </c>
      <c r="Z1215">
        <f t="shared" si="231"/>
        <v>2025</v>
      </c>
    </row>
    <row r="1216" spans="1:26">
      <c r="A1216" t="str">
        <f t="shared" si="234"/>
        <v>rt4</v>
      </c>
      <c r="B1216" t="str">
        <f t="shared" si="235"/>
        <v>루틴4</v>
      </c>
      <c r="C1216">
        <v>79</v>
      </c>
      <c r="D1216">
        <v>45</v>
      </c>
      <c r="E1216">
        <f t="shared" ca="1" si="233"/>
        <v>1977</v>
      </c>
      <c r="F1216">
        <f ca="1">(60+SUMIF(OFFSET(N1216,-$C1216+1,0,$C1216),"EN",OFFSET(O1216,-$C1216+1,0,$C1216)))*SummonTypeTable!$Q$2</f>
        <v>1100</v>
      </c>
      <c r="G1216" t="str">
        <f ca="1">IF(C1216=1,60*SummonTypeTable!$Q$2-OFFSET(F1216,0,-1),
IF(F1216&lt;&gt;OFFSET(F1216,-1,0),OFFSET(F1216,-1,0)-OFFSET(F1216,0,-1),""))</f>
        <v/>
      </c>
      <c r="H1216" t="str">
        <f ca="1">IF(C1216=1,60*SummonTypeTable!$Q$2/OFFSET(F1216,0,-1),
IF(F1216&lt;&gt;OFFSET(F1216,-1,0),OFFSET(F1216,-1,0)/OFFSET(F1216,0,-1),""))</f>
        <v/>
      </c>
      <c r="I1216">
        <f ca="1">(60+SUMIF(OFFSET(N1216,-$C1216+1,0,$C1216),"EN",OFFSET(O1216,-$C1216+1,0,$C1216))+SUMIF(OFFSET(S1216,-$C1216+1,0,$C1216),"EN",OFFSET(T1216,-$C1216+1,0,$C1216)))*SummonTypeTable!$Q$2</f>
        <v>1100</v>
      </c>
      <c r="J1216" t="str">
        <f ca="1">IF(C1216=1,60*SummonTypeTable!$Q$2-OFFSET(I1216,0,-4),
IF(I1216&lt;&gt;OFFSET(I1216,-1,0),OFFSET(I1216,-1,0)-OFFSET(I1216,0,-4),""))</f>
        <v/>
      </c>
      <c r="K1216" t="str">
        <f ca="1">IF(C1216=1,60*SummonTypeTable!$Q$2/OFFSET(I1216,0,-4),
IF(I1216&lt;&gt;OFFSET(I1216,-1,0),OFFSET(I1216,-1,0)/OFFSET(I1216,0,-4),""))</f>
        <v/>
      </c>
      <c r="L1216" t="str">
        <f t="shared" ca="1" si="236"/>
        <v>cu</v>
      </c>
      <c r="M1216" t="s">
        <v>81</v>
      </c>
      <c r="N1216" t="s">
        <v>147</v>
      </c>
      <c r="O1216">
        <v>4100</v>
      </c>
      <c r="P1216" t="str">
        <f t="shared" si="226"/>
        <v/>
      </c>
      <c r="Q1216" t="str">
        <f t="shared" ca="1" si="232"/>
        <v>cu</v>
      </c>
      <c r="R1216" t="s">
        <v>81</v>
      </c>
      <c r="S1216" t="s">
        <v>147</v>
      </c>
      <c r="T1216">
        <v>2050</v>
      </c>
      <c r="U1216" t="str">
        <f t="shared" ca="1" si="225"/>
        <v>cu</v>
      </c>
      <c r="V1216" t="str">
        <f t="shared" si="227"/>
        <v>GO</v>
      </c>
      <c r="W1216">
        <f t="shared" si="228"/>
        <v>4100</v>
      </c>
      <c r="X1216" t="str">
        <f t="shared" ca="1" si="229"/>
        <v>cu</v>
      </c>
      <c r="Y1216" t="str">
        <f t="shared" si="230"/>
        <v>GO</v>
      </c>
      <c r="Z1216">
        <f t="shared" si="231"/>
        <v>2050</v>
      </c>
    </row>
    <row r="1217" spans="1:26">
      <c r="A1217" t="str">
        <f t="shared" si="234"/>
        <v>rt4</v>
      </c>
      <c r="B1217" t="str">
        <f t="shared" si="235"/>
        <v>루틴4</v>
      </c>
      <c r="C1217">
        <v>80</v>
      </c>
      <c r="D1217">
        <v>70</v>
      </c>
      <c r="E1217">
        <f t="shared" ca="1" si="233"/>
        <v>2047</v>
      </c>
      <c r="F1217">
        <f ca="1">(60+SUMIF(OFFSET(N1217,-$C1217+1,0,$C1217),"EN",OFFSET(O1217,-$C1217+1,0,$C1217)))*SummonTypeTable!$Q$2</f>
        <v>1100</v>
      </c>
      <c r="G1217" t="str">
        <f ca="1">IF(C1217=1,60*SummonTypeTable!$Q$2-OFFSET(F1217,0,-1),
IF(F1217&lt;&gt;OFFSET(F1217,-1,0),OFFSET(F1217,-1,0)-OFFSET(F1217,0,-1),""))</f>
        <v/>
      </c>
      <c r="H1217" t="str">
        <f ca="1">IF(C1217=1,60*SummonTypeTable!$Q$2/OFFSET(F1217,0,-1),
IF(F1217&lt;&gt;OFFSET(F1217,-1,0),OFFSET(F1217,-1,0)/OFFSET(F1217,0,-1),""))</f>
        <v/>
      </c>
      <c r="I1217">
        <f ca="1">(60+SUMIF(OFFSET(N1217,-$C1217+1,0,$C1217),"EN",OFFSET(O1217,-$C1217+1,0,$C1217))+SUMIF(OFFSET(S1217,-$C1217+1,0,$C1217),"EN",OFFSET(T1217,-$C1217+1,0,$C1217)))*SummonTypeTable!$Q$2</f>
        <v>1100</v>
      </c>
      <c r="J1217" t="str">
        <f ca="1">IF(C1217=1,60*SummonTypeTable!$Q$2-OFFSET(I1217,0,-4),
IF(I1217&lt;&gt;OFFSET(I1217,-1,0),OFFSET(I1217,-1,0)-OFFSET(I1217,0,-4),""))</f>
        <v/>
      </c>
      <c r="K1217" t="str">
        <f ca="1">IF(C1217=1,60*SummonTypeTable!$Q$2/OFFSET(I1217,0,-4),
IF(I1217&lt;&gt;OFFSET(I1217,-1,0),OFFSET(I1217,-1,0)/OFFSET(I1217,0,-4),""))</f>
        <v/>
      </c>
      <c r="L1217" t="str">
        <f t="shared" ca="1" si="236"/>
        <v>it</v>
      </c>
      <c r="M1217" t="s">
        <v>139</v>
      </c>
      <c r="N1217" t="s">
        <v>138</v>
      </c>
      <c r="O1217">
        <v>1</v>
      </c>
      <c r="P1217" t="str">
        <f t="shared" si="226"/>
        <v/>
      </c>
      <c r="Q1217" t="str">
        <f t="shared" ca="1" si="232"/>
        <v>cu</v>
      </c>
      <c r="R1217" t="s">
        <v>81</v>
      </c>
      <c r="S1217" t="s">
        <v>147</v>
      </c>
      <c r="T1217">
        <v>2075</v>
      </c>
      <c r="U1217" t="str">
        <f t="shared" ca="1" si="225"/>
        <v>it</v>
      </c>
      <c r="V1217" t="str">
        <f t="shared" si="227"/>
        <v>Cash_sSpellGacha</v>
      </c>
      <c r="W1217">
        <f t="shared" si="228"/>
        <v>1</v>
      </c>
      <c r="X1217" t="str">
        <f t="shared" ca="1" si="229"/>
        <v>cu</v>
      </c>
      <c r="Y1217" t="str">
        <f t="shared" si="230"/>
        <v>GO</v>
      </c>
      <c r="Z1217">
        <f t="shared" si="231"/>
        <v>2075</v>
      </c>
    </row>
    <row r="1218" spans="1:26">
      <c r="A1218" t="str">
        <f t="shared" si="234"/>
        <v>rt4</v>
      </c>
      <c r="B1218" t="str">
        <f t="shared" si="235"/>
        <v>루틴4</v>
      </c>
      <c r="C1218">
        <v>81</v>
      </c>
      <c r="D1218">
        <v>12</v>
      </c>
      <c r="E1218">
        <f t="shared" ca="1" si="233"/>
        <v>2059</v>
      </c>
      <c r="F1218">
        <f ca="1">(60+SUMIF(OFFSET(N1218,-$C1218+1,0,$C1218),"EN",OFFSET(O1218,-$C1218+1,0,$C1218)))*SummonTypeTable!$Q$2</f>
        <v>1100</v>
      </c>
      <c r="G1218" t="str">
        <f ca="1">IF(C1218=1,60*SummonTypeTable!$Q$2-OFFSET(F1218,0,-1),
IF(F1218&lt;&gt;OFFSET(F1218,-1,0),OFFSET(F1218,-1,0)-OFFSET(F1218,0,-1),""))</f>
        <v/>
      </c>
      <c r="H1218" t="str">
        <f ca="1">IF(C1218=1,60*SummonTypeTable!$Q$2/OFFSET(F1218,0,-1),
IF(F1218&lt;&gt;OFFSET(F1218,-1,0),OFFSET(F1218,-1,0)/OFFSET(F1218,0,-1),""))</f>
        <v/>
      </c>
      <c r="I1218">
        <f ca="1">(60+SUMIF(OFFSET(N1218,-$C1218+1,0,$C1218),"EN",OFFSET(O1218,-$C1218+1,0,$C1218))+SUMIF(OFFSET(S1218,-$C1218+1,0,$C1218),"EN",OFFSET(T1218,-$C1218+1,0,$C1218)))*SummonTypeTable!$Q$2</f>
        <v>1100</v>
      </c>
      <c r="J1218" t="str">
        <f ca="1">IF(C1218=1,60*SummonTypeTable!$Q$2-OFFSET(I1218,0,-4),
IF(I1218&lt;&gt;OFFSET(I1218,-1,0),OFFSET(I1218,-1,0)-OFFSET(I1218,0,-4),""))</f>
        <v/>
      </c>
      <c r="K1218" t="str">
        <f ca="1">IF(C1218=1,60*SummonTypeTable!$Q$2/OFFSET(I1218,0,-4),
IF(I1218&lt;&gt;OFFSET(I1218,-1,0),OFFSET(I1218,-1,0)/OFFSET(I1218,0,-4),""))</f>
        <v/>
      </c>
      <c r="L1218" t="str">
        <f t="shared" ca="1" si="236"/>
        <v>cu</v>
      </c>
      <c r="M1218" t="s">
        <v>81</v>
      </c>
      <c r="N1218" t="s">
        <v>147</v>
      </c>
      <c r="O1218">
        <v>4200</v>
      </c>
      <c r="P1218" t="str">
        <f t="shared" si="226"/>
        <v/>
      </c>
      <c r="Q1218" t="str">
        <f t="shared" ca="1" si="232"/>
        <v>cu</v>
      </c>
      <c r="R1218" t="s">
        <v>81</v>
      </c>
      <c r="S1218" t="s">
        <v>147</v>
      </c>
      <c r="T1218">
        <v>2100</v>
      </c>
      <c r="U1218" t="str">
        <f t="shared" ref="U1218:U1281" ca="1" si="237">IF(LEN(L1218)=0,"",L1218)</f>
        <v>cu</v>
      </c>
      <c r="V1218" t="str">
        <f t="shared" si="227"/>
        <v>GO</v>
      </c>
      <c r="W1218">
        <f t="shared" si="228"/>
        <v>4200</v>
      </c>
      <c r="X1218" t="str">
        <f t="shared" ca="1" si="229"/>
        <v>cu</v>
      </c>
      <c r="Y1218" t="str">
        <f t="shared" si="230"/>
        <v>GO</v>
      </c>
      <c r="Z1218">
        <f t="shared" si="231"/>
        <v>2100</v>
      </c>
    </row>
    <row r="1219" spans="1:26">
      <c r="A1219" t="str">
        <f t="shared" si="234"/>
        <v>rt4</v>
      </c>
      <c r="B1219" t="str">
        <f t="shared" si="235"/>
        <v>루틴4</v>
      </c>
      <c r="C1219">
        <v>82</v>
      </c>
      <c r="D1219">
        <v>69</v>
      </c>
      <c r="E1219">
        <f t="shared" ca="1" si="233"/>
        <v>2128</v>
      </c>
      <c r="F1219">
        <f ca="1">(60+SUMIF(OFFSET(N1219,-$C1219+1,0,$C1219),"EN",OFFSET(O1219,-$C1219+1,0,$C1219)))*SummonTypeTable!$Q$2</f>
        <v>1100</v>
      </c>
      <c r="G1219" t="str">
        <f ca="1">IF(C1219=1,60*SummonTypeTable!$Q$2-OFFSET(F1219,0,-1),
IF(F1219&lt;&gt;OFFSET(F1219,-1,0),OFFSET(F1219,-1,0)-OFFSET(F1219,0,-1),""))</f>
        <v/>
      </c>
      <c r="H1219" t="str">
        <f ca="1">IF(C1219=1,60*SummonTypeTable!$Q$2/OFFSET(F1219,0,-1),
IF(F1219&lt;&gt;OFFSET(F1219,-1,0),OFFSET(F1219,-1,0)/OFFSET(F1219,0,-1),""))</f>
        <v/>
      </c>
      <c r="I1219">
        <f ca="1">(60+SUMIF(OFFSET(N1219,-$C1219+1,0,$C1219),"EN",OFFSET(O1219,-$C1219+1,0,$C1219))+SUMIF(OFFSET(S1219,-$C1219+1,0,$C1219),"EN",OFFSET(T1219,-$C1219+1,0,$C1219)))*SummonTypeTable!$Q$2</f>
        <v>1100</v>
      </c>
      <c r="J1219" t="str">
        <f ca="1">IF(C1219=1,60*SummonTypeTable!$Q$2-OFFSET(I1219,0,-4),
IF(I1219&lt;&gt;OFFSET(I1219,-1,0),OFFSET(I1219,-1,0)-OFFSET(I1219,0,-4),""))</f>
        <v/>
      </c>
      <c r="K1219" t="str">
        <f ca="1">IF(C1219=1,60*SummonTypeTable!$Q$2/OFFSET(I1219,0,-4),
IF(I1219&lt;&gt;OFFSET(I1219,-1,0),OFFSET(I1219,-1,0)/OFFSET(I1219,0,-4),""))</f>
        <v/>
      </c>
      <c r="L1219" t="str">
        <f t="shared" ca="1" si="236"/>
        <v>cu</v>
      </c>
      <c r="M1219" t="s">
        <v>81</v>
      </c>
      <c r="N1219" t="s">
        <v>153</v>
      </c>
      <c r="O1219">
        <v>15</v>
      </c>
      <c r="P1219" t="str">
        <f t="shared" si="226"/>
        <v/>
      </c>
      <c r="Q1219" t="str">
        <f t="shared" ca="1" si="232"/>
        <v>cu</v>
      </c>
      <c r="R1219" t="s">
        <v>81</v>
      </c>
      <c r="S1219" t="s">
        <v>153</v>
      </c>
      <c r="T1219">
        <v>5</v>
      </c>
      <c r="U1219" t="str">
        <f t="shared" ca="1" si="237"/>
        <v>cu</v>
      </c>
      <c r="V1219" t="str">
        <f t="shared" si="227"/>
        <v>DI</v>
      </c>
      <c r="W1219">
        <f t="shared" si="228"/>
        <v>15</v>
      </c>
      <c r="X1219" t="str">
        <f t="shared" ca="1" si="229"/>
        <v>cu</v>
      </c>
      <c r="Y1219" t="str">
        <f t="shared" si="230"/>
        <v>DI</v>
      </c>
      <c r="Z1219">
        <f t="shared" si="231"/>
        <v>5</v>
      </c>
    </row>
    <row r="1220" spans="1:26">
      <c r="A1220" t="str">
        <f t="shared" si="234"/>
        <v>rt4</v>
      </c>
      <c r="B1220" t="str">
        <f t="shared" si="235"/>
        <v>루틴4</v>
      </c>
      <c r="C1220">
        <v>83</v>
      </c>
      <c r="D1220">
        <v>150</v>
      </c>
      <c r="E1220">
        <f t="shared" ca="1" si="233"/>
        <v>2278</v>
      </c>
      <c r="F1220">
        <f ca="1">(60+SUMIF(OFFSET(N1220,-$C1220+1,0,$C1220),"EN",OFFSET(O1220,-$C1220+1,0,$C1220)))*SummonTypeTable!$Q$2</f>
        <v>1100</v>
      </c>
      <c r="G1220" t="str">
        <f ca="1">IF(C1220=1,60*SummonTypeTable!$Q$2-OFFSET(F1220,0,-1),
IF(F1220&lt;&gt;OFFSET(F1220,-1,0),OFFSET(F1220,-1,0)-OFFSET(F1220,0,-1),""))</f>
        <v/>
      </c>
      <c r="H1220" t="str">
        <f ca="1">IF(C1220=1,60*SummonTypeTable!$Q$2/OFFSET(F1220,0,-1),
IF(F1220&lt;&gt;OFFSET(F1220,-1,0),OFFSET(F1220,-1,0)/OFFSET(F1220,0,-1),""))</f>
        <v/>
      </c>
      <c r="I1220">
        <f ca="1">(60+SUMIF(OFFSET(N1220,-$C1220+1,0,$C1220),"EN",OFFSET(O1220,-$C1220+1,0,$C1220))+SUMIF(OFFSET(S1220,-$C1220+1,0,$C1220),"EN",OFFSET(T1220,-$C1220+1,0,$C1220)))*SummonTypeTable!$Q$2</f>
        <v>1100</v>
      </c>
      <c r="J1220" t="str">
        <f ca="1">IF(C1220=1,60*SummonTypeTable!$Q$2-OFFSET(I1220,0,-4),
IF(I1220&lt;&gt;OFFSET(I1220,-1,0),OFFSET(I1220,-1,0)-OFFSET(I1220,0,-4),""))</f>
        <v/>
      </c>
      <c r="K1220" t="str">
        <f ca="1">IF(C1220=1,60*SummonTypeTable!$Q$2/OFFSET(I1220,0,-4),
IF(I1220&lt;&gt;OFFSET(I1220,-1,0),OFFSET(I1220,-1,0)/OFFSET(I1220,0,-4),""))</f>
        <v/>
      </c>
      <c r="L1220" t="str">
        <f t="shared" ca="1" si="236"/>
        <v>it</v>
      </c>
      <c r="M1220" t="s">
        <v>139</v>
      </c>
      <c r="N1220" t="s">
        <v>158</v>
      </c>
      <c r="O1220">
        <v>2</v>
      </c>
      <c r="P1220" t="str">
        <f t="shared" si="226"/>
        <v/>
      </c>
      <c r="Q1220" t="str">
        <f t="shared" ca="1" si="232"/>
        <v>cu</v>
      </c>
      <c r="R1220" t="s">
        <v>81</v>
      </c>
      <c r="S1220" t="s">
        <v>147</v>
      </c>
      <c r="T1220">
        <v>2150</v>
      </c>
      <c r="U1220" t="str">
        <f t="shared" ca="1" si="237"/>
        <v>it</v>
      </c>
      <c r="V1220" t="str">
        <f t="shared" si="227"/>
        <v>Cash_sEquipGacha</v>
      </c>
      <c r="W1220">
        <f t="shared" si="228"/>
        <v>2</v>
      </c>
      <c r="X1220" t="str">
        <f t="shared" ca="1" si="229"/>
        <v>cu</v>
      </c>
      <c r="Y1220" t="str">
        <f t="shared" si="230"/>
        <v>GO</v>
      </c>
      <c r="Z1220">
        <f t="shared" si="231"/>
        <v>2150</v>
      </c>
    </row>
    <row r="1221" spans="1:26">
      <c r="A1221" t="str">
        <f t="shared" si="234"/>
        <v>rt4</v>
      </c>
      <c r="B1221" t="str">
        <f t="shared" si="235"/>
        <v>루틴4</v>
      </c>
      <c r="C1221">
        <v>84</v>
      </c>
      <c r="D1221">
        <v>58</v>
      </c>
      <c r="E1221">
        <f t="shared" ca="1" si="233"/>
        <v>2336</v>
      </c>
      <c r="F1221">
        <f ca="1">(60+SUMIF(OFFSET(N1221,-$C1221+1,0,$C1221),"EN",OFFSET(O1221,-$C1221+1,0,$C1221)))*SummonTypeTable!$Q$2</f>
        <v>1186.6666666666665</v>
      </c>
      <c r="G1221">
        <f ca="1">IF(C1221=1,60*SummonTypeTable!$Q$2-OFFSET(F1221,0,-1),
IF(F1221&lt;&gt;OFFSET(F1221,-1,0),OFFSET(F1221,-1,0)-OFFSET(F1221,0,-1),""))</f>
        <v>-1236</v>
      </c>
      <c r="H1221">
        <f ca="1">IF(C1221=1,60*SummonTypeTable!$Q$2/OFFSET(F1221,0,-1),
IF(F1221&lt;&gt;OFFSET(F1221,-1,0),OFFSET(F1221,-1,0)/OFFSET(F1221,0,-1),""))</f>
        <v>0.4708904109589041</v>
      </c>
      <c r="I1221">
        <f ca="1">(60+SUMIF(OFFSET(N1221,-$C1221+1,0,$C1221),"EN",OFFSET(O1221,-$C1221+1,0,$C1221))+SUMIF(OFFSET(S1221,-$C1221+1,0,$C1221),"EN",OFFSET(T1221,-$C1221+1,0,$C1221)))*SummonTypeTable!$Q$2</f>
        <v>1186.6666666666665</v>
      </c>
      <c r="J1221">
        <f ca="1">IF(C1221=1,60*SummonTypeTable!$Q$2-OFFSET(I1221,0,-4),
IF(I1221&lt;&gt;OFFSET(I1221,-1,0),OFFSET(I1221,-1,0)-OFFSET(I1221,0,-4),""))</f>
        <v>-1236</v>
      </c>
      <c r="K1221">
        <f ca="1">IF(C1221=1,60*SummonTypeTable!$Q$2/OFFSET(I1221,0,-4),
IF(I1221&lt;&gt;OFFSET(I1221,-1,0),OFFSET(I1221,-1,0)/OFFSET(I1221,0,-4),""))</f>
        <v>0.4708904109589041</v>
      </c>
      <c r="L1221" t="str">
        <f t="shared" ca="1" si="236"/>
        <v>cu</v>
      </c>
      <c r="M1221" t="s">
        <v>81</v>
      </c>
      <c r="N1221" t="s">
        <v>146</v>
      </c>
      <c r="O1221">
        <v>130</v>
      </c>
      <c r="P1221" t="str">
        <f t="shared" si="226"/>
        <v>에너지너무많음</v>
      </c>
      <c r="Q1221" t="str">
        <f t="shared" ca="1" si="232"/>
        <v>cu</v>
      </c>
      <c r="R1221" t="s">
        <v>81</v>
      </c>
      <c r="S1221" t="s">
        <v>147</v>
      </c>
      <c r="T1221">
        <v>2175</v>
      </c>
      <c r="U1221" t="str">
        <f t="shared" ca="1" si="237"/>
        <v>cu</v>
      </c>
      <c r="V1221" t="str">
        <f t="shared" si="227"/>
        <v>EN</v>
      </c>
      <c r="W1221">
        <f t="shared" si="228"/>
        <v>130</v>
      </c>
      <c r="X1221" t="str">
        <f t="shared" ca="1" si="229"/>
        <v>cu</v>
      </c>
      <c r="Y1221" t="str">
        <f t="shared" si="230"/>
        <v>GO</v>
      </c>
      <c r="Z1221">
        <f t="shared" si="231"/>
        <v>2175</v>
      </c>
    </row>
    <row r="1222" spans="1:26">
      <c r="A1222" t="str">
        <f t="shared" si="234"/>
        <v>rt4</v>
      </c>
      <c r="B1222" t="str">
        <f t="shared" si="235"/>
        <v>루틴4</v>
      </c>
      <c r="C1222">
        <v>85</v>
      </c>
      <c r="D1222">
        <v>95</v>
      </c>
      <c r="E1222">
        <f t="shared" ca="1" si="233"/>
        <v>2431</v>
      </c>
      <c r="F1222">
        <f ca="1">(60+SUMIF(OFFSET(N1222,-$C1222+1,0,$C1222),"EN",OFFSET(O1222,-$C1222+1,0,$C1222)))*SummonTypeTable!$Q$2</f>
        <v>1186.6666666666665</v>
      </c>
      <c r="G1222" t="str">
        <f ca="1">IF(C1222=1,60*SummonTypeTable!$Q$2-OFFSET(F1222,0,-1),
IF(F1222&lt;&gt;OFFSET(F1222,-1,0),OFFSET(F1222,-1,0)-OFFSET(F1222,0,-1),""))</f>
        <v/>
      </c>
      <c r="H1222" t="str">
        <f ca="1">IF(C1222=1,60*SummonTypeTable!$Q$2/OFFSET(F1222,0,-1),
IF(F1222&lt;&gt;OFFSET(F1222,-1,0),OFFSET(F1222,-1,0)/OFFSET(F1222,0,-1),""))</f>
        <v/>
      </c>
      <c r="I1222">
        <f ca="1">(60+SUMIF(OFFSET(N1222,-$C1222+1,0,$C1222),"EN",OFFSET(O1222,-$C1222+1,0,$C1222))+SUMIF(OFFSET(S1222,-$C1222+1,0,$C1222),"EN",OFFSET(T1222,-$C1222+1,0,$C1222)))*SummonTypeTable!$Q$2</f>
        <v>1186.6666666666665</v>
      </c>
      <c r="J1222" t="str">
        <f ca="1">IF(C1222=1,60*SummonTypeTable!$Q$2-OFFSET(I1222,0,-4),
IF(I1222&lt;&gt;OFFSET(I1222,-1,0),OFFSET(I1222,-1,0)-OFFSET(I1222,0,-4),""))</f>
        <v/>
      </c>
      <c r="K1222" t="str">
        <f ca="1">IF(C1222=1,60*SummonTypeTable!$Q$2/OFFSET(I1222,0,-4),
IF(I1222&lt;&gt;OFFSET(I1222,-1,0),OFFSET(I1222,-1,0)/OFFSET(I1222,0,-4),""))</f>
        <v/>
      </c>
      <c r="L1222" t="str">
        <f t="shared" ca="1" si="236"/>
        <v>cu</v>
      </c>
      <c r="M1222" t="s">
        <v>81</v>
      </c>
      <c r="N1222" t="s">
        <v>147</v>
      </c>
      <c r="O1222">
        <v>4400</v>
      </c>
      <c r="P1222" t="str">
        <f t="shared" si="226"/>
        <v/>
      </c>
      <c r="Q1222" t="str">
        <f t="shared" ca="1" si="232"/>
        <v>cu</v>
      </c>
      <c r="R1222" t="s">
        <v>81</v>
      </c>
      <c r="S1222" t="s">
        <v>147</v>
      </c>
      <c r="T1222">
        <v>2200</v>
      </c>
      <c r="U1222" t="str">
        <f t="shared" ca="1" si="237"/>
        <v>cu</v>
      </c>
      <c r="V1222" t="str">
        <f t="shared" si="227"/>
        <v>GO</v>
      </c>
      <c r="W1222">
        <f t="shared" si="228"/>
        <v>4400</v>
      </c>
      <c r="X1222" t="str">
        <f t="shared" ca="1" si="229"/>
        <v>cu</v>
      </c>
      <c r="Y1222" t="str">
        <f t="shared" si="230"/>
        <v>GO</v>
      </c>
      <c r="Z1222">
        <f t="shared" si="231"/>
        <v>2200</v>
      </c>
    </row>
    <row r="1223" spans="1:26">
      <c r="A1223" t="str">
        <f t="shared" si="234"/>
        <v>rt4</v>
      </c>
      <c r="B1223" t="str">
        <f t="shared" si="235"/>
        <v>루틴4</v>
      </c>
      <c r="C1223">
        <v>86</v>
      </c>
      <c r="D1223">
        <v>105</v>
      </c>
      <c r="E1223">
        <f t="shared" ca="1" si="233"/>
        <v>2536</v>
      </c>
      <c r="F1223">
        <f ca="1">(60+SUMIF(OFFSET(N1223,-$C1223+1,0,$C1223),"EN",OFFSET(O1223,-$C1223+1,0,$C1223)))*SummonTypeTable!$Q$2</f>
        <v>1186.6666666666665</v>
      </c>
      <c r="G1223" t="str">
        <f ca="1">IF(C1223=1,60*SummonTypeTable!$Q$2-OFFSET(F1223,0,-1),
IF(F1223&lt;&gt;OFFSET(F1223,-1,0),OFFSET(F1223,-1,0)-OFFSET(F1223,0,-1),""))</f>
        <v/>
      </c>
      <c r="H1223" t="str">
        <f ca="1">IF(C1223=1,60*SummonTypeTable!$Q$2/OFFSET(F1223,0,-1),
IF(F1223&lt;&gt;OFFSET(F1223,-1,0),OFFSET(F1223,-1,0)/OFFSET(F1223,0,-1),""))</f>
        <v/>
      </c>
      <c r="I1223">
        <f ca="1">(60+SUMIF(OFFSET(N1223,-$C1223+1,0,$C1223),"EN",OFFSET(O1223,-$C1223+1,0,$C1223))+SUMIF(OFFSET(S1223,-$C1223+1,0,$C1223),"EN",OFFSET(T1223,-$C1223+1,0,$C1223)))*SummonTypeTable!$Q$2</f>
        <v>1186.6666666666665</v>
      </c>
      <c r="J1223" t="str">
        <f ca="1">IF(C1223=1,60*SummonTypeTable!$Q$2-OFFSET(I1223,0,-4),
IF(I1223&lt;&gt;OFFSET(I1223,-1,0),OFFSET(I1223,-1,0)-OFFSET(I1223,0,-4),""))</f>
        <v/>
      </c>
      <c r="K1223" t="str">
        <f ca="1">IF(C1223=1,60*SummonTypeTable!$Q$2/OFFSET(I1223,0,-4),
IF(I1223&lt;&gt;OFFSET(I1223,-1,0),OFFSET(I1223,-1,0)/OFFSET(I1223,0,-4),""))</f>
        <v/>
      </c>
      <c r="L1223" t="str">
        <f t="shared" ca="1" si="236"/>
        <v>it</v>
      </c>
      <c r="M1223" t="s">
        <v>139</v>
      </c>
      <c r="N1223" t="s">
        <v>140</v>
      </c>
      <c r="O1223">
        <v>5</v>
      </c>
      <c r="P1223" t="str">
        <f t="shared" si="226"/>
        <v/>
      </c>
      <c r="Q1223" t="str">
        <f t="shared" ca="1" si="232"/>
        <v>cu</v>
      </c>
      <c r="R1223" t="s">
        <v>81</v>
      </c>
      <c r="S1223" t="s">
        <v>147</v>
      </c>
      <c r="T1223">
        <v>2225</v>
      </c>
      <c r="U1223" t="str">
        <f t="shared" ca="1" si="237"/>
        <v>it</v>
      </c>
      <c r="V1223" t="str">
        <f t="shared" si="227"/>
        <v>Cash_sCharacterGacha</v>
      </c>
      <c r="W1223">
        <f t="shared" si="228"/>
        <v>5</v>
      </c>
      <c r="X1223" t="str">
        <f t="shared" ca="1" si="229"/>
        <v>cu</v>
      </c>
      <c r="Y1223" t="str">
        <f t="shared" si="230"/>
        <v>GO</v>
      </c>
      <c r="Z1223">
        <f t="shared" si="231"/>
        <v>2225</v>
      </c>
    </row>
    <row r="1224" spans="1:26">
      <c r="A1224" t="str">
        <f t="shared" si="234"/>
        <v>rt4</v>
      </c>
      <c r="B1224" t="str">
        <f t="shared" si="235"/>
        <v>루틴4</v>
      </c>
      <c r="C1224">
        <v>87</v>
      </c>
      <c r="D1224">
        <v>20</v>
      </c>
      <c r="E1224">
        <f t="shared" ca="1" si="233"/>
        <v>2556</v>
      </c>
      <c r="F1224">
        <f ca="1">(60+SUMIF(OFFSET(N1224,-$C1224+1,0,$C1224),"EN",OFFSET(O1224,-$C1224+1,0,$C1224)))*SummonTypeTable!$Q$2</f>
        <v>1283.3333333333333</v>
      </c>
      <c r="G1224">
        <f ca="1">IF(C1224=1,60*SummonTypeTable!$Q$2-OFFSET(F1224,0,-1),
IF(F1224&lt;&gt;OFFSET(F1224,-1,0),OFFSET(F1224,-1,0)-OFFSET(F1224,0,-1),""))</f>
        <v>-1369.3333333333335</v>
      </c>
      <c r="H1224">
        <f ca="1">IF(C1224=1,60*SummonTypeTable!$Q$2/OFFSET(F1224,0,-1),
IF(F1224&lt;&gt;OFFSET(F1224,-1,0),OFFSET(F1224,-1,0)/OFFSET(F1224,0,-1),""))</f>
        <v>0.46426708398539379</v>
      </c>
      <c r="I1224">
        <f ca="1">(60+SUMIF(OFFSET(N1224,-$C1224+1,0,$C1224),"EN",OFFSET(O1224,-$C1224+1,0,$C1224))+SUMIF(OFFSET(S1224,-$C1224+1,0,$C1224),"EN",OFFSET(T1224,-$C1224+1,0,$C1224)))*SummonTypeTable!$Q$2</f>
        <v>1283.3333333333333</v>
      </c>
      <c r="J1224">
        <f ca="1">IF(C1224=1,60*SummonTypeTable!$Q$2-OFFSET(I1224,0,-4),
IF(I1224&lt;&gt;OFFSET(I1224,-1,0),OFFSET(I1224,-1,0)-OFFSET(I1224,0,-4),""))</f>
        <v>-1369.3333333333335</v>
      </c>
      <c r="K1224">
        <f ca="1">IF(C1224=1,60*SummonTypeTable!$Q$2/OFFSET(I1224,0,-4),
IF(I1224&lt;&gt;OFFSET(I1224,-1,0),OFFSET(I1224,-1,0)/OFFSET(I1224,0,-4),""))</f>
        <v>0.46426708398539379</v>
      </c>
      <c r="L1224" t="str">
        <f t="shared" ca="1" si="236"/>
        <v>cu</v>
      </c>
      <c r="M1224" t="s">
        <v>81</v>
      </c>
      <c r="N1224" t="s">
        <v>146</v>
      </c>
      <c r="O1224">
        <v>145</v>
      </c>
      <c r="P1224" t="str">
        <f t="shared" si="226"/>
        <v>에너지너무많음</v>
      </c>
      <c r="Q1224" t="str">
        <f t="shared" ca="1" si="232"/>
        <v>cu</v>
      </c>
      <c r="R1224" t="s">
        <v>81</v>
      </c>
      <c r="S1224" t="s">
        <v>147</v>
      </c>
      <c r="T1224">
        <v>2250</v>
      </c>
      <c r="U1224" t="str">
        <f t="shared" ca="1" si="237"/>
        <v>cu</v>
      </c>
      <c r="V1224" t="str">
        <f t="shared" si="227"/>
        <v>EN</v>
      </c>
      <c r="W1224">
        <f t="shared" si="228"/>
        <v>145</v>
      </c>
      <c r="X1224" t="str">
        <f t="shared" ca="1" si="229"/>
        <v>cu</v>
      </c>
      <c r="Y1224" t="str">
        <f t="shared" si="230"/>
        <v>GO</v>
      </c>
      <c r="Z1224">
        <f t="shared" si="231"/>
        <v>2250</v>
      </c>
    </row>
    <row r="1225" spans="1:26">
      <c r="A1225" t="str">
        <f t="shared" si="234"/>
        <v>rt4</v>
      </c>
      <c r="B1225" t="str">
        <f t="shared" si="235"/>
        <v>루틴4</v>
      </c>
      <c r="C1225">
        <v>88</v>
      </c>
      <c r="D1225">
        <v>59</v>
      </c>
      <c r="E1225">
        <f t="shared" ca="1" si="233"/>
        <v>2615</v>
      </c>
      <c r="F1225">
        <f ca="1">(60+SUMIF(OFFSET(N1225,-$C1225+1,0,$C1225),"EN",OFFSET(O1225,-$C1225+1,0,$C1225)))*SummonTypeTable!$Q$2</f>
        <v>1283.3333333333333</v>
      </c>
      <c r="G1225" t="str">
        <f ca="1">IF(C1225=1,60*SummonTypeTable!$Q$2-OFFSET(F1225,0,-1),
IF(F1225&lt;&gt;OFFSET(F1225,-1,0),OFFSET(F1225,-1,0)-OFFSET(F1225,0,-1),""))</f>
        <v/>
      </c>
      <c r="H1225" t="str">
        <f ca="1">IF(C1225=1,60*SummonTypeTable!$Q$2/OFFSET(F1225,0,-1),
IF(F1225&lt;&gt;OFFSET(F1225,-1,0),OFFSET(F1225,-1,0)/OFFSET(F1225,0,-1),""))</f>
        <v/>
      </c>
      <c r="I1225">
        <f ca="1">(60+SUMIF(OFFSET(N1225,-$C1225+1,0,$C1225),"EN",OFFSET(O1225,-$C1225+1,0,$C1225))+SUMIF(OFFSET(S1225,-$C1225+1,0,$C1225),"EN",OFFSET(T1225,-$C1225+1,0,$C1225)))*SummonTypeTable!$Q$2</f>
        <v>1283.3333333333333</v>
      </c>
      <c r="J1225" t="str">
        <f ca="1">IF(C1225=1,60*SummonTypeTable!$Q$2-OFFSET(I1225,0,-4),
IF(I1225&lt;&gt;OFFSET(I1225,-1,0),OFFSET(I1225,-1,0)-OFFSET(I1225,0,-4),""))</f>
        <v/>
      </c>
      <c r="K1225" t="str">
        <f ca="1">IF(C1225=1,60*SummonTypeTable!$Q$2/OFFSET(I1225,0,-4),
IF(I1225&lt;&gt;OFFSET(I1225,-1,0),OFFSET(I1225,-1,0)/OFFSET(I1225,0,-4),""))</f>
        <v/>
      </c>
      <c r="L1225" t="str">
        <f t="shared" ca="1" si="236"/>
        <v>cu</v>
      </c>
      <c r="M1225" t="s">
        <v>81</v>
      </c>
      <c r="N1225" t="s">
        <v>147</v>
      </c>
      <c r="O1225">
        <v>4550</v>
      </c>
      <c r="P1225" t="str">
        <f t="shared" si="226"/>
        <v/>
      </c>
      <c r="Q1225" t="str">
        <f t="shared" ca="1" si="232"/>
        <v>cu</v>
      </c>
      <c r="R1225" t="s">
        <v>81</v>
      </c>
      <c r="S1225" t="s">
        <v>147</v>
      </c>
      <c r="T1225">
        <v>2275</v>
      </c>
      <c r="U1225" t="str">
        <f t="shared" ca="1" si="237"/>
        <v>cu</v>
      </c>
      <c r="V1225" t="str">
        <f t="shared" si="227"/>
        <v>GO</v>
      </c>
      <c r="W1225">
        <f t="shared" si="228"/>
        <v>4550</v>
      </c>
      <c r="X1225" t="str">
        <f t="shared" ca="1" si="229"/>
        <v>cu</v>
      </c>
      <c r="Y1225" t="str">
        <f t="shared" si="230"/>
        <v>GO</v>
      </c>
      <c r="Z1225">
        <f t="shared" si="231"/>
        <v>2275</v>
      </c>
    </row>
    <row r="1226" spans="1:26">
      <c r="A1226" t="str">
        <f t="shared" si="234"/>
        <v>rt4</v>
      </c>
      <c r="B1226" t="str">
        <f t="shared" si="235"/>
        <v>루틴4</v>
      </c>
      <c r="C1226">
        <v>89</v>
      </c>
      <c r="D1226">
        <v>75</v>
      </c>
      <c r="E1226">
        <f t="shared" ca="1" si="233"/>
        <v>2690</v>
      </c>
      <c r="F1226">
        <f ca="1">(60+SUMIF(OFFSET(N1226,-$C1226+1,0,$C1226),"EN",OFFSET(O1226,-$C1226+1,0,$C1226)))*SummonTypeTable!$Q$2</f>
        <v>1283.3333333333333</v>
      </c>
      <c r="G1226" t="str">
        <f ca="1">IF(C1226=1,60*SummonTypeTable!$Q$2-OFFSET(F1226,0,-1),
IF(F1226&lt;&gt;OFFSET(F1226,-1,0),OFFSET(F1226,-1,0)-OFFSET(F1226,0,-1),""))</f>
        <v/>
      </c>
      <c r="H1226" t="str">
        <f ca="1">IF(C1226=1,60*SummonTypeTable!$Q$2/OFFSET(F1226,0,-1),
IF(F1226&lt;&gt;OFFSET(F1226,-1,0),OFFSET(F1226,-1,0)/OFFSET(F1226,0,-1),""))</f>
        <v/>
      </c>
      <c r="I1226">
        <f ca="1">(60+SUMIF(OFFSET(N1226,-$C1226+1,0,$C1226),"EN",OFFSET(O1226,-$C1226+1,0,$C1226))+SUMIF(OFFSET(S1226,-$C1226+1,0,$C1226),"EN",OFFSET(T1226,-$C1226+1,0,$C1226)))*SummonTypeTable!$Q$2</f>
        <v>1283.3333333333333</v>
      </c>
      <c r="J1226" t="str">
        <f ca="1">IF(C1226=1,60*SummonTypeTable!$Q$2-OFFSET(I1226,0,-4),
IF(I1226&lt;&gt;OFFSET(I1226,-1,0),OFFSET(I1226,-1,0)-OFFSET(I1226,0,-4),""))</f>
        <v/>
      </c>
      <c r="K1226" t="str">
        <f ca="1">IF(C1226=1,60*SummonTypeTable!$Q$2/OFFSET(I1226,0,-4),
IF(I1226&lt;&gt;OFFSET(I1226,-1,0),OFFSET(I1226,-1,0)/OFFSET(I1226,0,-4),""))</f>
        <v/>
      </c>
      <c r="L1226" t="str">
        <f t="shared" ca="1" si="236"/>
        <v>it</v>
      </c>
      <c r="M1226" t="s">
        <v>139</v>
      </c>
      <c r="N1226" t="s">
        <v>138</v>
      </c>
      <c r="O1226">
        <v>2</v>
      </c>
      <c r="P1226" t="str">
        <f t="shared" si="226"/>
        <v/>
      </c>
      <c r="Q1226" t="str">
        <f t="shared" ca="1" si="232"/>
        <v>cu</v>
      </c>
      <c r="R1226" t="s">
        <v>81</v>
      </c>
      <c r="S1226" t="s">
        <v>147</v>
      </c>
      <c r="T1226">
        <v>2300</v>
      </c>
      <c r="U1226" t="str">
        <f t="shared" ca="1" si="237"/>
        <v>it</v>
      </c>
      <c r="V1226" t="str">
        <f t="shared" si="227"/>
        <v>Cash_sSpellGacha</v>
      </c>
      <c r="W1226">
        <f t="shared" si="228"/>
        <v>2</v>
      </c>
      <c r="X1226" t="str">
        <f t="shared" ca="1" si="229"/>
        <v>cu</v>
      </c>
      <c r="Y1226" t="str">
        <f t="shared" si="230"/>
        <v>GO</v>
      </c>
      <c r="Z1226">
        <f t="shared" si="231"/>
        <v>2300</v>
      </c>
    </row>
    <row r="1227" spans="1:26">
      <c r="A1227" t="str">
        <f t="shared" si="234"/>
        <v>rt4</v>
      </c>
      <c r="B1227" t="str">
        <f t="shared" si="235"/>
        <v>루틴4</v>
      </c>
      <c r="C1227">
        <v>90</v>
      </c>
      <c r="D1227">
        <v>94</v>
      </c>
      <c r="E1227">
        <f t="shared" ca="1" si="233"/>
        <v>2784</v>
      </c>
      <c r="F1227">
        <f ca="1">(60+SUMIF(OFFSET(N1227,-$C1227+1,0,$C1227),"EN",OFFSET(O1227,-$C1227+1,0,$C1227)))*SummonTypeTable!$Q$2</f>
        <v>1283.3333333333333</v>
      </c>
      <c r="G1227" t="str">
        <f ca="1">IF(C1227=1,60*SummonTypeTable!$Q$2-OFFSET(F1227,0,-1),
IF(F1227&lt;&gt;OFFSET(F1227,-1,0),OFFSET(F1227,-1,0)-OFFSET(F1227,0,-1),""))</f>
        <v/>
      </c>
      <c r="H1227" t="str">
        <f ca="1">IF(C1227=1,60*SummonTypeTable!$Q$2/OFFSET(F1227,0,-1),
IF(F1227&lt;&gt;OFFSET(F1227,-1,0),OFFSET(F1227,-1,0)/OFFSET(F1227,0,-1),""))</f>
        <v/>
      </c>
      <c r="I1227">
        <f ca="1">(60+SUMIF(OFFSET(N1227,-$C1227+1,0,$C1227),"EN",OFFSET(O1227,-$C1227+1,0,$C1227))+SUMIF(OFFSET(S1227,-$C1227+1,0,$C1227),"EN",OFFSET(T1227,-$C1227+1,0,$C1227)))*SummonTypeTable!$Q$2</f>
        <v>1283.3333333333333</v>
      </c>
      <c r="J1227" t="str">
        <f ca="1">IF(C1227=1,60*SummonTypeTable!$Q$2-OFFSET(I1227,0,-4),
IF(I1227&lt;&gt;OFFSET(I1227,-1,0),OFFSET(I1227,-1,0)-OFFSET(I1227,0,-4),""))</f>
        <v/>
      </c>
      <c r="K1227" t="str">
        <f ca="1">IF(C1227=1,60*SummonTypeTable!$Q$2/OFFSET(I1227,0,-4),
IF(I1227&lt;&gt;OFFSET(I1227,-1,0),OFFSET(I1227,-1,0)/OFFSET(I1227,0,-4),""))</f>
        <v/>
      </c>
      <c r="L1227" t="str">
        <f t="shared" ca="1" si="236"/>
        <v>cu</v>
      </c>
      <c r="M1227" t="s">
        <v>81</v>
      </c>
      <c r="N1227" t="s">
        <v>147</v>
      </c>
      <c r="O1227">
        <v>4650</v>
      </c>
      <c r="P1227" t="str">
        <f t="shared" si="226"/>
        <v/>
      </c>
      <c r="Q1227" t="str">
        <f t="shared" ca="1" si="232"/>
        <v>cu</v>
      </c>
      <c r="R1227" t="s">
        <v>81</v>
      </c>
      <c r="S1227" t="s">
        <v>147</v>
      </c>
      <c r="T1227">
        <v>2325</v>
      </c>
      <c r="U1227" t="str">
        <f t="shared" ca="1" si="237"/>
        <v>cu</v>
      </c>
      <c r="V1227" t="str">
        <f t="shared" si="227"/>
        <v>GO</v>
      </c>
      <c r="W1227">
        <f t="shared" si="228"/>
        <v>4650</v>
      </c>
      <c r="X1227" t="str">
        <f t="shared" ca="1" si="229"/>
        <v>cu</v>
      </c>
      <c r="Y1227" t="str">
        <f t="shared" si="230"/>
        <v>GO</v>
      </c>
      <c r="Z1227">
        <f t="shared" si="231"/>
        <v>2325</v>
      </c>
    </row>
    <row r="1228" spans="1:26">
      <c r="A1228" t="str">
        <f t="shared" si="234"/>
        <v>rt4</v>
      </c>
      <c r="B1228" t="str">
        <f t="shared" si="235"/>
        <v>루틴4</v>
      </c>
      <c r="C1228">
        <v>91</v>
      </c>
      <c r="D1228">
        <v>4</v>
      </c>
      <c r="E1228">
        <f t="shared" ca="1" si="233"/>
        <v>2788</v>
      </c>
      <c r="F1228">
        <f ca="1">(60+SUMIF(OFFSET(N1228,-$C1228+1,0,$C1228),"EN",OFFSET(O1228,-$C1228+1,0,$C1228)))*SummonTypeTable!$Q$2</f>
        <v>1390</v>
      </c>
      <c r="G1228">
        <f ca="1">IF(C1228=1,60*SummonTypeTable!$Q$2-OFFSET(F1228,0,-1),
IF(F1228&lt;&gt;OFFSET(F1228,-1,0),OFFSET(F1228,-1,0)-OFFSET(F1228,0,-1),""))</f>
        <v>-1504.6666666666667</v>
      </c>
      <c r="H1228">
        <f ca="1">IF(C1228=1,60*SummonTypeTable!$Q$2/OFFSET(F1228,0,-1),
IF(F1228&lt;&gt;OFFSET(F1228,-1,0),OFFSET(F1228,-1,0)/OFFSET(F1228,0,-1),""))</f>
        <v>0.46030607364897175</v>
      </c>
      <c r="I1228">
        <f ca="1">(60+SUMIF(OFFSET(N1228,-$C1228+1,0,$C1228),"EN",OFFSET(O1228,-$C1228+1,0,$C1228))+SUMIF(OFFSET(S1228,-$C1228+1,0,$C1228),"EN",OFFSET(T1228,-$C1228+1,0,$C1228)))*SummonTypeTable!$Q$2</f>
        <v>1390</v>
      </c>
      <c r="J1228">
        <f ca="1">IF(C1228=1,60*SummonTypeTable!$Q$2-OFFSET(I1228,0,-4),
IF(I1228&lt;&gt;OFFSET(I1228,-1,0),OFFSET(I1228,-1,0)-OFFSET(I1228,0,-4),""))</f>
        <v>-1504.6666666666667</v>
      </c>
      <c r="K1228">
        <f ca="1">IF(C1228=1,60*SummonTypeTable!$Q$2/OFFSET(I1228,0,-4),
IF(I1228&lt;&gt;OFFSET(I1228,-1,0),OFFSET(I1228,-1,0)/OFFSET(I1228,0,-4),""))</f>
        <v>0.46030607364897175</v>
      </c>
      <c r="L1228" t="str">
        <f t="shared" ca="1" si="236"/>
        <v>cu</v>
      </c>
      <c r="M1228" t="s">
        <v>81</v>
      </c>
      <c r="N1228" t="s">
        <v>146</v>
      </c>
      <c r="O1228">
        <v>160</v>
      </c>
      <c r="P1228" t="str">
        <f t="shared" si="226"/>
        <v>에너지너무많음</v>
      </c>
      <c r="Q1228" t="str">
        <f t="shared" ca="1" si="232"/>
        <v>cu</v>
      </c>
      <c r="R1228" t="s">
        <v>81</v>
      </c>
      <c r="S1228" t="s">
        <v>147</v>
      </c>
      <c r="T1228">
        <v>2350</v>
      </c>
      <c r="U1228" t="str">
        <f t="shared" ca="1" si="237"/>
        <v>cu</v>
      </c>
      <c r="V1228" t="str">
        <f t="shared" si="227"/>
        <v>EN</v>
      </c>
      <c r="W1228">
        <f t="shared" si="228"/>
        <v>160</v>
      </c>
      <c r="X1228" t="str">
        <f t="shared" ca="1" si="229"/>
        <v>cu</v>
      </c>
      <c r="Y1228" t="str">
        <f t="shared" si="230"/>
        <v>GO</v>
      </c>
      <c r="Z1228">
        <f t="shared" si="231"/>
        <v>2350</v>
      </c>
    </row>
    <row r="1229" spans="1:26">
      <c r="A1229" t="str">
        <f t="shared" si="234"/>
        <v>rt4</v>
      </c>
      <c r="B1229" t="str">
        <f t="shared" si="235"/>
        <v>루틴4</v>
      </c>
      <c r="C1229">
        <v>92</v>
      </c>
      <c r="D1229">
        <v>35</v>
      </c>
      <c r="E1229">
        <f t="shared" ca="1" si="233"/>
        <v>2823</v>
      </c>
      <c r="F1229">
        <f ca="1">(60+SUMIF(OFFSET(N1229,-$C1229+1,0,$C1229),"EN",OFFSET(O1229,-$C1229+1,0,$C1229)))*SummonTypeTable!$Q$2</f>
        <v>1390</v>
      </c>
      <c r="G1229" t="str">
        <f ca="1">IF(C1229=1,60*SummonTypeTable!$Q$2-OFFSET(F1229,0,-1),
IF(F1229&lt;&gt;OFFSET(F1229,-1,0),OFFSET(F1229,-1,0)-OFFSET(F1229,0,-1),""))</f>
        <v/>
      </c>
      <c r="H1229" t="str">
        <f ca="1">IF(C1229=1,60*SummonTypeTable!$Q$2/OFFSET(F1229,0,-1),
IF(F1229&lt;&gt;OFFSET(F1229,-1,0),OFFSET(F1229,-1,0)/OFFSET(F1229,0,-1),""))</f>
        <v/>
      </c>
      <c r="I1229">
        <f ca="1">(60+SUMIF(OFFSET(N1229,-$C1229+1,0,$C1229),"EN",OFFSET(O1229,-$C1229+1,0,$C1229))+SUMIF(OFFSET(S1229,-$C1229+1,0,$C1229),"EN",OFFSET(T1229,-$C1229+1,0,$C1229)))*SummonTypeTable!$Q$2</f>
        <v>1390</v>
      </c>
      <c r="J1229" t="str">
        <f ca="1">IF(C1229=1,60*SummonTypeTable!$Q$2-OFFSET(I1229,0,-4),
IF(I1229&lt;&gt;OFFSET(I1229,-1,0),OFFSET(I1229,-1,0)-OFFSET(I1229,0,-4),""))</f>
        <v/>
      </c>
      <c r="K1229" t="str">
        <f ca="1">IF(C1229=1,60*SummonTypeTable!$Q$2/OFFSET(I1229,0,-4),
IF(I1229&lt;&gt;OFFSET(I1229,-1,0),OFFSET(I1229,-1,0)/OFFSET(I1229,0,-4),""))</f>
        <v/>
      </c>
      <c r="L1229" t="str">
        <f t="shared" ca="1" si="236"/>
        <v>cu</v>
      </c>
      <c r="M1229" t="s">
        <v>81</v>
      </c>
      <c r="N1229" t="s">
        <v>147</v>
      </c>
      <c r="O1229">
        <v>4750</v>
      </c>
      <c r="P1229" t="str">
        <f t="shared" si="226"/>
        <v/>
      </c>
      <c r="Q1229" t="str">
        <f t="shared" ca="1" si="232"/>
        <v>cu</v>
      </c>
      <c r="R1229" t="s">
        <v>81</v>
      </c>
      <c r="S1229" t="s">
        <v>147</v>
      </c>
      <c r="T1229">
        <v>2375</v>
      </c>
      <c r="U1229" t="str">
        <f t="shared" ca="1" si="237"/>
        <v>cu</v>
      </c>
      <c r="V1229" t="str">
        <f t="shared" si="227"/>
        <v>GO</v>
      </c>
      <c r="W1229">
        <f t="shared" si="228"/>
        <v>4750</v>
      </c>
      <c r="X1229" t="str">
        <f t="shared" ca="1" si="229"/>
        <v>cu</v>
      </c>
      <c r="Y1229" t="str">
        <f t="shared" si="230"/>
        <v>GO</v>
      </c>
      <c r="Z1229">
        <f t="shared" si="231"/>
        <v>2375</v>
      </c>
    </row>
    <row r="1230" spans="1:26">
      <c r="A1230" t="str">
        <f t="shared" si="234"/>
        <v>rt4</v>
      </c>
      <c r="B1230" t="str">
        <f t="shared" si="235"/>
        <v>루틴4</v>
      </c>
      <c r="C1230">
        <v>93</v>
      </c>
      <c r="D1230">
        <v>41</v>
      </c>
      <c r="E1230">
        <f t="shared" ca="1" si="233"/>
        <v>2864</v>
      </c>
      <c r="F1230">
        <f ca="1">(60+SUMIF(OFFSET(N1230,-$C1230+1,0,$C1230),"EN",OFFSET(O1230,-$C1230+1,0,$C1230)))*SummonTypeTable!$Q$2</f>
        <v>1390</v>
      </c>
      <c r="G1230" t="str">
        <f ca="1">IF(C1230=1,60*SummonTypeTable!$Q$2-OFFSET(F1230,0,-1),
IF(F1230&lt;&gt;OFFSET(F1230,-1,0),OFFSET(F1230,-1,0)-OFFSET(F1230,0,-1),""))</f>
        <v/>
      </c>
      <c r="H1230" t="str">
        <f ca="1">IF(C1230=1,60*SummonTypeTable!$Q$2/OFFSET(F1230,0,-1),
IF(F1230&lt;&gt;OFFSET(F1230,-1,0),OFFSET(F1230,-1,0)/OFFSET(F1230,0,-1),""))</f>
        <v/>
      </c>
      <c r="I1230">
        <f ca="1">(60+SUMIF(OFFSET(N1230,-$C1230+1,0,$C1230),"EN",OFFSET(O1230,-$C1230+1,0,$C1230))+SUMIF(OFFSET(S1230,-$C1230+1,0,$C1230),"EN",OFFSET(T1230,-$C1230+1,0,$C1230)))*SummonTypeTable!$Q$2</f>
        <v>1390</v>
      </c>
      <c r="J1230" t="str">
        <f ca="1">IF(C1230=1,60*SummonTypeTable!$Q$2-OFFSET(I1230,0,-4),
IF(I1230&lt;&gt;OFFSET(I1230,-1,0),OFFSET(I1230,-1,0)-OFFSET(I1230,0,-4),""))</f>
        <v/>
      </c>
      <c r="K1230" t="str">
        <f ca="1">IF(C1230=1,60*SummonTypeTable!$Q$2/OFFSET(I1230,0,-4),
IF(I1230&lt;&gt;OFFSET(I1230,-1,0),OFFSET(I1230,-1,0)/OFFSET(I1230,0,-4),""))</f>
        <v/>
      </c>
      <c r="L1230" t="str">
        <f t="shared" ca="1" si="236"/>
        <v>it</v>
      </c>
      <c r="M1230" t="s">
        <v>139</v>
      </c>
      <c r="N1230" t="s">
        <v>158</v>
      </c>
      <c r="O1230">
        <v>1</v>
      </c>
      <c r="P1230" t="str">
        <f t="shared" si="226"/>
        <v/>
      </c>
      <c r="Q1230" t="str">
        <f t="shared" ca="1" si="232"/>
        <v>cu</v>
      </c>
      <c r="R1230" t="s">
        <v>81</v>
      </c>
      <c r="S1230" t="s">
        <v>147</v>
      </c>
      <c r="T1230">
        <v>2400</v>
      </c>
      <c r="U1230" t="str">
        <f t="shared" ca="1" si="237"/>
        <v>it</v>
      </c>
      <c r="V1230" t="str">
        <f t="shared" si="227"/>
        <v>Cash_sEquipGacha</v>
      </c>
      <c r="W1230">
        <f t="shared" si="228"/>
        <v>1</v>
      </c>
      <c r="X1230" t="str">
        <f t="shared" ca="1" si="229"/>
        <v>cu</v>
      </c>
      <c r="Y1230" t="str">
        <f t="shared" si="230"/>
        <v>GO</v>
      </c>
      <c r="Z1230">
        <f t="shared" si="231"/>
        <v>2400</v>
      </c>
    </row>
    <row r="1231" spans="1:26">
      <c r="A1231" t="str">
        <f t="shared" si="234"/>
        <v>rt4</v>
      </c>
      <c r="B1231" t="str">
        <f t="shared" si="235"/>
        <v>루틴4</v>
      </c>
      <c r="C1231">
        <v>94</v>
      </c>
      <c r="D1231">
        <v>53</v>
      </c>
      <c r="E1231">
        <f t="shared" ca="1" si="233"/>
        <v>2917</v>
      </c>
      <c r="F1231">
        <f ca="1">(60+SUMIF(OFFSET(N1231,-$C1231+1,0,$C1231),"EN",OFFSET(O1231,-$C1231+1,0,$C1231)))*SummonTypeTable!$Q$2</f>
        <v>1390</v>
      </c>
      <c r="G1231" t="str">
        <f ca="1">IF(C1231=1,60*SummonTypeTable!$Q$2-OFFSET(F1231,0,-1),
IF(F1231&lt;&gt;OFFSET(F1231,-1,0),OFFSET(F1231,-1,0)-OFFSET(F1231,0,-1),""))</f>
        <v/>
      </c>
      <c r="H1231" t="str">
        <f ca="1">IF(C1231=1,60*SummonTypeTable!$Q$2/OFFSET(F1231,0,-1),
IF(F1231&lt;&gt;OFFSET(F1231,-1,0),OFFSET(F1231,-1,0)/OFFSET(F1231,0,-1),""))</f>
        <v/>
      </c>
      <c r="I1231">
        <f ca="1">(60+SUMIF(OFFSET(N1231,-$C1231+1,0,$C1231),"EN",OFFSET(O1231,-$C1231+1,0,$C1231))+SUMIF(OFFSET(S1231,-$C1231+1,0,$C1231),"EN",OFFSET(T1231,-$C1231+1,0,$C1231)))*SummonTypeTable!$Q$2</f>
        <v>1390</v>
      </c>
      <c r="J1231" t="str">
        <f ca="1">IF(C1231=1,60*SummonTypeTable!$Q$2-OFFSET(I1231,0,-4),
IF(I1231&lt;&gt;OFFSET(I1231,-1,0),OFFSET(I1231,-1,0)-OFFSET(I1231,0,-4),""))</f>
        <v/>
      </c>
      <c r="K1231" t="str">
        <f ca="1">IF(C1231=1,60*SummonTypeTable!$Q$2/OFFSET(I1231,0,-4),
IF(I1231&lt;&gt;OFFSET(I1231,-1,0),OFFSET(I1231,-1,0)/OFFSET(I1231,0,-4),""))</f>
        <v/>
      </c>
      <c r="L1231" t="str">
        <f t="shared" ca="1" si="236"/>
        <v>cu</v>
      </c>
      <c r="M1231" t="s">
        <v>81</v>
      </c>
      <c r="N1231" t="s">
        <v>147</v>
      </c>
      <c r="O1231">
        <v>4850</v>
      </c>
      <c r="P1231" t="str">
        <f t="shared" si="226"/>
        <v/>
      </c>
      <c r="Q1231" t="str">
        <f t="shared" ca="1" si="232"/>
        <v>cu</v>
      </c>
      <c r="R1231" t="s">
        <v>81</v>
      </c>
      <c r="S1231" t="s">
        <v>147</v>
      </c>
      <c r="T1231">
        <v>2425</v>
      </c>
      <c r="U1231" t="str">
        <f t="shared" ca="1" si="237"/>
        <v>cu</v>
      </c>
      <c r="V1231" t="str">
        <f t="shared" si="227"/>
        <v>GO</v>
      </c>
      <c r="W1231">
        <f t="shared" si="228"/>
        <v>4850</v>
      </c>
      <c r="X1231" t="str">
        <f t="shared" ca="1" si="229"/>
        <v>cu</v>
      </c>
      <c r="Y1231" t="str">
        <f t="shared" si="230"/>
        <v>GO</v>
      </c>
      <c r="Z1231">
        <f t="shared" si="231"/>
        <v>2425</v>
      </c>
    </row>
    <row r="1232" spans="1:26">
      <c r="A1232" t="str">
        <f t="shared" si="234"/>
        <v>rt4</v>
      </c>
      <c r="B1232" t="str">
        <f t="shared" si="235"/>
        <v>루틴4</v>
      </c>
      <c r="C1232">
        <v>95</v>
      </c>
      <c r="D1232">
        <v>12</v>
      </c>
      <c r="E1232">
        <f t="shared" ca="1" si="233"/>
        <v>2929</v>
      </c>
      <c r="F1232">
        <f ca="1">(60+SUMIF(OFFSET(N1232,-$C1232+1,0,$C1232),"EN",OFFSET(O1232,-$C1232+1,0,$C1232)))*SummonTypeTable!$Q$2</f>
        <v>1390</v>
      </c>
      <c r="G1232" t="str">
        <f ca="1">IF(C1232=1,60*SummonTypeTable!$Q$2-OFFSET(F1232,0,-1),
IF(F1232&lt;&gt;OFFSET(F1232,-1,0),OFFSET(F1232,-1,0)-OFFSET(F1232,0,-1),""))</f>
        <v/>
      </c>
      <c r="H1232" t="str">
        <f ca="1">IF(C1232=1,60*SummonTypeTable!$Q$2/OFFSET(F1232,0,-1),
IF(F1232&lt;&gt;OFFSET(F1232,-1,0),OFFSET(F1232,-1,0)/OFFSET(F1232,0,-1),""))</f>
        <v/>
      </c>
      <c r="I1232">
        <f ca="1">(60+SUMIF(OFFSET(N1232,-$C1232+1,0,$C1232),"EN",OFFSET(O1232,-$C1232+1,0,$C1232))+SUMIF(OFFSET(S1232,-$C1232+1,0,$C1232),"EN",OFFSET(T1232,-$C1232+1,0,$C1232)))*SummonTypeTable!$Q$2</f>
        <v>1390</v>
      </c>
      <c r="J1232" t="str">
        <f ca="1">IF(C1232=1,60*SummonTypeTable!$Q$2-OFFSET(I1232,0,-4),
IF(I1232&lt;&gt;OFFSET(I1232,-1,0),OFFSET(I1232,-1,0)-OFFSET(I1232,0,-4),""))</f>
        <v/>
      </c>
      <c r="K1232" t="str">
        <f ca="1">IF(C1232=1,60*SummonTypeTable!$Q$2/OFFSET(I1232,0,-4),
IF(I1232&lt;&gt;OFFSET(I1232,-1,0),OFFSET(I1232,-1,0)/OFFSET(I1232,0,-4),""))</f>
        <v/>
      </c>
      <c r="L1232" t="str">
        <f t="shared" ca="1" si="236"/>
        <v>it</v>
      </c>
      <c r="M1232" t="s">
        <v>139</v>
      </c>
      <c r="N1232" t="s">
        <v>140</v>
      </c>
      <c r="O1232">
        <v>1</v>
      </c>
      <c r="P1232" t="str">
        <f t="shared" si="226"/>
        <v/>
      </c>
      <c r="Q1232" t="str">
        <f t="shared" ca="1" si="232"/>
        <v>cu</v>
      </c>
      <c r="R1232" t="s">
        <v>81</v>
      </c>
      <c r="S1232" t="s">
        <v>147</v>
      </c>
      <c r="T1232">
        <v>2450</v>
      </c>
      <c r="U1232" t="str">
        <f t="shared" ca="1" si="237"/>
        <v>it</v>
      </c>
      <c r="V1232" t="str">
        <f t="shared" si="227"/>
        <v>Cash_sCharacterGacha</v>
      </c>
      <c r="W1232">
        <f t="shared" si="228"/>
        <v>1</v>
      </c>
      <c r="X1232" t="str">
        <f t="shared" ca="1" si="229"/>
        <v>cu</v>
      </c>
      <c r="Y1232" t="str">
        <f t="shared" si="230"/>
        <v>GO</v>
      </c>
      <c r="Z1232">
        <f t="shared" si="231"/>
        <v>2450</v>
      </c>
    </row>
    <row r="1233" spans="1:26">
      <c r="A1233" t="str">
        <f t="shared" si="234"/>
        <v>rt4</v>
      </c>
      <c r="B1233" t="str">
        <f t="shared" si="235"/>
        <v>루틴4</v>
      </c>
      <c r="C1233">
        <v>96</v>
      </c>
      <c r="D1233">
        <v>24</v>
      </c>
      <c r="E1233">
        <f t="shared" ca="1" si="233"/>
        <v>2953</v>
      </c>
      <c r="F1233">
        <f ca="1">(60+SUMIF(OFFSET(N1233,-$C1233+1,0,$C1233),"EN",OFFSET(O1233,-$C1233+1,0,$C1233)))*SummonTypeTable!$Q$2</f>
        <v>1390</v>
      </c>
      <c r="G1233" t="str">
        <f ca="1">IF(C1233=1,60*SummonTypeTable!$Q$2-OFFSET(F1233,0,-1),
IF(F1233&lt;&gt;OFFSET(F1233,-1,0),OFFSET(F1233,-1,0)-OFFSET(F1233,0,-1),""))</f>
        <v/>
      </c>
      <c r="H1233" t="str">
        <f ca="1">IF(C1233=1,60*SummonTypeTable!$Q$2/OFFSET(F1233,0,-1),
IF(F1233&lt;&gt;OFFSET(F1233,-1,0),OFFSET(F1233,-1,0)/OFFSET(F1233,0,-1),""))</f>
        <v/>
      </c>
      <c r="I1233">
        <f ca="1">(60+SUMIF(OFFSET(N1233,-$C1233+1,0,$C1233),"EN",OFFSET(O1233,-$C1233+1,0,$C1233))+SUMIF(OFFSET(S1233,-$C1233+1,0,$C1233),"EN",OFFSET(T1233,-$C1233+1,0,$C1233)))*SummonTypeTable!$Q$2</f>
        <v>1390</v>
      </c>
      <c r="J1233" t="str">
        <f ca="1">IF(C1233=1,60*SummonTypeTable!$Q$2-OFFSET(I1233,0,-4),
IF(I1233&lt;&gt;OFFSET(I1233,-1,0),OFFSET(I1233,-1,0)-OFFSET(I1233,0,-4),""))</f>
        <v/>
      </c>
      <c r="K1233" t="str">
        <f ca="1">IF(C1233=1,60*SummonTypeTable!$Q$2/OFFSET(I1233,0,-4),
IF(I1233&lt;&gt;OFFSET(I1233,-1,0),OFFSET(I1233,-1,0)/OFFSET(I1233,0,-4),""))</f>
        <v/>
      </c>
      <c r="L1233" t="str">
        <f t="shared" ca="1" si="236"/>
        <v>cu</v>
      </c>
      <c r="M1233" t="s">
        <v>81</v>
      </c>
      <c r="N1233" t="s">
        <v>147</v>
      </c>
      <c r="O1233">
        <v>4950</v>
      </c>
      <c r="P1233" t="str">
        <f t="shared" si="226"/>
        <v/>
      </c>
      <c r="Q1233" t="str">
        <f t="shared" ca="1" si="232"/>
        <v>cu</v>
      </c>
      <c r="R1233" t="s">
        <v>81</v>
      </c>
      <c r="S1233" t="s">
        <v>147</v>
      </c>
      <c r="T1233">
        <v>2475</v>
      </c>
      <c r="U1233" t="str">
        <f t="shared" ca="1" si="237"/>
        <v>cu</v>
      </c>
      <c r="V1233" t="str">
        <f t="shared" si="227"/>
        <v>GO</v>
      </c>
      <c r="W1233">
        <f t="shared" si="228"/>
        <v>4950</v>
      </c>
      <c r="X1233" t="str">
        <f t="shared" ca="1" si="229"/>
        <v>cu</v>
      </c>
      <c r="Y1233" t="str">
        <f t="shared" si="230"/>
        <v>GO</v>
      </c>
      <c r="Z1233">
        <f t="shared" si="231"/>
        <v>2475</v>
      </c>
    </row>
    <row r="1234" spans="1:26">
      <c r="A1234" t="str">
        <f t="shared" si="234"/>
        <v>rt4</v>
      </c>
      <c r="B1234" t="str">
        <f t="shared" si="235"/>
        <v>루틴4</v>
      </c>
      <c r="C1234">
        <v>97</v>
      </c>
      <c r="D1234">
        <v>79</v>
      </c>
      <c r="E1234">
        <f t="shared" ca="1" si="233"/>
        <v>3032</v>
      </c>
      <c r="F1234">
        <f ca="1">(60+SUMIF(OFFSET(N1234,-$C1234+1,0,$C1234),"EN",OFFSET(O1234,-$C1234+1,0,$C1234)))*SummonTypeTable!$Q$2</f>
        <v>1506.6666666666665</v>
      </c>
      <c r="G1234">
        <f ca="1">IF(C1234=1,60*SummonTypeTable!$Q$2-OFFSET(F1234,0,-1),
IF(F1234&lt;&gt;OFFSET(F1234,-1,0),OFFSET(F1234,-1,0)-OFFSET(F1234,0,-1),""))</f>
        <v>-1642</v>
      </c>
      <c r="H1234">
        <f ca="1">IF(C1234=1,60*SummonTypeTable!$Q$2/OFFSET(F1234,0,-1),
IF(F1234&lt;&gt;OFFSET(F1234,-1,0),OFFSET(F1234,-1,0)/OFFSET(F1234,0,-1),""))</f>
        <v>0.45844327176781002</v>
      </c>
      <c r="I1234">
        <f ca="1">(60+SUMIF(OFFSET(N1234,-$C1234+1,0,$C1234),"EN",OFFSET(O1234,-$C1234+1,0,$C1234))+SUMIF(OFFSET(S1234,-$C1234+1,0,$C1234),"EN",OFFSET(T1234,-$C1234+1,0,$C1234)))*SummonTypeTable!$Q$2</f>
        <v>1506.6666666666665</v>
      </c>
      <c r="J1234">
        <f ca="1">IF(C1234=1,60*SummonTypeTable!$Q$2-OFFSET(I1234,0,-4),
IF(I1234&lt;&gt;OFFSET(I1234,-1,0),OFFSET(I1234,-1,0)-OFFSET(I1234,0,-4),""))</f>
        <v>-1642</v>
      </c>
      <c r="K1234">
        <f ca="1">IF(C1234=1,60*SummonTypeTable!$Q$2/OFFSET(I1234,0,-4),
IF(I1234&lt;&gt;OFFSET(I1234,-1,0),OFFSET(I1234,-1,0)/OFFSET(I1234,0,-4),""))</f>
        <v>0.45844327176781002</v>
      </c>
      <c r="L1234" t="str">
        <f t="shared" ca="1" si="236"/>
        <v>cu</v>
      </c>
      <c r="M1234" t="s">
        <v>81</v>
      </c>
      <c r="N1234" t="s">
        <v>146</v>
      </c>
      <c r="O1234">
        <v>175</v>
      </c>
      <c r="P1234" t="str">
        <f t="shared" si="226"/>
        <v>에너지너무많음</v>
      </c>
      <c r="Q1234" t="str">
        <f t="shared" ca="1" si="232"/>
        <v>cu</v>
      </c>
      <c r="R1234" t="s">
        <v>81</v>
      </c>
      <c r="S1234" t="s">
        <v>147</v>
      </c>
      <c r="T1234">
        <v>2500</v>
      </c>
      <c r="U1234" t="str">
        <f t="shared" ca="1" si="237"/>
        <v>cu</v>
      </c>
      <c r="V1234" t="str">
        <f t="shared" si="227"/>
        <v>EN</v>
      </c>
      <c r="W1234">
        <f t="shared" si="228"/>
        <v>175</v>
      </c>
      <c r="X1234" t="str">
        <f t="shared" ca="1" si="229"/>
        <v>cu</v>
      </c>
      <c r="Y1234" t="str">
        <f t="shared" si="230"/>
        <v>GO</v>
      </c>
      <c r="Z1234">
        <f t="shared" si="231"/>
        <v>2500</v>
      </c>
    </row>
    <row r="1235" spans="1:26">
      <c r="A1235" t="str">
        <f t="shared" si="234"/>
        <v>rt4</v>
      </c>
      <c r="B1235" t="str">
        <f t="shared" si="235"/>
        <v>루틴4</v>
      </c>
      <c r="C1235">
        <v>98</v>
      </c>
      <c r="D1235">
        <v>40</v>
      </c>
      <c r="E1235">
        <f t="shared" ca="1" si="233"/>
        <v>3072</v>
      </c>
      <c r="F1235">
        <f ca="1">(60+SUMIF(OFFSET(N1235,-$C1235+1,0,$C1235),"EN",OFFSET(O1235,-$C1235+1,0,$C1235)))*SummonTypeTable!$Q$2</f>
        <v>1506.6666666666665</v>
      </c>
      <c r="G1235" t="str">
        <f ca="1">IF(C1235=1,60*SummonTypeTable!$Q$2-OFFSET(F1235,0,-1),
IF(F1235&lt;&gt;OFFSET(F1235,-1,0),OFFSET(F1235,-1,0)-OFFSET(F1235,0,-1),""))</f>
        <v/>
      </c>
      <c r="H1235" t="str">
        <f ca="1">IF(C1235=1,60*SummonTypeTable!$Q$2/OFFSET(F1235,0,-1),
IF(F1235&lt;&gt;OFFSET(F1235,-1,0),OFFSET(F1235,-1,0)/OFFSET(F1235,0,-1),""))</f>
        <v/>
      </c>
      <c r="I1235">
        <f ca="1">(60+SUMIF(OFFSET(N1235,-$C1235+1,0,$C1235),"EN",OFFSET(O1235,-$C1235+1,0,$C1235))+SUMIF(OFFSET(S1235,-$C1235+1,0,$C1235),"EN",OFFSET(T1235,-$C1235+1,0,$C1235)))*SummonTypeTable!$Q$2</f>
        <v>1506.6666666666665</v>
      </c>
      <c r="J1235" t="str">
        <f ca="1">IF(C1235=1,60*SummonTypeTable!$Q$2-OFFSET(I1235,0,-4),
IF(I1235&lt;&gt;OFFSET(I1235,-1,0),OFFSET(I1235,-1,0)-OFFSET(I1235,0,-4),""))</f>
        <v/>
      </c>
      <c r="K1235" t="str">
        <f ca="1">IF(C1235=1,60*SummonTypeTable!$Q$2/OFFSET(I1235,0,-4),
IF(I1235&lt;&gt;OFFSET(I1235,-1,0),OFFSET(I1235,-1,0)/OFFSET(I1235,0,-4),""))</f>
        <v/>
      </c>
      <c r="L1235" t="str">
        <f t="shared" ca="1" si="236"/>
        <v>it</v>
      </c>
      <c r="M1235" t="s">
        <v>139</v>
      </c>
      <c r="N1235" t="s">
        <v>138</v>
      </c>
      <c r="O1235">
        <v>1</v>
      </c>
      <c r="P1235" t="str">
        <f t="shared" si="226"/>
        <v/>
      </c>
      <c r="Q1235" t="str">
        <f t="shared" ca="1" si="232"/>
        <v>cu</v>
      </c>
      <c r="R1235" t="s">
        <v>81</v>
      </c>
      <c r="S1235" t="s">
        <v>147</v>
      </c>
      <c r="T1235">
        <v>2525</v>
      </c>
      <c r="U1235" t="str">
        <f t="shared" ca="1" si="237"/>
        <v>it</v>
      </c>
      <c r="V1235" t="str">
        <f t="shared" si="227"/>
        <v>Cash_sSpellGacha</v>
      </c>
      <c r="W1235">
        <f t="shared" si="228"/>
        <v>1</v>
      </c>
      <c r="X1235" t="str">
        <f t="shared" ca="1" si="229"/>
        <v>cu</v>
      </c>
      <c r="Y1235" t="str">
        <f t="shared" si="230"/>
        <v>GO</v>
      </c>
      <c r="Z1235">
        <f t="shared" si="231"/>
        <v>2525</v>
      </c>
    </row>
    <row r="1236" spans="1:26">
      <c r="A1236" t="str">
        <f t="shared" si="234"/>
        <v>rt4</v>
      </c>
      <c r="B1236" t="str">
        <f t="shared" si="235"/>
        <v>루틴4</v>
      </c>
      <c r="C1236">
        <v>99</v>
      </c>
      <c r="D1236">
        <v>66</v>
      </c>
      <c r="E1236">
        <f t="shared" ca="1" si="233"/>
        <v>3138</v>
      </c>
      <c r="F1236">
        <f ca="1">(60+SUMIF(OFFSET(N1236,-$C1236+1,0,$C1236),"EN",OFFSET(O1236,-$C1236+1,0,$C1236)))*SummonTypeTable!$Q$2</f>
        <v>1506.6666666666665</v>
      </c>
      <c r="G1236" t="str">
        <f ca="1">IF(C1236=1,60*SummonTypeTable!$Q$2-OFFSET(F1236,0,-1),
IF(F1236&lt;&gt;OFFSET(F1236,-1,0),OFFSET(F1236,-1,0)-OFFSET(F1236,0,-1),""))</f>
        <v/>
      </c>
      <c r="H1236" t="str">
        <f ca="1">IF(C1236=1,60*SummonTypeTable!$Q$2/OFFSET(F1236,0,-1),
IF(F1236&lt;&gt;OFFSET(F1236,-1,0),OFFSET(F1236,-1,0)/OFFSET(F1236,0,-1),""))</f>
        <v/>
      </c>
      <c r="I1236">
        <f ca="1">(60+SUMIF(OFFSET(N1236,-$C1236+1,0,$C1236),"EN",OFFSET(O1236,-$C1236+1,0,$C1236))+SUMIF(OFFSET(S1236,-$C1236+1,0,$C1236),"EN",OFFSET(T1236,-$C1236+1,0,$C1236)))*SummonTypeTable!$Q$2</f>
        <v>1506.6666666666665</v>
      </c>
      <c r="J1236" t="str">
        <f ca="1">IF(C1236=1,60*SummonTypeTable!$Q$2-OFFSET(I1236,0,-4),
IF(I1236&lt;&gt;OFFSET(I1236,-1,0),OFFSET(I1236,-1,0)-OFFSET(I1236,0,-4),""))</f>
        <v/>
      </c>
      <c r="K1236" t="str">
        <f ca="1">IF(C1236=1,60*SummonTypeTable!$Q$2/OFFSET(I1236,0,-4),
IF(I1236&lt;&gt;OFFSET(I1236,-1,0),OFFSET(I1236,-1,0)/OFFSET(I1236,0,-4),""))</f>
        <v/>
      </c>
      <c r="L1236" t="str">
        <f t="shared" ca="1" si="236"/>
        <v>cu</v>
      </c>
      <c r="M1236" t="s">
        <v>81</v>
      </c>
      <c r="N1236" t="s">
        <v>147</v>
      </c>
      <c r="O1236">
        <v>5100</v>
      </c>
      <c r="P1236" t="str">
        <f t="shared" si="226"/>
        <v/>
      </c>
      <c r="Q1236" t="str">
        <f t="shared" ca="1" si="232"/>
        <v>cu</v>
      </c>
      <c r="R1236" t="s">
        <v>81</v>
      </c>
      <c r="S1236" t="s">
        <v>147</v>
      </c>
      <c r="T1236">
        <v>2550</v>
      </c>
      <c r="U1236" t="str">
        <f t="shared" ca="1" si="237"/>
        <v>cu</v>
      </c>
      <c r="V1236" t="str">
        <f t="shared" si="227"/>
        <v>GO</v>
      </c>
      <c r="W1236">
        <f t="shared" si="228"/>
        <v>5100</v>
      </c>
      <c r="X1236" t="str">
        <f t="shared" ca="1" si="229"/>
        <v>cu</v>
      </c>
      <c r="Y1236" t="str">
        <f t="shared" si="230"/>
        <v>GO</v>
      </c>
      <c r="Z1236">
        <f t="shared" si="231"/>
        <v>2550</v>
      </c>
    </row>
    <row r="1237" spans="1:26">
      <c r="A1237" t="str">
        <f t="shared" si="234"/>
        <v>rt4</v>
      </c>
      <c r="B1237" t="str">
        <f t="shared" si="235"/>
        <v>루틴4</v>
      </c>
      <c r="C1237">
        <v>100</v>
      </c>
      <c r="D1237">
        <v>89</v>
      </c>
      <c r="E1237">
        <f t="shared" ca="1" si="233"/>
        <v>3227</v>
      </c>
      <c r="F1237">
        <f ca="1">(60+SUMIF(OFFSET(N1237,-$C1237+1,0,$C1237),"EN",OFFSET(O1237,-$C1237+1,0,$C1237)))*SummonTypeTable!$Q$2</f>
        <v>1506.6666666666665</v>
      </c>
      <c r="G1237" t="str">
        <f ca="1">IF(C1237=1,60*SummonTypeTable!$Q$2-OFFSET(F1237,0,-1),
IF(F1237&lt;&gt;OFFSET(F1237,-1,0),OFFSET(F1237,-1,0)-OFFSET(F1237,0,-1),""))</f>
        <v/>
      </c>
      <c r="H1237" t="str">
        <f ca="1">IF(C1237=1,60*SummonTypeTable!$Q$2/OFFSET(F1237,0,-1),
IF(F1237&lt;&gt;OFFSET(F1237,-1,0),OFFSET(F1237,-1,0)/OFFSET(F1237,0,-1),""))</f>
        <v/>
      </c>
      <c r="I1237">
        <f ca="1">(60+SUMIF(OFFSET(N1237,-$C1237+1,0,$C1237),"EN",OFFSET(O1237,-$C1237+1,0,$C1237))+SUMIF(OFFSET(S1237,-$C1237+1,0,$C1237),"EN",OFFSET(T1237,-$C1237+1,0,$C1237)))*SummonTypeTable!$Q$2</f>
        <v>1506.6666666666665</v>
      </c>
      <c r="J1237" t="str">
        <f ca="1">IF(C1237=1,60*SummonTypeTable!$Q$2-OFFSET(I1237,0,-4),
IF(I1237&lt;&gt;OFFSET(I1237,-1,0),OFFSET(I1237,-1,0)-OFFSET(I1237,0,-4),""))</f>
        <v/>
      </c>
      <c r="K1237" t="str">
        <f ca="1">IF(C1237=1,60*SummonTypeTable!$Q$2/OFFSET(I1237,0,-4),
IF(I1237&lt;&gt;OFFSET(I1237,-1,0),OFFSET(I1237,-1,0)/OFFSET(I1237,0,-4),""))</f>
        <v/>
      </c>
      <c r="L1237" t="str">
        <f t="shared" ca="1" si="236"/>
        <v>it</v>
      </c>
      <c r="M1237" t="s">
        <v>139</v>
      </c>
      <c r="N1237" t="s">
        <v>158</v>
      </c>
      <c r="O1237">
        <v>1</v>
      </c>
      <c r="P1237" t="str">
        <f t="shared" si="226"/>
        <v/>
      </c>
      <c r="Q1237" t="str">
        <f t="shared" ca="1" si="232"/>
        <v>cu</v>
      </c>
      <c r="R1237" t="s">
        <v>81</v>
      </c>
      <c r="S1237" t="s">
        <v>147</v>
      </c>
      <c r="T1237">
        <v>2575</v>
      </c>
      <c r="U1237" t="str">
        <f t="shared" ca="1" si="237"/>
        <v>it</v>
      </c>
      <c r="V1237" t="str">
        <f t="shared" si="227"/>
        <v>Cash_sEquipGacha</v>
      </c>
      <c r="W1237">
        <f t="shared" si="228"/>
        <v>1</v>
      </c>
      <c r="X1237" t="str">
        <f t="shared" ca="1" si="229"/>
        <v>cu</v>
      </c>
      <c r="Y1237" t="str">
        <f t="shared" si="230"/>
        <v>GO</v>
      </c>
      <c r="Z1237">
        <f t="shared" si="231"/>
        <v>2575</v>
      </c>
    </row>
    <row r="1238" spans="1:26">
      <c r="A1238" t="str">
        <f t="shared" si="234"/>
        <v>rt4</v>
      </c>
      <c r="B1238" t="str">
        <f t="shared" si="235"/>
        <v>루틴4</v>
      </c>
      <c r="C1238">
        <v>101</v>
      </c>
      <c r="D1238">
        <v>65</v>
      </c>
      <c r="E1238">
        <f t="shared" ca="1" si="233"/>
        <v>3292</v>
      </c>
      <c r="F1238">
        <f ca="1">(60+SUMIF(OFFSET(N1238,-$C1238+1,0,$C1238),"EN",OFFSET(O1238,-$C1238+1,0,$C1238)))*SummonTypeTable!$Q$2</f>
        <v>1506.6666666666665</v>
      </c>
      <c r="G1238" t="str">
        <f ca="1">IF(C1238=1,60*SummonTypeTable!$Q$2-OFFSET(F1238,0,-1),
IF(F1238&lt;&gt;OFFSET(F1238,-1,0),OFFSET(F1238,-1,0)-OFFSET(F1238,0,-1),""))</f>
        <v/>
      </c>
      <c r="H1238" t="str">
        <f ca="1">IF(C1238=1,60*SummonTypeTable!$Q$2/OFFSET(F1238,0,-1),
IF(F1238&lt;&gt;OFFSET(F1238,-1,0),OFFSET(F1238,-1,0)/OFFSET(F1238,0,-1),""))</f>
        <v/>
      </c>
      <c r="I1238">
        <f ca="1">(60+SUMIF(OFFSET(N1238,-$C1238+1,0,$C1238),"EN",OFFSET(O1238,-$C1238+1,0,$C1238))+SUMIF(OFFSET(S1238,-$C1238+1,0,$C1238),"EN",OFFSET(T1238,-$C1238+1,0,$C1238)))*SummonTypeTable!$Q$2</f>
        <v>1506.6666666666665</v>
      </c>
      <c r="J1238" t="str">
        <f ca="1">IF(C1238=1,60*SummonTypeTable!$Q$2-OFFSET(I1238,0,-4),
IF(I1238&lt;&gt;OFFSET(I1238,-1,0),OFFSET(I1238,-1,0)-OFFSET(I1238,0,-4),""))</f>
        <v/>
      </c>
      <c r="K1238" t="str">
        <f ca="1">IF(C1238=1,60*SummonTypeTable!$Q$2/OFFSET(I1238,0,-4),
IF(I1238&lt;&gt;OFFSET(I1238,-1,0),OFFSET(I1238,-1,0)/OFFSET(I1238,0,-4),""))</f>
        <v/>
      </c>
      <c r="L1238" t="str">
        <f t="shared" ca="1" si="236"/>
        <v>cu</v>
      </c>
      <c r="M1238" t="s">
        <v>81</v>
      </c>
      <c r="N1238" t="s">
        <v>153</v>
      </c>
      <c r="O1238">
        <v>18</v>
      </c>
      <c r="P1238" t="str">
        <f t="shared" si="226"/>
        <v/>
      </c>
      <c r="Q1238" t="str">
        <f t="shared" ca="1" si="232"/>
        <v>cu</v>
      </c>
      <c r="R1238" t="s">
        <v>81</v>
      </c>
      <c r="S1238" t="s">
        <v>153</v>
      </c>
      <c r="T1238">
        <v>6</v>
      </c>
      <c r="U1238" t="str">
        <f t="shared" ca="1" si="237"/>
        <v>cu</v>
      </c>
      <c r="V1238" t="str">
        <f t="shared" si="227"/>
        <v>DI</v>
      </c>
      <c r="W1238">
        <f t="shared" si="228"/>
        <v>18</v>
      </c>
      <c r="X1238" t="str">
        <f t="shared" ca="1" si="229"/>
        <v>cu</v>
      </c>
      <c r="Y1238" t="str">
        <f t="shared" si="230"/>
        <v>DI</v>
      </c>
      <c r="Z1238">
        <f t="shared" si="231"/>
        <v>6</v>
      </c>
    </row>
    <row r="1239" spans="1:26">
      <c r="A1239" t="str">
        <f t="shared" si="234"/>
        <v>rt4</v>
      </c>
      <c r="B1239" t="str">
        <f t="shared" si="235"/>
        <v>루틴4</v>
      </c>
      <c r="C1239">
        <v>102</v>
      </c>
      <c r="D1239">
        <v>55</v>
      </c>
      <c r="E1239">
        <f t="shared" ca="1" si="233"/>
        <v>3347</v>
      </c>
      <c r="F1239">
        <f ca="1">(60+SUMIF(OFFSET(N1239,-$C1239+1,0,$C1239),"EN",OFFSET(O1239,-$C1239+1,0,$C1239)))*SummonTypeTable!$Q$2</f>
        <v>1506.6666666666665</v>
      </c>
      <c r="G1239" t="str">
        <f ca="1">IF(C1239=1,60*SummonTypeTable!$Q$2-OFFSET(F1239,0,-1),
IF(F1239&lt;&gt;OFFSET(F1239,-1,0),OFFSET(F1239,-1,0)-OFFSET(F1239,0,-1),""))</f>
        <v/>
      </c>
      <c r="H1239" t="str">
        <f ca="1">IF(C1239=1,60*SummonTypeTable!$Q$2/OFFSET(F1239,0,-1),
IF(F1239&lt;&gt;OFFSET(F1239,-1,0),OFFSET(F1239,-1,0)/OFFSET(F1239,0,-1),""))</f>
        <v/>
      </c>
      <c r="I1239">
        <f ca="1">(60+SUMIF(OFFSET(N1239,-$C1239+1,0,$C1239),"EN",OFFSET(O1239,-$C1239+1,0,$C1239))+SUMIF(OFFSET(S1239,-$C1239+1,0,$C1239),"EN",OFFSET(T1239,-$C1239+1,0,$C1239)))*SummonTypeTable!$Q$2</f>
        <v>1506.6666666666665</v>
      </c>
      <c r="J1239" t="str">
        <f ca="1">IF(C1239=1,60*SummonTypeTable!$Q$2-OFFSET(I1239,0,-4),
IF(I1239&lt;&gt;OFFSET(I1239,-1,0),OFFSET(I1239,-1,0)-OFFSET(I1239,0,-4),""))</f>
        <v/>
      </c>
      <c r="K1239" t="str">
        <f ca="1">IF(C1239=1,60*SummonTypeTable!$Q$2/OFFSET(I1239,0,-4),
IF(I1239&lt;&gt;OFFSET(I1239,-1,0),OFFSET(I1239,-1,0)/OFFSET(I1239,0,-4),""))</f>
        <v/>
      </c>
      <c r="L1239" t="str">
        <f t="shared" ca="1" si="236"/>
        <v>it</v>
      </c>
      <c r="M1239" t="s">
        <v>139</v>
      </c>
      <c r="N1239" t="s">
        <v>140</v>
      </c>
      <c r="O1239">
        <v>1</v>
      </c>
      <c r="P1239" t="str">
        <f t="shared" si="226"/>
        <v/>
      </c>
      <c r="Q1239" t="str">
        <f t="shared" ca="1" si="232"/>
        <v>cu</v>
      </c>
      <c r="R1239" t="s">
        <v>81</v>
      </c>
      <c r="S1239" t="s">
        <v>147</v>
      </c>
      <c r="T1239">
        <v>2625</v>
      </c>
      <c r="U1239" t="str">
        <f t="shared" ca="1" si="237"/>
        <v>it</v>
      </c>
      <c r="V1239" t="str">
        <f t="shared" si="227"/>
        <v>Cash_sCharacterGacha</v>
      </c>
      <c r="W1239">
        <f t="shared" si="228"/>
        <v>1</v>
      </c>
      <c r="X1239" t="str">
        <f t="shared" ca="1" si="229"/>
        <v>cu</v>
      </c>
      <c r="Y1239" t="str">
        <f t="shared" si="230"/>
        <v>GO</v>
      </c>
      <c r="Z1239">
        <f t="shared" si="231"/>
        <v>2625</v>
      </c>
    </row>
    <row r="1240" spans="1:26">
      <c r="A1240" t="str">
        <f t="shared" si="234"/>
        <v>rt4</v>
      </c>
      <c r="B1240" t="str">
        <f t="shared" si="235"/>
        <v>루틴4</v>
      </c>
      <c r="C1240">
        <v>103</v>
      </c>
      <c r="D1240">
        <v>125</v>
      </c>
      <c r="E1240">
        <f t="shared" ca="1" si="233"/>
        <v>3472</v>
      </c>
      <c r="F1240">
        <f ca="1">(60+SUMIF(OFFSET(N1240,-$C1240+1,0,$C1240),"EN",OFFSET(O1240,-$C1240+1,0,$C1240)))*SummonTypeTable!$Q$2</f>
        <v>1506.6666666666665</v>
      </c>
      <c r="G1240" t="str">
        <f ca="1">IF(C1240=1,60*SummonTypeTable!$Q$2-OFFSET(F1240,0,-1),
IF(F1240&lt;&gt;OFFSET(F1240,-1,0),OFFSET(F1240,-1,0)-OFFSET(F1240,0,-1),""))</f>
        <v/>
      </c>
      <c r="H1240" t="str">
        <f ca="1">IF(C1240=1,60*SummonTypeTable!$Q$2/OFFSET(F1240,0,-1),
IF(F1240&lt;&gt;OFFSET(F1240,-1,0),OFFSET(F1240,-1,0)/OFFSET(F1240,0,-1),""))</f>
        <v/>
      </c>
      <c r="I1240">
        <f ca="1">(60+SUMIF(OFFSET(N1240,-$C1240+1,0,$C1240),"EN",OFFSET(O1240,-$C1240+1,0,$C1240))+SUMIF(OFFSET(S1240,-$C1240+1,0,$C1240),"EN",OFFSET(T1240,-$C1240+1,0,$C1240)))*SummonTypeTable!$Q$2</f>
        <v>1506.6666666666665</v>
      </c>
      <c r="J1240" t="str">
        <f ca="1">IF(C1240=1,60*SummonTypeTable!$Q$2-OFFSET(I1240,0,-4),
IF(I1240&lt;&gt;OFFSET(I1240,-1,0),OFFSET(I1240,-1,0)-OFFSET(I1240,0,-4),""))</f>
        <v/>
      </c>
      <c r="K1240" t="str">
        <f ca="1">IF(C1240=1,60*SummonTypeTable!$Q$2/OFFSET(I1240,0,-4),
IF(I1240&lt;&gt;OFFSET(I1240,-1,0),OFFSET(I1240,-1,0)/OFFSET(I1240,0,-4),""))</f>
        <v/>
      </c>
      <c r="L1240" t="str">
        <f t="shared" ca="1" si="236"/>
        <v>cu</v>
      </c>
      <c r="M1240" t="s">
        <v>81</v>
      </c>
      <c r="N1240" t="s">
        <v>147</v>
      </c>
      <c r="O1240">
        <v>5300</v>
      </c>
      <c r="P1240" t="str">
        <f t="shared" si="226"/>
        <v/>
      </c>
      <c r="Q1240" t="str">
        <f t="shared" ca="1" si="232"/>
        <v>cu</v>
      </c>
      <c r="R1240" t="s">
        <v>81</v>
      </c>
      <c r="S1240" t="s">
        <v>147</v>
      </c>
      <c r="T1240">
        <v>2650</v>
      </c>
      <c r="U1240" t="str">
        <f t="shared" ca="1" si="237"/>
        <v>cu</v>
      </c>
      <c r="V1240" t="str">
        <f t="shared" si="227"/>
        <v>GO</v>
      </c>
      <c r="W1240">
        <f t="shared" si="228"/>
        <v>5300</v>
      </c>
      <c r="X1240" t="str">
        <f t="shared" ca="1" si="229"/>
        <v>cu</v>
      </c>
      <c r="Y1240" t="str">
        <f t="shared" si="230"/>
        <v>GO</v>
      </c>
      <c r="Z1240">
        <f t="shared" si="231"/>
        <v>2650</v>
      </c>
    </row>
    <row r="1241" spans="1:26">
      <c r="A1241" t="str">
        <f t="shared" si="234"/>
        <v>rt4</v>
      </c>
      <c r="B1241" t="str">
        <f t="shared" si="235"/>
        <v>루틴4</v>
      </c>
      <c r="C1241">
        <v>104</v>
      </c>
      <c r="D1241">
        <v>96</v>
      </c>
      <c r="E1241">
        <f t="shared" ca="1" si="233"/>
        <v>3568</v>
      </c>
      <c r="F1241">
        <f ca="1">(60+SUMIF(OFFSET(N1241,-$C1241+1,0,$C1241),"EN",OFFSET(O1241,-$C1241+1,0,$C1241)))*SummonTypeTable!$Q$2</f>
        <v>1613.3333333333333</v>
      </c>
      <c r="G1241">
        <f ca="1">IF(C1241=1,60*SummonTypeTable!$Q$2-OFFSET(F1241,0,-1),
IF(F1241&lt;&gt;OFFSET(F1241,-1,0),OFFSET(F1241,-1,0)-OFFSET(F1241,0,-1),""))</f>
        <v>-2061.3333333333335</v>
      </c>
      <c r="H1241">
        <f ca="1">IF(C1241=1,60*SummonTypeTable!$Q$2/OFFSET(F1241,0,-1),
IF(F1241&lt;&gt;OFFSET(F1241,-1,0),OFFSET(F1241,-1,0)/OFFSET(F1241,0,-1),""))</f>
        <v>0.42227204783258593</v>
      </c>
      <c r="I1241">
        <f ca="1">(60+SUMIF(OFFSET(N1241,-$C1241+1,0,$C1241),"EN",OFFSET(O1241,-$C1241+1,0,$C1241))+SUMIF(OFFSET(S1241,-$C1241+1,0,$C1241),"EN",OFFSET(T1241,-$C1241+1,0,$C1241)))*SummonTypeTable!$Q$2</f>
        <v>1613.3333333333333</v>
      </c>
      <c r="J1241">
        <f ca="1">IF(C1241=1,60*SummonTypeTable!$Q$2-OFFSET(I1241,0,-4),
IF(I1241&lt;&gt;OFFSET(I1241,-1,0),OFFSET(I1241,-1,0)-OFFSET(I1241,0,-4),""))</f>
        <v>-2061.3333333333335</v>
      </c>
      <c r="K1241">
        <f ca="1">IF(C1241=1,60*SummonTypeTable!$Q$2/OFFSET(I1241,0,-4),
IF(I1241&lt;&gt;OFFSET(I1241,-1,0),OFFSET(I1241,-1,0)/OFFSET(I1241,0,-4),""))</f>
        <v>0.42227204783258593</v>
      </c>
      <c r="L1241" t="str">
        <f t="shared" ca="1" si="236"/>
        <v>cu</v>
      </c>
      <c r="M1241" t="s">
        <v>81</v>
      </c>
      <c r="N1241" t="s">
        <v>146</v>
      </c>
      <c r="O1241">
        <v>160</v>
      </c>
      <c r="P1241" t="str">
        <f t="shared" si="226"/>
        <v>에너지너무많음</v>
      </c>
      <c r="Q1241" t="str">
        <f t="shared" ca="1" si="232"/>
        <v>cu</v>
      </c>
      <c r="R1241" t="s">
        <v>81</v>
      </c>
      <c r="S1241" t="s">
        <v>147</v>
      </c>
      <c r="T1241">
        <v>2675</v>
      </c>
      <c r="U1241" t="str">
        <f t="shared" ca="1" si="237"/>
        <v>cu</v>
      </c>
      <c r="V1241" t="str">
        <f t="shared" si="227"/>
        <v>EN</v>
      </c>
      <c r="W1241">
        <f t="shared" si="228"/>
        <v>160</v>
      </c>
      <c r="X1241" t="str">
        <f t="shared" ca="1" si="229"/>
        <v>cu</v>
      </c>
      <c r="Y1241" t="str">
        <f t="shared" si="230"/>
        <v>GO</v>
      </c>
      <c r="Z1241">
        <f t="shared" si="231"/>
        <v>2675</v>
      </c>
    </row>
    <row r="1242" spans="1:26">
      <c r="A1242" t="str">
        <f t="shared" si="234"/>
        <v>rt4</v>
      </c>
      <c r="B1242" t="str">
        <f t="shared" si="235"/>
        <v>루틴4</v>
      </c>
      <c r="C1242">
        <v>105</v>
      </c>
      <c r="D1242">
        <v>66</v>
      </c>
      <c r="E1242">
        <f t="shared" ca="1" si="233"/>
        <v>3634</v>
      </c>
      <c r="F1242">
        <f ca="1">(60+SUMIF(OFFSET(N1242,-$C1242+1,0,$C1242),"EN",OFFSET(O1242,-$C1242+1,0,$C1242)))*SummonTypeTable!$Q$2</f>
        <v>1613.3333333333333</v>
      </c>
      <c r="G1242" t="str">
        <f ca="1">IF(C1242=1,60*SummonTypeTable!$Q$2-OFFSET(F1242,0,-1),
IF(F1242&lt;&gt;OFFSET(F1242,-1,0),OFFSET(F1242,-1,0)-OFFSET(F1242,0,-1),""))</f>
        <v/>
      </c>
      <c r="H1242" t="str">
        <f ca="1">IF(C1242=1,60*SummonTypeTable!$Q$2/OFFSET(F1242,0,-1),
IF(F1242&lt;&gt;OFFSET(F1242,-1,0),OFFSET(F1242,-1,0)/OFFSET(F1242,0,-1),""))</f>
        <v/>
      </c>
      <c r="I1242">
        <f ca="1">(60+SUMIF(OFFSET(N1242,-$C1242+1,0,$C1242),"EN",OFFSET(O1242,-$C1242+1,0,$C1242))+SUMIF(OFFSET(S1242,-$C1242+1,0,$C1242),"EN",OFFSET(T1242,-$C1242+1,0,$C1242)))*SummonTypeTable!$Q$2</f>
        <v>1613.3333333333333</v>
      </c>
      <c r="J1242" t="str">
        <f ca="1">IF(C1242=1,60*SummonTypeTable!$Q$2-OFFSET(I1242,0,-4),
IF(I1242&lt;&gt;OFFSET(I1242,-1,0),OFFSET(I1242,-1,0)-OFFSET(I1242,0,-4),""))</f>
        <v/>
      </c>
      <c r="K1242" t="str">
        <f ca="1">IF(C1242=1,60*SummonTypeTable!$Q$2/OFFSET(I1242,0,-4),
IF(I1242&lt;&gt;OFFSET(I1242,-1,0),OFFSET(I1242,-1,0)/OFFSET(I1242,0,-4),""))</f>
        <v/>
      </c>
      <c r="L1242" t="str">
        <f t="shared" ca="1" si="236"/>
        <v>it</v>
      </c>
      <c r="M1242" t="s">
        <v>139</v>
      </c>
      <c r="N1242" t="s">
        <v>138</v>
      </c>
      <c r="O1242">
        <v>1</v>
      </c>
      <c r="P1242" t="str">
        <f t="shared" si="226"/>
        <v/>
      </c>
      <c r="Q1242" t="str">
        <f t="shared" ca="1" si="232"/>
        <v>cu</v>
      </c>
      <c r="R1242" t="s">
        <v>81</v>
      </c>
      <c r="S1242" t="s">
        <v>147</v>
      </c>
      <c r="T1242">
        <v>2700</v>
      </c>
      <c r="U1242" t="str">
        <f t="shared" ca="1" si="237"/>
        <v>it</v>
      </c>
      <c r="V1242" t="str">
        <f t="shared" si="227"/>
        <v>Cash_sSpellGacha</v>
      </c>
      <c r="W1242">
        <f t="shared" si="228"/>
        <v>1</v>
      </c>
      <c r="X1242" t="str">
        <f t="shared" ca="1" si="229"/>
        <v>cu</v>
      </c>
      <c r="Y1242" t="str">
        <f t="shared" si="230"/>
        <v>GO</v>
      </c>
      <c r="Z1242">
        <f t="shared" si="231"/>
        <v>2700</v>
      </c>
    </row>
    <row r="1243" spans="1:26">
      <c r="A1243" t="str">
        <f t="shared" si="234"/>
        <v>rt4</v>
      </c>
      <c r="B1243" t="str">
        <f t="shared" si="235"/>
        <v>루틴4</v>
      </c>
      <c r="C1243">
        <v>106</v>
      </c>
      <c r="D1243">
        <v>115</v>
      </c>
      <c r="E1243">
        <f t="shared" ca="1" si="233"/>
        <v>3749</v>
      </c>
      <c r="F1243">
        <f ca="1">(60+SUMIF(OFFSET(N1243,-$C1243+1,0,$C1243),"EN",OFFSET(O1243,-$C1243+1,0,$C1243)))*SummonTypeTable!$Q$2</f>
        <v>1613.3333333333333</v>
      </c>
      <c r="G1243" t="str">
        <f ca="1">IF(C1243=1,60*SummonTypeTable!$Q$2-OFFSET(F1243,0,-1),
IF(F1243&lt;&gt;OFFSET(F1243,-1,0),OFFSET(F1243,-1,0)-OFFSET(F1243,0,-1),""))</f>
        <v/>
      </c>
      <c r="H1243" t="str">
        <f ca="1">IF(C1243=1,60*SummonTypeTable!$Q$2/OFFSET(F1243,0,-1),
IF(F1243&lt;&gt;OFFSET(F1243,-1,0),OFFSET(F1243,-1,0)/OFFSET(F1243,0,-1),""))</f>
        <v/>
      </c>
      <c r="I1243">
        <f ca="1">(60+SUMIF(OFFSET(N1243,-$C1243+1,0,$C1243),"EN",OFFSET(O1243,-$C1243+1,0,$C1243))+SUMIF(OFFSET(S1243,-$C1243+1,0,$C1243),"EN",OFFSET(T1243,-$C1243+1,0,$C1243)))*SummonTypeTable!$Q$2</f>
        <v>1613.3333333333333</v>
      </c>
      <c r="J1243" t="str">
        <f ca="1">IF(C1243=1,60*SummonTypeTable!$Q$2-OFFSET(I1243,0,-4),
IF(I1243&lt;&gt;OFFSET(I1243,-1,0),OFFSET(I1243,-1,0)-OFFSET(I1243,0,-4),""))</f>
        <v/>
      </c>
      <c r="K1243" t="str">
        <f ca="1">IF(C1243=1,60*SummonTypeTable!$Q$2/OFFSET(I1243,0,-4),
IF(I1243&lt;&gt;OFFSET(I1243,-1,0),OFFSET(I1243,-1,0)/OFFSET(I1243,0,-4),""))</f>
        <v/>
      </c>
      <c r="L1243" t="str">
        <f t="shared" ca="1" si="236"/>
        <v>cu</v>
      </c>
      <c r="M1243" t="s">
        <v>81</v>
      </c>
      <c r="N1243" t="s">
        <v>147</v>
      </c>
      <c r="O1243">
        <v>5450</v>
      </c>
      <c r="P1243" t="str">
        <f t="shared" si="226"/>
        <v/>
      </c>
      <c r="Q1243" t="str">
        <f t="shared" ca="1" si="232"/>
        <v>cu</v>
      </c>
      <c r="R1243" t="s">
        <v>81</v>
      </c>
      <c r="S1243" t="s">
        <v>147</v>
      </c>
      <c r="T1243">
        <v>2725</v>
      </c>
      <c r="U1243" t="str">
        <f t="shared" ca="1" si="237"/>
        <v>cu</v>
      </c>
      <c r="V1243" t="str">
        <f t="shared" si="227"/>
        <v>GO</v>
      </c>
      <c r="W1243">
        <f t="shared" si="228"/>
        <v>5450</v>
      </c>
      <c r="X1243" t="str">
        <f t="shared" ca="1" si="229"/>
        <v>cu</v>
      </c>
      <c r="Y1243" t="str">
        <f t="shared" si="230"/>
        <v>GO</v>
      </c>
      <c r="Z1243">
        <f t="shared" si="231"/>
        <v>2725</v>
      </c>
    </row>
    <row r="1244" spans="1:26">
      <c r="A1244" t="str">
        <f t="shared" si="234"/>
        <v>rt4</v>
      </c>
      <c r="B1244" t="str">
        <f t="shared" si="235"/>
        <v>루틴4</v>
      </c>
      <c r="C1244">
        <v>107</v>
      </c>
      <c r="D1244">
        <v>111</v>
      </c>
      <c r="E1244">
        <f t="shared" ca="1" si="233"/>
        <v>3860</v>
      </c>
      <c r="F1244">
        <f ca="1">(60+SUMIF(OFFSET(N1244,-$C1244+1,0,$C1244),"EN",OFFSET(O1244,-$C1244+1,0,$C1244)))*SummonTypeTable!$Q$2</f>
        <v>1733.3333333333333</v>
      </c>
      <c r="G1244">
        <f ca="1">IF(C1244=1,60*SummonTypeTable!$Q$2-OFFSET(F1244,0,-1),
IF(F1244&lt;&gt;OFFSET(F1244,-1,0),OFFSET(F1244,-1,0)-OFFSET(F1244,0,-1),""))</f>
        <v>-2246.666666666667</v>
      </c>
      <c r="H1244">
        <f ca="1">IF(C1244=1,60*SummonTypeTable!$Q$2/OFFSET(F1244,0,-1),
IF(F1244&lt;&gt;OFFSET(F1244,-1,0),OFFSET(F1244,-1,0)/OFFSET(F1244,0,-1),""))</f>
        <v>0.4179620034542314</v>
      </c>
      <c r="I1244">
        <f ca="1">(60+SUMIF(OFFSET(N1244,-$C1244+1,0,$C1244),"EN",OFFSET(O1244,-$C1244+1,0,$C1244))+SUMIF(OFFSET(S1244,-$C1244+1,0,$C1244),"EN",OFFSET(T1244,-$C1244+1,0,$C1244)))*SummonTypeTable!$Q$2</f>
        <v>1733.3333333333333</v>
      </c>
      <c r="J1244">
        <f ca="1">IF(C1244=1,60*SummonTypeTable!$Q$2-OFFSET(I1244,0,-4),
IF(I1244&lt;&gt;OFFSET(I1244,-1,0),OFFSET(I1244,-1,0)-OFFSET(I1244,0,-4),""))</f>
        <v>-2246.666666666667</v>
      </c>
      <c r="K1244">
        <f ca="1">IF(C1244=1,60*SummonTypeTable!$Q$2/OFFSET(I1244,0,-4),
IF(I1244&lt;&gt;OFFSET(I1244,-1,0),OFFSET(I1244,-1,0)/OFFSET(I1244,0,-4),""))</f>
        <v>0.4179620034542314</v>
      </c>
      <c r="L1244" t="str">
        <f t="shared" ca="1" si="236"/>
        <v>cu</v>
      </c>
      <c r="M1244" t="s">
        <v>81</v>
      </c>
      <c r="N1244" t="s">
        <v>146</v>
      </c>
      <c r="O1244">
        <v>180</v>
      </c>
      <c r="P1244" t="str">
        <f t="shared" si="226"/>
        <v>에너지너무많음</v>
      </c>
      <c r="Q1244" t="str">
        <f t="shared" ca="1" si="232"/>
        <v>cu</v>
      </c>
      <c r="R1244" t="s">
        <v>81</v>
      </c>
      <c r="S1244" t="s">
        <v>147</v>
      </c>
      <c r="T1244">
        <v>2750</v>
      </c>
      <c r="U1244" t="str">
        <f t="shared" ca="1" si="237"/>
        <v>cu</v>
      </c>
      <c r="V1244" t="str">
        <f t="shared" si="227"/>
        <v>EN</v>
      </c>
      <c r="W1244">
        <f t="shared" si="228"/>
        <v>180</v>
      </c>
      <c r="X1244" t="str">
        <f t="shared" ca="1" si="229"/>
        <v>cu</v>
      </c>
      <c r="Y1244" t="str">
        <f t="shared" si="230"/>
        <v>GO</v>
      </c>
      <c r="Z1244">
        <f t="shared" si="231"/>
        <v>2750</v>
      </c>
    </row>
    <row r="1245" spans="1:26">
      <c r="A1245" t="str">
        <f t="shared" si="234"/>
        <v>rt4</v>
      </c>
      <c r="B1245" t="str">
        <f t="shared" si="235"/>
        <v>루틴4</v>
      </c>
      <c r="C1245">
        <v>108</v>
      </c>
      <c r="D1245">
        <v>95</v>
      </c>
      <c r="E1245">
        <f t="shared" ca="1" si="233"/>
        <v>3955</v>
      </c>
      <c r="F1245">
        <f ca="1">(60+SUMIF(OFFSET(N1245,-$C1245+1,0,$C1245),"EN",OFFSET(O1245,-$C1245+1,0,$C1245)))*SummonTypeTable!$Q$2</f>
        <v>1733.3333333333333</v>
      </c>
      <c r="G1245" t="str">
        <f ca="1">IF(C1245=1,60*SummonTypeTable!$Q$2-OFFSET(F1245,0,-1),
IF(F1245&lt;&gt;OFFSET(F1245,-1,0),OFFSET(F1245,-1,0)-OFFSET(F1245,0,-1),""))</f>
        <v/>
      </c>
      <c r="H1245" t="str">
        <f ca="1">IF(C1245=1,60*SummonTypeTable!$Q$2/OFFSET(F1245,0,-1),
IF(F1245&lt;&gt;OFFSET(F1245,-1,0),OFFSET(F1245,-1,0)/OFFSET(F1245,0,-1),""))</f>
        <v/>
      </c>
      <c r="I1245">
        <f ca="1">(60+SUMIF(OFFSET(N1245,-$C1245+1,0,$C1245),"EN",OFFSET(O1245,-$C1245+1,0,$C1245))+SUMIF(OFFSET(S1245,-$C1245+1,0,$C1245),"EN",OFFSET(T1245,-$C1245+1,0,$C1245)))*SummonTypeTable!$Q$2</f>
        <v>1733.3333333333333</v>
      </c>
      <c r="J1245" t="str">
        <f ca="1">IF(C1245=1,60*SummonTypeTable!$Q$2-OFFSET(I1245,0,-4),
IF(I1245&lt;&gt;OFFSET(I1245,-1,0),OFFSET(I1245,-1,0)-OFFSET(I1245,0,-4),""))</f>
        <v/>
      </c>
      <c r="K1245" t="str">
        <f ca="1">IF(C1245=1,60*SummonTypeTable!$Q$2/OFFSET(I1245,0,-4),
IF(I1245&lt;&gt;OFFSET(I1245,-1,0),OFFSET(I1245,-1,0)/OFFSET(I1245,0,-4),""))</f>
        <v/>
      </c>
      <c r="L1245" t="str">
        <f t="shared" ca="1" si="236"/>
        <v>it</v>
      </c>
      <c r="M1245" t="s">
        <v>139</v>
      </c>
      <c r="N1245" t="s">
        <v>138</v>
      </c>
      <c r="O1245">
        <v>10</v>
      </c>
      <c r="P1245" t="str">
        <f t="shared" si="226"/>
        <v/>
      </c>
      <c r="Q1245" t="str">
        <f t="shared" ca="1" si="232"/>
        <v>cu</v>
      </c>
      <c r="R1245" t="s">
        <v>81</v>
      </c>
      <c r="S1245" t="s">
        <v>147</v>
      </c>
      <c r="T1245">
        <v>2775</v>
      </c>
      <c r="U1245" t="str">
        <f t="shared" ca="1" si="237"/>
        <v>it</v>
      </c>
      <c r="V1245" t="str">
        <f t="shared" si="227"/>
        <v>Cash_sSpellGacha</v>
      </c>
      <c r="W1245">
        <f t="shared" si="228"/>
        <v>10</v>
      </c>
      <c r="X1245" t="str">
        <f t="shared" ca="1" si="229"/>
        <v>cu</v>
      </c>
      <c r="Y1245" t="str">
        <f t="shared" si="230"/>
        <v>GO</v>
      </c>
      <c r="Z1245">
        <f t="shared" si="231"/>
        <v>2775</v>
      </c>
    </row>
    <row r="1246" spans="1:26">
      <c r="A1246" t="str">
        <f t="shared" si="234"/>
        <v>rt4</v>
      </c>
      <c r="B1246" t="str">
        <f t="shared" si="235"/>
        <v>루틴4</v>
      </c>
      <c r="C1246">
        <v>109</v>
      </c>
      <c r="D1246">
        <v>126</v>
      </c>
      <c r="E1246">
        <f t="shared" ca="1" si="233"/>
        <v>4081</v>
      </c>
      <c r="F1246">
        <f ca="1">(60+SUMIF(OFFSET(N1246,-$C1246+1,0,$C1246),"EN",OFFSET(O1246,-$C1246+1,0,$C1246)))*SummonTypeTable!$Q$2</f>
        <v>1733.3333333333333</v>
      </c>
      <c r="G1246" t="str">
        <f ca="1">IF(C1246=1,60*SummonTypeTable!$Q$2-OFFSET(F1246,0,-1),
IF(F1246&lt;&gt;OFFSET(F1246,-1,0),OFFSET(F1246,-1,0)-OFFSET(F1246,0,-1),""))</f>
        <v/>
      </c>
      <c r="H1246" t="str">
        <f ca="1">IF(C1246=1,60*SummonTypeTable!$Q$2/OFFSET(F1246,0,-1),
IF(F1246&lt;&gt;OFFSET(F1246,-1,0),OFFSET(F1246,-1,0)/OFFSET(F1246,0,-1),""))</f>
        <v/>
      </c>
      <c r="I1246">
        <f ca="1">(60+SUMIF(OFFSET(N1246,-$C1246+1,0,$C1246),"EN",OFFSET(O1246,-$C1246+1,0,$C1246))+SUMIF(OFFSET(S1246,-$C1246+1,0,$C1246),"EN",OFFSET(T1246,-$C1246+1,0,$C1246)))*SummonTypeTable!$Q$2</f>
        <v>1733.3333333333333</v>
      </c>
      <c r="J1246" t="str">
        <f ca="1">IF(C1246=1,60*SummonTypeTable!$Q$2-OFFSET(I1246,0,-4),
IF(I1246&lt;&gt;OFFSET(I1246,-1,0),OFFSET(I1246,-1,0)-OFFSET(I1246,0,-4),""))</f>
        <v/>
      </c>
      <c r="K1246" t="str">
        <f ca="1">IF(C1246=1,60*SummonTypeTable!$Q$2/OFFSET(I1246,0,-4),
IF(I1246&lt;&gt;OFFSET(I1246,-1,0),OFFSET(I1246,-1,0)/OFFSET(I1246,0,-4),""))</f>
        <v/>
      </c>
      <c r="L1246" t="str">
        <f t="shared" ca="1" si="236"/>
        <v>cu</v>
      </c>
      <c r="M1246" t="s">
        <v>81</v>
      </c>
      <c r="N1246" t="s">
        <v>147</v>
      </c>
      <c r="O1246">
        <v>5600</v>
      </c>
      <c r="P1246" t="str">
        <f t="shared" si="226"/>
        <v/>
      </c>
      <c r="Q1246" t="str">
        <f t="shared" ca="1" si="232"/>
        <v>cu</v>
      </c>
      <c r="R1246" t="s">
        <v>81</v>
      </c>
      <c r="S1246" t="s">
        <v>147</v>
      </c>
      <c r="T1246">
        <v>2800</v>
      </c>
      <c r="U1246" t="str">
        <f t="shared" ca="1" si="237"/>
        <v>cu</v>
      </c>
      <c r="V1246" t="str">
        <f t="shared" si="227"/>
        <v>GO</v>
      </c>
      <c r="W1246">
        <f t="shared" si="228"/>
        <v>5600</v>
      </c>
      <c r="X1246" t="str">
        <f t="shared" ca="1" si="229"/>
        <v>cu</v>
      </c>
      <c r="Y1246" t="str">
        <f t="shared" si="230"/>
        <v>GO</v>
      </c>
      <c r="Z1246">
        <f t="shared" si="231"/>
        <v>2800</v>
      </c>
    </row>
    <row r="1247" spans="1:26">
      <c r="A1247" t="str">
        <f t="shared" si="234"/>
        <v>rt4</v>
      </c>
      <c r="B1247" t="str">
        <f t="shared" si="235"/>
        <v>루틴4</v>
      </c>
      <c r="C1247">
        <v>110</v>
      </c>
      <c r="D1247">
        <v>87</v>
      </c>
      <c r="E1247">
        <f t="shared" ca="1" si="233"/>
        <v>4168</v>
      </c>
      <c r="F1247">
        <f ca="1">(60+SUMIF(OFFSET(N1247,-$C1247+1,0,$C1247),"EN",OFFSET(O1247,-$C1247+1,0,$C1247)))*SummonTypeTable!$Q$2</f>
        <v>1866.6666666666665</v>
      </c>
      <c r="G1247">
        <f ca="1">IF(C1247=1,60*SummonTypeTable!$Q$2-OFFSET(F1247,0,-1),
IF(F1247&lt;&gt;OFFSET(F1247,-1,0),OFFSET(F1247,-1,0)-OFFSET(F1247,0,-1),""))</f>
        <v>-2434.666666666667</v>
      </c>
      <c r="H1247">
        <f ca="1">IF(C1247=1,60*SummonTypeTable!$Q$2/OFFSET(F1247,0,-1),
IF(F1247&lt;&gt;OFFSET(F1247,-1,0),OFFSET(F1247,-1,0)/OFFSET(F1247,0,-1),""))</f>
        <v>0.41586692258477287</v>
      </c>
      <c r="I1247">
        <f ca="1">(60+SUMIF(OFFSET(N1247,-$C1247+1,0,$C1247),"EN",OFFSET(O1247,-$C1247+1,0,$C1247))+SUMIF(OFFSET(S1247,-$C1247+1,0,$C1247),"EN",OFFSET(T1247,-$C1247+1,0,$C1247)))*SummonTypeTable!$Q$2</f>
        <v>1866.6666666666665</v>
      </c>
      <c r="J1247">
        <f ca="1">IF(C1247=1,60*SummonTypeTable!$Q$2-OFFSET(I1247,0,-4),
IF(I1247&lt;&gt;OFFSET(I1247,-1,0),OFFSET(I1247,-1,0)-OFFSET(I1247,0,-4),""))</f>
        <v>-2434.666666666667</v>
      </c>
      <c r="K1247">
        <f ca="1">IF(C1247=1,60*SummonTypeTable!$Q$2/OFFSET(I1247,0,-4),
IF(I1247&lt;&gt;OFFSET(I1247,-1,0),OFFSET(I1247,-1,0)/OFFSET(I1247,0,-4),""))</f>
        <v>0.41586692258477287</v>
      </c>
      <c r="L1247" t="str">
        <f t="shared" ca="1" si="236"/>
        <v>cu</v>
      </c>
      <c r="M1247" t="s">
        <v>81</v>
      </c>
      <c r="N1247" t="s">
        <v>146</v>
      </c>
      <c r="O1247">
        <v>200</v>
      </c>
      <c r="P1247" t="str">
        <f t="shared" si="226"/>
        <v>에너지너무많음</v>
      </c>
      <c r="Q1247" t="str">
        <f t="shared" ca="1" si="232"/>
        <v>cu</v>
      </c>
      <c r="R1247" t="s">
        <v>81</v>
      </c>
      <c r="S1247" t="s">
        <v>147</v>
      </c>
      <c r="T1247">
        <v>2825</v>
      </c>
      <c r="U1247" t="str">
        <f t="shared" ca="1" si="237"/>
        <v>cu</v>
      </c>
      <c r="V1247" t="str">
        <f t="shared" si="227"/>
        <v>EN</v>
      </c>
      <c r="W1247">
        <f t="shared" si="228"/>
        <v>200</v>
      </c>
      <c r="X1247" t="str">
        <f t="shared" ca="1" si="229"/>
        <v>cu</v>
      </c>
      <c r="Y1247" t="str">
        <f t="shared" si="230"/>
        <v>GO</v>
      </c>
      <c r="Z1247">
        <f t="shared" si="231"/>
        <v>2825</v>
      </c>
    </row>
    <row r="1248" spans="1:26">
      <c r="A1248" t="str">
        <f t="shared" si="234"/>
        <v>rt4</v>
      </c>
      <c r="B1248" t="str">
        <f t="shared" si="235"/>
        <v>루틴4</v>
      </c>
      <c r="C1248">
        <v>111</v>
      </c>
      <c r="D1248">
        <v>45</v>
      </c>
      <c r="E1248">
        <f t="shared" ca="1" si="233"/>
        <v>4213</v>
      </c>
      <c r="F1248">
        <f ca="1">(60+SUMIF(OFFSET(N1248,-$C1248+1,0,$C1248),"EN",OFFSET(O1248,-$C1248+1,0,$C1248)))*SummonTypeTable!$Q$2</f>
        <v>1866.6666666666665</v>
      </c>
      <c r="G1248" t="str">
        <f ca="1">IF(C1248=1,60*SummonTypeTable!$Q$2-OFFSET(F1248,0,-1),
IF(F1248&lt;&gt;OFFSET(F1248,-1,0),OFFSET(F1248,-1,0)-OFFSET(F1248,0,-1),""))</f>
        <v/>
      </c>
      <c r="H1248" t="str">
        <f ca="1">IF(C1248=1,60*SummonTypeTable!$Q$2/OFFSET(F1248,0,-1),
IF(F1248&lt;&gt;OFFSET(F1248,-1,0),OFFSET(F1248,-1,0)/OFFSET(F1248,0,-1),""))</f>
        <v/>
      </c>
      <c r="I1248">
        <f ca="1">(60+SUMIF(OFFSET(N1248,-$C1248+1,0,$C1248),"EN",OFFSET(O1248,-$C1248+1,0,$C1248))+SUMIF(OFFSET(S1248,-$C1248+1,0,$C1248),"EN",OFFSET(T1248,-$C1248+1,0,$C1248)))*SummonTypeTable!$Q$2</f>
        <v>1866.6666666666665</v>
      </c>
      <c r="J1248" t="str">
        <f ca="1">IF(C1248=1,60*SummonTypeTable!$Q$2-OFFSET(I1248,0,-4),
IF(I1248&lt;&gt;OFFSET(I1248,-1,0),OFFSET(I1248,-1,0)-OFFSET(I1248,0,-4),""))</f>
        <v/>
      </c>
      <c r="K1248" t="str">
        <f ca="1">IF(C1248=1,60*SummonTypeTable!$Q$2/OFFSET(I1248,0,-4),
IF(I1248&lt;&gt;OFFSET(I1248,-1,0),OFFSET(I1248,-1,0)/OFFSET(I1248,0,-4),""))</f>
        <v/>
      </c>
      <c r="L1248" t="str">
        <f t="shared" ca="1" si="236"/>
        <v>it</v>
      </c>
      <c r="M1248" t="s">
        <v>139</v>
      </c>
      <c r="N1248" t="s">
        <v>158</v>
      </c>
      <c r="O1248">
        <v>1</v>
      </c>
      <c r="P1248" t="str">
        <f t="shared" si="226"/>
        <v/>
      </c>
      <c r="Q1248" t="str">
        <f t="shared" ca="1" si="232"/>
        <v>cu</v>
      </c>
      <c r="R1248" t="s">
        <v>81</v>
      </c>
      <c r="S1248" t="s">
        <v>147</v>
      </c>
      <c r="T1248">
        <v>2850</v>
      </c>
      <c r="U1248" t="str">
        <f t="shared" ca="1" si="237"/>
        <v>it</v>
      </c>
      <c r="V1248" t="str">
        <f t="shared" si="227"/>
        <v>Cash_sEquipGacha</v>
      </c>
      <c r="W1248">
        <f t="shared" si="228"/>
        <v>1</v>
      </c>
      <c r="X1248" t="str">
        <f t="shared" ca="1" si="229"/>
        <v>cu</v>
      </c>
      <c r="Y1248" t="str">
        <f t="shared" si="230"/>
        <v>GO</v>
      </c>
      <c r="Z1248">
        <f t="shared" si="231"/>
        <v>2850</v>
      </c>
    </row>
    <row r="1249" spans="1:26">
      <c r="A1249" t="str">
        <f t="shared" si="234"/>
        <v>rt4</v>
      </c>
      <c r="B1249" t="str">
        <f t="shared" si="235"/>
        <v>루틴4</v>
      </c>
      <c r="C1249">
        <v>112</v>
      </c>
      <c r="D1249">
        <v>52</v>
      </c>
      <c r="E1249">
        <f t="shared" ca="1" si="233"/>
        <v>4265</v>
      </c>
      <c r="F1249">
        <f ca="1">(60+SUMIF(OFFSET(N1249,-$C1249+1,0,$C1249),"EN",OFFSET(O1249,-$C1249+1,0,$C1249)))*SummonTypeTable!$Q$2</f>
        <v>1866.6666666666665</v>
      </c>
      <c r="G1249" t="str">
        <f ca="1">IF(C1249=1,60*SummonTypeTable!$Q$2-OFFSET(F1249,0,-1),
IF(F1249&lt;&gt;OFFSET(F1249,-1,0),OFFSET(F1249,-1,0)-OFFSET(F1249,0,-1),""))</f>
        <v/>
      </c>
      <c r="H1249" t="str">
        <f ca="1">IF(C1249=1,60*SummonTypeTable!$Q$2/OFFSET(F1249,0,-1),
IF(F1249&lt;&gt;OFFSET(F1249,-1,0),OFFSET(F1249,-1,0)/OFFSET(F1249,0,-1),""))</f>
        <v/>
      </c>
      <c r="I1249">
        <f ca="1">(60+SUMIF(OFFSET(N1249,-$C1249+1,0,$C1249),"EN",OFFSET(O1249,-$C1249+1,0,$C1249))+SUMIF(OFFSET(S1249,-$C1249+1,0,$C1249),"EN",OFFSET(T1249,-$C1249+1,0,$C1249)))*SummonTypeTable!$Q$2</f>
        <v>1866.6666666666665</v>
      </c>
      <c r="J1249" t="str">
        <f ca="1">IF(C1249=1,60*SummonTypeTable!$Q$2-OFFSET(I1249,0,-4),
IF(I1249&lt;&gt;OFFSET(I1249,-1,0),OFFSET(I1249,-1,0)-OFFSET(I1249,0,-4),""))</f>
        <v/>
      </c>
      <c r="K1249" t="str">
        <f ca="1">IF(C1249=1,60*SummonTypeTable!$Q$2/OFFSET(I1249,0,-4),
IF(I1249&lt;&gt;OFFSET(I1249,-1,0),OFFSET(I1249,-1,0)/OFFSET(I1249,0,-4),""))</f>
        <v/>
      </c>
      <c r="L1249" t="str">
        <f t="shared" ca="1" si="236"/>
        <v>cu</v>
      </c>
      <c r="M1249" t="s">
        <v>81</v>
      </c>
      <c r="N1249" t="s">
        <v>147</v>
      </c>
      <c r="O1249">
        <v>5750</v>
      </c>
      <c r="P1249" t="str">
        <f t="shared" si="226"/>
        <v/>
      </c>
      <c r="Q1249" t="str">
        <f t="shared" ca="1" si="232"/>
        <v>cu</v>
      </c>
      <c r="R1249" t="s">
        <v>81</v>
      </c>
      <c r="S1249" t="s">
        <v>147</v>
      </c>
      <c r="T1249">
        <v>2875</v>
      </c>
      <c r="U1249" t="str">
        <f t="shared" ca="1" si="237"/>
        <v>cu</v>
      </c>
      <c r="V1249" t="str">
        <f t="shared" si="227"/>
        <v>GO</v>
      </c>
      <c r="W1249">
        <f t="shared" si="228"/>
        <v>5750</v>
      </c>
      <c r="X1249" t="str">
        <f t="shared" ca="1" si="229"/>
        <v>cu</v>
      </c>
      <c r="Y1249" t="str">
        <f t="shared" si="230"/>
        <v>GO</v>
      </c>
      <c r="Z1249">
        <f t="shared" si="231"/>
        <v>2875</v>
      </c>
    </row>
    <row r="1250" spans="1:26">
      <c r="A1250" t="str">
        <f t="shared" si="234"/>
        <v>rt4</v>
      </c>
      <c r="B1250" t="str">
        <f t="shared" si="235"/>
        <v>루틴4</v>
      </c>
      <c r="C1250">
        <v>113</v>
      </c>
      <c r="D1250">
        <v>79</v>
      </c>
      <c r="E1250">
        <f t="shared" ca="1" si="233"/>
        <v>4344</v>
      </c>
      <c r="F1250">
        <f ca="1">(60+SUMIF(OFFSET(N1250,-$C1250+1,0,$C1250),"EN",OFFSET(O1250,-$C1250+1,0,$C1250)))*SummonTypeTable!$Q$2</f>
        <v>1866.6666666666665</v>
      </c>
      <c r="G1250" t="str">
        <f ca="1">IF(C1250=1,60*SummonTypeTable!$Q$2-OFFSET(F1250,0,-1),
IF(F1250&lt;&gt;OFFSET(F1250,-1,0),OFFSET(F1250,-1,0)-OFFSET(F1250,0,-1),""))</f>
        <v/>
      </c>
      <c r="H1250" t="str">
        <f ca="1">IF(C1250=1,60*SummonTypeTable!$Q$2/OFFSET(F1250,0,-1),
IF(F1250&lt;&gt;OFFSET(F1250,-1,0),OFFSET(F1250,-1,0)/OFFSET(F1250,0,-1),""))</f>
        <v/>
      </c>
      <c r="I1250">
        <f ca="1">(60+SUMIF(OFFSET(N1250,-$C1250+1,0,$C1250),"EN",OFFSET(O1250,-$C1250+1,0,$C1250))+SUMIF(OFFSET(S1250,-$C1250+1,0,$C1250),"EN",OFFSET(T1250,-$C1250+1,0,$C1250)))*SummonTypeTable!$Q$2</f>
        <v>1866.6666666666665</v>
      </c>
      <c r="J1250" t="str">
        <f ca="1">IF(C1250=1,60*SummonTypeTable!$Q$2-OFFSET(I1250,0,-4),
IF(I1250&lt;&gt;OFFSET(I1250,-1,0),OFFSET(I1250,-1,0)-OFFSET(I1250,0,-4),""))</f>
        <v/>
      </c>
      <c r="K1250" t="str">
        <f ca="1">IF(C1250=1,60*SummonTypeTable!$Q$2/OFFSET(I1250,0,-4),
IF(I1250&lt;&gt;OFFSET(I1250,-1,0),OFFSET(I1250,-1,0)/OFFSET(I1250,0,-4),""))</f>
        <v/>
      </c>
      <c r="L1250" t="str">
        <f t="shared" ca="1" si="236"/>
        <v>it</v>
      </c>
      <c r="M1250" t="s">
        <v>139</v>
      </c>
      <c r="N1250" t="s">
        <v>140</v>
      </c>
      <c r="O1250">
        <v>2</v>
      </c>
      <c r="P1250" t="str">
        <f t="shared" ref="P1250:P1334" si="238">IF(M1250="장비1상자",
  IF(OR(N1250&gt;3,O1250&gt;5),"장비이상",""),
IF(N1250="GO",
  IF(O1250&lt;100,"골드이상",""),
IF(N1250="EN",
  IF(O1250&gt;29,"에너지너무많음",
  IF(O1250&gt;9,"에너지다소많음","")),"")))</f>
        <v/>
      </c>
      <c r="Q1250" t="str">
        <f t="shared" ca="1" si="232"/>
        <v>cu</v>
      </c>
      <c r="R1250" t="s">
        <v>81</v>
      </c>
      <c r="S1250" t="s">
        <v>147</v>
      </c>
      <c r="T1250">
        <v>2900</v>
      </c>
      <c r="U1250" t="str">
        <f t="shared" ca="1" si="237"/>
        <v>it</v>
      </c>
      <c r="V1250" t="str">
        <f t="shared" ref="V1250:V1334" si="239">IF(LEN(N1250)=0,"",N1250)</f>
        <v>Cash_sCharacterGacha</v>
      </c>
      <c r="W1250">
        <f t="shared" ref="W1250:W1334" si="240">IF(LEN(O1250)=0,"",O1250)</f>
        <v>2</v>
      </c>
      <c r="X1250" t="str">
        <f t="shared" ref="X1250:X1334" ca="1" si="241">IF(LEN(Q1250)=0,"",Q1250)</f>
        <v>cu</v>
      </c>
      <c r="Y1250" t="str">
        <f t="shared" ref="Y1250:Y1334" si="242">IF(LEN(S1250)=0,"",S1250)</f>
        <v>GO</v>
      </c>
      <c r="Z1250">
        <f t="shared" ref="Z1250:Z1334" si="243">IF(LEN(T1250)=0,"",T1250)</f>
        <v>2900</v>
      </c>
    </row>
    <row r="1251" spans="1:26">
      <c r="A1251" t="str">
        <f t="shared" si="234"/>
        <v>rt4</v>
      </c>
      <c r="B1251" t="str">
        <f t="shared" si="235"/>
        <v>루틴4</v>
      </c>
      <c r="C1251">
        <v>114</v>
      </c>
      <c r="D1251">
        <v>105</v>
      </c>
      <c r="E1251">
        <f t="shared" ca="1" si="233"/>
        <v>4449</v>
      </c>
      <c r="F1251">
        <f ca="1">(60+SUMIF(OFFSET(N1251,-$C1251+1,0,$C1251),"EN",OFFSET(O1251,-$C1251+1,0,$C1251)))*SummonTypeTable!$Q$2</f>
        <v>1866.6666666666665</v>
      </c>
      <c r="G1251" t="str">
        <f ca="1">IF(C1251=1,60*SummonTypeTable!$Q$2-OFFSET(F1251,0,-1),
IF(F1251&lt;&gt;OFFSET(F1251,-1,0),OFFSET(F1251,-1,0)-OFFSET(F1251,0,-1),""))</f>
        <v/>
      </c>
      <c r="H1251" t="str">
        <f ca="1">IF(C1251=1,60*SummonTypeTable!$Q$2/OFFSET(F1251,0,-1),
IF(F1251&lt;&gt;OFFSET(F1251,-1,0),OFFSET(F1251,-1,0)/OFFSET(F1251,0,-1),""))</f>
        <v/>
      </c>
      <c r="I1251">
        <f ca="1">(60+SUMIF(OFFSET(N1251,-$C1251+1,0,$C1251),"EN",OFFSET(O1251,-$C1251+1,0,$C1251))+SUMIF(OFFSET(S1251,-$C1251+1,0,$C1251),"EN",OFFSET(T1251,-$C1251+1,0,$C1251)))*SummonTypeTable!$Q$2</f>
        <v>1866.6666666666665</v>
      </c>
      <c r="J1251" t="str">
        <f ca="1">IF(C1251=1,60*SummonTypeTable!$Q$2-OFFSET(I1251,0,-4),
IF(I1251&lt;&gt;OFFSET(I1251,-1,0),OFFSET(I1251,-1,0)-OFFSET(I1251,0,-4),""))</f>
        <v/>
      </c>
      <c r="K1251" t="str">
        <f ca="1">IF(C1251=1,60*SummonTypeTable!$Q$2/OFFSET(I1251,0,-4),
IF(I1251&lt;&gt;OFFSET(I1251,-1,0),OFFSET(I1251,-1,0)/OFFSET(I1251,0,-4),""))</f>
        <v/>
      </c>
      <c r="L1251" t="str">
        <f t="shared" ca="1" si="236"/>
        <v>cu</v>
      </c>
      <c r="M1251" t="s">
        <v>81</v>
      </c>
      <c r="N1251" t="s">
        <v>147</v>
      </c>
      <c r="O1251">
        <v>5850</v>
      </c>
      <c r="P1251" t="str">
        <f t="shared" si="238"/>
        <v/>
      </c>
      <c r="Q1251" t="str">
        <f t="shared" ca="1" si="232"/>
        <v>cu</v>
      </c>
      <c r="R1251" t="s">
        <v>81</v>
      </c>
      <c r="S1251" t="s">
        <v>147</v>
      </c>
      <c r="T1251">
        <v>2925</v>
      </c>
      <c r="U1251" t="str">
        <f t="shared" ca="1" si="237"/>
        <v>cu</v>
      </c>
      <c r="V1251" t="str">
        <f t="shared" si="239"/>
        <v>GO</v>
      </c>
      <c r="W1251">
        <f t="shared" si="240"/>
        <v>5850</v>
      </c>
      <c r="X1251" t="str">
        <f t="shared" ca="1" si="241"/>
        <v>cu</v>
      </c>
      <c r="Y1251" t="str">
        <f t="shared" si="242"/>
        <v>GO</v>
      </c>
      <c r="Z1251">
        <f t="shared" si="243"/>
        <v>2925</v>
      </c>
    </row>
    <row r="1252" spans="1:26">
      <c r="A1252" t="str">
        <f t="shared" si="234"/>
        <v>rt4</v>
      </c>
      <c r="B1252" t="str">
        <f t="shared" si="235"/>
        <v>루틴4</v>
      </c>
      <c r="C1252">
        <v>115</v>
      </c>
      <c r="D1252">
        <v>43</v>
      </c>
      <c r="E1252">
        <f t="shared" ca="1" si="233"/>
        <v>4492</v>
      </c>
      <c r="F1252">
        <f ca="1">(60+SUMIF(OFFSET(N1252,-$C1252+1,0,$C1252),"EN",OFFSET(O1252,-$C1252+1,0,$C1252)))*SummonTypeTable!$Q$2</f>
        <v>2013.3333333333333</v>
      </c>
      <c r="G1252">
        <f ca="1">IF(C1252=1,60*SummonTypeTable!$Q$2-OFFSET(F1252,0,-1),
IF(F1252&lt;&gt;OFFSET(F1252,-1,0),OFFSET(F1252,-1,0)-OFFSET(F1252,0,-1),""))</f>
        <v>-2625.3333333333335</v>
      </c>
      <c r="H1252">
        <f ca="1">IF(C1252=1,60*SummonTypeTable!$Q$2/OFFSET(F1252,0,-1),
IF(F1252&lt;&gt;OFFSET(F1252,-1,0),OFFSET(F1252,-1,0)/OFFSET(F1252,0,-1),""))</f>
        <v>0.41555357672899967</v>
      </c>
      <c r="I1252">
        <f ca="1">(60+SUMIF(OFFSET(N1252,-$C1252+1,0,$C1252),"EN",OFFSET(O1252,-$C1252+1,0,$C1252))+SUMIF(OFFSET(S1252,-$C1252+1,0,$C1252),"EN",OFFSET(T1252,-$C1252+1,0,$C1252)))*SummonTypeTable!$Q$2</f>
        <v>2013.3333333333333</v>
      </c>
      <c r="J1252">
        <f ca="1">IF(C1252=1,60*SummonTypeTable!$Q$2-OFFSET(I1252,0,-4),
IF(I1252&lt;&gt;OFFSET(I1252,-1,0),OFFSET(I1252,-1,0)-OFFSET(I1252,0,-4),""))</f>
        <v>-2625.3333333333335</v>
      </c>
      <c r="K1252">
        <f ca="1">IF(C1252=1,60*SummonTypeTable!$Q$2/OFFSET(I1252,0,-4),
IF(I1252&lt;&gt;OFFSET(I1252,-1,0),OFFSET(I1252,-1,0)/OFFSET(I1252,0,-4),""))</f>
        <v>0.41555357672899967</v>
      </c>
      <c r="L1252" t="str">
        <f t="shared" ca="1" si="236"/>
        <v>cu</v>
      </c>
      <c r="M1252" t="s">
        <v>81</v>
      </c>
      <c r="N1252" t="s">
        <v>146</v>
      </c>
      <c r="O1252">
        <v>220</v>
      </c>
      <c r="P1252" t="str">
        <f t="shared" si="238"/>
        <v>에너지너무많음</v>
      </c>
      <c r="Q1252" t="str">
        <f t="shared" ca="1" si="232"/>
        <v>cu</v>
      </c>
      <c r="R1252" t="s">
        <v>81</v>
      </c>
      <c r="S1252" t="s">
        <v>147</v>
      </c>
      <c r="T1252">
        <v>2950</v>
      </c>
      <c r="U1252" t="str">
        <f t="shared" ca="1" si="237"/>
        <v>cu</v>
      </c>
      <c r="V1252" t="str">
        <f t="shared" si="239"/>
        <v>EN</v>
      </c>
      <c r="W1252">
        <f t="shared" si="240"/>
        <v>220</v>
      </c>
      <c r="X1252" t="str">
        <f t="shared" ca="1" si="241"/>
        <v>cu</v>
      </c>
      <c r="Y1252" t="str">
        <f t="shared" si="242"/>
        <v>GO</v>
      </c>
      <c r="Z1252">
        <f t="shared" si="243"/>
        <v>2950</v>
      </c>
    </row>
    <row r="1253" spans="1:26">
      <c r="A1253" t="str">
        <f t="shared" si="234"/>
        <v>rt4</v>
      </c>
      <c r="B1253" t="str">
        <f t="shared" si="235"/>
        <v>루틴4</v>
      </c>
      <c r="C1253">
        <v>116</v>
      </c>
      <c r="D1253">
        <v>87</v>
      </c>
      <c r="E1253">
        <f t="shared" ca="1" si="233"/>
        <v>4579</v>
      </c>
      <c r="F1253">
        <f ca="1">(60+SUMIF(OFFSET(N1253,-$C1253+1,0,$C1253),"EN",OFFSET(O1253,-$C1253+1,0,$C1253)))*SummonTypeTable!$Q$2</f>
        <v>2013.3333333333333</v>
      </c>
      <c r="G1253" t="str">
        <f ca="1">IF(C1253=1,60*SummonTypeTable!$Q$2-OFFSET(F1253,0,-1),
IF(F1253&lt;&gt;OFFSET(F1253,-1,0),OFFSET(F1253,-1,0)-OFFSET(F1253,0,-1),""))</f>
        <v/>
      </c>
      <c r="H1253" t="str">
        <f ca="1">IF(C1253=1,60*SummonTypeTable!$Q$2/OFFSET(F1253,0,-1),
IF(F1253&lt;&gt;OFFSET(F1253,-1,0),OFFSET(F1253,-1,0)/OFFSET(F1253,0,-1),""))</f>
        <v/>
      </c>
      <c r="I1253">
        <f ca="1">(60+SUMIF(OFFSET(N1253,-$C1253+1,0,$C1253),"EN",OFFSET(O1253,-$C1253+1,0,$C1253))+SUMIF(OFFSET(S1253,-$C1253+1,0,$C1253),"EN",OFFSET(T1253,-$C1253+1,0,$C1253)))*SummonTypeTable!$Q$2</f>
        <v>2013.3333333333333</v>
      </c>
      <c r="J1253" t="str">
        <f ca="1">IF(C1253=1,60*SummonTypeTable!$Q$2-OFFSET(I1253,0,-4),
IF(I1253&lt;&gt;OFFSET(I1253,-1,0),OFFSET(I1253,-1,0)-OFFSET(I1253,0,-4),""))</f>
        <v/>
      </c>
      <c r="K1253" t="str">
        <f ca="1">IF(C1253=1,60*SummonTypeTable!$Q$2/OFFSET(I1253,0,-4),
IF(I1253&lt;&gt;OFFSET(I1253,-1,0),OFFSET(I1253,-1,0)/OFFSET(I1253,0,-4),""))</f>
        <v/>
      </c>
      <c r="L1253" t="str">
        <f t="shared" ca="1" si="236"/>
        <v>it</v>
      </c>
      <c r="M1253" t="s">
        <v>139</v>
      </c>
      <c r="N1253" t="s">
        <v>158</v>
      </c>
      <c r="O1253">
        <v>1</v>
      </c>
      <c r="P1253" t="str">
        <f t="shared" si="238"/>
        <v/>
      </c>
      <c r="Q1253" t="str">
        <f t="shared" ca="1" si="232"/>
        <v>cu</v>
      </c>
      <c r="R1253" t="s">
        <v>81</v>
      </c>
      <c r="S1253" t="s">
        <v>147</v>
      </c>
      <c r="T1253">
        <v>2975</v>
      </c>
      <c r="U1253" t="str">
        <f t="shared" ca="1" si="237"/>
        <v>it</v>
      </c>
      <c r="V1253" t="str">
        <f t="shared" si="239"/>
        <v>Cash_sEquipGacha</v>
      </c>
      <c r="W1253">
        <f t="shared" si="240"/>
        <v>1</v>
      </c>
      <c r="X1253" t="str">
        <f t="shared" ca="1" si="241"/>
        <v>cu</v>
      </c>
      <c r="Y1253" t="str">
        <f t="shared" si="242"/>
        <v>GO</v>
      </c>
      <c r="Z1253">
        <f t="shared" si="243"/>
        <v>2975</v>
      </c>
    </row>
    <row r="1254" spans="1:26">
      <c r="A1254" t="str">
        <f t="shared" si="234"/>
        <v>rt4</v>
      </c>
      <c r="B1254" t="str">
        <f t="shared" si="235"/>
        <v>루틴4</v>
      </c>
      <c r="C1254">
        <v>117</v>
      </c>
      <c r="D1254">
        <v>146</v>
      </c>
      <c r="E1254">
        <f t="shared" ca="1" si="233"/>
        <v>4725</v>
      </c>
      <c r="F1254">
        <f ca="1">(60+SUMIF(OFFSET(N1254,-$C1254+1,0,$C1254),"EN",OFFSET(O1254,-$C1254+1,0,$C1254)))*SummonTypeTable!$Q$2</f>
        <v>2013.3333333333333</v>
      </c>
      <c r="G1254" t="str">
        <f ca="1">IF(C1254=1,60*SummonTypeTable!$Q$2-OFFSET(F1254,0,-1),
IF(F1254&lt;&gt;OFFSET(F1254,-1,0),OFFSET(F1254,-1,0)-OFFSET(F1254,0,-1),""))</f>
        <v/>
      </c>
      <c r="H1254" t="str">
        <f ca="1">IF(C1254=1,60*SummonTypeTable!$Q$2/OFFSET(F1254,0,-1),
IF(F1254&lt;&gt;OFFSET(F1254,-1,0),OFFSET(F1254,-1,0)/OFFSET(F1254,0,-1),""))</f>
        <v/>
      </c>
      <c r="I1254">
        <f ca="1">(60+SUMIF(OFFSET(N1254,-$C1254+1,0,$C1254),"EN",OFFSET(O1254,-$C1254+1,0,$C1254))+SUMIF(OFFSET(S1254,-$C1254+1,0,$C1254),"EN",OFFSET(T1254,-$C1254+1,0,$C1254)))*SummonTypeTable!$Q$2</f>
        <v>2013.3333333333333</v>
      </c>
      <c r="J1254" t="str">
        <f ca="1">IF(C1254=1,60*SummonTypeTable!$Q$2-OFFSET(I1254,0,-4),
IF(I1254&lt;&gt;OFFSET(I1254,-1,0),OFFSET(I1254,-1,0)-OFFSET(I1254,0,-4),""))</f>
        <v/>
      </c>
      <c r="K1254" t="str">
        <f ca="1">IF(C1254=1,60*SummonTypeTable!$Q$2/OFFSET(I1254,0,-4),
IF(I1254&lt;&gt;OFFSET(I1254,-1,0),OFFSET(I1254,-1,0)/OFFSET(I1254,0,-4),""))</f>
        <v/>
      </c>
      <c r="L1254" t="str">
        <f t="shared" ca="1" si="236"/>
        <v>cu</v>
      </c>
      <c r="M1254" t="s">
        <v>81</v>
      </c>
      <c r="N1254" t="s">
        <v>147</v>
      </c>
      <c r="O1254">
        <v>6000</v>
      </c>
      <c r="P1254" t="str">
        <f t="shared" si="238"/>
        <v/>
      </c>
      <c r="Q1254" t="str">
        <f t="shared" ca="1" si="232"/>
        <v>cu</v>
      </c>
      <c r="R1254" t="s">
        <v>81</v>
      </c>
      <c r="S1254" t="s">
        <v>147</v>
      </c>
      <c r="T1254">
        <v>3000</v>
      </c>
      <c r="U1254" t="str">
        <f t="shared" ca="1" si="237"/>
        <v>cu</v>
      </c>
      <c r="V1254" t="str">
        <f t="shared" si="239"/>
        <v>GO</v>
      </c>
      <c r="W1254">
        <f t="shared" si="240"/>
        <v>6000</v>
      </c>
      <c r="X1254" t="str">
        <f t="shared" ca="1" si="241"/>
        <v>cu</v>
      </c>
      <c r="Y1254" t="str">
        <f t="shared" si="242"/>
        <v>GO</v>
      </c>
      <c r="Z1254">
        <f t="shared" si="243"/>
        <v>3000</v>
      </c>
    </row>
    <row r="1255" spans="1:26">
      <c r="A1255" t="str">
        <f t="shared" si="234"/>
        <v>rt4</v>
      </c>
      <c r="B1255" t="str">
        <f t="shared" si="235"/>
        <v>루틴4</v>
      </c>
      <c r="C1255">
        <v>118</v>
      </c>
      <c r="D1255">
        <v>107</v>
      </c>
      <c r="E1255">
        <f t="shared" ca="1" si="233"/>
        <v>4832</v>
      </c>
      <c r="F1255">
        <f ca="1">(60+SUMIF(OFFSET(N1255,-$C1255+1,0,$C1255),"EN",OFFSET(O1255,-$C1255+1,0,$C1255)))*SummonTypeTable!$Q$2</f>
        <v>2013.3333333333333</v>
      </c>
      <c r="G1255" t="str">
        <f ca="1">IF(C1255=1,60*SummonTypeTable!$Q$2-OFFSET(F1255,0,-1),
IF(F1255&lt;&gt;OFFSET(F1255,-1,0),OFFSET(F1255,-1,0)-OFFSET(F1255,0,-1),""))</f>
        <v/>
      </c>
      <c r="H1255" t="str">
        <f ca="1">IF(C1255=1,60*SummonTypeTable!$Q$2/OFFSET(F1255,0,-1),
IF(F1255&lt;&gt;OFFSET(F1255,-1,0),OFFSET(F1255,-1,0)/OFFSET(F1255,0,-1),""))</f>
        <v/>
      </c>
      <c r="I1255">
        <f ca="1">(60+SUMIF(OFFSET(N1255,-$C1255+1,0,$C1255),"EN",OFFSET(O1255,-$C1255+1,0,$C1255))+SUMIF(OFFSET(S1255,-$C1255+1,0,$C1255),"EN",OFFSET(T1255,-$C1255+1,0,$C1255)))*SummonTypeTable!$Q$2</f>
        <v>2013.3333333333333</v>
      </c>
      <c r="J1255" t="str">
        <f ca="1">IF(C1255=1,60*SummonTypeTable!$Q$2-OFFSET(I1255,0,-4),
IF(I1255&lt;&gt;OFFSET(I1255,-1,0),OFFSET(I1255,-1,0)-OFFSET(I1255,0,-4),""))</f>
        <v/>
      </c>
      <c r="K1255" t="str">
        <f ca="1">IF(C1255=1,60*SummonTypeTable!$Q$2/OFFSET(I1255,0,-4),
IF(I1255&lt;&gt;OFFSET(I1255,-1,0),OFFSET(I1255,-1,0)/OFFSET(I1255,0,-4),""))</f>
        <v/>
      </c>
      <c r="L1255" t="str">
        <f t="shared" ca="1" si="236"/>
        <v>cu</v>
      </c>
      <c r="M1255" t="s">
        <v>81</v>
      </c>
      <c r="N1255" t="s">
        <v>153</v>
      </c>
      <c r="O1255">
        <v>21</v>
      </c>
      <c r="P1255" t="str">
        <f t="shared" si="238"/>
        <v/>
      </c>
      <c r="Q1255" t="str">
        <f t="shared" ca="1" si="232"/>
        <v>cu</v>
      </c>
      <c r="R1255" t="s">
        <v>81</v>
      </c>
      <c r="S1255" t="s">
        <v>153</v>
      </c>
      <c r="T1255">
        <v>7</v>
      </c>
      <c r="U1255" t="str">
        <f t="shared" ca="1" si="237"/>
        <v>cu</v>
      </c>
      <c r="V1255" t="str">
        <f t="shared" si="239"/>
        <v>DI</v>
      </c>
      <c r="W1255">
        <f t="shared" si="240"/>
        <v>21</v>
      </c>
      <c r="X1255" t="str">
        <f t="shared" ca="1" si="241"/>
        <v>cu</v>
      </c>
      <c r="Y1255" t="str">
        <f t="shared" si="242"/>
        <v>DI</v>
      </c>
      <c r="Z1255">
        <f t="shared" si="243"/>
        <v>7</v>
      </c>
    </row>
    <row r="1256" spans="1:26">
      <c r="A1256" t="str">
        <f t="shared" si="234"/>
        <v>rt4</v>
      </c>
      <c r="B1256" t="str">
        <f t="shared" si="235"/>
        <v>루틴4</v>
      </c>
      <c r="C1256">
        <v>119</v>
      </c>
      <c r="D1256">
        <v>45</v>
      </c>
      <c r="E1256">
        <f t="shared" ca="1" si="233"/>
        <v>4877</v>
      </c>
      <c r="F1256">
        <f ca="1">(60+SUMIF(OFFSET(N1256,-$C1256+1,0,$C1256),"EN",OFFSET(O1256,-$C1256+1,0,$C1256)))*SummonTypeTable!$Q$2</f>
        <v>2013.3333333333333</v>
      </c>
      <c r="G1256" t="str">
        <f ca="1">IF(C1256=1,60*SummonTypeTable!$Q$2-OFFSET(F1256,0,-1),
IF(F1256&lt;&gt;OFFSET(F1256,-1,0),OFFSET(F1256,-1,0)-OFFSET(F1256,0,-1),""))</f>
        <v/>
      </c>
      <c r="H1256" t="str">
        <f ca="1">IF(C1256=1,60*SummonTypeTable!$Q$2/OFFSET(F1256,0,-1),
IF(F1256&lt;&gt;OFFSET(F1256,-1,0),OFFSET(F1256,-1,0)/OFFSET(F1256,0,-1),""))</f>
        <v/>
      </c>
      <c r="I1256">
        <f ca="1">(60+SUMIF(OFFSET(N1256,-$C1256+1,0,$C1256),"EN",OFFSET(O1256,-$C1256+1,0,$C1256))+SUMIF(OFFSET(S1256,-$C1256+1,0,$C1256),"EN",OFFSET(T1256,-$C1256+1,0,$C1256)))*SummonTypeTable!$Q$2</f>
        <v>2013.3333333333333</v>
      </c>
      <c r="J1256" t="str">
        <f ca="1">IF(C1256=1,60*SummonTypeTable!$Q$2-OFFSET(I1256,0,-4),
IF(I1256&lt;&gt;OFFSET(I1256,-1,0),OFFSET(I1256,-1,0)-OFFSET(I1256,0,-4),""))</f>
        <v/>
      </c>
      <c r="K1256" t="str">
        <f ca="1">IF(C1256=1,60*SummonTypeTable!$Q$2/OFFSET(I1256,0,-4),
IF(I1256&lt;&gt;OFFSET(I1256,-1,0),OFFSET(I1256,-1,0)/OFFSET(I1256,0,-4),""))</f>
        <v/>
      </c>
      <c r="L1256" t="str">
        <f t="shared" ca="1" si="236"/>
        <v>cu</v>
      </c>
      <c r="M1256" t="s">
        <v>81</v>
      </c>
      <c r="N1256" t="s">
        <v>147</v>
      </c>
      <c r="O1256">
        <v>6100</v>
      </c>
      <c r="P1256" t="str">
        <f t="shared" si="238"/>
        <v/>
      </c>
      <c r="Q1256" t="str">
        <f t="shared" ca="1" si="232"/>
        <v>cu</v>
      </c>
      <c r="R1256" t="s">
        <v>81</v>
      </c>
      <c r="S1256" t="s">
        <v>147</v>
      </c>
      <c r="T1256">
        <v>3050</v>
      </c>
      <c r="U1256" t="str">
        <f t="shared" ca="1" si="237"/>
        <v>cu</v>
      </c>
      <c r="V1256" t="str">
        <f t="shared" si="239"/>
        <v>GO</v>
      </c>
      <c r="W1256">
        <f t="shared" si="240"/>
        <v>6100</v>
      </c>
      <c r="X1256" t="str">
        <f t="shared" ca="1" si="241"/>
        <v>cu</v>
      </c>
      <c r="Y1256" t="str">
        <f t="shared" si="242"/>
        <v>GO</v>
      </c>
      <c r="Z1256">
        <f t="shared" si="243"/>
        <v>3050</v>
      </c>
    </row>
    <row r="1257" spans="1:26">
      <c r="A1257" t="str">
        <f t="shared" si="234"/>
        <v>rt4</v>
      </c>
      <c r="B1257" t="str">
        <f t="shared" si="235"/>
        <v>루틴4</v>
      </c>
      <c r="C1257">
        <v>120</v>
      </c>
      <c r="D1257">
        <v>63</v>
      </c>
      <c r="E1257">
        <f t="shared" ca="1" si="233"/>
        <v>4940</v>
      </c>
      <c r="F1257">
        <f ca="1">(60+SUMIF(OFFSET(N1257,-$C1257+1,0,$C1257),"EN",OFFSET(O1257,-$C1257+1,0,$C1257)))*SummonTypeTable!$Q$2</f>
        <v>2013.3333333333333</v>
      </c>
      <c r="G1257" t="str">
        <f ca="1">IF(C1257=1,60*SummonTypeTable!$Q$2-OFFSET(F1257,0,-1),
IF(F1257&lt;&gt;OFFSET(F1257,-1,0),OFFSET(F1257,-1,0)-OFFSET(F1257,0,-1),""))</f>
        <v/>
      </c>
      <c r="H1257" t="str">
        <f ca="1">IF(C1257=1,60*SummonTypeTable!$Q$2/OFFSET(F1257,0,-1),
IF(F1257&lt;&gt;OFFSET(F1257,-1,0),OFFSET(F1257,-1,0)/OFFSET(F1257,0,-1),""))</f>
        <v/>
      </c>
      <c r="I1257">
        <f ca="1">(60+SUMIF(OFFSET(N1257,-$C1257+1,0,$C1257),"EN",OFFSET(O1257,-$C1257+1,0,$C1257))+SUMIF(OFFSET(S1257,-$C1257+1,0,$C1257),"EN",OFFSET(T1257,-$C1257+1,0,$C1257)))*SummonTypeTable!$Q$2</f>
        <v>2013.3333333333333</v>
      </c>
      <c r="J1257" t="str">
        <f ca="1">IF(C1257=1,60*SummonTypeTable!$Q$2-OFFSET(I1257,0,-4),
IF(I1257&lt;&gt;OFFSET(I1257,-1,0),OFFSET(I1257,-1,0)-OFFSET(I1257,0,-4),""))</f>
        <v/>
      </c>
      <c r="K1257" t="str">
        <f ca="1">IF(C1257=1,60*SummonTypeTable!$Q$2/OFFSET(I1257,0,-4),
IF(I1257&lt;&gt;OFFSET(I1257,-1,0),OFFSET(I1257,-1,0)/OFFSET(I1257,0,-4),""))</f>
        <v/>
      </c>
      <c r="L1257" t="str">
        <f t="shared" ca="1" si="236"/>
        <v>it</v>
      </c>
      <c r="M1257" t="s">
        <v>139</v>
      </c>
      <c r="N1257" t="s">
        <v>158</v>
      </c>
      <c r="O1257">
        <v>1</v>
      </c>
      <c r="P1257" t="str">
        <f t="shared" si="238"/>
        <v/>
      </c>
      <c r="Q1257" t="str">
        <f t="shared" ca="1" si="232"/>
        <v>cu</v>
      </c>
      <c r="R1257" t="s">
        <v>81</v>
      </c>
      <c r="S1257" t="s">
        <v>147</v>
      </c>
      <c r="T1257">
        <v>3075</v>
      </c>
      <c r="U1257" t="str">
        <f t="shared" ca="1" si="237"/>
        <v>it</v>
      </c>
      <c r="V1257" t="str">
        <f t="shared" si="239"/>
        <v>Cash_sEquipGacha</v>
      </c>
      <c r="W1257">
        <f t="shared" si="240"/>
        <v>1</v>
      </c>
      <c r="X1257" t="str">
        <f t="shared" ca="1" si="241"/>
        <v>cu</v>
      </c>
      <c r="Y1257" t="str">
        <f t="shared" si="242"/>
        <v>GO</v>
      </c>
      <c r="Z1257">
        <f t="shared" si="243"/>
        <v>3075</v>
      </c>
    </row>
    <row r="1258" spans="1:26">
      <c r="A1258" t="str">
        <f t="shared" si="234"/>
        <v>rt4</v>
      </c>
      <c r="B1258" t="str">
        <f t="shared" si="235"/>
        <v>루틴4</v>
      </c>
      <c r="C1258">
        <v>121</v>
      </c>
      <c r="D1258">
        <v>248</v>
      </c>
      <c r="E1258">
        <f t="shared" ca="1" si="233"/>
        <v>5188</v>
      </c>
      <c r="F1258">
        <f ca="1">(60+SUMIF(OFFSET(N1258,-$C1258+1,0,$C1258),"EN",OFFSET(O1258,-$C1258+1,0,$C1258)))*SummonTypeTable!$Q$2</f>
        <v>2146.6666666666665</v>
      </c>
      <c r="G1258">
        <f ca="1">IF(C1258=1,60*SummonTypeTable!$Q$2-OFFSET(F1258,0,-1),
IF(F1258&lt;&gt;OFFSET(F1258,-1,0),OFFSET(F1258,-1,0)-OFFSET(F1258,0,-1),""))</f>
        <v>-3174.666666666667</v>
      </c>
      <c r="H1258">
        <f ca="1">IF(C1258=1,60*SummonTypeTable!$Q$2/OFFSET(F1258,0,-1),
IF(F1258&lt;&gt;OFFSET(F1258,-1,0),OFFSET(F1258,-1,0)/OFFSET(F1258,0,-1),""))</f>
        <v>0.38807504497558465</v>
      </c>
      <c r="I1258">
        <f ca="1">(60+SUMIF(OFFSET(N1258,-$C1258+1,0,$C1258),"EN",OFFSET(O1258,-$C1258+1,0,$C1258))+SUMIF(OFFSET(S1258,-$C1258+1,0,$C1258),"EN",OFFSET(T1258,-$C1258+1,0,$C1258)))*SummonTypeTable!$Q$2</f>
        <v>2146.6666666666665</v>
      </c>
      <c r="J1258">
        <f ca="1">IF(C1258=1,60*SummonTypeTable!$Q$2-OFFSET(I1258,0,-4),
IF(I1258&lt;&gt;OFFSET(I1258,-1,0),OFFSET(I1258,-1,0)-OFFSET(I1258,0,-4),""))</f>
        <v>-3174.666666666667</v>
      </c>
      <c r="K1258">
        <f ca="1">IF(C1258=1,60*SummonTypeTable!$Q$2/OFFSET(I1258,0,-4),
IF(I1258&lt;&gt;OFFSET(I1258,-1,0),OFFSET(I1258,-1,0)/OFFSET(I1258,0,-4),""))</f>
        <v>0.38807504497558465</v>
      </c>
      <c r="L1258" t="str">
        <f t="shared" ca="1" si="236"/>
        <v>cu</v>
      </c>
      <c r="M1258" t="s">
        <v>81</v>
      </c>
      <c r="N1258" t="s">
        <v>146</v>
      </c>
      <c r="O1258">
        <v>200</v>
      </c>
      <c r="P1258" t="str">
        <f t="shared" si="238"/>
        <v>에너지너무많음</v>
      </c>
      <c r="Q1258" t="str">
        <f t="shared" ca="1" si="232"/>
        <v>cu</v>
      </c>
      <c r="R1258" t="s">
        <v>81</v>
      </c>
      <c r="S1258" t="s">
        <v>147</v>
      </c>
      <c r="T1258">
        <v>3100</v>
      </c>
      <c r="U1258" t="str">
        <f t="shared" ca="1" si="237"/>
        <v>cu</v>
      </c>
      <c r="V1258" t="str">
        <f t="shared" si="239"/>
        <v>EN</v>
      </c>
      <c r="W1258">
        <f t="shared" si="240"/>
        <v>200</v>
      </c>
      <c r="X1258" t="str">
        <f t="shared" ca="1" si="241"/>
        <v>cu</v>
      </c>
      <c r="Y1258" t="str">
        <f t="shared" si="242"/>
        <v>GO</v>
      </c>
      <c r="Z1258">
        <f t="shared" si="243"/>
        <v>3100</v>
      </c>
    </row>
    <row r="1259" spans="1:26">
      <c r="A1259" t="str">
        <f t="shared" si="234"/>
        <v>rt4</v>
      </c>
      <c r="B1259" t="str">
        <f t="shared" si="235"/>
        <v>루틴4</v>
      </c>
      <c r="C1259">
        <v>122</v>
      </c>
      <c r="D1259">
        <v>39</v>
      </c>
      <c r="E1259">
        <f t="shared" ca="1" si="233"/>
        <v>5227</v>
      </c>
      <c r="F1259">
        <f ca="1">(60+SUMIF(OFFSET(N1259,-$C1259+1,0,$C1259),"EN",OFFSET(O1259,-$C1259+1,0,$C1259)))*SummonTypeTable!$Q$2</f>
        <v>2146.6666666666665</v>
      </c>
      <c r="G1259" t="str">
        <f ca="1">IF(C1259=1,60*SummonTypeTable!$Q$2-OFFSET(F1259,0,-1),
IF(F1259&lt;&gt;OFFSET(F1259,-1,0),OFFSET(F1259,-1,0)-OFFSET(F1259,0,-1),""))</f>
        <v/>
      </c>
      <c r="H1259" t="str">
        <f ca="1">IF(C1259=1,60*SummonTypeTable!$Q$2/OFFSET(F1259,0,-1),
IF(F1259&lt;&gt;OFFSET(F1259,-1,0),OFFSET(F1259,-1,0)/OFFSET(F1259,0,-1),""))</f>
        <v/>
      </c>
      <c r="I1259">
        <f ca="1">(60+SUMIF(OFFSET(N1259,-$C1259+1,0,$C1259),"EN",OFFSET(O1259,-$C1259+1,0,$C1259))+SUMIF(OFFSET(S1259,-$C1259+1,0,$C1259),"EN",OFFSET(T1259,-$C1259+1,0,$C1259)))*SummonTypeTable!$Q$2</f>
        <v>2146.6666666666665</v>
      </c>
      <c r="J1259" t="str">
        <f ca="1">IF(C1259=1,60*SummonTypeTable!$Q$2-OFFSET(I1259,0,-4),
IF(I1259&lt;&gt;OFFSET(I1259,-1,0),OFFSET(I1259,-1,0)-OFFSET(I1259,0,-4),""))</f>
        <v/>
      </c>
      <c r="K1259" t="str">
        <f ca="1">IF(C1259=1,60*SummonTypeTable!$Q$2/OFFSET(I1259,0,-4),
IF(I1259&lt;&gt;OFFSET(I1259,-1,0),OFFSET(I1259,-1,0)/OFFSET(I1259,0,-4),""))</f>
        <v/>
      </c>
      <c r="L1259" t="str">
        <f t="shared" ca="1" si="236"/>
        <v>cu</v>
      </c>
      <c r="M1259" t="s">
        <v>81</v>
      </c>
      <c r="N1259" t="s">
        <v>147</v>
      </c>
      <c r="O1259">
        <v>6250</v>
      </c>
      <c r="P1259" t="str">
        <f t="shared" si="238"/>
        <v/>
      </c>
      <c r="Q1259" t="str">
        <f t="shared" ca="1" si="232"/>
        <v>cu</v>
      </c>
      <c r="R1259" t="s">
        <v>81</v>
      </c>
      <c r="S1259" t="s">
        <v>147</v>
      </c>
      <c r="T1259">
        <v>3125</v>
      </c>
      <c r="U1259" t="str">
        <f t="shared" ca="1" si="237"/>
        <v>cu</v>
      </c>
      <c r="V1259" t="str">
        <f t="shared" si="239"/>
        <v>GO</v>
      </c>
      <c r="W1259">
        <f t="shared" si="240"/>
        <v>6250</v>
      </c>
      <c r="X1259" t="str">
        <f t="shared" ca="1" si="241"/>
        <v>cu</v>
      </c>
      <c r="Y1259" t="str">
        <f t="shared" si="242"/>
        <v>GO</v>
      </c>
      <c r="Z1259">
        <f t="shared" si="243"/>
        <v>3125</v>
      </c>
    </row>
    <row r="1260" spans="1:26">
      <c r="A1260" t="str">
        <f t="shared" si="234"/>
        <v>rt4</v>
      </c>
      <c r="B1260" t="str">
        <f t="shared" si="235"/>
        <v>루틴4</v>
      </c>
      <c r="C1260">
        <v>123</v>
      </c>
      <c r="D1260">
        <v>65</v>
      </c>
      <c r="E1260">
        <f t="shared" ca="1" si="233"/>
        <v>5292</v>
      </c>
      <c r="F1260">
        <f ca="1">(60+SUMIF(OFFSET(N1260,-$C1260+1,0,$C1260),"EN",OFFSET(O1260,-$C1260+1,0,$C1260)))*SummonTypeTable!$Q$2</f>
        <v>2146.6666666666665</v>
      </c>
      <c r="G1260" t="str">
        <f ca="1">IF(C1260=1,60*SummonTypeTable!$Q$2-OFFSET(F1260,0,-1),
IF(F1260&lt;&gt;OFFSET(F1260,-1,0),OFFSET(F1260,-1,0)-OFFSET(F1260,0,-1),""))</f>
        <v/>
      </c>
      <c r="H1260" t="str">
        <f ca="1">IF(C1260=1,60*SummonTypeTable!$Q$2/OFFSET(F1260,0,-1),
IF(F1260&lt;&gt;OFFSET(F1260,-1,0),OFFSET(F1260,-1,0)/OFFSET(F1260,0,-1),""))</f>
        <v/>
      </c>
      <c r="I1260">
        <f ca="1">(60+SUMIF(OFFSET(N1260,-$C1260+1,0,$C1260),"EN",OFFSET(O1260,-$C1260+1,0,$C1260))+SUMIF(OFFSET(S1260,-$C1260+1,0,$C1260),"EN",OFFSET(T1260,-$C1260+1,0,$C1260)))*SummonTypeTable!$Q$2</f>
        <v>2146.6666666666665</v>
      </c>
      <c r="J1260" t="str">
        <f ca="1">IF(C1260=1,60*SummonTypeTable!$Q$2-OFFSET(I1260,0,-4),
IF(I1260&lt;&gt;OFFSET(I1260,-1,0),OFFSET(I1260,-1,0)-OFFSET(I1260,0,-4),""))</f>
        <v/>
      </c>
      <c r="K1260" t="str">
        <f ca="1">IF(C1260=1,60*SummonTypeTable!$Q$2/OFFSET(I1260,0,-4),
IF(I1260&lt;&gt;OFFSET(I1260,-1,0),OFFSET(I1260,-1,0)/OFFSET(I1260,0,-4),""))</f>
        <v/>
      </c>
      <c r="L1260" t="str">
        <f t="shared" ca="1" si="236"/>
        <v>it</v>
      </c>
      <c r="M1260" t="s">
        <v>139</v>
      </c>
      <c r="N1260" t="s">
        <v>140</v>
      </c>
      <c r="O1260">
        <v>1</v>
      </c>
      <c r="P1260" t="str">
        <f t="shared" si="238"/>
        <v/>
      </c>
      <c r="Q1260" t="str">
        <f t="shared" ca="1" si="232"/>
        <v>cu</v>
      </c>
      <c r="R1260" t="s">
        <v>81</v>
      </c>
      <c r="S1260" t="s">
        <v>147</v>
      </c>
      <c r="T1260">
        <v>3150</v>
      </c>
      <c r="U1260" t="str">
        <f t="shared" ca="1" si="237"/>
        <v>it</v>
      </c>
      <c r="V1260" t="str">
        <f t="shared" si="239"/>
        <v>Cash_sCharacterGacha</v>
      </c>
      <c r="W1260">
        <f t="shared" si="240"/>
        <v>1</v>
      </c>
      <c r="X1260" t="str">
        <f t="shared" ca="1" si="241"/>
        <v>cu</v>
      </c>
      <c r="Y1260" t="str">
        <f t="shared" si="242"/>
        <v>GO</v>
      </c>
      <c r="Z1260">
        <f t="shared" si="243"/>
        <v>3150</v>
      </c>
    </row>
    <row r="1261" spans="1:26">
      <c r="A1261" t="str">
        <f t="shared" si="234"/>
        <v>rt4</v>
      </c>
      <c r="B1261" t="str">
        <f t="shared" si="235"/>
        <v>루틴4</v>
      </c>
      <c r="C1261">
        <v>124</v>
      </c>
      <c r="D1261">
        <v>102</v>
      </c>
      <c r="E1261">
        <f t="shared" ca="1" si="233"/>
        <v>5394</v>
      </c>
      <c r="F1261">
        <f ca="1">(60+SUMIF(OFFSET(N1261,-$C1261+1,0,$C1261),"EN",OFFSET(O1261,-$C1261+1,0,$C1261)))*SummonTypeTable!$Q$2</f>
        <v>2146.6666666666665</v>
      </c>
      <c r="G1261" t="str">
        <f ca="1">IF(C1261=1,60*SummonTypeTable!$Q$2-OFFSET(F1261,0,-1),
IF(F1261&lt;&gt;OFFSET(F1261,-1,0),OFFSET(F1261,-1,0)-OFFSET(F1261,0,-1),""))</f>
        <v/>
      </c>
      <c r="H1261" t="str">
        <f ca="1">IF(C1261=1,60*SummonTypeTable!$Q$2/OFFSET(F1261,0,-1),
IF(F1261&lt;&gt;OFFSET(F1261,-1,0),OFFSET(F1261,-1,0)/OFFSET(F1261,0,-1),""))</f>
        <v/>
      </c>
      <c r="I1261">
        <f ca="1">(60+SUMIF(OFFSET(N1261,-$C1261+1,0,$C1261),"EN",OFFSET(O1261,-$C1261+1,0,$C1261))+SUMIF(OFFSET(S1261,-$C1261+1,0,$C1261),"EN",OFFSET(T1261,-$C1261+1,0,$C1261)))*SummonTypeTable!$Q$2</f>
        <v>2146.6666666666665</v>
      </c>
      <c r="J1261" t="str">
        <f ca="1">IF(C1261=1,60*SummonTypeTable!$Q$2-OFFSET(I1261,0,-4),
IF(I1261&lt;&gt;OFFSET(I1261,-1,0),OFFSET(I1261,-1,0)-OFFSET(I1261,0,-4),""))</f>
        <v/>
      </c>
      <c r="K1261" t="str">
        <f ca="1">IF(C1261=1,60*SummonTypeTable!$Q$2/OFFSET(I1261,0,-4),
IF(I1261&lt;&gt;OFFSET(I1261,-1,0),OFFSET(I1261,-1,0)/OFFSET(I1261,0,-4),""))</f>
        <v/>
      </c>
      <c r="L1261" t="str">
        <f t="shared" ca="1" si="236"/>
        <v>cu</v>
      </c>
      <c r="M1261" t="s">
        <v>81</v>
      </c>
      <c r="N1261" t="s">
        <v>147</v>
      </c>
      <c r="O1261">
        <v>6350</v>
      </c>
      <c r="P1261" t="str">
        <f t="shared" si="238"/>
        <v/>
      </c>
      <c r="Q1261" t="str">
        <f t="shared" ca="1" si="232"/>
        <v>cu</v>
      </c>
      <c r="R1261" t="s">
        <v>81</v>
      </c>
      <c r="S1261" t="s">
        <v>147</v>
      </c>
      <c r="T1261">
        <v>3175</v>
      </c>
      <c r="U1261" t="str">
        <f t="shared" ca="1" si="237"/>
        <v>cu</v>
      </c>
      <c r="V1261" t="str">
        <f t="shared" si="239"/>
        <v>GO</v>
      </c>
      <c r="W1261">
        <f t="shared" si="240"/>
        <v>6350</v>
      </c>
      <c r="X1261" t="str">
        <f t="shared" ca="1" si="241"/>
        <v>cu</v>
      </c>
      <c r="Y1261" t="str">
        <f t="shared" si="242"/>
        <v>GO</v>
      </c>
      <c r="Z1261">
        <f t="shared" si="243"/>
        <v>3175</v>
      </c>
    </row>
    <row r="1262" spans="1:26">
      <c r="A1262" t="str">
        <f t="shared" si="234"/>
        <v>rt4</v>
      </c>
      <c r="B1262" t="str">
        <f t="shared" si="235"/>
        <v>루틴4</v>
      </c>
      <c r="C1262">
        <v>125</v>
      </c>
      <c r="D1262">
        <v>166</v>
      </c>
      <c r="E1262">
        <f t="shared" ca="1" si="233"/>
        <v>5560</v>
      </c>
      <c r="F1262">
        <f ca="1">(60+SUMIF(OFFSET(N1262,-$C1262+1,0,$C1262),"EN",OFFSET(O1262,-$C1262+1,0,$C1262)))*SummonTypeTable!$Q$2</f>
        <v>2293.333333333333</v>
      </c>
      <c r="G1262">
        <f ca="1">IF(C1262=1,60*SummonTypeTable!$Q$2-OFFSET(F1262,0,-1),
IF(F1262&lt;&gt;OFFSET(F1262,-1,0),OFFSET(F1262,-1,0)-OFFSET(F1262,0,-1),""))</f>
        <v>-3413.3333333333335</v>
      </c>
      <c r="H1262">
        <f ca="1">IF(C1262=1,60*SummonTypeTable!$Q$2/OFFSET(F1262,0,-1),
IF(F1262&lt;&gt;OFFSET(F1262,-1,0),OFFSET(F1262,-1,0)/OFFSET(F1262,0,-1),""))</f>
        <v>0.38609112709832133</v>
      </c>
      <c r="I1262">
        <f ca="1">(60+SUMIF(OFFSET(N1262,-$C1262+1,0,$C1262),"EN",OFFSET(O1262,-$C1262+1,0,$C1262))+SUMIF(OFFSET(S1262,-$C1262+1,0,$C1262),"EN",OFFSET(T1262,-$C1262+1,0,$C1262)))*SummonTypeTable!$Q$2</f>
        <v>2293.333333333333</v>
      </c>
      <c r="J1262">
        <f ca="1">IF(C1262=1,60*SummonTypeTable!$Q$2-OFFSET(I1262,0,-4),
IF(I1262&lt;&gt;OFFSET(I1262,-1,0),OFFSET(I1262,-1,0)-OFFSET(I1262,0,-4),""))</f>
        <v>-3413.3333333333335</v>
      </c>
      <c r="K1262">
        <f ca="1">IF(C1262=1,60*SummonTypeTable!$Q$2/OFFSET(I1262,0,-4),
IF(I1262&lt;&gt;OFFSET(I1262,-1,0),OFFSET(I1262,-1,0)/OFFSET(I1262,0,-4),""))</f>
        <v>0.38609112709832133</v>
      </c>
      <c r="L1262" t="str">
        <f t="shared" ca="1" si="236"/>
        <v>cu</v>
      </c>
      <c r="M1262" t="s">
        <v>81</v>
      </c>
      <c r="N1262" t="s">
        <v>146</v>
      </c>
      <c r="O1262">
        <v>220</v>
      </c>
      <c r="P1262" t="str">
        <f t="shared" si="238"/>
        <v>에너지너무많음</v>
      </c>
      <c r="Q1262" t="str">
        <f t="shared" ca="1" si="232"/>
        <v>cu</v>
      </c>
      <c r="R1262" t="s">
        <v>81</v>
      </c>
      <c r="S1262" t="s">
        <v>147</v>
      </c>
      <c r="T1262">
        <v>3200</v>
      </c>
      <c r="U1262" t="str">
        <f t="shared" ca="1" si="237"/>
        <v>cu</v>
      </c>
      <c r="V1262" t="str">
        <f t="shared" si="239"/>
        <v>EN</v>
      </c>
      <c r="W1262">
        <f t="shared" si="240"/>
        <v>220</v>
      </c>
      <c r="X1262" t="str">
        <f t="shared" ca="1" si="241"/>
        <v>cu</v>
      </c>
      <c r="Y1262" t="str">
        <f t="shared" si="242"/>
        <v>GO</v>
      </c>
      <c r="Z1262">
        <f t="shared" si="243"/>
        <v>3200</v>
      </c>
    </row>
    <row r="1263" spans="1:26">
      <c r="A1263" t="str">
        <f t="shared" si="234"/>
        <v>rt4</v>
      </c>
      <c r="B1263" t="str">
        <f t="shared" si="235"/>
        <v>루틴4</v>
      </c>
      <c r="C1263">
        <v>126</v>
      </c>
      <c r="D1263">
        <v>52</v>
      </c>
      <c r="E1263">
        <f t="shared" ca="1" si="233"/>
        <v>5612</v>
      </c>
      <c r="F1263">
        <f ca="1">(60+SUMIF(OFFSET(N1263,-$C1263+1,0,$C1263),"EN",OFFSET(O1263,-$C1263+1,0,$C1263)))*SummonTypeTable!$Q$2</f>
        <v>2293.333333333333</v>
      </c>
      <c r="G1263" t="str">
        <f ca="1">IF(C1263=1,60*SummonTypeTable!$Q$2-OFFSET(F1263,0,-1),
IF(F1263&lt;&gt;OFFSET(F1263,-1,0),OFFSET(F1263,-1,0)-OFFSET(F1263,0,-1),""))</f>
        <v/>
      </c>
      <c r="H1263" t="str">
        <f ca="1">IF(C1263=1,60*SummonTypeTable!$Q$2/OFFSET(F1263,0,-1),
IF(F1263&lt;&gt;OFFSET(F1263,-1,0),OFFSET(F1263,-1,0)/OFFSET(F1263,0,-1),""))</f>
        <v/>
      </c>
      <c r="I1263">
        <f ca="1">(60+SUMIF(OFFSET(N1263,-$C1263+1,0,$C1263),"EN",OFFSET(O1263,-$C1263+1,0,$C1263))+SUMIF(OFFSET(S1263,-$C1263+1,0,$C1263),"EN",OFFSET(T1263,-$C1263+1,0,$C1263)))*SummonTypeTable!$Q$2</f>
        <v>2293.333333333333</v>
      </c>
      <c r="J1263" t="str">
        <f ca="1">IF(C1263=1,60*SummonTypeTable!$Q$2-OFFSET(I1263,0,-4),
IF(I1263&lt;&gt;OFFSET(I1263,-1,0),OFFSET(I1263,-1,0)-OFFSET(I1263,0,-4),""))</f>
        <v/>
      </c>
      <c r="K1263" t="str">
        <f ca="1">IF(C1263=1,60*SummonTypeTable!$Q$2/OFFSET(I1263,0,-4),
IF(I1263&lt;&gt;OFFSET(I1263,-1,0),OFFSET(I1263,-1,0)/OFFSET(I1263,0,-4),""))</f>
        <v/>
      </c>
      <c r="L1263" t="str">
        <f t="shared" ca="1" si="236"/>
        <v>cu</v>
      </c>
      <c r="M1263" t="s">
        <v>81</v>
      </c>
      <c r="N1263" t="s">
        <v>147</v>
      </c>
      <c r="O1263">
        <v>6450</v>
      </c>
      <c r="P1263" t="str">
        <f t="shared" si="238"/>
        <v/>
      </c>
      <c r="Q1263" t="str">
        <f t="shared" ca="1" si="232"/>
        <v>cu</v>
      </c>
      <c r="R1263" t="s">
        <v>81</v>
      </c>
      <c r="S1263" t="s">
        <v>147</v>
      </c>
      <c r="T1263">
        <v>3225</v>
      </c>
      <c r="U1263" t="str">
        <f t="shared" ca="1" si="237"/>
        <v>cu</v>
      </c>
      <c r="V1263" t="str">
        <f t="shared" si="239"/>
        <v>GO</v>
      </c>
      <c r="W1263">
        <f t="shared" si="240"/>
        <v>6450</v>
      </c>
      <c r="X1263" t="str">
        <f t="shared" ca="1" si="241"/>
        <v>cu</v>
      </c>
      <c r="Y1263" t="str">
        <f t="shared" si="242"/>
        <v>GO</v>
      </c>
      <c r="Z1263">
        <f t="shared" si="243"/>
        <v>3225</v>
      </c>
    </row>
    <row r="1264" spans="1:26">
      <c r="A1264" t="str">
        <f t="shared" si="234"/>
        <v>rt4</v>
      </c>
      <c r="B1264" t="str">
        <f t="shared" si="235"/>
        <v>루틴4</v>
      </c>
      <c r="C1264">
        <v>127</v>
      </c>
      <c r="D1264">
        <v>75</v>
      </c>
      <c r="E1264">
        <f t="shared" ref="E1264:E1350" ca="1" si="244">IF(A1264&lt;&gt;OFFSET(A1264,-1,0),D1264,OFFSET(E1264,-1,0)+D1264)</f>
        <v>5687</v>
      </c>
      <c r="F1264">
        <f ca="1">(60+SUMIF(OFFSET(N1264,-$C1264+1,0,$C1264),"EN",OFFSET(O1264,-$C1264+1,0,$C1264)))*SummonTypeTable!$Q$2</f>
        <v>2293.333333333333</v>
      </c>
      <c r="G1264" t="str">
        <f ca="1">IF(C1264=1,60*SummonTypeTable!$Q$2-OFFSET(F1264,0,-1),
IF(F1264&lt;&gt;OFFSET(F1264,-1,0),OFFSET(F1264,-1,0)-OFFSET(F1264,0,-1),""))</f>
        <v/>
      </c>
      <c r="H1264" t="str">
        <f ca="1">IF(C1264=1,60*SummonTypeTable!$Q$2/OFFSET(F1264,0,-1),
IF(F1264&lt;&gt;OFFSET(F1264,-1,0),OFFSET(F1264,-1,0)/OFFSET(F1264,0,-1),""))</f>
        <v/>
      </c>
      <c r="I1264">
        <f ca="1">(60+SUMIF(OFFSET(N1264,-$C1264+1,0,$C1264),"EN",OFFSET(O1264,-$C1264+1,0,$C1264))+SUMIF(OFFSET(S1264,-$C1264+1,0,$C1264),"EN",OFFSET(T1264,-$C1264+1,0,$C1264)))*SummonTypeTable!$Q$2</f>
        <v>2293.333333333333</v>
      </c>
      <c r="J1264" t="str">
        <f ca="1">IF(C1264=1,60*SummonTypeTable!$Q$2-OFFSET(I1264,0,-4),
IF(I1264&lt;&gt;OFFSET(I1264,-1,0),OFFSET(I1264,-1,0)-OFFSET(I1264,0,-4),""))</f>
        <v/>
      </c>
      <c r="K1264" t="str">
        <f ca="1">IF(C1264=1,60*SummonTypeTable!$Q$2/OFFSET(I1264,0,-4),
IF(I1264&lt;&gt;OFFSET(I1264,-1,0),OFFSET(I1264,-1,0)/OFFSET(I1264,0,-4),""))</f>
        <v/>
      </c>
      <c r="L1264" t="str">
        <f t="shared" ca="1" si="236"/>
        <v>it</v>
      </c>
      <c r="M1264" t="s">
        <v>139</v>
      </c>
      <c r="N1264" t="s">
        <v>138</v>
      </c>
      <c r="O1264">
        <v>2</v>
      </c>
      <c r="P1264" t="str">
        <f t="shared" si="238"/>
        <v/>
      </c>
      <c r="Q1264" t="str">
        <f t="shared" ca="1" si="232"/>
        <v>cu</v>
      </c>
      <c r="R1264" t="s">
        <v>81</v>
      </c>
      <c r="S1264" t="s">
        <v>147</v>
      </c>
      <c r="T1264">
        <v>3250</v>
      </c>
      <c r="U1264" t="str">
        <f t="shared" ca="1" si="237"/>
        <v>it</v>
      </c>
      <c r="V1264" t="str">
        <f t="shared" si="239"/>
        <v>Cash_sSpellGacha</v>
      </c>
      <c r="W1264">
        <f t="shared" si="240"/>
        <v>2</v>
      </c>
      <c r="X1264" t="str">
        <f t="shared" ca="1" si="241"/>
        <v>cu</v>
      </c>
      <c r="Y1264" t="str">
        <f t="shared" si="242"/>
        <v>GO</v>
      </c>
      <c r="Z1264">
        <f t="shared" si="243"/>
        <v>3250</v>
      </c>
    </row>
    <row r="1265" spans="1:26">
      <c r="A1265" t="str">
        <f t="shared" si="234"/>
        <v>rt4</v>
      </c>
      <c r="B1265" t="str">
        <f t="shared" si="235"/>
        <v>루틴4</v>
      </c>
      <c r="C1265">
        <v>128</v>
      </c>
      <c r="D1265">
        <v>91</v>
      </c>
      <c r="E1265">
        <f t="shared" ca="1" si="244"/>
        <v>5778</v>
      </c>
      <c r="F1265">
        <f ca="1">(60+SUMIF(OFFSET(N1265,-$C1265+1,0,$C1265),"EN",OFFSET(O1265,-$C1265+1,0,$C1265)))*SummonTypeTable!$Q$2</f>
        <v>2293.333333333333</v>
      </c>
      <c r="G1265" t="str">
        <f ca="1">IF(C1265=1,60*SummonTypeTable!$Q$2-OFFSET(F1265,0,-1),
IF(F1265&lt;&gt;OFFSET(F1265,-1,0),OFFSET(F1265,-1,0)-OFFSET(F1265,0,-1),""))</f>
        <v/>
      </c>
      <c r="H1265" t="str">
        <f ca="1">IF(C1265=1,60*SummonTypeTable!$Q$2/OFFSET(F1265,0,-1),
IF(F1265&lt;&gt;OFFSET(F1265,-1,0),OFFSET(F1265,-1,0)/OFFSET(F1265,0,-1),""))</f>
        <v/>
      </c>
      <c r="I1265">
        <f ca="1">(60+SUMIF(OFFSET(N1265,-$C1265+1,0,$C1265),"EN",OFFSET(O1265,-$C1265+1,0,$C1265))+SUMIF(OFFSET(S1265,-$C1265+1,0,$C1265),"EN",OFFSET(T1265,-$C1265+1,0,$C1265)))*SummonTypeTable!$Q$2</f>
        <v>2293.333333333333</v>
      </c>
      <c r="J1265" t="str">
        <f ca="1">IF(C1265=1,60*SummonTypeTable!$Q$2-OFFSET(I1265,0,-4),
IF(I1265&lt;&gt;OFFSET(I1265,-1,0),OFFSET(I1265,-1,0)-OFFSET(I1265,0,-4),""))</f>
        <v/>
      </c>
      <c r="K1265" t="str">
        <f ca="1">IF(C1265=1,60*SummonTypeTable!$Q$2/OFFSET(I1265,0,-4),
IF(I1265&lt;&gt;OFFSET(I1265,-1,0),OFFSET(I1265,-1,0)/OFFSET(I1265,0,-4),""))</f>
        <v/>
      </c>
      <c r="L1265" t="str">
        <f t="shared" ca="1" si="236"/>
        <v>cu</v>
      </c>
      <c r="M1265" t="s">
        <v>81</v>
      </c>
      <c r="N1265" t="s">
        <v>147</v>
      </c>
      <c r="O1265">
        <v>6550</v>
      </c>
      <c r="P1265" t="str">
        <f t="shared" si="238"/>
        <v/>
      </c>
      <c r="Q1265" t="str">
        <f t="shared" ca="1" si="232"/>
        <v>cu</v>
      </c>
      <c r="R1265" t="s">
        <v>81</v>
      </c>
      <c r="S1265" t="s">
        <v>147</v>
      </c>
      <c r="T1265">
        <v>3275</v>
      </c>
      <c r="U1265" t="str">
        <f t="shared" ca="1" si="237"/>
        <v>cu</v>
      </c>
      <c r="V1265" t="str">
        <f t="shared" si="239"/>
        <v>GO</v>
      </c>
      <c r="W1265">
        <f t="shared" si="240"/>
        <v>6550</v>
      </c>
      <c r="X1265" t="str">
        <f t="shared" ca="1" si="241"/>
        <v>cu</v>
      </c>
      <c r="Y1265" t="str">
        <f t="shared" si="242"/>
        <v>GO</v>
      </c>
      <c r="Z1265">
        <f t="shared" si="243"/>
        <v>3275</v>
      </c>
    </row>
    <row r="1266" spans="1:26">
      <c r="A1266" t="str">
        <f t="shared" si="234"/>
        <v>rt4</v>
      </c>
      <c r="B1266" t="str">
        <f t="shared" si="235"/>
        <v>루틴4</v>
      </c>
      <c r="C1266">
        <v>129</v>
      </c>
      <c r="D1266">
        <v>102</v>
      </c>
      <c r="E1266">
        <f t="shared" ca="1" si="244"/>
        <v>5880</v>
      </c>
      <c r="F1266">
        <f ca="1">(60+SUMIF(OFFSET(N1266,-$C1266+1,0,$C1266),"EN",OFFSET(O1266,-$C1266+1,0,$C1266)))*SummonTypeTable!$Q$2</f>
        <v>2293.333333333333</v>
      </c>
      <c r="G1266" t="str">
        <f ca="1">IF(C1266=1,60*SummonTypeTable!$Q$2-OFFSET(F1266,0,-1),
IF(F1266&lt;&gt;OFFSET(F1266,-1,0),OFFSET(F1266,-1,0)-OFFSET(F1266,0,-1),""))</f>
        <v/>
      </c>
      <c r="H1266" t="str">
        <f ca="1">IF(C1266=1,60*SummonTypeTable!$Q$2/OFFSET(F1266,0,-1),
IF(F1266&lt;&gt;OFFSET(F1266,-1,0),OFFSET(F1266,-1,0)/OFFSET(F1266,0,-1),""))</f>
        <v/>
      </c>
      <c r="I1266">
        <f ca="1">(60+SUMIF(OFFSET(N1266,-$C1266+1,0,$C1266),"EN",OFFSET(O1266,-$C1266+1,0,$C1266))+SUMIF(OFFSET(S1266,-$C1266+1,0,$C1266),"EN",OFFSET(T1266,-$C1266+1,0,$C1266)))*SummonTypeTable!$Q$2</f>
        <v>2293.333333333333</v>
      </c>
      <c r="J1266" t="str">
        <f ca="1">IF(C1266=1,60*SummonTypeTable!$Q$2-OFFSET(I1266,0,-4),
IF(I1266&lt;&gt;OFFSET(I1266,-1,0),OFFSET(I1266,-1,0)-OFFSET(I1266,0,-4),""))</f>
        <v/>
      </c>
      <c r="K1266" t="str">
        <f ca="1">IF(C1266=1,60*SummonTypeTable!$Q$2/OFFSET(I1266,0,-4),
IF(I1266&lt;&gt;OFFSET(I1266,-1,0),OFFSET(I1266,-1,0)/OFFSET(I1266,0,-4),""))</f>
        <v/>
      </c>
      <c r="L1266" t="str">
        <f t="shared" ca="1" si="236"/>
        <v>it</v>
      </c>
      <c r="M1266" t="s">
        <v>139</v>
      </c>
      <c r="N1266" t="s">
        <v>158</v>
      </c>
      <c r="O1266">
        <v>2</v>
      </c>
      <c r="P1266" t="str">
        <f t="shared" si="238"/>
        <v/>
      </c>
      <c r="Q1266" t="str">
        <f t="shared" ca="1" si="232"/>
        <v>cu</v>
      </c>
      <c r="R1266" t="s">
        <v>81</v>
      </c>
      <c r="S1266" t="s">
        <v>147</v>
      </c>
      <c r="T1266">
        <v>3300</v>
      </c>
      <c r="U1266" t="str">
        <f t="shared" ca="1" si="237"/>
        <v>it</v>
      </c>
      <c r="V1266" t="str">
        <f t="shared" si="239"/>
        <v>Cash_sEquipGacha</v>
      </c>
      <c r="W1266">
        <f t="shared" si="240"/>
        <v>2</v>
      </c>
      <c r="X1266" t="str">
        <f t="shared" ca="1" si="241"/>
        <v>cu</v>
      </c>
      <c r="Y1266" t="str">
        <f t="shared" si="242"/>
        <v>GO</v>
      </c>
      <c r="Z1266">
        <f t="shared" si="243"/>
        <v>3300</v>
      </c>
    </row>
    <row r="1267" spans="1:26">
      <c r="A1267" t="str">
        <f t="shared" ref="A1267:A1330" si="245">A1266</f>
        <v>rt4</v>
      </c>
      <c r="B1267" t="str">
        <f t="shared" ref="B1267:B1330" si="246">B1266</f>
        <v>루틴4</v>
      </c>
      <c r="C1267">
        <v>130</v>
      </c>
      <c r="D1267">
        <v>68</v>
      </c>
      <c r="E1267">
        <f t="shared" ca="1" si="244"/>
        <v>5948</v>
      </c>
      <c r="F1267">
        <f ca="1">(60+SUMIF(OFFSET(N1267,-$C1267+1,0,$C1267),"EN",OFFSET(O1267,-$C1267+1,0,$C1267)))*SummonTypeTable!$Q$2</f>
        <v>2453.333333333333</v>
      </c>
      <c r="G1267">
        <f ca="1">IF(C1267=1,60*SummonTypeTable!$Q$2-OFFSET(F1267,0,-1),
IF(F1267&lt;&gt;OFFSET(F1267,-1,0),OFFSET(F1267,-1,0)-OFFSET(F1267,0,-1),""))</f>
        <v>-3654.666666666667</v>
      </c>
      <c r="H1267">
        <f ca="1">IF(C1267=1,60*SummonTypeTable!$Q$2/OFFSET(F1267,0,-1),
IF(F1267&lt;&gt;OFFSET(F1267,-1,0),OFFSET(F1267,-1,0)/OFFSET(F1267,0,-1),""))</f>
        <v>0.38556377493835459</v>
      </c>
      <c r="I1267">
        <f ca="1">(60+SUMIF(OFFSET(N1267,-$C1267+1,0,$C1267),"EN",OFFSET(O1267,-$C1267+1,0,$C1267))+SUMIF(OFFSET(S1267,-$C1267+1,0,$C1267),"EN",OFFSET(T1267,-$C1267+1,0,$C1267)))*SummonTypeTable!$Q$2</f>
        <v>2453.333333333333</v>
      </c>
      <c r="J1267">
        <f ca="1">IF(C1267=1,60*SummonTypeTable!$Q$2-OFFSET(I1267,0,-4),
IF(I1267&lt;&gt;OFFSET(I1267,-1,0),OFFSET(I1267,-1,0)-OFFSET(I1267,0,-4),""))</f>
        <v>-3654.666666666667</v>
      </c>
      <c r="K1267">
        <f ca="1">IF(C1267=1,60*SummonTypeTable!$Q$2/OFFSET(I1267,0,-4),
IF(I1267&lt;&gt;OFFSET(I1267,-1,0),OFFSET(I1267,-1,0)/OFFSET(I1267,0,-4),""))</f>
        <v>0.38556377493835459</v>
      </c>
      <c r="L1267" t="str">
        <f t="shared" ca="1" si="236"/>
        <v>cu</v>
      </c>
      <c r="M1267" t="s">
        <v>81</v>
      </c>
      <c r="N1267" t="s">
        <v>146</v>
      </c>
      <c r="O1267">
        <v>240</v>
      </c>
      <c r="P1267" t="str">
        <f t="shared" si="238"/>
        <v>에너지너무많음</v>
      </c>
      <c r="Q1267" t="str">
        <f t="shared" ca="1" si="232"/>
        <v>cu</v>
      </c>
      <c r="R1267" t="s">
        <v>81</v>
      </c>
      <c r="S1267" t="s">
        <v>147</v>
      </c>
      <c r="T1267">
        <v>3325</v>
      </c>
      <c r="U1267" t="str">
        <f t="shared" ca="1" si="237"/>
        <v>cu</v>
      </c>
      <c r="V1267" t="str">
        <f t="shared" si="239"/>
        <v>EN</v>
      </c>
      <c r="W1267">
        <f t="shared" si="240"/>
        <v>240</v>
      </c>
      <c r="X1267" t="str">
        <f t="shared" ca="1" si="241"/>
        <v>cu</v>
      </c>
      <c r="Y1267" t="str">
        <f t="shared" si="242"/>
        <v>GO</v>
      </c>
      <c r="Z1267">
        <f t="shared" si="243"/>
        <v>3325</v>
      </c>
    </row>
    <row r="1268" spans="1:26">
      <c r="A1268" t="str">
        <f t="shared" si="245"/>
        <v>rt4</v>
      </c>
      <c r="B1268" t="str">
        <f t="shared" si="246"/>
        <v>루틴4</v>
      </c>
      <c r="C1268">
        <v>131</v>
      </c>
      <c r="D1268">
        <v>55</v>
      </c>
      <c r="E1268">
        <f t="shared" ca="1" si="244"/>
        <v>6003</v>
      </c>
      <c r="F1268">
        <f ca="1">(60+SUMIF(OFFSET(N1268,-$C1268+1,0,$C1268),"EN",OFFSET(O1268,-$C1268+1,0,$C1268)))*SummonTypeTable!$Q$2</f>
        <v>2453.333333333333</v>
      </c>
      <c r="G1268" t="str">
        <f ca="1">IF(C1268=1,60*SummonTypeTable!$Q$2-OFFSET(F1268,0,-1),
IF(F1268&lt;&gt;OFFSET(F1268,-1,0),OFFSET(F1268,-1,0)-OFFSET(F1268,0,-1),""))</f>
        <v/>
      </c>
      <c r="H1268" t="str">
        <f ca="1">IF(C1268=1,60*SummonTypeTable!$Q$2/OFFSET(F1268,0,-1),
IF(F1268&lt;&gt;OFFSET(F1268,-1,0),OFFSET(F1268,-1,0)/OFFSET(F1268,0,-1),""))</f>
        <v/>
      </c>
      <c r="I1268">
        <f ca="1">(60+SUMIF(OFFSET(N1268,-$C1268+1,0,$C1268),"EN",OFFSET(O1268,-$C1268+1,0,$C1268))+SUMIF(OFFSET(S1268,-$C1268+1,0,$C1268),"EN",OFFSET(T1268,-$C1268+1,0,$C1268)))*SummonTypeTable!$Q$2</f>
        <v>2453.333333333333</v>
      </c>
      <c r="J1268" t="str">
        <f ca="1">IF(C1268=1,60*SummonTypeTable!$Q$2-OFFSET(I1268,0,-4),
IF(I1268&lt;&gt;OFFSET(I1268,-1,0),OFFSET(I1268,-1,0)-OFFSET(I1268,0,-4),""))</f>
        <v/>
      </c>
      <c r="K1268" t="str">
        <f ca="1">IF(C1268=1,60*SummonTypeTable!$Q$2/OFFSET(I1268,0,-4),
IF(I1268&lt;&gt;OFFSET(I1268,-1,0),OFFSET(I1268,-1,0)/OFFSET(I1268,0,-4),""))</f>
        <v/>
      </c>
      <c r="L1268" t="str">
        <f t="shared" ca="1" si="236"/>
        <v>cu</v>
      </c>
      <c r="M1268" t="s">
        <v>81</v>
      </c>
      <c r="N1268" t="s">
        <v>147</v>
      </c>
      <c r="O1268">
        <v>6700</v>
      </c>
      <c r="P1268" t="str">
        <f t="shared" si="238"/>
        <v/>
      </c>
      <c r="Q1268" t="str">
        <f t="shared" ca="1" si="232"/>
        <v>cu</v>
      </c>
      <c r="R1268" t="s">
        <v>81</v>
      </c>
      <c r="S1268" t="s">
        <v>147</v>
      </c>
      <c r="T1268">
        <v>3350</v>
      </c>
      <c r="U1268" t="str">
        <f t="shared" ca="1" si="237"/>
        <v>cu</v>
      </c>
      <c r="V1268" t="str">
        <f t="shared" si="239"/>
        <v>GO</v>
      </c>
      <c r="W1268">
        <f t="shared" si="240"/>
        <v>6700</v>
      </c>
      <c r="X1268" t="str">
        <f t="shared" ca="1" si="241"/>
        <v>cu</v>
      </c>
      <c r="Y1268" t="str">
        <f t="shared" si="242"/>
        <v>GO</v>
      </c>
      <c r="Z1268">
        <f t="shared" si="243"/>
        <v>3350</v>
      </c>
    </row>
    <row r="1269" spans="1:26">
      <c r="A1269" t="str">
        <f t="shared" si="245"/>
        <v>rt4</v>
      </c>
      <c r="B1269" t="str">
        <f t="shared" si="246"/>
        <v>루틴4</v>
      </c>
      <c r="C1269">
        <v>132</v>
      </c>
      <c r="D1269">
        <v>65</v>
      </c>
      <c r="E1269">
        <f t="shared" ca="1" si="244"/>
        <v>6068</v>
      </c>
      <c r="F1269">
        <f ca="1">(60+SUMIF(OFFSET(N1269,-$C1269+1,0,$C1269),"EN",OFFSET(O1269,-$C1269+1,0,$C1269)))*SummonTypeTable!$Q$2</f>
        <v>2453.333333333333</v>
      </c>
      <c r="G1269" t="str">
        <f ca="1">IF(C1269=1,60*SummonTypeTable!$Q$2-OFFSET(F1269,0,-1),
IF(F1269&lt;&gt;OFFSET(F1269,-1,0),OFFSET(F1269,-1,0)-OFFSET(F1269,0,-1),""))</f>
        <v/>
      </c>
      <c r="H1269" t="str">
        <f ca="1">IF(C1269=1,60*SummonTypeTable!$Q$2/OFFSET(F1269,0,-1),
IF(F1269&lt;&gt;OFFSET(F1269,-1,0),OFFSET(F1269,-1,0)/OFFSET(F1269,0,-1),""))</f>
        <v/>
      </c>
      <c r="I1269">
        <f ca="1">(60+SUMIF(OFFSET(N1269,-$C1269+1,0,$C1269),"EN",OFFSET(O1269,-$C1269+1,0,$C1269))+SUMIF(OFFSET(S1269,-$C1269+1,0,$C1269),"EN",OFFSET(T1269,-$C1269+1,0,$C1269)))*SummonTypeTable!$Q$2</f>
        <v>2453.333333333333</v>
      </c>
      <c r="J1269" t="str">
        <f ca="1">IF(C1269=1,60*SummonTypeTable!$Q$2-OFFSET(I1269,0,-4),
IF(I1269&lt;&gt;OFFSET(I1269,-1,0),OFFSET(I1269,-1,0)-OFFSET(I1269,0,-4),""))</f>
        <v/>
      </c>
      <c r="K1269" t="str">
        <f ca="1">IF(C1269=1,60*SummonTypeTable!$Q$2/OFFSET(I1269,0,-4),
IF(I1269&lt;&gt;OFFSET(I1269,-1,0),OFFSET(I1269,-1,0)/OFFSET(I1269,0,-4),""))</f>
        <v/>
      </c>
      <c r="L1269" t="str">
        <f t="shared" ca="1" si="236"/>
        <v>cu</v>
      </c>
      <c r="M1269" t="s">
        <v>81</v>
      </c>
      <c r="N1269" t="s">
        <v>147</v>
      </c>
      <c r="O1269">
        <v>6750</v>
      </c>
      <c r="P1269" t="str">
        <f t="shared" si="238"/>
        <v/>
      </c>
      <c r="Q1269" t="str">
        <f t="shared" ca="1" si="232"/>
        <v>cu</v>
      </c>
      <c r="R1269" t="s">
        <v>81</v>
      </c>
      <c r="S1269" t="s">
        <v>147</v>
      </c>
      <c r="T1269">
        <v>3375</v>
      </c>
      <c r="U1269" t="str">
        <f t="shared" ca="1" si="237"/>
        <v>cu</v>
      </c>
      <c r="V1269" t="str">
        <f t="shared" si="239"/>
        <v>GO</v>
      </c>
      <c r="W1269">
        <f t="shared" si="240"/>
        <v>6750</v>
      </c>
      <c r="X1269" t="str">
        <f t="shared" ca="1" si="241"/>
        <v>cu</v>
      </c>
      <c r="Y1269" t="str">
        <f t="shared" si="242"/>
        <v>GO</v>
      </c>
      <c r="Z1269">
        <f t="shared" si="243"/>
        <v>3375</v>
      </c>
    </row>
    <row r="1270" spans="1:26">
      <c r="A1270" t="str">
        <f t="shared" si="245"/>
        <v>rt4</v>
      </c>
      <c r="B1270" t="str">
        <f t="shared" si="246"/>
        <v>루틴4</v>
      </c>
      <c r="C1270">
        <v>133</v>
      </c>
      <c r="D1270">
        <v>73</v>
      </c>
      <c r="E1270">
        <f t="shared" ca="1" si="244"/>
        <v>6141</v>
      </c>
      <c r="F1270">
        <f ca="1">(60+SUMIF(OFFSET(N1270,-$C1270+1,0,$C1270),"EN",OFFSET(O1270,-$C1270+1,0,$C1270)))*SummonTypeTable!$Q$2</f>
        <v>2453.333333333333</v>
      </c>
      <c r="G1270" t="str">
        <f ca="1">IF(C1270=1,60*SummonTypeTable!$Q$2-OFFSET(F1270,0,-1),
IF(F1270&lt;&gt;OFFSET(F1270,-1,0),OFFSET(F1270,-1,0)-OFFSET(F1270,0,-1),""))</f>
        <v/>
      </c>
      <c r="H1270" t="str">
        <f ca="1">IF(C1270=1,60*SummonTypeTable!$Q$2/OFFSET(F1270,0,-1),
IF(F1270&lt;&gt;OFFSET(F1270,-1,0),OFFSET(F1270,-1,0)/OFFSET(F1270,0,-1),""))</f>
        <v/>
      </c>
      <c r="I1270">
        <f ca="1">(60+SUMIF(OFFSET(N1270,-$C1270+1,0,$C1270),"EN",OFFSET(O1270,-$C1270+1,0,$C1270))+SUMIF(OFFSET(S1270,-$C1270+1,0,$C1270),"EN",OFFSET(T1270,-$C1270+1,0,$C1270)))*SummonTypeTable!$Q$2</f>
        <v>2453.333333333333</v>
      </c>
      <c r="J1270" t="str">
        <f ca="1">IF(C1270=1,60*SummonTypeTable!$Q$2-OFFSET(I1270,0,-4),
IF(I1270&lt;&gt;OFFSET(I1270,-1,0),OFFSET(I1270,-1,0)-OFFSET(I1270,0,-4),""))</f>
        <v/>
      </c>
      <c r="K1270" t="str">
        <f ca="1">IF(C1270=1,60*SummonTypeTable!$Q$2/OFFSET(I1270,0,-4),
IF(I1270&lt;&gt;OFFSET(I1270,-1,0),OFFSET(I1270,-1,0)/OFFSET(I1270,0,-4),""))</f>
        <v/>
      </c>
      <c r="L1270" t="str">
        <f t="shared" ca="1" si="236"/>
        <v>it</v>
      </c>
      <c r="M1270" t="s">
        <v>139</v>
      </c>
      <c r="N1270" t="s">
        <v>138</v>
      </c>
      <c r="O1270">
        <v>2</v>
      </c>
      <c r="P1270" t="str">
        <f t="shared" si="238"/>
        <v/>
      </c>
      <c r="Q1270" t="str">
        <f t="shared" ca="1" si="232"/>
        <v>cu</v>
      </c>
      <c r="R1270" t="s">
        <v>81</v>
      </c>
      <c r="S1270" t="s">
        <v>147</v>
      </c>
      <c r="T1270">
        <v>3400</v>
      </c>
      <c r="U1270" t="str">
        <f t="shared" ca="1" si="237"/>
        <v>it</v>
      </c>
      <c r="V1270" t="str">
        <f t="shared" si="239"/>
        <v>Cash_sSpellGacha</v>
      </c>
      <c r="W1270">
        <f t="shared" si="240"/>
        <v>2</v>
      </c>
      <c r="X1270" t="str">
        <f t="shared" ca="1" si="241"/>
        <v>cu</v>
      </c>
      <c r="Y1270" t="str">
        <f t="shared" si="242"/>
        <v>GO</v>
      </c>
      <c r="Z1270">
        <f t="shared" si="243"/>
        <v>3400</v>
      </c>
    </row>
    <row r="1271" spans="1:26">
      <c r="A1271" t="str">
        <f t="shared" si="245"/>
        <v>rt4</v>
      </c>
      <c r="B1271" t="str">
        <f t="shared" si="246"/>
        <v>루틴4</v>
      </c>
      <c r="C1271">
        <v>134</v>
      </c>
      <c r="D1271">
        <v>85</v>
      </c>
      <c r="E1271">
        <f t="shared" ca="1" si="244"/>
        <v>6226</v>
      </c>
      <c r="F1271">
        <f ca="1">(60+SUMIF(OFFSET(N1271,-$C1271+1,0,$C1271),"EN",OFFSET(O1271,-$C1271+1,0,$C1271)))*SummonTypeTable!$Q$2</f>
        <v>2453.333333333333</v>
      </c>
      <c r="G1271" t="str">
        <f ca="1">IF(C1271=1,60*SummonTypeTable!$Q$2-OFFSET(F1271,0,-1),
IF(F1271&lt;&gt;OFFSET(F1271,-1,0),OFFSET(F1271,-1,0)-OFFSET(F1271,0,-1),""))</f>
        <v/>
      </c>
      <c r="H1271" t="str">
        <f ca="1">IF(C1271=1,60*SummonTypeTable!$Q$2/OFFSET(F1271,0,-1),
IF(F1271&lt;&gt;OFFSET(F1271,-1,0),OFFSET(F1271,-1,0)/OFFSET(F1271,0,-1),""))</f>
        <v/>
      </c>
      <c r="I1271">
        <f ca="1">(60+SUMIF(OFFSET(N1271,-$C1271+1,0,$C1271),"EN",OFFSET(O1271,-$C1271+1,0,$C1271))+SUMIF(OFFSET(S1271,-$C1271+1,0,$C1271),"EN",OFFSET(T1271,-$C1271+1,0,$C1271)))*SummonTypeTable!$Q$2</f>
        <v>2453.333333333333</v>
      </c>
      <c r="J1271" t="str">
        <f ca="1">IF(C1271=1,60*SummonTypeTable!$Q$2-OFFSET(I1271,0,-4),
IF(I1271&lt;&gt;OFFSET(I1271,-1,0),OFFSET(I1271,-1,0)-OFFSET(I1271,0,-4),""))</f>
        <v/>
      </c>
      <c r="K1271" t="str">
        <f ca="1">IF(C1271=1,60*SummonTypeTable!$Q$2/OFFSET(I1271,0,-4),
IF(I1271&lt;&gt;OFFSET(I1271,-1,0),OFFSET(I1271,-1,0)/OFFSET(I1271,0,-4),""))</f>
        <v/>
      </c>
      <c r="L1271" t="str">
        <f t="shared" ca="1" si="236"/>
        <v>it</v>
      </c>
      <c r="M1271" t="s">
        <v>139</v>
      </c>
      <c r="N1271" t="s">
        <v>158</v>
      </c>
      <c r="O1271">
        <v>1</v>
      </c>
      <c r="P1271" t="str">
        <f t="shared" si="238"/>
        <v/>
      </c>
      <c r="Q1271" t="str">
        <f t="shared" ca="1" si="232"/>
        <v>cu</v>
      </c>
      <c r="R1271" t="s">
        <v>81</v>
      </c>
      <c r="S1271" t="s">
        <v>147</v>
      </c>
      <c r="T1271">
        <v>3425</v>
      </c>
      <c r="U1271" t="str">
        <f t="shared" ca="1" si="237"/>
        <v>it</v>
      </c>
      <c r="V1271" t="str">
        <f t="shared" si="239"/>
        <v>Cash_sEquipGacha</v>
      </c>
      <c r="W1271">
        <f t="shared" si="240"/>
        <v>1</v>
      </c>
      <c r="X1271" t="str">
        <f t="shared" ca="1" si="241"/>
        <v>cu</v>
      </c>
      <c r="Y1271" t="str">
        <f t="shared" si="242"/>
        <v>GO</v>
      </c>
      <c r="Z1271">
        <f t="shared" si="243"/>
        <v>3425</v>
      </c>
    </row>
    <row r="1272" spans="1:26">
      <c r="A1272" t="str">
        <f t="shared" si="245"/>
        <v>rt4</v>
      </c>
      <c r="B1272" t="str">
        <f t="shared" si="246"/>
        <v>루틴4</v>
      </c>
      <c r="C1272">
        <v>135</v>
      </c>
      <c r="D1272">
        <v>87</v>
      </c>
      <c r="E1272">
        <f t="shared" ca="1" si="244"/>
        <v>6313</v>
      </c>
      <c r="F1272">
        <f ca="1">(60+SUMIF(OFFSET(N1272,-$C1272+1,0,$C1272),"EN",OFFSET(O1272,-$C1272+1,0,$C1272)))*SummonTypeTable!$Q$2</f>
        <v>2453.333333333333</v>
      </c>
      <c r="G1272" t="str">
        <f ca="1">IF(C1272=1,60*SummonTypeTable!$Q$2-OFFSET(F1272,0,-1),
IF(F1272&lt;&gt;OFFSET(F1272,-1,0),OFFSET(F1272,-1,0)-OFFSET(F1272,0,-1),""))</f>
        <v/>
      </c>
      <c r="H1272" t="str">
        <f ca="1">IF(C1272=1,60*SummonTypeTable!$Q$2/OFFSET(F1272,0,-1),
IF(F1272&lt;&gt;OFFSET(F1272,-1,0),OFFSET(F1272,-1,0)/OFFSET(F1272,0,-1),""))</f>
        <v/>
      </c>
      <c r="I1272">
        <f ca="1">(60+SUMIF(OFFSET(N1272,-$C1272+1,0,$C1272),"EN",OFFSET(O1272,-$C1272+1,0,$C1272))+SUMIF(OFFSET(S1272,-$C1272+1,0,$C1272),"EN",OFFSET(T1272,-$C1272+1,0,$C1272)))*SummonTypeTable!$Q$2</f>
        <v>2453.333333333333</v>
      </c>
      <c r="J1272" t="str">
        <f ca="1">IF(C1272=1,60*SummonTypeTable!$Q$2-OFFSET(I1272,0,-4),
IF(I1272&lt;&gt;OFFSET(I1272,-1,0),OFFSET(I1272,-1,0)-OFFSET(I1272,0,-4),""))</f>
        <v/>
      </c>
      <c r="K1272" t="str">
        <f ca="1">IF(C1272=1,60*SummonTypeTable!$Q$2/OFFSET(I1272,0,-4),
IF(I1272&lt;&gt;OFFSET(I1272,-1,0),OFFSET(I1272,-1,0)/OFFSET(I1272,0,-4),""))</f>
        <v/>
      </c>
      <c r="L1272" t="str">
        <f t="shared" ca="1" si="236"/>
        <v>cu</v>
      </c>
      <c r="M1272" t="s">
        <v>81</v>
      </c>
      <c r="N1272" t="s">
        <v>147</v>
      </c>
      <c r="O1272">
        <v>6900</v>
      </c>
      <c r="P1272" t="str">
        <f t="shared" si="238"/>
        <v/>
      </c>
      <c r="Q1272" t="str">
        <f t="shared" ca="1" si="232"/>
        <v>cu</v>
      </c>
      <c r="R1272" t="s">
        <v>81</v>
      </c>
      <c r="S1272" t="s">
        <v>147</v>
      </c>
      <c r="T1272">
        <v>3450</v>
      </c>
      <c r="U1272" t="str">
        <f t="shared" ca="1" si="237"/>
        <v>cu</v>
      </c>
      <c r="V1272" t="str">
        <f t="shared" si="239"/>
        <v>GO</v>
      </c>
      <c r="W1272">
        <f t="shared" si="240"/>
        <v>6900</v>
      </c>
      <c r="X1272" t="str">
        <f t="shared" ca="1" si="241"/>
        <v>cu</v>
      </c>
      <c r="Y1272" t="str">
        <f t="shared" si="242"/>
        <v>GO</v>
      </c>
      <c r="Z1272">
        <f t="shared" si="243"/>
        <v>3450</v>
      </c>
    </row>
    <row r="1273" spans="1:26">
      <c r="A1273" t="str">
        <f t="shared" si="245"/>
        <v>rt4</v>
      </c>
      <c r="B1273" t="str">
        <f t="shared" si="246"/>
        <v>루틴4</v>
      </c>
      <c r="C1273">
        <v>136</v>
      </c>
      <c r="D1273">
        <v>39</v>
      </c>
      <c r="E1273">
        <f t="shared" ca="1" si="244"/>
        <v>6352</v>
      </c>
      <c r="F1273">
        <f ca="1">(60+SUMIF(OFFSET(N1273,-$C1273+1,0,$C1273),"EN",OFFSET(O1273,-$C1273+1,0,$C1273)))*SummonTypeTable!$Q$2</f>
        <v>2626.6666666666665</v>
      </c>
      <c r="G1273">
        <f ca="1">IF(C1273=1,60*SummonTypeTable!$Q$2-OFFSET(F1273,0,-1),
IF(F1273&lt;&gt;OFFSET(F1273,-1,0),OFFSET(F1273,-1,0)-OFFSET(F1273,0,-1),""))</f>
        <v>-3898.666666666667</v>
      </c>
      <c r="H1273">
        <f ca="1">IF(C1273=1,60*SummonTypeTable!$Q$2/OFFSET(F1273,0,-1),
IF(F1273&lt;&gt;OFFSET(F1273,-1,0),OFFSET(F1273,-1,0)/OFFSET(F1273,0,-1),""))</f>
        <v>0.38623005877413935</v>
      </c>
      <c r="I1273">
        <f ca="1">(60+SUMIF(OFFSET(N1273,-$C1273+1,0,$C1273),"EN",OFFSET(O1273,-$C1273+1,0,$C1273))+SUMIF(OFFSET(S1273,-$C1273+1,0,$C1273),"EN",OFFSET(T1273,-$C1273+1,0,$C1273)))*SummonTypeTable!$Q$2</f>
        <v>2626.6666666666665</v>
      </c>
      <c r="J1273">
        <f ca="1">IF(C1273=1,60*SummonTypeTable!$Q$2-OFFSET(I1273,0,-4),
IF(I1273&lt;&gt;OFFSET(I1273,-1,0),OFFSET(I1273,-1,0)-OFFSET(I1273,0,-4),""))</f>
        <v>-3898.666666666667</v>
      </c>
      <c r="K1273">
        <f ca="1">IF(C1273=1,60*SummonTypeTable!$Q$2/OFFSET(I1273,0,-4),
IF(I1273&lt;&gt;OFFSET(I1273,-1,0),OFFSET(I1273,-1,0)/OFFSET(I1273,0,-4),""))</f>
        <v>0.38623005877413935</v>
      </c>
      <c r="L1273" t="str">
        <f t="shared" ca="1" si="236"/>
        <v>cu</v>
      </c>
      <c r="M1273" t="s">
        <v>81</v>
      </c>
      <c r="N1273" t="s">
        <v>146</v>
      </c>
      <c r="O1273">
        <v>260</v>
      </c>
      <c r="P1273" t="str">
        <f t="shared" si="238"/>
        <v>에너지너무많음</v>
      </c>
      <c r="Q1273" t="str">
        <f t="shared" ca="1" si="232"/>
        <v>cu</v>
      </c>
      <c r="R1273" t="s">
        <v>81</v>
      </c>
      <c r="S1273" t="s">
        <v>147</v>
      </c>
      <c r="T1273">
        <v>3475</v>
      </c>
      <c r="U1273" t="str">
        <f t="shared" ca="1" si="237"/>
        <v>cu</v>
      </c>
      <c r="V1273" t="str">
        <f t="shared" si="239"/>
        <v>EN</v>
      </c>
      <c r="W1273">
        <f t="shared" si="240"/>
        <v>260</v>
      </c>
      <c r="X1273" t="str">
        <f t="shared" ca="1" si="241"/>
        <v>cu</v>
      </c>
      <c r="Y1273" t="str">
        <f t="shared" si="242"/>
        <v>GO</v>
      </c>
      <c r="Z1273">
        <f t="shared" si="243"/>
        <v>3475</v>
      </c>
    </row>
    <row r="1274" spans="1:26">
      <c r="A1274" t="str">
        <f t="shared" si="245"/>
        <v>rt4</v>
      </c>
      <c r="B1274" t="str">
        <f t="shared" si="246"/>
        <v>루틴4</v>
      </c>
      <c r="C1274">
        <v>137</v>
      </c>
      <c r="D1274">
        <v>85</v>
      </c>
      <c r="E1274">
        <f t="shared" ca="1" si="244"/>
        <v>6437</v>
      </c>
      <c r="F1274">
        <f ca="1">(60+SUMIF(OFFSET(N1274,-$C1274+1,0,$C1274),"EN",OFFSET(O1274,-$C1274+1,0,$C1274)))*SummonTypeTable!$Q$2</f>
        <v>2626.6666666666665</v>
      </c>
      <c r="G1274" t="str">
        <f ca="1">IF(C1274=1,60*SummonTypeTable!$Q$2-OFFSET(F1274,0,-1),
IF(F1274&lt;&gt;OFFSET(F1274,-1,0),OFFSET(F1274,-1,0)-OFFSET(F1274,0,-1),""))</f>
        <v/>
      </c>
      <c r="H1274" t="str">
        <f ca="1">IF(C1274=1,60*SummonTypeTable!$Q$2/OFFSET(F1274,0,-1),
IF(F1274&lt;&gt;OFFSET(F1274,-1,0),OFFSET(F1274,-1,0)/OFFSET(F1274,0,-1),""))</f>
        <v/>
      </c>
      <c r="I1274">
        <f ca="1">(60+SUMIF(OFFSET(N1274,-$C1274+1,0,$C1274),"EN",OFFSET(O1274,-$C1274+1,0,$C1274))+SUMIF(OFFSET(S1274,-$C1274+1,0,$C1274),"EN",OFFSET(T1274,-$C1274+1,0,$C1274)))*SummonTypeTable!$Q$2</f>
        <v>2626.6666666666665</v>
      </c>
      <c r="J1274" t="str">
        <f ca="1">IF(C1274=1,60*SummonTypeTable!$Q$2-OFFSET(I1274,0,-4),
IF(I1274&lt;&gt;OFFSET(I1274,-1,0),OFFSET(I1274,-1,0)-OFFSET(I1274,0,-4),""))</f>
        <v/>
      </c>
      <c r="K1274" t="str">
        <f ca="1">IF(C1274=1,60*SummonTypeTable!$Q$2/OFFSET(I1274,0,-4),
IF(I1274&lt;&gt;OFFSET(I1274,-1,0),OFFSET(I1274,-1,0)/OFFSET(I1274,0,-4),""))</f>
        <v/>
      </c>
      <c r="L1274" t="str">
        <f t="shared" ca="1" si="236"/>
        <v>cu</v>
      </c>
      <c r="M1274" t="s">
        <v>81</v>
      </c>
      <c r="N1274" t="s">
        <v>147</v>
      </c>
      <c r="O1274">
        <v>7000</v>
      </c>
      <c r="P1274" t="str">
        <f t="shared" si="238"/>
        <v/>
      </c>
      <c r="Q1274" t="str">
        <f t="shared" ca="1" si="232"/>
        <v>cu</v>
      </c>
      <c r="R1274" t="s">
        <v>81</v>
      </c>
      <c r="S1274" t="s">
        <v>147</v>
      </c>
      <c r="T1274">
        <v>3500</v>
      </c>
      <c r="U1274" t="str">
        <f t="shared" ca="1" si="237"/>
        <v>cu</v>
      </c>
      <c r="V1274" t="str">
        <f t="shared" si="239"/>
        <v>GO</v>
      </c>
      <c r="W1274">
        <f t="shared" si="240"/>
        <v>7000</v>
      </c>
      <c r="X1274" t="str">
        <f t="shared" ca="1" si="241"/>
        <v>cu</v>
      </c>
      <c r="Y1274" t="str">
        <f t="shared" si="242"/>
        <v>GO</v>
      </c>
      <c r="Z1274">
        <f t="shared" si="243"/>
        <v>3500</v>
      </c>
    </row>
    <row r="1275" spans="1:26">
      <c r="A1275" t="str">
        <f t="shared" si="245"/>
        <v>rt4</v>
      </c>
      <c r="B1275" t="str">
        <f t="shared" si="246"/>
        <v>루틴4</v>
      </c>
      <c r="C1275">
        <v>138</v>
      </c>
      <c r="D1275">
        <v>123</v>
      </c>
      <c r="E1275">
        <f t="shared" ca="1" si="244"/>
        <v>6560</v>
      </c>
      <c r="F1275">
        <f ca="1">(60+SUMIF(OFFSET(N1275,-$C1275+1,0,$C1275),"EN",OFFSET(O1275,-$C1275+1,0,$C1275)))*SummonTypeTable!$Q$2</f>
        <v>2626.6666666666665</v>
      </c>
      <c r="G1275" t="str">
        <f ca="1">IF(C1275=1,60*SummonTypeTable!$Q$2-OFFSET(F1275,0,-1),
IF(F1275&lt;&gt;OFFSET(F1275,-1,0),OFFSET(F1275,-1,0)-OFFSET(F1275,0,-1),""))</f>
        <v/>
      </c>
      <c r="H1275" t="str">
        <f ca="1">IF(C1275=1,60*SummonTypeTable!$Q$2/OFFSET(F1275,0,-1),
IF(F1275&lt;&gt;OFFSET(F1275,-1,0),OFFSET(F1275,-1,0)/OFFSET(F1275,0,-1),""))</f>
        <v/>
      </c>
      <c r="I1275">
        <f ca="1">(60+SUMIF(OFFSET(N1275,-$C1275+1,0,$C1275),"EN",OFFSET(O1275,-$C1275+1,0,$C1275))+SUMIF(OFFSET(S1275,-$C1275+1,0,$C1275),"EN",OFFSET(T1275,-$C1275+1,0,$C1275)))*SummonTypeTable!$Q$2</f>
        <v>2626.6666666666665</v>
      </c>
      <c r="J1275" t="str">
        <f ca="1">IF(C1275=1,60*SummonTypeTable!$Q$2-OFFSET(I1275,0,-4),
IF(I1275&lt;&gt;OFFSET(I1275,-1,0),OFFSET(I1275,-1,0)-OFFSET(I1275,0,-4),""))</f>
        <v/>
      </c>
      <c r="K1275" t="str">
        <f ca="1">IF(C1275=1,60*SummonTypeTable!$Q$2/OFFSET(I1275,0,-4),
IF(I1275&lt;&gt;OFFSET(I1275,-1,0),OFFSET(I1275,-1,0)/OFFSET(I1275,0,-4),""))</f>
        <v/>
      </c>
      <c r="L1275" t="str">
        <f t="shared" ca="1" si="236"/>
        <v>it</v>
      </c>
      <c r="M1275" t="s">
        <v>139</v>
      </c>
      <c r="N1275" t="s">
        <v>138</v>
      </c>
      <c r="O1275">
        <v>10</v>
      </c>
      <c r="P1275" t="str">
        <f t="shared" si="238"/>
        <v/>
      </c>
      <c r="Q1275" t="str">
        <f t="shared" ca="1" si="232"/>
        <v>cu</v>
      </c>
      <c r="R1275" t="s">
        <v>81</v>
      </c>
      <c r="S1275" t="s">
        <v>147</v>
      </c>
      <c r="T1275">
        <v>3525</v>
      </c>
      <c r="U1275" t="str">
        <f t="shared" ca="1" si="237"/>
        <v>it</v>
      </c>
      <c r="V1275" t="str">
        <f t="shared" si="239"/>
        <v>Cash_sSpellGacha</v>
      </c>
      <c r="W1275">
        <f t="shared" si="240"/>
        <v>10</v>
      </c>
      <c r="X1275" t="str">
        <f t="shared" ca="1" si="241"/>
        <v>cu</v>
      </c>
      <c r="Y1275" t="str">
        <f t="shared" si="242"/>
        <v>GO</v>
      </c>
      <c r="Z1275">
        <f t="shared" si="243"/>
        <v>3525</v>
      </c>
    </row>
    <row r="1276" spans="1:26">
      <c r="A1276" t="str">
        <f t="shared" si="245"/>
        <v>rt4</v>
      </c>
      <c r="B1276" t="str">
        <f t="shared" si="246"/>
        <v>루틴4</v>
      </c>
      <c r="C1276">
        <v>139</v>
      </c>
      <c r="D1276">
        <v>119</v>
      </c>
      <c r="E1276">
        <f t="shared" ca="1" si="244"/>
        <v>6679</v>
      </c>
      <c r="F1276">
        <f ca="1">(60+SUMIF(OFFSET(N1276,-$C1276+1,0,$C1276),"EN",OFFSET(O1276,-$C1276+1,0,$C1276)))*SummonTypeTable!$Q$2</f>
        <v>2626.6666666666665</v>
      </c>
      <c r="G1276" t="str">
        <f ca="1">IF(C1276=1,60*SummonTypeTable!$Q$2-OFFSET(F1276,0,-1),
IF(F1276&lt;&gt;OFFSET(F1276,-1,0),OFFSET(F1276,-1,0)-OFFSET(F1276,0,-1),""))</f>
        <v/>
      </c>
      <c r="H1276" t="str">
        <f ca="1">IF(C1276=1,60*SummonTypeTable!$Q$2/OFFSET(F1276,0,-1),
IF(F1276&lt;&gt;OFFSET(F1276,-1,0),OFFSET(F1276,-1,0)/OFFSET(F1276,0,-1),""))</f>
        <v/>
      </c>
      <c r="I1276">
        <f ca="1">(60+SUMIF(OFFSET(N1276,-$C1276+1,0,$C1276),"EN",OFFSET(O1276,-$C1276+1,0,$C1276))+SUMIF(OFFSET(S1276,-$C1276+1,0,$C1276),"EN",OFFSET(T1276,-$C1276+1,0,$C1276)))*SummonTypeTable!$Q$2</f>
        <v>2626.6666666666665</v>
      </c>
      <c r="J1276" t="str">
        <f ca="1">IF(C1276=1,60*SummonTypeTable!$Q$2-OFFSET(I1276,0,-4),
IF(I1276&lt;&gt;OFFSET(I1276,-1,0),OFFSET(I1276,-1,0)-OFFSET(I1276,0,-4),""))</f>
        <v/>
      </c>
      <c r="K1276" t="str">
        <f ca="1">IF(C1276=1,60*SummonTypeTable!$Q$2/OFFSET(I1276,0,-4),
IF(I1276&lt;&gt;OFFSET(I1276,-1,0),OFFSET(I1276,-1,0)/OFFSET(I1276,0,-4),""))</f>
        <v/>
      </c>
      <c r="L1276" t="str">
        <f t="shared" ca="1" si="236"/>
        <v>cu</v>
      </c>
      <c r="M1276" t="s">
        <v>81</v>
      </c>
      <c r="N1276" t="s">
        <v>147</v>
      </c>
      <c r="O1276">
        <v>7100</v>
      </c>
      <c r="P1276" t="str">
        <f t="shared" si="238"/>
        <v/>
      </c>
      <c r="Q1276" t="str">
        <f t="shared" ca="1" si="232"/>
        <v>cu</v>
      </c>
      <c r="R1276" t="s">
        <v>81</v>
      </c>
      <c r="S1276" t="s">
        <v>147</v>
      </c>
      <c r="T1276">
        <v>3550</v>
      </c>
      <c r="U1276" t="str">
        <f t="shared" ca="1" si="237"/>
        <v>cu</v>
      </c>
      <c r="V1276" t="str">
        <f t="shared" si="239"/>
        <v>GO</v>
      </c>
      <c r="W1276">
        <f t="shared" si="240"/>
        <v>7100</v>
      </c>
      <c r="X1276" t="str">
        <f t="shared" ca="1" si="241"/>
        <v>cu</v>
      </c>
      <c r="Y1276" t="str">
        <f t="shared" si="242"/>
        <v>GO</v>
      </c>
      <c r="Z1276">
        <f t="shared" si="243"/>
        <v>3550</v>
      </c>
    </row>
    <row r="1277" spans="1:26">
      <c r="A1277" t="str">
        <f t="shared" si="245"/>
        <v>rt4</v>
      </c>
      <c r="B1277" t="str">
        <f t="shared" si="246"/>
        <v>루틴4</v>
      </c>
      <c r="C1277">
        <v>140</v>
      </c>
      <c r="D1277">
        <v>97</v>
      </c>
      <c r="E1277">
        <f t="shared" ca="1" si="244"/>
        <v>6776</v>
      </c>
      <c r="F1277">
        <f ca="1">(60+SUMIF(OFFSET(N1277,-$C1277+1,0,$C1277),"EN",OFFSET(O1277,-$C1277+1,0,$C1277)))*SummonTypeTable!$Q$2</f>
        <v>2626.6666666666665</v>
      </c>
      <c r="G1277" t="str">
        <f ca="1">IF(C1277=1,60*SummonTypeTable!$Q$2-OFFSET(F1277,0,-1),
IF(F1277&lt;&gt;OFFSET(F1277,-1,0),OFFSET(F1277,-1,0)-OFFSET(F1277,0,-1),""))</f>
        <v/>
      </c>
      <c r="H1277" t="str">
        <f ca="1">IF(C1277=1,60*SummonTypeTable!$Q$2/OFFSET(F1277,0,-1),
IF(F1277&lt;&gt;OFFSET(F1277,-1,0),OFFSET(F1277,-1,0)/OFFSET(F1277,0,-1),""))</f>
        <v/>
      </c>
      <c r="I1277">
        <f ca="1">(60+SUMIF(OFFSET(N1277,-$C1277+1,0,$C1277),"EN",OFFSET(O1277,-$C1277+1,0,$C1277))+SUMIF(OFFSET(S1277,-$C1277+1,0,$C1277),"EN",OFFSET(T1277,-$C1277+1,0,$C1277)))*SummonTypeTable!$Q$2</f>
        <v>2626.6666666666665</v>
      </c>
      <c r="J1277" t="str">
        <f ca="1">IF(C1277=1,60*SummonTypeTable!$Q$2-OFFSET(I1277,0,-4),
IF(I1277&lt;&gt;OFFSET(I1277,-1,0),OFFSET(I1277,-1,0)-OFFSET(I1277,0,-4),""))</f>
        <v/>
      </c>
      <c r="K1277" t="str">
        <f ca="1">IF(C1277=1,60*SummonTypeTable!$Q$2/OFFSET(I1277,0,-4),
IF(I1277&lt;&gt;OFFSET(I1277,-1,0),OFFSET(I1277,-1,0)/OFFSET(I1277,0,-4),""))</f>
        <v/>
      </c>
      <c r="L1277" t="str">
        <f t="shared" ca="1" si="236"/>
        <v>cu</v>
      </c>
      <c r="M1277" t="s">
        <v>81</v>
      </c>
      <c r="N1277" t="s">
        <v>153</v>
      </c>
      <c r="O1277">
        <v>24</v>
      </c>
      <c r="P1277" t="str">
        <f t="shared" si="238"/>
        <v/>
      </c>
      <c r="Q1277" t="str">
        <f t="shared" ca="1" si="232"/>
        <v>cu</v>
      </c>
      <c r="R1277" t="s">
        <v>81</v>
      </c>
      <c r="S1277" t="s">
        <v>153</v>
      </c>
      <c r="T1277">
        <v>8</v>
      </c>
      <c r="U1277" t="str">
        <f t="shared" ca="1" si="237"/>
        <v>cu</v>
      </c>
      <c r="V1277" t="str">
        <f t="shared" si="239"/>
        <v>DI</v>
      </c>
      <c r="W1277">
        <f t="shared" si="240"/>
        <v>24</v>
      </c>
      <c r="X1277" t="str">
        <f t="shared" ca="1" si="241"/>
        <v>cu</v>
      </c>
      <c r="Y1277" t="str">
        <f t="shared" si="242"/>
        <v>DI</v>
      </c>
      <c r="Z1277">
        <f t="shared" si="243"/>
        <v>8</v>
      </c>
    </row>
    <row r="1278" spans="1:26">
      <c r="A1278" t="str">
        <f t="shared" si="245"/>
        <v>rt4</v>
      </c>
      <c r="B1278" t="str">
        <f t="shared" si="246"/>
        <v>루틴4</v>
      </c>
      <c r="C1278">
        <v>141</v>
      </c>
      <c r="D1278">
        <v>42</v>
      </c>
      <c r="E1278">
        <f t="shared" ca="1" si="244"/>
        <v>6818</v>
      </c>
      <c r="F1278">
        <f ca="1">(60+SUMIF(OFFSET(N1278,-$C1278+1,0,$C1278),"EN",OFFSET(O1278,-$C1278+1,0,$C1278)))*SummonTypeTable!$Q$2</f>
        <v>2626.6666666666665</v>
      </c>
      <c r="G1278" t="str">
        <f ca="1">IF(C1278=1,60*SummonTypeTable!$Q$2-OFFSET(F1278,0,-1),
IF(F1278&lt;&gt;OFFSET(F1278,-1,0),OFFSET(F1278,-1,0)-OFFSET(F1278,0,-1),""))</f>
        <v/>
      </c>
      <c r="H1278" t="str">
        <f ca="1">IF(C1278=1,60*SummonTypeTable!$Q$2/OFFSET(F1278,0,-1),
IF(F1278&lt;&gt;OFFSET(F1278,-1,0),OFFSET(F1278,-1,0)/OFFSET(F1278,0,-1),""))</f>
        <v/>
      </c>
      <c r="I1278">
        <f ca="1">(60+SUMIF(OFFSET(N1278,-$C1278+1,0,$C1278),"EN",OFFSET(O1278,-$C1278+1,0,$C1278))+SUMIF(OFFSET(S1278,-$C1278+1,0,$C1278),"EN",OFFSET(T1278,-$C1278+1,0,$C1278)))*SummonTypeTable!$Q$2</f>
        <v>2626.6666666666665</v>
      </c>
      <c r="J1278" t="str">
        <f ca="1">IF(C1278=1,60*SummonTypeTable!$Q$2-OFFSET(I1278,0,-4),
IF(I1278&lt;&gt;OFFSET(I1278,-1,0),OFFSET(I1278,-1,0)-OFFSET(I1278,0,-4),""))</f>
        <v/>
      </c>
      <c r="K1278" t="str">
        <f ca="1">IF(C1278=1,60*SummonTypeTable!$Q$2/OFFSET(I1278,0,-4),
IF(I1278&lt;&gt;OFFSET(I1278,-1,0),OFFSET(I1278,-1,0)/OFFSET(I1278,0,-4),""))</f>
        <v/>
      </c>
      <c r="L1278" t="str">
        <f t="shared" ca="1" si="236"/>
        <v>it</v>
      </c>
      <c r="M1278" t="s">
        <v>139</v>
      </c>
      <c r="N1278" t="s">
        <v>140</v>
      </c>
      <c r="O1278">
        <v>1</v>
      </c>
      <c r="P1278" t="str">
        <f t="shared" si="238"/>
        <v/>
      </c>
      <c r="Q1278" t="str">
        <f t="shared" ca="1" si="232"/>
        <v>cu</v>
      </c>
      <c r="R1278" t="s">
        <v>81</v>
      </c>
      <c r="S1278" t="s">
        <v>147</v>
      </c>
      <c r="T1278">
        <v>3600</v>
      </c>
      <c r="U1278" t="str">
        <f t="shared" ca="1" si="237"/>
        <v>it</v>
      </c>
      <c r="V1278" t="str">
        <f t="shared" si="239"/>
        <v>Cash_sCharacterGacha</v>
      </c>
      <c r="W1278">
        <f t="shared" si="240"/>
        <v>1</v>
      </c>
      <c r="X1278" t="str">
        <f t="shared" ca="1" si="241"/>
        <v>cu</v>
      </c>
      <c r="Y1278" t="str">
        <f t="shared" si="242"/>
        <v>GO</v>
      </c>
      <c r="Z1278">
        <f t="shared" si="243"/>
        <v>3600</v>
      </c>
    </row>
    <row r="1279" spans="1:26">
      <c r="A1279" t="str">
        <f t="shared" si="245"/>
        <v>rt4</v>
      </c>
      <c r="B1279" t="str">
        <f t="shared" si="246"/>
        <v>루틴4</v>
      </c>
      <c r="C1279">
        <v>142</v>
      </c>
      <c r="D1279">
        <v>104</v>
      </c>
      <c r="E1279">
        <f t="shared" ca="1" si="244"/>
        <v>6922</v>
      </c>
      <c r="F1279">
        <f ca="1">(60+SUMIF(OFFSET(N1279,-$C1279+1,0,$C1279),"EN",OFFSET(O1279,-$C1279+1,0,$C1279)))*SummonTypeTable!$Q$2</f>
        <v>2626.6666666666665</v>
      </c>
      <c r="G1279" t="str">
        <f ca="1">IF(C1279=1,60*SummonTypeTable!$Q$2-OFFSET(F1279,0,-1),
IF(F1279&lt;&gt;OFFSET(F1279,-1,0),OFFSET(F1279,-1,0)-OFFSET(F1279,0,-1),""))</f>
        <v/>
      </c>
      <c r="H1279" t="str">
        <f ca="1">IF(C1279=1,60*SummonTypeTable!$Q$2/OFFSET(F1279,0,-1),
IF(F1279&lt;&gt;OFFSET(F1279,-1,0),OFFSET(F1279,-1,0)/OFFSET(F1279,0,-1),""))</f>
        <v/>
      </c>
      <c r="I1279">
        <f ca="1">(60+SUMIF(OFFSET(N1279,-$C1279+1,0,$C1279),"EN",OFFSET(O1279,-$C1279+1,0,$C1279))+SUMIF(OFFSET(S1279,-$C1279+1,0,$C1279),"EN",OFFSET(T1279,-$C1279+1,0,$C1279)))*SummonTypeTable!$Q$2</f>
        <v>2626.6666666666665</v>
      </c>
      <c r="J1279" t="str">
        <f ca="1">IF(C1279=1,60*SummonTypeTable!$Q$2-OFFSET(I1279,0,-4),
IF(I1279&lt;&gt;OFFSET(I1279,-1,0),OFFSET(I1279,-1,0)-OFFSET(I1279,0,-4),""))</f>
        <v/>
      </c>
      <c r="K1279" t="str">
        <f ca="1">IF(C1279=1,60*SummonTypeTable!$Q$2/OFFSET(I1279,0,-4),
IF(I1279&lt;&gt;OFFSET(I1279,-1,0),OFFSET(I1279,-1,0)/OFFSET(I1279,0,-4),""))</f>
        <v/>
      </c>
      <c r="L1279" t="str">
        <f t="shared" ca="1" si="236"/>
        <v>cu</v>
      </c>
      <c r="M1279" t="s">
        <v>81</v>
      </c>
      <c r="N1279" t="s">
        <v>147</v>
      </c>
      <c r="O1279">
        <v>7250</v>
      </c>
      <c r="P1279" t="str">
        <f t="shared" si="238"/>
        <v/>
      </c>
      <c r="Q1279" t="str">
        <f t="shared" ca="1" si="232"/>
        <v>cu</v>
      </c>
      <c r="R1279" t="s">
        <v>81</v>
      </c>
      <c r="S1279" t="s">
        <v>147</v>
      </c>
      <c r="T1279">
        <v>3625</v>
      </c>
      <c r="U1279" t="str">
        <f t="shared" ca="1" si="237"/>
        <v>cu</v>
      </c>
      <c r="V1279" t="str">
        <f t="shared" si="239"/>
        <v>GO</v>
      </c>
      <c r="W1279">
        <f t="shared" si="240"/>
        <v>7250</v>
      </c>
      <c r="X1279" t="str">
        <f t="shared" ca="1" si="241"/>
        <v>cu</v>
      </c>
      <c r="Y1279" t="str">
        <f t="shared" si="242"/>
        <v>GO</v>
      </c>
      <c r="Z1279">
        <f t="shared" si="243"/>
        <v>3625</v>
      </c>
    </row>
    <row r="1280" spans="1:26">
      <c r="A1280" t="str">
        <f t="shared" si="245"/>
        <v>rt4</v>
      </c>
      <c r="B1280" t="str">
        <f t="shared" si="246"/>
        <v>루틴4</v>
      </c>
      <c r="C1280">
        <v>143</v>
      </c>
      <c r="D1280">
        <v>298</v>
      </c>
      <c r="E1280">
        <f t="shared" ca="1" si="244"/>
        <v>7220</v>
      </c>
      <c r="F1280">
        <f ca="1">(60+SUMIF(OFFSET(N1280,-$C1280+1,0,$C1280),"EN",OFFSET(O1280,-$C1280+1,0,$C1280)))*SummonTypeTable!$Q$2</f>
        <v>2786.6666666666665</v>
      </c>
      <c r="G1280">
        <f ca="1">IF(C1280=1,60*SummonTypeTable!$Q$2-OFFSET(F1280,0,-1),
IF(F1280&lt;&gt;OFFSET(F1280,-1,0),OFFSET(F1280,-1,0)-OFFSET(F1280,0,-1),""))</f>
        <v>-4593.3333333333339</v>
      </c>
      <c r="H1280">
        <f ca="1">IF(C1280=1,60*SummonTypeTable!$Q$2/OFFSET(F1280,0,-1),
IF(F1280&lt;&gt;OFFSET(F1280,-1,0),OFFSET(F1280,-1,0)/OFFSET(F1280,0,-1),""))</f>
        <v>0.36380424746075712</v>
      </c>
      <c r="I1280">
        <f ca="1">(60+SUMIF(OFFSET(N1280,-$C1280+1,0,$C1280),"EN",OFFSET(O1280,-$C1280+1,0,$C1280))+SUMIF(OFFSET(S1280,-$C1280+1,0,$C1280),"EN",OFFSET(T1280,-$C1280+1,0,$C1280)))*SummonTypeTable!$Q$2</f>
        <v>2786.6666666666665</v>
      </c>
      <c r="J1280">
        <f ca="1">IF(C1280=1,60*SummonTypeTable!$Q$2-OFFSET(I1280,0,-4),
IF(I1280&lt;&gt;OFFSET(I1280,-1,0),OFFSET(I1280,-1,0)-OFFSET(I1280,0,-4),""))</f>
        <v>-4593.3333333333339</v>
      </c>
      <c r="K1280">
        <f ca="1">IF(C1280=1,60*SummonTypeTable!$Q$2/OFFSET(I1280,0,-4),
IF(I1280&lt;&gt;OFFSET(I1280,-1,0),OFFSET(I1280,-1,0)/OFFSET(I1280,0,-4),""))</f>
        <v>0.36380424746075712</v>
      </c>
      <c r="L1280" t="str">
        <f t="shared" ca="1" si="236"/>
        <v>cu</v>
      </c>
      <c r="M1280" t="s">
        <v>81</v>
      </c>
      <c r="N1280" t="s">
        <v>146</v>
      </c>
      <c r="O1280">
        <v>240</v>
      </c>
      <c r="P1280" t="str">
        <f t="shared" si="238"/>
        <v>에너지너무많음</v>
      </c>
      <c r="Q1280" t="str">
        <f t="shared" ca="1" si="232"/>
        <v>cu</v>
      </c>
      <c r="R1280" t="s">
        <v>81</v>
      </c>
      <c r="S1280" t="s">
        <v>147</v>
      </c>
      <c r="T1280">
        <v>3650</v>
      </c>
      <c r="U1280" t="str">
        <f t="shared" ca="1" si="237"/>
        <v>cu</v>
      </c>
      <c r="V1280" t="str">
        <f t="shared" si="239"/>
        <v>EN</v>
      </c>
      <c r="W1280">
        <f t="shared" si="240"/>
        <v>240</v>
      </c>
      <c r="X1280" t="str">
        <f t="shared" ca="1" si="241"/>
        <v>cu</v>
      </c>
      <c r="Y1280" t="str">
        <f t="shared" si="242"/>
        <v>GO</v>
      </c>
      <c r="Z1280">
        <f t="shared" si="243"/>
        <v>3650</v>
      </c>
    </row>
    <row r="1281" spans="1:26">
      <c r="A1281" t="str">
        <f t="shared" si="245"/>
        <v>rt4</v>
      </c>
      <c r="B1281" t="str">
        <f t="shared" si="246"/>
        <v>루틴4</v>
      </c>
      <c r="C1281">
        <v>144</v>
      </c>
      <c r="D1281">
        <v>92</v>
      </c>
      <c r="E1281">
        <f t="shared" ca="1" si="244"/>
        <v>7312</v>
      </c>
      <c r="F1281">
        <f ca="1">(60+SUMIF(OFFSET(N1281,-$C1281+1,0,$C1281),"EN",OFFSET(O1281,-$C1281+1,0,$C1281)))*SummonTypeTable!$Q$2</f>
        <v>2786.6666666666665</v>
      </c>
      <c r="G1281" t="str">
        <f ca="1">IF(C1281=1,60*SummonTypeTable!$Q$2-OFFSET(F1281,0,-1),
IF(F1281&lt;&gt;OFFSET(F1281,-1,0),OFFSET(F1281,-1,0)-OFFSET(F1281,0,-1),""))</f>
        <v/>
      </c>
      <c r="H1281" t="str">
        <f ca="1">IF(C1281=1,60*SummonTypeTable!$Q$2/OFFSET(F1281,0,-1),
IF(F1281&lt;&gt;OFFSET(F1281,-1,0),OFFSET(F1281,-1,0)/OFFSET(F1281,0,-1),""))</f>
        <v/>
      </c>
      <c r="I1281">
        <f ca="1">(60+SUMIF(OFFSET(N1281,-$C1281+1,0,$C1281),"EN",OFFSET(O1281,-$C1281+1,0,$C1281))+SUMIF(OFFSET(S1281,-$C1281+1,0,$C1281),"EN",OFFSET(T1281,-$C1281+1,0,$C1281)))*SummonTypeTable!$Q$2</f>
        <v>2786.6666666666665</v>
      </c>
      <c r="J1281" t="str">
        <f ca="1">IF(C1281=1,60*SummonTypeTable!$Q$2-OFFSET(I1281,0,-4),
IF(I1281&lt;&gt;OFFSET(I1281,-1,0),OFFSET(I1281,-1,0)-OFFSET(I1281,0,-4),""))</f>
        <v/>
      </c>
      <c r="K1281" t="str">
        <f ca="1">IF(C1281=1,60*SummonTypeTable!$Q$2/OFFSET(I1281,0,-4),
IF(I1281&lt;&gt;OFFSET(I1281,-1,0),OFFSET(I1281,-1,0)/OFFSET(I1281,0,-4),""))</f>
        <v/>
      </c>
      <c r="L1281" t="str">
        <f t="shared" ca="1" si="236"/>
        <v>it</v>
      </c>
      <c r="M1281" t="s">
        <v>139</v>
      </c>
      <c r="N1281" t="s">
        <v>158</v>
      </c>
      <c r="O1281">
        <v>1</v>
      </c>
      <c r="P1281" t="str">
        <f t="shared" si="238"/>
        <v/>
      </c>
      <c r="Q1281" t="str">
        <f t="shared" ca="1" si="232"/>
        <v>cu</v>
      </c>
      <c r="R1281" t="s">
        <v>81</v>
      </c>
      <c r="S1281" t="s">
        <v>147</v>
      </c>
      <c r="T1281">
        <v>3675</v>
      </c>
      <c r="U1281" t="str">
        <f t="shared" ca="1" si="237"/>
        <v>it</v>
      </c>
      <c r="V1281" t="str">
        <f t="shared" si="239"/>
        <v>Cash_sEquipGacha</v>
      </c>
      <c r="W1281">
        <f t="shared" si="240"/>
        <v>1</v>
      </c>
      <c r="X1281" t="str">
        <f t="shared" ca="1" si="241"/>
        <v>cu</v>
      </c>
      <c r="Y1281" t="str">
        <f t="shared" si="242"/>
        <v>GO</v>
      </c>
      <c r="Z1281">
        <f t="shared" si="243"/>
        <v>3675</v>
      </c>
    </row>
    <row r="1282" spans="1:26">
      <c r="A1282" t="str">
        <f t="shared" si="245"/>
        <v>rt4</v>
      </c>
      <c r="B1282" t="str">
        <f t="shared" si="246"/>
        <v>루틴4</v>
      </c>
      <c r="C1282">
        <v>145</v>
      </c>
      <c r="D1282">
        <v>175</v>
      </c>
      <c r="E1282">
        <f t="shared" ca="1" si="244"/>
        <v>7487</v>
      </c>
      <c r="F1282">
        <f ca="1">(60+SUMIF(OFFSET(N1282,-$C1282+1,0,$C1282),"EN",OFFSET(O1282,-$C1282+1,0,$C1282)))*SummonTypeTable!$Q$2</f>
        <v>2786.6666666666665</v>
      </c>
      <c r="G1282" t="str">
        <f ca="1">IF(C1282=1,60*SummonTypeTable!$Q$2-OFFSET(F1282,0,-1),
IF(F1282&lt;&gt;OFFSET(F1282,-1,0),OFFSET(F1282,-1,0)-OFFSET(F1282,0,-1),""))</f>
        <v/>
      </c>
      <c r="H1282" t="str">
        <f ca="1">IF(C1282=1,60*SummonTypeTable!$Q$2/OFFSET(F1282,0,-1),
IF(F1282&lt;&gt;OFFSET(F1282,-1,0),OFFSET(F1282,-1,0)/OFFSET(F1282,0,-1),""))</f>
        <v/>
      </c>
      <c r="I1282">
        <f ca="1">(60+SUMIF(OFFSET(N1282,-$C1282+1,0,$C1282),"EN",OFFSET(O1282,-$C1282+1,0,$C1282))+SUMIF(OFFSET(S1282,-$C1282+1,0,$C1282),"EN",OFFSET(T1282,-$C1282+1,0,$C1282)))*SummonTypeTable!$Q$2</f>
        <v>2786.6666666666665</v>
      </c>
      <c r="J1282" t="str">
        <f ca="1">IF(C1282=1,60*SummonTypeTable!$Q$2-OFFSET(I1282,0,-4),
IF(I1282&lt;&gt;OFFSET(I1282,-1,0),OFFSET(I1282,-1,0)-OFFSET(I1282,0,-4),""))</f>
        <v/>
      </c>
      <c r="K1282" t="str">
        <f ca="1">IF(C1282=1,60*SummonTypeTable!$Q$2/OFFSET(I1282,0,-4),
IF(I1282&lt;&gt;OFFSET(I1282,-1,0),OFFSET(I1282,-1,0)/OFFSET(I1282,0,-4),""))</f>
        <v/>
      </c>
      <c r="L1282" t="str">
        <f t="shared" ca="1" si="236"/>
        <v>cu</v>
      </c>
      <c r="M1282" t="s">
        <v>81</v>
      </c>
      <c r="N1282" t="s">
        <v>147</v>
      </c>
      <c r="O1282">
        <v>7400</v>
      </c>
      <c r="P1282" t="str">
        <f t="shared" si="238"/>
        <v/>
      </c>
      <c r="Q1282" t="str">
        <f t="shared" ca="1" si="232"/>
        <v>cu</v>
      </c>
      <c r="R1282" t="s">
        <v>81</v>
      </c>
      <c r="S1282" t="s">
        <v>147</v>
      </c>
      <c r="T1282">
        <v>3700</v>
      </c>
      <c r="U1282" t="str">
        <f t="shared" ref="U1282:U1345" ca="1" si="247">IF(LEN(L1282)=0,"",L1282)</f>
        <v>cu</v>
      </c>
      <c r="V1282" t="str">
        <f t="shared" si="239"/>
        <v>GO</v>
      </c>
      <c r="W1282">
        <f t="shared" si="240"/>
        <v>7400</v>
      </c>
      <c r="X1282" t="str">
        <f t="shared" ca="1" si="241"/>
        <v>cu</v>
      </c>
      <c r="Y1282" t="str">
        <f t="shared" si="242"/>
        <v>GO</v>
      </c>
      <c r="Z1282">
        <f t="shared" si="243"/>
        <v>3700</v>
      </c>
    </row>
    <row r="1283" spans="1:26">
      <c r="A1283" t="str">
        <f t="shared" si="245"/>
        <v>rt4</v>
      </c>
      <c r="B1283" t="str">
        <f t="shared" si="246"/>
        <v>루틴4</v>
      </c>
      <c r="C1283">
        <v>146</v>
      </c>
      <c r="D1283">
        <v>197</v>
      </c>
      <c r="E1283">
        <f t="shared" ca="1" si="244"/>
        <v>7684</v>
      </c>
      <c r="F1283">
        <f ca="1">(60+SUMIF(OFFSET(N1283,-$C1283+1,0,$C1283),"EN",OFFSET(O1283,-$C1283+1,0,$C1283)))*SummonTypeTable!$Q$2</f>
        <v>2963.333333333333</v>
      </c>
      <c r="G1283">
        <f ca="1">IF(C1283=1,60*SummonTypeTable!$Q$2-OFFSET(F1283,0,-1),
IF(F1283&lt;&gt;OFFSET(F1283,-1,0),OFFSET(F1283,-1,0)-OFFSET(F1283,0,-1),""))</f>
        <v>-4897.3333333333339</v>
      </c>
      <c r="H1283">
        <f ca="1">IF(C1283=1,60*SummonTypeTable!$Q$2/OFFSET(F1283,0,-1),
IF(F1283&lt;&gt;OFFSET(F1283,-1,0),OFFSET(F1283,-1,0)/OFFSET(F1283,0,-1),""))</f>
        <v>0.36265833767135169</v>
      </c>
      <c r="I1283">
        <f ca="1">(60+SUMIF(OFFSET(N1283,-$C1283+1,0,$C1283),"EN",OFFSET(O1283,-$C1283+1,0,$C1283))+SUMIF(OFFSET(S1283,-$C1283+1,0,$C1283),"EN",OFFSET(T1283,-$C1283+1,0,$C1283)))*SummonTypeTable!$Q$2</f>
        <v>2963.333333333333</v>
      </c>
      <c r="J1283">
        <f ca="1">IF(C1283=1,60*SummonTypeTable!$Q$2-OFFSET(I1283,0,-4),
IF(I1283&lt;&gt;OFFSET(I1283,-1,0),OFFSET(I1283,-1,0)-OFFSET(I1283,0,-4),""))</f>
        <v>-4897.3333333333339</v>
      </c>
      <c r="K1283">
        <f ca="1">IF(C1283=1,60*SummonTypeTable!$Q$2/OFFSET(I1283,0,-4),
IF(I1283&lt;&gt;OFFSET(I1283,-1,0),OFFSET(I1283,-1,0)/OFFSET(I1283,0,-4),""))</f>
        <v>0.36265833767135169</v>
      </c>
      <c r="L1283" t="str">
        <f t="shared" ca="1" si="236"/>
        <v>cu</v>
      </c>
      <c r="M1283" t="s">
        <v>81</v>
      </c>
      <c r="N1283" t="s">
        <v>146</v>
      </c>
      <c r="O1283">
        <v>265</v>
      </c>
      <c r="P1283" t="str">
        <f t="shared" si="238"/>
        <v>에너지너무많음</v>
      </c>
      <c r="Q1283" t="str">
        <f t="shared" ca="1" si="232"/>
        <v>cu</v>
      </c>
      <c r="R1283" t="s">
        <v>81</v>
      </c>
      <c r="S1283" t="s">
        <v>147</v>
      </c>
      <c r="T1283">
        <v>3725</v>
      </c>
      <c r="U1283" t="str">
        <f t="shared" ca="1" si="247"/>
        <v>cu</v>
      </c>
      <c r="V1283" t="str">
        <f t="shared" si="239"/>
        <v>EN</v>
      </c>
      <c r="W1283">
        <f t="shared" si="240"/>
        <v>265</v>
      </c>
      <c r="X1283" t="str">
        <f t="shared" ca="1" si="241"/>
        <v>cu</v>
      </c>
      <c r="Y1283" t="str">
        <f t="shared" si="242"/>
        <v>GO</v>
      </c>
      <c r="Z1283">
        <f t="shared" si="243"/>
        <v>3725</v>
      </c>
    </row>
    <row r="1284" spans="1:26">
      <c r="A1284" t="str">
        <f t="shared" si="245"/>
        <v>rt4</v>
      </c>
      <c r="B1284" t="str">
        <f t="shared" si="246"/>
        <v>루틴4</v>
      </c>
      <c r="C1284">
        <v>147</v>
      </c>
      <c r="D1284">
        <v>69</v>
      </c>
      <c r="E1284">
        <f t="shared" ca="1" si="244"/>
        <v>7753</v>
      </c>
      <c r="F1284">
        <f ca="1">(60+SUMIF(OFFSET(N1284,-$C1284+1,0,$C1284),"EN",OFFSET(O1284,-$C1284+1,0,$C1284)))*SummonTypeTable!$Q$2</f>
        <v>2963.333333333333</v>
      </c>
      <c r="G1284" t="str">
        <f ca="1">IF(C1284=1,60*SummonTypeTable!$Q$2-OFFSET(F1284,0,-1),
IF(F1284&lt;&gt;OFFSET(F1284,-1,0),OFFSET(F1284,-1,0)-OFFSET(F1284,0,-1),""))</f>
        <v/>
      </c>
      <c r="H1284" t="str">
        <f ca="1">IF(C1284=1,60*SummonTypeTable!$Q$2/OFFSET(F1284,0,-1),
IF(F1284&lt;&gt;OFFSET(F1284,-1,0),OFFSET(F1284,-1,0)/OFFSET(F1284,0,-1),""))</f>
        <v/>
      </c>
      <c r="I1284">
        <f ca="1">(60+SUMIF(OFFSET(N1284,-$C1284+1,0,$C1284),"EN",OFFSET(O1284,-$C1284+1,0,$C1284))+SUMIF(OFFSET(S1284,-$C1284+1,0,$C1284),"EN",OFFSET(T1284,-$C1284+1,0,$C1284)))*SummonTypeTable!$Q$2</f>
        <v>2963.333333333333</v>
      </c>
      <c r="J1284" t="str">
        <f ca="1">IF(C1284=1,60*SummonTypeTable!$Q$2-OFFSET(I1284,0,-4),
IF(I1284&lt;&gt;OFFSET(I1284,-1,0),OFFSET(I1284,-1,0)-OFFSET(I1284,0,-4),""))</f>
        <v/>
      </c>
      <c r="K1284" t="str">
        <f ca="1">IF(C1284=1,60*SummonTypeTable!$Q$2/OFFSET(I1284,0,-4),
IF(I1284&lt;&gt;OFFSET(I1284,-1,0),OFFSET(I1284,-1,0)/OFFSET(I1284,0,-4),""))</f>
        <v/>
      </c>
      <c r="L1284" t="str">
        <f t="shared" ca="1" si="236"/>
        <v>cu</v>
      </c>
      <c r="M1284" t="s">
        <v>81</v>
      </c>
      <c r="N1284" t="s">
        <v>147</v>
      </c>
      <c r="O1284">
        <v>7500</v>
      </c>
      <c r="P1284" t="str">
        <f t="shared" si="238"/>
        <v/>
      </c>
      <c r="Q1284" t="str">
        <f t="shared" ref="Q1284:Q1347" ca="1" si="248">IF(ISBLANK(R1284),"",
VLOOKUP(R1284,OFFSET(INDIRECT("$A:$B"),0,MATCH(R$1&amp;"_Verify",INDIRECT("$1:$1"),0)-1),2,0)
)</f>
        <v>cu</v>
      </c>
      <c r="R1284" t="s">
        <v>81</v>
      </c>
      <c r="S1284" t="s">
        <v>147</v>
      </c>
      <c r="T1284">
        <v>3750</v>
      </c>
      <c r="U1284" t="str">
        <f t="shared" ca="1" si="247"/>
        <v>cu</v>
      </c>
      <c r="V1284" t="str">
        <f t="shared" si="239"/>
        <v>GO</v>
      </c>
      <c r="W1284">
        <f t="shared" si="240"/>
        <v>7500</v>
      </c>
      <c r="X1284" t="str">
        <f t="shared" ca="1" si="241"/>
        <v>cu</v>
      </c>
      <c r="Y1284" t="str">
        <f t="shared" si="242"/>
        <v>GO</v>
      </c>
      <c r="Z1284">
        <f t="shared" si="243"/>
        <v>3750</v>
      </c>
    </row>
    <row r="1285" spans="1:26">
      <c r="A1285" t="str">
        <f t="shared" si="245"/>
        <v>rt4</v>
      </c>
      <c r="B1285" t="str">
        <f t="shared" si="246"/>
        <v>루틴4</v>
      </c>
      <c r="C1285">
        <v>148</v>
      </c>
      <c r="D1285">
        <v>147</v>
      </c>
      <c r="E1285">
        <f t="shared" ca="1" si="244"/>
        <v>7900</v>
      </c>
      <c r="F1285">
        <f ca="1">(60+SUMIF(OFFSET(N1285,-$C1285+1,0,$C1285),"EN",OFFSET(O1285,-$C1285+1,0,$C1285)))*SummonTypeTable!$Q$2</f>
        <v>2963.333333333333</v>
      </c>
      <c r="G1285" t="str">
        <f ca="1">IF(C1285=1,60*SummonTypeTable!$Q$2-OFFSET(F1285,0,-1),
IF(F1285&lt;&gt;OFFSET(F1285,-1,0),OFFSET(F1285,-1,0)-OFFSET(F1285,0,-1),""))</f>
        <v/>
      </c>
      <c r="H1285" t="str">
        <f ca="1">IF(C1285=1,60*SummonTypeTable!$Q$2/OFFSET(F1285,0,-1),
IF(F1285&lt;&gt;OFFSET(F1285,-1,0),OFFSET(F1285,-1,0)/OFFSET(F1285,0,-1),""))</f>
        <v/>
      </c>
      <c r="I1285">
        <f ca="1">(60+SUMIF(OFFSET(N1285,-$C1285+1,0,$C1285),"EN",OFFSET(O1285,-$C1285+1,0,$C1285))+SUMIF(OFFSET(S1285,-$C1285+1,0,$C1285),"EN",OFFSET(T1285,-$C1285+1,0,$C1285)))*SummonTypeTable!$Q$2</f>
        <v>2963.333333333333</v>
      </c>
      <c r="J1285" t="str">
        <f ca="1">IF(C1285=1,60*SummonTypeTable!$Q$2-OFFSET(I1285,0,-4),
IF(I1285&lt;&gt;OFFSET(I1285,-1,0),OFFSET(I1285,-1,0)-OFFSET(I1285,0,-4),""))</f>
        <v/>
      </c>
      <c r="K1285" t="str">
        <f ca="1">IF(C1285=1,60*SummonTypeTable!$Q$2/OFFSET(I1285,0,-4),
IF(I1285&lt;&gt;OFFSET(I1285,-1,0),OFFSET(I1285,-1,0)/OFFSET(I1285,0,-4),""))</f>
        <v/>
      </c>
      <c r="L1285" t="str">
        <f t="shared" ca="1" si="236"/>
        <v>it</v>
      </c>
      <c r="M1285" t="s">
        <v>139</v>
      </c>
      <c r="N1285" t="s">
        <v>140</v>
      </c>
      <c r="O1285">
        <v>10</v>
      </c>
      <c r="P1285" t="str">
        <f t="shared" si="238"/>
        <v/>
      </c>
      <c r="Q1285" t="str">
        <f t="shared" ca="1" si="248"/>
        <v>cu</v>
      </c>
      <c r="R1285" t="s">
        <v>81</v>
      </c>
      <c r="S1285" t="s">
        <v>147</v>
      </c>
      <c r="T1285">
        <v>3775</v>
      </c>
      <c r="U1285" t="str">
        <f t="shared" ca="1" si="247"/>
        <v>it</v>
      </c>
      <c r="V1285" t="str">
        <f t="shared" si="239"/>
        <v>Cash_sCharacterGacha</v>
      </c>
      <c r="W1285">
        <f t="shared" si="240"/>
        <v>10</v>
      </c>
      <c r="X1285" t="str">
        <f t="shared" ca="1" si="241"/>
        <v>cu</v>
      </c>
      <c r="Y1285" t="str">
        <f t="shared" si="242"/>
        <v>GO</v>
      </c>
      <c r="Z1285">
        <f t="shared" si="243"/>
        <v>3775</v>
      </c>
    </row>
    <row r="1286" spans="1:26">
      <c r="A1286" t="str">
        <f t="shared" si="245"/>
        <v>rt4</v>
      </c>
      <c r="B1286" t="str">
        <f t="shared" si="246"/>
        <v>루틴4</v>
      </c>
      <c r="C1286">
        <v>149</v>
      </c>
      <c r="D1286">
        <v>268</v>
      </c>
      <c r="E1286">
        <f t="shared" ca="1" si="244"/>
        <v>8168</v>
      </c>
      <c r="F1286">
        <f ca="1">(60+SUMIF(OFFSET(N1286,-$C1286+1,0,$C1286),"EN",OFFSET(O1286,-$C1286+1,0,$C1286)))*SummonTypeTable!$Q$2</f>
        <v>3156.6666666666665</v>
      </c>
      <c r="G1286">
        <f ca="1">IF(C1286=1,60*SummonTypeTable!$Q$2-OFFSET(F1286,0,-1),
IF(F1286&lt;&gt;OFFSET(F1286,-1,0),OFFSET(F1286,-1,0)-OFFSET(F1286,0,-1),""))</f>
        <v>-5204.666666666667</v>
      </c>
      <c r="H1286">
        <f ca="1">IF(C1286=1,60*SummonTypeTable!$Q$2/OFFSET(F1286,0,-1),
IF(F1286&lt;&gt;OFFSET(F1286,-1,0),OFFSET(F1286,-1,0)/OFFSET(F1286,0,-1),""))</f>
        <v>0.36279791054521709</v>
      </c>
      <c r="I1286">
        <f ca="1">(60+SUMIF(OFFSET(N1286,-$C1286+1,0,$C1286),"EN",OFFSET(O1286,-$C1286+1,0,$C1286))+SUMIF(OFFSET(S1286,-$C1286+1,0,$C1286),"EN",OFFSET(T1286,-$C1286+1,0,$C1286)))*SummonTypeTable!$Q$2</f>
        <v>3156.6666666666665</v>
      </c>
      <c r="J1286">
        <f ca="1">IF(C1286=1,60*SummonTypeTable!$Q$2-OFFSET(I1286,0,-4),
IF(I1286&lt;&gt;OFFSET(I1286,-1,0),OFFSET(I1286,-1,0)-OFFSET(I1286,0,-4),""))</f>
        <v>-5204.666666666667</v>
      </c>
      <c r="K1286">
        <f ca="1">IF(C1286=1,60*SummonTypeTable!$Q$2/OFFSET(I1286,0,-4),
IF(I1286&lt;&gt;OFFSET(I1286,-1,0),OFFSET(I1286,-1,0)/OFFSET(I1286,0,-4),""))</f>
        <v>0.36279791054521709</v>
      </c>
      <c r="L1286" t="str">
        <f t="shared" ca="1" si="236"/>
        <v>cu</v>
      </c>
      <c r="M1286" t="s">
        <v>81</v>
      </c>
      <c r="N1286" t="s">
        <v>146</v>
      </c>
      <c r="O1286">
        <v>290</v>
      </c>
      <c r="P1286" t="str">
        <f t="shared" si="238"/>
        <v>에너지너무많음</v>
      </c>
      <c r="Q1286" t="str">
        <f t="shared" ca="1" si="248"/>
        <v>cu</v>
      </c>
      <c r="R1286" t="s">
        <v>81</v>
      </c>
      <c r="S1286" t="s">
        <v>147</v>
      </c>
      <c r="T1286">
        <v>3800</v>
      </c>
      <c r="U1286" t="str">
        <f t="shared" ca="1" si="247"/>
        <v>cu</v>
      </c>
      <c r="V1286" t="str">
        <f t="shared" si="239"/>
        <v>EN</v>
      </c>
      <c r="W1286">
        <f t="shared" si="240"/>
        <v>290</v>
      </c>
      <c r="X1286" t="str">
        <f t="shared" ca="1" si="241"/>
        <v>cu</v>
      </c>
      <c r="Y1286" t="str">
        <f t="shared" si="242"/>
        <v>GO</v>
      </c>
      <c r="Z1286">
        <f t="shared" si="243"/>
        <v>3800</v>
      </c>
    </row>
    <row r="1287" spans="1:26">
      <c r="A1287" t="str">
        <f t="shared" si="245"/>
        <v>rt4</v>
      </c>
      <c r="B1287" t="str">
        <f t="shared" si="246"/>
        <v>루틴4</v>
      </c>
      <c r="C1287">
        <v>150</v>
      </c>
      <c r="D1287">
        <v>80</v>
      </c>
      <c r="E1287">
        <f t="shared" ca="1" si="244"/>
        <v>8248</v>
      </c>
      <c r="F1287">
        <f ca="1">(60+SUMIF(OFFSET(N1287,-$C1287+1,0,$C1287),"EN",OFFSET(O1287,-$C1287+1,0,$C1287)))*SummonTypeTable!$Q$2</f>
        <v>3156.6666666666665</v>
      </c>
      <c r="G1287" t="str">
        <f ca="1">IF(C1287=1,60*SummonTypeTable!$Q$2-OFFSET(F1287,0,-1),
IF(F1287&lt;&gt;OFFSET(F1287,-1,0),OFFSET(F1287,-1,0)-OFFSET(F1287,0,-1),""))</f>
        <v/>
      </c>
      <c r="H1287" t="str">
        <f ca="1">IF(C1287=1,60*SummonTypeTable!$Q$2/OFFSET(F1287,0,-1),
IF(F1287&lt;&gt;OFFSET(F1287,-1,0),OFFSET(F1287,-1,0)/OFFSET(F1287,0,-1),""))</f>
        <v/>
      </c>
      <c r="I1287">
        <f ca="1">(60+SUMIF(OFFSET(N1287,-$C1287+1,0,$C1287),"EN",OFFSET(O1287,-$C1287+1,0,$C1287))+SUMIF(OFFSET(S1287,-$C1287+1,0,$C1287),"EN",OFFSET(T1287,-$C1287+1,0,$C1287)))*SummonTypeTable!$Q$2</f>
        <v>3156.6666666666665</v>
      </c>
      <c r="J1287" t="str">
        <f ca="1">IF(C1287=1,60*SummonTypeTable!$Q$2-OFFSET(I1287,0,-4),
IF(I1287&lt;&gt;OFFSET(I1287,-1,0),OFFSET(I1287,-1,0)-OFFSET(I1287,0,-4),""))</f>
        <v/>
      </c>
      <c r="K1287" t="str">
        <f ca="1">IF(C1287=1,60*SummonTypeTable!$Q$2/OFFSET(I1287,0,-4),
IF(I1287&lt;&gt;OFFSET(I1287,-1,0),OFFSET(I1287,-1,0)/OFFSET(I1287,0,-4),""))</f>
        <v/>
      </c>
      <c r="L1287" t="str">
        <f t="shared" ca="1" si="236"/>
        <v>cu</v>
      </c>
      <c r="M1287" t="s">
        <v>81</v>
      </c>
      <c r="N1287" t="s">
        <v>147</v>
      </c>
      <c r="O1287">
        <v>7650</v>
      </c>
      <c r="P1287" t="str">
        <f t="shared" si="238"/>
        <v/>
      </c>
      <c r="Q1287" t="str">
        <f t="shared" ca="1" si="248"/>
        <v>cu</v>
      </c>
      <c r="R1287" t="s">
        <v>81</v>
      </c>
      <c r="S1287" t="s">
        <v>147</v>
      </c>
      <c r="T1287">
        <v>3825</v>
      </c>
      <c r="U1287" t="str">
        <f t="shared" ca="1" si="247"/>
        <v>cu</v>
      </c>
      <c r="V1287" t="str">
        <f t="shared" si="239"/>
        <v>GO</v>
      </c>
      <c r="W1287">
        <f t="shared" si="240"/>
        <v>7650</v>
      </c>
      <c r="X1287" t="str">
        <f t="shared" ca="1" si="241"/>
        <v>cu</v>
      </c>
      <c r="Y1287" t="str">
        <f t="shared" si="242"/>
        <v>GO</v>
      </c>
      <c r="Z1287">
        <f t="shared" si="243"/>
        <v>3825</v>
      </c>
    </row>
    <row r="1288" spans="1:26">
      <c r="A1288" t="str">
        <f t="shared" si="245"/>
        <v>rt4</v>
      </c>
      <c r="B1288" t="str">
        <f t="shared" si="246"/>
        <v>루틴4</v>
      </c>
      <c r="C1288">
        <v>151</v>
      </c>
      <c r="D1288">
        <v>120</v>
      </c>
      <c r="E1288">
        <f t="shared" ca="1" si="244"/>
        <v>8368</v>
      </c>
      <c r="F1288">
        <f ca="1">(60+SUMIF(OFFSET(N1288,-$C1288+1,0,$C1288),"EN",OFFSET(O1288,-$C1288+1,0,$C1288)))*SummonTypeTable!$Q$2</f>
        <v>3156.6666666666665</v>
      </c>
      <c r="G1288" t="str">
        <f ca="1">IF(C1288=1,60*SummonTypeTable!$Q$2-OFFSET(F1288,0,-1),
IF(F1288&lt;&gt;OFFSET(F1288,-1,0),OFFSET(F1288,-1,0)-OFFSET(F1288,0,-1),""))</f>
        <v/>
      </c>
      <c r="H1288" t="str">
        <f ca="1">IF(C1288=1,60*SummonTypeTable!$Q$2/OFFSET(F1288,0,-1),
IF(F1288&lt;&gt;OFFSET(F1288,-1,0),OFFSET(F1288,-1,0)/OFFSET(F1288,0,-1),""))</f>
        <v/>
      </c>
      <c r="I1288">
        <f ca="1">(60+SUMIF(OFFSET(N1288,-$C1288+1,0,$C1288),"EN",OFFSET(O1288,-$C1288+1,0,$C1288))+SUMIF(OFFSET(S1288,-$C1288+1,0,$C1288),"EN",OFFSET(T1288,-$C1288+1,0,$C1288)))*SummonTypeTable!$Q$2</f>
        <v>3156.6666666666665</v>
      </c>
      <c r="J1288" t="str">
        <f ca="1">IF(C1288=1,60*SummonTypeTable!$Q$2-OFFSET(I1288,0,-4),
IF(I1288&lt;&gt;OFFSET(I1288,-1,0),OFFSET(I1288,-1,0)-OFFSET(I1288,0,-4),""))</f>
        <v/>
      </c>
      <c r="K1288" t="str">
        <f ca="1">IF(C1288=1,60*SummonTypeTable!$Q$2/OFFSET(I1288,0,-4),
IF(I1288&lt;&gt;OFFSET(I1288,-1,0),OFFSET(I1288,-1,0)/OFFSET(I1288,0,-4),""))</f>
        <v/>
      </c>
      <c r="L1288" t="str">
        <f t="shared" ca="1" si="236"/>
        <v>it</v>
      </c>
      <c r="M1288" t="s">
        <v>139</v>
      </c>
      <c r="N1288" t="s">
        <v>158</v>
      </c>
      <c r="O1288">
        <v>1</v>
      </c>
      <c r="P1288" t="str">
        <f t="shared" si="238"/>
        <v/>
      </c>
      <c r="Q1288" t="str">
        <f t="shared" ca="1" si="248"/>
        <v>cu</v>
      </c>
      <c r="R1288" t="s">
        <v>81</v>
      </c>
      <c r="S1288" t="s">
        <v>147</v>
      </c>
      <c r="T1288">
        <v>3850</v>
      </c>
      <c r="U1288" t="str">
        <f t="shared" ca="1" si="247"/>
        <v>it</v>
      </c>
      <c r="V1288" t="str">
        <f t="shared" si="239"/>
        <v>Cash_sEquipGacha</v>
      </c>
      <c r="W1288">
        <f t="shared" si="240"/>
        <v>1</v>
      </c>
      <c r="X1288" t="str">
        <f t="shared" ca="1" si="241"/>
        <v>cu</v>
      </c>
      <c r="Y1288" t="str">
        <f t="shared" si="242"/>
        <v>GO</v>
      </c>
      <c r="Z1288">
        <f t="shared" si="243"/>
        <v>3850</v>
      </c>
    </row>
    <row r="1289" spans="1:26">
      <c r="A1289" t="str">
        <f t="shared" si="245"/>
        <v>rt4</v>
      </c>
      <c r="B1289" t="str">
        <f t="shared" si="246"/>
        <v>루틴4</v>
      </c>
      <c r="C1289">
        <v>152</v>
      </c>
      <c r="D1289">
        <v>140</v>
      </c>
      <c r="E1289">
        <f t="shared" ca="1" si="244"/>
        <v>8508</v>
      </c>
      <c r="F1289">
        <f ca="1">(60+SUMIF(OFFSET(N1289,-$C1289+1,0,$C1289),"EN",OFFSET(O1289,-$C1289+1,0,$C1289)))*SummonTypeTable!$Q$2</f>
        <v>3156.6666666666665</v>
      </c>
      <c r="G1289" t="str">
        <f ca="1">IF(C1289=1,60*SummonTypeTable!$Q$2-OFFSET(F1289,0,-1),
IF(F1289&lt;&gt;OFFSET(F1289,-1,0),OFFSET(F1289,-1,0)-OFFSET(F1289,0,-1),""))</f>
        <v/>
      </c>
      <c r="H1289" t="str">
        <f ca="1">IF(C1289=1,60*SummonTypeTable!$Q$2/OFFSET(F1289,0,-1),
IF(F1289&lt;&gt;OFFSET(F1289,-1,0),OFFSET(F1289,-1,0)/OFFSET(F1289,0,-1),""))</f>
        <v/>
      </c>
      <c r="I1289">
        <f ca="1">(60+SUMIF(OFFSET(N1289,-$C1289+1,0,$C1289),"EN",OFFSET(O1289,-$C1289+1,0,$C1289))+SUMIF(OFFSET(S1289,-$C1289+1,0,$C1289),"EN",OFFSET(T1289,-$C1289+1,0,$C1289)))*SummonTypeTable!$Q$2</f>
        <v>3156.6666666666665</v>
      </c>
      <c r="J1289" t="str">
        <f ca="1">IF(C1289=1,60*SummonTypeTable!$Q$2-OFFSET(I1289,0,-4),
IF(I1289&lt;&gt;OFFSET(I1289,-1,0),OFFSET(I1289,-1,0)-OFFSET(I1289,0,-4),""))</f>
        <v/>
      </c>
      <c r="K1289" t="str">
        <f ca="1">IF(C1289=1,60*SummonTypeTable!$Q$2/OFFSET(I1289,0,-4),
IF(I1289&lt;&gt;OFFSET(I1289,-1,0),OFFSET(I1289,-1,0)/OFFSET(I1289,0,-4),""))</f>
        <v/>
      </c>
      <c r="L1289" t="str">
        <f t="shared" ca="1" si="236"/>
        <v>cu</v>
      </c>
      <c r="M1289" t="s">
        <v>81</v>
      </c>
      <c r="N1289" t="s">
        <v>147</v>
      </c>
      <c r="O1289">
        <v>7750</v>
      </c>
      <c r="P1289" t="str">
        <f t="shared" si="238"/>
        <v/>
      </c>
      <c r="Q1289" t="str">
        <f t="shared" ca="1" si="248"/>
        <v>cu</v>
      </c>
      <c r="R1289" t="s">
        <v>81</v>
      </c>
      <c r="S1289" t="s">
        <v>147</v>
      </c>
      <c r="T1289">
        <v>3875</v>
      </c>
      <c r="U1289" t="str">
        <f t="shared" ca="1" si="247"/>
        <v>cu</v>
      </c>
      <c r="V1289" t="str">
        <f t="shared" si="239"/>
        <v>GO</v>
      </c>
      <c r="W1289">
        <f t="shared" si="240"/>
        <v>7750</v>
      </c>
      <c r="X1289" t="str">
        <f t="shared" ca="1" si="241"/>
        <v>cu</v>
      </c>
      <c r="Y1289" t="str">
        <f t="shared" si="242"/>
        <v>GO</v>
      </c>
      <c r="Z1289">
        <f t="shared" si="243"/>
        <v>3875</v>
      </c>
    </row>
    <row r="1290" spans="1:26">
      <c r="A1290" t="str">
        <f t="shared" si="245"/>
        <v>rt4</v>
      </c>
      <c r="B1290" t="str">
        <f t="shared" si="246"/>
        <v>루틴4</v>
      </c>
      <c r="C1290">
        <v>153</v>
      </c>
      <c r="D1290">
        <v>164</v>
      </c>
      <c r="E1290">
        <f t="shared" ca="1" si="244"/>
        <v>8672</v>
      </c>
      <c r="F1290">
        <f ca="1">(60+SUMIF(OFFSET(N1290,-$C1290+1,0,$C1290),"EN",OFFSET(O1290,-$C1290+1,0,$C1290)))*SummonTypeTable!$Q$2</f>
        <v>3366.6666666666665</v>
      </c>
      <c r="G1290">
        <f ca="1">IF(C1290=1,60*SummonTypeTable!$Q$2-OFFSET(F1290,0,-1),
IF(F1290&lt;&gt;OFFSET(F1290,-1,0),OFFSET(F1290,-1,0)-OFFSET(F1290,0,-1),""))</f>
        <v>-5515.3333333333339</v>
      </c>
      <c r="H1290">
        <f ca="1">IF(C1290=1,60*SummonTypeTable!$Q$2/OFFSET(F1290,0,-1),
IF(F1290&lt;&gt;OFFSET(F1290,-1,0),OFFSET(F1290,-1,0)/OFFSET(F1290,0,-1),""))</f>
        <v>0.36400676506765067</v>
      </c>
      <c r="I1290">
        <f ca="1">(60+SUMIF(OFFSET(N1290,-$C1290+1,0,$C1290),"EN",OFFSET(O1290,-$C1290+1,0,$C1290))+SUMIF(OFFSET(S1290,-$C1290+1,0,$C1290),"EN",OFFSET(T1290,-$C1290+1,0,$C1290)))*SummonTypeTable!$Q$2</f>
        <v>3366.6666666666665</v>
      </c>
      <c r="J1290">
        <f ca="1">IF(C1290=1,60*SummonTypeTable!$Q$2-OFFSET(I1290,0,-4),
IF(I1290&lt;&gt;OFFSET(I1290,-1,0),OFFSET(I1290,-1,0)-OFFSET(I1290,0,-4),""))</f>
        <v>-5515.3333333333339</v>
      </c>
      <c r="K1290">
        <f ca="1">IF(C1290=1,60*SummonTypeTable!$Q$2/OFFSET(I1290,0,-4),
IF(I1290&lt;&gt;OFFSET(I1290,-1,0),OFFSET(I1290,-1,0)/OFFSET(I1290,0,-4),""))</f>
        <v>0.36400676506765067</v>
      </c>
      <c r="L1290" t="str">
        <f t="shared" ca="1" si="236"/>
        <v>cu</v>
      </c>
      <c r="M1290" t="s">
        <v>81</v>
      </c>
      <c r="N1290" t="s">
        <v>146</v>
      </c>
      <c r="O1290">
        <v>315</v>
      </c>
      <c r="P1290" t="str">
        <f t="shared" si="238"/>
        <v>에너지너무많음</v>
      </c>
      <c r="Q1290" t="str">
        <f t="shared" ca="1" si="248"/>
        <v>cu</v>
      </c>
      <c r="R1290" t="s">
        <v>81</v>
      </c>
      <c r="S1290" t="s">
        <v>147</v>
      </c>
      <c r="T1290">
        <v>3900</v>
      </c>
      <c r="U1290" t="str">
        <f t="shared" ca="1" si="247"/>
        <v>cu</v>
      </c>
      <c r="V1290" t="str">
        <f t="shared" si="239"/>
        <v>EN</v>
      </c>
      <c r="W1290">
        <f t="shared" si="240"/>
        <v>315</v>
      </c>
      <c r="X1290" t="str">
        <f t="shared" ca="1" si="241"/>
        <v>cu</v>
      </c>
      <c r="Y1290" t="str">
        <f t="shared" si="242"/>
        <v>GO</v>
      </c>
      <c r="Z1290">
        <f t="shared" si="243"/>
        <v>3900</v>
      </c>
    </row>
    <row r="1291" spans="1:26">
      <c r="A1291" t="str">
        <f t="shared" si="245"/>
        <v>rt4</v>
      </c>
      <c r="B1291" t="str">
        <f t="shared" si="246"/>
        <v>루틴4</v>
      </c>
      <c r="C1291">
        <v>154</v>
      </c>
      <c r="D1291">
        <v>119</v>
      </c>
      <c r="E1291">
        <f t="shared" ca="1" si="244"/>
        <v>8791</v>
      </c>
      <c r="F1291">
        <f ca="1">(60+SUMIF(OFFSET(N1291,-$C1291+1,0,$C1291),"EN",OFFSET(O1291,-$C1291+1,0,$C1291)))*SummonTypeTable!$Q$2</f>
        <v>3366.6666666666665</v>
      </c>
      <c r="G1291" t="str">
        <f ca="1">IF(C1291=1,60*SummonTypeTable!$Q$2-OFFSET(F1291,0,-1),
IF(F1291&lt;&gt;OFFSET(F1291,-1,0),OFFSET(F1291,-1,0)-OFFSET(F1291,0,-1),""))</f>
        <v/>
      </c>
      <c r="H1291" t="str">
        <f ca="1">IF(C1291=1,60*SummonTypeTable!$Q$2/OFFSET(F1291,0,-1),
IF(F1291&lt;&gt;OFFSET(F1291,-1,0),OFFSET(F1291,-1,0)/OFFSET(F1291,0,-1),""))</f>
        <v/>
      </c>
      <c r="I1291">
        <f ca="1">(60+SUMIF(OFFSET(N1291,-$C1291+1,0,$C1291),"EN",OFFSET(O1291,-$C1291+1,0,$C1291))+SUMIF(OFFSET(S1291,-$C1291+1,0,$C1291),"EN",OFFSET(T1291,-$C1291+1,0,$C1291)))*SummonTypeTable!$Q$2</f>
        <v>3366.6666666666665</v>
      </c>
      <c r="J1291" t="str">
        <f ca="1">IF(C1291=1,60*SummonTypeTable!$Q$2-OFFSET(I1291,0,-4),
IF(I1291&lt;&gt;OFFSET(I1291,-1,0),OFFSET(I1291,-1,0)-OFFSET(I1291,0,-4),""))</f>
        <v/>
      </c>
      <c r="K1291" t="str">
        <f ca="1">IF(C1291=1,60*SummonTypeTable!$Q$2/OFFSET(I1291,0,-4),
IF(I1291&lt;&gt;OFFSET(I1291,-1,0),OFFSET(I1291,-1,0)/OFFSET(I1291,0,-4),""))</f>
        <v/>
      </c>
      <c r="L1291" t="str">
        <f t="shared" ca="1" si="236"/>
        <v>cu</v>
      </c>
      <c r="M1291" t="s">
        <v>81</v>
      </c>
      <c r="N1291" t="s">
        <v>147</v>
      </c>
      <c r="O1291">
        <v>7850</v>
      </c>
      <c r="P1291" t="str">
        <f t="shared" si="238"/>
        <v/>
      </c>
      <c r="Q1291" t="str">
        <f t="shared" ca="1" si="248"/>
        <v>cu</v>
      </c>
      <c r="R1291" t="s">
        <v>81</v>
      </c>
      <c r="S1291" t="s">
        <v>147</v>
      </c>
      <c r="T1291">
        <v>3925</v>
      </c>
      <c r="U1291" t="str">
        <f t="shared" ca="1" si="247"/>
        <v>cu</v>
      </c>
      <c r="V1291" t="str">
        <f t="shared" si="239"/>
        <v>GO</v>
      </c>
      <c r="W1291">
        <f t="shared" si="240"/>
        <v>7850</v>
      </c>
      <c r="X1291" t="str">
        <f t="shared" ca="1" si="241"/>
        <v>cu</v>
      </c>
      <c r="Y1291" t="str">
        <f t="shared" si="242"/>
        <v>GO</v>
      </c>
      <c r="Z1291">
        <f t="shared" si="243"/>
        <v>3925</v>
      </c>
    </row>
    <row r="1292" spans="1:26">
      <c r="A1292" t="str">
        <f t="shared" si="245"/>
        <v>rt4</v>
      </c>
      <c r="B1292" t="str">
        <f t="shared" si="246"/>
        <v>루틴4</v>
      </c>
      <c r="C1292">
        <v>155</v>
      </c>
      <c r="D1292">
        <v>146</v>
      </c>
      <c r="E1292">
        <f t="shared" ca="1" si="244"/>
        <v>8937</v>
      </c>
      <c r="F1292">
        <f ca="1">(60+SUMIF(OFFSET(N1292,-$C1292+1,0,$C1292),"EN",OFFSET(O1292,-$C1292+1,0,$C1292)))*SummonTypeTable!$Q$2</f>
        <v>3366.6666666666665</v>
      </c>
      <c r="G1292" t="str">
        <f ca="1">IF(C1292=1,60*SummonTypeTable!$Q$2-OFFSET(F1292,0,-1),
IF(F1292&lt;&gt;OFFSET(F1292,-1,0),OFFSET(F1292,-1,0)-OFFSET(F1292,0,-1),""))</f>
        <v/>
      </c>
      <c r="H1292" t="str">
        <f ca="1">IF(C1292=1,60*SummonTypeTable!$Q$2/OFFSET(F1292,0,-1),
IF(F1292&lt;&gt;OFFSET(F1292,-1,0),OFFSET(F1292,-1,0)/OFFSET(F1292,0,-1),""))</f>
        <v/>
      </c>
      <c r="I1292">
        <f ca="1">(60+SUMIF(OFFSET(N1292,-$C1292+1,0,$C1292),"EN",OFFSET(O1292,-$C1292+1,0,$C1292))+SUMIF(OFFSET(S1292,-$C1292+1,0,$C1292),"EN",OFFSET(T1292,-$C1292+1,0,$C1292)))*SummonTypeTable!$Q$2</f>
        <v>3366.6666666666665</v>
      </c>
      <c r="J1292" t="str">
        <f ca="1">IF(C1292=1,60*SummonTypeTable!$Q$2-OFFSET(I1292,0,-4),
IF(I1292&lt;&gt;OFFSET(I1292,-1,0),OFFSET(I1292,-1,0)-OFFSET(I1292,0,-4),""))</f>
        <v/>
      </c>
      <c r="K1292" t="str">
        <f ca="1">IF(C1292=1,60*SummonTypeTable!$Q$2/OFFSET(I1292,0,-4),
IF(I1292&lt;&gt;OFFSET(I1292,-1,0),OFFSET(I1292,-1,0)/OFFSET(I1292,0,-4),""))</f>
        <v/>
      </c>
      <c r="L1292" t="str">
        <f t="shared" ca="1" si="236"/>
        <v>it</v>
      </c>
      <c r="M1292" t="s">
        <v>139</v>
      </c>
      <c r="N1292" t="s">
        <v>158</v>
      </c>
      <c r="O1292">
        <v>2</v>
      </c>
      <c r="P1292" t="str">
        <f t="shared" si="238"/>
        <v/>
      </c>
      <c r="Q1292" t="str">
        <f t="shared" ca="1" si="248"/>
        <v>cu</v>
      </c>
      <c r="R1292" t="s">
        <v>81</v>
      </c>
      <c r="S1292" t="s">
        <v>147</v>
      </c>
      <c r="T1292">
        <v>3950</v>
      </c>
      <c r="U1292" t="str">
        <f t="shared" ca="1" si="247"/>
        <v>it</v>
      </c>
      <c r="V1292" t="str">
        <f t="shared" si="239"/>
        <v>Cash_sEquipGacha</v>
      </c>
      <c r="W1292">
        <f t="shared" si="240"/>
        <v>2</v>
      </c>
      <c r="X1292" t="str">
        <f t="shared" ca="1" si="241"/>
        <v>cu</v>
      </c>
      <c r="Y1292" t="str">
        <f t="shared" si="242"/>
        <v>GO</v>
      </c>
      <c r="Z1292">
        <f t="shared" si="243"/>
        <v>3950</v>
      </c>
    </row>
    <row r="1293" spans="1:26">
      <c r="A1293" t="str">
        <f t="shared" si="245"/>
        <v>rt4</v>
      </c>
      <c r="B1293" t="str">
        <f t="shared" si="246"/>
        <v>루틴4</v>
      </c>
      <c r="C1293">
        <v>156</v>
      </c>
      <c r="D1293">
        <v>259</v>
      </c>
      <c r="E1293">
        <f t="shared" ca="1" si="244"/>
        <v>9196</v>
      </c>
      <c r="F1293">
        <f ca="1">(60+SUMIF(OFFSET(N1293,-$C1293+1,0,$C1293),"EN",OFFSET(O1293,-$C1293+1,0,$C1293)))*SummonTypeTable!$Q$2</f>
        <v>3366.6666666666665</v>
      </c>
      <c r="G1293" t="str">
        <f ca="1">IF(C1293=1,60*SummonTypeTable!$Q$2-OFFSET(F1293,0,-1),
IF(F1293&lt;&gt;OFFSET(F1293,-1,0),OFFSET(F1293,-1,0)-OFFSET(F1293,0,-1),""))</f>
        <v/>
      </c>
      <c r="H1293" t="str">
        <f ca="1">IF(C1293=1,60*SummonTypeTable!$Q$2/OFFSET(F1293,0,-1),
IF(F1293&lt;&gt;OFFSET(F1293,-1,0),OFFSET(F1293,-1,0)/OFFSET(F1293,0,-1),""))</f>
        <v/>
      </c>
      <c r="I1293">
        <f ca="1">(60+SUMIF(OFFSET(N1293,-$C1293+1,0,$C1293),"EN",OFFSET(O1293,-$C1293+1,0,$C1293))+SUMIF(OFFSET(S1293,-$C1293+1,0,$C1293),"EN",OFFSET(T1293,-$C1293+1,0,$C1293)))*SummonTypeTable!$Q$2</f>
        <v>3366.6666666666665</v>
      </c>
      <c r="J1293" t="str">
        <f ca="1">IF(C1293=1,60*SummonTypeTable!$Q$2-OFFSET(I1293,0,-4),
IF(I1293&lt;&gt;OFFSET(I1293,-1,0),OFFSET(I1293,-1,0)-OFFSET(I1293,0,-4),""))</f>
        <v/>
      </c>
      <c r="K1293" t="str">
        <f ca="1">IF(C1293=1,60*SummonTypeTable!$Q$2/OFFSET(I1293,0,-4),
IF(I1293&lt;&gt;OFFSET(I1293,-1,0),OFFSET(I1293,-1,0)/OFFSET(I1293,0,-4),""))</f>
        <v/>
      </c>
      <c r="L1293" t="str">
        <f t="shared" ca="1" si="236"/>
        <v>cu</v>
      </c>
      <c r="M1293" t="s">
        <v>81</v>
      </c>
      <c r="N1293" t="s">
        <v>153</v>
      </c>
      <c r="O1293">
        <v>27</v>
      </c>
      <c r="P1293" t="str">
        <f t="shared" si="238"/>
        <v/>
      </c>
      <c r="Q1293" t="str">
        <f t="shared" ca="1" si="248"/>
        <v>cu</v>
      </c>
      <c r="R1293" t="s">
        <v>81</v>
      </c>
      <c r="S1293" t="s">
        <v>153</v>
      </c>
      <c r="T1293">
        <v>9</v>
      </c>
      <c r="U1293" t="str">
        <f t="shared" ca="1" si="247"/>
        <v>cu</v>
      </c>
      <c r="V1293" t="str">
        <f t="shared" si="239"/>
        <v>DI</v>
      </c>
      <c r="W1293">
        <f t="shared" si="240"/>
        <v>27</v>
      </c>
      <c r="X1293" t="str">
        <f t="shared" ca="1" si="241"/>
        <v>cu</v>
      </c>
      <c r="Y1293" t="str">
        <f t="shared" si="242"/>
        <v>DI</v>
      </c>
      <c r="Z1293">
        <f t="shared" si="243"/>
        <v>9</v>
      </c>
    </row>
    <row r="1294" spans="1:26">
      <c r="A1294" t="str">
        <f t="shared" si="245"/>
        <v>rt4</v>
      </c>
      <c r="B1294" t="str">
        <f t="shared" si="246"/>
        <v>루틴4</v>
      </c>
      <c r="C1294">
        <v>157</v>
      </c>
      <c r="D1294">
        <v>76</v>
      </c>
      <c r="E1294">
        <f t="shared" ca="1" si="244"/>
        <v>9272</v>
      </c>
      <c r="F1294">
        <f ca="1">(60+SUMIF(OFFSET(N1294,-$C1294+1,0,$C1294),"EN",OFFSET(O1294,-$C1294+1,0,$C1294)))*SummonTypeTable!$Q$2</f>
        <v>3366.6666666666665</v>
      </c>
      <c r="G1294" t="str">
        <f ca="1">IF(C1294=1,60*SummonTypeTable!$Q$2-OFFSET(F1294,0,-1),
IF(F1294&lt;&gt;OFFSET(F1294,-1,0),OFFSET(F1294,-1,0)-OFFSET(F1294,0,-1),""))</f>
        <v/>
      </c>
      <c r="H1294" t="str">
        <f ca="1">IF(C1294=1,60*SummonTypeTable!$Q$2/OFFSET(F1294,0,-1),
IF(F1294&lt;&gt;OFFSET(F1294,-1,0),OFFSET(F1294,-1,0)/OFFSET(F1294,0,-1),""))</f>
        <v/>
      </c>
      <c r="I1294">
        <f ca="1">(60+SUMIF(OFFSET(N1294,-$C1294+1,0,$C1294),"EN",OFFSET(O1294,-$C1294+1,0,$C1294))+SUMIF(OFFSET(S1294,-$C1294+1,0,$C1294),"EN",OFFSET(T1294,-$C1294+1,0,$C1294)))*SummonTypeTable!$Q$2</f>
        <v>3366.6666666666665</v>
      </c>
      <c r="J1294" t="str">
        <f ca="1">IF(C1294=1,60*SummonTypeTable!$Q$2-OFFSET(I1294,0,-4),
IF(I1294&lt;&gt;OFFSET(I1294,-1,0),OFFSET(I1294,-1,0)-OFFSET(I1294,0,-4),""))</f>
        <v/>
      </c>
      <c r="K1294" t="str">
        <f ca="1">IF(C1294=1,60*SummonTypeTable!$Q$2/OFFSET(I1294,0,-4),
IF(I1294&lt;&gt;OFFSET(I1294,-1,0),OFFSET(I1294,-1,0)/OFFSET(I1294,0,-4),""))</f>
        <v/>
      </c>
      <c r="L1294" t="str">
        <f t="shared" ref="L1294:L1357" ca="1" si="249">IF(ISBLANK(M1294),"",
VLOOKUP(M1294,OFFSET(INDIRECT("$A:$B"),0,MATCH(M$1&amp;"_Verify",INDIRECT("$1:$1"),0)-1),2,0)
)</f>
        <v>cu</v>
      </c>
      <c r="M1294" t="s">
        <v>81</v>
      </c>
      <c r="N1294" t="s">
        <v>147</v>
      </c>
      <c r="O1294">
        <v>8000</v>
      </c>
      <c r="P1294" t="str">
        <f t="shared" si="238"/>
        <v/>
      </c>
      <c r="Q1294" t="str">
        <f t="shared" ca="1" si="248"/>
        <v>cu</v>
      </c>
      <c r="R1294" t="s">
        <v>81</v>
      </c>
      <c r="S1294" t="s">
        <v>147</v>
      </c>
      <c r="T1294">
        <v>4000</v>
      </c>
      <c r="U1294" t="str">
        <f t="shared" ca="1" si="247"/>
        <v>cu</v>
      </c>
      <c r="V1294" t="str">
        <f t="shared" si="239"/>
        <v>GO</v>
      </c>
      <c r="W1294">
        <f t="shared" si="240"/>
        <v>8000</v>
      </c>
      <c r="X1294" t="str">
        <f t="shared" ca="1" si="241"/>
        <v>cu</v>
      </c>
      <c r="Y1294" t="str">
        <f t="shared" si="242"/>
        <v>GO</v>
      </c>
      <c r="Z1294">
        <f t="shared" si="243"/>
        <v>4000</v>
      </c>
    </row>
    <row r="1295" spans="1:26">
      <c r="A1295" t="str">
        <f t="shared" si="245"/>
        <v>rt4</v>
      </c>
      <c r="B1295" t="str">
        <f t="shared" si="246"/>
        <v>루틴4</v>
      </c>
      <c r="C1295">
        <v>158</v>
      </c>
      <c r="D1295">
        <v>145</v>
      </c>
      <c r="E1295">
        <f t="shared" ca="1" si="244"/>
        <v>9417</v>
      </c>
      <c r="F1295">
        <f ca="1">(60+SUMIF(OFFSET(N1295,-$C1295+1,0,$C1295),"EN",OFFSET(O1295,-$C1295+1,0,$C1295)))*SummonTypeTable!$Q$2</f>
        <v>3366.6666666666665</v>
      </c>
      <c r="G1295" t="str">
        <f ca="1">IF(C1295=1,60*SummonTypeTable!$Q$2-OFFSET(F1295,0,-1),
IF(F1295&lt;&gt;OFFSET(F1295,-1,0),OFFSET(F1295,-1,0)-OFFSET(F1295,0,-1),""))</f>
        <v/>
      </c>
      <c r="H1295" t="str">
        <f ca="1">IF(C1295=1,60*SummonTypeTable!$Q$2/OFFSET(F1295,0,-1),
IF(F1295&lt;&gt;OFFSET(F1295,-1,0),OFFSET(F1295,-1,0)/OFFSET(F1295,0,-1),""))</f>
        <v/>
      </c>
      <c r="I1295">
        <f ca="1">(60+SUMIF(OFFSET(N1295,-$C1295+1,0,$C1295),"EN",OFFSET(O1295,-$C1295+1,0,$C1295))+SUMIF(OFFSET(S1295,-$C1295+1,0,$C1295),"EN",OFFSET(T1295,-$C1295+1,0,$C1295)))*SummonTypeTable!$Q$2</f>
        <v>3366.6666666666665</v>
      </c>
      <c r="J1295" t="str">
        <f ca="1">IF(C1295=1,60*SummonTypeTable!$Q$2-OFFSET(I1295,0,-4),
IF(I1295&lt;&gt;OFFSET(I1295,-1,0),OFFSET(I1295,-1,0)-OFFSET(I1295,0,-4),""))</f>
        <v/>
      </c>
      <c r="K1295" t="str">
        <f ca="1">IF(C1295=1,60*SummonTypeTable!$Q$2/OFFSET(I1295,0,-4),
IF(I1295&lt;&gt;OFFSET(I1295,-1,0),OFFSET(I1295,-1,0)/OFFSET(I1295,0,-4),""))</f>
        <v/>
      </c>
      <c r="L1295" t="str">
        <f t="shared" ca="1" si="249"/>
        <v>it</v>
      </c>
      <c r="M1295" t="s">
        <v>139</v>
      </c>
      <c r="N1295" t="s">
        <v>140</v>
      </c>
      <c r="O1295">
        <v>2</v>
      </c>
      <c r="P1295" t="str">
        <f t="shared" si="238"/>
        <v/>
      </c>
      <c r="Q1295" t="str">
        <f t="shared" ca="1" si="248"/>
        <v>cu</v>
      </c>
      <c r="R1295" t="s">
        <v>81</v>
      </c>
      <c r="S1295" t="s">
        <v>147</v>
      </c>
      <c r="T1295">
        <v>4025</v>
      </c>
      <c r="U1295" t="str">
        <f t="shared" ca="1" si="247"/>
        <v>it</v>
      </c>
      <c r="V1295" t="str">
        <f t="shared" si="239"/>
        <v>Cash_sCharacterGacha</v>
      </c>
      <c r="W1295">
        <f t="shared" si="240"/>
        <v>2</v>
      </c>
      <c r="X1295" t="str">
        <f t="shared" ca="1" si="241"/>
        <v>cu</v>
      </c>
      <c r="Y1295" t="str">
        <f t="shared" si="242"/>
        <v>GO</v>
      </c>
      <c r="Z1295">
        <f t="shared" si="243"/>
        <v>4025</v>
      </c>
    </row>
    <row r="1296" spans="1:26">
      <c r="A1296" t="str">
        <f t="shared" si="245"/>
        <v>rt4</v>
      </c>
      <c r="B1296" t="str">
        <f t="shared" si="246"/>
        <v>루틴4</v>
      </c>
      <c r="C1296">
        <v>159</v>
      </c>
      <c r="D1296">
        <v>323</v>
      </c>
      <c r="E1296">
        <f t="shared" ca="1" si="244"/>
        <v>9740</v>
      </c>
      <c r="F1296">
        <f ca="1">(60+SUMIF(OFFSET(N1296,-$C1296+1,0,$C1296),"EN",OFFSET(O1296,-$C1296+1,0,$C1296)))*SummonTypeTable!$Q$2</f>
        <v>3560</v>
      </c>
      <c r="G1296">
        <f ca="1">IF(C1296=1,60*SummonTypeTable!$Q$2-OFFSET(F1296,0,-1),
IF(F1296&lt;&gt;OFFSET(F1296,-1,0),OFFSET(F1296,-1,0)-OFFSET(F1296,0,-1),""))</f>
        <v>-6373.3333333333339</v>
      </c>
      <c r="H1296">
        <f ca="1">IF(C1296=1,60*SummonTypeTable!$Q$2/OFFSET(F1296,0,-1),
IF(F1296&lt;&gt;OFFSET(F1296,-1,0),OFFSET(F1296,-1,0)/OFFSET(F1296,0,-1),""))</f>
        <v>0.34565366187542779</v>
      </c>
      <c r="I1296">
        <f ca="1">(60+SUMIF(OFFSET(N1296,-$C1296+1,0,$C1296),"EN",OFFSET(O1296,-$C1296+1,0,$C1296))+SUMIF(OFFSET(S1296,-$C1296+1,0,$C1296),"EN",OFFSET(T1296,-$C1296+1,0,$C1296)))*SummonTypeTable!$Q$2</f>
        <v>3560</v>
      </c>
      <c r="J1296">
        <f ca="1">IF(C1296=1,60*SummonTypeTable!$Q$2-OFFSET(I1296,0,-4),
IF(I1296&lt;&gt;OFFSET(I1296,-1,0),OFFSET(I1296,-1,0)-OFFSET(I1296,0,-4),""))</f>
        <v>-6373.3333333333339</v>
      </c>
      <c r="K1296">
        <f ca="1">IF(C1296=1,60*SummonTypeTable!$Q$2/OFFSET(I1296,0,-4),
IF(I1296&lt;&gt;OFFSET(I1296,-1,0),OFFSET(I1296,-1,0)/OFFSET(I1296,0,-4),""))</f>
        <v>0.34565366187542779</v>
      </c>
      <c r="L1296" t="str">
        <f t="shared" ca="1" si="249"/>
        <v>cu</v>
      </c>
      <c r="M1296" t="s">
        <v>81</v>
      </c>
      <c r="N1296" t="s">
        <v>146</v>
      </c>
      <c r="O1296">
        <v>290</v>
      </c>
      <c r="P1296" t="str">
        <f t="shared" si="238"/>
        <v>에너지너무많음</v>
      </c>
      <c r="Q1296" t="str">
        <f t="shared" ca="1" si="248"/>
        <v>cu</v>
      </c>
      <c r="R1296" t="s">
        <v>81</v>
      </c>
      <c r="S1296" t="s">
        <v>147</v>
      </c>
      <c r="T1296">
        <v>4050</v>
      </c>
      <c r="U1296" t="str">
        <f t="shared" ca="1" si="247"/>
        <v>cu</v>
      </c>
      <c r="V1296" t="str">
        <f t="shared" si="239"/>
        <v>EN</v>
      </c>
      <c r="W1296">
        <f t="shared" si="240"/>
        <v>290</v>
      </c>
      <c r="X1296" t="str">
        <f t="shared" ca="1" si="241"/>
        <v>cu</v>
      </c>
      <c r="Y1296" t="str">
        <f t="shared" si="242"/>
        <v>GO</v>
      </c>
      <c r="Z1296">
        <f t="shared" si="243"/>
        <v>4050</v>
      </c>
    </row>
    <row r="1297" spans="1:26">
      <c r="A1297" t="str">
        <f t="shared" si="245"/>
        <v>rt4</v>
      </c>
      <c r="B1297" t="str">
        <f t="shared" si="246"/>
        <v>루틴4</v>
      </c>
      <c r="C1297">
        <v>160</v>
      </c>
      <c r="D1297">
        <v>108</v>
      </c>
      <c r="E1297">
        <f t="shared" ca="1" si="244"/>
        <v>9848</v>
      </c>
      <c r="F1297">
        <f ca="1">(60+SUMIF(OFFSET(N1297,-$C1297+1,0,$C1297),"EN",OFFSET(O1297,-$C1297+1,0,$C1297)))*SummonTypeTable!$Q$2</f>
        <v>3560</v>
      </c>
      <c r="G1297" t="str">
        <f ca="1">IF(C1297=1,60*SummonTypeTable!$Q$2-OFFSET(F1297,0,-1),
IF(F1297&lt;&gt;OFFSET(F1297,-1,0),OFFSET(F1297,-1,0)-OFFSET(F1297,0,-1),""))</f>
        <v/>
      </c>
      <c r="H1297" t="str">
        <f ca="1">IF(C1297=1,60*SummonTypeTable!$Q$2/OFFSET(F1297,0,-1),
IF(F1297&lt;&gt;OFFSET(F1297,-1,0),OFFSET(F1297,-1,0)/OFFSET(F1297,0,-1),""))</f>
        <v/>
      </c>
      <c r="I1297">
        <f ca="1">(60+SUMIF(OFFSET(N1297,-$C1297+1,0,$C1297),"EN",OFFSET(O1297,-$C1297+1,0,$C1297))+SUMIF(OFFSET(S1297,-$C1297+1,0,$C1297),"EN",OFFSET(T1297,-$C1297+1,0,$C1297)))*SummonTypeTable!$Q$2</f>
        <v>3560</v>
      </c>
      <c r="J1297" t="str">
        <f ca="1">IF(C1297=1,60*SummonTypeTable!$Q$2-OFFSET(I1297,0,-4),
IF(I1297&lt;&gt;OFFSET(I1297,-1,0),OFFSET(I1297,-1,0)-OFFSET(I1297,0,-4),""))</f>
        <v/>
      </c>
      <c r="K1297" t="str">
        <f ca="1">IF(C1297=1,60*SummonTypeTable!$Q$2/OFFSET(I1297,0,-4),
IF(I1297&lt;&gt;OFFSET(I1297,-1,0),OFFSET(I1297,-1,0)/OFFSET(I1297,0,-4),""))</f>
        <v/>
      </c>
      <c r="L1297" t="str">
        <f t="shared" ca="1" si="249"/>
        <v>cu</v>
      </c>
      <c r="M1297" t="s">
        <v>81</v>
      </c>
      <c r="N1297" t="s">
        <v>147</v>
      </c>
      <c r="O1297">
        <v>8150</v>
      </c>
      <c r="P1297" t="str">
        <f t="shared" si="238"/>
        <v/>
      </c>
      <c r="Q1297" t="str">
        <f t="shared" ca="1" si="248"/>
        <v>cu</v>
      </c>
      <c r="R1297" t="s">
        <v>81</v>
      </c>
      <c r="S1297" t="s">
        <v>147</v>
      </c>
      <c r="T1297">
        <v>4075</v>
      </c>
      <c r="U1297" t="str">
        <f t="shared" ca="1" si="247"/>
        <v>cu</v>
      </c>
      <c r="V1297" t="str">
        <f t="shared" si="239"/>
        <v>GO</v>
      </c>
      <c r="W1297">
        <f t="shared" si="240"/>
        <v>8150</v>
      </c>
      <c r="X1297" t="str">
        <f t="shared" ca="1" si="241"/>
        <v>cu</v>
      </c>
      <c r="Y1297" t="str">
        <f t="shared" si="242"/>
        <v>GO</v>
      </c>
      <c r="Z1297">
        <f t="shared" si="243"/>
        <v>4075</v>
      </c>
    </row>
    <row r="1298" spans="1:26">
      <c r="A1298" t="str">
        <f t="shared" si="245"/>
        <v>rt4</v>
      </c>
      <c r="B1298" t="str">
        <f t="shared" si="246"/>
        <v>루틴4</v>
      </c>
      <c r="C1298">
        <v>161</v>
      </c>
      <c r="D1298">
        <v>116</v>
      </c>
      <c r="E1298">
        <f t="shared" ca="1" si="244"/>
        <v>9964</v>
      </c>
      <c r="F1298">
        <f ca="1">(60+SUMIF(OFFSET(N1298,-$C1298+1,0,$C1298),"EN",OFFSET(O1298,-$C1298+1,0,$C1298)))*SummonTypeTable!$Q$2</f>
        <v>3560</v>
      </c>
      <c r="G1298" t="str">
        <f ca="1">IF(C1298=1,60*SummonTypeTable!$Q$2-OFFSET(F1298,0,-1),
IF(F1298&lt;&gt;OFFSET(F1298,-1,0),OFFSET(F1298,-1,0)-OFFSET(F1298,0,-1),""))</f>
        <v/>
      </c>
      <c r="H1298" t="str">
        <f ca="1">IF(C1298=1,60*SummonTypeTable!$Q$2/OFFSET(F1298,0,-1),
IF(F1298&lt;&gt;OFFSET(F1298,-1,0),OFFSET(F1298,-1,0)/OFFSET(F1298,0,-1),""))</f>
        <v/>
      </c>
      <c r="I1298">
        <f ca="1">(60+SUMIF(OFFSET(N1298,-$C1298+1,0,$C1298),"EN",OFFSET(O1298,-$C1298+1,0,$C1298))+SUMIF(OFFSET(S1298,-$C1298+1,0,$C1298),"EN",OFFSET(T1298,-$C1298+1,0,$C1298)))*SummonTypeTable!$Q$2</f>
        <v>3560</v>
      </c>
      <c r="J1298" t="str">
        <f ca="1">IF(C1298=1,60*SummonTypeTable!$Q$2-OFFSET(I1298,0,-4),
IF(I1298&lt;&gt;OFFSET(I1298,-1,0),OFFSET(I1298,-1,0)-OFFSET(I1298,0,-4),""))</f>
        <v/>
      </c>
      <c r="K1298" t="str">
        <f ca="1">IF(C1298=1,60*SummonTypeTable!$Q$2/OFFSET(I1298,0,-4),
IF(I1298&lt;&gt;OFFSET(I1298,-1,0),OFFSET(I1298,-1,0)/OFFSET(I1298,0,-4),""))</f>
        <v/>
      </c>
      <c r="L1298" t="str">
        <f t="shared" ca="1" si="249"/>
        <v>it</v>
      </c>
      <c r="M1298" t="s">
        <v>139</v>
      </c>
      <c r="N1298" t="s">
        <v>158</v>
      </c>
      <c r="O1298">
        <v>1</v>
      </c>
      <c r="P1298" t="str">
        <f t="shared" si="238"/>
        <v/>
      </c>
      <c r="Q1298" t="str">
        <f t="shared" ca="1" si="248"/>
        <v>cu</v>
      </c>
      <c r="R1298" t="s">
        <v>81</v>
      </c>
      <c r="S1298" t="s">
        <v>147</v>
      </c>
      <c r="T1298">
        <v>4100</v>
      </c>
      <c r="U1298" t="str">
        <f t="shared" ca="1" si="247"/>
        <v>it</v>
      </c>
      <c r="V1298" t="str">
        <f t="shared" si="239"/>
        <v>Cash_sEquipGacha</v>
      </c>
      <c r="W1298">
        <f t="shared" si="240"/>
        <v>1</v>
      </c>
      <c r="X1298" t="str">
        <f t="shared" ca="1" si="241"/>
        <v>cu</v>
      </c>
      <c r="Y1298" t="str">
        <f t="shared" si="242"/>
        <v>GO</v>
      </c>
      <c r="Z1298">
        <f t="shared" si="243"/>
        <v>4100</v>
      </c>
    </row>
    <row r="1299" spans="1:26">
      <c r="A1299" t="str">
        <f t="shared" si="245"/>
        <v>rt4</v>
      </c>
      <c r="B1299" t="str">
        <f t="shared" si="246"/>
        <v>루틴4</v>
      </c>
      <c r="C1299">
        <v>162</v>
      </c>
      <c r="D1299">
        <v>158</v>
      </c>
      <c r="E1299">
        <f t="shared" ca="1" si="244"/>
        <v>10122</v>
      </c>
      <c r="F1299">
        <f ca="1">(60+SUMIF(OFFSET(N1299,-$C1299+1,0,$C1299),"EN",OFFSET(O1299,-$C1299+1,0,$C1299)))*SummonTypeTable!$Q$2</f>
        <v>3560</v>
      </c>
      <c r="G1299" t="str">
        <f ca="1">IF(C1299=1,60*SummonTypeTable!$Q$2-OFFSET(F1299,0,-1),
IF(F1299&lt;&gt;OFFSET(F1299,-1,0),OFFSET(F1299,-1,0)-OFFSET(F1299,0,-1),""))</f>
        <v/>
      </c>
      <c r="H1299" t="str">
        <f ca="1">IF(C1299=1,60*SummonTypeTable!$Q$2/OFFSET(F1299,0,-1),
IF(F1299&lt;&gt;OFFSET(F1299,-1,0),OFFSET(F1299,-1,0)/OFFSET(F1299,0,-1),""))</f>
        <v/>
      </c>
      <c r="I1299">
        <f ca="1">(60+SUMIF(OFFSET(N1299,-$C1299+1,0,$C1299),"EN",OFFSET(O1299,-$C1299+1,0,$C1299))+SUMIF(OFFSET(S1299,-$C1299+1,0,$C1299),"EN",OFFSET(T1299,-$C1299+1,0,$C1299)))*SummonTypeTable!$Q$2</f>
        <v>3560</v>
      </c>
      <c r="J1299" t="str">
        <f ca="1">IF(C1299=1,60*SummonTypeTable!$Q$2-OFFSET(I1299,0,-4),
IF(I1299&lt;&gt;OFFSET(I1299,-1,0),OFFSET(I1299,-1,0)-OFFSET(I1299,0,-4),""))</f>
        <v/>
      </c>
      <c r="K1299" t="str">
        <f ca="1">IF(C1299=1,60*SummonTypeTable!$Q$2/OFFSET(I1299,0,-4),
IF(I1299&lt;&gt;OFFSET(I1299,-1,0),OFFSET(I1299,-1,0)/OFFSET(I1299,0,-4),""))</f>
        <v/>
      </c>
      <c r="L1299" t="str">
        <f t="shared" ca="1" si="249"/>
        <v>cu</v>
      </c>
      <c r="M1299" t="s">
        <v>81</v>
      </c>
      <c r="N1299" t="s">
        <v>147</v>
      </c>
      <c r="O1299">
        <v>8250</v>
      </c>
      <c r="P1299" t="str">
        <f t="shared" si="238"/>
        <v/>
      </c>
      <c r="Q1299" t="str">
        <f t="shared" ca="1" si="248"/>
        <v>cu</v>
      </c>
      <c r="R1299" t="s">
        <v>81</v>
      </c>
      <c r="S1299" t="s">
        <v>147</v>
      </c>
      <c r="T1299">
        <v>4125</v>
      </c>
      <c r="U1299" t="str">
        <f t="shared" ca="1" si="247"/>
        <v>cu</v>
      </c>
      <c r="V1299" t="str">
        <f t="shared" si="239"/>
        <v>GO</v>
      </c>
      <c r="W1299">
        <f t="shared" si="240"/>
        <v>8250</v>
      </c>
      <c r="X1299" t="str">
        <f t="shared" ca="1" si="241"/>
        <v>cu</v>
      </c>
      <c r="Y1299" t="str">
        <f t="shared" si="242"/>
        <v>GO</v>
      </c>
      <c r="Z1299">
        <f t="shared" si="243"/>
        <v>4125</v>
      </c>
    </row>
    <row r="1300" spans="1:26">
      <c r="A1300" t="str">
        <f t="shared" si="245"/>
        <v>rt4</v>
      </c>
      <c r="B1300" t="str">
        <f t="shared" si="246"/>
        <v>루틴4</v>
      </c>
      <c r="C1300">
        <v>163</v>
      </c>
      <c r="D1300">
        <v>182</v>
      </c>
      <c r="E1300">
        <f t="shared" ca="1" si="244"/>
        <v>10304</v>
      </c>
      <c r="F1300">
        <f ca="1">(60+SUMIF(OFFSET(N1300,-$C1300+1,0,$C1300),"EN",OFFSET(O1300,-$C1300+1,0,$C1300)))*SummonTypeTable!$Q$2</f>
        <v>3770</v>
      </c>
      <c r="G1300">
        <f ca="1">IF(C1300=1,60*SummonTypeTable!$Q$2-OFFSET(F1300,0,-1),
IF(F1300&lt;&gt;OFFSET(F1300,-1,0),OFFSET(F1300,-1,0)-OFFSET(F1300,0,-1),""))</f>
        <v>-6744</v>
      </c>
      <c r="H1300">
        <f ca="1">IF(C1300=1,60*SummonTypeTable!$Q$2/OFFSET(F1300,0,-1),
IF(F1300&lt;&gt;OFFSET(F1300,-1,0),OFFSET(F1300,-1,0)/OFFSET(F1300,0,-1),""))</f>
        <v>0.34549689440993792</v>
      </c>
      <c r="I1300">
        <f ca="1">(60+SUMIF(OFFSET(N1300,-$C1300+1,0,$C1300),"EN",OFFSET(O1300,-$C1300+1,0,$C1300))+SUMIF(OFFSET(S1300,-$C1300+1,0,$C1300),"EN",OFFSET(T1300,-$C1300+1,0,$C1300)))*SummonTypeTable!$Q$2</f>
        <v>3770</v>
      </c>
      <c r="J1300">
        <f ca="1">IF(C1300=1,60*SummonTypeTable!$Q$2-OFFSET(I1300,0,-4),
IF(I1300&lt;&gt;OFFSET(I1300,-1,0),OFFSET(I1300,-1,0)-OFFSET(I1300,0,-4),""))</f>
        <v>-6744</v>
      </c>
      <c r="K1300">
        <f ca="1">IF(C1300=1,60*SummonTypeTable!$Q$2/OFFSET(I1300,0,-4),
IF(I1300&lt;&gt;OFFSET(I1300,-1,0),OFFSET(I1300,-1,0)/OFFSET(I1300,0,-4),""))</f>
        <v>0.34549689440993792</v>
      </c>
      <c r="L1300" t="str">
        <f t="shared" ca="1" si="249"/>
        <v>cu</v>
      </c>
      <c r="M1300" t="s">
        <v>81</v>
      </c>
      <c r="N1300" t="s">
        <v>146</v>
      </c>
      <c r="O1300">
        <v>315</v>
      </c>
      <c r="P1300" t="str">
        <f t="shared" si="238"/>
        <v>에너지너무많음</v>
      </c>
      <c r="Q1300" t="str">
        <f t="shared" ca="1" si="248"/>
        <v>cu</v>
      </c>
      <c r="R1300" t="s">
        <v>81</v>
      </c>
      <c r="S1300" t="s">
        <v>147</v>
      </c>
      <c r="T1300">
        <v>4150</v>
      </c>
      <c r="U1300" t="str">
        <f t="shared" ca="1" si="247"/>
        <v>cu</v>
      </c>
      <c r="V1300" t="str">
        <f t="shared" si="239"/>
        <v>EN</v>
      </c>
      <c r="W1300">
        <f t="shared" si="240"/>
        <v>315</v>
      </c>
      <c r="X1300" t="str">
        <f t="shared" ca="1" si="241"/>
        <v>cu</v>
      </c>
      <c r="Y1300" t="str">
        <f t="shared" si="242"/>
        <v>GO</v>
      </c>
      <c r="Z1300">
        <f t="shared" si="243"/>
        <v>4150</v>
      </c>
    </row>
    <row r="1301" spans="1:26">
      <c r="A1301" t="str">
        <f t="shared" si="245"/>
        <v>rt4</v>
      </c>
      <c r="B1301" t="str">
        <f t="shared" si="246"/>
        <v>루틴4</v>
      </c>
      <c r="C1301">
        <v>164</v>
      </c>
      <c r="D1301">
        <v>95</v>
      </c>
      <c r="E1301">
        <f t="shared" ca="1" si="244"/>
        <v>10399</v>
      </c>
      <c r="F1301">
        <f ca="1">(60+SUMIF(OFFSET(N1301,-$C1301+1,0,$C1301),"EN",OFFSET(O1301,-$C1301+1,0,$C1301)))*SummonTypeTable!$Q$2</f>
        <v>3770</v>
      </c>
      <c r="G1301" t="str">
        <f ca="1">IF(C1301=1,60*SummonTypeTable!$Q$2-OFFSET(F1301,0,-1),
IF(F1301&lt;&gt;OFFSET(F1301,-1,0),OFFSET(F1301,-1,0)-OFFSET(F1301,0,-1),""))</f>
        <v/>
      </c>
      <c r="H1301" t="str">
        <f ca="1">IF(C1301=1,60*SummonTypeTable!$Q$2/OFFSET(F1301,0,-1),
IF(F1301&lt;&gt;OFFSET(F1301,-1,0),OFFSET(F1301,-1,0)/OFFSET(F1301,0,-1),""))</f>
        <v/>
      </c>
      <c r="I1301">
        <f ca="1">(60+SUMIF(OFFSET(N1301,-$C1301+1,0,$C1301),"EN",OFFSET(O1301,-$C1301+1,0,$C1301))+SUMIF(OFFSET(S1301,-$C1301+1,0,$C1301),"EN",OFFSET(T1301,-$C1301+1,0,$C1301)))*SummonTypeTable!$Q$2</f>
        <v>3770</v>
      </c>
      <c r="J1301" t="str">
        <f ca="1">IF(C1301=1,60*SummonTypeTable!$Q$2-OFFSET(I1301,0,-4),
IF(I1301&lt;&gt;OFFSET(I1301,-1,0),OFFSET(I1301,-1,0)-OFFSET(I1301,0,-4),""))</f>
        <v/>
      </c>
      <c r="K1301" t="str">
        <f ca="1">IF(C1301=1,60*SummonTypeTable!$Q$2/OFFSET(I1301,0,-4),
IF(I1301&lt;&gt;OFFSET(I1301,-1,0),OFFSET(I1301,-1,0)/OFFSET(I1301,0,-4),""))</f>
        <v/>
      </c>
      <c r="L1301" t="str">
        <f t="shared" ca="1" si="249"/>
        <v>cu</v>
      </c>
      <c r="M1301" t="s">
        <v>81</v>
      </c>
      <c r="N1301" t="s">
        <v>147</v>
      </c>
      <c r="O1301">
        <v>8350</v>
      </c>
      <c r="P1301" t="str">
        <f t="shared" si="238"/>
        <v/>
      </c>
      <c r="Q1301" t="str">
        <f t="shared" ca="1" si="248"/>
        <v>cu</v>
      </c>
      <c r="R1301" t="s">
        <v>81</v>
      </c>
      <c r="S1301" t="s">
        <v>147</v>
      </c>
      <c r="T1301">
        <v>4175</v>
      </c>
      <c r="U1301" t="str">
        <f t="shared" ca="1" si="247"/>
        <v>cu</v>
      </c>
      <c r="V1301" t="str">
        <f t="shared" si="239"/>
        <v>GO</v>
      </c>
      <c r="W1301">
        <f t="shared" si="240"/>
        <v>8350</v>
      </c>
      <c r="X1301" t="str">
        <f t="shared" ca="1" si="241"/>
        <v>cu</v>
      </c>
      <c r="Y1301" t="str">
        <f t="shared" si="242"/>
        <v>GO</v>
      </c>
      <c r="Z1301">
        <f t="shared" si="243"/>
        <v>4175</v>
      </c>
    </row>
    <row r="1302" spans="1:26">
      <c r="A1302" t="str">
        <f t="shared" si="245"/>
        <v>rt4</v>
      </c>
      <c r="B1302" t="str">
        <f t="shared" si="246"/>
        <v>루틴4</v>
      </c>
      <c r="C1302">
        <v>165</v>
      </c>
      <c r="D1302">
        <v>195</v>
      </c>
      <c r="E1302">
        <f t="shared" ca="1" si="244"/>
        <v>10594</v>
      </c>
      <c r="F1302">
        <f ca="1">(60+SUMIF(OFFSET(N1302,-$C1302+1,0,$C1302),"EN",OFFSET(O1302,-$C1302+1,0,$C1302)))*SummonTypeTable!$Q$2</f>
        <v>3770</v>
      </c>
      <c r="G1302" t="str">
        <f ca="1">IF(C1302=1,60*SummonTypeTable!$Q$2-OFFSET(F1302,0,-1),
IF(F1302&lt;&gt;OFFSET(F1302,-1,0),OFFSET(F1302,-1,0)-OFFSET(F1302,0,-1),""))</f>
        <v/>
      </c>
      <c r="H1302" t="str">
        <f ca="1">IF(C1302=1,60*SummonTypeTable!$Q$2/OFFSET(F1302,0,-1),
IF(F1302&lt;&gt;OFFSET(F1302,-1,0),OFFSET(F1302,-1,0)/OFFSET(F1302,0,-1),""))</f>
        <v/>
      </c>
      <c r="I1302">
        <f ca="1">(60+SUMIF(OFFSET(N1302,-$C1302+1,0,$C1302),"EN",OFFSET(O1302,-$C1302+1,0,$C1302))+SUMIF(OFFSET(S1302,-$C1302+1,0,$C1302),"EN",OFFSET(T1302,-$C1302+1,0,$C1302)))*SummonTypeTable!$Q$2</f>
        <v>3770</v>
      </c>
      <c r="J1302" t="str">
        <f ca="1">IF(C1302=1,60*SummonTypeTable!$Q$2-OFFSET(I1302,0,-4),
IF(I1302&lt;&gt;OFFSET(I1302,-1,0),OFFSET(I1302,-1,0)-OFFSET(I1302,0,-4),""))</f>
        <v/>
      </c>
      <c r="K1302" t="str">
        <f ca="1">IF(C1302=1,60*SummonTypeTable!$Q$2/OFFSET(I1302,0,-4),
IF(I1302&lt;&gt;OFFSET(I1302,-1,0),OFFSET(I1302,-1,0)/OFFSET(I1302,0,-4),""))</f>
        <v/>
      </c>
      <c r="L1302" t="str">
        <f t="shared" ca="1" si="249"/>
        <v>it</v>
      </c>
      <c r="M1302" t="s">
        <v>139</v>
      </c>
      <c r="N1302" t="s">
        <v>140</v>
      </c>
      <c r="O1302">
        <v>5</v>
      </c>
      <c r="P1302" t="str">
        <f t="shared" si="238"/>
        <v/>
      </c>
      <c r="Q1302" t="str">
        <f t="shared" ca="1" si="248"/>
        <v>cu</v>
      </c>
      <c r="R1302" t="s">
        <v>81</v>
      </c>
      <c r="S1302" t="s">
        <v>147</v>
      </c>
      <c r="T1302">
        <v>4200</v>
      </c>
      <c r="U1302" t="str">
        <f t="shared" ca="1" si="247"/>
        <v>it</v>
      </c>
      <c r="V1302" t="str">
        <f t="shared" si="239"/>
        <v>Cash_sCharacterGacha</v>
      </c>
      <c r="W1302">
        <f t="shared" si="240"/>
        <v>5</v>
      </c>
      <c r="X1302" t="str">
        <f t="shared" ca="1" si="241"/>
        <v>cu</v>
      </c>
      <c r="Y1302" t="str">
        <f t="shared" si="242"/>
        <v>GO</v>
      </c>
      <c r="Z1302">
        <f t="shared" si="243"/>
        <v>4200</v>
      </c>
    </row>
    <row r="1303" spans="1:26">
      <c r="A1303" t="str">
        <f t="shared" si="245"/>
        <v>rt4</v>
      </c>
      <c r="B1303" t="str">
        <f t="shared" si="246"/>
        <v>루틴4</v>
      </c>
      <c r="C1303">
        <v>166</v>
      </c>
      <c r="D1303">
        <v>294</v>
      </c>
      <c r="E1303">
        <f t="shared" ca="1" si="244"/>
        <v>10888</v>
      </c>
      <c r="F1303">
        <f ca="1">(60+SUMIF(OFFSET(N1303,-$C1303+1,0,$C1303),"EN",OFFSET(O1303,-$C1303+1,0,$C1303)))*SummonTypeTable!$Q$2</f>
        <v>3996.6666666666665</v>
      </c>
      <c r="G1303">
        <f ca="1">IF(C1303=1,60*SummonTypeTable!$Q$2-OFFSET(F1303,0,-1),
IF(F1303&lt;&gt;OFFSET(F1303,-1,0),OFFSET(F1303,-1,0)-OFFSET(F1303,0,-1),""))</f>
        <v>-7118</v>
      </c>
      <c r="H1303">
        <f ca="1">IF(C1303=1,60*SummonTypeTable!$Q$2/OFFSET(F1303,0,-1),
IF(F1303&lt;&gt;OFFSET(F1303,-1,0),OFFSET(F1303,-1,0)/OFFSET(F1303,0,-1),""))</f>
        <v>0.34625275532696548</v>
      </c>
      <c r="I1303">
        <f ca="1">(60+SUMIF(OFFSET(N1303,-$C1303+1,0,$C1303),"EN",OFFSET(O1303,-$C1303+1,0,$C1303))+SUMIF(OFFSET(S1303,-$C1303+1,0,$C1303),"EN",OFFSET(T1303,-$C1303+1,0,$C1303)))*SummonTypeTable!$Q$2</f>
        <v>3996.6666666666665</v>
      </c>
      <c r="J1303">
        <f ca="1">IF(C1303=1,60*SummonTypeTable!$Q$2-OFFSET(I1303,0,-4),
IF(I1303&lt;&gt;OFFSET(I1303,-1,0),OFFSET(I1303,-1,0)-OFFSET(I1303,0,-4),""))</f>
        <v>-7118</v>
      </c>
      <c r="K1303">
        <f ca="1">IF(C1303=1,60*SummonTypeTable!$Q$2/OFFSET(I1303,0,-4),
IF(I1303&lt;&gt;OFFSET(I1303,-1,0),OFFSET(I1303,-1,0)/OFFSET(I1303,0,-4),""))</f>
        <v>0.34625275532696548</v>
      </c>
      <c r="L1303" t="str">
        <f t="shared" ca="1" si="249"/>
        <v>cu</v>
      </c>
      <c r="M1303" t="s">
        <v>81</v>
      </c>
      <c r="N1303" t="s">
        <v>146</v>
      </c>
      <c r="O1303">
        <v>340</v>
      </c>
      <c r="P1303" t="str">
        <f t="shared" si="238"/>
        <v>에너지너무많음</v>
      </c>
      <c r="Q1303" t="str">
        <f t="shared" ca="1" si="248"/>
        <v>cu</v>
      </c>
      <c r="R1303" t="s">
        <v>81</v>
      </c>
      <c r="S1303" t="s">
        <v>147</v>
      </c>
      <c r="T1303">
        <v>4225</v>
      </c>
      <c r="U1303" t="str">
        <f t="shared" ca="1" si="247"/>
        <v>cu</v>
      </c>
      <c r="V1303" t="str">
        <f t="shared" si="239"/>
        <v>EN</v>
      </c>
      <c r="W1303">
        <f t="shared" si="240"/>
        <v>340</v>
      </c>
      <c r="X1303" t="str">
        <f t="shared" ca="1" si="241"/>
        <v>cu</v>
      </c>
      <c r="Y1303" t="str">
        <f t="shared" si="242"/>
        <v>GO</v>
      </c>
      <c r="Z1303">
        <f t="shared" si="243"/>
        <v>4225</v>
      </c>
    </row>
    <row r="1304" spans="1:26">
      <c r="A1304" t="str">
        <f t="shared" si="245"/>
        <v>rt4</v>
      </c>
      <c r="B1304" t="str">
        <f t="shared" si="246"/>
        <v>루틴4</v>
      </c>
      <c r="C1304">
        <v>167</v>
      </c>
      <c r="D1304">
        <v>54</v>
      </c>
      <c r="E1304">
        <f t="shared" ca="1" si="244"/>
        <v>10942</v>
      </c>
      <c r="F1304">
        <f ca="1">(60+SUMIF(OFFSET(N1304,-$C1304+1,0,$C1304),"EN",OFFSET(O1304,-$C1304+1,0,$C1304)))*SummonTypeTable!$Q$2</f>
        <v>3996.6666666666665</v>
      </c>
      <c r="G1304" t="str">
        <f ca="1">IF(C1304=1,60*SummonTypeTable!$Q$2-OFFSET(F1304,0,-1),
IF(F1304&lt;&gt;OFFSET(F1304,-1,0),OFFSET(F1304,-1,0)-OFFSET(F1304,0,-1),""))</f>
        <v/>
      </c>
      <c r="H1304" t="str">
        <f ca="1">IF(C1304=1,60*SummonTypeTable!$Q$2/OFFSET(F1304,0,-1),
IF(F1304&lt;&gt;OFFSET(F1304,-1,0),OFFSET(F1304,-1,0)/OFFSET(F1304,0,-1),""))</f>
        <v/>
      </c>
      <c r="I1304">
        <f ca="1">(60+SUMIF(OFFSET(N1304,-$C1304+1,0,$C1304),"EN",OFFSET(O1304,-$C1304+1,0,$C1304))+SUMIF(OFFSET(S1304,-$C1304+1,0,$C1304),"EN",OFFSET(T1304,-$C1304+1,0,$C1304)))*SummonTypeTable!$Q$2</f>
        <v>3996.6666666666665</v>
      </c>
      <c r="J1304" t="str">
        <f ca="1">IF(C1304=1,60*SummonTypeTable!$Q$2-OFFSET(I1304,0,-4),
IF(I1304&lt;&gt;OFFSET(I1304,-1,0),OFFSET(I1304,-1,0)-OFFSET(I1304,0,-4),""))</f>
        <v/>
      </c>
      <c r="K1304" t="str">
        <f ca="1">IF(C1304=1,60*SummonTypeTable!$Q$2/OFFSET(I1304,0,-4),
IF(I1304&lt;&gt;OFFSET(I1304,-1,0),OFFSET(I1304,-1,0)/OFFSET(I1304,0,-4),""))</f>
        <v/>
      </c>
      <c r="L1304" t="str">
        <f t="shared" ca="1" si="249"/>
        <v>cu</v>
      </c>
      <c r="M1304" t="s">
        <v>81</v>
      </c>
      <c r="N1304" t="s">
        <v>147</v>
      </c>
      <c r="O1304">
        <v>8500</v>
      </c>
      <c r="P1304" t="str">
        <f t="shared" si="238"/>
        <v/>
      </c>
      <c r="Q1304" t="str">
        <f t="shared" ca="1" si="248"/>
        <v>cu</v>
      </c>
      <c r="R1304" t="s">
        <v>81</v>
      </c>
      <c r="S1304" t="s">
        <v>147</v>
      </c>
      <c r="T1304">
        <v>4250</v>
      </c>
      <c r="U1304" t="str">
        <f t="shared" ca="1" si="247"/>
        <v>cu</v>
      </c>
      <c r="V1304" t="str">
        <f t="shared" si="239"/>
        <v>GO</v>
      </c>
      <c r="W1304">
        <f t="shared" si="240"/>
        <v>8500</v>
      </c>
      <c r="X1304" t="str">
        <f t="shared" ca="1" si="241"/>
        <v>cu</v>
      </c>
      <c r="Y1304" t="str">
        <f t="shared" si="242"/>
        <v>GO</v>
      </c>
      <c r="Z1304">
        <f t="shared" si="243"/>
        <v>4250</v>
      </c>
    </row>
    <row r="1305" spans="1:26">
      <c r="A1305" t="str">
        <f t="shared" si="245"/>
        <v>rt4</v>
      </c>
      <c r="B1305" t="str">
        <f t="shared" si="246"/>
        <v>루틴4</v>
      </c>
      <c r="C1305">
        <v>168</v>
      </c>
      <c r="D1305">
        <v>125</v>
      </c>
      <c r="E1305">
        <f t="shared" ca="1" si="244"/>
        <v>11067</v>
      </c>
      <c r="F1305">
        <f ca="1">(60+SUMIF(OFFSET(N1305,-$C1305+1,0,$C1305),"EN",OFFSET(O1305,-$C1305+1,0,$C1305)))*SummonTypeTable!$Q$2</f>
        <v>3996.6666666666665</v>
      </c>
      <c r="G1305" t="str">
        <f ca="1">IF(C1305=1,60*SummonTypeTable!$Q$2-OFFSET(F1305,0,-1),
IF(F1305&lt;&gt;OFFSET(F1305,-1,0),OFFSET(F1305,-1,0)-OFFSET(F1305,0,-1),""))</f>
        <v/>
      </c>
      <c r="H1305" t="str">
        <f ca="1">IF(C1305=1,60*SummonTypeTable!$Q$2/OFFSET(F1305,0,-1),
IF(F1305&lt;&gt;OFFSET(F1305,-1,0),OFFSET(F1305,-1,0)/OFFSET(F1305,0,-1),""))</f>
        <v/>
      </c>
      <c r="I1305">
        <f ca="1">(60+SUMIF(OFFSET(N1305,-$C1305+1,0,$C1305),"EN",OFFSET(O1305,-$C1305+1,0,$C1305))+SUMIF(OFFSET(S1305,-$C1305+1,0,$C1305),"EN",OFFSET(T1305,-$C1305+1,0,$C1305)))*SummonTypeTable!$Q$2</f>
        <v>3996.6666666666665</v>
      </c>
      <c r="J1305" t="str">
        <f ca="1">IF(C1305=1,60*SummonTypeTable!$Q$2-OFFSET(I1305,0,-4),
IF(I1305&lt;&gt;OFFSET(I1305,-1,0),OFFSET(I1305,-1,0)-OFFSET(I1305,0,-4),""))</f>
        <v/>
      </c>
      <c r="K1305" t="str">
        <f ca="1">IF(C1305=1,60*SummonTypeTable!$Q$2/OFFSET(I1305,0,-4),
IF(I1305&lt;&gt;OFFSET(I1305,-1,0),OFFSET(I1305,-1,0)/OFFSET(I1305,0,-4),""))</f>
        <v/>
      </c>
      <c r="L1305" t="str">
        <f t="shared" ca="1" si="249"/>
        <v>it</v>
      </c>
      <c r="M1305" t="s">
        <v>139</v>
      </c>
      <c r="N1305" t="s">
        <v>138</v>
      </c>
      <c r="O1305">
        <v>10</v>
      </c>
      <c r="P1305" t="str">
        <f t="shared" si="238"/>
        <v/>
      </c>
      <c r="Q1305" t="str">
        <f t="shared" ca="1" si="248"/>
        <v>cu</v>
      </c>
      <c r="R1305" t="s">
        <v>81</v>
      </c>
      <c r="S1305" t="s">
        <v>147</v>
      </c>
      <c r="T1305">
        <v>4275</v>
      </c>
      <c r="U1305" t="str">
        <f t="shared" ca="1" si="247"/>
        <v>it</v>
      </c>
      <c r="V1305" t="str">
        <f t="shared" si="239"/>
        <v>Cash_sSpellGacha</v>
      </c>
      <c r="W1305">
        <f t="shared" si="240"/>
        <v>10</v>
      </c>
      <c r="X1305" t="str">
        <f t="shared" ca="1" si="241"/>
        <v>cu</v>
      </c>
      <c r="Y1305" t="str">
        <f t="shared" si="242"/>
        <v>GO</v>
      </c>
      <c r="Z1305">
        <f t="shared" si="243"/>
        <v>4275</v>
      </c>
    </row>
    <row r="1306" spans="1:26">
      <c r="A1306" t="str">
        <f t="shared" si="245"/>
        <v>rt4</v>
      </c>
      <c r="B1306" t="str">
        <f t="shared" si="246"/>
        <v>루틴4</v>
      </c>
      <c r="C1306">
        <v>169</v>
      </c>
      <c r="D1306">
        <v>157</v>
      </c>
      <c r="E1306">
        <f t="shared" ca="1" si="244"/>
        <v>11224</v>
      </c>
      <c r="F1306">
        <f ca="1">(60+SUMIF(OFFSET(N1306,-$C1306+1,0,$C1306),"EN",OFFSET(O1306,-$C1306+1,0,$C1306)))*SummonTypeTable!$Q$2</f>
        <v>3996.6666666666665</v>
      </c>
      <c r="G1306" t="str">
        <f ca="1">IF(C1306=1,60*SummonTypeTable!$Q$2-OFFSET(F1306,0,-1),
IF(F1306&lt;&gt;OFFSET(F1306,-1,0),OFFSET(F1306,-1,0)-OFFSET(F1306,0,-1),""))</f>
        <v/>
      </c>
      <c r="H1306" t="str">
        <f ca="1">IF(C1306=1,60*SummonTypeTable!$Q$2/OFFSET(F1306,0,-1),
IF(F1306&lt;&gt;OFFSET(F1306,-1,0),OFFSET(F1306,-1,0)/OFFSET(F1306,0,-1),""))</f>
        <v/>
      </c>
      <c r="I1306">
        <f ca="1">(60+SUMIF(OFFSET(N1306,-$C1306+1,0,$C1306),"EN",OFFSET(O1306,-$C1306+1,0,$C1306))+SUMIF(OFFSET(S1306,-$C1306+1,0,$C1306),"EN",OFFSET(T1306,-$C1306+1,0,$C1306)))*SummonTypeTable!$Q$2</f>
        <v>3996.6666666666665</v>
      </c>
      <c r="J1306" t="str">
        <f ca="1">IF(C1306=1,60*SummonTypeTable!$Q$2-OFFSET(I1306,0,-4),
IF(I1306&lt;&gt;OFFSET(I1306,-1,0),OFFSET(I1306,-1,0)-OFFSET(I1306,0,-4),""))</f>
        <v/>
      </c>
      <c r="K1306" t="str">
        <f ca="1">IF(C1306=1,60*SummonTypeTable!$Q$2/OFFSET(I1306,0,-4),
IF(I1306&lt;&gt;OFFSET(I1306,-1,0),OFFSET(I1306,-1,0)/OFFSET(I1306,0,-4),""))</f>
        <v/>
      </c>
      <c r="L1306" t="str">
        <f t="shared" ca="1" si="249"/>
        <v>cu</v>
      </c>
      <c r="M1306" t="s">
        <v>81</v>
      </c>
      <c r="N1306" t="s">
        <v>147</v>
      </c>
      <c r="O1306">
        <v>8600</v>
      </c>
      <c r="P1306" t="str">
        <f t="shared" si="238"/>
        <v/>
      </c>
      <c r="Q1306" t="str">
        <f t="shared" ca="1" si="248"/>
        <v>cu</v>
      </c>
      <c r="R1306" t="s">
        <v>81</v>
      </c>
      <c r="S1306" t="s">
        <v>147</v>
      </c>
      <c r="T1306">
        <v>4300</v>
      </c>
      <c r="U1306" t="str">
        <f t="shared" ca="1" si="247"/>
        <v>cu</v>
      </c>
      <c r="V1306" t="str">
        <f t="shared" si="239"/>
        <v>GO</v>
      </c>
      <c r="W1306">
        <f t="shared" si="240"/>
        <v>8600</v>
      </c>
      <c r="X1306" t="str">
        <f t="shared" ca="1" si="241"/>
        <v>cu</v>
      </c>
      <c r="Y1306" t="str">
        <f t="shared" si="242"/>
        <v>GO</v>
      </c>
      <c r="Z1306">
        <f t="shared" si="243"/>
        <v>4300</v>
      </c>
    </row>
    <row r="1307" spans="1:26">
      <c r="A1307" t="str">
        <f t="shared" si="245"/>
        <v>rt4</v>
      </c>
      <c r="B1307" t="str">
        <f t="shared" si="246"/>
        <v>루틴4</v>
      </c>
      <c r="C1307">
        <v>170</v>
      </c>
      <c r="D1307">
        <v>268</v>
      </c>
      <c r="E1307">
        <f t="shared" ca="1" si="244"/>
        <v>11492</v>
      </c>
      <c r="F1307">
        <f ca="1">(60+SUMIF(OFFSET(N1307,-$C1307+1,0,$C1307),"EN",OFFSET(O1307,-$C1307+1,0,$C1307)))*SummonTypeTable!$Q$2</f>
        <v>4240</v>
      </c>
      <c r="G1307">
        <f ca="1">IF(C1307=1,60*SummonTypeTable!$Q$2-OFFSET(F1307,0,-1),
IF(F1307&lt;&gt;OFFSET(F1307,-1,0),OFFSET(F1307,-1,0)-OFFSET(F1307,0,-1),""))</f>
        <v>-7495.3333333333339</v>
      </c>
      <c r="H1307">
        <f ca="1">IF(C1307=1,60*SummonTypeTable!$Q$2/OFFSET(F1307,0,-1),
IF(F1307&lt;&gt;OFFSET(F1307,-1,0),OFFSET(F1307,-1,0)/OFFSET(F1307,0,-1),""))</f>
        <v>0.34777816452024596</v>
      </c>
      <c r="I1307">
        <f ca="1">(60+SUMIF(OFFSET(N1307,-$C1307+1,0,$C1307),"EN",OFFSET(O1307,-$C1307+1,0,$C1307))+SUMIF(OFFSET(S1307,-$C1307+1,0,$C1307),"EN",OFFSET(T1307,-$C1307+1,0,$C1307)))*SummonTypeTable!$Q$2</f>
        <v>4240</v>
      </c>
      <c r="J1307">
        <f ca="1">IF(C1307=1,60*SummonTypeTable!$Q$2-OFFSET(I1307,0,-4),
IF(I1307&lt;&gt;OFFSET(I1307,-1,0),OFFSET(I1307,-1,0)-OFFSET(I1307,0,-4),""))</f>
        <v>-7495.3333333333339</v>
      </c>
      <c r="K1307">
        <f ca="1">IF(C1307=1,60*SummonTypeTable!$Q$2/OFFSET(I1307,0,-4),
IF(I1307&lt;&gt;OFFSET(I1307,-1,0),OFFSET(I1307,-1,0)/OFFSET(I1307,0,-4),""))</f>
        <v>0.34777816452024596</v>
      </c>
      <c r="L1307" t="str">
        <f t="shared" ca="1" si="249"/>
        <v>cu</v>
      </c>
      <c r="M1307" t="s">
        <v>81</v>
      </c>
      <c r="N1307" t="s">
        <v>146</v>
      </c>
      <c r="O1307">
        <v>365</v>
      </c>
      <c r="P1307" t="str">
        <f t="shared" si="238"/>
        <v>에너지너무많음</v>
      </c>
      <c r="Q1307" t="str">
        <f t="shared" ca="1" si="248"/>
        <v>cu</v>
      </c>
      <c r="R1307" t="s">
        <v>81</v>
      </c>
      <c r="S1307" t="s">
        <v>147</v>
      </c>
      <c r="T1307">
        <v>4325</v>
      </c>
      <c r="U1307" t="str">
        <f t="shared" ca="1" si="247"/>
        <v>cu</v>
      </c>
      <c r="V1307" t="str">
        <f t="shared" si="239"/>
        <v>EN</v>
      </c>
      <c r="W1307">
        <f t="shared" si="240"/>
        <v>365</v>
      </c>
      <c r="X1307" t="str">
        <f t="shared" ca="1" si="241"/>
        <v>cu</v>
      </c>
      <c r="Y1307" t="str">
        <f t="shared" si="242"/>
        <v>GO</v>
      </c>
      <c r="Z1307">
        <f t="shared" si="243"/>
        <v>4325</v>
      </c>
    </row>
    <row r="1308" spans="1:26">
      <c r="A1308" t="str">
        <f t="shared" si="245"/>
        <v>rt4</v>
      </c>
      <c r="B1308" t="str">
        <f t="shared" si="246"/>
        <v>루틴4</v>
      </c>
      <c r="C1308">
        <v>171</v>
      </c>
      <c r="D1308">
        <v>72</v>
      </c>
      <c r="E1308">
        <f t="shared" ca="1" si="244"/>
        <v>11564</v>
      </c>
      <c r="F1308">
        <f ca="1">(60+SUMIF(OFFSET(N1308,-$C1308+1,0,$C1308),"EN",OFFSET(O1308,-$C1308+1,0,$C1308)))*SummonTypeTable!$Q$2</f>
        <v>4240</v>
      </c>
      <c r="G1308" t="str">
        <f ca="1">IF(C1308=1,60*SummonTypeTable!$Q$2-OFFSET(F1308,0,-1),
IF(F1308&lt;&gt;OFFSET(F1308,-1,0),OFFSET(F1308,-1,0)-OFFSET(F1308,0,-1),""))</f>
        <v/>
      </c>
      <c r="H1308" t="str">
        <f ca="1">IF(C1308=1,60*SummonTypeTable!$Q$2/OFFSET(F1308,0,-1),
IF(F1308&lt;&gt;OFFSET(F1308,-1,0),OFFSET(F1308,-1,0)/OFFSET(F1308,0,-1),""))</f>
        <v/>
      </c>
      <c r="I1308">
        <f ca="1">(60+SUMIF(OFFSET(N1308,-$C1308+1,0,$C1308),"EN",OFFSET(O1308,-$C1308+1,0,$C1308))+SUMIF(OFFSET(S1308,-$C1308+1,0,$C1308),"EN",OFFSET(T1308,-$C1308+1,0,$C1308)))*SummonTypeTable!$Q$2</f>
        <v>4240</v>
      </c>
      <c r="J1308" t="str">
        <f ca="1">IF(C1308=1,60*SummonTypeTable!$Q$2-OFFSET(I1308,0,-4),
IF(I1308&lt;&gt;OFFSET(I1308,-1,0),OFFSET(I1308,-1,0)-OFFSET(I1308,0,-4),""))</f>
        <v/>
      </c>
      <c r="K1308" t="str">
        <f ca="1">IF(C1308=1,60*SummonTypeTable!$Q$2/OFFSET(I1308,0,-4),
IF(I1308&lt;&gt;OFFSET(I1308,-1,0),OFFSET(I1308,-1,0)/OFFSET(I1308,0,-4),""))</f>
        <v/>
      </c>
      <c r="L1308" t="str">
        <f t="shared" ca="1" si="249"/>
        <v>cu</v>
      </c>
      <c r="M1308" t="s">
        <v>81</v>
      </c>
      <c r="N1308" t="s">
        <v>147</v>
      </c>
      <c r="O1308">
        <v>8700</v>
      </c>
      <c r="P1308" t="str">
        <f t="shared" si="238"/>
        <v/>
      </c>
      <c r="Q1308" t="str">
        <f t="shared" ca="1" si="248"/>
        <v>cu</v>
      </c>
      <c r="R1308" t="s">
        <v>81</v>
      </c>
      <c r="S1308" t="s">
        <v>147</v>
      </c>
      <c r="T1308">
        <v>4350</v>
      </c>
      <c r="U1308" t="str">
        <f t="shared" ca="1" si="247"/>
        <v>cu</v>
      </c>
      <c r="V1308" t="str">
        <f t="shared" si="239"/>
        <v>GO</v>
      </c>
      <c r="W1308">
        <f t="shared" si="240"/>
        <v>8700</v>
      </c>
      <c r="X1308" t="str">
        <f t="shared" ca="1" si="241"/>
        <v>cu</v>
      </c>
      <c r="Y1308" t="str">
        <f t="shared" si="242"/>
        <v>GO</v>
      </c>
      <c r="Z1308">
        <f t="shared" si="243"/>
        <v>4350</v>
      </c>
    </row>
    <row r="1309" spans="1:26">
      <c r="A1309" t="str">
        <f t="shared" si="245"/>
        <v>rt4</v>
      </c>
      <c r="B1309" t="str">
        <f t="shared" si="246"/>
        <v>루틴4</v>
      </c>
      <c r="C1309">
        <v>172</v>
      </c>
      <c r="D1309">
        <v>144</v>
      </c>
      <c r="E1309">
        <f t="shared" ca="1" si="244"/>
        <v>11708</v>
      </c>
      <c r="F1309">
        <f ca="1">(60+SUMIF(OFFSET(N1309,-$C1309+1,0,$C1309),"EN",OFFSET(O1309,-$C1309+1,0,$C1309)))*SummonTypeTable!$Q$2</f>
        <v>4240</v>
      </c>
      <c r="G1309" t="str">
        <f ca="1">IF(C1309=1,60*SummonTypeTable!$Q$2-OFFSET(F1309,0,-1),
IF(F1309&lt;&gt;OFFSET(F1309,-1,0),OFFSET(F1309,-1,0)-OFFSET(F1309,0,-1),""))</f>
        <v/>
      </c>
      <c r="H1309" t="str">
        <f ca="1">IF(C1309=1,60*SummonTypeTable!$Q$2/OFFSET(F1309,0,-1),
IF(F1309&lt;&gt;OFFSET(F1309,-1,0),OFFSET(F1309,-1,0)/OFFSET(F1309,0,-1),""))</f>
        <v/>
      </c>
      <c r="I1309">
        <f ca="1">(60+SUMIF(OFFSET(N1309,-$C1309+1,0,$C1309),"EN",OFFSET(O1309,-$C1309+1,0,$C1309))+SUMIF(OFFSET(S1309,-$C1309+1,0,$C1309),"EN",OFFSET(T1309,-$C1309+1,0,$C1309)))*SummonTypeTable!$Q$2</f>
        <v>4240</v>
      </c>
      <c r="J1309" t="str">
        <f ca="1">IF(C1309=1,60*SummonTypeTable!$Q$2-OFFSET(I1309,0,-4),
IF(I1309&lt;&gt;OFFSET(I1309,-1,0),OFFSET(I1309,-1,0)-OFFSET(I1309,0,-4),""))</f>
        <v/>
      </c>
      <c r="K1309" t="str">
        <f ca="1">IF(C1309=1,60*SummonTypeTable!$Q$2/OFFSET(I1309,0,-4),
IF(I1309&lt;&gt;OFFSET(I1309,-1,0),OFFSET(I1309,-1,0)/OFFSET(I1309,0,-4),""))</f>
        <v/>
      </c>
      <c r="L1309" t="str">
        <f t="shared" ca="1" si="249"/>
        <v>it</v>
      </c>
      <c r="M1309" t="s">
        <v>139</v>
      </c>
      <c r="N1309" t="s">
        <v>158</v>
      </c>
      <c r="O1309">
        <v>2</v>
      </c>
      <c r="P1309" t="str">
        <f t="shared" si="238"/>
        <v/>
      </c>
      <c r="Q1309" t="str">
        <f t="shared" ca="1" si="248"/>
        <v>cu</v>
      </c>
      <c r="R1309" t="s">
        <v>81</v>
      </c>
      <c r="S1309" t="s">
        <v>147</v>
      </c>
      <c r="T1309">
        <v>4375</v>
      </c>
      <c r="U1309" t="str">
        <f t="shared" ca="1" si="247"/>
        <v>it</v>
      </c>
      <c r="V1309" t="str">
        <f t="shared" si="239"/>
        <v>Cash_sEquipGacha</v>
      </c>
      <c r="W1309">
        <f t="shared" si="240"/>
        <v>2</v>
      </c>
      <c r="X1309" t="str">
        <f t="shared" ca="1" si="241"/>
        <v>cu</v>
      </c>
      <c r="Y1309" t="str">
        <f t="shared" si="242"/>
        <v>GO</v>
      </c>
      <c r="Z1309">
        <f t="shared" si="243"/>
        <v>4375</v>
      </c>
    </row>
    <row r="1310" spans="1:26">
      <c r="A1310" t="str">
        <f t="shared" si="245"/>
        <v>rt4</v>
      </c>
      <c r="B1310" t="str">
        <f t="shared" si="246"/>
        <v>루틴4</v>
      </c>
      <c r="C1310">
        <v>173</v>
      </c>
      <c r="D1310">
        <v>412</v>
      </c>
      <c r="E1310">
        <f t="shared" ca="1" si="244"/>
        <v>12120</v>
      </c>
      <c r="F1310">
        <f ca="1">(60+SUMIF(OFFSET(N1310,-$C1310+1,0,$C1310),"EN",OFFSET(O1310,-$C1310+1,0,$C1310)))*SummonTypeTable!$Q$2</f>
        <v>4240</v>
      </c>
      <c r="G1310" t="str">
        <f ca="1">IF(C1310=1,60*SummonTypeTable!$Q$2-OFFSET(F1310,0,-1),
IF(F1310&lt;&gt;OFFSET(F1310,-1,0),OFFSET(F1310,-1,0)-OFFSET(F1310,0,-1),""))</f>
        <v/>
      </c>
      <c r="H1310" t="str">
        <f ca="1">IF(C1310=1,60*SummonTypeTable!$Q$2/OFFSET(F1310,0,-1),
IF(F1310&lt;&gt;OFFSET(F1310,-1,0),OFFSET(F1310,-1,0)/OFFSET(F1310,0,-1),""))</f>
        <v/>
      </c>
      <c r="I1310">
        <f ca="1">(60+SUMIF(OFFSET(N1310,-$C1310+1,0,$C1310),"EN",OFFSET(O1310,-$C1310+1,0,$C1310))+SUMIF(OFFSET(S1310,-$C1310+1,0,$C1310),"EN",OFFSET(T1310,-$C1310+1,0,$C1310)))*SummonTypeTable!$Q$2</f>
        <v>4240</v>
      </c>
      <c r="J1310" t="str">
        <f ca="1">IF(C1310=1,60*SummonTypeTable!$Q$2-OFFSET(I1310,0,-4),
IF(I1310&lt;&gt;OFFSET(I1310,-1,0),OFFSET(I1310,-1,0)-OFFSET(I1310,0,-4),""))</f>
        <v/>
      </c>
      <c r="K1310" t="str">
        <f ca="1">IF(C1310=1,60*SummonTypeTable!$Q$2/OFFSET(I1310,0,-4),
IF(I1310&lt;&gt;OFFSET(I1310,-1,0),OFFSET(I1310,-1,0)/OFFSET(I1310,0,-4),""))</f>
        <v/>
      </c>
      <c r="L1310" t="str">
        <f t="shared" ca="1" si="249"/>
        <v>cu</v>
      </c>
      <c r="M1310" t="s">
        <v>81</v>
      </c>
      <c r="N1310" t="s">
        <v>153</v>
      </c>
      <c r="O1310">
        <v>30</v>
      </c>
      <c r="P1310" t="str">
        <f t="shared" si="238"/>
        <v/>
      </c>
      <c r="Q1310" t="str">
        <f t="shared" ca="1" si="248"/>
        <v>cu</v>
      </c>
      <c r="R1310" t="s">
        <v>81</v>
      </c>
      <c r="S1310" t="s">
        <v>153</v>
      </c>
      <c r="T1310">
        <v>10</v>
      </c>
      <c r="U1310" t="str">
        <f t="shared" ca="1" si="247"/>
        <v>cu</v>
      </c>
      <c r="V1310" t="str">
        <f t="shared" si="239"/>
        <v>DI</v>
      </c>
      <c r="W1310">
        <f t="shared" si="240"/>
        <v>30</v>
      </c>
      <c r="X1310" t="str">
        <f t="shared" ca="1" si="241"/>
        <v>cu</v>
      </c>
      <c r="Y1310" t="str">
        <f t="shared" si="242"/>
        <v>DI</v>
      </c>
      <c r="Z1310">
        <f t="shared" si="243"/>
        <v>10</v>
      </c>
    </row>
    <row r="1311" spans="1:26">
      <c r="A1311" t="str">
        <f t="shared" si="245"/>
        <v>rt4</v>
      </c>
      <c r="B1311" t="str">
        <f t="shared" si="246"/>
        <v>루틴4</v>
      </c>
      <c r="C1311">
        <v>174</v>
      </c>
      <c r="D1311">
        <v>111</v>
      </c>
      <c r="E1311">
        <f t="shared" ca="1" si="244"/>
        <v>12231</v>
      </c>
      <c r="F1311">
        <f ca="1">(60+SUMIF(OFFSET(N1311,-$C1311+1,0,$C1311),"EN",OFFSET(O1311,-$C1311+1,0,$C1311)))*SummonTypeTable!$Q$2</f>
        <v>4240</v>
      </c>
      <c r="G1311" t="str">
        <f ca="1">IF(C1311=1,60*SummonTypeTable!$Q$2-OFFSET(F1311,0,-1),
IF(F1311&lt;&gt;OFFSET(F1311,-1,0),OFFSET(F1311,-1,0)-OFFSET(F1311,0,-1),""))</f>
        <v/>
      </c>
      <c r="H1311" t="str">
        <f ca="1">IF(C1311=1,60*SummonTypeTable!$Q$2/OFFSET(F1311,0,-1),
IF(F1311&lt;&gt;OFFSET(F1311,-1,0),OFFSET(F1311,-1,0)/OFFSET(F1311,0,-1),""))</f>
        <v/>
      </c>
      <c r="I1311">
        <f ca="1">(60+SUMIF(OFFSET(N1311,-$C1311+1,0,$C1311),"EN",OFFSET(O1311,-$C1311+1,0,$C1311))+SUMIF(OFFSET(S1311,-$C1311+1,0,$C1311),"EN",OFFSET(T1311,-$C1311+1,0,$C1311)))*SummonTypeTable!$Q$2</f>
        <v>4240</v>
      </c>
      <c r="J1311" t="str">
        <f ca="1">IF(C1311=1,60*SummonTypeTable!$Q$2-OFFSET(I1311,0,-4),
IF(I1311&lt;&gt;OFFSET(I1311,-1,0),OFFSET(I1311,-1,0)-OFFSET(I1311,0,-4),""))</f>
        <v/>
      </c>
      <c r="K1311" t="str">
        <f ca="1">IF(C1311=1,60*SummonTypeTable!$Q$2/OFFSET(I1311,0,-4),
IF(I1311&lt;&gt;OFFSET(I1311,-1,0),OFFSET(I1311,-1,0)/OFFSET(I1311,0,-4),""))</f>
        <v/>
      </c>
      <c r="L1311" t="str">
        <f t="shared" ca="1" si="249"/>
        <v>cu</v>
      </c>
      <c r="M1311" t="s">
        <v>81</v>
      </c>
      <c r="N1311" t="s">
        <v>147</v>
      </c>
      <c r="O1311">
        <v>8850</v>
      </c>
      <c r="P1311" t="str">
        <f t="shared" si="238"/>
        <v/>
      </c>
      <c r="Q1311" t="str">
        <f t="shared" ca="1" si="248"/>
        <v>cu</v>
      </c>
      <c r="R1311" t="s">
        <v>81</v>
      </c>
      <c r="S1311" t="s">
        <v>147</v>
      </c>
      <c r="T1311">
        <v>4425</v>
      </c>
      <c r="U1311" t="str">
        <f t="shared" ca="1" si="247"/>
        <v>cu</v>
      </c>
      <c r="V1311" t="str">
        <f t="shared" si="239"/>
        <v>GO</v>
      </c>
      <c r="W1311">
        <f t="shared" si="240"/>
        <v>8850</v>
      </c>
      <c r="X1311" t="str">
        <f t="shared" ca="1" si="241"/>
        <v>cu</v>
      </c>
      <c r="Y1311" t="str">
        <f t="shared" si="242"/>
        <v>GO</v>
      </c>
      <c r="Z1311">
        <f t="shared" si="243"/>
        <v>4425</v>
      </c>
    </row>
    <row r="1312" spans="1:26">
      <c r="A1312" t="str">
        <f t="shared" si="245"/>
        <v>rt4</v>
      </c>
      <c r="B1312" t="str">
        <f t="shared" si="246"/>
        <v>루틴4</v>
      </c>
      <c r="C1312">
        <v>175</v>
      </c>
      <c r="D1312">
        <v>145</v>
      </c>
      <c r="E1312">
        <f t="shared" ca="1" si="244"/>
        <v>12376</v>
      </c>
      <c r="F1312">
        <f ca="1">(60+SUMIF(OFFSET(N1312,-$C1312+1,0,$C1312),"EN",OFFSET(O1312,-$C1312+1,0,$C1312)))*SummonTypeTable!$Q$2</f>
        <v>4240</v>
      </c>
      <c r="G1312" t="str">
        <f ca="1">IF(C1312=1,60*SummonTypeTable!$Q$2-OFFSET(F1312,0,-1),
IF(F1312&lt;&gt;OFFSET(F1312,-1,0),OFFSET(F1312,-1,0)-OFFSET(F1312,0,-1),""))</f>
        <v/>
      </c>
      <c r="H1312" t="str">
        <f ca="1">IF(C1312=1,60*SummonTypeTable!$Q$2/OFFSET(F1312,0,-1),
IF(F1312&lt;&gt;OFFSET(F1312,-1,0),OFFSET(F1312,-1,0)/OFFSET(F1312,0,-1),""))</f>
        <v/>
      </c>
      <c r="I1312">
        <f ca="1">(60+SUMIF(OFFSET(N1312,-$C1312+1,0,$C1312),"EN",OFFSET(O1312,-$C1312+1,0,$C1312))+SUMIF(OFFSET(S1312,-$C1312+1,0,$C1312),"EN",OFFSET(T1312,-$C1312+1,0,$C1312)))*SummonTypeTable!$Q$2</f>
        <v>4240</v>
      </c>
      <c r="J1312" t="str">
        <f ca="1">IF(C1312=1,60*SummonTypeTable!$Q$2-OFFSET(I1312,0,-4),
IF(I1312&lt;&gt;OFFSET(I1312,-1,0),OFFSET(I1312,-1,0)-OFFSET(I1312,0,-4),""))</f>
        <v/>
      </c>
      <c r="K1312" t="str">
        <f ca="1">IF(C1312=1,60*SummonTypeTable!$Q$2/OFFSET(I1312,0,-4),
IF(I1312&lt;&gt;OFFSET(I1312,-1,0),OFFSET(I1312,-1,0)/OFFSET(I1312,0,-4),""))</f>
        <v/>
      </c>
      <c r="L1312" t="str">
        <f t="shared" ca="1" si="249"/>
        <v>it</v>
      </c>
      <c r="M1312" t="s">
        <v>139</v>
      </c>
      <c r="N1312" t="s">
        <v>138</v>
      </c>
      <c r="O1312">
        <v>10</v>
      </c>
      <c r="P1312" t="str">
        <f t="shared" si="238"/>
        <v/>
      </c>
      <c r="Q1312" t="str">
        <f t="shared" ca="1" si="248"/>
        <v>cu</v>
      </c>
      <c r="R1312" t="s">
        <v>81</v>
      </c>
      <c r="S1312" t="s">
        <v>147</v>
      </c>
      <c r="T1312">
        <v>4450</v>
      </c>
      <c r="U1312" t="str">
        <f t="shared" ca="1" si="247"/>
        <v>it</v>
      </c>
      <c r="V1312" t="str">
        <f t="shared" si="239"/>
        <v>Cash_sSpellGacha</v>
      </c>
      <c r="W1312">
        <f t="shared" si="240"/>
        <v>10</v>
      </c>
      <c r="X1312" t="str">
        <f t="shared" ca="1" si="241"/>
        <v>cu</v>
      </c>
      <c r="Y1312" t="str">
        <f t="shared" si="242"/>
        <v>GO</v>
      </c>
      <c r="Z1312">
        <f t="shared" si="243"/>
        <v>4450</v>
      </c>
    </row>
    <row r="1313" spans="1:26">
      <c r="A1313" t="str">
        <f t="shared" si="245"/>
        <v>rt4</v>
      </c>
      <c r="B1313" t="str">
        <f t="shared" si="246"/>
        <v>루틴4</v>
      </c>
      <c r="C1313">
        <v>176</v>
      </c>
      <c r="D1313">
        <v>396</v>
      </c>
      <c r="E1313">
        <f t="shared" ca="1" si="244"/>
        <v>12772</v>
      </c>
      <c r="F1313">
        <f ca="1">(60+SUMIF(OFFSET(N1313,-$C1313+1,0,$C1313),"EN",OFFSET(O1313,-$C1313+1,0,$C1313)))*SummonTypeTable!$Q$2</f>
        <v>4466.6666666666661</v>
      </c>
      <c r="G1313">
        <f ca="1">IF(C1313=1,60*SummonTypeTable!$Q$2-OFFSET(F1313,0,-1),
IF(F1313&lt;&gt;OFFSET(F1313,-1,0),OFFSET(F1313,-1,0)-OFFSET(F1313,0,-1),""))</f>
        <v>-8532</v>
      </c>
      <c r="H1313">
        <f ca="1">IF(C1313=1,60*SummonTypeTable!$Q$2/OFFSET(F1313,0,-1),
IF(F1313&lt;&gt;OFFSET(F1313,-1,0),OFFSET(F1313,-1,0)/OFFSET(F1313,0,-1),""))</f>
        <v>0.33197619793297839</v>
      </c>
      <c r="I1313">
        <f ca="1">(60+SUMIF(OFFSET(N1313,-$C1313+1,0,$C1313),"EN",OFFSET(O1313,-$C1313+1,0,$C1313))+SUMIF(OFFSET(S1313,-$C1313+1,0,$C1313),"EN",OFFSET(T1313,-$C1313+1,0,$C1313)))*SummonTypeTable!$Q$2</f>
        <v>4466.6666666666661</v>
      </c>
      <c r="J1313">
        <f ca="1">IF(C1313=1,60*SummonTypeTable!$Q$2-OFFSET(I1313,0,-4),
IF(I1313&lt;&gt;OFFSET(I1313,-1,0),OFFSET(I1313,-1,0)-OFFSET(I1313,0,-4),""))</f>
        <v>-8532</v>
      </c>
      <c r="K1313">
        <f ca="1">IF(C1313=1,60*SummonTypeTable!$Q$2/OFFSET(I1313,0,-4),
IF(I1313&lt;&gt;OFFSET(I1313,-1,0),OFFSET(I1313,-1,0)/OFFSET(I1313,0,-4),""))</f>
        <v>0.33197619793297839</v>
      </c>
      <c r="L1313" t="str">
        <f t="shared" ca="1" si="249"/>
        <v>cu</v>
      </c>
      <c r="M1313" t="s">
        <v>81</v>
      </c>
      <c r="N1313" t="s">
        <v>146</v>
      </c>
      <c r="O1313">
        <v>340</v>
      </c>
      <c r="P1313" t="str">
        <f t="shared" si="238"/>
        <v>에너지너무많음</v>
      </c>
      <c r="Q1313" t="str">
        <f t="shared" ca="1" si="248"/>
        <v>cu</v>
      </c>
      <c r="R1313" t="s">
        <v>81</v>
      </c>
      <c r="S1313" t="s">
        <v>147</v>
      </c>
      <c r="T1313">
        <v>4475</v>
      </c>
      <c r="U1313" t="str">
        <f t="shared" ca="1" si="247"/>
        <v>cu</v>
      </c>
      <c r="V1313" t="str">
        <f t="shared" si="239"/>
        <v>EN</v>
      </c>
      <c r="W1313">
        <f t="shared" si="240"/>
        <v>340</v>
      </c>
      <c r="X1313" t="str">
        <f t="shared" ca="1" si="241"/>
        <v>cu</v>
      </c>
      <c r="Y1313" t="str">
        <f t="shared" si="242"/>
        <v>GO</v>
      </c>
      <c r="Z1313">
        <f t="shared" si="243"/>
        <v>4475</v>
      </c>
    </row>
    <row r="1314" spans="1:26">
      <c r="A1314" t="str">
        <f t="shared" si="245"/>
        <v>rt4</v>
      </c>
      <c r="B1314" t="str">
        <f t="shared" si="246"/>
        <v>루틴4</v>
      </c>
      <c r="C1314">
        <v>177</v>
      </c>
      <c r="D1314">
        <v>132</v>
      </c>
      <c r="E1314">
        <f t="shared" ca="1" si="244"/>
        <v>12904</v>
      </c>
      <c r="F1314">
        <f ca="1">(60+SUMIF(OFFSET(N1314,-$C1314+1,0,$C1314),"EN",OFFSET(O1314,-$C1314+1,0,$C1314)))*SummonTypeTable!$Q$2</f>
        <v>4466.6666666666661</v>
      </c>
      <c r="G1314" t="str">
        <f ca="1">IF(C1314=1,60*SummonTypeTable!$Q$2-OFFSET(F1314,0,-1),
IF(F1314&lt;&gt;OFFSET(F1314,-1,0),OFFSET(F1314,-1,0)-OFFSET(F1314,0,-1),""))</f>
        <v/>
      </c>
      <c r="H1314" t="str">
        <f ca="1">IF(C1314=1,60*SummonTypeTable!$Q$2/OFFSET(F1314,0,-1),
IF(F1314&lt;&gt;OFFSET(F1314,-1,0),OFFSET(F1314,-1,0)/OFFSET(F1314,0,-1),""))</f>
        <v/>
      </c>
      <c r="I1314">
        <f ca="1">(60+SUMIF(OFFSET(N1314,-$C1314+1,0,$C1314),"EN",OFFSET(O1314,-$C1314+1,0,$C1314))+SUMIF(OFFSET(S1314,-$C1314+1,0,$C1314),"EN",OFFSET(T1314,-$C1314+1,0,$C1314)))*SummonTypeTable!$Q$2</f>
        <v>4466.6666666666661</v>
      </c>
      <c r="J1314" t="str">
        <f ca="1">IF(C1314=1,60*SummonTypeTable!$Q$2-OFFSET(I1314,0,-4),
IF(I1314&lt;&gt;OFFSET(I1314,-1,0),OFFSET(I1314,-1,0)-OFFSET(I1314,0,-4),""))</f>
        <v/>
      </c>
      <c r="K1314" t="str">
        <f ca="1">IF(C1314=1,60*SummonTypeTable!$Q$2/OFFSET(I1314,0,-4),
IF(I1314&lt;&gt;OFFSET(I1314,-1,0),OFFSET(I1314,-1,0)/OFFSET(I1314,0,-4),""))</f>
        <v/>
      </c>
      <c r="L1314" t="str">
        <f t="shared" ca="1" si="249"/>
        <v>it</v>
      </c>
      <c r="M1314" t="s">
        <v>139</v>
      </c>
      <c r="N1314" t="s">
        <v>140</v>
      </c>
      <c r="O1314">
        <v>2</v>
      </c>
      <c r="P1314" t="str">
        <f t="shared" si="238"/>
        <v/>
      </c>
      <c r="Q1314" t="str">
        <f t="shared" ca="1" si="248"/>
        <v>cu</v>
      </c>
      <c r="R1314" t="s">
        <v>81</v>
      </c>
      <c r="S1314" t="s">
        <v>147</v>
      </c>
      <c r="T1314">
        <v>4500</v>
      </c>
      <c r="U1314" t="str">
        <f t="shared" ca="1" si="247"/>
        <v>it</v>
      </c>
      <c r="V1314" t="str">
        <f t="shared" si="239"/>
        <v>Cash_sCharacterGacha</v>
      </c>
      <c r="W1314">
        <f t="shared" si="240"/>
        <v>2</v>
      </c>
      <c r="X1314" t="str">
        <f t="shared" ca="1" si="241"/>
        <v>cu</v>
      </c>
      <c r="Y1314" t="str">
        <f t="shared" si="242"/>
        <v>GO</v>
      </c>
      <c r="Z1314">
        <f t="shared" si="243"/>
        <v>4500</v>
      </c>
    </row>
    <row r="1315" spans="1:26">
      <c r="A1315" t="str">
        <f t="shared" si="245"/>
        <v>rt4</v>
      </c>
      <c r="B1315" t="str">
        <f t="shared" si="246"/>
        <v>루틴4</v>
      </c>
      <c r="C1315">
        <v>178</v>
      </c>
      <c r="D1315">
        <v>185</v>
      </c>
      <c r="E1315">
        <f t="shared" ca="1" si="244"/>
        <v>13089</v>
      </c>
      <c r="F1315">
        <f ca="1">(60+SUMIF(OFFSET(N1315,-$C1315+1,0,$C1315),"EN",OFFSET(O1315,-$C1315+1,0,$C1315)))*SummonTypeTable!$Q$2</f>
        <v>4466.6666666666661</v>
      </c>
      <c r="G1315" t="str">
        <f ca="1">IF(C1315=1,60*SummonTypeTable!$Q$2-OFFSET(F1315,0,-1),
IF(F1315&lt;&gt;OFFSET(F1315,-1,0),OFFSET(F1315,-1,0)-OFFSET(F1315,0,-1),""))</f>
        <v/>
      </c>
      <c r="H1315" t="str">
        <f ca="1">IF(C1315=1,60*SummonTypeTable!$Q$2/OFFSET(F1315,0,-1),
IF(F1315&lt;&gt;OFFSET(F1315,-1,0),OFFSET(F1315,-1,0)/OFFSET(F1315,0,-1),""))</f>
        <v/>
      </c>
      <c r="I1315">
        <f ca="1">(60+SUMIF(OFFSET(N1315,-$C1315+1,0,$C1315),"EN",OFFSET(O1315,-$C1315+1,0,$C1315))+SUMIF(OFFSET(S1315,-$C1315+1,0,$C1315),"EN",OFFSET(T1315,-$C1315+1,0,$C1315)))*SummonTypeTable!$Q$2</f>
        <v>4466.6666666666661</v>
      </c>
      <c r="J1315" t="str">
        <f ca="1">IF(C1315=1,60*SummonTypeTable!$Q$2-OFFSET(I1315,0,-4),
IF(I1315&lt;&gt;OFFSET(I1315,-1,0),OFFSET(I1315,-1,0)-OFFSET(I1315,0,-4),""))</f>
        <v/>
      </c>
      <c r="K1315" t="str">
        <f ca="1">IF(C1315=1,60*SummonTypeTable!$Q$2/OFFSET(I1315,0,-4),
IF(I1315&lt;&gt;OFFSET(I1315,-1,0),OFFSET(I1315,-1,0)/OFFSET(I1315,0,-4),""))</f>
        <v/>
      </c>
      <c r="L1315" t="str">
        <f t="shared" ca="1" si="249"/>
        <v>cu</v>
      </c>
      <c r="M1315" t="s">
        <v>81</v>
      </c>
      <c r="N1315" t="s">
        <v>147</v>
      </c>
      <c r="O1315">
        <v>9050</v>
      </c>
      <c r="P1315" t="str">
        <f t="shared" si="238"/>
        <v/>
      </c>
      <c r="Q1315" t="str">
        <f t="shared" ca="1" si="248"/>
        <v>cu</v>
      </c>
      <c r="R1315" t="s">
        <v>81</v>
      </c>
      <c r="S1315" t="s">
        <v>147</v>
      </c>
      <c r="T1315">
        <v>4525</v>
      </c>
      <c r="U1315" t="str">
        <f t="shared" ca="1" si="247"/>
        <v>cu</v>
      </c>
      <c r="V1315" t="str">
        <f t="shared" si="239"/>
        <v>GO</v>
      </c>
      <c r="W1315">
        <f t="shared" si="240"/>
        <v>9050</v>
      </c>
      <c r="X1315" t="str">
        <f t="shared" ca="1" si="241"/>
        <v>cu</v>
      </c>
      <c r="Y1315" t="str">
        <f t="shared" si="242"/>
        <v>GO</v>
      </c>
      <c r="Z1315">
        <f t="shared" si="243"/>
        <v>4525</v>
      </c>
    </row>
    <row r="1316" spans="1:26">
      <c r="A1316" t="str">
        <f t="shared" si="245"/>
        <v>rt4</v>
      </c>
      <c r="B1316" t="str">
        <f t="shared" si="246"/>
        <v>루틴4</v>
      </c>
      <c r="C1316">
        <v>179</v>
      </c>
      <c r="D1316">
        <v>359</v>
      </c>
      <c r="E1316">
        <f t="shared" ca="1" si="244"/>
        <v>13448</v>
      </c>
      <c r="F1316">
        <f ca="1">(60+SUMIF(OFFSET(N1316,-$C1316+1,0,$C1316),"EN",OFFSET(O1316,-$C1316+1,0,$C1316)))*SummonTypeTable!$Q$2</f>
        <v>4713.333333333333</v>
      </c>
      <c r="G1316">
        <f ca="1">IF(C1316=1,60*SummonTypeTable!$Q$2-OFFSET(F1316,0,-1),
IF(F1316&lt;&gt;OFFSET(F1316,-1,0),OFFSET(F1316,-1,0)-OFFSET(F1316,0,-1),""))</f>
        <v>-8981.3333333333339</v>
      </c>
      <c r="H1316">
        <f ca="1">IF(C1316=1,60*SummonTypeTable!$Q$2/OFFSET(F1316,0,-1),
IF(F1316&lt;&gt;OFFSET(F1316,-1,0),OFFSET(F1316,-1,0)/OFFSET(F1316,0,-1),""))</f>
        <v>0.33214356533809236</v>
      </c>
      <c r="I1316">
        <f ca="1">(60+SUMIF(OFFSET(N1316,-$C1316+1,0,$C1316),"EN",OFFSET(O1316,-$C1316+1,0,$C1316))+SUMIF(OFFSET(S1316,-$C1316+1,0,$C1316),"EN",OFFSET(T1316,-$C1316+1,0,$C1316)))*SummonTypeTable!$Q$2</f>
        <v>4713.333333333333</v>
      </c>
      <c r="J1316">
        <f ca="1">IF(C1316=1,60*SummonTypeTable!$Q$2-OFFSET(I1316,0,-4),
IF(I1316&lt;&gt;OFFSET(I1316,-1,0),OFFSET(I1316,-1,0)-OFFSET(I1316,0,-4),""))</f>
        <v>-8981.3333333333339</v>
      </c>
      <c r="K1316">
        <f ca="1">IF(C1316=1,60*SummonTypeTable!$Q$2/OFFSET(I1316,0,-4),
IF(I1316&lt;&gt;OFFSET(I1316,-1,0),OFFSET(I1316,-1,0)/OFFSET(I1316,0,-4),""))</f>
        <v>0.33214356533809236</v>
      </c>
      <c r="L1316" t="str">
        <f t="shared" ca="1" si="249"/>
        <v>cu</v>
      </c>
      <c r="M1316" t="s">
        <v>81</v>
      </c>
      <c r="N1316" t="s">
        <v>146</v>
      </c>
      <c r="O1316">
        <v>370</v>
      </c>
      <c r="P1316" t="str">
        <f t="shared" si="238"/>
        <v>에너지너무많음</v>
      </c>
      <c r="Q1316" t="str">
        <f t="shared" ca="1" si="248"/>
        <v>cu</v>
      </c>
      <c r="R1316" t="s">
        <v>81</v>
      </c>
      <c r="S1316" t="s">
        <v>147</v>
      </c>
      <c r="T1316">
        <v>4550</v>
      </c>
      <c r="U1316" t="str">
        <f t="shared" ca="1" si="247"/>
        <v>cu</v>
      </c>
      <c r="V1316" t="str">
        <f t="shared" si="239"/>
        <v>EN</v>
      </c>
      <c r="W1316">
        <f t="shared" si="240"/>
        <v>370</v>
      </c>
      <c r="X1316" t="str">
        <f t="shared" ca="1" si="241"/>
        <v>cu</v>
      </c>
      <c r="Y1316" t="str">
        <f t="shared" si="242"/>
        <v>GO</v>
      </c>
      <c r="Z1316">
        <f t="shared" si="243"/>
        <v>4550</v>
      </c>
    </row>
    <row r="1317" spans="1:26">
      <c r="A1317" t="str">
        <f t="shared" si="245"/>
        <v>rt4</v>
      </c>
      <c r="B1317" t="str">
        <f t="shared" si="246"/>
        <v>루틴4</v>
      </c>
      <c r="C1317">
        <v>180</v>
      </c>
      <c r="D1317">
        <v>86</v>
      </c>
      <c r="E1317">
        <f t="shared" ca="1" si="244"/>
        <v>13534</v>
      </c>
      <c r="F1317">
        <f ca="1">(60+SUMIF(OFFSET(N1317,-$C1317+1,0,$C1317),"EN",OFFSET(O1317,-$C1317+1,0,$C1317)))*SummonTypeTable!$Q$2</f>
        <v>4713.333333333333</v>
      </c>
      <c r="G1317" t="str">
        <f ca="1">IF(C1317=1,60*SummonTypeTable!$Q$2-OFFSET(F1317,0,-1),
IF(F1317&lt;&gt;OFFSET(F1317,-1,0),OFFSET(F1317,-1,0)-OFFSET(F1317,0,-1),""))</f>
        <v/>
      </c>
      <c r="H1317" t="str">
        <f ca="1">IF(C1317=1,60*SummonTypeTable!$Q$2/OFFSET(F1317,0,-1),
IF(F1317&lt;&gt;OFFSET(F1317,-1,0),OFFSET(F1317,-1,0)/OFFSET(F1317,0,-1),""))</f>
        <v/>
      </c>
      <c r="I1317">
        <f ca="1">(60+SUMIF(OFFSET(N1317,-$C1317+1,0,$C1317),"EN",OFFSET(O1317,-$C1317+1,0,$C1317))+SUMIF(OFFSET(S1317,-$C1317+1,0,$C1317),"EN",OFFSET(T1317,-$C1317+1,0,$C1317)))*SummonTypeTable!$Q$2</f>
        <v>4713.333333333333</v>
      </c>
      <c r="J1317" t="str">
        <f ca="1">IF(C1317=1,60*SummonTypeTable!$Q$2-OFFSET(I1317,0,-4),
IF(I1317&lt;&gt;OFFSET(I1317,-1,0),OFFSET(I1317,-1,0)-OFFSET(I1317,0,-4),""))</f>
        <v/>
      </c>
      <c r="K1317" t="str">
        <f ca="1">IF(C1317=1,60*SummonTypeTable!$Q$2/OFFSET(I1317,0,-4),
IF(I1317&lt;&gt;OFFSET(I1317,-1,0),OFFSET(I1317,-1,0)/OFFSET(I1317,0,-4),""))</f>
        <v/>
      </c>
      <c r="L1317" t="str">
        <f t="shared" ca="1" si="249"/>
        <v>it</v>
      </c>
      <c r="M1317" t="s">
        <v>139</v>
      </c>
      <c r="N1317" t="s">
        <v>138</v>
      </c>
      <c r="O1317">
        <v>2</v>
      </c>
      <c r="P1317" t="str">
        <f t="shared" si="238"/>
        <v/>
      </c>
      <c r="Q1317" t="str">
        <f t="shared" ca="1" si="248"/>
        <v>cu</v>
      </c>
      <c r="R1317" t="s">
        <v>81</v>
      </c>
      <c r="S1317" t="s">
        <v>147</v>
      </c>
      <c r="T1317">
        <v>4575</v>
      </c>
      <c r="U1317" t="str">
        <f t="shared" ca="1" si="247"/>
        <v>it</v>
      </c>
      <c r="V1317" t="str">
        <f t="shared" si="239"/>
        <v>Cash_sSpellGacha</v>
      </c>
      <c r="W1317">
        <f t="shared" si="240"/>
        <v>2</v>
      </c>
      <c r="X1317" t="str">
        <f t="shared" ca="1" si="241"/>
        <v>cu</v>
      </c>
      <c r="Y1317" t="str">
        <f t="shared" si="242"/>
        <v>GO</v>
      </c>
      <c r="Z1317">
        <f t="shared" si="243"/>
        <v>4575</v>
      </c>
    </row>
    <row r="1318" spans="1:26">
      <c r="A1318" t="str">
        <f t="shared" si="245"/>
        <v>rt4</v>
      </c>
      <c r="B1318" t="str">
        <f t="shared" si="246"/>
        <v>루틴4</v>
      </c>
      <c r="C1318">
        <v>181</v>
      </c>
      <c r="D1318">
        <v>92</v>
      </c>
      <c r="E1318">
        <f t="shared" ca="1" si="244"/>
        <v>13626</v>
      </c>
      <c r="F1318">
        <f ca="1">(60+SUMIF(OFFSET(N1318,-$C1318+1,0,$C1318),"EN",OFFSET(O1318,-$C1318+1,0,$C1318)))*SummonTypeTable!$Q$2</f>
        <v>4713.333333333333</v>
      </c>
      <c r="G1318" t="str">
        <f ca="1">IF(C1318=1,60*SummonTypeTable!$Q$2-OFFSET(F1318,0,-1),
IF(F1318&lt;&gt;OFFSET(F1318,-1,0),OFFSET(F1318,-1,0)-OFFSET(F1318,0,-1),""))</f>
        <v/>
      </c>
      <c r="H1318" t="str">
        <f ca="1">IF(C1318=1,60*SummonTypeTable!$Q$2/OFFSET(F1318,0,-1),
IF(F1318&lt;&gt;OFFSET(F1318,-1,0),OFFSET(F1318,-1,0)/OFFSET(F1318,0,-1),""))</f>
        <v/>
      </c>
      <c r="I1318">
        <f ca="1">(60+SUMIF(OFFSET(N1318,-$C1318+1,0,$C1318),"EN",OFFSET(O1318,-$C1318+1,0,$C1318))+SUMIF(OFFSET(S1318,-$C1318+1,0,$C1318),"EN",OFFSET(T1318,-$C1318+1,0,$C1318)))*SummonTypeTable!$Q$2</f>
        <v>4713.333333333333</v>
      </c>
      <c r="J1318" t="str">
        <f ca="1">IF(C1318=1,60*SummonTypeTable!$Q$2-OFFSET(I1318,0,-4),
IF(I1318&lt;&gt;OFFSET(I1318,-1,0),OFFSET(I1318,-1,0)-OFFSET(I1318,0,-4),""))</f>
        <v/>
      </c>
      <c r="K1318" t="str">
        <f ca="1">IF(C1318=1,60*SummonTypeTable!$Q$2/OFFSET(I1318,0,-4),
IF(I1318&lt;&gt;OFFSET(I1318,-1,0),OFFSET(I1318,-1,0)/OFFSET(I1318,0,-4),""))</f>
        <v/>
      </c>
      <c r="L1318" t="str">
        <f t="shared" ca="1" si="249"/>
        <v>cu</v>
      </c>
      <c r="M1318" t="s">
        <v>81</v>
      </c>
      <c r="N1318" t="s">
        <v>147</v>
      </c>
      <c r="O1318">
        <v>9200</v>
      </c>
      <c r="P1318" t="str">
        <f t="shared" si="238"/>
        <v/>
      </c>
      <c r="Q1318" t="str">
        <f t="shared" ca="1" si="248"/>
        <v>cu</v>
      </c>
      <c r="R1318" t="s">
        <v>81</v>
      </c>
      <c r="S1318" t="s">
        <v>147</v>
      </c>
      <c r="T1318">
        <v>4600</v>
      </c>
      <c r="U1318" t="str">
        <f t="shared" ca="1" si="247"/>
        <v>cu</v>
      </c>
      <c r="V1318" t="str">
        <f t="shared" si="239"/>
        <v>GO</v>
      </c>
      <c r="W1318">
        <f t="shared" si="240"/>
        <v>9200</v>
      </c>
      <c r="X1318" t="str">
        <f t="shared" ca="1" si="241"/>
        <v>cu</v>
      </c>
      <c r="Y1318" t="str">
        <f t="shared" si="242"/>
        <v>GO</v>
      </c>
      <c r="Z1318">
        <f t="shared" si="243"/>
        <v>4600</v>
      </c>
    </row>
    <row r="1319" spans="1:26">
      <c r="A1319" t="str">
        <f t="shared" si="245"/>
        <v>rt4</v>
      </c>
      <c r="B1319" t="str">
        <f t="shared" si="246"/>
        <v>루틴4</v>
      </c>
      <c r="C1319">
        <v>182</v>
      </c>
      <c r="D1319">
        <v>115</v>
      </c>
      <c r="E1319">
        <f t="shared" ca="1" si="244"/>
        <v>13741</v>
      </c>
      <c r="F1319">
        <f ca="1">(60+SUMIF(OFFSET(N1319,-$C1319+1,0,$C1319),"EN",OFFSET(O1319,-$C1319+1,0,$C1319)))*SummonTypeTable!$Q$2</f>
        <v>4713.333333333333</v>
      </c>
      <c r="G1319" t="str">
        <f ca="1">IF(C1319=1,60*SummonTypeTable!$Q$2-OFFSET(F1319,0,-1),
IF(F1319&lt;&gt;OFFSET(F1319,-1,0),OFFSET(F1319,-1,0)-OFFSET(F1319,0,-1),""))</f>
        <v/>
      </c>
      <c r="H1319" t="str">
        <f ca="1">IF(C1319=1,60*SummonTypeTable!$Q$2/OFFSET(F1319,0,-1),
IF(F1319&lt;&gt;OFFSET(F1319,-1,0),OFFSET(F1319,-1,0)/OFFSET(F1319,0,-1),""))</f>
        <v/>
      </c>
      <c r="I1319">
        <f ca="1">(60+SUMIF(OFFSET(N1319,-$C1319+1,0,$C1319),"EN",OFFSET(O1319,-$C1319+1,0,$C1319))+SUMIF(OFFSET(S1319,-$C1319+1,0,$C1319),"EN",OFFSET(T1319,-$C1319+1,0,$C1319)))*SummonTypeTable!$Q$2</f>
        <v>4713.333333333333</v>
      </c>
      <c r="J1319" t="str">
        <f ca="1">IF(C1319=1,60*SummonTypeTable!$Q$2-OFFSET(I1319,0,-4),
IF(I1319&lt;&gt;OFFSET(I1319,-1,0),OFFSET(I1319,-1,0)-OFFSET(I1319,0,-4),""))</f>
        <v/>
      </c>
      <c r="K1319" t="str">
        <f ca="1">IF(C1319=1,60*SummonTypeTable!$Q$2/OFFSET(I1319,0,-4),
IF(I1319&lt;&gt;OFFSET(I1319,-1,0),OFFSET(I1319,-1,0)/OFFSET(I1319,0,-4),""))</f>
        <v/>
      </c>
      <c r="L1319" t="str">
        <f t="shared" ca="1" si="249"/>
        <v>it</v>
      </c>
      <c r="M1319" t="s">
        <v>139</v>
      </c>
      <c r="N1319" t="s">
        <v>140</v>
      </c>
      <c r="O1319">
        <v>1</v>
      </c>
      <c r="P1319" t="str">
        <f t="shared" si="238"/>
        <v/>
      </c>
      <c r="Q1319" t="str">
        <f t="shared" ca="1" si="248"/>
        <v>cu</v>
      </c>
      <c r="R1319" t="s">
        <v>81</v>
      </c>
      <c r="S1319" t="s">
        <v>147</v>
      </c>
      <c r="T1319">
        <v>4625</v>
      </c>
      <c r="U1319" t="str">
        <f t="shared" ca="1" si="247"/>
        <v>it</v>
      </c>
      <c r="V1319" t="str">
        <f t="shared" si="239"/>
        <v>Cash_sCharacterGacha</v>
      </c>
      <c r="W1319">
        <f t="shared" si="240"/>
        <v>1</v>
      </c>
      <c r="X1319" t="str">
        <f t="shared" ca="1" si="241"/>
        <v>cu</v>
      </c>
      <c r="Y1319" t="str">
        <f t="shared" si="242"/>
        <v>GO</v>
      </c>
      <c r="Z1319">
        <f t="shared" si="243"/>
        <v>4625</v>
      </c>
    </row>
    <row r="1320" spans="1:26">
      <c r="A1320" t="str">
        <f t="shared" si="245"/>
        <v>rt4</v>
      </c>
      <c r="B1320" t="str">
        <f t="shared" si="246"/>
        <v>루틴4</v>
      </c>
      <c r="C1320">
        <v>183</v>
      </c>
      <c r="D1320">
        <v>155</v>
      </c>
      <c r="E1320">
        <f t="shared" ca="1" si="244"/>
        <v>13896</v>
      </c>
      <c r="F1320">
        <f ca="1">(60+SUMIF(OFFSET(N1320,-$C1320+1,0,$C1320),"EN",OFFSET(O1320,-$C1320+1,0,$C1320)))*SummonTypeTable!$Q$2</f>
        <v>4713.333333333333</v>
      </c>
      <c r="G1320" t="str">
        <f ca="1">IF(C1320=1,60*SummonTypeTable!$Q$2-OFFSET(F1320,0,-1),
IF(F1320&lt;&gt;OFFSET(F1320,-1,0),OFFSET(F1320,-1,0)-OFFSET(F1320,0,-1),""))</f>
        <v/>
      </c>
      <c r="H1320" t="str">
        <f ca="1">IF(C1320=1,60*SummonTypeTable!$Q$2/OFFSET(F1320,0,-1),
IF(F1320&lt;&gt;OFFSET(F1320,-1,0),OFFSET(F1320,-1,0)/OFFSET(F1320,0,-1),""))</f>
        <v/>
      </c>
      <c r="I1320">
        <f ca="1">(60+SUMIF(OFFSET(N1320,-$C1320+1,0,$C1320),"EN",OFFSET(O1320,-$C1320+1,0,$C1320))+SUMIF(OFFSET(S1320,-$C1320+1,0,$C1320),"EN",OFFSET(T1320,-$C1320+1,0,$C1320)))*SummonTypeTable!$Q$2</f>
        <v>4713.333333333333</v>
      </c>
      <c r="J1320" t="str">
        <f ca="1">IF(C1320=1,60*SummonTypeTable!$Q$2-OFFSET(I1320,0,-4),
IF(I1320&lt;&gt;OFFSET(I1320,-1,0),OFFSET(I1320,-1,0)-OFFSET(I1320,0,-4),""))</f>
        <v/>
      </c>
      <c r="K1320" t="str">
        <f ca="1">IF(C1320=1,60*SummonTypeTable!$Q$2/OFFSET(I1320,0,-4),
IF(I1320&lt;&gt;OFFSET(I1320,-1,0),OFFSET(I1320,-1,0)/OFFSET(I1320,0,-4),""))</f>
        <v/>
      </c>
      <c r="L1320" t="str">
        <f t="shared" ca="1" si="249"/>
        <v>cu</v>
      </c>
      <c r="M1320" t="s">
        <v>81</v>
      </c>
      <c r="N1320" t="s">
        <v>147</v>
      </c>
      <c r="O1320">
        <v>9300</v>
      </c>
      <c r="P1320" t="str">
        <f t="shared" si="238"/>
        <v/>
      </c>
      <c r="Q1320" t="str">
        <f t="shared" ca="1" si="248"/>
        <v>cu</v>
      </c>
      <c r="R1320" t="s">
        <v>81</v>
      </c>
      <c r="S1320" t="s">
        <v>147</v>
      </c>
      <c r="T1320">
        <v>4650</v>
      </c>
      <c r="U1320" t="str">
        <f t="shared" ca="1" si="247"/>
        <v>cu</v>
      </c>
      <c r="V1320" t="str">
        <f t="shared" si="239"/>
        <v>GO</v>
      </c>
      <c r="W1320">
        <f t="shared" si="240"/>
        <v>9300</v>
      </c>
      <c r="X1320" t="str">
        <f t="shared" ca="1" si="241"/>
        <v>cu</v>
      </c>
      <c r="Y1320" t="str">
        <f t="shared" si="242"/>
        <v>GO</v>
      </c>
      <c r="Z1320">
        <f t="shared" si="243"/>
        <v>4650</v>
      </c>
    </row>
    <row r="1321" spans="1:26">
      <c r="A1321" t="str">
        <f t="shared" si="245"/>
        <v>rt4</v>
      </c>
      <c r="B1321" t="str">
        <f t="shared" si="246"/>
        <v>루틴4</v>
      </c>
      <c r="C1321">
        <v>184</v>
      </c>
      <c r="D1321">
        <v>252</v>
      </c>
      <c r="E1321">
        <f t="shared" ca="1" si="244"/>
        <v>14148</v>
      </c>
      <c r="F1321">
        <f ca="1">(60+SUMIF(OFFSET(N1321,-$C1321+1,0,$C1321),"EN",OFFSET(O1321,-$C1321+1,0,$C1321)))*SummonTypeTable!$Q$2</f>
        <v>4980</v>
      </c>
      <c r="G1321">
        <f ca="1">IF(C1321=1,60*SummonTypeTable!$Q$2-OFFSET(F1321,0,-1),
IF(F1321&lt;&gt;OFFSET(F1321,-1,0),OFFSET(F1321,-1,0)-OFFSET(F1321,0,-1),""))</f>
        <v>-9434.6666666666679</v>
      </c>
      <c r="H1321">
        <f ca="1">IF(C1321=1,60*SummonTypeTable!$Q$2/OFFSET(F1321,0,-1),
IF(F1321&lt;&gt;OFFSET(F1321,-1,0),OFFSET(F1321,-1,0)/OFFSET(F1321,0,-1),""))</f>
        <v>0.33314484968428987</v>
      </c>
      <c r="I1321">
        <f ca="1">(60+SUMIF(OFFSET(N1321,-$C1321+1,0,$C1321),"EN",OFFSET(O1321,-$C1321+1,0,$C1321))+SUMIF(OFFSET(S1321,-$C1321+1,0,$C1321),"EN",OFFSET(T1321,-$C1321+1,0,$C1321)))*SummonTypeTable!$Q$2</f>
        <v>4980</v>
      </c>
      <c r="J1321">
        <f ca="1">IF(C1321=1,60*SummonTypeTable!$Q$2-OFFSET(I1321,0,-4),
IF(I1321&lt;&gt;OFFSET(I1321,-1,0),OFFSET(I1321,-1,0)-OFFSET(I1321,0,-4),""))</f>
        <v>-9434.6666666666679</v>
      </c>
      <c r="K1321">
        <f ca="1">IF(C1321=1,60*SummonTypeTable!$Q$2/OFFSET(I1321,0,-4),
IF(I1321&lt;&gt;OFFSET(I1321,-1,0),OFFSET(I1321,-1,0)/OFFSET(I1321,0,-4),""))</f>
        <v>0.33314484968428987</v>
      </c>
      <c r="L1321" t="str">
        <f t="shared" ca="1" si="249"/>
        <v>cu</v>
      </c>
      <c r="M1321" t="s">
        <v>81</v>
      </c>
      <c r="N1321" t="s">
        <v>146</v>
      </c>
      <c r="O1321">
        <v>400</v>
      </c>
      <c r="P1321" t="str">
        <f t="shared" si="238"/>
        <v>에너지너무많음</v>
      </c>
      <c r="Q1321" t="str">
        <f t="shared" ca="1" si="248"/>
        <v>cu</v>
      </c>
      <c r="R1321" t="s">
        <v>81</v>
      </c>
      <c r="S1321" t="s">
        <v>147</v>
      </c>
      <c r="T1321">
        <v>4675</v>
      </c>
      <c r="U1321" t="str">
        <f t="shared" ca="1" si="247"/>
        <v>cu</v>
      </c>
      <c r="V1321" t="str">
        <f t="shared" si="239"/>
        <v>EN</v>
      </c>
      <c r="W1321">
        <f t="shared" si="240"/>
        <v>400</v>
      </c>
      <c r="X1321" t="str">
        <f t="shared" ca="1" si="241"/>
        <v>cu</v>
      </c>
      <c r="Y1321" t="str">
        <f t="shared" si="242"/>
        <v>GO</v>
      </c>
      <c r="Z1321">
        <f t="shared" si="243"/>
        <v>4675</v>
      </c>
    </row>
    <row r="1322" spans="1:26">
      <c r="A1322" t="str">
        <f t="shared" si="245"/>
        <v>rt4</v>
      </c>
      <c r="B1322" t="str">
        <f t="shared" si="246"/>
        <v>루틴4</v>
      </c>
      <c r="C1322">
        <v>185</v>
      </c>
      <c r="D1322">
        <v>77</v>
      </c>
      <c r="E1322">
        <f t="shared" ca="1" si="244"/>
        <v>14225</v>
      </c>
      <c r="F1322">
        <f ca="1">(60+SUMIF(OFFSET(N1322,-$C1322+1,0,$C1322),"EN",OFFSET(O1322,-$C1322+1,0,$C1322)))*SummonTypeTable!$Q$2</f>
        <v>4980</v>
      </c>
      <c r="G1322" t="str">
        <f ca="1">IF(C1322=1,60*SummonTypeTable!$Q$2-OFFSET(F1322,0,-1),
IF(F1322&lt;&gt;OFFSET(F1322,-1,0),OFFSET(F1322,-1,0)-OFFSET(F1322,0,-1),""))</f>
        <v/>
      </c>
      <c r="H1322" t="str">
        <f ca="1">IF(C1322=1,60*SummonTypeTable!$Q$2/OFFSET(F1322,0,-1),
IF(F1322&lt;&gt;OFFSET(F1322,-1,0),OFFSET(F1322,-1,0)/OFFSET(F1322,0,-1),""))</f>
        <v/>
      </c>
      <c r="I1322">
        <f ca="1">(60+SUMIF(OFFSET(N1322,-$C1322+1,0,$C1322),"EN",OFFSET(O1322,-$C1322+1,0,$C1322))+SUMIF(OFFSET(S1322,-$C1322+1,0,$C1322),"EN",OFFSET(T1322,-$C1322+1,0,$C1322)))*SummonTypeTable!$Q$2</f>
        <v>4980</v>
      </c>
      <c r="J1322" t="str">
        <f ca="1">IF(C1322=1,60*SummonTypeTable!$Q$2-OFFSET(I1322,0,-4),
IF(I1322&lt;&gt;OFFSET(I1322,-1,0),OFFSET(I1322,-1,0)-OFFSET(I1322,0,-4),""))</f>
        <v/>
      </c>
      <c r="K1322" t="str">
        <f ca="1">IF(C1322=1,60*SummonTypeTable!$Q$2/OFFSET(I1322,0,-4),
IF(I1322&lt;&gt;OFFSET(I1322,-1,0),OFFSET(I1322,-1,0)/OFFSET(I1322,0,-4),""))</f>
        <v/>
      </c>
      <c r="L1322" t="str">
        <f t="shared" ca="1" si="249"/>
        <v>cu</v>
      </c>
      <c r="M1322" t="s">
        <v>81</v>
      </c>
      <c r="N1322" t="s">
        <v>147</v>
      </c>
      <c r="O1322">
        <v>9400</v>
      </c>
      <c r="P1322" t="str">
        <f t="shared" si="238"/>
        <v/>
      </c>
      <c r="Q1322" t="str">
        <f t="shared" ca="1" si="248"/>
        <v>cu</v>
      </c>
      <c r="R1322" t="s">
        <v>81</v>
      </c>
      <c r="S1322" t="s">
        <v>147</v>
      </c>
      <c r="T1322">
        <v>4700</v>
      </c>
      <c r="U1322" t="str">
        <f t="shared" ca="1" si="247"/>
        <v>cu</v>
      </c>
      <c r="V1322" t="str">
        <f t="shared" si="239"/>
        <v>GO</v>
      </c>
      <c r="W1322">
        <f t="shared" si="240"/>
        <v>9400</v>
      </c>
      <c r="X1322" t="str">
        <f t="shared" ca="1" si="241"/>
        <v>cu</v>
      </c>
      <c r="Y1322" t="str">
        <f t="shared" si="242"/>
        <v>GO</v>
      </c>
      <c r="Z1322">
        <f t="shared" si="243"/>
        <v>4700</v>
      </c>
    </row>
    <row r="1323" spans="1:26">
      <c r="A1323" t="str">
        <f t="shared" si="245"/>
        <v>rt4</v>
      </c>
      <c r="B1323" t="str">
        <f t="shared" si="246"/>
        <v>루틴4</v>
      </c>
      <c r="C1323">
        <v>186</v>
      </c>
      <c r="D1323">
        <v>85</v>
      </c>
      <c r="E1323">
        <f t="shared" ca="1" si="244"/>
        <v>14310</v>
      </c>
      <c r="F1323">
        <f ca="1">(60+SUMIF(OFFSET(N1323,-$C1323+1,0,$C1323),"EN",OFFSET(O1323,-$C1323+1,0,$C1323)))*SummonTypeTable!$Q$2</f>
        <v>4980</v>
      </c>
      <c r="G1323" t="str">
        <f ca="1">IF(C1323=1,60*SummonTypeTable!$Q$2-OFFSET(F1323,0,-1),
IF(F1323&lt;&gt;OFFSET(F1323,-1,0),OFFSET(F1323,-1,0)-OFFSET(F1323,0,-1),""))</f>
        <v/>
      </c>
      <c r="H1323" t="str">
        <f ca="1">IF(C1323=1,60*SummonTypeTable!$Q$2/OFFSET(F1323,0,-1),
IF(F1323&lt;&gt;OFFSET(F1323,-1,0),OFFSET(F1323,-1,0)/OFFSET(F1323,0,-1),""))</f>
        <v/>
      </c>
      <c r="I1323">
        <f ca="1">(60+SUMIF(OFFSET(N1323,-$C1323+1,0,$C1323),"EN",OFFSET(O1323,-$C1323+1,0,$C1323))+SUMIF(OFFSET(S1323,-$C1323+1,0,$C1323),"EN",OFFSET(T1323,-$C1323+1,0,$C1323)))*SummonTypeTable!$Q$2</f>
        <v>4980</v>
      </c>
      <c r="J1323" t="str">
        <f ca="1">IF(C1323=1,60*SummonTypeTable!$Q$2-OFFSET(I1323,0,-4),
IF(I1323&lt;&gt;OFFSET(I1323,-1,0),OFFSET(I1323,-1,0)-OFFSET(I1323,0,-4),""))</f>
        <v/>
      </c>
      <c r="K1323" t="str">
        <f ca="1">IF(C1323=1,60*SummonTypeTable!$Q$2/OFFSET(I1323,0,-4),
IF(I1323&lt;&gt;OFFSET(I1323,-1,0),OFFSET(I1323,-1,0)/OFFSET(I1323,0,-4),""))</f>
        <v/>
      </c>
      <c r="L1323" t="str">
        <f t="shared" ca="1" si="249"/>
        <v>it</v>
      </c>
      <c r="M1323" t="s">
        <v>139</v>
      </c>
      <c r="N1323" t="s">
        <v>138</v>
      </c>
      <c r="O1323">
        <v>2</v>
      </c>
      <c r="P1323" t="str">
        <f t="shared" si="238"/>
        <v/>
      </c>
      <c r="Q1323" t="str">
        <f t="shared" ca="1" si="248"/>
        <v>cu</v>
      </c>
      <c r="R1323" t="s">
        <v>81</v>
      </c>
      <c r="S1323" t="s">
        <v>147</v>
      </c>
      <c r="T1323">
        <v>4725</v>
      </c>
      <c r="U1323" t="str">
        <f t="shared" ca="1" si="247"/>
        <v>it</v>
      </c>
      <c r="V1323" t="str">
        <f t="shared" si="239"/>
        <v>Cash_sSpellGacha</v>
      </c>
      <c r="W1323">
        <f t="shared" si="240"/>
        <v>2</v>
      </c>
      <c r="X1323" t="str">
        <f t="shared" ca="1" si="241"/>
        <v>cu</v>
      </c>
      <c r="Y1323" t="str">
        <f t="shared" si="242"/>
        <v>GO</v>
      </c>
      <c r="Z1323">
        <f t="shared" si="243"/>
        <v>4725</v>
      </c>
    </row>
    <row r="1324" spans="1:26">
      <c r="A1324" t="str">
        <f t="shared" si="245"/>
        <v>rt4</v>
      </c>
      <c r="B1324" t="str">
        <f t="shared" si="246"/>
        <v>루틴4</v>
      </c>
      <c r="C1324">
        <v>187</v>
      </c>
      <c r="D1324">
        <v>92</v>
      </c>
      <c r="E1324">
        <f t="shared" ca="1" si="244"/>
        <v>14402</v>
      </c>
      <c r="F1324">
        <f ca="1">(60+SUMIF(OFFSET(N1324,-$C1324+1,0,$C1324),"EN",OFFSET(O1324,-$C1324+1,0,$C1324)))*SummonTypeTable!$Q$2</f>
        <v>4980</v>
      </c>
      <c r="G1324" t="str">
        <f ca="1">IF(C1324=1,60*SummonTypeTable!$Q$2-OFFSET(F1324,0,-1),
IF(F1324&lt;&gt;OFFSET(F1324,-1,0),OFFSET(F1324,-1,0)-OFFSET(F1324,0,-1),""))</f>
        <v/>
      </c>
      <c r="H1324" t="str">
        <f ca="1">IF(C1324=1,60*SummonTypeTable!$Q$2/OFFSET(F1324,0,-1),
IF(F1324&lt;&gt;OFFSET(F1324,-1,0),OFFSET(F1324,-1,0)/OFFSET(F1324,0,-1),""))</f>
        <v/>
      </c>
      <c r="I1324">
        <f ca="1">(60+SUMIF(OFFSET(N1324,-$C1324+1,0,$C1324),"EN",OFFSET(O1324,-$C1324+1,0,$C1324))+SUMIF(OFFSET(S1324,-$C1324+1,0,$C1324),"EN",OFFSET(T1324,-$C1324+1,0,$C1324)))*SummonTypeTable!$Q$2</f>
        <v>4980</v>
      </c>
      <c r="J1324" t="str">
        <f ca="1">IF(C1324=1,60*SummonTypeTable!$Q$2-OFFSET(I1324,0,-4),
IF(I1324&lt;&gt;OFFSET(I1324,-1,0),OFFSET(I1324,-1,0)-OFFSET(I1324,0,-4),""))</f>
        <v/>
      </c>
      <c r="K1324" t="str">
        <f ca="1">IF(C1324=1,60*SummonTypeTable!$Q$2/OFFSET(I1324,0,-4),
IF(I1324&lt;&gt;OFFSET(I1324,-1,0),OFFSET(I1324,-1,0)/OFFSET(I1324,0,-4),""))</f>
        <v/>
      </c>
      <c r="L1324" t="str">
        <f t="shared" ca="1" si="249"/>
        <v>cu</v>
      </c>
      <c r="M1324" t="s">
        <v>81</v>
      </c>
      <c r="N1324" t="s">
        <v>147</v>
      </c>
      <c r="O1324">
        <v>9500</v>
      </c>
      <c r="P1324" t="str">
        <f t="shared" si="238"/>
        <v/>
      </c>
      <c r="Q1324" t="str">
        <f t="shared" ca="1" si="248"/>
        <v>cu</v>
      </c>
      <c r="R1324" t="s">
        <v>81</v>
      </c>
      <c r="S1324" t="s">
        <v>147</v>
      </c>
      <c r="T1324">
        <v>4750</v>
      </c>
      <c r="U1324" t="str">
        <f t="shared" ca="1" si="247"/>
        <v>cu</v>
      </c>
      <c r="V1324" t="str">
        <f t="shared" si="239"/>
        <v>GO</v>
      </c>
      <c r="W1324">
        <f t="shared" si="240"/>
        <v>9500</v>
      </c>
      <c r="X1324" t="str">
        <f t="shared" ca="1" si="241"/>
        <v>cu</v>
      </c>
      <c r="Y1324" t="str">
        <f t="shared" si="242"/>
        <v>GO</v>
      </c>
      <c r="Z1324">
        <f t="shared" si="243"/>
        <v>4750</v>
      </c>
    </row>
    <row r="1325" spans="1:26">
      <c r="A1325" t="str">
        <f t="shared" si="245"/>
        <v>rt4</v>
      </c>
      <c r="B1325" t="str">
        <f t="shared" si="246"/>
        <v>루틴4</v>
      </c>
      <c r="C1325">
        <v>188</v>
      </c>
      <c r="D1325">
        <v>104</v>
      </c>
      <c r="E1325">
        <f t="shared" ca="1" si="244"/>
        <v>14506</v>
      </c>
      <c r="F1325">
        <f ca="1">(60+SUMIF(OFFSET(N1325,-$C1325+1,0,$C1325),"EN",OFFSET(O1325,-$C1325+1,0,$C1325)))*SummonTypeTable!$Q$2</f>
        <v>4980</v>
      </c>
      <c r="G1325" t="str">
        <f ca="1">IF(C1325=1,60*SummonTypeTable!$Q$2-OFFSET(F1325,0,-1),
IF(F1325&lt;&gt;OFFSET(F1325,-1,0),OFFSET(F1325,-1,0)-OFFSET(F1325,0,-1),""))</f>
        <v/>
      </c>
      <c r="H1325" t="str">
        <f ca="1">IF(C1325=1,60*SummonTypeTable!$Q$2/OFFSET(F1325,0,-1),
IF(F1325&lt;&gt;OFFSET(F1325,-1,0),OFFSET(F1325,-1,0)/OFFSET(F1325,0,-1),""))</f>
        <v/>
      </c>
      <c r="I1325">
        <f ca="1">(60+SUMIF(OFFSET(N1325,-$C1325+1,0,$C1325),"EN",OFFSET(O1325,-$C1325+1,0,$C1325))+SUMIF(OFFSET(S1325,-$C1325+1,0,$C1325),"EN",OFFSET(T1325,-$C1325+1,0,$C1325)))*SummonTypeTable!$Q$2</f>
        <v>4980</v>
      </c>
      <c r="J1325" t="str">
        <f ca="1">IF(C1325=1,60*SummonTypeTable!$Q$2-OFFSET(I1325,0,-4),
IF(I1325&lt;&gt;OFFSET(I1325,-1,0),OFFSET(I1325,-1,0)-OFFSET(I1325,0,-4),""))</f>
        <v/>
      </c>
      <c r="K1325" t="str">
        <f ca="1">IF(C1325=1,60*SummonTypeTable!$Q$2/OFFSET(I1325,0,-4),
IF(I1325&lt;&gt;OFFSET(I1325,-1,0),OFFSET(I1325,-1,0)/OFFSET(I1325,0,-4),""))</f>
        <v/>
      </c>
      <c r="L1325" t="str">
        <f t="shared" ca="1" si="249"/>
        <v>it</v>
      </c>
      <c r="M1325" t="s">
        <v>139</v>
      </c>
      <c r="N1325" t="s">
        <v>140</v>
      </c>
      <c r="O1325">
        <v>1</v>
      </c>
      <c r="P1325" t="str">
        <f t="shared" si="238"/>
        <v/>
      </c>
      <c r="Q1325" t="str">
        <f t="shared" ca="1" si="248"/>
        <v>cu</v>
      </c>
      <c r="R1325" t="s">
        <v>81</v>
      </c>
      <c r="S1325" t="s">
        <v>147</v>
      </c>
      <c r="T1325">
        <v>4775</v>
      </c>
      <c r="U1325" t="str">
        <f t="shared" ca="1" si="247"/>
        <v>it</v>
      </c>
      <c r="V1325" t="str">
        <f t="shared" si="239"/>
        <v>Cash_sCharacterGacha</v>
      </c>
      <c r="W1325">
        <f t="shared" si="240"/>
        <v>1</v>
      </c>
      <c r="X1325" t="str">
        <f t="shared" ca="1" si="241"/>
        <v>cu</v>
      </c>
      <c r="Y1325" t="str">
        <f t="shared" si="242"/>
        <v>GO</v>
      </c>
      <c r="Z1325">
        <f t="shared" si="243"/>
        <v>4775</v>
      </c>
    </row>
    <row r="1326" spans="1:26">
      <c r="A1326" t="str">
        <f t="shared" si="245"/>
        <v>rt4</v>
      </c>
      <c r="B1326" t="str">
        <f t="shared" si="246"/>
        <v>루틴4</v>
      </c>
      <c r="C1326">
        <v>189</v>
      </c>
      <c r="D1326">
        <v>126</v>
      </c>
      <c r="E1326">
        <f t="shared" ca="1" si="244"/>
        <v>14632</v>
      </c>
      <c r="F1326">
        <f ca="1">(60+SUMIF(OFFSET(N1326,-$C1326+1,0,$C1326),"EN",OFFSET(O1326,-$C1326+1,0,$C1326)))*SummonTypeTable!$Q$2</f>
        <v>4980</v>
      </c>
      <c r="G1326" t="str">
        <f ca="1">IF(C1326=1,60*SummonTypeTable!$Q$2-OFFSET(F1326,0,-1),
IF(F1326&lt;&gt;OFFSET(F1326,-1,0),OFFSET(F1326,-1,0)-OFFSET(F1326,0,-1),""))</f>
        <v/>
      </c>
      <c r="H1326" t="str">
        <f ca="1">IF(C1326=1,60*SummonTypeTable!$Q$2/OFFSET(F1326,0,-1),
IF(F1326&lt;&gt;OFFSET(F1326,-1,0),OFFSET(F1326,-1,0)/OFFSET(F1326,0,-1),""))</f>
        <v/>
      </c>
      <c r="I1326">
        <f ca="1">(60+SUMIF(OFFSET(N1326,-$C1326+1,0,$C1326),"EN",OFFSET(O1326,-$C1326+1,0,$C1326))+SUMIF(OFFSET(S1326,-$C1326+1,0,$C1326),"EN",OFFSET(T1326,-$C1326+1,0,$C1326)))*SummonTypeTable!$Q$2</f>
        <v>4980</v>
      </c>
      <c r="J1326" t="str">
        <f ca="1">IF(C1326=1,60*SummonTypeTable!$Q$2-OFFSET(I1326,0,-4),
IF(I1326&lt;&gt;OFFSET(I1326,-1,0),OFFSET(I1326,-1,0)-OFFSET(I1326,0,-4),""))</f>
        <v/>
      </c>
      <c r="K1326" t="str">
        <f ca="1">IF(C1326=1,60*SummonTypeTable!$Q$2/OFFSET(I1326,0,-4),
IF(I1326&lt;&gt;OFFSET(I1326,-1,0),OFFSET(I1326,-1,0)/OFFSET(I1326,0,-4),""))</f>
        <v/>
      </c>
      <c r="L1326" t="str">
        <f t="shared" ca="1" si="249"/>
        <v>cu</v>
      </c>
      <c r="M1326" t="s">
        <v>81</v>
      </c>
      <c r="N1326" t="s">
        <v>147</v>
      </c>
      <c r="O1326">
        <v>9600</v>
      </c>
      <c r="P1326" t="str">
        <f t="shared" si="238"/>
        <v/>
      </c>
      <c r="Q1326" t="str">
        <f t="shared" ca="1" si="248"/>
        <v>cu</v>
      </c>
      <c r="R1326" t="s">
        <v>81</v>
      </c>
      <c r="S1326" t="s">
        <v>147</v>
      </c>
      <c r="T1326">
        <v>4800</v>
      </c>
      <c r="U1326" t="str">
        <f t="shared" ca="1" si="247"/>
        <v>cu</v>
      </c>
      <c r="V1326" t="str">
        <f t="shared" si="239"/>
        <v>GO</v>
      </c>
      <c r="W1326">
        <f t="shared" si="240"/>
        <v>9600</v>
      </c>
      <c r="X1326" t="str">
        <f t="shared" ca="1" si="241"/>
        <v>cu</v>
      </c>
      <c r="Y1326" t="str">
        <f t="shared" si="242"/>
        <v>GO</v>
      </c>
      <c r="Z1326">
        <f t="shared" si="243"/>
        <v>4800</v>
      </c>
    </row>
    <row r="1327" spans="1:26">
      <c r="A1327" t="str">
        <f t="shared" si="245"/>
        <v>rt4</v>
      </c>
      <c r="B1327" t="str">
        <f t="shared" si="246"/>
        <v>루틴4</v>
      </c>
      <c r="C1327">
        <v>190</v>
      </c>
      <c r="D1327">
        <v>240</v>
      </c>
      <c r="E1327">
        <f t="shared" ca="1" si="244"/>
        <v>14872</v>
      </c>
      <c r="F1327">
        <f ca="1">(60+SUMIF(OFFSET(N1327,-$C1327+1,0,$C1327),"EN",OFFSET(O1327,-$C1327+1,0,$C1327)))*SummonTypeTable!$Q$2</f>
        <v>5266.6666666666661</v>
      </c>
      <c r="G1327">
        <f ca="1">IF(C1327=1,60*SummonTypeTable!$Q$2-OFFSET(F1327,0,-1),
IF(F1327&lt;&gt;OFFSET(F1327,-1,0),OFFSET(F1327,-1,0)-OFFSET(F1327,0,-1),""))</f>
        <v>-9892</v>
      </c>
      <c r="H1327">
        <f ca="1">IF(C1327=1,60*SummonTypeTable!$Q$2/OFFSET(F1327,0,-1),
IF(F1327&lt;&gt;OFFSET(F1327,-1,0),OFFSET(F1327,-1,0)/OFFSET(F1327,0,-1),""))</f>
        <v>0.33485745024206565</v>
      </c>
      <c r="I1327">
        <f ca="1">(60+SUMIF(OFFSET(N1327,-$C1327+1,0,$C1327),"EN",OFFSET(O1327,-$C1327+1,0,$C1327))+SUMIF(OFFSET(S1327,-$C1327+1,0,$C1327),"EN",OFFSET(T1327,-$C1327+1,0,$C1327)))*SummonTypeTable!$Q$2</f>
        <v>5266.6666666666661</v>
      </c>
      <c r="J1327">
        <f ca="1">IF(C1327=1,60*SummonTypeTable!$Q$2-OFFSET(I1327,0,-4),
IF(I1327&lt;&gt;OFFSET(I1327,-1,0),OFFSET(I1327,-1,0)-OFFSET(I1327,0,-4),""))</f>
        <v>-9892</v>
      </c>
      <c r="K1327">
        <f ca="1">IF(C1327=1,60*SummonTypeTable!$Q$2/OFFSET(I1327,0,-4),
IF(I1327&lt;&gt;OFFSET(I1327,-1,0),OFFSET(I1327,-1,0)/OFFSET(I1327,0,-4),""))</f>
        <v>0.33485745024206565</v>
      </c>
      <c r="L1327" t="str">
        <f t="shared" ca="1" si="249"/>
        <v>cu</v>
      </c>
      <c r="M1327" t="s">
        <v>81</v>
      </c>
      <c r="N1327" t="s">
        <v>146</v>
      </c>
      <c r="O1327">
        <v>430</v>
      </c>
      <c r="P1327" t="str">
        <f t="shared" si="238"/>
        <v>에너지너무많음</v>
      </c>
      <c r="Q1327" t="str">
        <f t="shared" ca="1" si="248"/>
        <v>cu</v>
      </c>
      <c r="R1327" t="s">
        <v>81</v>
      </c>
      <c r="S1327" t="s">
        <v>147</v>
      </c>
      <c r="T1327">
        <v>4825</v>
      </c>
      <c r="U1327" t="str">
        <f t="shared" ca="1" si="247"/>
        <v>cu</v>
      </c>
      <c r="V1327" t="str">
        <f t="shared" si="239"/>
        <v>EN</v>
      </c>
      <c r="W1327">
        <f t="shared" si="240"/>
        <v>430</v>
      </c>
      <c r="X1327" t="str">
        <f t="shared" ca="1" si="241"/>
        <v>cu</v>
      </c>
      <c r="Y1327" t="str">
        <f t="shared" si="242"/>
        <v>GO</v>
      </c>
      <c r="Z1327">
        <f t="shared" si="243"/>
        <v>4825</v>
      </c>
    </row>
    <row r="1328" spans="1:26">
      <c r="A1328" t="str">
        <f t="shared" si="245"/>
        <v>rt4</v>
      </c>
      <c r="B1328" t="str">
        <f t="shared" si="246"/>
        <v>루틴4</v>
      </c>
      <c r="C1328">
        <v>191</v>
      </c>
      <c r="D1328">
        <v>111</v>
      </c>
      <c r="E1328">
        <f t="shared" ca="1" si="244"/>
        <v>14983</v>
      </c>
      <c r="F1328">
        <f ca="1">(60+SUMIF(OFFSET(N1328,-$C1328+1,0,$C1328),"EN",OFFSET(O1328,-$C1328+1,0,$C1328)))*SummonTypeTable!$Q$2</f>
        <v>5266.6666666666661</v>
      </c>
      <c r="G1328" t="str">
        <f ca="1">IF(C1328=1,60*SummonTypeTable!$Q$2-OFFSET(F1328,0,-1),
IF(F1328&lt;&gt;OFFSET(F1328,-1,0),OFFSET(F1328,-1,0)-OFFSET(F1328,0,-1),""))</f>
        <v/>
      </c>
      <c r="H1328" t="str">
        <f ca="1">IF(C1328=1,60*SummonTypeTable!$Q$2/OFFSET(F1328,0,-1),
IF(F1328&lt;&gt;OFFSET(F1328,-1,0),OFFSET(F1328,-1,0)/OFFSET(F1328,0,-1),""))</f>
        <v/>
      </c>
      <c r="I1328">
        <f ca="1">(60+SUMIF(OFFSET(N1328,-$C1328+1,0,$C1328),"EN",OFFSET(O1328,-$C1328+1,0,$C1328))+SUMIF(OFFSET(S1328,-$C1328+1,0,$C1328),"EN",OFFSET(T1328,-$C1328+1,0,$C1328)))*SummonTypeTable!$Q$2</f>
        <v>5266.6666666666661</v>
      </c>
      <c r="J1328" t="str">
        <f ca="1">IF(C1328=1,60*SummonTypeTable!$Q$2-OFFSET(I1328,0,-4),
IF(I1328&lt;&gt;OFFSET(I1328,-1,0),OFFSET(I1328,-1,0)-OFFSET(I1328,0,-4),""))</f>
        <v/>
      </c>
      <c r="K1328" t="str">
        <f ca="1">IF(C1328=1,60*SummonTypeTable!$Q$2/OFFSET(I1328,0,-4),
IF(I1328&lt;&gt;OFFSET(I1328,-1,0),OFFSET(I1328,-1,0)/OFFSET(I1328,0,-4),""))</f>
        <v/>
      </c>
      <c r="L1328" t="str">
        <f t="shared" ca="1" si="249"/>
        <v>cu</v>
      </c>
      <c r="M1328" t="s">
        <v>81</v>
      </c>
      <c r="N1328" t="s">
        <v>147</v>
      </c>
      <c r="O1328">
        <v>9700</v>
      </c>
      <c r="P1328" t="str">
        <f t="shared" si="238"/>
        <v/>
      </c>
      <c r="Q1328" t="str">
        <f t="shared" ca="1" si="248"/>
        <v>cu</v>
      </c>
      <c r="R1328" t="s">
        <v>81</v>
      </c>
      <c r="S1328" t="s">
        <v>147</v>
      </c>
      <c r="T1328">
        <v>4850</v>
      </c>
      <c r="U1328" t="str">
        <f t="shared" ca="1" si="247"/>
        <v>cu</v>
      </c>
      <c r="V1328" t="str">
        <f t="shared" si="239"/>
        <v>GO</v>
      </c>
      <c r="W1328">
        <f t="shared" si="240"/>
        <v>9700</v>
      </c>
      <c r="X1328" t="str">
        <f t="shared" ca="1" si="241"/>
        <v>cu</v>
      </c>
      <c r="Y1328" t="str">
        <f t="shared" si="242"/>
        <v>GO</v>
      </c>
      <c r="Z1328">
        <f t="shared" si="243"/>
        <v>4850</v>
      </c>
    </row>
    <row r="1329" spans="1:26">
      <c r="A1329" t="str">
        <f t="shared" si="245"/>
        <v>rt4</v>
      </c>
      <c r="B1329" t="str">
        <f t="shared" si="246"/>
        <v>루틴4</v>
      </c>
      <c r="C1329">
        <v>192</v>
      </c>
      <c r="D1329">
        <v>145</v>
      </c>
      <c r="E1329">
        <f t="shared" ca="1" si="244"/>
        <v>15128</v>
      </c>
      <c r="F1329">
        <f ca="1">(60+SUMIF(OFFSET(N1329,-$C1329+1,0,$C1329),"EN",OFFSET(O1329,-$C1329+1,0,$C1329)))*SummonTypeTable!$Q$2</f>
        <v>5266.6666666666661</v>
      </c>
      <c r="G1329" t="str">
        <f ca="1">IF(C1329=1,60*SummonTypeTable!$Q$2-OFFSET(F1329,0,-1),
IF(F1329&lt;&gt;OFFSET(F1329,-1,0),OFFSET(F1329,-1,0)-OFFSET(F1329,0,-1),""))</f>
        <v/>
      </c>
      <c r="H1329" t="str">
        <f ca="1">IF(C1329=1,60*SummonTypeTable!$Q$2/OFFSET(F1329,0,-1),
IF(F1329&lt;&gt;OFFSET(F1329,-1,0),OFFSET(F1329,-1,0)/OFFSET(F1329,0,-1),""))</f>
        <v/>
      </c>
      <c r="I1329">
        <f ca="1">(60+SUMIF(OFFSET(N1329,-$C1329+1,0,$C1329),"EN",OFFSET(O1329,-$C1329+1,0,$C1329))+SUMIF(OFFSET(S1329,-$C1329+1,0,$C1329),"EN",OFFSET(T1329,-$C1329+1,0,$C1329)))*SummonTypeTable!$Q$2</f>
        <v>5266.6666666666661</v>
      </c>
      <c r="J1329" t="str">
        <f ca="1">IF(C1329=1,60*SummonTypeTable!$Q$2-OFFSET(I1329,0,-4),
IF(I1329&lt;&gt;OFFSET(I1329,-1,0),OFFSET(I1329,-1,0)-OFFSET(I1329,0,-4),""))</f>
        <v/>
      </c>
      <c r="K1329" t="str">
        <f ca="1">IF(C1329=1,60*SummonTypeTable!$Q$2/OFFSET(I1329,0,-4),
IF(I1329&lt;&gt;OFFSET(I1329,-1,0),OFFSET(I1329,-1,0)/OFFSET(I1329,0,-4),""))</f>
        <v/>
      </c>
      <c r="L1329" t="str">
        <f t="shared" ca="1" si="249"/>
        <v>it</v>
      </c>
      <c r="M1329" t="s">
        <v>139</v>
      </c>
      <c r="N1329" t="s">
        <v>140</v>
      </c>
      <c r="O1329">
        <v>5</v>
      </c>
      <c r="P1329" t="str">
        <f t="shared" si="238"/>
        <v/>
      </c>
      <c r="Q1329" t="str">
        <f t="shared" ca="1" si="248"/>
        <v>cu</v>
      </c>
      <c r="R1329" t="s">
        <v>81</v>
      </c>
      <c r="S1329" t="s">
        <v>147</v>
      </c>
      <c r="T1329">
        <v>4875</v>
      </c>
      <c r="U1329" t="str">
        <f t="shared" ca="1" si="247"/>
        <v>it</v>
      </c>
      <c r="V1329" t="str">
        <f t="shared" si="239"/>
        <v>Cash_sCharacterGacha</v>
      </c>
      <c r="W1329">
        <f t="shared" si="240"/>
        <v>5</v>
      </c>
      <c r="X1329" t="str">
        <f t="shared" ca="1" si="241"/>
        <v>cu</v>
      </c>
      <c r="Y1329" t="str">
        <f t="shared" si="242"/>
        <v>GO</v>
      </c>
      <c r="Z1329">
        <f t="shared" si="243"/>
        <v>4875</v>
      </c>
    </row>
    <row r="1330" spans="1:26">
      <c r="A1330" t="str">
        <f t="shared" si="245"/>
        <v>rt4</v>
      </c>
      <c r="B1330" t="str">
        <f t="shared" si="246"/>
        <v>루틴4</v>
      </c>
      <c r="C1330">
        <v>193</v>
      </c>
      <c r="D1330">
        <v>195</v>
      </c>
      <c r="E1330">
        <f t="shared" ca="1" si="244"/>
        <v>15323</v>
      </c>
      <c r="F1330">
        <f ca="1">(60+SUMIF(OFFSET(N1330,-$C1330+1,0,$C1330),"EN",OFFSET(O1330,-$C1330+1,0,$C1330)))*SummonTypeTable!$Q$2</f>
        <v>5266.6666666666661</v>
      </c>
      <c r="G1330" t="str">
        <f ca="1">IF(C1330=1,60*SummonTypeTable!$Q$2-OFFSET(F1330,0,-1),
IF(F1330&lt;&gt;OFFSET(F1330,-1,0),OFFSET(F1330,-1,0)-OFFSET(F1330,0,-1),""))</f>
        <v/>
      </c>
      <c r="H1330" t="str">
        <f ca="1">IF(C1330=1,60*SummonTypeTable!$Q$2/OFFSET(F1330,0,-1),
IF(F1330&lt;&gt;OFFSET(F1330,-1,0),OFFSET(F1330,-1,0)/OFFSET(F1330,0,-1),""))</f>
        <v/>
      </c>
      <c r="I1330">
        <f ca="1">(60+SUMIF(OFFSET(N1330,-$C1330+1,0,$C1330),"EN",OFFSET(O1330,-$C1330+1,0,$C1330))+SUMIF(OFFSET(S1330,-$C1330+1,0,$C1330),"EN",OFFSET(T1330,-$C1330+1,0,$C1330)))*SummonTypeTable!$Q$2</f>
        <v>5266.6666666666661</v>
      </c>
      <c r="J1330" t="str">
        <f ca="1">IF(C1330=1,60*SummonTypeTable!$Q$2-OFFSET(I1330,0,-4),
IF(I1330&lt;&gt;OFFSET(I1330,-1,0),OFFSET(I1330,-1,0)-OFFSET(I1330,0,-4),""))</f>
        <v/>
      </c>
      <c r="K1330" t="str">
        <f ca="1">IF(C1330=1,60*SummonTypeTable!$Q$2/OFFSET(I1330,0,-4),
IF(I1330&lt;&gt;OFFSET(I1330,-1,0),OFFSET(I1330,-1,0)/OFFSET(I1330,0,-4),""))</f>
        <v/>
      </c>
      <c r="L1330" t="str">
        <f t="shared" ca="1" si="249"/>
        <v>cu</v>
      </c>
      <c r="M1330" t="s">
        <v>81</v>
      </c>
      <c r="N1330" t="s">
        <v>147</v>
      </c>
      <c r="O1330">
        <v>9800</v>
      </c>
      <c r="P1330" t="str">
        <f t="shared" si="238"/>
        <v/>
      </c>
      <c r="Q1330" t="str">
        <f t="shared" ca="1" si="248"/>
        <v>cu</v>
      </c>
      <c r="R1330" t="s">
        <v>81</v>
      </c>
      <c r="S1330" t="s">
        <v>147</v>
      </c>
      <c r="T1330">
        <v>4900</v>
      </c>
      <c r="U1330" t="str">
        <f t="shared" ca="1" si="247"/>
        <v>cu</v>
      </c>
      <c r="V1330" t="str">
        <f t="shared" si="239"/>
        <v>GO</v>
      </c>
      <c r="W1330">
        <f t="shared" si="240"/>
        <v>9800</v>
      </c>
      <c r="X1330" t="str">
        <f t="shared" ca="1" si="241"/>
        <v>cu</v>
      </c>
      <c r="Y1330" t="str">
        <f t="shared" si="242"/>
        <v>GO</v>
      </c>
      <c r="Z1330">
        <f t="shared" si="243"/>
        <v>4900</v>
      </c>
    </row>
    <row r="1331" spans="1:26">
      <c r="A1331" t="str">
        <f t="shared" ref="A1331:A1394" si="250">A1330</f>
        <v>rt4</v>
      </c>
      <c r="B1331" t="str">
        <f t="shared" ref="B1331:B1394" si="251">B1330</f>
        <v>루틴4</v>
      </c>
      <c r="C1331">
        <v>194</v>
      </c>
      <c r="D1331">
        <v>297</v>
      </c>
      <c r="E1331">
        <f t="shared" ca="1" si="244"/>
        <v>15620</v>
      </c>
      <c r="F1331">
        <f ca="1">(60+SUMIF(OFFSET(N1331,-$C1331+1,0,$C1331),"EN",OFFSET(O1331,-$C1331+1,0,$C1331)))*SummonTypeTable!$Q$2</f>
        <v>5266.6666666666661</v>
      </c>
      <c r="G1331" t="str">
        <f ca="1">IF(C1331=1,60*SummonTypeTable!$Q$2-OFFSET(F1331,0,-1),
IF(F1331&lt;&gt;OFFSET(F1331,-1,0),OFFSET(F1331,-1,0)-OFFSET(F1331,0,-1),""))</f>
        <v/>
      </c>
      <c r="H1331" t="str">
        <f ca="1">IF(C1331=1,60*SummonTypeTable!$Q$2/OFFSET(F1331,0,-1),
IF(F1331&lt;&gt;OFFSET(F1331,-1,0),OFFSET(F1331,-1,0)/OFFSET(F1331,0,-1),""))</f>
        <v/>
      </c>
      <c r="I1331">
        <f ca="1">(60+SUMIF(OFFSET(N1331,-$C1331+1,0,$C1331),"EN",OFFSET(O1331,-$C1331+1,0,$C1331))+SUMIF(OFFSET(S1331,-$C1331+1,0,$C1331),"EN",OFFSET(T1331,-$C1331+1,0,$C1331)))*SummonTypeTable!$Q$2</f>
        <v>5266.6666666666661</v>
      </c>
      <c r="J1331" t="str">
        <f ca="1">IF(C1331=1,60*SummonTypeTable!$Q$2-OFFSET(I1331,0,-4),
IF(I1331&lt;&gt;OFFSET(I1331,-1,0),OFFSET(I1331,-1,0)-OFFSET(I1331,0,-4),""))</f>
        <v/>
      </c>
      <c r="K1331" t="str">
        <f ca="1">IF(C1331=1,60*SummonTypeTable!$Q$2/OFFSET(I1331,0,-4),
IF(I1331&lt;&gt;OFFSET(I1331,-1,0),OFFSET(I1331,-1,0)/OFFSET(I1331,0,-4),""))</f>
        <v/>
      </c>
      <c r="L1331" t="str">
        <f t="shared" ca="1" si="249"/>
        <v>cu</v>
      </c>
      <c r="M1331" t="s">
        <v>81</v>
      </c>
      <c r="N1331" t="s">
        <v>153</v>
      </c>
      <c r="O1331">
        <v>33</v>
      </c>
      <c r="P1331" t="str">
        <f t="shared" si="238"/>
        <v/>
      </c>
      <c r="Q1331" t="str">
        <f t="shared" ca="1" si="248"/>
        <v>cu</v>
      </c>
      <c r="R1331" t="s">
        <v>81</v>
      </c>
      <c r="S1331" t="s">
        <v>153</v>
      </c>
      <c r="T1331">
        <v>11</v>
      </c>
      <c r="U1331" t="str">
        <f t="shared" ca="1" si="247"/>
        <v>cu</v>
      </c>
      <c r="V1331" t="str">
        <f t="shared" si="239"/>
        <v>DI</v>
      </c>
      <c r="W1331">
        <f t="shared" si="240"/>
        <v>33</v>
      </c>
      <c r="X1331" t="str">
        <f t="shared" ca="1" si="241"/>
        <v>cu</v>
      </c>
      <c r="Y1331" t="str">
        <f t="shared" si="242"/>
        <v>DI</v>
      </c>
      <c r="Z1331">
        <f t="shared" si="243"/>
        <v>11</v>
      </c>
    </row>
    <row r="1332" spans="1:26">
      <c r="A1332" t="str">
        <f t="shared" si="250"/>
        <v>rt4</v>
      </c>
      <c r="B1332" t="str">
        <f t="shared" si="251"/>
        <v>루틴4</v>
      </c>
      <c r="C1332">
        <v>195</v>
      </c>
      <c r="D1332">
        <v>256</v>
      </c>
      <c r="E1332">
        <f t="shared" ca="1" si="244"/>
        <v>15876</v>
      </c>
      <c r="F1332">
        <f ca="1">(60+SUMIF(OFFSET(N1332,-$C1332+1,0,$C1332),"EN",OFFSET(O1332,-$C1332+1,0,$C1332)))*SummonTypeTable!$Q$2</f>
        <v>5266.6666666666661</v>
      </c>
      <c r="G1332" t="str">
        <f ca="1">IF(C1332=1,60*SummonTypeTable!$Q$2-OFFSET(F1332,0,-1),
IF(F1332&lt;&gt;OFFSET(F1332,-1,0),OFFSET(F1332,-1,0)-OFFSET(F1332,0,-1),""))</f>
        <v/>
      </c>
      <c r="H1332" t="str">
        <f ca="1">IF(C1332=1,60*SummonTypeTable!$Q$2/OFFSET(F1332,0,-1),
IF(F1332&lt;&gt;OFFSET(F1332,-1,0),OFFSET(F1332,-1,0)/OFFSET(F1332,0,-1),""))</f>
        <v/>
      </c>
      <c r="I1332">
        <f ca="1">(60+SUMIF(OFFSET(N1332,-$C1332+1,0,$C1332),"EN",OFFSET(O1332,-$C1332+1,0,$C1332))+SUMIF(OFFSET(S1332,-$C1332+1,0,$C1332),"EN",OFFSET(T1332,-$C1332+1,0,$C1332)))*SummonTypeTable!$Q$2</f>
        <v>5266.6666666666661</v>
      </c>
      <c r="J1332" t="str">
        <f ca="1">IF(C1332=1,60*SummonTypeTable!$Q$2-OFFSET(I1332,0,-4),
IF(I1332&lt;&gt;OFFSET(I1332,-1,0),OFFSET(I1332,-1,0)-OFFSET(I1332,0,-4),""))</f>
        <v/>
      </c>
      <c r="K1332" t="str">
        <f ca="1">IF(C1332=1,60*SummonTypeTable!$Q$2/OFFSET(I1332,0,-4),
IF(I1332&lt;&gt;OFFSET(I1332,-1,0),OFFSET(I1332,-1,0)/OFFSET(I1332,0,-4),""))</f>
        <v/>
      </c>
      <c r="L1332" t="str">
        <f t="shared" ca="1" si="249"/>
        <v>cu</v>
      </c>
      <c r="M1332" t="s">
        <v>81</v>
      </c>
      <c r="N1332" t="s">
        <v>147</v>
      </c>
      <c r="O1332">
        <v>9900</v>
      </c>
      <c r="P1332" t="str">
        <f t="shared" si="238"/>
        <v/>
      </c>
      <c r="Q1332" t="str">
        <f t="shared" ca="1" si="248"/>
        <v>cu</v>
      </c>
      <c r="R1332" t="s">
        <v>81</v>
      </c>
      <c r="S1332" t="s">
        <v>147</v>
      </c>
      <c r="T1332">
        <v>4950</v>
      </c>
      <c r="U1332" t="str">
        <f t="shared" ca="1" si="247"/>
        <v>cu</v>
      </c>
      <c r="V1332" t="str">
        <f t="shared" si="239"/>
        <v>GO</v>
      </c>
      <c r="W1332">
        <f t="shared" si="240"/>
        <v>9900</v>
      </c>
      <c r="X1332" t="str">
        <f t="shared" ca="1" si="241"/>
        <v>cu</v>
      </c>
      <c r="Y1332" t="str">
        <f t="shared" si="242"/>
        <v>GO</v>
      </c>
      <c r="Z1332">
        <f t="shared" si="243"/>
        <v>4950</v>
      </c>
    </row>
    <row r="1333" spans="1:26">
      <c r="A1333" t="str">
        <f t="shared" si="250"/>
        <v>rt4</v>
      </c>
      <c r="B1333" t="str">
        <f t="shared" si="251"/>
        <v>루틴4</v>
      </c>
      <c r="C1333">
        <v>196</v>
      </c>
      <c r="D1333">
        <v>516</v>
      </c>
      <c r="E1333">
        <f t="shared" ca="1" si="244"/>
        <v>16392</v>
      </c>
      <c r="F1333">
        <f ca="1">(60+SUMIF(OFFSET(N1333,-$C1333+1,0,$C1333),"EN",OFFSET(O1333,-$C1333+1,0,$C1333)))*SummonTypeTable!$Q$2</f>
        <v>5533.333333333333</v>
      </c>
      <c r="G1333">
        <f ca="1">IF(C1333=1,60*SummonTypeTable!$Q$2-OFFSET(F1333,0,-1),
IF(F1333&lt;&gt;OFFSET(F1333,-1,0),OFFSET(F1333,-1,0)-OFFSET(F1333,0,-1),""))</f>
        <v>-11125.333333333334</v>
      </c>
      <c r="H1333">
        <f ca="1">IF(C1333=1,60*SummonTypeTable!$Q$2/OFFSET(F1333,0,-1),
IF(F1333&lt;&gt;OFFSET(F1333,-1,0),OFFSET(F1333,-1,0)/OFFSET(F1333,0,-1),""))</f>
        <v>0.32129494062144132</v>
      </c>
      <c r="I1333">
        <f ca="1">(60+SUMIF(OFFSET(N1333,-$C1333+1,0,$C1333),"EN",OFFSET(O1333,-$C1333+1,0,$C1333))+SUMIF(OFFSET(S1333,-$C1333+1,0,$C1333),"EN",OFFSET(T1333,-$C1333+1,0,$C1333)))*SummonTypeTable!$Q$2</f>
        <v>5533.333333333333</v>
      </c>
      <c r="J1333">
        <f ca="1">IF(C1333=1,60*SummonTypeTable!$Q$2-OFFSET(I1333,0,-4),
IF(I1333&lt;&gt;OFFSET(I1333,-1,0),OFFSET(I1333,-1,0)-OFFSET(I1333,0,-4),""))</f>
        <v>-11125.333333333334</v>
      </c>
      <c r="K1333">
        <f ca="1">IF(C1333=1,60*SummonTypeTable!$Q$2/OFFSET(I1333,0,-4),
IF(I1333&lt;&gt;OFFSET(I1333,-1,0),OFFSET(I1333,-1,0)/OFFSET(I1333,0,-4),""))</f>
        <v>0.32129494062144132</v>
      </c>
      <c r="L1333" t="str">
        <f t="shared" ca="1" si="249"/>
        <v>cu</v>
      </c>
      <c r="M1333" t="s">
        <v>81</v>
      </c>
      <c r="N1333" t="s">
        <v>146</v>
      </c>
      <c r="O1333">
        <v>400</v>
      </c>
      <c r="P1333" t="str">
        <f t="shared" si="238"/>
        <v>에너지너무많음</v>
      </c>
      <c r="Q1333" t="str">
        <f t="shared" ca="1" si="248"/>
        <v>cu</v>
      </c>
      <c r="R1333" t="s">
        <v>81</v>
      </c>
      <c r="S1333" t="s">
        <v>147</v>
      </c>
      <c r="T1333">
        <v>4975</v>
      </c>
      <c r="U1333" t="str">
        <f t="shared" ca="1" si="247"/>
        <v>cu</v>
      </c>
      <c r="V1333" t="str">
        <f t="shared" si="239"/>
        <v>EN</v>
      </c>
      <c r="W1333">
        <f t="shared" si="240"/>
        <v>400</v>
      </c>
      <c r="X1333" t="str">
        <f t="shared" ca="1" si="241"/>
        <v>cu</v>
      </c>
      <c r="Y1333" t="str">
        <f t="shared" si="242"/>
        <v>GO</v>
      </c>
      <c r="Z1333">
        <f t="shared" si="243"/>
        <v>4975</v>
      </c>
    </row>
    <row r="1334" spans="1:26">
      <c r="A1334" t="str">
        <f t="shared" si="250"/>
        <v>rt4</v>
      </c>
      <c r="B1334" t="str">
        <f t="shared" si="251"/>
        <v>루틴4</v>
      </c>
      <c r="C1334">
        <v>197</v>
      </c>
      <c r="D1334">
        <v>92</v>
      </c>
      <c r="E1334">
        <f t="shared" ca="1" si="244"/>
        <v>16484</v>
      </c>
      <c r="F1334">
        <f ca="1">(60+SUMIF(OFFSET(N1334,-$C1334+1,0,$C1334),"EN",OFFSET(O1334,-$C1334+1,0,$C1334)))*SummonTypeTable!$Q$2</f>
        <v>5533.333333333333</v>
      </c>
      <c r="G1334" t="str">
        <f ca="1">IF(C1334=1,60*SummonTypeTable!$Q$2-OFFSET(F1334,0,-1),
IF(F1334&lt;&gt;OFFSET(F1334,-1,0),OFFSET(F1334,-1,0)-OFFSET(F1334,0,-1),""))</f>
        <v/>
      </c>
      <c r="H1334" t="str">
        <f ca="1">IF(C1334=1,60*SummonTypeTable!$Q$2/OFFSET(F1334,0,-1),
IF(F1334&lt;&gt;OFFSET(F1334,-1,0),OFFSET(F1334,-1,0)/OFFSET(F1334,0,-1),""))</f>
        <v/>
      </c>
      <c r="I1334">
        <f ca="1">(60+SUMIF(OFFSET(N1334,-$C1334+1,0,$C1334),"EN",OFFSET(O1334,-$C1334+1,0,$C1334))+SUMIF(OFFSET(S1334,-$C1334+1,0,$C1334),"EN",OFFSET(T1334,-$C1334+1,0,$C1334)))*SummonTypeTable!$Q$2</f>
        <v>5533.333333333333</v>
      </c>
      <c r="J1334" t="str">
        <f ca="1">IF(C1334=1,60*SummonTypeTable!$Q$2-OFFSET(I1334,0,-4),
IF(I1334&lt;&gt;OFFSET(I1334,-1,0),OFFSET(I1334,-1,0)-OFFSET(I1334,0,-4),""))</f>
        <v/>
      </c>
      <c r="K1334" t="str">
        <f ca="1">IF(C1334=1,60*SummonTypeTable!$Q$2/OFFSET(I1334,0,-4),
IF(I1334&lt;&gt;OFFSET(I1334,-1,0),OFFSET(I1334,-1,0)/OFFSET(I1334,0,-4),""))</f>
        <v/>
      </c>
      <c r="L1334" t="str">
        <f t="shared" ca="1" si="249"/>
        <v>it</v>
      </c>
      <c r="M1334" t="s">
        <v>139</v>
      </c>
      <c r="N1334" t="s">
        <v>158</v>
      </c>
      <c r="O1334">
        <v>1</v>
      </c>
      <c r="P1334" t="str">
        <f t="shared" si="238"/>
        <v/>
      </c>
      <c r="Q1334" t="str">
        <f t="shared" ca="1" si="248"/>
        <v>cu</v>
      </c>
      <c r="R1334" t="s">
        <v>81</v>
      </c>
      <c r="S1334" t="s">
        <v>147</v>
      </c>
      <c r="T1334">
        <v>5000</v>
      </c>
      <c r="U1334" t="str">
        <f t="shared" ca="1" si="247"/>
        <v>it</v>
      </c>
      <c r="V1334" t="str">
        <f t="shared" si="239"/>
        <v>Cash_sEquipGacha</v>
      </c>
      <c r="W1334">
        <f t="shared" si="240"/>
        <v>1</v>
      </c>
      <c r="X1334" t="str">
        <f t="shared" ca="1" si="241"/>
        <v>cu</v>
      </c>
      <c r="Y1334" t="str">
        <f t="shared" si="242"/>
        <v>GO</v>
      </c>
      <c r="Z1334">
        <f t="shared" si="243"/>
        <v>5000</v>
      </c>
    </row>
    <row r="1335" spans="1:26">
      <c r="A1335" t="str">
        <f t="shared" si="250"/>
        <v>rt4</v>
      </c>
      <c r="B1335" t="str">
        <f t="shared" si="251"/>
        <v>루틴4</v>
      </c>
      <c r="C1335">
        <v>198</v>
      </c>
      <c r="D1335">
        <v>115</v>
      </c>
      <c r="E1335">
        <f t="shared" ca="1" si="244"/>
        <v>16599</v>
      </c>
      <c r="F1335">
        <f ca="1">(60+SUMIF(OFFSET(N1335,-$C1335+1,0,$C1335),"EN",OFFSET(O1335,-$C1335+1,0,$C1335)))*SummonTypeTable!$Q$2</f>
        <v>5533.333333333333</v>
      </c>
      <c r="G1335" t="str">
        <f ca="1">IF(C1335=1,60*SummonTypeTable!$Q$2-OFFSET(F1335,0,-1),
IF(F1335&lt;&gt;OFFSET(F1335,-1,0),OFFSET(F1335,-1,0)-OFFSET(F1335,0,-1),""))</f>
        <v/>
      </c>
      <c r="H1335" t="str">
        <f ca="1">IF(C1335=1,60*SummonTypeTable!$Q$2/OFFSET(F1335,0,-1),
IF(F1335&lt;&gt;OFFSET(F1335,-1,0),OFFSET(F1335,-1,0)/OFFSET(F1335,0,-1),""))</f>
        <v/>
      </c>
      <c r="I1335">
        <f ca="1">(60+SUMIF(OFFSET(N1335,-$C1335+1,0,$C1335),"EN",OFFSET(O1335,-$C1335+1,0,$C1335))+SUMIF(OFFSET(S1335,-$C1335+1,0,$C1335),"EN",OFFSET(T1335,-$C1335+1,0,$C1335)))*SummonTypeTable!$Q$2</f>
        <v>5533.333333333333</v>
      </c>
      <c r="J1335" t="str">
        <f ca="1">IF(C1335=1,60*SummonTypeTable!$Q$2-OFFSET(I1335,0,-4),
IF(I1335&lt;&gt;OFFSET(I1335,-1,0),OFFSET(I1335,-1,0)-OFFSET(I1335,0,-4),""))</f>
        <v/>
      </c>
      <c r="K1335" t="str">
        <f ca="1">IF(C1335=1,60*SummonTypeTable!$Q$2/OFFSET(I1335,0,-4),
IF(I1335&lt;&gt;OFFSET(I1335,-1,0),OFFSET(I1335,-1,0)/OFFSET(I1335,0,-4),""))</f>
        <v/>
      </c>
      <c r="L1335" t="str">
        <f t="shared" ca="1" si="249"/>
        <v>cu</v>
      </c>
      <c r="M1335" t="s">
        <v>81</v>
      </c>
      <c r="N1335" t="s">
        <v>147</v>
      </c>
      <c r="O1335">
        <v>10050</v>
      </c>
      <c r="P1335" t="str">
        <f t="shared" ref="P1335:P1398" si="252">IF(M1335="장비1상자",
  IF(OR(N1335&gt;3,O1335&gt;5),"장비이상",""),
IF(N1335="GO",
  IF(O1335&lt;100,"골드이상",""),
IF(N1335="EN",
  IF(O1335&gt;29,"에너지너무많음",
  IF(O1335&gt;9,"에너지다소많음","")),"")))</f>
        <v/>
      </c>
      <c r="Q1335" t="str">
        <f t="shared" ca="1" si="248"/>
        <v>cu</v>
      </c>
      <c r="R1335" t="s">
        <v>81</v>
      </c>
      <c r="S1335" t="s">
        <v>147</v>
      </c>
      <c r="T1335">
        <v>5025</v>
      </c>
      <c r="U1335" t="str">
        <f t="shared" ca="1" si="247"/>
        <v>cu</v>
      </c>
      <c r="V1335" t="str">
        <f t="shared" ref="V1335:V1398" si="253">IF(LEN(N1335)=0,"",N1335)</f>
        <v>GO</v>
      </c>
      <c r="W1335">
        <f t="shared" ref="W1335:W1398" si="254">IF(LEN(O1335)=0,"",O1335)</f>
        <v>10050</v>
      </c>
      <c r="X1335" t="str">
        <f t="shared" ref="X1335:X1398" ca="1" si="255">IF(LEN(Q1335)=0,"",Q1335)</f>
        <v>cu</v>
      </c>
      <c r="Y1335" t="str">
        <f t="shared" ref="Y1335:Y1398" si="256">IF(LEN(S1335)=0,"",S1335)</f>
        <v>GO</v>
      </c>
      <c r="Z1335">
        <f t="shared" ref="Z1335:Z1398" si="257">IF(LEN(T1335)=0,"",T1335)</f>
        <v>5025</v>
      </c>
    </row>
    <row r="1336" spans="1:26">
      <c r="A1336" t="str">
        <f t="shared" si="250"/>
        <v>rt4</v>
      </c>
      <c r="B1336" t="str">
        <f t="shared" si="251"/>
        <v>루틴4</v>
      </c>
      <c r="C1336">
        <v>199</v>
      </c>
      <c r="D1336">
        <v>189</v>
      </c>
      <c r="E1336">
        <f t="shared" ca="1" si="244"/>
        <v>16788</v>
      </c>
      <c r="F1336">
        <f ca="1">(60+SUMIF(OFFSET(N1336,-$C1336+1,0,$C1336),"EN",OFFSET(O1336,-$C1336+1,0,$C1336)))*SummonTypeTable!$Q$2</f>
        <v>5533.333333333333</v>
      </c>
      <c r="G1336" t="str">
        <f ca="1">IF(C1336=1,60*SummonTypeTable!$Q$2-OFFSET(F1336,0,-1),
IF(F1336&lt;&gt;OFFSET(F1336,-1,0),OFFSET(F1336,-1,0)-OFFSET(F1336,0,-1),""))</f>
        <v/>
      </c>
      <c r="H1336" t="str">
        <f ca="1">IF(C1336=1,60*SummonTypeTable!$Q$2/OFFSET(F1336,0,-1),
IF(F1336&lt;&gt;OFFSET(F1336,-1,0),OFFSET(F1336,-1,0)/OFFSET(F1336,0,-1),""))</f>
        <v/>
      </c>
      <c r="I1336">
        <f ca="1">(60+SUMIF(OFFSET(N1336,-$C1336+1,0,$C1336),"EN",OFFSET(O1336,-$C1336+1,0,$C1336))+SUMIF(OFFSET(S1336,-$C1336+1,0,$C1336),"EN",OFFSET(T1336,-$C1336+1,0,$C1336)))*SummonTypeTable!$Q$2</f>
        <v>5533.333333333333</v>
      </c>
      <c r="J1336" t="str">
        <f ca="1">IF(C1336=1,60*SummonTypeTable!$Q$2-OFFSET(I1336,0,-4),
IF(I1336&lt;&gt;OFFSET(I1336,-1,0),OFFSET(I1336,-1,0)-OFFSET(I1336,0,-4),""))</f>
        <v/>
      </c>
      <c r="K1336" t="str">
        <f ca="1">IF(C1336=1,60*SummonTypeTable!$Q$2/OFFSET(I1336,0,-4),
IF(I1336&lt;&gt;OFFSET(I1336,-1,0),OFFSET(I1336,-1,0)/OFFSET(I1336,0,-4),""))</f>
        <v/>
      </c>
      <c r="L1336" t="str">
        <f t="shared" ca="1" si="249"/>
        <v>it</v>
      </c>
      <c r="M1336" t="s">
        <v>139</v>
      </c>
      <c r="N1336" t="s">
        <v>138</v>
      </c>
      <c r="O1336">
        <v>10</v>
      </c>
      <c r="P1336" t="str">
        <f t="shared" si="252"/>
        <v/>
      </c>
      <c r="Q1336" t="str">
        <f t="shared" ca="1" si="248"/>
        <v>cu</v>
      </c>
      <c r="R1336" t="s">
        <v>81</v>
      </c>
      <c r="S1336" t="s">
        <v>147</v>
      </c>
      <c r="T1336">
        <v>5050</v>
      </c>
      <c r="U1336" t="str">
        <f t="shared" ca="1" si="247"/>
        <v>it</v>
      </c>
      <c r="V1336" t="str">
        <f t="shared" si="253"/>
        <v>Cash_sSpellGacha</v>
      </c>
      <c r="W1336">
        <f t="shared" si="254"/>
        <v>10</v>
      </c>
      <c r="X1336" t="str">
        <f t="shared" ca="1" si="255"/>
        <v>cu</v>
      </c>
      <c r="Y1336" t="str">
        <f t="shared" si="256"/>
        <v>GO</v>
      </c>
      <c r="Z1336">
        <f t="shared" si="257"/>
        <v>5050</v>
      </c>
    </row>
    <row r="1337" spans="1:26">
      <c r="A1337" t="str">
        <f t="shared" si="250"/>
        <v>rt4</v>
      </c>
      <c r="B1337" t="str">
        <f t="shared" si="251"/>
        <v>루틴4</v>
      </c>
      <c r="C1337">
        <v>200</v>
      </c>
      <c r="D1337">
        <v>400</v>
      </c>
      <c r="E1337">
        <f t="shared" ca="1" si="244"/>
        <v>17188</v>
      </c>
      <c r="F1337">
        <f ca="1">(60+SUMIF(OFFSET(N1337,-$C1337+1,0,$C1337),"EN",OFFSET(O1337,-$C1337+1,0,$C1337)))*SummonTypeTable!$Q$2</f>
        <v>5820</v>
      </c>
      <c r="G1337">
        <f ca="1">IF(C1337=1,60*SummonTypeTable!$Q$2-OFFSET(F1337,0,-1),
IF(F1337&lt;&gt;OFFSET(F1337,-1,0),OFFSET(F1337,-1,0)-OFFSET(F1337,0,-1),""))</f>
        <v>-11654.666666666668</v>
      </c>
      <c r="H1337">
        <f ca="1">IF(C1337=1,60*SummonTypeTable!$Q$2/OFFSET(F1337,0,-1),
IF(F1337&lt;&gt;OFFSET(F1337,-1,0),OFFSET(F1337,-1,0)/OFFSET(F1337,0,-1),""))</f>
        <v>0.32193002870219534</v>
      </c>
      <c r="I1337">
        <f ca="1">(60+SUMIF(OFFSET(N1337,-$C1337+1,0,$C1337),"EN",OFFSET(O1337,-$C1337+1,0,$C1337))+SUMIF(OFFSET(S1337,-$C1337+1,0,$C1337),"EN",OFFSET(T1337,-$C1337+1,0,$C1337)))*SummonTypeTable!$Q$2</f>
        <v>5820</v>
      </c>
      <c r="J1337">
        <f ca="1">IF(C1337=1,60*SummonTypeTable!$Q$2-OFFSET(I1337,0,-4),
IF(I1337&lt;&gt;OFFSET(I1337,-1,0),OFFSET(I1337,-1,0)-OFFSET(I1337,0,-4),""))</f>
        <v>-11654.666666666668</v>
      </c>
      <c r="K1337">
        <f ca="1">IF(C1337=1,60*SummonTypeTable!$Q$2/OFFSET(I1337,0,-4),
IF(I1337&lt;&gt;OFFSET(I1337,-1,0),OFFSET(I1337,-1,0)/OFFSET(I1337,0,-4),""))</f>
        <v>0.32193002870219534</v>
      </c>
      <c r="L1337" t="str">
        <f t="shared" ca="1" si="249"/>
        <v>cu</v>
      </c>
      <c r="M1337" t="s">
        <v>81</v>
      </c>
      <c r="N1337" t="s">
        <v>146</v>
      </c>
      <c r="O1337">
        <v>430</v>
      </c>
      <c r="P1337" t="str">
        <f t="shared" si="252"/>
        <v>에너지너무많음</v>
      </c>
      <c r="Q1337" t="str">
        <f t="shared" ca="1" si="248"/>
        <v>cu</v>
      </c>
      <c r="R1337" t="s">
        <v>81</v>
      </c>
      <c r="S1337" t="s">
        <v>147</v>
      </c>
      <c r="T1337">
        <v>5075</v>
      </c>
      <c r="U1337" t="str">
        <f t="shared" ca="1" si="247"/>
        <v>cu</v>
      </c>
      <c r="V1337" t="str">
        <f t="shared" si="253"/>
        <v>EN</v>
      </c>
      <c r="W1337">
        <f t="shared" si="254"/>
        <v>430</v>
      </c>
      <c r="X1337" t="str">
        <f t="shared" ca="1" si="255"/>
        <v>cu</v>
      </c>
      <c r="Y1337" t="str">
        <f t="shared" si="256"/>
        <v>GO</v>
      </c>
      <c r="Z1337">
        <f t="shared" si="257"/>
        <v>5075</v>
      </c>
    </row>
    <row r="1338" spans="1:26">
      <c r="A1338" t="str">
        <f t="shared" si="250"/>
        <v>rt4</v>
      </c>
      <c r="B1338" t="str">
        <f t="shared" si="251"/>
        <v>루틴4</v>
      </c>
      <c r="C1338">
        <v>201</v>
      </c>
      <c r="D1338">
        <v>95</v>
      </c>
      <c r="E1338">
        <f t="shared" ca="1" si="244"/>
        <v>17283</v>
      </c>
      <c r="F1338">
        <f ca="1">(60+SUMIF(OFFSET(N1338,-$C1338+1,0,$C1338),"EN",OFFSET(O1338,-$C1338+1,0,$C1338)))*SummonTypeTable!$Q$2</f>
        <v>5820</v>
      </c>
      <c r="G1338" t="str">
        <f ca="1">IF(C1338=1,60*SummonTypeTable!$Q$2-OFFSET(F1338,0,-1),
IF(F1338&lt;&gt;OFFSET(F1338,-1,0),OFFSET(F1338,-1,0)-OFFSET(F1338,0,-1),""))</f>
        <v/>
      </c>
      <c r="H1338" t="str">
        <f ca="1">IF(C1338=1,60*SummonTypeTable!$Q$2/OFFSET(F1338,0,-1),
IF(F1338&lt;&gt;OFFSET(F1338,-1,0),OFFSET(F1338,-1,0)/OFFSET(F1338,0,-1),""))</f>
        <v/>
      </c>
      <c r="I1338">
        <f ca="1">(60+SUMIF(OFFSET(N1338,-$C1338+1,0,$C1338),"EN",OFFSET(O1338,-$C1338+1,0,$C1338))+SUMIF(OFFSET(S1338,-$C1338+1,0,$C1338),"EN",OFFSET(T1338,-$C1338+1,0,$C1338)))*SummonTypeTable!$Q$2</f>
        <v>5820</v>
      </c>
      <c r="J1338" t="str">
        <f ca="1">IF(C1338=1,60*SummonTypeTable!$Q$2-OFFSET(I1338,0,-4),
IF(I1338&lt;&gt;OFFSET(I1338,-1,0),OFFSET(I1338,-1,0)-OFFSET(I1338,0,-4),""))</f>
        <v/>
      </c>
      <c r="K1338" t="str">
        <f ca="1">IF(C1338=1,60*SummonTypeTable!$Q$2/OFFSET(I1338,0,-4),
IF(I1338&lt;&gt;OFFSET(I1338,-1,0),OFFSET(I1338,-1,0)/OFFSET(I1338,0,-4),""))</f>
        <v/>
      </c>
      <c r="L1338" t="str">
        <f t="shared" ca="1" si="249"/>
        <v>it</v>
      </c>
      <c r="M1338" t="s">
        <v>139</v>
      </c>
      <c r="N1338" t="s">
        <v>138</v>
      </c>
      <c r="O1338">
        <v>2</v>
      </c>
      <c r="P1338" t="str">
        <f t="shared" si="252"/>
        <v/>
      </c>
      <c r="Q1338" t="str">
        <f t="shared" ca="1" si="248"/>
        <v>cu</v>
      </c>
      <c r="R1338" t="s">
        <v>81</v>
      </c>
      <c r="S1338" t="s">
        <v>147</v>
      </c>
      <c r="T1338">
        <v>5100</v>
      </c>
      <c r="U1338" t="str">
        <f t="shared" ca="1" si="247"/>
        <v>it</v>
      </c>
      <c r="V1338" t="str">
        <f t="shared" si="253"/>
        <v>Cash_sSpellGacha</v>
      </c>
      <c r="W1338">
        <f t="shared" si="254"/>
        <v>2</v>
      </c>
      <c r="X1338" t="str">
        <f t="shared" ca="1" si="255"/>
        <v>cu</v>
      </c>
      <c r="Y1338" t="str">
        <f t="shared" si="256"/>
        <v>GO</v>
      </c>
      <c r="Z1338">
        <f t="shared" si="257"/>
        <v>5100</v>
      </c>
    </row>
    <row r="1339" spans="1:26">
      <c r="A1339" t="str">
        <f t="shared" si="250"/>
        <v>rt4</v>
      </c>
      <c r="B1339" t="str">
        <f t="shared" si="251"/>
        <v>루틴4</v>
      </c>
      <c r="C1339">
        <v>202</v>
      </c>
      <c r="D1339">
        <v>117</v>
      </c>
      <c r="E1339">
        <f t="shared" ca="1" si="244"/>
        <v>17400</v>
      </c>
      <c r="F1339">
        <f ca="1">(60+SUMIF(OFFSET(N1339,-$C1339+1,0,$C1339),"EN",OFFSET(O1339,-$C1339+1,0,$C1339)))*SummonTypeTable!$Q$2</f>
        <v>5820</v>
      </c>
      <c r="G1339" t="str">
        <f ca="1">IF(C1339=1,60*SummonTypeTable!$Q$2-OFFSET(F1339,0,-1),
IF(F1339&lt;&gt;OFFSET(F1339,-1,0),OFFSET(F1339,-1,0)-OFFSET(F1339,0,-1),""))</f>
        <v/>
      </c>
      <c r="H1339" t="str">
        <f ca="1">IF(C1339=1,60*SummonTypeTable!$Q$2/OFFSET(F1339,0,-1),
IF(F1339&lt;&gt;OFFSET(F1339,-1,0),OFFSET(F1339,-1,0)/OFFSET(F1339,0,-1),""))</f>
        <v/>
      </c>
      <c r="I1339">
        <f ca="1">(60+SUMIF(OFFSET(N1339,-$C1339+1,0,$C1339),"EN",OFFSET(O1339,-$C1339+1,0,$C1339))+SUMIF(OFFSET(S1339,-$C1339+1,0,$C1339),"EN",OFFSET(T1339,-$C1339+1,0,$C1339)))*SummonTypeTable!$Q$2</f>
        <v>5820</v>
      </c>
      <c r="J1339" t="str">
        <f ca="1">IF(C1339=1,60*SummonTypeTable!$Q$2-OFFSET(I1339,0,-4),
IF(I1339&lt;&gt;OFFSET(I1339,-1,0),OFFSET(I1339,-1,0)-OFFSET(I1339,0,-4),""))</f>
        <v/>
      </c>
      <c r="K1339" t="str">
        <f ca="1">IF(C1339=1,60*SummonTypeTable!$Q$2/OFFSET(I1339,0,-4),
IF(I1339&lt;&gt;OFFSET(I1339,-1,0),OFFSET(I1339,-1,0)/OFFSET(I1339,0,-4),""))</f>
        <v/>
      </c>
      <c r="L1339" t="str">
        <f t="shared" ca="1" si="249"/>
        <v>cu</v>
      </c>
      <c r="M1339" t="s">
        <v>81</v>
      </c>
      <c r="N1339" t="s">
        <v>147</v>
      </c>
      <c r="O1339">
        <v>10250</v>
      </c>
      <c r="P1339" t="str">
        <f t="shared" si="252"/>
        <v/>
      </c>
      <c r="Q1339" t="str">
        <f t="shared" ca="1" si="248"/>
        <v>cu</v>
      </c>
      <c r="R1339" t="s">
        <v>81</v>
      </c>
      <c r="S1339" t="s">
        <v>147</v>
      </c>
      <c r="T1339">
        <v>5125</v>
      </c>
      <c r="U1339" t="str">
        <f t="shared" ca="1" si="247"/>
        <v>cu</v>
      </c>
      <c r="V1339" t="str">
        <f t="shared" si="253"/>
        <v>GO</v>
      </c>
      <c r="W1339">
        <f t="shared" si="254"/>
        <v>10250</v>
      </c>
      <c r="X1339" t="str">
        <f t="shared" ca="1" si="255"/>
        <v>cu</v>
      </c>
      <c r="Y1339" t="str">
        <f t="shared" si="256"/>
        <v>GO</v>
      </c>
      <c r="Z1339">
        <f t="shared" si="257"/>
        <v>5125</v>
      </c>
    </row>
    <row r="1340" spans="1:26">
      <c r="A1340" t="str">
        <f t="shared" si="250"/>
        <v>rt4</v>
      </c>
      <c r="B1340" t="str">
        <f t="shared" si="251"/>
        <v>루틴4</v>
      </c>
      <c r="C1340">
        <v>203</v>
      </c>
      <c r="D1340">
        <v>125</v>
      </c>
      <c r="E1340">
        <f t="shared" ca="1" si="244"/>
        <v>17525</v>
      </c>
      <c r="F1340">
        <f ca="1">(60+SUMIF(OFFSET(N1340,-$C1340+1,0,$C1340),"EN",OFFSET(O1340,-$C1340+1,0,$C1340)))*SummonTypeTable!$Q$2</f>
        <v>5820</v>
      </c>
      <c r="G1340" t="str">
        <f ca="1">IF(C1340=1,60*SummonTypeTable!$Q$2-OFFSET(F1340,0,-1),
IF(F1340&lt;&gt;OFFSET(F1340,-1,0),OFFSET(F1340,-1,0)-OFFSET(F1340,0,-1),""))</f>
        <v/>
      </c>
      <c r="H1340" t="str">
        <f ca="1">IF(C1340=1,60*SummonTypeTable!$Q$2/OFFSET(F1340,0,-1),
IF(F1340&lt;&gt;OFFSET(F1340,-1,0),OFFSET(F1340,-1,0)/OFFSET(F1340,0,-1),""))</f>
        <v/>
      </c>
      <c r="I1340">
        <f ca="1">(60+SUMIF(OFFSET(N1340,-$C1340+1,0,$C1340),"EN",OFFSET(O1340,-$C1340+1,0,$C1340))+SUMIF(OFFSET(S1340,-$C1340+1,0,$C1340),"EN",OFFSET(T1340,-$C1340+1,0,$C1340)))*SummonTypeTable!$Q$2</f>
        <v>5820</v>
      </c>
      <c r="J1340" t="str">
        <f ca="1">IF(C1340=1,60*SummonTypeTable!$Q$2-OFFSET(I1340,0,-4),
IF(I1340&lt;&gt;OFFSET(I1340,-1,0),OFFSET(I1340,-1,0)-OFFSET(I1340,0,-4),""))</f>
        <v/>
      </c>
      <c r="K1340" t="str">
        <f ca="1">IF(C1340=1,60*SummonTypeTable!$Q$2/OFFSET(I1340,0,-4),
IF(I1340&lt;&gt;OFFSET(I1340,-1,0),OFFSET(I1340,-1,0)/OFFSET(I1340,0,-4),""))</f>
        <v/>
      </c>
      <c r="L1340" t="str">
        <f t="shared" ca="1" si="249"/>
        <v>it</v>
      </c>
      <c r="M1340" t="s">
        <v>139</v>
      </c>
      <c r="N1340" t="s">
        <v>140</v>
      </c>
      <c r="O1340">
        <v>2</v>
      </c>
      <c r="P1340" t="str">
        <f t="shared" si="252"/>
        <v/>
      </c>
      <c r="Q1340" t="str">
        <f t="shared" ca="1" si="248"/>
        <v>cu</v>
      </c>
      <c r="R1340" t="s">
        <v>81</v>
      </c>
      <c r="S1340" t="s">
        <v>147</v>
      </c>
      <c r="T1340">
        <v>5150</v>
      </c>
      <c r="U1340" t="str">
        <f t="shared" ca="1" si="247"/>
        <v>it</v>
      </c>
      <c r="V1340" t="str">
        <f t="shared" si="253"/>
        <v>Cash_sCharacterGacha</v>
      </c>
      <c r="W1340">
        <f t="shared" si="254"/>
        <v>2</v>
      </c>
      <c r="X1340" t="str">
        <f t="shared" ca="1" si="255"/>
        <v>cu</v>
      </c>
      <c r="Y1340" t="str">
        <f t="shared" si="256"/>
        <v>GO</v>
      </c>
      <c r="Z1340">
        <f t="shared" si="257"/>
        <v>5150</v>
      </c>
    </row>
    <row r="1341" spans="1:26">
      <c r="A1341" t="str">
        <f t="shared" si="250"/>
        <v>rt4</v>
      </c>
      <c r="B1341" t="str">
        <f t="shared" si="251"/>
        <v>루틴4</v>
      </c>
      <c r="C1341">
        <v>204</v>
      </c>
      <c r="D1341">
        <v>165</v>
      </c>
      <c r="E1341">
        <f t="shared" ca="1" si="244"/>
        <v>17690</v>
      </c>
      <c r="F1341">
        <f ca="1">(60+SUMIF(OFFSET(N1341,-$C1341+1,0,$C1341),"EN",OFFSET(O1341,-$C1341+1,0,$C1341)))*SummonTypeTable!$Q$2</f>
        <v>5820</v>
      </c>
      <c r="G1341" t="str">
        <f ca="1">IF(C1341=1,60*SummonTypeTable!$Q$2-OFFSET(F1341,0,-1),
IF(F1341&lt;&gt;OFFSET(F1341,-1,0),OFFSET(F1341,-1,0)-OFFSET(F1341,0,-1),""))</f>
        <v/>
      </c>
      <c r="H1341" t="str">
        <f ca="1">IF(C1341=1,60*SummonTypeTable!$Q$2/OFFSET(F1341,0,-1),
IF(F1341&lt;&gt;OFFSET(F1341,-1,0),OFFSET(F1341,-1,0)/OFFSET(F1341,0,-1),""))</f>
        <v/>
      </c>
      <c r="I1341">
        <f ca="1">(60+SUMIF(OFFSET(N1341,-$C1341+1,0,$C1341),"EN",OFFSET(O1341,-$C1341+1,0,$C1341))+SUMIF(OFFSET(S1341,-$C1341+1,0,$C1341),"EN",OFFSET(T1341,-$C1341+1,0,$C1341)))*SummonTypeTable!$Q$2</f>
        <v>5820</v>
      </c>
      <c r="J1341" t="str">
        <f ca="1">IF(C1341=1,60*SummonTypeTable!$Q$2-OFFSET(I1341,0,-4),
IF(I1341&lt;&gt;OFFSET(I1341,-1,0),OFFSET(I1341,-1,0)-OFFSET(I1341,0,-4),""))</f>
        <v/>
      </c>
      <c r="K1341" t="str">
        <f ca="1">IF(C1341=1,60*SummonTypeTable!$Q$2/OFFSET(I1341,0,-4),
IF(I1341&lt;&gt;OFFSET(I1341,-1,0),OFFSET(I1341,-1,0)/OFFSET(I1341,0,-4),""))</f>
        <v/>
      </c>
      <c r="L1341" t="str">
        <f t="shared" ca="1" si="249"/>
        <v>cu</v>
      </c>
      <c r="M1341" t="s">
        <v>81</v>
      </c>
      <c r="N1341" t="s">
        <v>147</v>
      </c>
      <c r="O1341">
        <v>10350</v>
      </c>
      <c r="P1341" t="str">
        <f t="shared" si="252"/>
        <v/>
      </c>
      <c r="Q1341" t="str">
        <f t="shared" ca="1" si="248"/>
        <v>cu</v>
      </c>
      <c r="R1341" t="s">
        <v>81</v>
      </c>
      <c r="S1341" t="s">
        <v>147</v>
      </c>
      <c r="T1341">
        <v>5175</v>
      </c>
      <c r="U1341" t="str">
        <f t="shared" ca="1" si="247"/>
        <v>cu</v>
      </c>
      <c r="V1341" t="str">
        <f t="shared" si="253"/>
        <v>GO</v>
      </c>
      <c r="W1341">
        <f t="shared" si="254"/>
        <v>10350</v>
      </c>
      <c r="X1341" t="str">
        <f t="shared" ca="1" si="255"/>
        <v>cu</v>
      </c>
      <c r="Y1341" t="str">
        <f t="shared" si="256"/>
        <v>GO</v>
      </c>
      <c r="Z1341">
        <f t="shared" si="257"/>
        <v>5175</v>
      </c>
    </row>
    <row r="1342" spans="1:26">
      <c r="A1342" t="str">
        <f t="shared" si="250"/>
        <v>rt4</v>
      </c>
      <c r="B1342" t="str">
        <f t="shared" si="251"/>
        <v>루틴4</v>
      </c>
      <c r="C1342">
        <v>205</v>
      </c>
      <c r="D1342">
        <v>318</v>
      </c>
      <c r="E1342">
        <f t="shared" ca="1" si="244"/>
        <v>18008</v>
      </c>
      <c r="F1342">
        <f ca="1">(60+SUMIF(OFFSET(N1342,-$C1342+1,0,$C1342),"EN",OFFSET(O1342,-$C1342+1,0,$C1342)))*SummonTypeTable!$Q$2</f>
        <v>6126.6666666666661</v>
      </c>
      <c r="G1342">
        <f ca="1">IF(C1342=1,60*SummonTypeTable!$Q$2-OFFSET(F1342,0,-1),
IF(F1342&lt;&gt;OFFSET(F1342,-1,0),OFFSET(F1342,-1,0)-OFFSET(F1342,0,-1),""))</f>
        <v>-12188</v>
      </c>
      <c r="H1342">
        <f ca="1">IF(C1342=1,60*SummonTypeTable!$Q$2/OFFSET(F1342,0,-1),
IF(F1342&lt;&gt;OFFSET(F1342,-1,0),OFFSET(F1342,-1,0)/OFFSET(F1342,0,-1),""))</f>
        <v>0.32318969346956911</v>
      </c>
      <c r="I1342">
        <f ca="1">(60+SUMIF(OFFSET(N1342,-$C1342+1,0,$C1342),"EN",OFFSET(O1342,-$C1342+1,0,$C1342))+SUMIF(OFFSET(S1342,-$C1342+1,0,$C1342),"EN",OFFSET(T1342,-$C1342+1,0,$C1342)))*SummonTypeTable!$Q$2</f>
        <v>6126.6666666666661</v>
      </c>
      <c r="J1342">
        <f ca="1">IF(C1342=1,60*SummonTypeTable!$Q$2-OFFSET(I1342,0,-4),
IF(I1342&lt;&gt;OFFSET(I1342,-1,0),OFFSET(I1342,-1,0)-OFFSET(I1342,0,-4),""))</f>
        <v>-12188</v>
      </c>
      <c r="K1342">
        <f ca="1">IF(C1342=1,60*SummonTypeTable!$Q$2/OFFSET(I1342,0,-4),
IF(I1342&lt;&gt;OFFSET(I1342,-1,0),OFFSET(I1342,-1,0)/OFFSET(I1342,0,-4),""))</f>
        <v>0.32318969346956911</v>
      </c>
      <c r="L1342" t="str">
        <f t="shared" ca="1" si="249"/>
        <v>cu</v>
      </c>
      <c r="M1342" t="s">
        <v>81</v>
      </c>
      <c r="N1342" t="s">
        <v>146</v>
      </c>
      <c r="O1342">
        <v>460</v>
      </c>
      <c r="P1342" t="str">
        <f t="shared" si="252"/>
        <v>에너지너무많음</v>
      </c>
      <c r="Q1342" t="str">
        <f t="shared" ca="1" si="248"/>
        <v>cu</v>
      </c>
      <c r="R1342" t="s">
        <v>81</v>
      </c>
      <c r="S1342" t="s">
        <v>147</v>
      </c>
      <c r="T1342">
        <v>5200</v>
      </c>
      <c r="U1342" t="str">
        <f t="shared" ca="1" si="247"/>
        <v>cu</v>
      </c>
      <c r="V1342" t="str">
        <f t="shared" si="253"/>
        <v>EN</v>
      </c>
      <c r="W1342">
        <f t="shared" si="254"/>
        <v>460</v>
      </c>
      <c r="X1342" t="str">
        <f t="shared" ca="1" si="255"/>
        <v>cu</v>
      </c>
      <c r="Y1342" t="str">
        <f t="shared" si="256"/>
        <v>GO</v>
      </c>
      <c r="Z1342">
        <f t="shared" si="257"/>
        <v>5200</v>
      </c>
    </row>
    <row r="1343" spans="1:26">
      <c r="A1343" t="str">
        <f t="shared" si="250"/>
        <v>rt4</v>
      </c>
      <c r="B1343" t="str">
        <f t="shared" si="251"/>
        <v>루틴4</v>
      </c>
      <c r="C1343">
        <v>206</v>
      </c>
      <c r="D1343">
        <v>85</v>
      </c>
      <c r="E1343">
        <f t="shared" ca="1" si="244"/>
        <v>18093</v>
      </c>
      <c r="F1343">
        <f ca="1">(60+SUMIF(OFFSET(N1343,-$C1343+1,0,$C1343),"EN",OFFSET(O1343,-$C1343+1,0,$C1343)))*SummonTypeTable!$Q$2</f>
        <v>6126.6666666666661</v>
      </c>
      <c r="G1343" t="str">
        <f ca="1">IF(C1343=1,60*SummonTypeTable!$Q$2-OFFSET(F1343,0,-1),
IF(F1343&lt;&gt;OFFSET(F1343,-1,0),OFFSET(F1343,-1,0)-OFFSET(F1343,0,-1),""))</f>
        <v/>
      </c>
      <c r="H1343" t="str">
        <f ca="1">IF(C1343=1,60*SummonTypeTable!$Q$2/OFFSET(F1343,0,-1),
IF(F1343&lt;&gt;OFFSET(F1343,-1,0),OFFSET(F1343,-1,0)/OFFSET(F1343,0,-1),""))</f>
        <v/>
      </c>
      <c r="I1343">
        <f ca="1">(60+SUMIF(OFFSET(N1343,-$C1343+1,0,$C1343),"EN",OFFSET(O1343,-$C1343+1,0,$C1343))+SUMIF(OFFSET(S1343,-$C1343+1,0,$C1343),"EN",OFFSET(T1343,-$C1343+1,0,$C1343)))*SummonTypeTable!$Q$2</f>
        <v>6126.6666666666661</v>
      </c>
      <c r="J1343" t="str">
        <f ca="1">IF(C1343=1,60*SummonTypeTable!$Q$2-OFFSET(I1343,0,-4),
IF(I1343&lt;&gt;OFFSET(I1343,-1,0),OFFSET(I1343,-1,0)-OFFSET(I1343,0,-4),""))</f>
        <v/>
      </c>
      <c r="K1343" t="str">
        <f ca="1">IF(C1343=1,60*SummonTypeTable!$Q$2/OFFSET(I1343,0,-4),
IF(I1343&lt;&gt;OFFSET(I1343,-1,0),OFFSET(I1343,-1,0)/OFFSET(I1343,0,-4),""))</f>
        <v/>
      </c>
      <c r="L1343" t="str">
        <f t="shared" ca="1" si="249"/>
        <v>it</v>
      </c>
      <c r="M1343" t="s">
        <v>139</v>
      </c>
      <c r="N1343" t="s">
        <v>138</v>
      </c>
      <c r="O1343">
        <v>2</v>
      </c>
      <c r="P1343" t="str">
        <f t="shared" si="252"/>
        <v/>
      </c>
      <c r="Q1343" t="str">
        <f t="shared" ca="1" si="248"/>
        <v>cu</v>
      </c>
      <c r="R1343" t="s">
        <v>81</v>
      </c>
      <c r="S1343" t="s">
        <v>147</v>
      </c>
      <c r="T1343">
        <v>5225</v>
      </c>
      <c r="U1343" t="str">
        <f t="shared" ca="1" si="247"/>
        <v>it</v>
      </c>
      <c r="V1343" t="str">
        <f t="shared" si="253"/>
        <v>Cash_sSpellGacha</v>
      </c>
      <c r="W1343">
        <f t="shared" si="254"/>
        <v>2</v>
      </c>
      <c r="X1343" t="str">
        <f t="shared" ca="1" si="255"/>
        <v>cu</v>
      </c>
      <c r="Y1343" t="str">
        <f t="shared" si="256"/>
        <v>GO</v>
      </c>
      <c r="Z1343">
        <f t="shared" si="257"/>
        <v>5225</v>
      </c>
    </row>
    <row r="1344" spans="1:26">
      <c r="A1344" t="str">
        <f t="shared" si="250"/>
        <v>rt4</v>
      </c>
      <c r="B1344" t="str">
        <f t="shared" si="251"/>
        <v>루틴4</v>
      </c>
      <c r="C1344">
        <v>207</v>
      </c>
      <c r="D1344">
        <v>99</v>
      </c>
      <c r="E1344">
        <f t="shared" ca="1" si="244"/>
        <v>18192</v>
      </c>
      <c r="F1344">
        <f ca="1">(60+SUMIF(OFFSET(N1344,-$C1344+1,0,$C1344),"EN",OFFSET(O1344,-$C1344+1,0,$C1344)))*SummonTypeTable!$Q$2</f>
        <v>6126.6666666666661</v>
      </c>
      <c r="G1344" t="str">
        <f ca="1">IF(C1344=1,60*SummonTypeTable!$Q$2-OFFSET(F1344,0,-1),
IF(F1344&lt;&gt;OFFSET(F1344,-1,0),OFFSET(F1344,-1,0)-OFFSET(F1344,0,-1),""))</f>
        <v/>
      </c>
      <c r="H1344" t="str">
        <f ca="1">IF(C1344=1,60*SummonTypeTable!$Q$2/OFFSET(F1344,0,-1),
IF(F1344&lt;&gt;OFFSET(F1344,-1,0),OFFSET(F1344,-1,0)/OFFSET(F1344,0,-1),""))</f>
        <v/>
      </c>
      <c r="I1344">
        <f ca="1">(60+SUMIF(OFFSET(N1344,-$C1344+1,0,$C1344),"EN",OFFSET(O1344,-$C1344+1,0,$C1344))+SUMIF(OFFSET(S1344,-$C1344+1,0,$C1344),"EN",OFFSET(T1344,-$C1344+1,0,$C1344)))*SummonTypeTable!$Q$2</f>
        <v>6126.6666666666661</v>
      </c>
      <c r="J1344" t="str">
        <f ca="1">IF(C1344=1,60*SummonTypeTable!$Q$2-OFFSET(I1344,0,-4),
IF(I1344&lt;&gt;OFFSET(I1344,-1,0),OFFSET(I1344,-1,0)-OFFSET(I1344,0,-4),""))</f>
        <v/>
      </c>
      <c r="K1344" t="str">
        <f ca="1">IF(C1344=1,60*SummonTypeTable!$Q$2/OFFSET(I1344,0,-4),
IF(I1344&lt;&gt;OFFSET(I1344,-1,0),OFFSET(I1344,-1,0)/OFFSET(I1344,0,-4),""))</f>
        <v/>
      </c>
      <c r="L1344" t="str">
        <f t="shared" ca="1" si="249"/>
        <v>cu</v>
      </c>
      <c r="M1344" t="s">
        <v>81</v>
      </c>
      <c r="N1344" t="s">
        <v>147</v>
      </c>
      <c r="O1344">
        <v>10500</v>
      </c>
      <c r="P1344" t="str">
        <f t="shared" si="252"/>
        <v/>
      </c>
      <c r="Q1344" t="str">
        <f t="shared" ca="1" si="248"/>
        <v>cu</v>
      </c>
      <c r="R1344" t="s">
        <v>81</v>
      </c>
      <c r="S1344" t="s">
        <v>147</v>
      </c>
      <c r="T1344">
        <v>5250</v>
      </c>
      <c r="U1344" t="str">
        <f t="shared" ca="1" si="247"/>
        <v>cu</v>
      </c>
      <c r="V1344" t="str">
        <f t="shared" si="253"/>
        <v>GO</v>
      </c>
      <c r="W1344">
        <f t="shared" si="254"/>
        <v>10500</v>
      </c>
      <c r="X1344" t="str">
        <f t="shared" ca="1" si="255"/>
        <v>cu</v>
      </c>
      <c r="Y1344" t="str">
        <f t="shared" si="256"/>
        <v>GO</v>
      </c>
      <c r="Z1344">
        <f t="shared" si="257"/>
        <v>5250</v>
      </c>
    </row>
    <row r="1345" spans="1:26">
      <c r="A1345" t="str">
        <f t="shared" si="250"/>
        <v>rt4</v>
      </c>
      <c r="B1345" t="str">
        <f t="shared" si="251"/>
        <v>루틴4</v>
      </c>
      <c r="C1345">
        <v>208</v>
      </c>
      <c r="D1345">
        <v>111</v>
      </c>
      <c r="E1345">
        <f t="shared" ca="1" si="244"/>
        <v>18303</v>
      </c>
      <c r="F1345">
        <f ca="1">(60+SUMIF(OFFSET(N1345,-$C1345+1,0,$C1345),"EN",OFFSET(O1345,-$C1345+1,0,$C1345)))*SummonTypeTable!$Q$2</f>
        <v>6126.6666666666661</v>
      </c>
      <c r="G1345" t="str">
        <f ca="1">IF(C1345=1,60*SummonTypeTable!$Q$2-OFFSET(F1345,0,-1),
IF(F1345&lt;&gt;OFFSET(F1345,-1,0),OFFSET(F1345,-1,0)-OFFSET(F1345,0,-1),""))</f>
        <v/>
      </c>
      <c r="H1345" t="str">
        <f ca="1">IF(C1345=1,60*SummonTypeTable!$Q$2/OFFSET(F1345,0,-1),
IF(F1345&lt;&gt;OFFSET(F1345,-1,0),OFFSET(F1345,-1,0)/OFFSET(F1345,0,-1),""))</f>
        <v/>
      </c>
      <c r="I1345">
        <f ca="1">(60+SUMIF(OFFSET(N1345,-$C1345+1,0,$C1345),"EN",OFFSET(O1345,-$C1345+1,0,$C1345))+SUMIF(OFFSET(S1345,-$C1345+1,0,$C1345),"EN",OFFSET(T1345,-$C1345+1,0,$C1345)))*SummonTypeTable!$Q$2</f>
        <v>6126.6666666666661</v>
      </c>
      <c r="J1345" t="str">
        <f ca="1">IF(C1345=1,60*SummonTypeTable!$Q$2-OFFSET(I1345,0,-4),
IF(I1345&lt;&gt;OFFSET(I1345,-1,0),OFFSET(I1345,-1,0)-OFFSET(I1345,0,-4),""))</f>
        <v/>
      </c>
      <c r="K1345" t="str">
        <f ca="1">IF(C1345=1,60*SummonTypeTable!$Q$2/OFFSET(I1345,0,-4),
IF(I1345&lt;&gt;OFFSET(I1345,-1,0),OFFSET(I1345,-1,0)/OFFSET(I1345,0,-4),""))</f>
        <v/>
      </c>
      <c r="L1345" t="str">
        <f t="shared" ca="1" si="249"/>
        <v>it</v>
      </c>
      <c r="M1345" t="s">
        <v>139</v>
      </c>
      <c r="N1345" t="s">
        <v>140</v>
      </c>
      <c r="O1345">
        <v>2</v>
      </c>
      <c r="P1345" t="str">
        <f t="shared" si="252"/>
        <v/>
      </c>
      <c r="Q1345" t="str">
        <f t="shared" ca="1" si="248"/>
        <v>cu</v>
      </c>
      <c r="R1345" t="s">
        <v>81</v>
      </c>
      <c r="S1345" t="s">
        <v>147</v>
      </c>
      <c r="T1345">
        <v>5275</v>
      </c>
      <c r="U1345" t="str">
        <f t="shared" ca="1" si="247"/>
        <v>it</v>
      </c>
      <c r="V1345" t="str">
        <f t="shared" si="253"/>
        <v>Cash_sCharacterGacha</v>
      </c>
      <c r="W1345">
        <f t="shared" si="254"/>
        <v>2</v>
      </c>
      <c r="X1345" t="str">
        <f t="shared" ca="1" si="255"/>
        <v>cu</v>
      </c>
      <c r="Y1345" t="str">
        <f t="shared" si="256"/>
        <v>GO</v>
      </c>
      <c r="Z1345">
        <f t="shared" si="257"/>
        <v>5275</v>
      </c>
    </row>
    <row r="1346" spans="1:26">
      <c r="A1346" t="str">
        <f t="shared" si="250"/>
        <v>rt4</v>
      </c>
      <c r="B1346" t="str">
        <f t="shared" si="251"/>
        <v>루틴4</v>
      </c>
      <c r="C1346">
        <v>209</v>
      </c>
      <c r="D1346">
        <v>125</v>
      </c>
      <c r="E1346">
        <f t="shared" ca="1" si="244"/>
        <v>18428</v>
      </c>
      <c r="F1346">
        <f ca="1">(60+SUMIF(OFFSET(N1346,-$C1346+1,0,$C1346),"EN",OFFSET(O1346,-$C1346+1,0,$C1346)))*SummonTypeTable!$Q$2</f>
        <v>6126.6666666666661</v>
      </c>
      <c r="G1346" t="str">
        <f ca="1">IF(C1346=1,60*SummonTypeTable!$Q$2-OFFSET(F1346,0,-1),
IF(F1346&lt;&gt;OFFSET(F1346,-1,0),OFFSET(F1346,-1,0)-OFFSET(F1346,0,-1),""))</f>
        <v/>
      </c>
      <c r="H1346" t="str">
        <f ca="1">IF(C1346=1,60*SummonTypeTable!$Q$2/OFFSET(F1346,0,-1),
IF(F1346&lt;&gt;OFFSET(F1346,-1,0),OFFSET(F1346,-1,0)/OFFSET(F1346,0,-1),""))</f>
        <v/>
      </c>
      <c r="I1346">
        <f ca="1">(60+SUMIF(OFFSET(N1346,-$C1346+1,0,$C1346),"EN",OFFSET(O1346,-$C1346+1,0,$C1346))+SUMIF(OFFSET(S1346,-$C1346+1,0,$C1346),"EN",OFFSET(T1346,-$C1346+1,0,$C1346)))*SummonTypeTable!$Q$2</f>
        <v>6126.6666666666661</v>
      </c>
      <c r="J1346" t="str">
        <f ca="1">IF(C1346=1,60*SummonTypeTable!$Q$2-OFFSET(I1346,0,-4),
IF(I1346&lt;&gt;OFFSET(I1346,-1,0),OFFSET(I1346,-1,0)-OFFSET(I1346,0,-4),""))</f>
        <v/>
      </c>
      <c r="K1346" t="str">
        <f ca="1">IF(C1346=1,60*SummonTypeTable!$Q$2/OFFSET(I1346,0,-4),
IF(I1346&lt;&gt;OFFSET(I1346,-1,0),OFFSET(I1346,-1,0)/OFFSET(I1346,0,-4),""))</f>
        <v/>
      </c>
      <c r="L1346" t="str">
        <f t="shared" ca="1" si="249"/>
        <v>cu</v>
      </c>
      <c r="M1346" t="s">
        <v>81</v>
      </c>
      <c r="N1346" t="s">
        <v>147</v>
      </c>
      <c r="O1346">
        <v>10600</v>
      </c>
      <c r="P1346" t="str">
        <f t="shared" si="252"/>
        <v/>
      </c>
      <c r="Q1346" t="str">
        <f t="shared" ca="1" si="248"/>
        <v>cu</v>
      </c>
      <c r="R1346" t="s">
        <v>81</v>
      </c>
      <c r="S1346" t="s">
        <v>147</v>
      </c>
      <c r="T1346">
        <v>5300</v>
      </c>
      <c r="U1346" t="str">
        <f t="shared" ref="U1346:U1409" ca="1" si="258">IF(LEN(L1346)=0,"",L1346)</f>
        <v>cu</v>
      </c>
      <c r="V1346" t="str">
        <f t="shared" si="253"/>
        <v>GO</v>
      </c>
      <c r="W1346">
        <f t="shared" si="254"/>
        <v>10600</v>
      </c>
      <c r="X1346" t="str">
        <f t="shared" ca="1" si="255"/>
        <v>cu</v>
      </c>
      <c r="Y1346" t="str">
        <f t="shared" si="256"/>
        <v>GO</v>
      </c>
      <c r="Z1346">
        <f t="shared" si="257"/>
        <v>5300</v>
      </c>
    </row>
    <row r="1347" spans="1:26">
      <c r="A1347" t="str">
        <f t="shared" si="250"/>
        <v>rt4</v>
      </c>
      <c r="B1347" t="str">
        <f t="shared" si="251"/>
        <v>루틴4</v>
      </c>
      <c r="C1347">
        <v>210</v>
      </c>
      <c r="D1347">
        <v>135</v>
      </c>
      <c r="E1347">
        <f t="shared" ca="1" si="244"/>
        <v>18563</v>
      </c>
      <c r="F1347">
        <f ca="1">(60+SUMIF(OFFSET(N1347,-$C1347+1,0,$C1347),"EN",OFFSET(O1347,-$C1347+1,0,$C1347)))*SummonTypeTable!$Q$2</f>
        <v>6126.6666666666661</v>
      </c>
      <c r="G1347" t="str">
        <f ca="1">IF(C1347=1,60*SummonTypeTable!$Q$2-OFFSET(F1347,0,-1),
IF(F1347&lt;&gt;OFFSET(F1347,-1,0),OFFSET(F1347,-1,0)-OFFSET(F1347,0,-1),""))</f>
        <v/>
      </c>
      <c r="H1347" t="str">
        <f ca="1">IF(C1347=1,60*SummonTypeTable!$Q$2/OFFSET(F1347,0,-1),
IF(F1347&lt;&gt;OFFSET(F1347,-1,0),OFFSET(F1347,-1,0)/OFFSET(F1347,0,-1),""))</f>
        <v/>
      </c>
      <c r="I1347">
        <f ca="1">(60+SUMIF(OFFSET(N1347,-$C1347+1,0,$C1347),"EN",OFFSET(O1347,-$C1347+1,0,$C1347))+SUMIF(OFFSET(S1347,-$C1347+1,0,$C1347),"EN",OFFSET(T1347,-$C1347+1,0,$C1347)))*SummonTypeTable!$Q$2</f>
        <v>6126.6666666666661</v>
      </c>
      <c r="J1347" t="str">
        <f ca="1">IF(C1347=1,60*SummonTypeTable!$Q$2-OFFSET(I1347,0,-4),
IF(I1347&lt;&gt;OFFSET(I1347,-1,0),OFFSET(I1347,-1,0)-OFFSET(I1347,0,-4),""))</f>
        <v/>
      </c>
      <c r="K1347" t="str">
        <f ca="1">IF(C1347=1,60*SummonTypeTable!$Q$2/OFFSET(I1347,0,-4),
IF(I1347&lt;&gt;OFFSET(I1347,-1,0),OFFSET(I1347,-1,0)/OFFSET(I1347,0,-4),""))</f>
        <v/>
      </c>
      <c r="L1347" t="str">
        <f t="shared" ca="1" si="249"/>
        <v>cu</v>
      </c>
      <c r="M1347" t="s">
        <v>81</v>
      </c>
      <c r="N1347" t="s">
        <v>147</v>
      </c>
      <c r="O1347">
        <v>10650</v>
      </c>
      <c r="P1347" t="str">
        <f t="shared" si="252"/>
        <v/>
      </c>
      <c r="Q1347" t="str">
        <f t="shared" ca="1" si="248"/>
        <v>cu</v>
      </c>
      <c r="R1347" t="s">
        <v>81</v>
      </c>
      <c r="S1347" t="s">
        <v>147</v>
      </c>
      <c r="T1347">
        <v>5325</v>
      </c>
      <c r="U1347" t="str">
        <f t="shared" ca="1" si="258"/>
        <v>cu</v>
      </c>
      <c r="V1347" t="str">
        <f t="shared" si="253"/>
        <v>GO</v>
      </c>
      <c r="W1347">
        <f t="shared" si="254"/>
        <v>10650</v>
      </c>
      <c r="X1347" t="str">
        <f t="shared" ca="1" si="255"/>
        <v>cu</v>
      </c>
      <c r="Y1347" t="str">
        <f t="shared" si="256"/>
        <v>GO</v>
      </c>
      <c r="Z1347">
        <f t="shared" si="257"/>
        <v>5325</v>
      </c>
    </row>
    <row r="1348" spans="1:26">
      <c r="A1348" t="str">
        <f t="shared" si="250"/>
        <v>rt4</v>
      </c>
      <c r="B1348" t="str">
        <f t="shared" si="251"/>
        <v>루틴4</v>
      </c>
      <c r="C1348">
        <v>211</v>
      </c>
      <c r="D1348">
        <v>289</v>
      </c>
      <c r="E1348">
        <f t="shared" ca="1" si="244"/>
        <v>18852</v>
      </c>
      <c r="F1348">
        <f ca="1">(60+SUMIF(OFFSET(N1348,-$C1348+1,0,$C1348),"EN",OFFSET(O1348,-$C1348+1,0,$C1348)))*SummonTypeTable!$Q$2</f>
        <v>6453.333333333333</v>
      </c>
      <c r="G1348">
        <f ca="1">IF(C1348=1,60*SummonTypeTable!$Q$2-OFFSET(F1348,0,-1),
IF(F1348&lt;&gt;OFFSET(F1348,-1,0),OFFSET(F1348,-1,0)-OFFSET(F1348,0,-1),""))</f>
        <v>-12725.333333333334</v>
      </c>
      <c r="H1348">
        <f ca="1">IF(C1348=1,60*SummonTypeTable!$Q$2/OFFSET(F1348,0,-1),
IF(F1348&lt;&gt;OFFSET(F1348,-1,0),OFFSET(F1348,-1,0)/OFFSET(F1348,0,-1),""))</f>
        <v>0.32498762288704997</v>
      </c>
      <c r="I1348">
        <f ca="1">(60+SUMIF(OFFSET(N1348,-$C1348+1,0,$C1348),"EN",OFFSET(O1348,-$C1348+1,0,$C1348))+SUMIF(OFFSET(S1348,-$C1348+1,0,$C1348),"EN",OFFSET(T1348,-$C1348+1,0,$C1348)))*SummonTypeTable!$Q$2</f>
        <v>6453.333333333333</v>
      </c>
      <c r="J1348">
        <f ca="1">IF(C1348=1,60*SummonTypeTable!$Q$2-OFFSET(I1348,0,-4),
IF(I1348&lt;&gt;OFFSET(I1348,-1,0),OFFSET(I1348,-1,0)-OFFSET(I1348,0,-4),""))</f>
        <v>-12725.333333333334</v>
      </c>
      <c r="K1348">
        <f ca="1">IF(C1348=1,60*SummonTypeTable!$Q$2/OFFSET(I1348,0,-4),
IF(I1348&lt;&gt;OFFSET(I1348,-1,0),OFFSET(I1348,-1,0)/OFFSET(I1348,0,-4),""))</f>
        <v>0.32498762288704997</v>
      </c>
      <c r="L1348" t="str">
        <f t="shared" ca="1" si="249"/>
        <v>cu</v>
      </c>
      <c r="M1348" t="s">
        <v>81</v>
      </c>
      <c r="N1348" t="s">
        <v>146</v>
      </c>
      <c r="O1348">
        <v>490</v>
      </c>
      <c r="P1348" t="str">
        <f t="shared" si="252"/>
        <v>에너지너무많음</v>
      </c>
      <c r="Q1348" t="str">
        <f t="shared" ref="Q1348:Q1411" ca="1" si="259">IF(ISBLANK(R1348),"",
VLOOKUP(R1348,OFFSET(INDIRECT("$A:$B"),0,MATCH(R$1&amp;"_Verify",INDIRECT("$1:$1"),0)-1),2,0)
)</f>
        <v>cu</v>
      </c>
      <c r="R1348" t="s">
        <v>81</v>
      </c>
      <c r="S1348" t="s">
        <v>147</v>
      </c>
      <c r="T1348">
        <v>5350</v>
      </c>
      <c r="U1348" t="str">
        <f t="shared" ca="1" si="258"/>
        <v>cu</v>
      </c>
      <c r="V1348" t="str">
        <f t="shared" si="253"/>
        <v>EN</v>
      </c>
      <c r="W1348">
        <f t="shared" si="254"/>
        <v>490</v>
      </c>
      <c r="X1348" t="str">
        <f t="shared" ca="1" si="255"/>
        <v>cu</v>
      </c>
      <c r="Y1348" t="str">
        <f t="shared" si="256"/>
        <v>GO</v>
      </c>
      <c r="Z1348">
        <f t="shared" si="257"/>
        <v>5350</v>
      </c>
    </row>
    <row r="1349" spans="1:26">
      <c r="A1349" t="str">
        <f t="shared" si="250"/>
        <v>rt4</v>
      </c>
      <c r="B1349" t="str">
        <f t="shared" si="251"/>
        <v>루틴4</v>
      </c>
      <c r="C1349">
        <v>212</v>
      </c>
      <c r="D1349">
        <v>101</v>
      </c>
      <c r="E1349">
        <f t="shared" ca="1" si="244"/>
        <v>18953</v>
      </c>
      <c r="F1349">
        <f ca="1">(60+SUMIF(OFFSET(N1349,-$C1349+1,0,$C1349),"EN",OFFSET(O1349,-$C1349+1,0,$C1349)))*SummonTypeTable!$Q$2</f>
        <v>6453.333333333333</v>
      </c>
      <c r="G1349" t="str">
        <f ca="1">IF(C1349=1,60*SummonTypeTable!$Q$2-OFFSET(F1349,0,-1),
IF(F1349&lt;&gt;OFFSET(F1349,-1,0),OFFSET(F1349,-1,0)-OFFSET(F1349,0,-1),""))</f>
        <v/>
      </c>
      <c r="H1349" t="str">
        <f ca="1">IF(C1349=1,60*SummonTypeTable!$Q$2/OFFSET(F1349,0,-1),
IF(F1349&lt;&gt;OFFSET(F1349,-1,0),OFFSET(F1349,-1,0)/OFFSET(F1349,0,-1),""))</f>
        <v/>
      </c>
      <c r="I1349">
        <f ca="1">(60+SUMIF(OFFSET(N1349,-$C1349+1,0,$C1349),"EN",OFFSET(O1349,-$C1349+1,0,$C1349))+SUMIF(OFFSET(S1349,-$C1349+1,0,$C1349),"EN",OFFSET(T1349,-$C1349+1,0,$C1349)))*SummonTypeTable!$Q$2</f>
        <v>6453.333333333333</v>
      </c>
      <c r="J1349" t="str">
        <f ca="1">IF(C1349=1,60*SummonTypeTable!$Q$2-OFFSET(I1349,0,-4),
IF(I1349&lt;&gt;OFFSET(I1349,-1,0),OFFSET(I1349,-1,0)-OFFSET(I1349,0,-4),""))</f>
        <v/>
      </c>
      <c r="K1349" t="str">
        <f ca="1">IF(C1349=1,60*SummonTypeTable!$Q$2/OFFSET(I1349,0,-4),
IF(I1349&lt;&gt;OFFSET(I1349,-1,0),OFFSET(I1349,-1,0)/OFFSET(I1349,0,-4),""))</f>
        <v/>
      </c>
      <c r="L1349" t="str">
        <f t="shared" ca="1" si="249"/>
        <v>cu</v>
      </c>
      <c r="M1349" t="s">
        <v>81</v>
      </c>
      <c r="N1349" t="s">
        <v>147</v>
      </c>
      <c r="O1349">
        <v>10750</v>
      </c>
      <c r="P1349" t="str">
        <f t="shared" si="252"/>
        <v/>
      </c>
      <c r="Q1349" t="str">
        <f t="shared" ca="1" si="259"/>
        <v>cu</v>
      </c>
      <c r="R1349" t="s">
        <v>81</v>
      </c>
      <c r="S1349" t="s">
        <v>147</v>
      </c>
      <c r="T1349">
        <v>5375</v>
      </c>
      <c r="U1349" t="str">
        <f t="shared" ca="1" si="258"/>
        <v>cu</v>
      </c>
      <c r="V1349" t="str">
        <f t="shared" si="253"/>
        <v>GO</v>
      </c>
      <c r="W1349">
        <f t="shared" si="254"/>
        <v>10750</v>
      </c>
      <c r="X1349" t="str">
        <f t="shared" ca="1" si="255"/>
        <v>cu</v>
      </c>
      <c r="Y1349" t="str">
        <f t="shared" si="256"/>
        <v>GO</v>
      </c>
      <c r="Z1349">
        <f t="shared" si="257"/>
        <v>5375</v>
      </c>
    </row>
    <row r="1350" spans="1:26">
      <c r="A1350" t="str">
        <f t="shared" si="250"/>
        <v>rt4</v>
      </c>
      <c r="B1350" t="str">
        <f t="shared" si="251"/>
        <v>루틴4</v>
      </c>
      <c r="C1350">
        <v>213</v>
      </c>
      <c r="D1350">
        <v>258</v>
      </c>
      <c r="E1350">
        <f t="shared" ca="1" si="244"/>
        <v>19211</v>
      </c>
      <c r="F1350">
        <f ca="1">(60+SUMIF(OFFSET(N1350,-$C1350+1,0,$C1350),"EN",OFFSET(O1350,-$C1350+1,0,$C1350)))*SummonTypeTable!$Q$2</f>
        <v>6453.333333333333</v>
      </c>
      <c r="G1350" t="str">
        <f ca="1">IF(C1350=1,60*SummonTypeTable!$Q$2-OFFSET(F1350,0,-1),
IF(F1350&lt;&gt;OFFSET(F1350,-1,0),OFFSET(F1350,-1,0)-OFFSET(F1350,0,-1),""))</f>
        <v/>
      </c>
      <c r="H1350" t="str">
        <f ca="1">IF(C1350=1,60*SummonTypeTable!$Q$2/OFFSET(F1350,0,-1),
IF(F1350&lt;&gt;OFFSET(F1350,-1,0),OFFSET(F1350,-1,0)/OFFSET(F1350,0,-1),""))</f>
        <v/>
      </c>
      <c r="I1350">
        <f ca="1">(60+SUMIF(OFFSET(N1350,-$C1350+1,0,$C1350),"EN",OFFSET(O1350,-$C1350+1,0,$C1350))+SUMIF(OFFSET(S1350,-$C1350+1,0,$C1350),"EN",OFFSET(T1350,-$C1350+1,0,$C1350)))*SummonTypeTable!$Q$2</f>
        <v>6453.333333333333</v>
      </c>
      <c r="J1350" t="str">
        <f ca="1">IF(C1350=1,60*SummonTypeTable!$Q$2-OFFSET(I1350,0,-4),
IF(I1350&lt;&gt;OFFSET(I1350,-1,0),OFFSET(I1350,-1,0)-OFFSET(I1350,0,-4),""))</f>
        <v/>
      </c>
      <c r="K1350" t="str">
        <f ca="1">IF(C1350=1,60*SummonTypeTable!$Q$2/OFFSET(I1350,0,-4),
IF(I1350&lt;&gt;OFFSET(I1350,-1,0),OFFSET(I1350,-1,0)/OFFSET(I1350,0,-4),""))</f>
        <v/>
      </c>
      <c r="L1350" t="str">
        <f t="shared" ca="1" si="249"/>
        <v>it</v>
      </c>
      <c r="M1350" t="s">
        <v>139</v>
      </c>
      <c r="N1350" t="s">
        <v>158</v>
      </c>
      <c r="O1350">
        <v>3</v>
      </c>
      <c r="P1350" t="str">
        <f t="shared" si="252"/>
        <v/>
      </c>
      <c r="Q1350" t="str">
        <f t="shared" ca="1" si="259"/>
        <v>cu</v>
      </c>
      <c r="R1350" t="s">
        <v>81</v>
      </c>
      <c r="S1350" t="s">
        <v>147</v>
      </c>
      <c r="T1350">
        <v>5400</v>
      </c>
      <c r="U1350" t="str">
        <f t="shared" ca="1" si="258"/>
        <v>it</v>
      </c>
      <c r="V1350" t="str">
        <f t="shared" si="253"/>
        <v>Cash_sEquipGacha</v>
      </c>
      <c r="W1350">
        <f t="shared" si="254"/>
        <v>3</v>
      </c>
      <c r="X1350" t="str">
        <f t="shared" ca="1" si="255"/>
        <v>cu</v>
      </c>
      <c r="Y1350" t="str">
        <f t="shared" si="256"/>
        <v>GO</v>
      </c>
      <c r="Z1350">
        <f t="shared" si="257"/>
        <v>5400</v>
      </c>
    </row>
    <row r="1351" spans="1:26">
      <c r="A1351" t="str">
        <f t="shared" si="250"/>
        <v>rt4</v>
      </c>
      <c r="B1351" t="str">
        <f t="shared" si="251"/>
        <v>루틴4</v>
      </c>
      <c r="C1351">
        <v>214</v>
      </c>
      <c r="D1351">
        <v>513</v>
      </c>
      <c r="E1351">
        <f t="shared" ref="E1351:E1414" ca="1" si="260">IF(A1351&lt;&gt;OFFSET(A1351,-1,0),D1351,OFFSET(E1351,-1,0)+D1351)</f>
        <v>19724</v>
      </c>
      <c r="F1351">
        <f ca="1">(60+SUMIF(OFFSET(N1351,-$C1351+1,0,$C1351),"EN",OFFSET(O1351,-$C1351+1,0,$C1351)))*SummonTypeTable!$Q$2</f>
        <v>6453.333333333333</v>
      </c>
      <c r="G1351" t="str">
        <f ca="1">IF(C1351=1,60*SummonTypeTable!$Q$2-OFFSET(F1351,0,-1),
IF(F1351&lt;&gt;OFFSET(F1351,-1,0),OFFSET(F1351,-1,0)-OFFSET(F1351,0,-1),""))</f>
        <v/>
      </c>
      <c r="H1351" t="str">
        <f ca="1">IF(C1351=1,60*SummonTypeTable!$Q$2/OFFSET(F1351,0,-1),
IF(F1351&lt;&gt;OFFSET(F1351,-1,0),OFFSET(F1351,-1,0)/OFFSET(F1351,0,-1),""))</f>
        <v/>
      </c>
      <c r="I1351">
        <f ca="1">(60+SUMIF(OFFSET(N1351,-$C1351+1,0,$C1351),"EN",OFFSET(O1351,-$C1351+1,0,$C1351))+SUMIF(OFFSET(S1351,-$C1351+1,0,$C1351),"EN",OFFSET(T1351,-$C1351+1,0,$C1351)))*SummonTypeTable!$Q$2</f>
        <v>6453.333333333333</v>
      </c>
      <c r="J1351" t="str">
        <f ca="1">IF(C1351=1,60*SummonTypeTable!$Q$2-OFFSET(I1351,0,-4),
IF(I1351&lt;&gt;OFFSET(I1351,-1,0),OFFSET(I1351,-1,0)-OFFSET(I1351,0,-4),""))</f>
        <v/>
      </c>
      <c r="K1351" t="str">
        <f ca="1">IF(C1351=1,60*SummonTypeTable!$Q$2/OFFSET(I1351,0,-4),
IF(I1351&lt;&gt;OFFSET(I1351,-1,0),OFFSET(I1351,-1,0)/OFFSET(I1351,0,-4),""))</f>
        <v/>
      </c>
      <c r="L1351" t="str">
        <f t="shared" ca="1" si="249"/>
        <v>cu</v>
      </c>
      <c r="M1351" t="s">
        <v>81</v>
      </c>
      <c r="N1351" t="s">
        <v>153</v>
      </c>
      <c r="O1351">
        <v>36</v>
      </c>
      <c r="P1351" t="str">
        <f t="shared" si="252"/>
        <v/>
      </c>
      <c r="Q1351" t="str">
        <f t="shared" ca="1" si="259"/>
        <v>cu</v>
      </c>
      <c r="R1351" t="s">
        <v>81</v>
      </c>
      <c r="S1351" t="s">
        <v>153</v>
      </c>
      <c r="T1351">
        <v>12</v>
      </c>
      <c r="U1351" t="str">
        <f t="shared" ca="1" si="258"/>
        <v>cu</v>
      </c>
      <c r="V1351" t="str">
        <f t="shared" si="253"/>
        <v>DI</v>
      </c>
      <c r="W1351">
        <f t="shared" si="254"/>
        <v>36</v>
      </c>
      <c r="X1351" t="str">
        <f t="shared" ca="1" si="255"/>
        <v>cu</v>
      </c>
      <c r="Y1351" t="str">
        <f t="shared" si="256"/>
        <v>DI</v>
      </c>
      <c r="Z1351">
        <f t="shared" si="257"/>
        <v>12</v>
      </c>
    </row>
    <row r="1352" spans="1:26">
      <c r="A1352" t="str">
        <f t="shared" si="250"/>
        <v>rt4</v>
      </c>
      <c r="B1352" t="str">
        <f t="shared" si="251"/>
        <v>루틴4</v>
      </c>
      <c r="C1352">
        <v>215</v>
      </c>
      <c r="D1352">
        <v>135</v>
      </c>
      <c r="E1352">
        <f t="shared" ca="1" si="260"/>
        <v>19859</v>
      </c>
      <c r="F1352">
        <f ca="1">(60+SUMIF(OFFSET(N1352,-$C1352+1,0,$C1352),"EN",OFFSET(O1352,-$C1352+1,0,$C1352)))*SummonTypeTable!$Q$2</f>
        <v>6453.333333333333</v>
      </c>
      <c r="G1352" t="str">
        <f ca="1">IF(C1352=1,60*SummonTypeTable!$Q$2-OFFSET(F1352,0,-1),
IF(F1352&lt;&gt;OFFSET(F1352,-1,0),OFFSET(F1352,-1,0)-OFFSET(F1352,0,-1),""))</f>
        <v/>
      </c>
      <c r="H1352" t="str">
        <f ca="1">IF(C1352=1,60*SummonTypeTable!$Q$2/OFFSET(F1352,0,-1),
IF(F1352&lt;&gt;OFFSET(F1352,-1,0),OFFSET(F1352,-1,0)/OFFSET(F1352,0,-1),""))</f>
        <v/>
      </c>
      <c r="I1352">
        <f ca="1">(60+SUMIF(OFFSET(N1352,-$C1352+1,0,$C1352),"EN",OFFSET(O1352,-$C1352+1,0,$C1352))+SUMIF(OFFSET(S1352,-$C1352+1,0,$C1352),"EN",OFFSET(T1352,-$C1352+1,0,$C1352)))*SummonTypeTable!$Q$2</f>
        <v>6453.333333333333</v>
      </c>
      <c r="J1352" t="str">
        <f ca="1">IF(C1352=1,60*SummonTypeTable!$Q$2-OFFSET(I1352,0,-4),
IF(I1352&lt;&gt;OFFSET(I1352,-1,0),OFFSET(I1352,-1,0)-OFFSET(I1352,0,-4),""))</f>
        <v/>
      </c>
      <c r="K1352" t="str">
        <f ca="1">IF(C1352=1,60*SummonTypeTable!$Q$2/OFFSET(I1352,0,-4),
IF(I1352&lt;&gt;OFFSET(I1352,-1,0),OFFSET(I1352,-1,0)/OFFSET(I1352,0,-4),""))</f>
        <v/>
      </c>
      <c r="L1352" t="str">
        <f t="shared" ca="1" si="249"/>
        <v>cu</v>
      </c>
      <c r="M1352" t="s">
        <v>81</v>
      </c>
      <c r="N1352" t="s">
        <v>147</v>
      </c>
      <c r="O1352">
        <v>10900</v>
      </c>
      <c r="P1352" t="str">
        <f t="shared" si="252"/>
        <v/>
      </c>
      <c r="Q1352" t="str">
        <f t="shared" ca="1" si="259"/>
        <v>cu</v>
      </c>
      <c r="R1352" t="s">
        <v>81</v>
      </c>
      <c r="S1352" t="s">
        <v>147</v>
      </c>
      <c r="T1352">
        <v>5450</v>
      </c>
      <c r="U1352" t="str">
        <f t="shared" ca="1" si="258"/>
        <v>cu</v>
      </c>
      <c r="V1352" t="str">
        <f t="shared" si="253"/>
        <v>GO</v>
      </c>
      <c r="W1352">
        <f t="shared" si="254"/>
        <v>10900</v>
      </c>
      <c r="X1352" t="str">
        <f t="shared" ca="1" si="255"/>
        <v>cu</v>
      </c>
      <c r="Y1352" t="str">
        <f t="shared" si="256"/>
        <v>GO</v>
      </c>
      <c r="Z1352">
        <f t="shared" si="257"/>
        <v>5450</v>
      </c>
    </row>
    <row r="1353" spans="1:26">
      <c r="A1353" t="str">
        <f t="shared" si="250"/>
        <v>rt4</v>
      </c>
      <c r="B1353" t="str">
        <f t="shared" si="251"/>
        <v>루틴4</v>
      </c>
      <c r="C1353">
        <v>216</v>
      </c>
      <c r="D1353">
        <v>284</v>
      </c>
      <c r="E1353">
        <f t="shared" ca="1" si="260"/>
        <v>20143</v>
      </c>
      <c r="F1353">
        <f ca="1">(60+SUMIF(OFFSET(N1353,-$C1353+1,0,$C1353),"EN",OFFSET(O1353,-$C1353+1,0,$C1353)))*SummonTypeTable!$Q$2</f>
        <v>6453.333333333333</v>
      </c>
      <c r="G1353" t="str">
        <f ca="1">IF(C1353=1,60*SummonTypeTable!$Q$2-OFFSET(F1353,0,-1),
IF(F1353&lt;&gt;OFFSET(F1353,-1,0),OFFSET(F1353,-1,0)-OFFSET(F1353,0,-1),""))</f>
        <v/>
      </c>
      <c r="H1353" t="str">
        <f ca="1">IF(C1353=1,60*SummonTypeTable!$Q$2/OFFSET(F1353,0,-1),
IF(F1353&lt;&gt;OFFSET(F1353,-1,0),OFFSET(F1353,-1,0)/OFFSET(F1353,0,-1),""))</f>
        <v/>
      </c>
      <c r="I1353">
        <f ca="1">(60+SUMIF(OFFSET(N1353,-$C1353+1,0,$C1353),"EN",OFFSET(O1353,-$C1353+1,0,$C1353))+SUMIF(OFFSET(S1353,-$C1353+1,0,$C1353),"EN",OFFSET(T1353,-$C1353+1,0,$C1353)))*SummonTypeTable!$Q$2</f>
        <v>6453.333333333333</v>
      </c>
      <c r="J1353" t="str">
        <f ca="1">IF(C1353=1,60*SummonTypeTable!$Q$2-OFFSET(I1353,0,-4),
IF(I1353&lt;&gt;OFFSET(I1353,-1,0),OFFSET(I1353,-1,0)-OFFSET(I1353,0,-4),""))</f>
        <v/>
      </c>
      <c r="K1353" t="str">
        <f ca="1">IF(C1353=1,60*SummonTypeTable!$Q$2/OFFSET(I1353,0,-4),
IF(I1353&lt;&gt;OFFSET(I1353,-1,0),OFFSET(I1353,-1,0)/OFFSET(I1353,0,-4),""))</f>
        <v/>
      </c>
      <c r="L1353" t="str">
        <f t="shared" ca="1" si="249"/>
        <v>it</v>
      </c>
      <c r="M1353" t="s">
        <v>139</v>
      </c>
      <c r="N1353" t="s">
        <v>138</v>
      </c>
      <c r="O1353">
        <v>20</v>
      </c>
      <c r="P1353" t="str">
        <f t="shared" si="252"/>
        <v/>
      </c>
      <c r="Q1353" t="str">
        <f t="shared" ca="1" si="259"/>
        <v>cu</v>
      </c>
      <c r="R1353" t="s">
        <v>81</v>
      </c>
      <c r="S1353" t="s">
        <v>147</v>
      </c>
      <c r="T1353">
        <v>5475</v>
      </c>
      <c r="U1353" t="str">
        <f t="shared" ca="1" si="258"/>
        <v>it</v>
      </c>
      <c r="V1353" t="str">
        <f t="shared" si="253"/>
        <v>Cash_sSpellGacha</v>
      </c>
      <c r="W1353">
        <f t="shared" si="254"/>
        <v>20</v>
      </c>
      <c r="X1353" t="str">
        <f t="shared" ca="1" si="255"/>
        <v>cu</v>
      </c>
      <c r="Y1353" t="str">
        <f t="shared" si="256"/>
        <v>GO</v>
      </c>
      <c r="Z1353">
        <f t="shared" si="257"/>
        <v>5475</v>
      </c>
    </row>
    <row r="1354" spans="1:26">
      <c r="A1354" t="str">
        <f t="shared" si="250"/>
        <v>rt4</v>
      </c>
      <c r="B1354" t="str">
        <f t="shared" si="251"/>
        <v>루틴4</v>
      </c>
      <c r="C1354">
        <v>217</v>
      </c>
      <c r="D1354">
        <v>481</v>
      </c>
      <c r="E1354">
        <f t="shared" ca="1" si="260"/>
        <v>20624</v>
      </c>
      <c r="F1354">
        <f ca="1">(60+SUMIF(OFFSET(N1354,-$C1354+1,0,$C1354),"EN",OFFSET(O1354,-$C1354+1,0,$C1354)))*SummonTypeTable!$Q$2</f>
        <v>6760</v>
      </c>
      <c r="G1354">
        <f ca="1">IF(C1354=1,60*SummonTypeTable!$Q$2-OFFSET(F1354,0,-1),
IF(F1354&lt;&gt;OFFSET(F1354,-1,0),OFFSET(F1354,-1,0)-OFFSET(F1354,0,-1),""))</f>
        <v>-14170.666666666668</v>
      </c>
      <c r="H1354">
        <f ca="1">IF(C1354=1,60*SummonTypeTable!$Q$2/OFFSET(F1354,0,-1),
IF(F1354&lt;&gt;OFFSET(F1354,-1,0),OFFSET(F1354,-1,0)/OFFSET(F1354,0,-1),""))</f>
        <v>0.31290405999482801</v>
      </c>
      <c r="I1354">
        <f ca="1">(60+SUMIF(OFFSET(N1354,-$C1354+1,0,$C1354),"EN",OFFSET(O1354,-$C1354+1,0,$C1354))+SUMIF(OFFSET(S1354,-$C1354+1,0,$C1354),"EN",OFFSET(T1354,-$C1354+1,0,$C1354)))*SummonTypeTable!$Q$2</f>
        <v>6760</v>
      </c>
      <c r="J1354">
        <f ca="1">IF(C1354=1,60*SummonTypeTable!$Q$2-OFFSET(I1354,0,-4),
IF(I1354&lt;&gt;OFFSET(I1354,-1,0),OFFSET(I1354,-1,0)-OFFSET(I1354,0,-4),""))</f>
        <v>-14170.666666666668</v>
      </c>
      <c r="K1354">
        <f ca="1">IF(C1354=1,60*SummonTypeTable!$Q$2/OFFSET(I1354,0,-4),
IF(I1354&lt;&gt;OFFSET(I1354,-1,0),OFFSET(I1354,-1,0)/OFFSET(I1354,0,-4),""))</f>
        <v>0.31290405999482801</v>
      </c>
      <c r="L1354" t="str">
        <f t="shared" ca="1" si="249"/>
        <v>cu</v>
      </c>
      <c r="M1354" t="s">
        <v>81</v>
      </c>
      <c r="N1354" t="s">
        <v>146</v>
      </c>
      <c r="O1354">
        <v>460</v>
      </c>
      <c r="P1354" t="str">
        <f t="shared" si="252"/>
        <v>에너지너무많음</v>
      </c>
      <c r="Q1354" t="str">
        <f t="shared" ca="1" si="259"/>
        <v>cu</v>
      </c>
      <c r="R1354" t="s">
        <v>81</v>
      </c>
      <c r="S1354" t="s">
        <v>147</v>
      </c>
      <c r="T1354">
        <v>5500</v>
      </c>
      <c r="U1354" t="str">
        <f t="shared" ca="1" si="258"/>
        <v>cu</v>
      </c>
      <c r="V1354" t="str">
        <f t="shared" si="253"/>
        <v>EN</v>
      </c>
      <c r="W1354">
        <f t="shared" si="254"/>
        <v>460</v>
      </c>
      <c r="X1354" t="str">
        <f t="shared" ca="1" si="255"/>
        <v>cu</v>
      </c>
      <c r="Y1354" t="str">
        <f t="shared" si="256"/>
        <v>GO</v>
      </c>
      <c r="Z1354">
        <f t="shared" si="257"/>
        <v>5500</v>
      </c>
    </row>
    <row r="1355" spans="1:26">
      <c r="A1355" t="str">
        <f t="shared" si="250"/>
        <v>rt4</v>
      </c>
      <c r="B1355" t="str">
        <f t="shared" si="251"/>
        <v>루틴4</v>
      </c>
      <c r="C1355">
        <v>218</v>
      </c>
      <c r="D1355">
        <v>87</v>
      </c>
      <c r="E1355">
        <f t="shared" ca="1" si="260"/>
        <v>20711</v>
      </c>
      <c r="F1355">
        <f ca="1">(60+SUMIF(OFFSET(N1355,-$C1355+1,0,$C1355),"EN",OFFSET(O1355,-$C1355+1,0,$C1355)))*SummonTypeTable!$Q$2</f>
        <v>6760</v>
      </c>
      <c r="G1355" t="str">
        <f ca="1">IF(C1355=1,60*SummonTypeTable!$Q$2-OFFSET(F1355,0,-1),
IF(F1355&lt;&gt;OFFSET(F1355,-1,0),OFFSET(F1355,-1,0)-OFFSET(F1355,0,-1),""))</f>
        <v/>
      </c>
      <c r="H1355" t="str">
        <f ca="1">IF(C1355=1,60*SummonTypeTable!$Q$2/OFFSET(F1355,0,-1),
IF(F1355&lt;&gt;OFFSET(F1355,-1,0),OFFSET(F1355,-1,0)/OFFSET(F1355,0,-1),""))</f>
        <v/>
      </c>
      <c r="I1355">
        <f ca="1">(60+SUMIF(OFFSET(N1355,-$C1355+1,0,$C1355),"EN",OFFSET(O1355,-$C1355+1,0,$C1355))+SUMIF(OFFSET(S1355,-$C1355+1,0,$C1355),"EN",OFFSET(T1355,-$C1355+1,0,$C1355)))*SummonTypeTable!$Q$2</f>
        <v>6760</v>
      </c>
      <c r="J1355" t="str">
        <f ca="1">IF(C1355=1,60*SummonTypeTable!$Q$2-OFFSET(I1355,0,-4),
IF(I1355&lt;&gt;OFFSET(I1355,-1,0),OFFSET(I1355,-1,0)-OFFSET(I1355,0,-4),""))</f>
        <v/>
      </c>
      <c r="K1355" t="str">
        <f ca="1">IF(C1355=1,60*SummonTypeTable!$Q$2/OFFSET(I1355,0,-4),
IF(I1355&lt;&gt;OFFSET(I1355,-1,0),OFFSET(I1355,-1,0)/OFFSET(I1355,0,-4),""))</f>
        <v/>
      </c>
      <c r="L1355" t="str">
        <f t="shared" ca="1" si="249"/>
        <v>it</v>
      </c>
      <c r="M1355" t="s">
        <v>139</v>
      </c>
      <c r="N1355" t="s">
        <v>140</v>
      </c>
      <c r="O1355">
        <v>1</v>
      </c>
      <c r="P1355" t="str">
        <f t="shared" si="252"/>
        <v/>
      </c>
      <c r="Q1355" t="str">
        <f t="shared" ca="1" si="259"/>
        <v>cu</v>
      </c>
      <c r="R1355" t="s">
        <v>81</v>
      </c>
      <c r="S1355" t="s">
        <v>147</v>
      </c>
      <c r="T1355">
        <v>5525</v>
      </c>
      <c r="U1355" t="str">
        <f t="shared" ca="1" si="258"/>
        <v>it</v>
      </c>
      <c r="V1355" t="str">
        <f t="shared" si="253"/>
        <v>Cash_sCharacterGacha</v>
      </c>
      <c r="W1355">
        <f t="shared" si="254"/>
        <v>1</v>
      </c>
      <c r="X1355" t="str">
        <f t="shared" ca="1" si="255"/>
        <v>cu</v>
      </c>
      <c r="Y1355" t="str">
        <f t="shared" si="256"/>
        <v>GO</v>
      </c>
      <c r="Z1355">
        <f t="shared" si="257"/>
        <v>5525</v>
      </c>
    </row>
    <row r="1356" spans="1:26">
      <c r="A1356" t="str">
        <f t="shared" si="250"/>
        <v>rt4</v>
      </c>
      <c r="B1356" t="str">
        <f t="shared" si="251"/>
        <v>루틴4</v>
      </c>
      <c r="C1356">
        <v>219</v>
      </c>
      <c r="D1356">
        <v>247</v>
      </c>
      <c r="E1356">
        <f t="shared" ca="1" si="260"/>
        <v>20958</v>
      </c>
      <c r="F1356">
        <f ca="1">(60+SUMIF(OFFSET(N1356,-$C1356+1,0,$C1356),"EN",OFFSET(O1356,-$C1356+1,0,$C1356)))*SummonTypeTable!$Q$2</f>
        <v>6760</v>
      </c>
      <c r="G1356" t="str">
        <f ca="1">IF(C1356=1,60*SummonTypeTable!$Q$2-OFFSET(F1356,0,-1),
IF(F1356&lt;&gt;OFFSET(F1356,-1,0),OFFSET(F1356,-1,0)-OFFSET(F1356,0,-1),""))</f>
        <v/>
      </c>
      <c r="H1356" t="str">
        <f ca="1">IF(C1356=1,60*SummonTypeTable!$Q$2/OFFSET(F1356,0,-1),
IF(F1356&lt;&gt;OFFSET(F1356,-1,0),OFFSET(F1356,-1,0)/OFFSET(F1356,0,-1),""))</f>
        <v/>
      </c>
      <c r="I1356">
        <f ca="1">(60+SUMIF(OFFSET(N1356,-$C1356+1,0,$C1356),"EN",OFFSET(O1356,-$C1356+1,0,$C1356))+SUMIF(OFFSET(S1356,-$C1356+1,0,$C1356),"EN",OFFSET(T1356,-$C1356+1,0,$C1356)))*SummonTypeTable!$Q$2</f>
        <v>6760</v>
      </c>
      <c r="J1356" t="str">
        <f ca="1">IF(C1356=1,60*SummonTypeTable!$Q$2-OFFSET(I1356,0,-4),
IF(I1356&lt;&gt;OFFSET(I1356,-1,0),OFFSET(I1356,-1,0)-OFFSET(I1356,0,-4),""))</f>
        <v/>
      </c>
      <c r="K1356" t="str">
        <f ca="1">IF(C1356=1,60*SummonTypeTable!$Q$2/OFFSET(I1356,0,-4),
IF(I1356&lt;&gt;OFFSET(I1356,-1,0),OFFSET(I1356,-1,0)/OFFSET(I1356,0,-4),""))</f>
        <v/>
      </c>
      <c r="L1356" t="str">
        <f t="shared" ca="1" si="249"/>
        <v>cu</v>
      </c>
      <c r="M1356" t="s">
        <v>81</v>
      </c>
      <c r="N1356" t="s">
        <v>147</v>
      </c>
      <c r="O1356">
        <v>11100</v>
      </c>
      <c r="P1356" t="str">
        <f t="shared" si="252"/>
        <v/>
      </c>
      <c r="Q1356" t="str">
        <f t="shared" ca="1" si="259"/>
        <v>cu</v>
      </c>
      <c r="R1356" t="s">
        <v>81</v>
      </c>
      <c r="S1356" t="s">
        <v>147</v>
      </c>
      <c r="T1356">
        <v>5550</v>
      </c>
      <c r="U1356" t="str">
        <f t="shared" ca="1" si="258"/>
        <v>cu</v>
      </c>
      <c r="V1356" t="str">
        <f t="shared" si="253"/>
        <v>GO</v>
      </c>
      <c r="W1356">
        <f t="shared" si="254"/>
        <v>11100</v>
      </c>
      <c r="X1356" t="str">
        <f t="shared" ca="1" si="255"/>
        <v>cu</v>
      </c>
      <c r="Y1356" t="str">
        <f t="shared" si="256"/>
        <v>GO</v>
      </c>
      <c r="Z1356">
        <f t="shared" si="257"/>
        <v>5550</v>
      </c>
    </row>
    <row r="1357" spans="1:26">
      <c r="A1357" t="str">
        <f t="shared" si="250"/>
        <v>rt4</v>
      </c>
      <c r="B1357" t="str">
        <f t="shared" si="251"/>
        <v>루틴4</v>
      </c>
      <c r="C1357">
        <v>220</v>
      </c>
      <c r="D1357">
        <v>594</v>
      </c>
      <c r="E1357">
        <f t="shared" ca="1" si="260"/>
        <v>21552</v>
      </c>
      <c r="F1357">
        <f ca="1">(60+SUMIF(OFFSET(N1357,-$C1357+1,0,$C1357),"EN",OFFSET(O1357,-$C1357+1,0,$C1357)))*SummonTypeTable!$Q$2</f>
        <v>7090</v>
      </c>
      <c r="G1357">
        <f ca="1">IF(C1357=1,60*SummonTypeTable!$Q$2-OFFSET(F1357,0,-1),
IF(F1357&lt;&gt;OFFSET(F1357,-1,0),OFFSET(F1357,-1,0)-OFFSET(F1357,0,-1),""))</f>
        <v>-14792</v>
      </c>
      <c r="H1357">
        <f ca="1">IF(C1357=1,60*SummonTypeTable!$Q$2/OFFSET(F1357,0,-1),
IF(F1357&lt;&gt;OFFSET(F1357,-1,0),OFFSET(F1357,-1,0)/OFFSET(F1357,0,-1),""))</f>
        <v>0.31365998515219007</v>
      </c>
      <c r="I1357">
        <f ca="1">(60+SUMIF(OFFSET(N1357,-$C1357+1,0,$C1357),"EN",OFFSET(O1357,-$C1357+1,0,$C1357))+SUMIF(OFFSET(S1357,-$C1357+1,0,$C1357),"EN",OFFSET(T1357,-$C1357+1,0,$C1357)))*SummonTypeTable!$Q$2</f>
        <v>7090</v>
      </c>
      <c r="J1357">
        <f ca="1">IF(C1357=1,60*SummonTypeTable!$Q$2-OFFSET(I1357,0,-4),
IF(I1357&lt;&gt;OFFSET(I1357,-1,0),OFFSET(I1357,-1,0)-OFFSET(I1357,0,-4),""))</f>
        <v>-14792</v>
      </c>
      <c r="K1357">
        <f ca="1">IF(C1357=1,60*SummonTypeTable!$Q$2/OFFSET(I1357,0,-4),
IF(I1357&lt;&gt;OFFSET(I1357,-1,0),OFFSET(I1357,-1,0)/OFFSET(I1357,0,-4),""))</f>
        <v>0.31365998515219007</v>
      </c>
      <c r="L1357" t="str">
        <f t="shared" ca="1" si="249"/>
        <v>cu</v>
      </c>
      <c r="M1357" t="s">
        <v>81</v>
      </c>
      <c r="N1357" t="s">
        <v>146</v>
      </c>
      <c r="O1357">
        <v>495</v>
      </c>
      <c r="P1357" t="str">
        <f t="shared" si="252"/>
        <v>에너지너무많음</v>
      </c>
      <c r="Q1357" t="str">
        <f t="shared" ca="1" si="259"/>
        <v>cu</v>
      </c>
      <c r="R1357" t="s">
        <v>81</v>
      </c>
      <c r="S1357" t="s">
        <v>147</v>
      </c>
      <c r="T1357">
        <v>5575</v>
      </c>
      <c r="U1357" t="str">
        <f t="shared" ca="1" si="258"/>
        <v>cu</v>
      </c>
      <c r="V1357" t="str">
        <f t="shared" si="253"/>
        <v>EN</v>
      </c>
      <c r="W1357">
        <f t="shared" si="254"/>
        <v>495</v>
      </c>
      <c r="X1357" t="str">
        <f t="shared" ca="1" si="255"/>
        <v>cu</v>
      </c>
      <c r="Y1357" t="str">
        <f t="shared" si="256"/>
        <v>GO</v>
      </c>
      <c r="Z1357">
        <f t="shared" si="257"/>
        <v>5575</v>
      </c>
    </row>
    <row r="1358" spans="1:26">
      <c r="A1358" t="str">
        <f t="shared" si="250"/>
        <v>rt4</v>
      </c>
      <c r="B1358" t="str">
        <f t="shared" si="251"/>
        <v>루틴4</v>
      </c>
      <c r="C1358">
        <v>221</v>
      </c>
      <c r="D1358">
        <v>120</v>
      </c>
      <c r="E1358">
        <f t="shared" ca="1" si="260"/>
        <v>21672</v>
      </c>
      <c r="F1358">
        <f ca="1">(60+SUMIF(OFFSET(N1358,-$C1358+1,0,$C1358),"EN",OFFSET(O1358,-$C1358+1,0,$C1358)))*SummonTypeTable!$Q$2</f>
        <v>7090</v>
      </c>
      <c r="G1358" t="str">
        <f ca="1">IF(C1358=1,60*SummonTypeTable!$Q$2-OFFSET(F1358,0,-1),
IF(F1358&lt;&gt;OFFSET(F1358,-1,0),OFFSET(F1358,-1,0)-OFFSET(F1358,0,-1),""))</f>
        <v/>
      </c>
      <c r="H1358" t="str">
        <f ca="1">IF(C1358=1,60*SummonTypeTable!$Q$2/OFFSET(F1358,0,-1),
IF(F1358&lt;&gt;OFFSET(F1358,-1,0),OFFSET(F1358,-1,0)/OFFSET(F1358,0,-1),""))</f>
        <v/>
      </c>
      <c r="I1358">
        <f ca="1">(60+SUMIF(OFFSET(N1358,-$C1358+1,0,$C1358),"EN",OFFSET(O1358,-$C1358+1,0,$C1358))+SUMIF(OFFSET(S1358,-$C1358+1,0,$C1358),"EN",OFFSET(T1358,-$C1358+1,0,$C1358)))*SummonTypeTable!$Q$2</f>
        <v>7090</v>
      </c>
      <c r="J1358" t="str">
        <f ca="1">IF(C1358=1,60*SummonTypeTable!$Q$2-OFFSET(I1358,0,-4),
IF(I1358&lt;&gt;OFFSET(I1358,-1,0),OFFSET(I1358,-1,0)-OFFSET(I1358,0,-4),""))</f>
        <v/>
      </c>
      <c r="K1358" t="str">
        <f ca="1">IF(C1358=1,60*SummonTypeTable!$Q$2/OFFSET(I1358,0,-4),
IF(I1358&lt;&gt;OFFSET(I1358,-1,0),OFFSET(I1358,-1,0)/OFFSET(I1358,0,-4),""))</f>
        <v/>
      </c>
      <c r="L1358" t="str">
        <f t="shared" ref="L1358:L1421" ca="1" si="261">IF(ISBLANK(M1358),"",
VLOOKUP(M1358,OFFSET(INDIRECT("$A:$B"),0,MATCH(M$1&amp;"_Verify",INDIRECT("$1:$1"),0)-1),2,0)
)</f>
        <v>it</v>
      </c>
      <c r="M1358" t="s">
        <v>139</v>
      </c>
      <c r="N1358" t="s">
        <v>158</v>
      </c>
      <c r="O1358">
        <v>2</v>
      </c>
      <c r="P1358" t="str">
        <f t="shared" si="252"/>
        <v/>
      </c>
      <c r="Q1358" t="str">
        <f t="shared" ca="1" si="259"/>
        <v>cu</v>
      </c>
      <c r="R1358" t="s">
        <v>81</v>
      </c>
      <c r="S1358" t="s">
        <v>147</v>
      </c>
      <c r="T1358">
        <v>5600</v>
      </c>
      <c r="U1358" t="str">
        <f t="shared" ca="1" si="258"/>
        <v>it</v>
      </c>
      <c r="V1358" t="str">
        <f t="shared" si="253"/>
        <v>Cash_sEquipGacha</v>
      </c>
      <c r="W1358">
        <f t="shared" si="254"/>
        <v>2</v>
      </c>
      <c r="X1358" t="str">
        <f t="shared" ca="1" si="255"/>
        <v>cu</v>
      </c>
      <c r="Y1358" t="str">
        <f t="shared" si="256"/>
        <v>GO</v>
      </c>
      <c r="Z1358">
        <f t="shared" si="257"/>
        <v>5600</v>
      </c>
    </row>
    <row r="1359" spans="1:26">
      <c r="A1359" t="str">
        <f t="shared" si="250"/>
        <v>rt4</v>
      </c>
      <c r="B1359" t="str">
        <f t="shared" si="251"/>
        <v>루틴4</v>
      </c>
      <c r="C1359">
        <v>222</v>
      </c>
      <c r="D1359">
        <v>250</v>
      </c>
      <c r="E1359">
        <f t="shared" ca="1" si="260"/>
        <v>21922</v>
      </c>
      <c r="F1359">
        <f ca="1">(60+SUMIF(OFFSET(N1359,-$C1359+1,0,$C1359),"EN",OFFSET(O1359,-$C1359+1,0,$C1359)))*SummonTypeTable!$Q$2</f>
        <v>7090</v>
      </c>
      <c r="G1359" t="str">
        <f ca="1">IF(C1359=1,60*SummonTypeTable!$Q$2-OFFSET(F1359,0,-1),
IF(F1359&lt;&gt;OFFSET(F1359,-1,0),OFFSET(F1359,-1,0)-OFFSET(F1359,0,-1),""))</f>
        <v/>
      </c>
      <c r="H1359" t="str">
        <f ca="1">IF(C1359=1,60*SummonTypeTable!$Q$2/OFFSET(F1359,0,-1),
IF(F1359&lt;&gt;OFFSET(F1359,-1,0),OFFSET(F1359,-1,0)/OFFSET(F1359,0,-1),""))</f>
        <v/>
      </c>
      <c r="I1359">
        <f ca="1">(60+SUMIF(OFFSET(N1359,-$C1359+1,0,$C1359),"EN",OFFSET(O1359,-$C1359+1,0,$C1359))+SUMIF(OFFSET(S1359,-$C1359+1,0,$C1359),"EN",OFFSET(T1359,-$C1359+1,0,$C1359)))*SummonTypeTable!$Q$2</f>
        <v>7090</v>
      </c>
      <c r="J1359" t="str">
        <f ca="1">IF(C1359=1,60*SummonTypeTable!$Q$2-OFFSET(I1359,0,-4),
IF(I1359&lt;&gt;OFFSET(I1359,-1,0),OFFSET(I1359,-1,0)-OFFSET(I1359,0,-4),""))</f>
        <v/>
      </c>
      <c r="K1359" t="str">
        <f ca="1">IF(C1359=1,60*SummonTypeTable!$Q$2/OFFSET(I1359,0,-4),
IF(I1359&lt;&gt;OFFSET(I1359,-1,0),OFFSET(I1359,-1,0)/OFFSET(I1359,0,-4),""))</f>
        <v/>
      </c>
      <c r="L1359" t="str">
        <f t="shared" ca="1" si="261"/>
        <v>cu</v>
      </c>
      <c r="M1359" t="s">
        <v>81</v>
      </c>
      <c r="N1359" t="s">
        <v>147</v>
      </c>
      <c r="O1359">
        <v>11250</v>
      </c>
      <c r="P1359" t="str">
        <f t="shared" si="252"/>
        <v/>
      </c>
      <c r="Q1359" t="str">
        <f t="shared" ca="1" si="259"/>
        <v>cu</v>
      </c>
      <c r="R1359" t="s">
        <v>81</v>
      </c>
      <c r="S1359" t="s">
        <v>147</v>
      </c>
      <c r="T1359">
        <v>5625</v>
      </c>
      <c r="U1359" t="str">
        <f t="shared" ca="1" si="258"/>
        <v>cu</v>
      </c>
      <c r="V1359" t="str">
        <f t="shared" si="253"/>
        <v>GO</v>
      </c>
      <c r="W1359">
        <f t="shared" si="254"/>
        <v>11250</v>
      </c>
      <c r="X1359" t="str">
        <f t="shared" ca="1" si="255"/>
        <v>cu</v>
      </c>
      <c r="Y1359" t="str">
        <f t="shared" si="256"/>
        <v>GO</v>
      </c>
      <c r="Z1359">
        <f t="shared" si="257"/>
        <v>5625</v>
      </c>
    </row>
    <row r="1360" spans="1:26">
      <c r="A1360" t="str">
        <f t="shared" si="250"/>
        <v>rt4</v>
      </c>
      <c r="B1360" t="str">
        <f t="shared" si="251"/>
        <v>루틴4</v>
      </c>
      <c r="C1360">
        <v>223</v>
      </c>
      <c r="D1360">
        <v>586</v>
      </c>
      <c r="E1360">
        <f t="shared" ca="1" si="260"/>
        <v>22508</v>
      </c>
      <c r="F1360">
        <f ca="1">(60+SUMIF(OFFSET(N1360,-$C1360+1,0,$C1360),"EN",OFFSET(O1360,-$C1360+1,0,$C1360)))*SummonTypeTable!$Q$2</f>
        <v>7443.333333333333</v>
      </c>
      <c r="G1360">
        <f ca="1">IF(C1360=1,60*SummonTypeTable!$Q$2-OFFSET(F1360,0,-1),
IF(F1360&lt;&gt;OFFSET(F1360,-1,0),OFFSET(F1360,-1,0)-OFFSET(F1360,0,-1),""))</f>
        <v>-15418</v>
      </c>
      <c r="H1360">
        <f ca="1">IF(C1360=1,60*SummonTypeTable!$Q$2/OFFSET(F1360,0,-1),
IF(F1360&lt;&gt;OFFSET(F1360,-1,0),OFFSET(F1360,-1,0)/OFFSET(F1360,0,-1),""))</f>
        <v>0.31499911142704817</v>
      </c>
      <c r="I1360">
        <f ca="1">(60+SUMIF(OFFSET(N1360,-$C1360+1,0,$C1360),"EN",OFFSET(O1360,-$C1360+1,0,$C1360))+SUMIF(OFFSET(S1360,-$C1360+1,0,$C1360),"EN",OFFSET(T1360,-$C1360+1,0,$C1360)))*SummonTypeTable!$Q$2</f>
        <v>7443.333333333333</v>
      </c>
      <c r="J1360">
        <f ca="1">IF(C1360=1,60*SummonTypeTable!$Q$2-OFFSET(I1360,0,-4),
IF(I1360&lt;&gt;OFFSET(I1360,-1,0),OFFSET(I1360,-1,0)-OFFSET(I1360,0,-4),""))</f>
        <v>-15418</v>
      </c>
      <c r="K1360">
        <f ca="1">IF(C1360=1,60*SummonTypeTable!$Q$2/OFFSET(I1360,0,-4),
IF(I1360&lt;&gt;OFFSET(I1360,-1,0),OFFSET(I1360,-1,0)/OFFSET(I1360,0,-4),""))</f>
        <v>0.31499911142704817</v>
      </c>
      <c r="L1360" t="str">
        <f t="shared" ca="1" si="261"/>
        <v>cu</v>
      </c>
      <c r="M1360" t="s">
        <v>81</v>
      </c>
      <c r="N1360" t="s">
        <v>146</v>
      </c>
      <c r="O1360">
        <v>530</v>
      </c>
      <c r="P1360" t="str">
        <f t="shared" si="252"/>
        <v>에너지너무많음</v>
      </c>
      <c r="Q1360" t="str">
        <f t="shared" ca="1" si="259"/>
        <v>cu</v>
      </c>
      <c r="R1360" t="s">
        <v>81</v>
      </c>
      <c r="S1360" t="s">
        <v>147</v>
      </c>
      <c r="T1360">
        <v>5650</v>
      </c>
      <c r="U1360" t="str">
        <f t="shared" ca="1" si="258"/>
        <v>cu</v>
      </c>
      <c r="V1360" t="str">
        <f t="shared" si="253"/>
        <v>EN</v>
      </c>
      <c r="W1360">
        <f t="shared" si="254"/>
        <v>530</v>
      </c>
      <c r="X1360" t="str">
        <f t="shared" ca="1" si="255"/>
        <v>cu</v>
      </c>
      <c r="Y1360" t="str">
        <f t="shared" si="256"/>
        <v>GO</v>
      </c>
      <c r="Z1360">
        <f t="shared" si="257"/>
        <v>5650</v>
      </c>
    </row>
    <row r="1361" spans="1:26">
      <c r="A1361" t="str">
        <f t="shared" si="250"/>
        <v>rt4</v>
      </c>
      <c r="B1361" t="str">
        <f t="shared" si="251"/>
        <v>루틴4</v>
      </c>
      <c r="C1361">
        <v>224</v>
      </c>
      <c r="D1361">
        <v>136</v>
      </c>
      <c r="E1361">
        <f t="shared" ca="1" si="260"/>
        <v>22644</v>
      </c>
      <c r="F1361">
        <f ca="1">(60+SUMIF(OFFSET(N1361,-$C1361+1,0,$C1361),"EN",OFFSET(O1361,-$C1361+1,0,$C1361)))*SummonTypeTable!$Q$2</f>
        <v>7443.333333333333</v>
      </c>
      <c r="G1361" t="str">
        <f ca="1">IF(C1361=1,60*SummonTypeTable!$Q$2-OFFSET(F1361,0,-1),
IF(F1361&lt;&gt;OFFSET(F1361,-1,0),OFFSET(F1361,-1,0)-OFFSET(F1361,0,-1),""))</f>
        <v/>
      </c>
      <c r="H1361" t="str">
        <f ca="1">IF(C1361=1,60*SummonTypeTable!$Q$2/OFFSET(F1361,0,-1),
IF(F1361&lt;&gt;OFFSET(F1361,-1,0),OFFSET(F1361,-1,0)/OFFSET(F1361,0,-1),""))</f>
        <v/>
      </c>
      <c r="I1361">
        <f ca="1">(60+SUMIF(OFFSET(N1361,-$C1361+1,0,$C1361),"EN",OFFSET(O1361,-$C1361+1,0,$C1361))+SUMIF(OFFSET(S1361,-$C1361+1,0,$C1361),"EN",OFFSET(T1361,-$C1361+1,0,$C1361)))*SummonTypeTable!$Q$2</f>
        <v>7443.333333333333</v>
      </c>
      <c r="J1361" t="str">
        <f ca="1">IF(C1361=1,60*SummonTypeTable!$Q$2-OFFSET(I1361,0,-4),
IF(I1361&lt;&gt;OFFSET(I1361,-1,0),OFFSET(I1361,-1,0)-OFFSET(I1361,0,-4),""))</f>
        <v/>
      </c>
      <c r="K1361" t="str">
        <f ca="1">IF(C1361=1,60*SummonTypeTable!$Q$2/OFFSET(I1361,0,-4),
IF(I1361&lt;&gt;OFFSET(I1361,-1,0),OFFSET(I1361,-1,0)/OFFSET(I1361,0,-4),""))</f>
        <v/>
      </c>
      <c r="L1361" t="str">
        <f t="shared" ca="1" si="261"/>
        <v>it</v>
      </c>
      <c r="M1361" t="s">
        <v>139</v>
      </c>
      <c r="N1361" t="s">
        <v>140</v>
      </c>
      <c r="O1361">
        <v>2</v>
      </c>
      <c r="P1361" t="str">
        <f t="shared" si="252"/>
        <v/>
      </c>
      <c r="Q1361" t="str">
        <f t="shared" ca="1" si="259"/>
        <v>cu</v>
      </c>
      <c r="R1361" t="s">
        <v>81</v>
      </c>
      <c r="S1361" t="s">
        <v>147</v>
      </c>
      <c r="T1361">
        <v>5675</v>
      </c>
      <c r="U1361" t="str">
        <f t="shared" ca="1" si="258"/>
        <v>it</v>
      </c>
      <c r="V1361" t="str">
        <f t="shared" si="253"/>
        <v>Cash_sCharacterGacha</v>
      </c>
      <c r="W1361">
        <f t="shared" si="254"/>
        <v>2</v>
      </c>
      <c r="X1361" t="str">
        <f t="shared" ca="1" si="255"/>
        <v>cu</v>
      </c>
      <c r="Y1361" t="str">
        <f t="shared" si="256"/>
        <v>GO</v>
      </c>
      <c r="Z1361">
        <f t="shared" si="257"/>
        <v>5675</v>
      </c>
    </row>
    <row r="1362" spans="1:26">
      <c r="A1362" t="str">
        <f t="shared" si="250"/>
        <v>rt4</v>
      </c>
      <c r="B1362" t="str">
        <f t="shared" si="251"/>
        <v>루틴4</v>
      </c>
      <c r="C1362">
        <v>225</v>
      </c>
      <c r="D1362">
        <v>158</v>
      </c>
      <c r="E1362">
        <f t="shared" ca="1" si="260"/>
        <v>22802</v>
      </c>
      <c r="F1362">
        <f ca="1">(60+SUMIF(OFFSET(N1362,-$C1362+1,0,$C1362),"EN",OFFSET(O1362,-$C1362+1,0,$C1362)))*SummonTypeTable!$Q$2</f>
        <v>7443.333333333333</v>
      </c>
      <c r="G1362" t="str">
        <f ca="1">IF(C1362=1,60*SummonTypeTable!$Q$2-OFFSET(F1362,0,-1),
IF(F1362&lt;&gt;OFFSET(F1362,-1,0),OFFSET(F1362,-1,0)-OFFSET(F1362,0,-1),""))</f>
        <v/>
      </c>
      <c r="H1362" t="str">
        <f ca="1">IF(C1362=1,60*SummonTypeTable!$Q$2/OFFSET(F1362,0,-1),
IF(F1362&lt;&gt;OFFSET(F1362,-1,0),OFFSET(F1362,-1,0)/OFFSET(F1362,0,-1),""))</f>
        <v/>
      </c>
      <c r="I1362">
        <f ca="1">(60+SUMIF(OFFSET(N1362,-$C1362+1,0,$C1362),"EN",OFFSET(O1362,-$C1362+1,0,$C1362))+SUMIF(OFFSET(S1362,-$C1362+1,0,$C1362),"EN",OFFSET(T1362,-$C1362+1,0,$C1362)))*SummonTypeTable!$Q$2</f>
        <v>7443.333333333333</v>
      </c>
      <c r="J1362" t="str">
        <f ca="1">IF(C1362=1,60*SummonTypeTable!$Q$2-OFFSET(I1362,0,-4),
IF(I1362&lt;&gt;OFFSET(I1362,-1,0),OFFSET(I1362,-1,0)-OFFSET(I1362,0,-4),""))</f>
        <v/>
      </c>
      <c r="K1362" t="str">
        <f ca="1">IF(C1362=1,60*SummonTypeTable!$Q$2/OFFSET(I1362,0,-4),
IF(I1362&lt;&gt;OFFSET(I1362,-1,0),OFFSET(I1362,-1,0)/OFFSET(I1362,0,-4),""))</f>
        <v/>
      </c>
      <c r="L1362" t="str">
        <f t="shared" ca="1" si="261"/>
        <v>cu</v>
      </c>
      <c r="M1362" t="s">
        <v>81</v>
      </c>
      <c r="N1362" t="s">
        <v>147</v>
      </c>
      <c r="O1362">
        <v>11400</v>
      </c>
      <c r="P1362" t="str">
        <f t="shared" si="252"/>
        <v/>
      </c>
      <c r="Q1362" t="str">
        <f t="shared" ca="1" si="259"/>
        <v>cu</v>
      </c>
      <c r="R1362" t="s">
        <v>81</v>
      </c>
      <c r="S1362" t="s">
        <v>147</v>
      </c>
      <c r="T1362">
        <v>5700</v>
      </c>
      <c r="U1362" t="str">
        <f t="shared" ca="1" si="258"/>
        <v>cu</v>
      </c>
      <c r="V1362" t="str">
        <f t="shared" si="253"/>
        <v>GO</v>
      </c>
      <c r="W1362">
        <f t="shared" si="254"/>
        <v>11400</v>
      </c>
      <c r="X1362" t="str">
        <f t="shared" ca="1" si="255"/>
        <v>cu</v>
      </c>
      <c r="Y1362" t="str">
        <f t="shared" si="256"/>
        <v>GO</v>
      </c>
      <c r="Z1362">
        <f t="shared" si="257"/>
        <v>5700</v>
      </c>
    </row>
    <row r="1363" spans="1:26">
      <c r="A1363" t="str">
        <f t="shared" si="250"/>
        <v>rt4</v>
      </c>
      <c r="B1363" t="str">
        <f t="shared" si="251"/>
        <v>루틴4</v>
      </c>
      <c r="C1363">
        <v>226</v>
      </c>
      <c r="D1363">
        <v>174</v>
      </c>
      <c r="E1363">
        <f t="shared" ca="1" si="260"/>
        <v>22976</v>
      </c>
      <c r="F1363">
        <f ca="1">(60+SUMIF(OFFSET(N1363,-$C1363+1,0,$C1363),"EN",OFFSET(O1363,-$C1363+1,0,$C1363)))*SummonTypeTable!$Q$2</f>
        <v>7443.333333333333</v>
      </c>
      <c r="G1363" t="str">
        <f ca="1">IF(C1363=1,60*SummonTypeTable!$Q$2-OFFSET(F1363,0,-1),
IF(F1363&lt;&gt;OFFSET(F1363,-1,0),OFFSET(F1363,-1,0)-OFFSET(F1363,0,-1),""))</f>
        <v/>
      </c>
      <c r="H1363" t="str">
        <f ca="1">IF(C1363=1,60*SummonTypeTable!$Q$2/OFFSET(F1363,0,-1),
IF(F1363&lt;&gt;OFFSET(F1363,-1,0),OFFSET(F1363,-1,0)/OFFSET(F1363,0,-1),""))</f>
        <v/>
      </c>
      <c r="I1363">
        <f ca="1">(60+SUMIF(OFFSET(N1363,-$C1363+1,0,$C1363),"EN",OFFSET(O1363,-$C1363+1,0,$C1363))+SUMIF(OFFSET(S1363,-$C1363+1,0,$C1363),"EN",OFFSET(T1363,-$C1363+1,0,$C1363)))*SummonTypeTable!$Q$2</f>
        <v>7443.333333333333</v>
      </c>
      <c r="J1363" t="str">
        <f ca="1">IF(C1363=1,60*SummonTypeTable!$Q$2-OFFSET(I1363,0,-4),
IF(I1363&lt;&gt;OFFSET(I1363,-1,0),OFFSET(I1363,-1,0)-OFFSET(I1363,0,-4),""))</f>
        <v/>
      </c>
      <c r="K1363" t="str">
        <f ca="1">IF(C1363=1,60*SummonTypeTable!$Q$2/OFFSET(I1363,0,-4),
IF(I1363&lt;&gt;OFFSET(I1363,-1,0),OFFSET(I1363,-1,0)/OFFSET(I1363,0,-4),""))</f>
        <v/>
      </c>
      <c r="L1363" t="str">
        <f t="shared" ca="1" si="261"/>
        <v>it</v>
      </c>
      <c r="M1363" t="s">
        <v>139</v>
      </c>
      <c r="N1363" t="s">
        <v>138</v>
      </c>
      <c r="O1363">
        <v>10</v>
      </c>
      <c r="P1363" t="str">
        <f t="shared" si="252"/>
        <v/>
      </c>
      <c r="Q1363" t="str">
        <f t="shared" ca="1" si="259"/>
        <v>cu</v>
      </c>
      <c r="R1363" t="s">
        <v>81</v>
      </c>
      <c r="S1363" t="s">
        <v>147</v>
      </c>
      <c r="T1363">
        <v>5725</v>
      </c>
      <c r="U1363" t="str">
        <f t="shared" ca="1" si="258"/>
        <v>it</v>
      </c>
      <c r="V1363" t="str">
        <f t="shared" si="253"/>
        <v>Cash_sSpellGacha</v>
      </c>
      <c r="W1363">
        <f t="shared" si="254"/>
        <v>10</v>
      </c>
      <c r="X1363" t="str">
        <f t="shared" ca="1" si="255"/>
        <v>cu</v>
      </c>
      <c r="Y1363" t="str">
        <f t="shared" si="256"/>
        <v>GO</v>
      </c>
      <c r="Z1363">
        <f t="shared" si="257"/>
        <v>5725</v>
      </c>
    </row>
    <row r="1364" spans="1:26">
      <c r="A1364" t="str">
        <f t="shared" si="250"/>
        <v>rt4</v>
      </c>
      <c r="B1364" t="str">
        <f t="shared" si="251"/>
        <v>루틴4</v>
      </c>
      <c r="C1364">
        <v>227</v>
      </c>
      <c r="D1364">
        <v>516</v>
      </c>
      <c r="E1364">
        <f t="shared" ca="1" si="260"/>
        <v>23492</v>
      </c>
      <c r="F1364">
        <f ca="1">(60+SUMIF(OFFSET(N1364,-$C1364+1,0,$C1364),"EN",OFFSET(O1364,-$C1364+1,0,$C1364)))*SummonTypeTable!$Q$2</f>
        <v>7820</v>
      </c>
      <c r="G1364">
        <f ca="1">IF(C1364=1,60*SummonTypeTable!$Q$2-OFFSET(F1364,0,-1),
IF(F1364&lt;&gt;OFFSET(F1364,-1,0),OFFSET(F1364,-1,0)-OFFSET(F1364,0,-1),""))</f>
        <v>-16048.666666666668</v>
      </c>
      <c r="H1364">
        <f ca="1">IF(C1364=1,60*SummonTypeTable!$Q$2/OFFSET(F1364,0,-1),
IF(F1364&lt;&gt;OFFSET(F1364,-1,0),OFFSET(F1364,-1,0)/OFFSET(F1364,0,-1),""))</f>
        <v>0.31684545093365118</v>
      </c>
      <c r="I1364">
        <f ca="1">(60+SUMIF(OFFSET(N1364,-$C1364+1,0,$C1364),"EN",OFFSET(O1364,-$C1364+1,0,$C1364))+SUMIF(OFFSET(S1364,-$C1364+1,0,$C1364),"EN",OFFSET(T1364,-$C1364+1,0,$C1364)))*SummonTypeTable!$Q$2</f>
        <v>7820</v>
      </c>
      <c r="J1364">
        <f ca="1">IF(C1364=1,60*SummonTypeTable!$Q$2-OFFSET(I1364,0,-4),
IF(I1364&lt;&gt;OFFSET(I1364,-1,0),OFFSET(I1364,-1,0)-OFFSET(I1364,0,-4),""))</f>
        <v>-16048.666666666668</v>
      </c>
      <c r="K1364">
        <f ca="1">IF(C1364=1,60*SummonTypeTable!$Q$2/OFFSET(I1364,0,-4),
IF(I1364&lt;&gt;OFFSET(I1364,-1,0),OFFSET(I1364,-1,0)/OFFSET(I1364,0,-4),""))</f>
        <v>0.31684545093365118</v>
      </c>
      <c r="L1364" t="str">
        <f t="shared" ca="1" si="261"/>
        <v>cu</v>
      </c>
      <c r="M1364" t="s">
        <v>81</v>
      </c>
      <c r="N1364" t="s">
        <v>146</v>
      </c>
      <c r="O1364">
        <v>565</v>
      </c>
      <c r="P1364" t="str">
        <f t="shared" si="252"/>
        <v>에너지너무많음</v>
      </c>
      <c r="Q1364" t="str">
        <f t="shared" ca="1" si="259"/>
        <v>cu</v>
      </c>
      <c r="R1364" t="s">
        <v>81</v>
      </c>
      <c r="S1364" t="s">
        <v>147</v>
      </c>
      <c r="T1364">
        <v>5750</v>
      </c>
      <c r="U1364" t="str">
        <f t="shared" ca="1" si="258"/>
        <v>cu</v>
      </c>
      <c r="V1364" t="str">
        <f t="shared" si="253"/>
        <v>EN</v>
      </c>
      <c r="W1364">
        <f t="shared" si="254"/>
        <v>565</v>
      </c>
      <c r="X1364" t="str">
        <f t="shared" ca="1" si="255"/>
        <v>cu</v>
      </c>
      <c r="Y1364" t="str">
        <f t="shared" si="256"/>
        <v>GO</v>
      </c>
      <c r="Z1364">
        <f t="shared" si="257"/>
        <v>5750</v>
      </c>
    </row>
    <row r="1365" spans="1:26">
      <c r="A1365" t="str">
        <f t="shared" si="250"/>
        <v>rt4</v>
      </c>
      <c r="B1365" t="str">
        <f t="shared" si="251"/>
        <v>루틴4</v>
      </c>
      <c r="C1365">
        <v>228</v>
      </c>
      <c r="D1365">
        <v>150</v>
      </c>
      <c r="E1365">
        <f t="shared" ca="1" si="260"/>
        <v>23642</v>
      </c>
      <c r="F1365">
        <f ca="1">(60+SUMIF(OFFSET(N1365,-$C1365+1,0,$C1365),"EN",OFFSET(O1365,-$C1365+1,0,$C1365)))*SummonTypeTable!$Q$2</f>
        <v>7820</v>
      </c>
      <c r="G1365" t="str">
        <f ca="1">IF(C1365=1,60*SummonTypeTable!$Q$2-OFFSET(F1365,0,-1),
IF(F1365&lt;&gt;OFFSET(F1365,-1,0),OFFSET(F1365,-1,0)-OFFSET(F1365,0,-1),""))</f>
        <v/>
      </c>
      <c r="H1365" t="str">
        <f ca="1">IF(C1365=1,60*SummonTypeTable!$Q$2/OFFSET(F1365,0,-1),
IF(F1365&lt;&gt;OFFSET(F1365,-1,0),OFFSET(F1365,-1,0)/OFFSET(F1365,0,-1),""))</f>
        <v/>
      </c>
      <c r="I1365">
        <f ca="1">(60+SUMIF(OFFSET(N1365,-$C1365+1,0,$C1365),"EN",OFFSET(O1365,-$C1365+1,0,$C1365))+SUMIF(OFFSET(S1365,-$C1365+1,0,$C1365),"EN",OFFSET(T1365,-$C1365+1,0,$C1365)))*SummonTypeTable!$Q$2</f>
        <v>7820</v>
      </c>
      <c r="J1365" t="str">
        <f ca="1">IF(C1365=1,60*SummonTypeTable!$Q$2-OFFSET(I1365,0,-4),
IF(I1365&lt;&gt;OFFSET(I1365,-1,0),OFFSET(I1365,-1,0)-OFFSET(I1365,0,-4),""))</f>
        <v/>
      </c>
      <c r="K1365" t="str">
        <f ca="1">IF(C1365=1,60*SummonTypeTable!$Q$2/OFFSET(I1365,0,-4),
IF(I1365&lt;&gt;OFFSET(I1365,-1,0),OFFSET(I1365,-1,0)/OFFSET(I1365,0,-4),""))</f>
        <v/>
      </c>
      <c r="L1365" t="str">
        <f t="shared" ca="1" si="261"/>
        <v>cu</v>
      </c>
      <c r="M1365" t="s">
        <v>81</v>
      </c>
      <c r="N1365" t="s">
        <v>147</v>
      </c>
      <c r="O1365">
        <v>11550</v>
      </c>
      <c r="P1365" t="str">
        <f t="shared" si="252"/>
        <v/>
      </c>
      <c r="Q1365" t="str">
        <f t="shared" ca="1" si="259"/>
        <v>cu</v>
      </c>
      <c r="R1365" t="s">
        <v>81</v>
      </c>
      <c r="S1365" t="s">
        <v>147</v>
      </c>
      <c r="T1365">
        <v>5775</v>
      </c>
      <c r="U1365" t="str">
        <f t="shared" ca="1" si="258"/>
        <v>cu</v>
      </c>
      <c r="V1365" t="str">
        <f t="shared" si="253"/>
        <v>GO</v>
      </c>
      <c r="W1365">
        <f t="shared" si="254"/>
        <v>11550</v>
      </c>
      <c r="X1365" t="str">
        <f t="shared" ca="1" si="255"/>
        <v>cu</v>
      </c>
      <c r="Y1365" t="str">
        <f t="shared" si="256"/>
        <v>GO</v>
      </c>
      <c r="Z1365">
        <f t="shared" si="257"/>
        <v>5775</v>
      </c>
    </row>
    <row r="1366" spans="1:26">
      <c r="A1366" t="str">
        <f t="shared" si="250"/>
        <v>rt4</v>
      </c>
      <c r="B1366" t="str">
        <f t="shared" si="251"/>
        <v>루틴4</v>
      </c>
      <c r="C1366">
        <v>229</v>
      </c>
      <c r="D1366">
        <v>200</v>
      </c>
      <c r="E1366">
        <f t="shared" ca="1" si="260"/>
        <v>23842</v>
      </c>
      <c r="F1366">
        <f ca="1">(60+SUMIF(OFFSET(N1366,-$C1366+1,0,$C1366),"EN",OFFSET(O1366,-$C1366+1,0,$C1366)))*SummonTypeTable!$Q$2</f>
        <v>7820</v>
      </c>
      <c r="G1366" t="str">
        <f ca="1">IF(C1366=1,60*SummonTypeTable!$Q$2-OFFSET(F1366,0,-1),
IF(F1366&lt;&gt;OFFSET(F1366,-1,0),OFFSET(F1366,-1,0)-OFFSET(F1366,0,-1),""))</f>
        <v/>
      </c>
      <c r="H1366" t="str">
        <f ca="1">IF(C1366=1,60*SummonTypeTable!$Q$2/OFFSET(F1366,0,-1),
IF(F1366&lt;&gt;OFFSET(F1366,-1,0),OFFSET(F1366,-1,0)/OFFSET(F1366,0,-1),""))</f>
        <v/>
      </c>
      <c r="I1366">
        <f ca="1">(60+SUMIF(OFFSET(N1366,-$C1366+1,0,$C1366),"EN",OFFSET(O1366,-$C1366+1,0,$C1366))+SUMIF(OFFSET(S1366,-$C1366+1,0,$C1366),"EN",OFFSET(T1366,-$C1366+1,0,$C1366)))*SummonTypeTable!$Q$2</f>
        <v>7820</v>
      </c>
      <c r="J1366" t="str">
        <f ca="1">IF(C1366=1,60*SummonTypeTable!$Q$2-OFFSET(I1366,0,-4),
IF(I1366&lt;&gt;OFFSET(I1366,-1,0),OFFSET(I1366,-1,0)-OFFSET(I1366,0,-4),""))</f>
        <v/>
      </c>
      <c r="K1366" t="str">
        <f ca="1">IF(C1366=1,60*SummonTypeTable!$Q$2/OFFSET(I1366,0,-4),
IF(I1366&lt;&gt;OFFSET(I1366,-1,0),OFFSET(I1366,-1,0)/OFFSET(I1366,0,-4),""))</f>
        <v/>
      </c>
      <c r="L1366" t="str">
        <f t="shared" ca="1" si="261"/>
        <v>it</v>
      </c>
      <c r="M1366" t="s">
        <v>139</v>
      </c>
      <c r="N1366" t="s">
        <v>138</v>
      </c>
      <c r="O1366">
        <v>30</v>
      </c>
      <c r="P1366" t="str">
        <f t="shared" si="252"/>
        <v/>
      </c>
      <c r="Q1366" t="str">
        <f t="shared" ca="1" si="259"/>
        <v>cu</v>
      </c>
      <c r="R1366" t="s">
        <v>81</v>
      </c>
      <c r="S1366" t="s">
        <v>147</v>
      </c>
      <c r="T1366">
        <v>5800</v>
      </c>
      <c r="U1366" t="str">
        <f t="shared" ca="1" si="258"/>
        <v>it</v>
      </c>
      <c r="V1366" t="str">
        <f t="shared" si="253"/>
        <v>Cash_sSpellGacha</v>
      </c>
      <c r="W1366">
        <f t="shared" si="254"/>
        <v>30</v>
      </c>
      <c r="X1366" t="str">
        <f t="shared" ca="1" si="255"/>
        <v>cu</v>
      </c>
      <c r="Y1366" t="str">
        <f t="shared" si="256"/>
        <v>GO</v>
      </c>
      <c r="Z1366">
        <f t="shared" si="257"/>
        <v>5800</v>
      </c>
    </row>
    <row r="1367" spans="1:26">
      <c r="A1367" t="str">
        <f t="shared" si="250"/>
        <v>rt4</v>
      </c>
      <c r="B1367" t="str">
        <f t="shared" si="251"/>
        <v>루틴4</v>
      </c>
      <c r="C1367">
        <v>230</v>
      </c>
      <c r="D1367">
        <v>662</v>
      </c>
      <c r="E1367">
        <f t="shared" ca="1" si="260"/>
        <v>24504</v>
      </c>
      <c r="F1367">
        <f ca="1">(60+SUMIF(OFFSET(N1367,-$C1367+1,0,$C1367),"EN",OFFSET(O1367,-$C1367+1,0,$C1367)))*SummonTypeTable!$Q$2</f>
        <v>7820</v>
      </c>
      <c r="G1367" t="str">
        <f ca="1">IF(C1367=1,60*SummonTypeTable!$Q$2-OFFSET(F1367,0,-1),
IF(F1367&lt;&gt;OFFSET(F1367,-1,0),OFFSET(F1367,-1,0)-OFFSET(F1367,0,-1),""))</f>
        <v/>
      </c>
      <c r="H1367" t="str">
        <f ca="1">IF(C1367=1,60*SummonTypeTable!$Q$2/OFFSET(F1367,0,-1),
IF(F1367&lt;&gt;OFFSET(F1367,-1,0),OFFSET(F1367,-1,0)/OFFSET(F1367,0,-1),""))</f>
        <v/>
      </c>
      <c r="I1367">
        <f ca="1">(60+SUMIF(OFFSET(N1367,-$C1367+1,0,$C1367),"EN",OFFSET(O1367,-$C1367+1,0,$C1367))+SUMIF(OFFSET(S1367,-$C1367+1,0,$C1367),"EN",OFFSET(T1367,-$C1367+1,0,$C1367)))*SummonTypeTable!$Q$2</f>
        <v>7820</v>
      </c>
      <c r="J1367" t="str">
        <f ca="1">IF(C1367=1,60*SummonTypeTable!$Q$2-OFFSET(I1367,0,-4),
IF(I1367&lt;&gt;OFFSET(I1367,-1,0),OFFSET(I1367,-1,0)-OFFSET(I1367,0,-4),""))</f>
        <v/>
      </c>
      <c r="K1367" t="str">
        <f ca="1">IF(C1367=1,60*SummonTypeTable!$Q$2/OFFSET(I1367,0,-4),
IF(I1367&lt;&gt;OFFSET(I1367,-1,0),OFFSET(I1367,-1,0)/OFFSET(I1367,0,-4),""))</f>
        <v/>
      </c>
      <c r="L1367" t="str">
        <f t="shared" ca="1" si="261"/>
        <v>cu</v>
      </c>
      <c r="M1367" t="s">
        <v>81</v>
      </c>
      <c r="N1367" t="s">
        <v>153</v>
      </c>
      <c r="O1367">
        <v>39</v>
      </c>
      <c r="P1367" t="str">
        <f t="shared" si="252"/>
        <v/>
      </c>
      <c r="Q1367" t="str">
        <f t="shared" ca="1" si="259"/>
        <v>cu</v>
      </c>
      <c r="R1367" t="s">
        <v>81</v>
      </c>
      <c r="S1367" t="s">
        <v>153</v>
      </c>
      <c r="T1367">
        <v>13</v>
      </c>
      <c r="U1367" t="str">
        <f t="shared" ca="1" si="258"/>
        <v>cu</v>
      </c>
      <c r="V1367" t="str">
        <f t="shared" si="253"/>
        <v>DI</v>
      </c>
      <c r="W1367">
        <f t="shared" si="254"/>
        <v>39</v>
      </c>
      <c r="X1367" t="str">
        <f t="shared" ca="1" si="255"/>
        <v>cu</v>
      </c>
      <c r="Y1367" t="str">
        <f t="shared" si="256"/>
        <v>DI</v>
      </c>
      <c r="Z1367">
        <f t="shared" si="257"/>
        <v>13</v>
      </c>
    </row>
    <row r="1368" spans="1:26">
      <c r="A1368" t="str">
        <f t="shared" si="250"/>
        <v>rt4</v>
      </c>
      <c r="B1368" t="str">
        <f t="shared" si="251"/>
        <v>루틴4</v>
      </c>
      <c r="C1368">
        <v>231</v>
      </c>
      <c r="D1368">
        <v>139</v>
      </c>
      <c r="E1368">
        <f t="shared" ca="1" si="260"/>
        <v>24643</v>
      </c>
      <c r="F1368">
        <f ca="1">(60+SUMIF(OFFSET(N1368,-$C1368+1,0,$C1368),"EN",OFFSET(O1368,-$C1368+1,0,$C1368)))*SummonTypeTable!$Q$2</f>
        <v>7820</v>
      </c>
      <c r="G1368" t="str">
        <f ca="1">IF(C1368=1,60*SummonTypeTable!$Q$2-OFFSET(F1368,0,-1),
IF(F1368&lt;&gt;OFFSET(F1368,-1,0),OFFSET(F1368,-1,0)-OFFSET(F1368,0,-1),""))</f>
        <v/>
      </c>
      <c r="H1368" t="str">
        <f ca="1">IF(C1368=1,60*SummonTypeTable!$Q$2/OFFSET(F1368,0,-1),
IF(F1368&lt;&gt;OFFSET(F1368,-1,0),OFFSET(F1368,-1,0)/OFFSET(F1368,0,-1),""))</f>
        <v/>
      </c>
      <c r="I1368">
        <f ca="1">(60+SUMIF(OFFSET(N1368,-$C1368+1,0,$C1368),"EN",OFFSET(O1368,-$C1368+1,0,$C1368))+SUMIF(OFFSET(S1368,-$C1368+1,0,$C1368),"EN",OFFSET(T1368,-$C1368+1,0,$C1368)))*SummonTypeTable!$Q$2</f>
        <v>7820</v>
      </c>
      <c r="J1368" t="str">
        <f ca="1">IF(C1368=1,60*SummonTypeTable!$Q$2-OFFSET(I1368,0,-4),
IF(I1368&lt;&gt;OFFSET(I1368,-1,0),OFFSET(I1368,-1,0)-OFFSET(I1368,0,-4),""))</f>
        <v/>
      </c>
      <c r="K1368" t="str">
        <f ca="1">IF(C1368=1,60*SummonTypeTable!$Q$2/OFFSET(I1368,0,-4),
IF(I1368&lt;&gt;OFFSET(I1368,-1,0),OFFSET(I1368,-1,0)/OFFSET(I1368,0,-4),""))</f>
        <v/>
      </c>
      <c r="L1368" t="str">
        <f t="shared" ca="1" si="261"/>
        <v>cu</v>
      </c>
      <c r="M1368" t="s">
        <v>81</v>
      </c>
      <c r="N1368" t="s">
        <v>147</v>
      </c>
      <c r="O1368">
        <v>11700</v>
      </c>
      <c r="P1368" t="str">
        <f t="shared" si="252"/>
        <v/>
      </c>
      <c r="Q1368" t="str">
        <f t="shared" ca="1" si="259"/>
        <v>cu</v>
      </c>
      <c r="R1368" t="s">
        <v>81</v>
      </c>
      <c r="S1368" t="s">
        <v>147</v>
      </c>
      <c r="T1368">
        <v>5850</v>
      </c>
      <c r="U1368" t="str">
        <f t="shared" ca="1" si="258"/>
        <v>cu</v>
      </c>
      <c r="V1368" t="str">
        <f t="shared" si="253"/>
        <v>GO</v>
      </c>
      <c r="W1368">
        <f t="shared" si="254"/>
        <v>11700</v>
      </c>
      <c r="X1368" t="str">
        <f t="shared" ca="1" si="255"/>
        <v>cu</v>
      </c>
      <c r="Y1368" t="str">
        <f t="shared" si="256"/>
        <v>GO</v>
      </c>
      <c r="Z1368">
        <f t="shared" si="257"/>
        <v>5850</v>
      </c>
    </row>
    <row r="1369" spans="1:26">
      <c r="A1369" t="str">
        <f t="shared" si="250"/>
        <v>rt4</v>
      </c>
      <c r="B1369" t="str">
        <f t="shared" si="251"/>
        <v>루틴4</v>
      </c>
      <c r="C1369">
        <v>232</v>
      </c>
      <c r="D1369">
        <v>258</v>
      </c>
      <c r="E1369">
        <f t="shared" ca="1" si="260"/>
        <v>24901</v>
      </c>
      <c r="F1369">
        <f ca="1">(60+SUMIF(OFFSET(N1369,-$C1369+1,0,$C1369),"EN",OFFSET(O1369,-$C1369+1,0,$C1369)))*SummonTypeTable!$Q$2</f>
        <v>7820</v>
      </c>
      <c r="G1369" t="str">
        <f ca="1">IF(C1369=1,60*SummonTypeTable!$Q$2-OFFSET(F1369,0,-1),
IF(F1369&lt;&gt;OFFSET(F1369,-1,0),OFFSET(F1369,-1,0)-OFFSET(F1369,0,-1),""))</f>
        <v/>
      </c>
      <c r="H1369" t="str">
        <f ca="1">IF(C1369=1,60*SummonTypeTable!$Q$2/OFFSET(F1369,0,-1),
IF(F1369&lt;&gt;OFFSET(F1369,-1,0),OFFSET(F1369,-1,0)/OFFSET(F1369,0,-1),""))</f>
        <v/>
      </c>
      <c r="I1369">
        <f ca="1">(60+SUMIF(OFFSET(N1369,-$C1369+1,0,$C1369),"EN",OFFSET(O1369,-$C1369+1,0,$C1369))+SUMIF(OFFSET(S1369,-$C1369+1,0,$C1369),"EN",OFFSET(T1369,-$C1369+1,0,$C1369)))*SummonTypeTable!$Q$2</f>
        <v>7820</v>
      </c>
      <c r="J1369" t="str">
        <f ca="1">IF(C1369=1,60*SummonTypeTable!$Q$2-OFFSET(I1369,0,-4),
IF(I1369&lt;&gt;OFFSET(I1369,-1,0),OFFSET(I1369,-1,0)-OFFSET(I1369,0,-4),""))</f>
        <v/>
      </c>
      <c r="K1369" t="str">
        <f ca="1">IF(C1369=1,60*SummonTypeTable!$Q$2/OFFSET(I1369,0,-4),
IF(I1369&lt;&gt;OFFSET(I1369,-1,0),OFFSET(I1369,-1,0)/OFFSET(I1369,0,-4),""))</f>
        <v/>
      </c>
      <c r="L1369" t="str">
        <f t="shared" ca="1" si="261"/>
        <v>it</v>
      </c>
      <c r="M1369" t="s">
        <v>139</v>
      </c>
      <c r="N1369" t="s">
        <v>140</v>
      </c>
      <c r="O1369">
        <v>3</v>
      </c>
      <c r="P1369" t="str">
        <f t="shared" si="252"/>
        <v/>
      </c>
      <c r="Q1369" t="str">
        <f t="shared" ca="1" si="259"/>
        <v>cu</v>
      </c>
      <c r="R1369" t="s">
        <v>81</v>
      </c>
      <c r="S1369" t="s">
        <v>147</v>
      </c>
      <c r="T1369">
        <v>5875</v>
      </c>
      <c r="U1369" t="str">
        <f t="shared" ca="1" si="258"/>
        <v>it</v>
      </c>
      <c r="V1369" t="str">
        <f t="shared" si="253"/>
        <v>Cash_sCharacterGacha</v>
      </c>
      <c r="W1369">
        <f t="shared" si="254"/>
        <v>3</v>
      </c>
      <c r="X1369" t="str">
        <f t="shared" ca="1" si="255"/>
        <v>cu</v>
      </c>
      <c r="Y1369" t="str">
        <f t="shared" si="256"/>
        <v>GO</v>
      </c>
      <c r="Z1369">
        <f t="shared" si="257"/>
        <v>5875</v>
      </c>
    </row>
    <row r="1370" spans="1:26">
      <c r="A1370" t="str">
        <f t="shared" si="250"/>
        <v>rt4</v>
      </c>
      <c r="B1370" t="str">
        <f t="shared" si="251"/>
        <v>루틴4</v>
      </c>
      <c r="C1370">
        <v>233</v>
      </c>
      <c r="D1370">
        <v>643</v>
      </c>
      <c r="E1370">
        <f t="shared" ca="1" si="260"/>
        <v>25544</v>
      </c>
      <c r="F1370">
        <f ca="1">(60+SUMIF(OFFSET(N1370,-$C1370+1,0,$C1370),"EN",OFFSET(O1370,-$C1370+1,0,$C1370)))*SummonTypeTable!$Q$2</f>
        <v>8173.333333333333</v>
      </c>
      <c r="G1370">
        <f ca="1">IF(C1370=1,60*SummonTypeTable!$Q$2-OFFSET(F1370,0,-1),
IF(F1370&lt;&gt;OFFSET(F1370,-1,0),OFFSET(F1370,-1,0)-OFFSET(F1370,0,-1),""))</f>
        <v>-17724</v>
      </c>
      <c r="H1370">
        <f ca="1">IF(C1370=1,60*SummonTypeTable!$Q$2/OFFSET(F1370,0,-1),
IF(F1370&lt;&gt;OFFSET(F1370,-1,0),OFFSET(F1370,-1,0)/OFFSET(F1370,0,-1),""))</f>
        <v>0.30613842781083622</v>
      </c>
      <c r="I1370">
        <f ca="1">(60+SUMIF(OFFSET(N1370,-$C1370+1,0,$C1370),"EN",OFFSET(O1370,-$C1370+1,0,$C1370))+SUMIF(OFFSET(S1370,-$C1370+1,0,$C1370),"EN",OFFSET(T1370,-$C1370+1,0,$C1370)))*SummonTypeTable!$Q$2</f>
        <v>8173.333333333333</v>
      </c>
      <c r="J1370">
        <f ca="1">IF(C1370=1,60*SummonTypeTable!$Q$2-OFFSET(I1370,0,-4),
IF(I1370&lt;&gt;OFFSET(I1370,-1,0),OFFSET(I1370,-1,0)-OFFSET(I1370,0,-4),""))</f>
        <v>-17724</v>
      </c>
      <c r="K1370">
        <f ca="1">IF(C1370=1,60*SummonTypeTable!$Q$2/OFFSET(I1370,0,-4),
IF(I1370&lt;&gt;OFFSET(I1370,-1,0),OFFSET(I1370,-1,0)/OFFSET(I1370,0,-4),""))</f>
        <v>0.30613842781083622</v>
      </c>
      <c r="L1370" t="str">
        <f t="shared" ca="1" si="261"/>
        <v>cu</v>
      </c>
      <c r="M1370" t="s">
        <v>81</v>
      </c>
      <c r="N1370" t="s">
        <v>146</v>
      </c>
      <c r="O1370">
        <v>530</v>
      </c>
      <c r="P1370" t="str">
        <f t="shared" si="252"/>
        <v>에너지너무많음</v>
      </c>
      <c r="Q1370" t="str">
        <f t="shared" ca="1" si="259"/>
        <v>cu</v>
      </c>
      <c r="R1370" t="s">
        <v>81</v>
      </c>
      <c r="S1370" t="s">
        <v>147</v>
      </c>
      <c r="T1370">
        <v>5900</v>
      </c>
      <c r="U1370" t="str">
        <f t="shared" ca="1" si="258"/>
        <v>cu</v>
      </c>
      <c r="V1370" t="str">
        <f t="shared" si="253"/>
        <v>EN</v>
      </c>
      <c r="W1370">
        <f t="shared" si="254"/>
        <v>530</v>
      </c>
      <c r="X1370" t="str">
        <f t="shared" ca="1" si="255"/>
        <v>cu</v>
      </c>
      <c r="Y1370" t="str">
        <f t="shared" si="256"/>
        <v>GO</v>
      </c>
      <c r="Z1370">
        <f t="shared" si="257"/>
        <v>5900</v>
      </c>
    </row>
    <row r="1371" spans="1:26">
      <c r="A1371" t="str">
        <f t="shared" si="250"/>
        <v>rt4</v>
      </c>
      <c r="B1371" t="str">
        <f t="shared" si="251"/>
        <v>루틴4</v>
      </c>
      <c r="C1371">
        <v>234</v>
      </c>
      <c r="D1371">
        <v>150</v>
      </c>
      <c r="E1371">
        <f t="shared" ca="1" si="260"/>
        <v>25694</v>
      </c>
      <c r="F1371">
        <f ca="1">(60+SUMIF(OFFSET(N1371,-$C1371+1,0,$C1371),"EN",OFFSET(O1371,-$C1371+1,0,$C1371)))*SummonTypeTable!$Q$2</f>
        <v>8173.333333333333</v>
      </c>
      <c r="G1371" t="str">
        <f ca="1">IF(C1371=1,60*SummonTypeTable!$Q$2-OFFSET(F1371,0,-1),
IF(F1371&lt;&gt;OFFSET(F1371,-1,0),OFFSET(F1371,-1,0)-OFFSET(F1371,0,-1),""))</f>
        <v/>
      </c>
      <c r="H1371" t="str">
        <f ca="1">IF(C1371=1,60*SummonTypeTable!$Q$2/OFFSET(F1371,0,-1),
IF(F1371&lt;&gt;OFFSET(F1371,-1,0),OFFSET(F1371,-1,0)/OFFSET(F1371,0,-1),""))</f>
        <v/>
      </c>
      <c r="I1371">
        <f ca="1">(60+SUMIF(OFFSET(N1371,-$C1371+1,0,$C1371),"EN",OFFSET(O1371,-$C1371+1,0,$C1371))+SUMIF(OFFSET(S1371,-$C1371+1,0,$C1371),"EN",OFFSET(T1371,-$C1371+1,0,$C1371)))*SummonTypeTable!$Q$2</f>
        <v>8173.333333333333</v>
      </c>
      <c r="J1371" t="str">
        <f ca="1">IF(C1371=1,60*SummonTypeTable!$Q$2-OFFSET(I1371,0,-4),
IF(I1371&lt;&gt;OFFSET(I1371,-1,0),OFFSET(I1371,-1,0)-OFFSET(I1371,0,-4),""))</f>
        <v/>
      </c>
      <c r="K1371" t="str">
        <f ca="1">IF(C1371=1,60*SummonTypeTable!$Q$2/OFFSET(I1371,0,-4),
IF(I1371&lt;&gt;OFFSET(I1371,-1,0),OFFSET(I1371,-1,0)/OFFSET(I1371,0,-4),""))</f>
        <v/>
      </c>
      <c r="L1371" t="str">
        <f t="shared" ca="1" si="261"/>
        <v>cu</v>
      </c>
      <c r="M1371" t="s">
        <v>81</v>
      </c>
      <c r="N1371" t="s">
        <v>147</v>
      </c>
      <c r="O1371">
        <v>11850</v>
      </c>
      <c r="P1371" t="str">
        <f t="shared" si="252"/>
        <v/>
      </c>
      <c r="Q1371" t="str">
        <f t="shared" ca="1" si="259"/>
        <v>cu</v>
      </c>
      <c r="R1371" t="s">
        <v>81</v>
      </c>
      <c r="S1371" t="s">
        <v>147</v>
      </c>
      <c r="T1371">
        <v>5925</v>
      </c>
      <c r="U1371" t="str">
        <f t="shared" ca="1" si="258"/>
        <v>cu</v>
      </c>
      <c r="V1371" t="str">
        <f t="shared" si="253"/>
        <v>GO</v>
      </c>
      <c r="W1371">
        <f t="shared" si="254"/>
        <v>11850</v>
      </c>
      <c r="X1371" t="str">
        <f t="shared" ca="1" si="255"/>
        <v>cu</v>
      </c>
      <c r="Y1371" t="str">
        <f t="shared" si="256"/>
        <v>GO</v>
      </c>
      <c r="Z1371">
        <f t="shared" si="257"/>
        <v>5925</v>
      </c>
    </row>
    <row r="1372" spans="1:26">
      <c r="A1372" t="str">
        <f t="shared" si="250"/>
        <v>rt4</v>
      </c>
      <c r="B1372" t="str">
        <f t="shared" si="251"/>
        <v>루틴4</v>
      </c>
      <c r="C1372">
        <v>235</v>
      </c>
      <c r="D1372">
        <v>200</v>
      </c>
      <c r="E1372">
        <f t="shared" ca="1" si="260"/>
        <v>25894</v>
      </c>
      <c r="F1372">
        <f ca="1">(60+SUMIF(OFFSET(N1372,-$C1372+1,0,$C1372),"EN",OFFSET(O1372,-$C1372+1,0,$C1372)))*SummonTypeTable!$Q$2</f>
        <v>8173.333333333333</v>
      </c>
      <c r="G1372" t="str">
        <f ca="1">IF(C1372=1,60*SummonTypeTable!$Q$2-OFFSET(F1372,0,-1),
IF(F1372&lt;&gt;OFFSET(F1372,-1,0),OFFSET(F1372,-1,0)-OFFSET(F1372,0,-1),""))</f>
        <v/>
      </c>
      <c r="H1372" t="str">
        <f ca="1">IF(C1372=1,60*SummonTypeTable!$Q$2/OFFSET(F1372,0,-1),
IF(F1372&lt;&gt;OFFSET(F1372,-1,0),OFFSET(F1372,-1,0)/OFFSET(F1372,0,-1),""))</f>
        <v/>
      </c>
      <c r="I1372">
        <f ca="1">(60+SUMIF(OFFSET(N1372,-$C1372+1,0,$C1372),"EN",OFFSET(O1372,-$C1372+1,0,$C1372))+SUMIF(OFFSET(S1372,-$C1372+1,0,$C1372),"EN",OFFSET(T1372,-$C1372+1,0,$C1372)))*SummonTypeTable!$Q$2</f>
        <v>8173.333333333333</v>
      </c>
      <c r="J1372" t="str">
        <f ca="1">IF(C1372=1,60*SummonTypeTable!$Q$2-OFFSET(I1372,0,-4),
IF(I1372&lt;&gt;OFFSET(I1372,-1,0),OFFSET(I1372,-1,0)-OFFSET(I1372,0,-4),""))</f>
        <v/>
      </c>
      <c r="K1372" t="str">
        <f ca="1">IF(C1372=1,60*SummonTypeTable!$Q$2/OFFSET(I1372,0,-4),
IF(I1372&lt;&gt;OFFSET(I1372,-1,0),OFFSET(I1372,-1,0)/OFFSET(I1372,0,-4),""))</f>
        <v/>
      </c>
      <c r="L1372" t="str">
        <f t="shared" ca="1" si="261"/>
        <v>it</v>
      </c>
      <c r="M1372" t="s">
        <v>139</v>
      </c>
      <c r="N1372" t="s">
        <v>158</v>
      </c>
      <c r="O1372">
        <v>3</v>
      </c>
      <c r="P1372" t="str">
        <f t="shared" si="252"/>
        <v/>
      </c>
      <c r="Q1372" t="str">
        <f t="shared" ca="1" si="259"/>
        <v>cu</v>
      </c>
      <c r="R1372" t="s">
        <v>81</v>
      </c>
      <c r="S1372" t="s">
        <v>147</v>
      </c>
      <c r="T1372">
        <v>5950</v>
      </c>
      <c r="U1372" t="str">
        <f t="shared" ca="1" si="258"/>
        <v>it</v>
      </c>
      <c r="V1372" t="str">
        <f t="shared" si="253"/>
        <v>Cash_sEquipGacha</v>
      </c>
      <c r="W1372">
        <f t="shared" si="254"/>
        <v>3</v>
      </c>
      <c r="X1372" t="str">
        <f t="shared" ca="1" si="255"/>
        <v>cu</v>
      </c>
      <c r="Y1372" t="str">
        <f t="shared" si="256"/>
        <v>GO</v>
      </c>
      <c r="Z1372">
        <f t="shared" si="257"/>
        <v>5950</v>
      </c>
    </row>
    <row r="1373" spans="1:26">
      <c r="A1373" t="str">
        <f t="shared" si="250"/>
        <v>rt4</v>
      </c>
      <c r="B1373" t="str">
        <f t="shared" si="251"/>
        <v>루틴4</v>
      </c>
      <c r="C1373">
        <v>236</v>
      </c>
      <c r="D1373">
        <v>718</v>
      </c>
      <c r="E1373">
        <f t="shared" ca="1" si="260"/>
        <v>26612</v>
      </c>
      <c r="F1373">
        <f ca="1">(60+SUMIF(OFFSET(N1373,-$C1373+1,0,$C1373),"EN",OFFSET(O1373,-$C1373+1,0,$C1373)))*SummonTypeTable!$Q$2</f>
        <v>8550</v>
      </c>
      <c r="G1373">
        <f ca="1">IF(C1373=1,60*SummonTypeTable!$Q$2-OFFSET(F1373,0,-1),
IF(F1373&lt;&gt;OFFSET(F1373,-1,0),OFFSET(F1373,-1,0)-OFFSET(F1373,0,-1),""))</f>
        <v>-18438.666666666668</v>
      </c>
      <c r="H1373">
        <f ca="1">IF(C1373=1,60*SummonTypeTable!$Q$2/OFFSET(F1373,0,-1),
IF(F1373&lt;&gt;OFFSET(F1373,-1,0),OFFSET(F1373,-1,0)/OFFSET(F1373,0,-1),""))</f>
        <v>0.30712961571221004</v>
      </c>
      <c r="I1373">
        <f ca="1">(60+SUMIF(OFFSET(N1373,-$C1373+1,0,$C1373),"EN",OFFSET(O1373,-$C1373+1,0,$C1373))+SUMIF(OFFSET(S1373,-$C1373+1,0,$C1373),"EN",OFFSET(T1373,-$C1373+1,0,$C1373)))*SummonTypeTable!$Q$2</f>
        <v>8550</v>
      </c>
      <c r="J1373">
        <f ca="1">IF(C1373=1,60*SummonTypeTable!$Q$2-OFFSET(I1373,0,-4),
IF(I1373&lt;&gt;OFFSET(I1373,-1,0),OFFSET(I1373,-1,0)-OFFSET(I1373,0,-4),""))</f>
        <v>-18438.666666666668</v>
      </c>
      <c r="K1373">
        <f ca="1">IF(C1373=1,60*SummonTypeTable!$Q$2/OFFSET(I1373,0,-4),
IF(I1373&lt;&gt;OFFSET(I1373,-1,0),OFFSET(I1373,-1,0)/OFFSET(I1373,0,-4),""))</f>
        <v>0.30712961571221004</v>
      </c>
      <c r="L1373" t="str">
        <f t="shared" ca="1" si="261"/>
        <v>cu</v>
      </c>
      <c r="M1373" t="s">
        <v>81</v>
      </c>
      <c r="N1373" t="s">
        <v>146</v>
      </c>
      <c r="O1373">
        <v>565</v>
      </c>
      <c r="P1373" t="str">
        <f t="shared" si="252"/>
        <v>에너지너무많음</v>
      </c>
      <c r="Q1373" t="str">
        <f t="shared" ca="1" si="259"/>
        <v>cu</v>
      </c>
      <c r="R1373" t="s">
        <v>81</v>
      </c>
      <c r="S1373" t="s">
        <v>147</v>
      </c>
      <c r="T1373">
        <v>5975</v>
      </c>
      <c r="U1373" t="str">
        <f t="shared" ca="1" si="258"/>
        <v>cu</v>
      </c>
      <c r="V1373" t="str">
        <f t="shared" si="253"/>
        <v>EN</v>
      </c>
      <c r="W1373">
        <f t="shared" si="254"/>
        <v>565</v>
      </c>
      <c r="X1373" t="str">
        <f t="shared" ca="1" si="255"/>
        <v>cu</v>
      </c>
      <c r="Y1373" t="str">
        <f t="shared" si="256"/>
        <v>GO</v>
      </c>
      <c r="Z1373">
        <f t="shared" si="257"/>
        <v>5975</v>
      </c>
    </row>
    <row r="1374" spans="1:26">
      <c r="A1374" t="str">
        <f t="shared" si="250"/>
        <v>rt4</v>
      </c>
      <c r="B1374" t="str">
        <f t="shared" si="251"/>
        <v>루틴4</v>
      </c>
      <c r="C1374">
        <v>237</v>
      </c>
      <c r="D1374">
        <v>138</v>
      </c>
      <c r="E1374">
        <f t="shared" ca="1" si="260"/>
        <v>26750</v>
      </c>
      <c r="F1374">
        <f ca="1">(60+SUMIF(OFFSET(N1374,-$C1374+1,0,$C1374),"EN",OFFSET(O1374,-$C1374+1,0,$C1374)))*SummonTypeTable!$Q$2</f>
        <v>8550</v>
      </c>
      <c r="G1374" t="str">
        <f ca="1">IF(C1374=1,60*SummonTypeTable!$Q$2-OFFSET(F1374,0,-1),
IF(F1374&lt;&gt;OFFSET(F1374,-1,0),OFFSET(F1374,-1,0)-OFFSET(F1374,0,-1),""))</f>
        <v/>
      </c>
      <c r="H1374" t="str">
        <f ca="1">IF(C1374=1,60*SummonTypeTable!$Q$2/OFFSET(F1374,0,-1),
IF(F1374&lt;&gt;OFFSET(F1374,-1,0),OFFSET(F1374,-1,0)/OFFSET(F1374,0,-1),""))</f>
        <v/>
      </c>
      <c r="I1374">
        <f ca="1">(60+SUMIF(OFFSET(N1374,-$C1374+1,0,$C1374),"EN",OFFSET(O1374,-$C1374+1,0,$C1374))+SUMIF(OFFSET(S1374,-$C1374+1,0,$C1374),"EN",OFFSET(T1374,-$C1374+1,0,$C1374)))*SummonTypeTable!$Q$2</f>
        <v>8550</v>
      </c>
      <c r="J1374" t="str">
        <f ca="1">IF(C1374=1,60*SummonTypeTable!$Q$2-OFFSET(I1374,0,-4),
IF(I1374&lt;&gt;OFFSET(I1374,-1,0),OFFSET(I1374,-1,0)-OFFSET(I1374,0,-4),""))</f>
        <v/>
      </c>
      <c r="K1374" t="str">
        <f ca="1">IF(C1374=1,60*SummonTypeTable!$Q$2/OFFSET(I1374,0,-4),
IF(I1374&lt;&gt;OFFSET(I1374,-1,0),OFFSET(I1374,-1,0)/OFFSET(I1374,0,-4),""))</f>
        <v/>
      </c>
      <c r="L1374" t="str">
        <f t="shared" ca="1" si="261"/>
        <v>cu</v>
      </c>
      <c r="M1374" t="s">
        <v>81</v>
      </c>
      <c r="N1374" t="s">
        <v>147</v>
      </c>
      <c r="O1374">
        <v>12000</v>
      </c>
      <c r="P1374" t="str">
        <f t="shared" si="252"/>
        <v/>
      </c>
      <c r="Q1374" t="str">
        <f t="shared" ca="1" si="259"/>
        <v>cu</v>
      </c>
      <c r="R1374" t="s">
        <v>81</v>
      </c>
      <c r="S1374" t="s">
        <v>147</v>
      </c>
      <c r="T1374">
        <v>6000</v>
      </c>
      <c r="U1374" t="str">
        <f t="shared" ca="1" si="258"/>
        <v>cu</v>
      </c>
      <c r="V1374" t="str">
        <f t="shared" si="253"/>
        <v>GO</v>
      </c>
      <c r="W1374">
        <f t="shared" si="254"/>
        <v>12000</v>
      </c>
      <c r="X1374" t="str">
        <f t="shared" ca="1" si="255"/>
        <v>cu</v>
      </c>
      <c r="Y1374" t="str">
        <f t="shared" si="256"/>
        <v>GO</v>
      </c>
      <c r="Z1374">
        <f t="shared" si="257"/>
        <v>6000</v>
      </c>
    </row>
    <row r="1375" spans="1:26">
      <c r="A1375" t="str">
        <f t="shared" si="250"/>
        <v>rt4</v>
      </c>
      <c r="B1375" t="str">
        <f t="shared" si="251"/>
        <v>루틴4</v>
      </c>
      <c r="C1375">
        <v>238</v>
      </c>
      <c r="D1375">
        <v>195</v>
      </c>
      <c r="E1375">
        <f t="shared" ca="1" si="260"/>
        <v>26945</v>
      </c>
      <c r="F1375">
        <f ca="1">(60+SUMIF(OFFSET(N1375,-$C1375+1,0,$C1375),"EN",OFFSET(O1375,-$C1375+1,0,$C1375)))*SummonTypeTable!$Q$2</f>
        <v>8550</v>
      </c>
      <c r="G1375" t="str">
        <f ca="1">IF(C1375=1,60*SummonTypeTable!$Q$2-OFFSET(F1375,0,-1),
IF(F1375&lt;&gt;OFFSET(F1375,-1,0),OFFSET(F1375,-1,0)-OFFSET(F1375,0,-1),""))</f>
        <v/>
      </c>
      <c r="H1375" t="str">
        <f ca="1">IF(C1375=1,60*SummonTypeTable!$Q$2/OFFSET(F1375,0,-1),
IF(F1375&lt;&gt;OFFSET(F1375,-1,0),OFFSET(F1375,-1,0)/OFFSET(F1375,0,-1),""))</f>
        <v/>
      </c>
      <c r="I1375">
        <f ca="1">(60+SUMIF(OFFSET(N1375,-$C1375+1,0,$C1375),"EN",OFFSET(O1375,-$C1375+1,0,$C1375))+SUMIF(OFFSET(S1375,-$C1375+1,0,$C1375),"EN",OFFSET(T1375,-$C1375+1,0,$C1375)))*SummonTypeTable!$Q$2</f>
        <v>8550</v>
      </c>
      <c r="J1375" t="str">
        <f ca="1">IF(C1375=1,60*SummonTypeTable!$Q$2-OFFSET(I1375,0,-4),
IF(I1375&lt;&gt;OFFSET(I1375,-1,0),OFFSET(I1375,-1,0)-OFFSET(I1375,0,-4),""))</f>
        <v/>
      </c>
      <c r="K1375" t="str">
        <f ca="1">IF(C1375=1,60*SummonTypeTable!$Q$2/OFFSET(I1375,0,-4),
IF(I1375&lt;&gt;OFFSET(I1375,-1,0),OFFSET(I1375,-1,0)/OFFSET(I1375,0,-4),""))</f>
        <v/>
      </c>
      <c r="L1375" t="str">
        <f t="shared" ca="1" si="261"/>
        <v>it</v>
      </c>
      <c r="M1375" t="s">
        <v>139</v>
      </c>
      <c r="N1375" t="s">
        <v>140</v>
      </c>
      <c r="O1375">
        <v>10</v>
      </c>
      <c r="P1375" t="str">
        <f t="shared" si="252"/>
        <v/>
      </c>
      <c r="Q1375" t="str">
        <f t="shared" ca="1" si="259"/>
        <v>cu</v>
      </c>
      <c r="R1375" t="s">
        <v>81</v>
      </c>
      <c r="S1375" t="s">
        <v>147</v>
      </c>
      <c r="T1375">
        <v>6025</v>
      </c>
      <c r="U1375" t="str">
        <f t="shared" ca="1" si="258"/>
        <v>it</v>
      </c>
      <c r="V1375" t="str">
        <f t="shared" si="253"/>
        <v>Cash_sCharacterGacha</v>
      </c>
      <c r="W1375">
        <f t="shared" si="254"/>
        <v>10</v>
      </c>
      <c r="X1375" t="str">
        <f t="shared" ca="1" si="255"/>
        <v>cu</v>
      </c>
      <c r="Y1375" t="str">
        <f t="shared" si="256"/>
        <v>GO</v>
      </c>
      <c r="Z1375">
        <f t="shared" si="257"/>
        <v>6025</v>
      </c>
    </row>
    <row r="1376" spans="1:26">
      <c r="A1376" t="str">
        <f t="shared" si="250"/>
        <v>rt4</v>
      </c>
      <c r="B1376" t="str">
        <f t="shared" si="251"/>
        <v>루틴4</v>
      </c>
      <c r="C1376">
        <v>239</v>
      </c>
      <c r="D1376">
        <v>225</v>
      </c>
      <c r="E1376">
        <f t="shared" ca="1" si="260"/>
        <v>27170</v>
      </c>
      <c r="F1376">
        <f ca="1">(60+SUMIF(OFFSET(N1376,-$C1376+1,0,$C1376),"EN",OFFSET(O1376,-$C1376+1,0,$C1376)))*SummonTypeTable!$Q$2</f>
        <v>8550</v>
      </c>
      <c r="G1376" t="str">
        <f ca="1">IF(C1376=1,60*SummonTypeTable!$Q$2-OFFSET(F1376,0,-1),
IF(F1376&lt;&gt;OFFSET(F1376,-1,0),OFFSET(F1376,-1,0)-OFFSET(F1376,0,-1),""))</f>
        <v/>
      </c>
      <c r="H1376" t="str">
        <f ca="1">IF(C1376=1,60*SummonTypeTable!$Q$2/OFFSET(F1376,0,-1),
IF(F1376&lt;&gt;OFFSET(F1376,-1,0),OFFSET(F1376,-1,0)/OFFSET(F1376,0,-1),""))</f>
        <v/>
      </c>
      <c r="I1376">
        <f ca="1">(60+SUMIF(OFFSET(N1376,-$C1376+1,0,$C1376),"EN",OFFSET(O1376,-$C1376+1,0,$C1376))+SUMIF(OFFSET(S1376,-$C1376+1,0,$C1376),"EN",OFFSET(T1376,-$C1376+1,0,$C1376)))*SummonTypeTable!$Q$2</f>
        <v>8550</v>
      </c>
      <c r="J1376" t="str">
        <f ca="1">IF(C1376=1,60*SummonTypeTable!$Q$2-OFFSET(I1376,0,-4),
IF(I1376&lt;&gt;OFFSET(I1376,-1,0),OFFSET(I1376,-1,0)-OFFSET(I1376,0,-4),""))</f>
        <v/>
      </c>
      <c r="K1376" t="str">
        <f ca="1">IF(C1376=1,60*SummonTypeTable!$Q$2/OFFSET(I1376,0,-4),
IF(I1376&lt;&gt;OFFSET(I1376,-1,0),OFFSET(I1376,-1,0)/OFFSET(I1376,0,-4),""))</f>
        <v/>
      </c>
      <c r="L1376" t="str">
        <f t="shared" ca="1" si="261"/>
        <v>cu</v>
      </c>
      <c r="M1376" t="s">
        <v>81</v>
      </c>
      <c r="N1376" t="s">
        <v>147</v>
      </c>
      <c r="O1376">
        <v>12100</v>
      </c>
      <c r="P1376" t="str">
        <f t="shared" si="252"/>
        <v/>
      </c>
      <c r="Q1376" t="str">
        <f t="shared" ca="1" si="259"/>
        <v>cu</v>
      </c>
      <c r="R1376" t="s">
        <v>81</v>
      </c>
      <c r="S1376" t="s">
        <v>147</v>
      </c>
      <c r="T1376">
        <v>6050</v>
      </c>
      <c r="U1376" t="str">
        <f t="shared" ca="1" si="258"/>
        <v>cu</v>
      </c>
      <c r="V1376" t="str">
        <f t="shared" si="253"/>
        <v>GO</v>
      </c>
      <c r="W1376">
        <f t="shared" si="254"/>
        <v>12100</v>
      </c>
      <c r="X1376" t="str">
        <f t="shared" ca="1" si="255"/>
        <v>cu</v>
      </c>
      <c r="Y1376" t="str">
        <f t="shared" si="256"/>
        <v>GO</v>
      </c>
      <c r="Z1376">
        <f t="shared" si="257"/>
        <v>6050</v>
      </c>
    </row>
    <row r="1377" spans="1:26">
      <c r="A1377" t="str">
        <f t="shared" si="250"/>
        <v>rt4</v>
      </c>
      <c r="B1377" t="str">
        <f t="shared" si="251"/>
        <v>루틴4</v>
      </c>
      <c r="C1377">
        <v>240</v>
      </c>
      <c r="D1377">
        <v>538</v>
      </c>
      <c r="E1377">
        <f t="shared" ca="1" si="260"/>
        <v>27708</v>
      </c>
      <c r="F1377">
        <f ca="1">(60+SUMIF(OFFSET(N1377,-$C1377+1,0,$C1377),"EN",OFFSET(O1377,-$C1377+1,0,$C1377)))*SummonTypeTable!$Q$2</f>
        <v>8950</v>
      </c>
      <c r="G1377">
        <f ca="1">IF(C1377=1,60*SummonTypeTable!$Q$2-OFFSET(F1377,0,-1),
IF(F1377&lt;&gt;OFFSET(F1377,-1,0),OFFSET(F1377,-1,0)-OFFSET(F1377,0,-1),""))</f>
        <v>-19158</v>
      </c>
      <c r="H1377">
        <f ca="1">IF(C1377=1,60*SummonTypeTable!$Q$2/OFFSET(F1377,0,-1),
IF(F1377&lt;&gt;OFFSET(F1377,-1,0),OFFSET(F1377,-1,0)/OFFSET(F1377,0,-1),""))</f>
        <v>0.30857514075357295</v>
      </c>
      <c r="I1377">
        <f ca="1">(60+SUMIF(OFFSET(N1377,-$C1377+1,0,$C1377),"EN",OFFSET(O1377,-$C1377+1,0,$C1377))+SUMIF(OFFSET(S1377,-$C1377+1,0,$C1377),"EN",OFFSET(T1377,-$C1377+1,0,$C1377)))*SummonTypeTable!$Q$2</f>
        <v>8950</v>
      </c>
      <c r="J1377">
        <f ca="1">IF(C1377=1,60*SummonTypeTable!$Q$2-OFFSET(I1377,0,-4),
IF(I1377&lt;&gt;OFFSET(I1377,-1,0),OFFSET(I1377,-1,0)-OFFSET(I1377,0,-4),""))</f>
        <v>-19158</v>
      </c>
      <c r="K1377">
        <f ca="1">IF(C1377=1,60*SummonTypeTable!$Q$2/OFFSET(I1377,0,-4),
IF(I1377&lt;&gt;OFFSET(I1377,-1,0),OFFSET(I1377,-1,0)/OFFSET(I1377,0,-4),""))</f>
        <v>0.30857514075357295</v>
      </c>
      <c r="L1377" t="str">
        <f t="shared" ca="1" si="261"/>
        <v>cu</v>
      </c>
      <c r="M1377" t="s">
        <v>81</v>
      </c>
      <c r="N1377" t="s">
        <v>146</v>
      </c>
      <c r="O1377">
        <v>600</v>
      </c>
      <c r="P1377" t="str">
        <f t="shared" si="252"/>
        <v>에너지너무많음</v>
      </c>
      <c r="Q1377" t="str">
        <f t="shared" ca="1" si="259"/>
        <v>cu</v>
      </c>
      <c r="R1377" t="s">
        <v>81</v>
      </c>
      <c r="S1377" t="s">
        <v>147</v>
      </c>
      <c r="T1377">
        <v>6075</v>
      </c>
      <c r="U1377" t="str">
        <f t="shared" ca="1" si="258"/>
        <v>cu</v>
      </c>
      <c r="V1377" t="str">
        <f t="shared" si="253"/>
        <v>EN</v>
      </c>
      <c r="W1377">
        <f t="shared" si="254"/>
        <v>600</v>
      </c>
      <c r="X1377" t="str">
        <f t="shared" ca="1" si="255"/>
        <v>cu</v>
      </c>
      <c r="Y1377" t="str">
        <f t="shared" si="256"/>
        <v>GO</v>
      </c>
      <c r="Z1377">
        <f t="shared" si="257"/>
        <v>6075</v>
      </c>
    </row>
    <row r="1378" spans="1:26">
      <c r="A1378" t="str">
        <f t="shared" si="250"/>
        <v>rt4</v>
      </c>
      <c r="B1378" t="str">
        <f t="shared" si="251"/>
        <v>루틴4</v>
      </c>
      <c r="C1378">
        <v>241</v>
      </c>
      <c r="D1378">
        <v>92</v>
      </c>
      <c r="E1378">
        <f t="shared" ca="1" si="260"/>
        <v>27800</v>
      </c>
      <c r="F1378">
        <f ca="1">(60+SUMIF(OFFSET(N1378,-$C1378+1,0,$C1378),"EN",OFFSET(O1378,-$C1378+1,0,$C1378)))*SummonTypeTable!$Q$2</f>
        <v>8950</v>
      </c>
      <c r="G1378" t="str">
        <f ca="1">IF(C1378=1,60*SummonTypeTable!$Q$2-OFFSET(F1378,0,-1),
IF(F1378&lt;&gt;OFFSET(F1378,-1,0),OFFSET(F1378,-1,0)-OFFSET(F1378,0,-1),""))</f>
        <v/>
      </c>
      <c r="H1378" t="str">
        <f ca="1">IF(C1378=1,60*SummonTypeTable!$Q$2/OFFSET(F1378,0,-1),
IF(F1378&lt;&gt;OFFSET(F1378,-1,0),OFFSET(F1378,-1,0)/OFFSET(F1378,0,-1),""))</f>
        <v/>
      </c>
      <c r="I1378">
        <f ca="1">(60+SUMIF(OFFSET(N1378,-$C1378+1,0,$C1378),"EN",OFFSET(O1378,-$C1378+1,0,$C1378))+SUMIF(OFFSET(S1378,-$C1378+1,0,$C1378),"EN",OFFSET(T1378,-$C1378+1,0,$C1378)))*SummonTypeTable!$Q$2</f>
        <v>8950</v>
      </c>
      <c r="J1378" t="str">
        <f ca="1">IF(C1378=1,60*SummonTypeTable!$Q$2-OFFSET(I1378,0,-4),
IF(I1378&lt;&gt;OFFSET(I1378,-1,0),OFFSET(I1378,-1,0)-OFFSET(I1378,0,-4),""))</f>
        <v/>
      </c>
      <c r="K1378" t="str">
        <f ca="1">IF(C1378=1,60*SummonTypeTable!$Q$2/OFFSET(I1378,0,-4),
IF(I1378&lt;&gt;OFFSET(I1378,-1,0),OFFSET(I1378,-1,0)/OFFSET(I1378,0,-4),""))</f>
        <v/>
      </c>
      <c r="L1378" t="str">
        <f t="shared" ca="1" si="261"/>
        <v>cu</v>
      </c>
      <c r="M1378" t="s">
        <v>81</v>
      </c>
      <c r="N1378" t="s">
        <v>147</v>
      </c>
      <c r="O1378">
        <v>12200</v>
      </c>
      <c r="P1378" t="str">
        <f t="shared" si="252"/>
        <v/>
      </c>
      <c r="Q1378" t="str">
        <f t="shared" ca="1" si="259"/>
        <v>cu</v>
      </c>
      <c r="R1378" t="s">
        <v>81</v>
      </c>
      <c r="S1378" t="s">
        <v>147</v>
      </c>
      <c r="T1378">
        <v>6100</v>
      </c>
      <c r="U1378" t="str">
        <f t="shared" ca="1" si="258"/>
        <v>cu</v>
      </c>
      <c r="V1378" t="str">
        <f t="shared" si="253"/>
        <v>GO</v>
      </c>
      <c r="W1378">
        <f t="shared" si="254"/>
        <v>12200</v>
      </c>
      <c r="X1378" t="str">
        <f t="shared" ca="1" si="255"/>
        <v>cu</v>
      </c>
      <c r="Y1378" t="str">
        <f t="shared" si="256"/>
        <v>GO</v>
      </c>
      <c r="Z1378">
        <f t="shared" si="257"/>
        <v>6100</v>
      </c>
    </row>
    <row r="1379" spans="1:26">
      <c r="A1379" t="str">
        <f t="shared" si="250"/>
        <v>rt4</v>
      </c>
      <c r="B1379" t="str">
        <f t="shared" si="251"/>
        <v>루틴4</v>
      </c>
      <c r="C1379">
        <v>242</v>
      </c>
      <c r="D1379">
        <v>107</v>
      </c>
      <c r="E1379">
        <f t="shared" ca="1" si="260"/>
        <v>27907</v>
      </c>
      <c r="F1379">
        <f ca="1">(60+SUMIF(OFFSET(N1379,-$C1379+1,0,$C1379),"EN",OFFSET(O1379,-$C1379+1,0,$C1379)))*SummonTypeTable!$Q$2</f>
        <v>8950</v>
      </c>
      <c r="G1379" t="str">
        <f ca="1">IF(C1379=1,60*SummonTypeTable!$Q$2-OFFSET(F1379,0,-1),
IF(F1379&lt;&gt;OFFSET(F1379,-1,0),OFFSET(F1379,-1,0)-OFFSET(F1379,0,-1),""))</f>
        <v/>
      </c>
      <c r="H1379" t="str">
        <f ca="1">IF(C1379=1,60*SummonTypeTable!$Q$2/OFFSET(F1379,0,-1),
IF(F1379&lt;&gt;OFFSET(F1379,-1,0),OFFSET(F1379,-1,0)/OFFSET(F1379,0,-1),""))</f>
        <v/>
      </c>
      <c r="I1379">
        <f ca="1">(60+SUMIF(OFFSET(N1379,-$C1379+1,0,$C1379),"EN",OFFSET(O1379,-$C1379+1,0,$C1379))+SUMIF(OFFSET(S1379,-$C1379+1,0,$C1379),"EN",OFFSET(T1379,-$C1379+1,0,$C1379)))*SummonTypeTable!$Q$2</f>
        <v>8950</v>
      </c>
      <c r="J1379" t="str">
        <f ca="1">IF(C1379=1,60*SummonTypeTable!$Q$2-OFFSET(I1379,0,-4),
IF(I1379&lt;&gt;OFFSET(I1379,-1,0),OFFSET(I1379,-1,0)-OFFSET(I1379,0,-4),""))</f>
        <v/>
      </c>
      <c r="K1379" t="str">
        <f ca="1">IF(C1379=1,60*SummonTypeTable!$Q$2/OFFSET(I1379,0,-4),
IF(I1379&lt;&gt;OFFSET(I1379,-1,0),OFFSET(I1379,-1,0)/OFFSET(I1379,0,-4),""))</f>
        <v/>
      </c>
      <c r="L1379" t="str">
        <f t="shared" ca="1" si="261"/>
        <v>cu</v>
      </c>
      <c r="M1379" t="s">
        <v>81</v>
      </c>
      <c r="N1379" t="s">
        <v>147</v>
      </c>
      <c r="O1379">
        <v>12250</v>
      </c>
      <c r="P1379" t="str">
        <f t="shared" si="252"/>
        <v/>
      </c>
      <c r="Q1379" t="str">
        <f t="shared" ca="1" si="259"/>
        <v>cu</v>
      </c>
      <c r="R1379" t="s">
        <v>81</v>
      </c>
      <c r="S1379" t="s">
        <v>147</v>
      </c>
      <c r="T1379">
        <v>6125</v>
      </c>
      <c r="U1379" t="str">
        <f t="shared" ca="1" si="258"/>
        <v>cu</v>
      </c>
      <c r="V1379" t="str">
        <f t="shared" si="253"/>
        <v>GO</v>
      </c>
      <c r="W1379">
        <f t="shared" si="254"/>
        <v>12250</v>
      </c>
      <c r="X1379" t="str">
        <f t="shared" ca="1" si="255"/>
        <v>cu</v>
      </c>
      <c r="Y1379" t="str">
        <f t="shared" si="256"/>
        <v>GO</v>
      </c>
      <c r="Z1379">
        <f t="shared" si="257"/>
        <v>6125</v>
      </c>
    </row>
    <row r="1380" spans="1:26">
      <c r="A1380" t="str">
        <f t="shared" si="250"/>
        <v>rt4</v>
      </c>
      <c r="B1380" t="str">
        <f t="shared" si="251"/>
        <v>루틴4</v>
      </c>
      <c r="C1380">
        <v>243</v>
      </c>
      <c r="D1380">
        <v>129</v>
      </c>
      <c r="E1380">
        <f t="shared" ca="1" si="260"/>
        <v>28036</v>
      </c>
      <c r="F1380">
        <f ca="1">(60+SUMIF(OFFSET(N1380,-$C1380+1,0,$C1380),"EN",OFFSET(O1380,-$C1380+1,0,$C1380)))*SummonTypeTable!$Q$2</f>
        <v>8950</v>
      </c>
      <c r="G1380" t="str">
        <f ca="1">IF(C1380=1,60*SummonTypeTable!$Q$2-OFFSET(F1380,0,-1),
IF(F1380&lt;&gt;OFFSET(F1380,-1,0),OFFSET(F1380,-1,0)-OFFSET(F1380,0,-1),""))</f>
        <v/>
      </c>
      <c r="H1380" t="str">
        <f ca="1">IF(C1380=1,60*SummonTypeTable!$Q$2/OFFSET(F1380,0,-1),
IF(F1380&lt;&gt;OFFSET(F1380,-1,0),OFFSET(F1380,-1,0)/OFFSET(F1380,0,-1),""))</f>
        <v/>
      </c>
      <c r="I1380">
        <f ca="1">(60+SUMIF(OFFSET(N1380,-$C1380+1,0,$C1380),"EN",OFFSET(O1380,-$C1380+1,0,$C1380))+SUMIF(OFFSET(S1380,-$C1380+1,0,$C1380),"EN",OFFSET(T1380,-$C1380+1,0,$C1380)))*SummonTypeTable!$Q$2</f>
        <v>8950</v>
      </c>
      <c r="J1380" t="str">
        <f ca="1">IF(C1380=1,60*SummonTypeTable!$Q$2-OFFSET(I1380,0,-4),
IF(I1380&lt;&gt;OFFSET(I1380,-1,0),OFFSET(I1380,-1,0)-OFFSET(I1380,0,-4),""))</f>
        <v/>
      </c>
      <c r="K1380" t="str">
        <f ca="1">IF(C1380=1,60*SummonTypeTable!$Q$2/OFFSET(I1380,0,-4),
IF(I1380&lt;&gt;OFFSET(I1380,-1,0),OFFSET(I1380,-1,0)/OFFSET(I1380,0,-4),""))</f>
        <v/>
      </c>
      <c r="L1380" t="str">
        <f t="shared" ca="1" si="261"/>
        <v>it</v>
      </c>
      <c r="M1380" t="s">
        <v>139</v>
      </c>
      <c r="N1380" t="s">
        <v>158</v>
      </c>
      <c r="O1380">
        <v>2</v>
      </c>
      <c r="P1380" t="str">
        <f t="shared" si="252"/>
        <v/>
      </c>
      <c r="Q1380" t="str">
        <f t="shared" ca="1" si="259"/>
        <v>cu</v>
      </c>
      <c r="R1380" t="s">
        <v>81</v>
      </c>
      <c r="S1380" t="s">
        <v>147</v>
      </c>
      <c r="T1380">
        <v>6150</v>
      </c>
      <c r="U1380" t="str">
        <f t="shared" ca="1" si="258"/>
        <v>it</v>
      </c>
      <c r="V1380" t="str">
        <f t="shared" si="253"/>
        <v>Cash_sEquipGacha</v>
      </c>
      <c r="W1380">
        <f t="shared" si="254"/>
        <v>2</v>
      </c>
      <c r="X1380" t="str">
        <f t="shared" ca="1" si="255"/>
        <v>cu</v>
      </c>
      <c r="Y1380" t="str">
        <f t="shared" si="256"/>
        <v>GO</v>
      </c>
      <c r="Z1380">
        <f t="shared" si="257"/>
        <v>6150</v>
      </c>
    </row>
    <row r="1381" spans="1:26">
      <c r="A1381" t="str">
        <f t="shared" si="250"/>
        <v>rt4</v>
      </c>
      <c r="B1381" t="str">
        <f t="shared" si="251"/>
        <v>루틴4</v>
      </c>
      <c r="C1381">
        <v>244</v>
      </c>
      <c r="D1381">
        <v>149</v>
      </c>
      <c r="E1381">
        <f t="shared" ca="1" si="260"/>
        <v>28185</v>
      </c>
      <c r="F1381">
        <f ca="1">(60+SUMIF(OFFSET(N1381,-$C1381+1,0,$C1381),"EN",OFFSET(O1381,-$C1381+1,0,$C1381)))*SummonTypeTable!$Q$2</f>
        <v>8950</v>
      </c>
      <c r="G1381" t="str">
        <f ca="1">IF(C1381=1,60*SummonTypeTable!$Q$2-OFFSET(F1381,0,-1),
IF(F1381&lt;&gt;OFFSET(F1381,-1,0),OFFSET(F1381,-1,0)-OFFSET(F1381,0,-1),""))</f>
        <v/>
      </c>
      <c r="H1381" t="str">
        <f ca="1">IF(C1381=1,60*SummonTypeTable!$Q$2/OFFSET(F1381,0,-1),
IF(F1381&lt;&gt;OFFSET(F1381,-1,0),OFFSET(F1381,-1,0)/OFFSET(F1381,0,-1),""))</f>
        <v/>
      </c>
      <c r="I1381">
        <f ca="1">(60+SUMIF(OFFSET(N1381,-$C1381+1,0,$C1381),"EN",OFFSET(O1381,-$C1381+1,0,$C1381))+SUMIF(OFFSET(S1381,-$C1381+1,0,$C1381),"EN",OFFSET(T1381,-$C1381+1,0,$C1381)))*SummonTypeTable!$Q$2</f>
        <v>8950</v>
      </c>
      <c r="J1381" t="str">
        <f ca="1">IF(C1381=1,60*SummonTypeTable!$Q$2-OFFSET(I1381,0,-4),
IF(I1381&lt;&gt;OFFSET(I1381,-1,0),OFFSET(I1381,-1,0)-OFFSET(I1381,0,-4),""))</f>
        <v/>
      </c>
      <c r="K1381" t="str">
        <f ca="1">IF(C1381=1,60*SummonTypeTable!$Q$2/OFFSET(I1381,0,-4),
IF(I1381&lt;&gt;OFFSET(I1381,-1,0),OFFSET(I1381,-1,0)/OFFSET(I1381,0,-4),""))</f>
        <v/>
      </c>
      <c r="L1381" t="str">
        <f t="shared" ca="1" si="261"/>
        <v>cu</v>
      </c>
      <c r="M1381" t="s">
        <v>81</v>
      </c>
      <c r="N1381" t="s">
        <v>147</v>
      </c>
      <c r="O1381">
        <v>12350</v>
      </c>
      <c r="P1381" t="str">
        <f t="shared" si="252"/>
        <v/>
      </c>
      <c r="Q1381" t="str">
        <f t="shared" ca="1" si="259"/>
        <v>cu</v>
      </c>
      <c r="R1381" t="s">
        <v>81</v>
      </c>
      <c r="S1381" t="s">
        <v>147</v>
      </c>
      <c r="T1381">
        <v>6175</v>
      </c>
      <c r="U1381" t="str">
        <f t="shared" ca="1" si="258"/>
        <v>cu</v>
      </c>
      <c r="V1381" t="str">
        <f t="shared" si="253"/>
        <v>GO</v>
      </c>
      <c r="W1381">
        <f t="shared" si="254"/>
        <v>12350</v>
      </c>
      <c r="X1381" t="str">
        <f t="shared" ca="1" si="255"/>
        <v>cu</v>
      </c>
      <c r="Y1381" t="str">
        <f t="shared" si="256"/>
        <v>GO</v>
      </c>
      <c r="Z1381">
        <f t="shared" si="257"/>
        <v>6175</v>
      </c>
    </row>
    <row r="1382" spans="1:26">
      <c r="A1382" t="str">
        <f t="shared" si="250"/>
        <v>rt4</v>
      </c>
      <c r="B1382" t="str">
        <f t="shared" si="251"/>
        <v>루틴4</v>
      </c>
      <c r="C1382">
        <v>245</v>
      </c>
      <c r="D1382">
        <v>152</v>
      </c>
      <c r="E1382">
        <f t="shared" ca="1" si="260"/>
        <v>28337</v>
      </c>
      <c r="F1382">
        <f ca="1">(60+SUMIF(OFFSET(N1382,-$C1382+1,0,$C1382),"EN",OFFSET(O1382,-$C1382+1,0,$C1382)))*SummonTypeTable!$Q$2</f>
        <v>8950</v>
      </c>
      <c r="G1382" t="str">
        <f ca="1">IF(C1382=1,60*SummonTypeTable!$Q$2-OFFSET(F1382,0,-1),
IF(F1382&lt;&gt;OFFSET(F1382,-1,0),OFFSET(F1382,-1,0)-OFFSET(F1382,0,-1),""))</f>
        <v/>
      </c>
      <c r="H1382" t="str">
        <f ca="1">IF(C1382=1,60*SummonTypeTable!$Q$2/OFFSET(F1382,0,-1),
IF(F1382&lt;&gt;OFFSET(F1382,-1,0),OFFSET(F1382,-1,0)/OFFSET(F1382,0,-1),""))</f>
        <v/>
      </c>
      <c r="I1382">
        <f ca="1">(60+SUMIF(OFFSET(N1382,-$C1382+1,0,$C1382),"EN",OFFSET(O1382,-$C1382+1,0,$C1382))+SUMIF(OFFSET(S1382,-$C1382+1,0,$C1382),"EN",OFFSET(T1382,-$C1382+1,0,$C1382)))*SummonTypeTable!$Q$2</f>
        <v>8950</v>
      </c>
      <c r="J1382" t="str">
        <f ca="1">IF(C1382=1,60*SummonTypeTable!$Q$2-OFFSET(I1382,0,-4),
IF(I1382&lt;&gt;OFFSET(I1382,-1,0),OFFSET(I1382,-1,0)-OFFSET(I1382,0,-4),""))</f>
        <v/>
      </c>
      <c r="K1382" t="str">
        <f ca="1">IF(C1382=1,60*SummonTypeTable!$Q$2/OFFSET(I1382,0,-4),
IF(I1382&lt;&gt;OFFSET(I1382,-1,0),OFFSET(I1382,-1,0)/OFFSET(I1382,0,-4),""))</f>
        <v/>
      </c>
      <c r="L1382" t="str">
        <f t="shared" ca="1" si="261"/>
        <v>cu</v>
      </c>
      <c r="M1382" t="s">
        <v>81</v>
      </c>
      <c r="N1382" t="s">
        <v>147</v>
      </c>
      <c r="O1382">
        <v>12400</v>
      </c>
      <c r="P1382" t="str">
        <f t="shared" si="252"/>
        <v/>
      </c>
      <c r="Q1382" t="str">
        <f t="shared" ca="1" si="259"/>
        <v>cu</v>
      </c>
      <c r="R1382" t="s">
        <v>81</v>
      </c>
      <c r="S1382" t="s">
        <v>147</v>
      </c>
      <c r="T1382">
        <v>6200</v>
      </c>
      <c r="U1382" t="str">
        <f t="shared" ca="1" si="258"/>
        <v>cu</v>
      </c>
      <c r="V1382" t="str">
        <f t="shared" si="253"/>
        <v>GO</v>
      </c>
      <c r="W1382">
        <f t="shared" si="254"/>
        <v>12400</v>
      </c>
      <c r="X1382" t="str">
        <f t="shared" ca="1" si="255"/>
        <v>cu</v>
      </c>
      <c r="Y1382" t="str">
        <f t="shared" si="256"/>
        <v>GO</v>
      </c>
      <c r="Z1382">
        <f t="shared" si="257"/>
        <v>6200</v>
      </c>
    </row>
    <row r="1383" spans="1:26">
      <c r="A1383" t="str">
        <f t="shared" si="250"/>
        <v>rt4</v>
      </c>
      <c r="B1383" t="str">
        <f t="shared" si="251"/>
        <v>루틴4</v>
      </c>
      <c r="C1383">
        <v>246</v>
      </c>
      <c r="D1383">
        <v>495</v>
      </c>
      <c r="E1383">
        <f t="shared" ca="1" si="260"/>
        <v>28832</v>
      </c>
      <c r="F1383">
        <f ca="1">(60+SUMIF(OFFSET(N1383,-$C1383+1,0,$C1383),"EN",OFFSET(O1383,-$C1383+1,0,$C1383)))*SummonTypeTable!$Q$2</f>
        <v>9373.3333333333321</v>
      </c>
      <c r="G1383">
        <f ca="1">IF(C1383=1,60*SummonTypeTable!$Q$2-OFFSET(F1383,0,-1),
IF(F1383&lt;&gt;OFFSET(F1383,-1,0),OFFSET(F1383,-1,0)-OFFSET(F1383,0,-1),""))</f>
        <v>-19882</v>
      </c>
      <c r="H1383">
        <f ca="1">IF(C1383=1,60*SummonTypeTable!$Q$2/OFFSET(F1383,0,-1),
IF(F1383&lt;&gt;OFFSET(F1383,-1,0),OFFSET(F1383,-1,0)/OFFSET(F1383,0,-1),""))</f>
        <v>0.31041897891231962</v>
      </c>
      <c r="I1383">
        <f ca="1">(60+SUMIF(OFFSET(N1383,-$C1383+1,0,$C1383),"EN",OFFSET(O1383,-$C1383+1,0,$C1383))+SUMIF(OFFSET(S1383,-$C1383+1,0,$C1383),"EN",OFFSET(T1383,-$C1383+1,0,$C1383)))*SummonTypeTable!$Q$2</f>
        <v>9373.3333333333321</v>
      </c>
      <c r="J1383">
        <f ca="1">IF(C1383=1,60*SummonTypeTable!$Q$2-OFFSET(I1383,0,-4),
IF(I1383&lt;&gt;OFFSET(I1383,-1,0),OFFSET(I1383,-1,0)-OFFSET(I1383,0,-4),""))</f>
        <v>-19882</v>
      </c>
      <c r="K1383">
        <f ca="1">IF(C1383=1,60*SummonTypeTable!$Q$2/OFFSET(I1383,0,-4),
IF(I1383&lt;&gt;OFFSET(I1383,-1,0),OFFSET(I1383,-1,0)/OFFSET(I1383,0,-4),""))</f>
        <v>0.31041897891231962</v>
      </c>
      <c r="L1383" t="str">
        <f t="shared" ca="1" si="261"/>
        <v>cu</v>
      </c>
      <c r="M1383" t="s">
        <v>81</v>
      </c>
      <c r="N1383" t="s">
        <v>146</v>
      </c>
      <c r="O1383">
        <v>635</v>
      </c>
      <c r="P1383" t="str">
        <f t="shared" si="252"/>
        <v>에너지너무많음</v>
      </c>
      <c r="Q1383" t="str">
        <f t="shared" ca="1" si="259"/>
        <v>cu</v>
      </c>
      <c r="R1383" t="s">
        <v>81</v>
      </c>
      <c r="S1383" t="s">
        <v>147</v>
      </c>
      <c r="T1383">
        <v>6225</v>
      </c>
      <c r="U1383" t="str">
        <f t="shared" ca="1" si="258"/>
        <v>cu</v>
      </c>
      <c r="V1383" t="str">
        <f t="shared" si="253"/>
        <v>EN</v>
      </c>
      <c r="W1383">
        <f t="shared" si="254"/>
        <v>635</v>
      </c>
      <c r="X1383" t="str">
        <f t="shared" ca="1" si="255"/>
        <v>cu</v>
      </c>
      <c r="Y1383" t="str">
        <f t="shared" si="256"/>
        <v>GO</v>
      </c>
      <c r="Z1383">
        <f t="shared" si="257"/>
        <v>6225</v>
      </c>
    </row>
    <row r="1384" spans="1:26">
      <c r="A1384" t="str">
        <f t="shared" si="250"/>
        <v>rt4</v>
      </c>
      <c r="B1384" t="str">
        <f t="shared" si="251"/>
        <v>루틴4</v>
      </c>
      <c r="C1384">
        <v>247</v>
      </c>
      <c r="D1384">
        <v>111</v>
      </c>
      <c r="E1384">
        <f t="shared" ca="1" si="260"/>
        <v>28943</v>
      </c>
      <c r="F1384">
        <f ca="1">(60+SUMIF(OFFSET(N1384,-$C1384+1,0,$C1384),"EN",OFFSET(O1384,-$C1384+1,0,$C1384)))*SummonTypeTable!$Q$2</f>
        <v>9373.3333333333321</v>
      </c>
      <c r="G1384" t="str">
        <f ca="1">IF(C1384=1,60*SummonTypeTable!$Q$2-OFFSET(F1384,0,-1),
IF(F1384&lt;&gt;OFFSET(F1384,-1,0),OFFSET(F1384,-1,0)-OFFSET(F1384,0,-1),""))</f>
        <v/>
      </c>
      <c r="H1384" t="str">
        <f ca="1">IF(C1384=1,60*SummonTypeTable!$Q$2/OFFSET(F1384,0,-1),
IF(F1384&lt;&gt;OFFSET(F1384,-1,0),OFFSET(F1384,-1,0)/OFFSET(F1384,0,-1),""))</f>
        <v/>
      </c>
      <c r="I1384">
        <f ca="1">(60+SUMIF(OFFSET(N1384,-$C1384+1,0,$C1384),"EN",OFFSET(O1384,-$C1384+1,0,$C1384))+SUMIF(OFFSET(S1384,-$C1384+1,0,$C1384),"EN",OFFSET(T1384,-$C1384+1,0,$C1384)))*SummonTypeTable!$Q$2</f>
        <v>9373.3333333333321</v>
      </c>
      <c r="J1384" t="str">
        <f ca="1">IF(C1384=1,60*SummonTypeTable!$Q$2-OFFSET(I1384,0,-4),
IF(I1384&lt;&gt;OFFSET(I1384,-1,0),OFFSET(I1384,-1,0)-OFFSET(I1384,0,-4),""))</f>
        <v/>
      </c>
      <c r="K1384" t="str">
        <f ca="1">IF(C1384=1,60*SummonTypeTable!$Q$2/OFFSET(I1384,0,-4),
IF(I1384&lt;&gt;OFFSET(I1384,-1,0),OFFSET(I1384,-1,0)/OFFSET(I1384,0,-4),""))</f>
        <v/>
      </c>
      <c r="L1384" t="str">
        <f t="shared" ca="1" si="261"/>
        <v>it</v>
      </c>
      <c r="M1384" t="s">
        <v>139</v>
      </c>
      <c r="N1384" t="s">
        <v>158</v>
      </c>
      <c r="O1384">
        <v>1</v>
      </c>
      <c r="P1384" t="str">
        <f t="shared" si="252"/>
        <v/>
      </c>
      <c r="Q1384" t="str">
        <f t="shared" ca="1" si="259"/>
        <v>cu</v>
      </c>
      <c r="R1384" t="s">
        <v>81</v>
      </c>
      <c r="S1384" t="s">
        <v>147</v>
      </c>
      <c r="T1384">
        <v>6250</v>
      </c>
      <c r="U1384" t="str">
        <f t="shared" ca="1" si="258"/>
        <v>it</v>
      </c>
      <c r="V1384" t="str">
        <f t="shared" si="253"/>
        <v>Cash_sEquipGacha</v>
      </c>
      <c r="W1384">
        <f t="shared" si="254"/>
        <v>1</v>
      </c>
      <c r="X1384" t="str">
        <f t="shared" ca="1" si="255"/>
        <v>cu</v>
      </c>
      <c r="Y1384" t="str">
        <f t="shared" si="256"/>
        <v>GO</v>
      </c>
      <c r="Z1384">
        <f t="shared" si="257"/>
        <v>6250</v>
      </c>
    </row>
    <row r="1385" spans="1:26">
      <c r="A1385" t="str">
        <f t="shared" si="250"/>
        <v>rt4</v>
      </c>
      <c r="B1385" t="str">
        <f t="shared" si="251"/>
        <v>루틴4</v>
      </c>
      <c r="C1385">
        <v>248</v>
      </c>
      <c r="D1385">
        <v>124</v>
      </c>
      <c r="E1385">
        <f t="shared" ca="1" si="260"/>
        <v>29067</v>
      </c>
      <c r="F1385">
        <f ca="1">(60+SUMIF(OFFSET(N1385,-$C1385+1,0,$C1385),"EN",OFFSET(O1385,-$C1385+1,0,$C1385)))*SummonTypeTable!$Q$2</f>
        <v>9373.3333333333321</v>
      </c>
      <c r="G1385" t="str">
        <f ca="1">IF(C1385=1,60*SummonTypeTable!$Q$2-OFFSET(F1385,0,-1),
IF(F1385&lt;&gt;OFFSET(F1385,-1,0),OFFSET(F1385,-1,0)-OFFSET(F1385,0,-1),""))</f>
        <v/>
      </c>
      <c r="H1385" t="str">
        <f ca="1">IF(C1385=1,60*SummonTypeTable!$Q$2/OFFSET(F1385,0,-1),
IF(F1385&lt;&gt;OFFSET(F1385,-1,0),OFFSET(F1385,-1,0)/OFFSET(F1385,0,-1),""))</f>
        <v/>
      </c>
      <c r="I1385">
        <f ca="1">(60+SUMIF(OFFSET(N1385,-$C1385+1,0,$C1385),"EN",OFFSET(O1385,-$C1385+1,0,$C1385))+SUMIF(OFFSET(S1385,-$C1385+1,0,$C1385),"EN",OFFSET(T1385,-$C1385+1,0,$C1385)))*SummonTypeTable!$Q$2</f>
        <v>9373.3333333333321</v>
      </c>
      <c r="J1385" t="str">
        <f ca="1">IF(C1385=1,60*SummonTypeTable!$Q$2-OFFSET(I1385,0,-4),
IF(I1385&lt;&gt;OFFSET(I1385,-1,0),OFFSET(I1385,-1,0)-OFFSET(I1385,0,-4),""))</f>
        <v/>
      </c>
      <c r="K1385" t="str">
        <f ca="1">IF(C1385=1,60*SummonTypeTable!$Q$2/OFFSET(I1385,0,-4),
IF(I1385&lt;&gt;OFFSET(I1385,-1,0),OFFSET(I1385,-1,0)/OFFSET(I1385,0,-4),""))</f>
        <v/>
      </c>
      <c r="L1385" t="str">
        <f t="shared" ca="1" si="261"/>
        <v>cu</v>
      </c>
      <c r="M1385" t="s">
        <v>81</v>
      </c>
      <c r="N1385" t="s">
        <v>147</v>
      </c>
      <c r="O1385">
        <v>12550</v>
      </c>
      <c r="P1385" t="str">
        <f t="shared" si="252"/>
        <v/>
      </c>
      <c r="Q1385" t="str">
        <f t="shared" ca="1" si="259"/>
        <v>cu</v>
      </c>
      <c r="R1385" t="s">
        <v>81</v>
      </c>
      <c r="S1385" t="s">
        <v>147</v>
      </c>
      <c r="T1385">
        <v>6275</v>
      </c>
      <c r="U1385" t="str">
        <f t="shared" ca="1" si="258"/>
        <v>cu</v>
      </c>
      <c r="V1385" t="str">
        <f t="shared" si="253"/>
        <v>GO</v>
      </c>
      <c r="W1385">
        <f t="shared" si="254"/>
        <v>12550</v>
      </c>
      <c r="X1385" t="str">
        <f t="shared" ca="1" si="255"/>
        <v>cu</v>
      </c>
      <c r="Y1385" t="str">
        <f t="shared" si="256"/>
        <v>GO</v>
      </c>
      <c r="Z1385">
        <f t="shared" si="257"/>
        <v>6275</v>
      </c>
    </row>
    <row r="1386" spans="1:26">
      <c r="A1386" t="str">
        <f t="shared" si="250"/>
        <v>rt4</v>
      </c>
      <c r="B1386" t="str">
        <f t="shared" si="251"/>
        <v>루틴4</v>
      </c>
      <c r="C1386">
        <v>249</v>
      </c>
      <c r="D1386">
        <v>245</v>
      </c>
      <c r="E1386">
        <f t="shared" ca="1" si="260"/>
        <v>29312</v>
      </c>
      <c r="F1386">
        <f ca="1">(60+SUMIF(OFFSET(N1386,-$C1386+1,0,$C1386),"EN",OFFSET(O1386,-$C1386+1,0,$C1386)))*SummonTypeTable!$Q$2</f>
        <v>9373.3333333333321</v>
      </c>
      <c r="G1386" t="str">
        <f ca="1">IF(C1386=1,60*SummonTypeTable!$Q$2-OFFSET(F1386,0,-1),
IF(F1386&lt;&gt;OFFSET(F1386,-1,0),OFFSET(F1386,-1,0)-OFFSET(F1386,0,-1),""))</f>
        <v/>
      </c>
      <c r="H1386" t="str">
        <f ca="1">IF(C1386=1,60*SummonTypeTable!$Q$2/OFFSET(F1386,0,-1),
IF(F1386&lt;&gt;OFFSET(F1386,-1,0),OFFSET(F1386,-1,0)/OFFSET(F1386,0,-1),""))</f>
        <v/>
      </c>
      <c r="I1386">
        <f ca="1">(60+SUMIF(OFFSET(N1386,-$C1386+1,0,$C1386),"EN",OFFSET(O1386,-$C1386+1,0,$C1386))+SUMIF(OFFSET(S1386,-$C1386+1,0,$C1386),"EN",OFFSET(T1386,-$C1386+1,0,$C1386)))*SummonTypeTable!$Q$2</f>
        <v>9373.3333333333321</v>
      </c>
      <c r="J1386" t="str">
        <f ca="1">IF(C1386=1,60*SummonTypeTable!$Q$2-OFFSET(I1386,0,-4),
IF(I1386&lt;&gt;OFFSET(I1386,-1,0),OFFSET(I1386,-1,0)-OFFSET(I1386,0,-4),""))</f>
        <v/>
      </c>
      <c r="K1386" t="str">
        <f ca="1">IF(C1386=1,60*SummonTypeTable!$Q$2/OFFSET(I1386,0,-4),
IF(I1386&lt;&gt;OFFSET(I1386,-1,0),OFFSET(I1386,-1,0)/OFFSET(I1386,0,-4),""))</f>
        <v/>
      </c>
      <c r="L1386" t="str">
        <f t="shared" ca="1" si="261"/>
        <v>it</v>
      </c>
      <c r="M1386" t="s">
        <v>139</v>
      </c>
      <c r="N1386" t="s">
        <v>140</v>
      </c>
      <c r="O1386">
        <v>3</v>
      </c>
      <c r="P1386" t="str">
        <f t="shared" si="252"/>
        <v/>
      </c>
      <c r="Q1386" t="str">
        <f t="shared" ca="1" si="259"/>
        <v>cu</v>
      </c>
      <c r="R1386" t="s">
        <v>81</v>
      </c>
      <c r="S1386" t="s">
        <v>147</v>
      </c>
      <c r="T1386">
        <v>6300</v>
      </c>
      <c r="U1386" t="str">
        <f t="shared" ca="1" si="258"/>
        <v>it</v>
      </c>
      <c r="V1386" t="str">
        <f t="shared" si="253"/>
        <v>Cash_sCharacterGacha</v>
      </c>
      <c r="W1386">
        <f t="shared" si="254"/>
        <v>3</v>
      </c>
      <c r="X1386" t="str">
        <f t="shared" ca="1" si="255"/>
        <v>cu</v>
      </c>
      <c r="Y1386" t="str">
        <f t="shared" si="256"/>
        <v>GO</v>
      </c>
      <c r="Z1386">
        <f t="shared" si="257"/>
        <v>6300</v>
      </c>
    </row>
    <row r="1387" spans="1:26">
      <c r="A1387" t="str">
        <f t="shared" si="250"/>
        <v>rt4</v>
      </c>
      <c r="B1387" t="str">
        <f t="shared" si="251"/>
        <v>루틴4</v>
      </c>
      <c r="C1387">
        <v>250</v>
      </c>
      <c r="D1387">
        <v>676</v>
      </c>
      <c r="E1387">
        <f t="shared" ca="1" si="260"/>
        <v>29988</v>
      </c>
      <c r="F1387">
        <f ca="1">(60+SUMIF(OFFSET(N1387,-$C1387+1,0,$C1387),"EN",OFFSET(O1387,-$C1387+1,0,$C1387)))*SummonTypeTable!$Q$2</f>
        <v>9373.3333333333321</v>
      </c>
      <c r="G1387" t="str">
        <f ca="1">IF(C1387=1,60*SummonTypeTable!$Q$2-OFFSET(F1387,0,-1),
IF(F1387&lt;&gt;OFFSET(F1387,-1,0),OFFSET(F1387,-1,0)-OFFSET(F1387,0,-1),""))</f>
        <v/>
      </c>
      <c r="H1387" t="str">
        <f ca="1">IF(C1387=1,60*SummonTypeTable!$Q$2/OFFSET(F1387,0,-1),
IF(F1387&lt;&gt;OFFSET(F1387,-1,0),OFFSET(F1387,-1,0)/OFFSET(F1387,0,-1),""))</f>
        <v/>
      </c>
      <c r="I1387">
        <f ca="1">(60+SUMIF(OFFSET(N1387,-$C1387+1,0,$C1387),"EN",OFFSET(O1387,-$C1387+1,0,$C1387))+SUMIF(OFFSET(S1387,-$C1387+1,0,$C1387),"EN",OFFSET(T1387,-$C1387+1,0,$C1387)))*SummonTypeTable!$Q$2</f>
        <v>9373.3333333333321</v>
      </c>
      <c r="J1387" t="str">
        <f ca="1">IF(C1387=1,60*SummonTypeTable!$Q$2-OFFSET(I1387,0,-4),
IF(I1387&lt;&gt;OFFSET(I1387,-1,0),OFFSET(I1387,-1,0)-OFFSET(I1387,0,-4),""))</f>
        <v/>
      </c>
      <c r="K1387" t="str">
        <f ca="1">IF(C1387=1,60*SummonTypeTable!$Q$2/OFFSET(I1387,0,-4),
IF(I1387&lt;&gt;OFFSET(I1387,-1,0),OFFSET(I1387,-1,0)/OFFSET(I1387,0,-4),""))</f>
        <v/>
      </c>
      <c r="L1387" t="str">
        <f t="shared" ca="1" si="261"/>
        <v>cu</v>
      </c>
      <c r="M1387" t="s">
        <v>81</v>
      </c>
      <c r="N1387" t="s">
        <v>153</v>
      </c>
      <c r="O1387">
        <v>42</v>
      </c>
      <c r="P1387" t="str">
        <f t="shared" si="252"/>
        <v/>
      </c>
      <c r="Q1387" t="str">
        <f t="shared" ca="1" si="259"/>
        <v>cu</v>
      </c>
      <c r="R1387" t="s">
        <v>81</v>
      </c>
      <c r="S1387" t="s">
        <v>153</v>
      </c>
      <c r="T1387">
        <v>14</v>
      </c>
      <c r="U1387" t="str">
        <f t="shared" ca="1" si="258"/>
        <v>cu</v>
      </c>
      <c r="V1387" t="str">
        <f t="shared" si="253"/>
        <v>DI</v>
      </c>
      <c r="W1387">
        <f t="shared" si="254"/>
        <v>42</v>
      </c>
      <c r="X1387" t="str">
        <f t="shared" ca="1" si="255"/>
        <v>cu</v>
      </c>
      <c r="Y1387" t="str">
        <f t="shared" si="256"/>
        <v>DI</v>
      </c>
      <c r="Z1387">
        <f t="shared" si="257"/>
        <v>14</v>
      </c>
    </row>
    <row r="1388" spans="1:26">
      <c r="A1388" t="str">
        <f t="shared" si="250"/>
        <v>rt4</v>
      </c>
      <c r="B1388" t="str">
        <f t="shared" si="251"/>
        <v>루틴4</v>
      </c>
      <c r="C1388">
        <v>251</v>
      </c>
      <c r="D1388">
        <v>165</v>
      </c>
      <c r="E1388">
        <f t="shared" ca="1" si="260"/>
        <v>30153</v>
      </c>
      <c r="F1388">
        <f ca="1">(60+SUMIF(OFFSET(N1388,-$C1388+1,0,$C1388),"EN",OFFSET(O1388,-$C1388+1,0,$C1388)))*SummonTypeTable!$Q$2</f>
        <v>9373.3333333333321</v>
      </c>
      <c r="G1388" t="str">
        <f ca="1">IF(C1388=1,60*SummonTypeTable!$Q$2-OFFSET(F1388,0,-1),
IF(F1388&lt;&gt;OFFSET(F1388,-1,0),OFFSET(F1388,-1,0)-OFFSET(F1388,0,-1),""))</f>
        <v/>
      </c>
      <c r="H1388" t="str">
        <f ca="1">IF(C1388=1,60*SummonTypeTable!$Q$2/OFFSET(F1388,0,-1),
IF(F1388&lt;&gt;OFFSET(F1388,-1,0),OFFSET(F1388,-1,0)/OFFSET(F1388,0,-1),""))</f>
        <v/>
      </c>
      <c r="I1388">
        <f ca="1">(60+SUMIF(OFFSET(N1388,-$C1388+1,0,$C1388),"EN",OFFSET(O1388,-$C1388+1,0,$C1388))+SUMIF(OFFSET(S1388,-$C1388+1,0,$C1388),"EN",OFFSET(T1388,-$C1388+1,0,$C1388)))*SummonTypeTable!$Q$2</f>
        <v>9373.3333333333321</v>
      </c>
      <c r="J1388" t="str">
        <f ca="1">IF(C1388=1,60*SummonTypeTable!$Q$2-OFFSET(I1388,0,-4),
IF(I1388&lt;&gt;OFFSET(I1388,-1,0),OFFSET(I1388,-1,0)-OFFSET(I1388,0,-4),""))</f>
        <v/>
      </c>
      <c r="K1388" t="str">
        <f ca="1">IF(C1388=1,60*SummonTypeTable!$Q$2/OFFSET(I1388,0,-4),
IF(I1388&lt;&gt;OFFSET(I1388,-1,0),OFFSET(I1388,-1,0)/OFFSET(I1388,0,-4),""))</f>
        <v/>
      </c>
      <c r="L1388" t="str">
        <f t="shared" ca="1" si="261"/>
        <v>cu</v>
      </c>
      <c r="M1388" t="s">
        <v>81</v>
      </c>
      <c r="N1388" t="s">
        <v>147</v>
      </c>
      <c r="O1388">
        <v>12700</v>
      </c>
      <c r="P1388" t="str">
        <f t="shared" si="252"/>
        <v/>
      </c>
      <c r="Q1388" t="str">
        <f t="shared" ca="1" si="259"/>
        <v>cu</v>
      </c>
      <c r="R1388" t="s">
        <v>81</v>
      </c>
      <c r="S1388" t="s">
        <v>147</v>
      </c>
      <c r="T1388">
        <v>6350</v>
      </c>
      <c r="U1388" t="str">
        <f t="shared" ca="1" si="258"/>
        <v>cu</v>
      </c>
      <c r="V1388" t="str">
        <f t="shared" si="253"/>
        <v>GO</v>
      </c>
      <c r="W1388">
        <f t="shared" si="254"/>
        <v>12700</v>
      </c>
      <c r="X1388" t="str">
        <f t="shared" ca="1" si="255"/>
        <v>cu</v>
      </c>
      <c r="Y1388" t="str">
        <f t="shared" si="256"/>
        <v>GO</v>
      </c>
      <c r="Z1388">
        <f t="shared" si="257"/>
        <v>6350</v>
      </c>
    </row>
    <row r="1389" spans="1:26">
      <c r="A1389" t="str">
        <f t="shared" si="250"/>
        <v>rt4</v>
      </c>
      <c r="B1389" t="str">
        <f t="shared" si="251"/>
        <v>루틴4</v>
      </c>
      <c r="C1389">
        <v>252</v>
      </c>
      <c r="D1389">
        <v>235</v>
      </c>
      <c r="E1389">
        <f t="shared" ca="1" si="260"/>
        <v>30388</v>
      </c>
      <c r="F1389">
        <f ca="1">(60+SUMIF(OFFSET(N1389,-$C1389+1,0,$C1389),"EN",OFFSET(O1389,-$C1389+1,0,$C1389)))*SummonTypeTable!$Q$2</f>
        <v>9373.3333333333321</v>
      </c>
      <c r="G1389" t="str">
        <f ca="1">IF(C1389=1,60*SummonTypeTable!$Q$2-OFFSET(F1389,0,-1),
IF(F1389&lt;&gt;OFFSET(F1389,-1,0),OFFSET(F1389,-1,0)-OFFSET(F1389,0,-1),""))</f>
        <v/>
      </c>
      <c r="H1389" t="str">
        <f ca="1">IF(C1389=1,60*SummonTypeTable!$Q$2/OFFSET(F1389,0,-1),
IF(F1389&lt;&gt;OFFSET(F1389,-1,0),OFFSET(F1389,-1,0)/OFFSET(F1389,0,-1),""))</f>
        <v/>
      </c>
      <c r="I1389">
        <f ca="1">(60+SUMIF(OFFSET(N1389,-$C1389+1,0,$C1389),"EN",OFFSET(O1389,-$C1389+1,0,$C1389))+SUMIF(OFFSET(S1389,-$C1389+1,0,$C1389),"EN",OFFSET(T1389,-$C1389+1,0,$C1389)))*SummonTypeTable!$Q$2</f>
        <v>9373.3333333333321</v>
      </c>
      <c r="J1389" t="str">
        <f ca="1">IF(C1389=1,60*SummonTypeTable!$Q$2-OFFSET(I1389,0,-4),
IF(I1389&lt;&gt;OFFSET(I1389,-1,0),OFFSET(I1389,-1,0)-OFFSET(I1389,0,-4),""))</f>
        <v/>
      </c>
      <c r="K1389" t="str">
        <f ca="1">IF(C1389=1,60*SummonTypeTable!$Q$2/OFFSET(I1389,0,-4),
IF(I1389&lt;&gt;OFFSET(I1389,-1,0),OFFSET(I1389,-1,0)/OFFSET(I1389,0,-4),""))</f>
        <v/>
      </c>
      <c r="L1389" t="str">
        <f t="shared" ca="1" si="261"/>
        <v>cu</v>
      </c>
      <c r="M1389" t="s">
        <v>81</v>
      </c>
      <c r="N1389" t="s">
        <v>147</v>
      </c>
      <c r="O1389">
        <v>12750</v>
      </c>
      <c r="P1389" t="str">
        <f t="shared" si="252"/>
        <v/>
      </c>
      <c r="Q1389" t="str">
        <f t="shared" ca="1" si="259"/>
        <v>cu</v>
      </c>
      <c r="R1389" t="s">
        <v>81</v>
      </c>
      <c r="S1389" t="s">
        <v>147</v>
      </c>
      <c r="T1389">
        <v>6375</v>
      </c>
      <c r="U1389" t="str">
        <f t="shared" ca="1" si="258"/>
        <v>cu</v>
      </c>
      <c r="V1389" t="str">
        <f t="shared" si="253"/>
        <v>GO</v>
      </c>
      <c r="W1389">
        <f t="shared" si="254"/>
        <v>12750</v>
      </c>
      <c r="X1389" t="str">
        <f t="shared" ca="1" si="255"/>
        <v>cu</v>
      </c>
      <c r="Y1389" t="str">
        <f t="shared" si="256"/>
        <v>GO</v>
      </c>
      <c r="Z1389">
        <f t="shared" si="257"/>
        <v>6375</v>
      </c>
    </row>
    <row r="1390" spans="1:26">
      <c r="A1390" t="str">
        <f t="shared" si="250"/>
        <v>rt4</v>
      </c>
      <c r="B1390" t="str">
        <f t="shared" si="251"/>
        <v>루틴4</v>
      </c>
      <c r="C1390">
        <v>253</v>
      </c>
      <c r="D1390">
        <v>788</v>
      </c>
      <c r="E1390">
        <f t="shared" ca="1" si="260"/>
        <v>31176</v>
      </c>
      <c r="F1390">
        <f ca="1">(60+SUMIF(OFFSET(N1390,-$C1390+1,0,$C1390),"EN",OFFSET(O1390,-$C1390+1,0,$C1390)))*SummonTypeTable!$Q$2</f>
        <v>9773.3333333333321</v>
      </c>
      <c r="G1390">
        <f ca="1">IF(C1390=1,60*SummonTypeTable!$Q$2-OFFSET(F1390,0,-1),
IF(F1390&lt;&gt;OFFSET(F1390,-1,0),OFFSET(F1390,-1,0)-OFFSET(F1390,0,-1),""))</f>
        <v>-21802.666666666668</v>
      </c>
      <c r="H1390">
        <f ca="1">IF(C1390=1,60*SummonTypeTable!$Q$2/OFFSET(F1390,0,-1),
IF(F1390&lt;&gt;OFFSET(F1390,-1,0),OFFSET(F1390,-1,0)/OFFSET(F1390,0,-1),""))</f>
        <v>0.30065862629373019</v>
      </c>
      <c r="I1390">
        <f ca="1">(60+SUMIF(OFFSET(N1390,-$C1390+1,0,$C1390),"EN",OFFSET(O1390,-$C1390+1,0,$C1390))+SUMIF(OFFSET(S1390,-$C1390+1,0,$C1390),"EN",OFFSET(T1390,-$C1390+1,0,$C1390)))*SummonTypeTable!$Q$2</f>
        <v>9773.3333333333321</v>
      </c>
      <c r="J1390">
        <f ca="1">IF(C1390=1,60*SummonTypeTable!$Q$2-OFFSET(I1390,0,-4),
IF(I1390&lt;&gt;OFFSET(I1390,-1,0),OFFSET(I1390,-1,0)-OFFSET(I1390,0,-4),""))</f>
        <v>-21802.666666666668</v>
      </c>
      <c r="K1390">
        <f ca="1">IF(C1390=1,60*SummonTypeTable!$Q$2/OFFSET(I1390,0,-4),
IF(I1390&lt;&gt;OFFSET(I1390,-1,0),OFFSET(I1390,-1,0)/OFFSET(I1390,0,-4),""))</f>
        <v>0.30065862629373019</v>
      </c>
      <c r="L1390" t="str">
        <f t="shared" ca="1" si="261"/>
        <v>cu</v>
      </c>
      <c r="M1390" t="s">
        <v>81</v>
      </c>
      <c r="N1390" t="s">
        <v>146</v>
      </c>
      <c r="O1390">
        <v>600</v>
      </c>
      <c r="P1390" t="str">
        <f t="shared" si="252"/>
        <v>에너지너무많음</v>
      </c>
      <c r="Q1390" t="str">
        <f t="shared" ca="1" si="259"/>
        <v>cu</v>
      </c>
      <c r="R1390" t="s">
        <v>81</v>
      </c>
      <c r="S1390" t="s">
        <v>147</v>
      </c>
      <c r="T1390">
        <v>6400</v>
      </c>
      <c r="U1390" t="str">
        <f t="shared" ca="1" si="258"/>
        <v>cu</v>
      </c>
      <c r="V1390" t="str">
        <f t="shared" si="253"/>
        <v>EN</v>
      </c>
      <c r="W1390">
        <f t="shared" si="254"/>
        <v>600</v>
      </c>
      <c r="X1390" t="str">
        <f t="shared" ca="1" si="255"/>
        <v>cu</v>
      </c>
      <c r="Y1390" t="str">
        <f t="shared" si="256"/>
        <v>GO</v>
      </c>
      <c r="Z1390">
        <f t="shared" si="257"/>
        <v>6400</v>
      </c>
    </row>
    <row r="1391" spans="1:26">
      <c r="A1391" t="str">
        <f t="shared" si="250"/>
        <v>rt4</v>
      </c>
      <c r="B1391" t="str">
        <f t="shared" si="251"/>
        <v>루틴4</v>
      </c>
      <c r="C1391">
        <v>254</v>
      </c>
      <c r="D1391">
        <v>112</v>
      </c>
      <c r="E1391">
        <f t="shared" ca="1" si="260"/>
        <v>31288</v>
      </c>
      <c r="F1391">
        <f ca="1">(60+SUMIF(OFFSET(N1391,-$C1391+1,0,$C1391),"EN",OFFSET(O1391,-$C1391+1,0,$C1391)))*SummonTypeTable!$Q$2</f>
        <v>9773.3333333333321</v>
      </c>
      <c r="G1391" t="str">
        <f ca="1">IF(C1391=1,60*SummonTypeTable!$Q$2-OFFSET(F1391,0,-1),
IF(F1391&lt;&gt;OFFSET(F1391,-1,0),OFFSET(F1391,-1,0)-OFFSET(F1391,0,-1),""))</f>
        <v/>
      </c>
      <c r="H1391" t="str">
        <f ca="1">IF(C1391=1,60*SummonTypeTable!$Q$2/OFFSET(F1391,0,-1),
IF(F1391&lt;&gt;OFFSET(F1391,-1,0),OFFSET(F1391,-1,0)/OFFSET(F1391,0,-1),""))</f>
        <v/>
      </c>
      <c r="I1391">
        <f ca="1">(60+SUMIF(OFFSET(N1391,-$C1391+1,0,$C1391),"EN",OFFSET(O1391,-$C1391+1,0,$C1391))+SUMIF(OFFSET(S1391,-$C1391+1,0,$C1391),"EN",OFFSET(T1391,-$C1391+1,0,$C1391)))*SummonTypeTable!$Q$2</f>
        <v>9773.3333333333321</v>
      </c>
      <c r="J1391" t="str">
        <f ca="1">IF(C1391=1,60*SummonTypeTable!$Q$2-OFFSET(I1391,0,-4),
IF(I1391&lt;&gt;OFFSET(I1391,-1,0),OFFSET(I1391,-1,0)-OFFSET(I1391,0,-4),""))</f>
        <v/>
      </c>
      <c r="K1391" t="str">
        <f ca="1">IF(C1391=1,60*SummonTypeTable!$Q$2/OFFSET(I1391,0,-4),
IF(I1391&lt;&gt;OFFSET(I1391,-1,0),OFFSET(I1391,-1,0)/OFFSET(I1391,0,-4),""))</f>
        <v/>
      </c>
      <c r="L1391" t="str">
        <f t="shared" ca="1" si="261"/>
        <v>it</v>
      </c>
      <c r="M1391" t="s">
        <v>139</v>
      </c>
      <c r="N1391" t="s">
        <v>138</v>
      </c>
      <c r="O1391">
        <v>10</v>
      </c>
      <c r="P1391" t="str">
        <f t="shared" si="252"/>
        <v/>
      </c>
      <c r="Q1391" t="str">
        <f t="shared" ca="1" si="259"/>
        <v>cu</v>
      </c>
      <c r="R1391" t="s">
        <v>81</v>
      </c>
      <c r="S1391" t="s">
        <v>147</v>
      </c>
      <c r="T1391">
        <v>6425</v>
      </c>
      <c r="U1391" t="str">
        <f t="shared" ca="1" si="258"/>
        <v>it</v>
      </c>
      <c r="V1391" t="str">
        <f t="shared" si="253"/>
        <v>Cash_sSpellGacha</v>
      </c>
      <c r="W1391">
        <f t="shared" si="254"/>
        <v>10</v>
      </c>
      <c r="X1391" t="str">
        <f t="shared" ca="1" si="255"/>
        <v>cu</v>
      </c>
      <c r="Y1391" t="str">
        <f t="shared" si="256"/>
        <v>GO</v>
      </c>
      <c r="Z1391">
        <f t="shared" si="257"/>
        <v>6425</v>
      </c>
    </row>
    <row r="1392" spans="1:26">
      <c r="A1392" t="str">
        <f t="shared" si="250"/>
        <v>rt4</v>
      </c>
      <c r="B1392" t="str">
        <f t="shared" si="251"/>
        <v>루틴4</v>
      </c>
      <c r="C1392">
        <v>255</v>
      </c>
      <c r="D1392">
        <v>323</v>
      </c>
      <c r="E1392">
        <f t="shared" ca="1" si="260"/>
        <v>31611</v>
      </c>
      <c r="F1392">
        <f ca="1">(60+SUMIF(OFFSET(N1392,-$C1392+1,0,$C1392),"EN",OFFSET(O1392,-$C1392+1,0,$C1392)))*SummonTypeTable!$Q$2</f>
        <v>9773.3333333333321</v>
      </c>
      <c r="G1392" t="str">
        <f ca="1">IF(C1392=1,60*SummonTypeTable!$Q$2-OFFSET(F1392,0,-1),
IF(F1392&lt;&gt;OFFSET(F1392,-1,0),OFFSET(F1392,-1,0)-OFFSET(F1392,0,-1),""))</f>
        <v/>
      </c>
      <c r="H1392" t="str">
        <f ca="1">IF(C1392=1,60*SummonTypeTable!$Q$2/OFFSET(F1392,0,-1),
IF(F1392&lt;&gt;OFFSET(F1392,-1,0),OFFSET(F1392,-1,0)/OFFSET(F1392,0,-1),""))</f>
        <v/>
      </c>
      <c r="I1392">
        <f ca="1">(60+SUMIF(OFFSET(N1392,-$C1392+1,0,$C1392),"EN",OFFSET(O1392,-$C1392+1,0,$C1392))+SUMIF(OFFSET(S1392,-$C1392+1,0,$C1392),"EN",OFFSET(T1392,-$C1392+1,0,$C1392)))*SummonTypeTable!$Q$2</f>
        <v>9773.3333333333321</v>
      </c>
      <c r="J1392" t="str">
        <f ca="1">IF(C1392=1,60*SummonTypeTable!$Q$2-OFFSET(I1392,0,-4),
IF(I1392&lt;&gt;OFFSET(I1392,-1,0),OFFSET(I1392,-1,0)-OFFSET(I1392,0,-4),""))</f>
        <v/>
      </c>
      <c r="K1392" t="str">
        <f ca="1">IF(C1392=1,60*SummonTypeTable!$Q$2/OFFSET(I1392,0,-4),
IF(I1392&lt;&gt;OFFSET(I1392,-1,0),OFFSET(I1392,-1,0)/OFFSET(I1392,0,-4),""))</f>
        <v/>
      </c>
      <c r="L1392" t="str">
        <f t="shared" ca="1" si="261"/>
        <v>it</v>
      </c>
      <c r="M1392" t="s">
        <v>139</v>
      </c>
      <c r="N1392" t="s">
        <v>158</v>
      </c>
      <c r="O1392">
        <v>10</v>
      </c>
      <c r="P1392" t="str">
        <f t="shared" si="252"/>
        <v/>
      </c>
      <c r="Q1392" t="str">
        <f t="shared" ca="1" si="259"/>
        <v>cu</v>
      </c>
      <c r="R1392" t="s">
        <v>81</v>
      </c>
      <c r="S1392" t="s">
        <v>147</v>
      </c>
      <c r="T1392">
        <v>6450</v>
      </c>
      <c r="U1392" t="str">
        <f t="shared" ca="1" si="258"/>
        <v>it</v>
      </c>
      <c r="V1392" t="str">
        <f t="shared" si="253"/>
        <v>Cash_sEquipGacha</v>
      </c>
      <c r="W1392">
        <f t="shared" si="254"/>
        <v>10</v>
      </c>
      <c r="X1392" t="str">
        <f t="shared" ca="1" si="255"/>
        <v>cu</v>
      </c>
      <c r="Y1392" t="str">
        <f t="shared" si="256"/>
        <v>GO</v>
      </c>
      <c r="Z1392">
        <f t="shared" si="257"/>
        <v>6450</v>
      </c>
    </row>
    <row r="1393" spans="1:26">
      <c r="A1393" t="str">
        <f t="shared" si="250"/>
        <v>rt4</v>
      </c>
      <c r="B1393" t="str">
        <f t="shared" si="251"/>
        <v>루틴4</v>
      </c>
      <c r="C1393">
        <v>256</v>
      </c>
      <c r="D1393">
        <v>785</v>
      </c>
      <c r="E1393">
        <f t="shared" ca="1" si="260"/>
        <v>32396</v>
      </c>
      <c r="F1393">
        <f ca="1">(60+SUMIF(OFFSET(N1393,-$C1393+1,0,$C1393),"EN",OFFSET(O1393,-$C1393+1,0,$C1393)))*SummonTypeTable!$Q$2</f>
        <v>10200</v>
      </c>
      <c r="G1393">
        <f ca="1">IF(C1393=1,60*SummonTypeTable!$Q$2-OFFSET(F1393,0,-1),
IF(F1393&lt;&gt;OFFSET(F1393,-1,0),OFFSET(F1393,-1,0)-OFFSET(F1393,0,-1),""))</f>
        <v>-22622.666666666668</v>
      </c>
      <c r="H1393">
        <f ca="1">IF(C1393=1,60*SummonTypeTable!$Q$2/OFFSET(F1393,0,-1),
IF(F1393&lt;&gt;OFFSET(F1393,-1,0),OFFSET(F1393,-1,0)/OFFSET(F1393,0,-1),""))</f>
        <v>0.30168333539120051</v>
      </c>
      <c r="I1393">
        <f ca="1">(60+SUMIF(OFFSET(N1393,-$C1393+1,0,$C1393),"EN",OFFSET(O1393,-$C1393+1,0,$C1393))+SUMIF(OFFSET(S1393,-$C1393+1,0,$C1393),"EN",OFFSET(T1393,-$C1393+1,0,$C1393)))*SummonTypeTable!$Q$2</f>
        <v>10200</v>
      </c>
      <c r="J1393">
        <f ca="1">IF(C1393=1,60*SummonTypeTable!$Q$2-OFFSET(I1393,0,-4),
IF(I1393&lt;&gt;OFFSET(I1393,-1,0),OFFSET(I1393,-1,0)-OFFSET(I1393,0,-4),""))</f>
        <v>-22622.666666666668</v>
      </c>
      <c r="K1393">
        <f ca="1">IF(C1393=1,60*SummonTypeTable!$Q$2/OFFSET(I1393,0,-4),
IF(I1393&lt;&gt;OFFSET(I1393,-1,0),OFFSET(I1393,-1,0)/OFFSET(I1393,0,-4),""))</f>
        <v>0.30168333539120051</v>
      </c>
      <c r="L1393" t="str">
        <f t="shared" ca="1" si="261"/>
        <v>cu</v>
      </c>
      <c r="M1393" t="s">
        <v>81</v>
      </c>
      <c r="N1393" t="s">
        <v>146</v>
      </c>
      <c r="O1393">
        <v>640</v>
      </c>
      <c r="P1393" t="str">
        <f t="shared" si="252"/>
        <v>에너지너무많음</v>
      </c>
      <c r="Q1393" t="str">
        <f t="shared" ca="1" si="259"/>
        <v>cu</v>
      </c>
      <c r="R1393" t="s">
        <v>81</v>
      </c>
      <c r="S1393" t="s">
        <v>147</v>
      </c>
      <c r="T1393">
        <v>6475</v>
      </c>
      <c r="U1393" t="str">
        <f t="shared" ca="1" si="258"/>
        <v>cu</v>
      </c>
      <c r="V1393" t="str">
        <f t="shared" si="253"/>
        <v>EN</v>
      </c>
      <c r="W1393">
        <f t="shared" si="254"/>
        <v>640</v>
      </c>
      <c r="X1393" t="str">
        <f t="shared" ca="1" si="255"/>
        <v>cu</v>
      </c>
      <c r="Y1393" t="str">
        <f t="shared" si="256"/>
        <v>GO</v>
      </c>
      <c r="Z1393">
        <f t="shared" si="257"/>
        <v>6475</v>
      </c>
    </row>
    <row r="1394" spans="1:26">
      <c r="A1394" t="str">
        <f t="shared" si="250"/>
        <v>rt4</v>
      </c>
      <c r="B1394" t="str">
        <f t="shared" si="251"/>
        <v>루틴4</v>
      </c>
      <c r="C1394">
        <v>257</v>
      </c>
      <c r="D1394">
        <v>194</v>
      </c>
      <c r="E1394">
        <f t="shared" ca="1" si="260"/>
        <v>32590</v>
      </c>
      <c r="F1394">
        <f ca="1">(60+SUMIF(OFFSET(N1394,-$C1394+1,0,$C1394),"EN",OFFSET(O1394,-$C1394+1,0,$C1394)))*SummonTypeTable!$Q$2</f>
        <v>10200</v>
      </c>
      <c r="G1394" t="str">
        <f ca="1">IF(C1394=1,60*SummonTypeTable!$Q$2-OFFSET(F1394,0,-1),
IF(F1394&lt;&gt;OFFSET(F1394,-1,0),OFFSET(F1394,-1,0)-OFFSET(F1394,0,-1),""))</f>
        <v/>
      </c>
      <c r="H1394" t="str">
        <f ca="1">IF(C1394=1,60*SummonTypeTable!$Q$2/OFFSET(F1394,0,-1),
IF(F1394&lt;&gt;OFFSET(F1394,-1,0),OFFSET(F1394,-1,0)/OFFSET(F1394,0,-1),""))</f>
        <v/>
      </c>
      <c r="I1394">
        <f ca="1">(60+SUMIF(OFFSET(N1394,-$C1394+1,0,$C1394),"EN",OFFSET(O1394,-$C1394+1,0,$C1394))+SUMIF(OFFSET(S1394,-$C1394+1,0,$C1394),"EN",OFFSET(T1394,-$C1394+1,0,$C1394)))*SummonTypeTable!$Q$2</f>
        <v>10200</v>
      </c>
      <c r="J1394" t="str">
        <f ca="1">IF(C1394=1,60*SummonTypeTable!$Q$2-OFFSET(I1394,0,-4),
IF(I1394&lt;&gt;OFFSET(I1394,-1,0),OFFSET(I1394,-1,0)-OFFSET(I1394,0,-4),""))</f>
        <v/>
      </c>
      <c r="K1394" t="str">
        <f ca="1">IF(C1394=1,60*SummonTypeTable!$Q$2/OFFSET(I1394,0,-4),
IF(I1394&lt;&gt;OFFSET(I1394,-1,0),OFFSET(I1394,-1,0)/OFFSET(I1394,0,-4),""))</f>
        <v/>
      </c>
      <c r="L1394" t="str">
        <f t="shared" ca="1" si="261"/>
        <v>cu</v>
      </c>
      <c r="M1394" t="s">
        <v>81</v>
      </c>
      <c r="N1394" t="s">
        <v>147</v>
      </c>
      <c r="O1394">
        <v>13000</v>
      </c>
      <c r="P1394" t="str">
        <f t="shared" si="252"/>
        <v/>
      </c>
      <c r="Q1394" t="str">
        <f t="shared" ca="1" si="259"/>
        <v>cu</v>
      </c>
      <c r="R1394" t="s">
        <v>81</v>
      </c>
      <c r="S1394" t="s">
        <v>147</v>
      </c>
      <c r="T1394">
        <v>6500</v>
      </c>
      <c r="U1394" t="str">
        <f t="shared" ca="1" si="258"/>
        <v>cu</v>
      </c>
      <c r="V1394" t="str">
        <f t="shared" si="253"/>
        <v>GO</v>
      </c>
      <c r="W1394">
        <f t="shared" si="254"/>
        <v>13000</v>
      </c>
      <c r="X1394" t="str">
        <f t="shared" ca="1" si="255"/>
        <v>cu</v>
      </c>
      <c r="Y1394" t="str">
        <f t="shared" si="256"/>
        <v>GO</v>
      </c>
      <c r="Z1394">
        <f t="shared" si="257"/>
        <v>6500</v>
      </c>
    </row>
    <row r="1395" spans="1:26">
      <c r="A1395" t="str">
        <f t="shared" ref="A1395:A1421" si="262">A1394</f>
        <v>rt4</v>
      </c>
      <c r="B1395" t="str">
        <f t="shared" ref="B1395:B1421" si="263">B1394</f>
        <v>루틴4</v>
      </c>
      <c r="C1395">
        <v>258</v>
      </c>
      <c r="D1395">
        <v>256</v>
      </c>
      <c r="E1395">
        <f t="shared" ca="1" si="260"/>
        <v>32846</v>
      </c>
      <c r="F1395">
        <f ca="1">(60+SUMIF(OFFSET(N1395,-$C1395+1,0,$C1395),"EN",OFFSET(O1395,-$C1395+1,0,$C1395)))*SummonTypeTable!$Q$2</f>
        <v>10200</v>
      </c>
      <c r="G1395" t="str">
        <f ca="1">IF(C1395=1,60*SummonTypeTable!$Q$2-OFFSET(F1395,0,-1),
IF(F1395&lt;&gt;OFFSET(F1395,-1,0),OFFSET(F1395,-1,0)-OFFSET(F1395,0,-1),""))</f>
        <v/>
      </c>
      <c r="H1395" t="str">
        <f ca="1">IF(C1395=1,60*SummonTypeTable!$Q$2/OFFSET(F1395,0,-1),
IF(F1395&lt;&gt;OFFSET(F1395,-1,0),OFFSET(F1395,-1,0)/OFFSET(F1395,0,-1),""))</f>
        <v/>
      </c>
      <c r="I1395">
        <f ca="1">(60+SUMIF(OFFSET(N1395,-$C1395+1,0,$C1395),"EN",OFFSET(O1395,-$C1395+1,0,$C1395))+SUMIF(OFFSET(S1395,-$C1395+1,0,$C1395),"EN",OFFSET(T1395,-$C1395+1,0,$C1395)))*SummonTypeTable!$Q$2</f>
        <v>10200</v>
      </c>
      <c r="J1395" t="str">
        <f ca="1">IF(C1395=1,60*SummonTypeTable!$Q$2-OFFSET(I1395,0,-4),
IF(I1395&lt;&gt;OFFSET(I1395,-1,0),OFFSET(I1395,-1,0)-OFFSET(I1395,0,-4),""))</f>
        <v/>
      </c>
      <c r="K1395" t="str">
        <f ca="1">IF(C1395=1,60*SummonTypeTable!$Q$2/OFFSET(I1395,0,-4),
IF(I1395&lt;&gt;OFFSET(I1395,-1,0),OFFSET(I1395,-1,0)/OFFSET(I1395,0,-4),""))</f>
        <v/>
      </c>
      <c r="L1395" t="str">
        <f t="shared" ca="1" si="261"/>
        <v>it</v>
      </c>
      <c r="M1395" t="s">
        <v>139</v>
      </c>
      <c r="N1395" t="s">
        <v>140</v>
      </c>
      <c r="O1395">
        <v>10</v>
      </c>
      <c r="P1395" t="str">
        <f t="shared" si="252"/>
        <v/>
      </c>
      <c r="Q1395" t="str">
        <f t="shared" ca="1" si="259"/>
        <v>cu</v>
      </c>
      <c r="R1395" t="s">
        <v>81</v>
      </c>
      <c r="S1395" t="s">
        <v>147</v>
      </c>
      <c r="T1395">
        <v>6525</v>
      </c>
      <c r="U1395" t="str">
        <f t="shared" ca="1" si="258"/>
        <v>it</v>
      </c>
      <c r="V1395" t="str">
        <f t="shared" si="253"/>
        <v>Cash_sCharacterGacha</v>
      </c>
      <c r="W1395">
        <f t="shared" si="254"/>
        <v>10</v>
      </c>
      <c r="X1395" t="str">
        <f t="shared" ca="1" si="255"/>
        <v>cu</v>
      </c>
      <c r="Y1395" t="str">
        <f t="shared" si="256"/>
        <v>GO</v>
      </c>
      <c r="Z1395">
        <f t="shared" si="257"/>
        <v>6525</v>
      </c>
    </row>
    <row r="1396" spans="1:26">
      <c r="A1396" t="str">
        <f t="shared" si="262"/>
        <v>rt4</v>
      </c>
      <c r="B1396" t="str">
        <f t="shared" si="263"/>
        <v>루틴4</v>
      </c>
      <c r="C1396">
        <v>259</v>
      </c>
      <c r="D1396">
        <v>802</v>
      </c>
      <c r="E1396">
        <f t="shared" ca="1" si="260"/>
        <v>33648</v>
      </c>
      <c r="F1396">
        <f ca="1">(60+SUMIF(OFFSET(N1396,-$C1396+1,0,$C1396),"EN",OFFSET(O1396,-$C1396+1,0,$C1396)))*SummonTypeTable!$Q$2</f>
        <v>10653.333333333332</v>
      </c>
      <c r="G1396">
        <f ca="1">IF(C1396=1,60*SummonTypeTable!$Q$2-OFFSET(F1396,0,-1),
IF(F1396&lt;&gt;OFFSET(F1396,-1,0),OFFSET(F1396,-1,0)-OFFSET(F1396,0,-1),""))</f>
        <v>-23448</v>
      </c>
      <c r="H1396">
        <f ca="1">IF(C1396=1,60*SummonTypeTable!$Q$2/OFFSET(F1396,0,-1),
IF(F1396&lt;&gt;OFFSET(F1396,-1,0),OFFSET(F1396,-1,0)/OFFSET(F1396,0,-1),""))</f>
        <v>0.30313837375178315</v>
      </c>
      <c r="I1396">
        <f ca="1">(60+SUMIF(OFFSET(N1396,-$C1396+1,0,$C1396),"EN",OFFSET(O1396,-$C1396+1,0,$C1396))+SUMIF(OFFSET(S1396,-$C1396+1,0,$C1396),"EN",OFFSET(T1396,-$C1396+1,0,$C1396)))*SummonTypeTable!$Q$2</f>
        <v>10653.333333333332</v>
      </c>
      <c r="J1396">
        <f ca="1">IF(C1396=1,60*SummonTypeTable!$Q$2-OFFSET(I1396,0,-4),
IF(I1396&lt;&gt;OFFSET(I1396,-1,0),OFFSET(I1396,-1,0)-OFFSET(I1396,0,-4),""))</f>
        <v>-23448</v>
      </c>
      <c r="K1396">
        <f ca="1">IF(C1396=1,60*SummonTypeTable!$Q$2/OFFSET(I1396,0,-4),
IF(I1396&lt;&gt;OFFSET(I1396,-1,0),OFFSET(I1396,-1,0)/OFFSET(I1396,0,-4),""))</f>
        <v>0.30313837375178315</v>
      </c>
      <c r="L1396" t="str">
        <f t="shared" ca="1" si="261"/>
        <v>cu</v>
      </c>
      <c r="M1396" t="s">
        <v>81</v>
      </c>
      <c r="N1396" t="s">
        <v>146</v>
      </c>
      <c r="O1396">
        <v>680</v>
      </c>
      <c r="P1396" t="str">
        <f t="shared" si="252"/>
        <v>에너지너무많음</v>
      </c>
      <c r="Q1396" t="str">
        <f t="shared" ca="1" si="259"/>
        <v>cu</v>
      </c>
      <c r="R1396" t="s">
        <v>81</v>
      </c>
      <c r="S1396" t="s">
        <v>147</v>
      </c>
      <c r="T1396">
        <v>6550</v>
      </c>
      <c r="U1396" t="str">
        <f t="shared" ca="1" si="258"/>
        <v>cu</v>
      </c>
      <c r="V1396" t="str">
        <f t="shared" si="253"/>
        <v>EN</v>
      </c>
      <c r="W1396">
        <f t="shared" si="254"/>
        <v>680</v>
      </c>
      <c r="X1396" t="str">
        <f t="shared" ca="1" si="255"/>
        <v>cu</v>
      </c>
      <c r="Y1396" t="str">
        <f t="shared" si="256"/>
        <v>GO</v>
      </c>
      <c r="Z1396">
        <f t="shared" si="257"/>
        <v>6550</v>
      </c>
    </row>
    <row r="1397" spans="1:26">
      <c r="A1397" t="str">
        <f t="shared" si="262"/>
        <v>rt4</v>
      </c>
      <c r="B1397" t="str">
        <f t="shared" si="263"/>
        <v>루틴4</v>
      </c>
      <c r="C1397">
        <v>260</v>
      </c>
      <c r="D1397">
        <v>88</v>
      </c>
      <c r="E1397">
        <f t="shared" ca="1" si="260"/>
        <v>33736</v>
      </c>
      <c r="F1397">
        <f ca="1">(60+SUMIF(OFFSET(N1397,-$C1397+1,0,$C1397),"EN",OFFSET(O1397,-$C1397+1,0,$C1397)))*SummonTypeTable!$Q$2</f>
        <v>10653.333333333332</v>
      </c>
      <c r="G1397" t="str">
        <f ca="1">IF(C1397=1,60*SummonTypeTable!$Q$2-OFFSET(F1397,0,-1),
IF(F1397&lt;&gt;OFFSET(F1397,-1,0),OFFSET(F1397,-1,0)-OFFSET(F1397,0,-1),""))</f>
        <v/>
      </c>
      <c r="H1397" t="str">
        <f ca="1">IF(C1397=1,60*SummonTypeTable!$Q$2/OFFSET(F1397,0,-1),
IF(F1397&lt;&gt;OFFSET(F1397,-1,0),OFFSET(F1397,-1,0)/OFFSET(F1397,0,-1),""))</f>
        <v/>
      </c>
      <c r="I1397">
        <f ca="1">(60+SUMIF(OFFSET(N1397,-$C1397+1,0,$C1397),"EN",OFFSET(O1397,-$C1397+1,0,$C1397))+SUMIF(OFFSET(S1397,-$C1397+1,0,$C1397),"EN",OFFSET(T1397,-$C1397+1,0,$C1397)))*SummonTypeTable!$Q$2</f>
        <v>10653.333333333332</v>
      </c>
      <c r="J1397" t="str">
        <f ca="1">IF(C1397=1,60*SummonTypeTable!$Q$2-OFFSET(I1397,0,-4),
IF(I1397&lt;&gt;OFFSET(I1397,-1,0),OFFSET(I1397,-1,0)-OFFSET(I1397,0,-4),""))</f>
        <v/>
      </c>
      <c r="K1397" t="str">
        <f ca="1">IF(C1397=1,60*SummonTypeTable!$Q$2/OFFSET(I1397,0,-4),
IF(I1397&lt;&gt;OFFSET(I1397,-1,0),OFFSET(I1397,-1,0)/OFFSET(I1397,0,-4),""))</f>
        <v/>
      </c>
      <c r="L1397" t="str">
        <f t="shared" ca="1" si="261"/>
        <v>cu</v>
      </c>
      <c r="M1397" t="s">
        <v>81</v>
      </c>
      <c r="N1397" t="s">
        <v>147</v>
      </c>
      <c r="O1397">
        <v>13150</v>
      </c>
      <c r="P1397" t="str">
        <f t="shared" si="252"/>
        <v/>
      </c>
      <c r="Q1397" t="str">
        <f t="shared" ca="1" si="259"/>
        <v>cu</v>
      </c>
      <c r="R1397" t="s">
        <v>81</v>
      </c>
      <c r="S1397" t="s">
        <v>147</v>
      </c>
      <c r="T1397">
        <v>6575</v>
      </c>
      <c r="U1397" t="str">
        <f t="shared" ca="1" si="258"/>
        <v>cu</v>
      </c>
      <c r="V1397" t="str">
        <f t="shared" si="253"/>
        <v>GO</v>
      </c>
      <c r="W1397">
        <f t="shared" si="254"/>
        <v>13150</v>
      </c>
      <c r="X1397" t="str">
        <f t="shared" ca="1" si="255"/>
        <v>cu</v>
      </c>
      <c r="Y1397" t="str">
        <f t="shared" si="256"/>
        <v>GO</v>
      </c>
      <c r="Z1397">
        <f t="shared" si="257"/>
        <v>6575</v>
      </c>
    </row>
    <row r="1398" spans="1:26">
      <c r="A1398" t="str">
        <f t="shared" si="262"/>
        <v>rt4</v>
      </c>
      <c r="B1398" t="str">
        <f t="shared" si="263"/>
        <v>루틴4</v>
      </c>
      <c r="C1398">
        <v>261</v>
      </c>
      <c r="D1398">
        <v>125</v>
      </c>
      <c r="E1398">
        <f t="shared" ca="1" si="260"/>
        <v>33861</v>
      </c>
      <c r="F1398">
        <f ca="1">(60+SUMIF(OFFSET(N1398,-$C1398+1,0,$C1398),"EN",OFFSET(O1398,-$C1398+1,0,$C1398)))*SummonTypeTable!$Q$2</f>
        <v>10653.333333333332</v>
      </c>
      <c r="G1398" t="str">
        <f ca="1">IF(C1398=1,60*SummonTypeTable!$Q$2-OFFSET(F1398,0,-1),
IF(F1398&lt;&gt;OFFSET(F1398,-1,0),OFFSET(F1398,-1,0)-OFFSET(F1398,0,-1),""))</f>
        <v/>
      </c>
      <c r="H1398" t="str">
        <f ca="1">IF(C1398=1,60*SummonTypeTable!$Q$2/OFFSET(F1398,0,-1),
IF(F1398&lt;&gt;OFFSET(F1398,-1,0),OFFSET(F1398,-1,0)/OFFSET(F1398,0,-1),""))</f>
        <v/>
      </c>
      <c r="I1398">
        <f ca="1">(60+SUMIF(OFFSET(N1398,-$C1398+1,0,$C1398),"EN",OFFSET(O1398,-$C1398+1,0,$C1398))+SUMIF(OFFSET(S1398,-$C1398+1,0,$C1398),"EN",OFFSET(T1398,-$C1398+1,0,$C1398)))*SummonTypeTable!$Q$2</f>
        <v>10653.333333333332</v>
      </c>
      <c r="J1398" t="str">
        <f ca="1">IF(C1398=1,60*SummonTypeTable!$Q$2-OFFSET(I1398,0,-4),
IF(I1398&lt;&gt;OFFSET(I1398,-1,0),OFFSET(I1398,-1,0)-OFFSET(I1398,0,-4),""))</f>
        <v/>
      </c>
      <c r="K1398" t="str">
        <f ca="1">IF(C1398=1,60*SummonTypeTable!$Q$2/OFFSET(I1398,0,-4),
IF(I1398&lt;&gt;OFFSET(I1398,-1,0),OFFSET(I1398,-1,0)/OFFSET(I1398,0,-4),""))</f>
        <v/>
      </c>
      <c r="L1398" t="str">
        <f t="shared" ca="1" si="261"/>
        <v>it</v>
      </c>
      <c r="M1398" t="s">
        <v>139</v>
      </c>
      <c r="N1398" t="s">
        <v>158</v>
      </c>
      <c r="O1398">
        <v>3</v>
      </c>
      <c r="P1398" t="str">
        <f t="shared" si="252"/>
        <v/>
      </c>
      <c r="Q1398" t="str">
        <f t="shared" ca="1" si="259"/>
        <v>cu</v>
      </c>
      <c r="R1398" t="s">
        <v>81</v>
      </c>
      <c r="S1398" t="s">
        <v>147</v>
      </c>
      <c r="T1398">
        <v>6600</v>
      </c>
      <c r="U1398" t="str">
        <f t="shared" ca="1" si="258"/>
        <v>it</v>
      </c>
      <c r="V1398" t="str">
        <f t="shared" si="253"/>
        <v>Cash_sEquipGacha</v>
      </c>
      <c r="W1398">
        <f t="shared" si="254"/>
        <v>3</v>
      </c>
      <c r="X1398" t="str">
        <f t="shared" ca="1" si="255"/>
        <v>cu</v>
      </c>
      <c r="Y1398" t="str">
        <f t="shared" si="256"/>
        <v>GO</v>
      </c>
      <c r="Z1398">
        <f t="shared" si="257"/>
        <v>6600</v>
      </c>
    </row>
    <row r="1399" spans="1:26">
      <c r="A1399" t="str">
        <f t="shared" si="262"/>
        <v>rt4</v>
      </c>
      <c r="B1399" t="str">
        <f t="shared" si="263"/>
        <v>루틴4</v>
      </c>
      <c r="C1399">
        <v>262</v>
      </c>
      <c r="D1399">
        <v>175</v>
      </c>
      <c r="E1399">
        <f t="shared" ca="1" si="260"/>
        <v>34036</v>
      </c>
      <c r="F1399">
        <f ca="1">(60+SUMIF(OFFSET(N1399,-$C1399+1,0,$C1399),"EN",OFFSET(O1399,-$C1399+1,0,$C1399)))*SummonTypeTable!$Q$2</f>
        <v>10653.333333333332</v>
      </c>
      <c r="G1399" t="str">
        <f ca="1">IF(C1399=1,60*SummonTypeTable!$Q$2-OFFSET(F1399,0,-1),
IF(F1399&lt;&gt;OFFSET(F1399,-1,0),OFFSET(F1399,-1,0)-OFFSET(F1399,0,-1),""))</f>
        <v/>
      </c>
      <c r="H1399" t="str">
        <f ca="1">IF(C1399=1,60*SummonTypeTable!$Q$2/OFFSET(F1399,0,-1),
IF(F1399&lt;&gt;OFFSET(F1399,-1,0),OFFSET(F1399,-1,0)/OFFSET(F1399,0,-1),""))</f>
        <v/>
      </c>
      <c r="I1399">
        <f ca="1">(60+SUMIF(OFFSET(N1399,-$C1399+1,0,$C1399),"EN",OFFSET(O1399,-$C1399+1,0,$C1399))+SUMIF(OFFSET(S1399,-$C1399+1,0,$C1399),"EN",OFFSET(T1399,-$C1399+1,0,$C1399)))*SummonTypeTable!$Q$2</f>
        <v>10653.333333333332</v>
      </c>
      <c r="J1399" t="str">
        <f ca="1">IF(C1399=1,60*SummonTypeTable!$Q$2-OFFSET(I1399,0,-4),
IF(I1399&lt;&gt;OFFSET(I1399,-1,0),OFFSET(I1399,-1,0)-OFFSET(I1399,0,-4),""))</f>
        <v/>
      </c>
      <c r="K1399" t="str">
        <f ca="1">IF(C1399=1,60*SummonTypeTable!$Q$2/OFFSET(I1399,0,-4),
IF(I1399&lt;&gt;OFFSET(I1399,-1,0),OFFSET(I1399,-1,0)/OFFSET(I1399,0,-4),""))</f>
        <v/>
      </c>
      <c r="L1399" t="str">
        <f t="shared" ca="1" si="261"/>
        <v>cu</v>
      </c>
      <c r="M1399" t="s">
        <v>81</v>
      </c>
      <c r="N1399" t="s">
        <v>147</v>
      </c>
      <c r="O1399">
        <v>13250</v>
      </c>
      <c r="P1399" t="str">
        <f t="shared" ref="P1399:P1462" si="264">IF(M1399="장비1상자",
  IF(OR(N1399&gt;3,O1399&gt;5),"장비이상",""),
IF(N1399="GO",
  IF(O1399&lt;100,"골드이상",""),
IF(N1399="EN",
  IF(O1399&gt;29,"에너지너무많음",
  IF(O1399&gt;9,"에너지다소많음","")),"")))</f>
        <v/>
      </c>
      <c r="Q1399" t="str">
        <f t="shared" ca="1" si="259"/>
        <v>cu</v>
      </c>
      <c r="R1399" t="s">
        <v>81</v>
      </c>
      <c r="S1399" t="s">
        <v>147</v>
      </c>
      <c r="T1399">
        <v>6625</v>
      </c>
      <c r="U1399" t="str">
        <f t="shared" ca="1" si="258"/>
        <v>cu</v>
      </c>
      <c r="V1399" t="str">
        <f t="shared" ref="V1399:V1462" si="265">IF(LEN(N1399)=0,"",N1399)</f>
        <v>GO</v>
      </c>
      <c r="W1399">
        <f t="shared" ref="W1399:W1462" si="266">IF(LEN(O1399)=0,"",O1399)</f>
        <v>13250</v>
      </c>
      <c r="X1399" t="str">
        <f t="shared" ref="X1399:X1462" ca="1" si="267">IF(LEN(Q1399)=0,"",Q1399)</f>
        <v>cu</v>
      </c>
      <c r="Y1399" t="str">
        <f t="shared" ref="Y1399:Y1462" si="268">IF(LEN(S1399)=0,"",S1399)</f>
        <v>GO</v>
      </c>
      <c r="Z1399">
        <f t="shared" ref="Z1399:Z1462" si="269">IF(LEN(T1399)=0,"",T1399)</f>
        <v>6625</v>
      </c>
    </row>
    <row r="1400" spans="1:26">
      <c r="A1400" t="str">
        <f t="shared" si="262"/>
        <v>rt4</v>
      </c>
      <c r="B1400" t="str">
        <f t="shared" si="263"/>
        <v>루틴4</v>
      </c>
      <c r="C1400">
        <v>263</v>
      </c>
      <c r="D1400">
        <v>225</v>
      </c>
      <c r="E1400">
        <f t="shared" ca="1" si="260"/>
        <v>34261</v>
      </c>
      <c r="F1400">
        <f ca="1">(60+SUMIF(OFFSET(N1400,-$C1400+1,0,$C1400),"EN",OFFSET(O1400,-$C1400+1,0,$C1400)))*SummonTypeTable!$Q$2</f>
        <v>10653.333333333332</v>
      </c>
      <c r="G1400" t="str">
        <f ca="1">IF(C1400=1,60*SummonTypeTable!$Q$2-OFFSET(F1400,0,-1),
IF(F1400&lt;&gt;OFFSET(F1400,-1,0),OFFSET(F1400,-1,0)-OFFSET(F1400,0,-1),""))</f>
        <v/>
      </c>
      <c r="H1400" t="str">
        <f ca="1">IF(C1400=1,60*SummonTypeTable!$Q$2/OFFSET(F1400,0,-1),
IF(F1400&lt;&gt;OFFSET(F1400,-1,0),OFFSET(F1400,-1,0)/OFFSET(F1400,0,-1),""))</f>
        <v/>
      </c>
      <c r="I1400">
        <f ca="1">(60+SUMIF(OFFSET(N1400,-$C1400+1,0,$C1400),"EN",OFFSET(O1400,-$C1400+1,0,$C1400))+SUMIF(OFFSET(S1400,-$C1400+1,0,$C1400),"EN",OFFSET(T1400,-$C1400+1,0,$C1400)))*SummonTypeTable!$Q$2</f>
        <v>10653.333333333332</v>
      </c>
      <c r="J1400" t="str">
        <f ca="1">IF(C1400=1,60*SummonTypeTable!$Q$2-OFFSET(I1400,0,-4),
IF(I1400&lt;&gt;OFFSET(I1400,-1,0),OFFSET(I1400,-1,0)-OFFSET(I1400,0,-4),""))</f>
        <v/>
      </c>
      <c r="K1400" t="str">
        <f ca="1">IF(C1400=1,60*SummonTypeTable!$Q$2/OFFSET(I1400,0,-4),
IF(I1400&lt;&gt;OFFSET(I1400,-1,0),OFFSET(I1400,-1,0)/OFFSET(I1400,0,-4),""))</f>
        <v/>
      </c>
      <c r="L1400" t="str">
        <f t="shared" ca="1" si="261"/>
        <v>cu</v>
      </c>
      <c r="M1400" t="s">
        <v>81</v>
      </c>
      <c r="N1400" t="s">
        <v>147</v>
      </c>
      <c r="O1400">
        <v>13300</v>
      </c>
      <c r="P1400" t="str">
        <f t="shared" si="264"/>
        <v/>
      </c>
      <c r="Q1400" t="str">
        <f t="shared" ca="1" si="259"/>
        <v>cu</v>
      </c>
      <c r="R1400" t="s">
        <v>81</v>
      </c>
      <c r="S1400" t="s">
        <v>147</v>
      </c>
      <c r="T1400">
        <v>6650</v>
      </c>
      <c r="U1400" t="str">
        <f t="shared" ca="1" si="258"/>
        <v>cu</v>
      </c>
      <c r="V1400" t="str">
        <f t="shared" si="265"/>
        <v>GO</v>
      </c>
      <c r="W1400">
        <f t="shared" si="266"/>
        <v>13300</v>
      </c>
      <c r="X1400" t="str">
        <f t="shared" ca="1" si="267"/>
        <v>cu</v>
      </c>
      <c r="Y1400" t="str">
        <f t="shared" si="268"/>
        <v>GO</v>
      </c>
      <c r="Z1400">
        <f t="shared" si="269"/>
        <v>6650</v>
      </c>
    </row>
    <row r="1401" spans="1:26">
      <c r="A1401" t="str">
        <f t="shared" si="262"/>
        <v>rt4</v>
      </c>
      <c r="B1401" t="str">
        <f t="shared" si="263"/>
        <v>루틴4</v>
      </c>
      <c r="C1401">
        <v>264</v>
      </c>
      <c r="D1401">
        <v>671</v>
      </c>
      <c r="E1401">
        <f t="shared" ca="1" si="260"/>
        <v>34932</v>
      </c>
      <c r="F1401">
        <f ca="1">(60+SUMIF(OFFSET(N1401,-$C1401+1,0,$C1401),"EN",OFFSET(O1401,-$C1401+1,0,$C1401)))*SummonTypeTable!$Q$2</f>
        <v>11133.333333333332</v>
      </c>
      <c r="G1401">
        <f ca="1">IF(C1401=1,60*SummonTypeTable!$Q$2-OFFSET(F1401,0,-1),
IF(F1401&lt;&gt;OFFSET(F1401,-1,0),OFFSET(F1401,-1,0)-OFFSET(F1401,0,-1),""))</f>
        <v>-24278.666666666668</v>
      </c>
      <c r="H1401">
        <f ca="1">IF(C1401=1,60*SummonTypeTable!$Q$2/OFFSET(F1401,0,-1),
IF(F1401&lt;&gt;OFFSET(F1401,-1,0),OFFSET(F1401,-1,0)/OFFSET(F1401,0,-1),""))</f>
        <v>0.30497347226993393</v>
      </c>
      <c r="I1401">
        <f ca="1">(60+SUMIF(OFFSET(N1401,-$C1401+1,0,$C1401),"EN",OFFSET(O1401,-$C1401+1,0,$C1401))+SUMIF(OFFSET(S1401,-$C1401+1,0,$C1401),"EN",OFFSET(T1401,-$C1401+1,0,$C1401)))*SummonTypeTable!$Q$2</f>
        <v>11133.333333333332</v>
      </c>
      <c r="J1401">
        <f ca="1">IF(C1401=1,60*SummonTypeTable!$Q$2-OFFSET(I1401,0,-4),
IF(I1401&lt;&gt;OFFSET(I1401,-1,0),OFFSET(I1401,-1,0)-OFFSET(I1401,0,-4),""))</f>
        <v>-24278.666666666668</v>
      </c>
      <c r="K1401">
        <f ca="1">IF(C1401=1,60*SummonTypeTable!$Q$2/OFFSET(I1401,0,-4),
IF(I1401&lt;&gt;OFFSET(I1401,-1,0),OFFSET(I1401,-1,0)/OFFSET(I1401,0,-4),""))</f>
        <v>0.30497347226993393</v>
      </c>
      <c r="L1401" t="str">
        <f t="shared" ca="1" si="261"/>
        <v>cu</v>
      </c>
      <c r="M1401" t="s">
        <v>81</v>
      </c>
      <c r="N1401" t="s">
        <v>146</v>
      </c>
      <c r="O1401">
        <v>720</v>
      </c>
      <c r="P1401" t="str">
        <f t="shared" si="264"/>
        <v>에너지너무많음</v>
      </c>
      <c r="Q1401" t="str">
        <f t="shared" ca="1" si="259"/>
        <v>cu</v>
      </c>
      <c r="R1401" t="s">
        <v>81</v>
      </c>
      <c r="S1401" t="s">
        <v>147</v>
      </c>
      <c r="T1401">
        <v>6675</v>
      </c>
      <c r="U1401" t="str">
        <f t="shared" ca="1" si="258"/>
        <v>cu</v>
      </c>
      <c r="V1401" t="str">
        <f t="shared" si="265"/>
        <v>EN</v>
      </c>
      <c r="W1401">
        <f t="shared" si="266"/>
        <v>720</v>
      </c>
      <c r="X1401" t="str">
        <f t="shared" ca="1" si="267"/>
        <v>cu</v>
      </c>
      <c r="Y1401" t="str">
        <f t="shared" si="268"/>
        <v>GO</v>
      </c>
      <c r="Z1401">
        <f t="shared" si="269"/>
        <v>6675</v>
      </c>
    </row>
    <row r="1402" spans="1:26">
      <c r="A1402" t="str">
        <f t="shared" si="262"/>
        <v>rt4</v>
      </c>
      <c r="B1402" t="str">
        <f t="shared" si="263"/>
        <v>루틴4</v>
      </c>
      <c r="C1402">
        <v>265</v>
      </c>
      <c r="D1402">
        <v>135</v>
      </c>
      <c r="E1402">
        <f t="shared" ca="1" si="260"/>
        <v>35067</v>
      </c>
      <c r="F1402">
        <f ca="1">(60+SUMIF(OFFSET(N1402,-$C1402+1,0,$C1402),"EN",OFFSET(O1402,-$C1402+1,0,$C1402)))*SummonTypeTable!$Q$2</f>
        <v>11133.333333333332</v>
      </c>
      <c r="G1402" t="str">
        <f ca="1">IF(C1402=1,60*SummonTypeTable!$Q$2-OFFSET(F1402,0,-1),
IF(F1402&lt;&gt;OFFSET(F1402,-1,0),OFFSET(F1402,-1,0)-OFFSET(F1402,0,-1),""))</f>
        <v/>
      </c>
      <c r="H1402" t="str">
        <f ca="1">IF(C1402=1,60*SummonTypeTable!$Q$2/OFFSET(F1402,0,-1),
IF(F1402&lt;&gt;OFFSET(F1402,-1,0),OFFSET(F1402,-1,0)/OFFSET(F1402,0,-1),""))</f>
        <v/>
      </c>
      <c r="I1402">
        <f ca="1">(60+SUMIF(OFFSET(N1402,-$C1402+1,0,$C1402),"EN",OFFSET(O1402,-$C1402+1,0,$C1402))+SUMIF(OFFSET(S1402,-$C1402+1,0,$C1402),"EN",OFFSET(T1402,-$C1402+1,0,$C1402)))*SummonTypeTable!$Q$2</f>
        <v>11133.333333333332</v>
      </c>
      <c r="J1402" t="str">
        <f ca="1">IF(C1402=1,60*SummonTypeTable!$Q$2-OFFSET(I1402,0,-4),
IF(I1402&lt;&gt;OFFSET(I1402,-1,0),OFFSET(I1402,-1,0)-OFFSET(I1402,0,-4),""))</f>
        <v/>
      </c>
      <c r="K1402" t="str">
        <f ca="1">IF(C1402=1,60*SummonTypeTable!$Q$2/OFFSET(I1402,0,-4),
IF(I1402&lt;&gt;OFFSET(I1402,-1,0),OFFSET(I1402,-1,0)/OFFSET(I1402,0,-4),""))</f>
        <v/>
      </c>
      <c r="L1402" t="str">
        <f t="shared" ca="1" si="261"/>
        <v>it</v>
      </c>
      <c r="M1402" t="s">
        <v>139</v>
      </c>
      <c r="N1402" t="s">
        <v>158</v>
      </c>
      <c r="O1402">
        <v>3</v>
      </c>
      <c r="P1402" t="str">
        <f t="shared" si="264"/>
        <v/>
      </c>
      <c r="Q1402" t="str">
        <f t="shared" ca="1" si="259"/>
        <v>cu</v>
      </c>
      <c r="R1402" t="s">
        <v>81</v>
      </c>
      <c r="S1402" t="s">
        <v>147</v>
      </c>
      <c r="T1402">
        <v>6700</v>
      </c>
      <c r="U1402" t="str">
        <f t="shared" ca="1" si="258"/>
        <v>it</v>
      </c>
      <c r="V1402" t="str">
        <f t="shared" si="265"/>
        <v>Cash_sEquipGacha</v>
      </c>
      <c r="W1402">
        <f t="shared" si="266"/>
        <v>3</v>
      </c>
      <c r="X1402" t="str">
        <f t="shared" ca="1" si="267"/>
        <v>cu</v>
      </c>
      <c r="Y1402" t="str">
        <f t="shared" si="268"/>
        <v>GO</v>
      </c>
      <c r="Z1402">
        <f t="shared" si="269"/>
        <v>6700</v>
      </c>
    </row>
    <row r="1403" spans="1:26">
      <c r="A1403" t="str">
        <f t="shared" si="262"/>
        <v>rt4</v>
      </c>
      <c r="B1403" t="str">
        <f t="shared" si="263"/>
        <v>루틴4</v>
      </c>
      <c r="C1403">
        <v>266</v>
      </c>
      <c r="D1403">
        <v>168</v>
      </c>
      <c r="E1403">
        <f t="shared" ca="1" si="260"/>
        <v>35235</v>
      </c>
      <c r="F1403">
        <f ca="1">(60+SUMIF(OFFSET(N1403,-$C1403+1,0,$C1403),"EN",OFFSET(O1403,-$C1403+1,0,$C1403)))*SummonTypeTable!$Q$2</f>
        <v>11133.333333333332</v>
      </c>
      <c r="G1403" t="str">
        <f ca="1">IF(C1403=1,60*SummonTypeTable!$Q$2-OFFSET(F1403,0,-1),
IF(F1403&lt;&gt;OFFSET(F1403,-1,0),OFFSET(F1403,-1,0)-OFFSET(F1403,0,-1),""))</f>
        <v/>
      </c>
      <c r="H1403" t="str">
        <f ca="1">IF(C1403=1,60*SummonTypeTable!$Q$2/OFFSET(F1403,0,-1),
IF(F1403&lt;&gt;OFFSET(F1403,-1,0),OFFSET(F1403,-1,0)/OFFSET(F1403,0,-1),""))</f>
        <v/>
      </c>
      <c r="I1403">
        <f ca="1">(60+SUMIF(OFFSET(N1403,-$C1403+1,0,$C1403),"EN",OFFSET(O1403,-$C1403+1,0,$C1403))+SUMIF(OFFSET(S1403,-$C1403+1,0,$C1403),"EN",OFFSET(T1403,-$C1403+1,0,$C1403)))*SummonTypeTable!$Q$2</f>
        <v>11133.333333333332</v>
      </c>
      <c r="J1403" t="str">
        <f ca="1">IF(C1403=1,60*SummonTypeTable!$Q$2-OFFSET(I1403,0,-4),
IF(I1403&lt;&gt;OFFSET(I1403,-1,0),OFFSET(I1403,-1,0)-OFFSET(I1403,0,-4),""))</f>
        <v/>
      </c>
      <c r="K1403" t="str">
        <f ca="1">IF(C1403=1,60*SummonTypeTable!$Q$2/OFFSET(I1403,0,-4),
IF(I1403&lt;&gt;OFFSET(I1403,-1,0),OFFSET(I1403,-1,0)/OFFSET(I1403,0,-4),""))</f>
        <v/>
      </c>
      <c r="L1403" t="str">
        <f t="shared" ca="1" si="261"/>
        <v>cu</v>
      </c>
      <c r="M1403" t="s">
        <v>81</v>
      </c>
      <c r="N1403" t="s">
        <v>147</v>
      </c>
      <c r="O1403">
        <v>13450</v>
      </c>
      <c r="P1403" t="str">
        <f t="shared" si="264"/>
        <v/>
      </c>
      <c r="Q1403" t="str">
        <f t="shared" ca="1" si="259"/>
        <v>cu</v>
      </c>
      <c r="R1403" t="s">
        <v>81</v>
      </c>
      <c r="S1403" t="s">
        <v>147</v>
      </c>
      <c r="T1403">
        <v>6725</v>
      </c>
      <c r="U1403" t="str">
        <f t="shared" ca="1" si="258"/>
        <v>cu</v>
      </c>
      <c r="V1403" t="str">
        <f t="shared" si="265"/>
        <v>GO</v>
      </c>
      <c r="W1403">
        <f t="shared" si="266"/>
        <v>13450</v>
      </c>
      <c r="X1403" t="str">
        <f t="shared" ca="1" si="267"/>
        <v>cu</v>
      </c>
      <c r="Y1403" t="str">
        <f t="shared" si="268"/>
        <v>GO</v>
      </c>
      <c r="Z1403">
        <f t="shared" si="269"/>
        <v>6725</v>
      </c>
    </row>
    <row r="1404" spans="1:26">
      <c r="A1404" t="str">
        <f t="shared" si="262"/>
        <v>rt4</v>
      </c>
      <c r="B1404" t="str">
        <f t="shared" si="263"/>
        <v>루틴4</v>
      </c>
      <c r="C1404">
        <v>267</v>
      </c>
      <c r="D1404">
        <v>217</v>
      </c>
      <c r="E1404">
        <f t="shared" ca="1" si="260"/>
        <v>35452</v>
      </c>
      <c r="F1404">
        <f ca="1">(60+SUMIF(OFFSET(N1404,-$C1404+1,0,$C1404),"EN",OFFSET(O1404,-$C1404+1,0,$C1404)))*SummonTypeTable!$Q$2</f>
        <v>11133.333333333332</v>
      </c>
      <c r="G1404" t="str">
        <f ca="1">IF(C1404=1,60*SummonTypeTable!$Q$2-OFFSET(F1404,0,-1),
IF(F1404&lt;&gt;OFFSET(F1404,-1,0),OFFSET(F1404,-1,0)-OFFSET(F1404,0,-1),""))</f>
        <v/>
      </c>
      <c r="H1404" t="str">
        <f ca="1">IF(C1404=1,60*SummonTypeTable!$Q$2/OFFSET(F1404,0,-1),
IF(F1404&lt;&gt;OFFSET(F1404,-1,0),OFFSET(F1404,-1,0)/OFFSET(F1404,0,-1),""))</f>
        <v/>
      </c>
      <c r="I1404">
        <f ca="1">(60+SUMIF(OFFSET(N1404,-$C1404+1,0,$C1404),"EN",OFFSET(O1404,-$C1404+1,0,$C1404))+SUMIF(OFFSET(S1404,-$C1404+1,0,$C1404),"EN",OFFSET(T1404,-$C1404+1,0,$C1404)))*SummonTypeTable!$Q$2</f>
        <v>11133.333333333332</v>
      </c>
      <c r="J1404" t="str">
        <f ca="1">IF(C1404=1,60*SummonTypeTable!$Q$2-OFFSET(I1404,0,-4),
IF(I1404&lt;&gt;OFFSET(I1404,-1,0),OFFSET(I1404,-1,0)-OFFSET(I1404,0,-4),""))</f>
        <v/>
      </c>
      <c r="K1404" t="str">
        <f ca="1">IF(C1404=1,60*SummonTypeTable!$Q$2/OFFSET(I1404,0,-4),
IF(I1404&lt;&gt;OFFSET(I1404,-1,0),OFFSET(I1404,-1,0)/OFFSET(I1404,0,-4),""))</f>
        <v/>
      </c>
      <c r="L1404" t="str">
        <f t="shared" ca="1" si="261"/>
        <v>it</v>
      </c>
      <c r="M1404" t="s">
        <v>139</v>
      </c>
      <c r="N1404" t="s">
        <v>138</v>
      </c>
      <c r="O1404">
        <v>30</v>
      </c>
      <c r="P1404" t="str">
        <f t="shared" si="264"/>
        <v/>
      </c>
      <c r="Q1404" t="str">
        <f t="shared" ca="1" si="259"/>
        <v>cu</v>
      </c>
      <c r="R1404" t="s">
        <v>81</v>
      </c>
      <c r="S1404" t="s">
        <v>147</v>
      </c>
      <c r="T1404">
        <v>6750</v>
      </c>
      <c r="U1404" t="str">
        <f t="shared" ca="1" si="258"/>
        <v>it</v>
      </c>
      <c r="V1404" t="str">
        <f t="shared" si="265"/>
        <v>Cash_sSpellGacha</v>
      </c>
      <c r="W1404">
        <f t="shared" si="266"/>
        <v>30</v>
      </c>
      <c r="X1404" t="str">
        <f t="shared" ca="1" si="267"/>
        <v>cu</v>
      </c>
      <c r="Y1404" t="str">
        <f t="shared" si="268"/>
        <v>GO</v>
      </c>
      <c r="Z1404">
        <f t="shared" si="269"/>
        <v>6750</v>
      </c>
    </row>
    <row r="1405" spans="1:26">
      <c r="A1405" t="str">
        <f t="shared" si="262"/>
        <v>rt4</v>
      </c>
      <c r="B1405" t="str">
        <f t="shared" si="263"/>
        <v>루틴4</v>
      </c>
      <c r="C1405">
        <v>268</v>
      </c>
      <c r="D1405">
        <v>796</v>
      </c>
      <c r="E1405">
        <f t="shared" ca="1" si="260"/>
        <v>36248</v>
      </c>
      <c r="F1405">
        <f ca="1">(60+SUMIF(OFFSET(N1405,-$C1405+1,0,$C1405),"EN",OFFSET(O1405,-$C1405+1,0,$C1405)))*SummonTypeTable!$Q$2</f>
        <v>11133.333333333332</v>
      </c>
      <c r="G1405" t="str">
        <f ca="1">IF(C1405=1,60*SummonTypeTable!$Q$2-OFFSET(F1405,0,-1),
IF(F1405&lt;&gt;OFFSET(F1405,-1,0),OFFSET(F1405,-1,0)-OFFSET(F1405,0,-1),""))</f>
        <v/>
      </c>
      <c r="H1405" t="str">
        <f ca="1">IF(C1405=1,60*SummonTypeTable!$Q$2/OFFSET(F1405,0,-1),
IF(F1405&lt;&gt;OFFSET(F1405,-1,0),OFFSET(F1405,-1,0)/OFFSET(F1405,0,-1),""))</f>
        <v/>
      </c>
      <c r="I1405">
        <f ca="1">(60+SUMIF(OFFSET(N1405,-$C1405+1,0,$C1405),"EN",OFFSET(O1405,-$C1405+1,0,$C1405))+SUMIF(OFFSET(S1405,-$C1405+1,0,$C1405),"EN",OFFSET(T1405,-$C1405+1,0,$C1405)))*SummonTypeTable!$Q$2</f>
        <v>11133.333333333332</v>
      </c>
      <c r="J1405" t="str">
        <f ca="1">IF(C1405=1,60*SummonTypeTable!$Q$2-OFFSET(I1405,0,-4),
IF(I1405&lt;&gt;OFFSET(I1405,-1,0),OFFSET(I1405,-1,0)-OFFSET(I1405,0,-4),""))</f>
        <v/>
      </c>
      <c r="K1405" t="str">
        <f ca="1">IF(C1405=1,60*SummonTypeTable!$Q$2/OFFSET(I1405,0,-4),
IF(I1405&lt;&gt;OFFSET(I1405,-1,0),OFFSET(I1405,-1,0)/OFFSET(I1405,0,-4),""))</f>
        <v/>
      </c>
      <c r="L1405" t="str">
        <f t="shared" ca="1" si="261"/>
        <v>cu</v>
      </c>
      <c r="M1405" t="s">
        <v>81</v>
      </c>
      <c r="N1405" t="s">
        <v>153</v>
      </c>
      <c r="O1405">
        <v>45</v>
      </c>
      <c r="P1405" t="str">
        <f t="shared" si="264"/>
        <v/>
      </c>
      <c r="Q1405" t="str">
        <f t="shared" ca="1" si="259"/>
        <v>cu</v>
      </c>
      <c r="R1405" t="s">
        <v>81</v>
      </c>
      <c r="S1405" t="s">
        <v>153</v>
      </c>
      <c r="T1405">
        <v>15</v>
      </c>
      <c r="U1405" t="str">
        <f t="shared" ca="1" si="258"/>
        <v>cu</v>
      </c>
      <c r="V1405" t="str">
        <f t="shared" si="265"/>
        <v>DI</v>
      </c>
      <c r="W1405">
        <f t="shared" si="266"/>
        <v>45</v>
      </c>
      <c r="X1405" t="str">
        <f t="shared" ca="1" si="267"/>
        <v>cu</v>
      </c>
      <c r="Y1405" t="str">
        <f t="shared" si="268"/>
        <v>DI</v>
      </c>
      <c r="Z1405">
        <f t="shared" si="269"/>
        <v>15</v>
      </c>
    </row>
    <row r="1406" spans="1:26">
      <c r="A1406" t="str">
        <f t="shared" si="262"/>
        <v>rt4</v>
      </c>
      <c r="B1406" t="str">
        <f t="shared" si="263"/>
        <v>루틴4</v>
      </c>
      <c r="C1406">
        <v>269</v>
      </c>
      <c r="D1406">
        <v>183</v>
      </c>
      <c r="E1406">
        <f t="shared" ca="1" si="260"/>
        <v>36431</v>
      </c>
      <c r="F1406">
        <f ca="1">(60+SUMIF(OFFSET(N1406,-$C1406+1,0,$C1406),"EN",OFFSET(O1406,-$C1406+1,0,$C1406)))*SummonTypeTable!$Q$2</f>
        <v>11133.333333333332</v>
      </c>
      <c r="G1406" t="str">
        <f ca="1">IF(C1406=1,60*SummonTypeTable!$Q$2-OFFSET(F1406,0,-1),
IF(F1406&lt;&gt;OFFSET(F1406,-1,0),OFFSET(F1406,-1,0)-OFFSET(F1406,0,-1),""))</f>
        <v/>
      </c>
      <c r="H1406" t="str">
        <f ca="1">IF(C1406=1,60*SummonTypeTable!$Q$2/OFFSET(F1406,0,-1),
IF(F1406&lt;&gt;OFFSET(F1406,-1,0),OFFSET(F1406,-1,0)/OFFSET(F1406,0,-1),""))</f>
        <v/>
      </c>
      <c r="I1406">
        <f ca="1">(60+SUMIF(OFFSET(N1406,-$C1406+1,0,$C1406),"EN",OFFSET(O1406,-$C1406+1,0,$C1406))+SUMIF(OFFSET(S1406,-$C1406+1,0,$C1406),"EN",OFFSET(T1406,-$C1406+1,0,$C1406)))*SummonTypeTable!$Q$2</f>
        <v>11133.333333333332</v>
      </c>
      <c r="J1406" t="str">
        <f ca="1">IF(C1406=1,60*SummonTypeTable!$Q$2-OFFSET(I1406,0,-4),
IF(I1406&lt;&gt;OFFSET(I1406,-1,0),OFFSET(I1406,-1,0)-OFFSET(I1406,0,-4),""))</f>
        <v/>
      </c>
      <c r="K1406" t="str">
        <f ca="1">IF(C1406=1,60*SummonTypeTable!$Q$2/OFFSET(I1406,0,-4),
IF(I1406&lt;&gt;OFFSET(I1406,-1,0),OFFSET(I1406,-1,0)/OFFSET(I1406,0,-4),""))</f>
        <v/>
      </c>
      <c r="L1406" t="str">
        <f t="shared" ca="1" si="261"/>
        <v>cu</v>
      </c>
      <c r="M1406" t="s">
        <v>81</v>
      </c>
      <c r="N1406" t="s">
        <v>147</v>
      </c>
      <c r="O1406">
        <v>13600</v>
      </c>
      <c r="P1406" t="str">
        <f t="shared" si="264"/>
        <v/>
      </c>
      <c r="Q1406" t="str">
        <f t="shared" ca="1" si="259"/>
        <v>cu</v>
      </c>
      <c r="R1406" t="s">
        <v>81</v>
      </c>
      <c r="S1406" t="s">
        <v>147</v>
      </c>
      <c r="T1406">
        <v>6800</v>
      </c>
      <c r="U1406" t="str">
        <f t="shared" ca="1" si="258"/>
        <v>cu</v>
      </c>
      <c r="V1406" t="str">
        <f t="shared" si="265"/>
        <v>GO</v>
      </c>
      <c r="W1406">
        <f t="shared" si="266"/>
        <v>13600</v>
      </c>
      <c r="X1406" t="str">
        <f t="shared" ca="1" si="267"/>
        <v>cu</v>
      </c>
      <c r="Y1406" t="str">
        <f t="shared" si="268"/>
        <v>GO</v>
      </c>
      <c r="Z1406">
        <f t="shared" si="269"/>
        <v>6800</v>
      </c>
    </row>
    <row r="1407" spans="1:26">
      <c r="A1407" t="str">
        <f t="shared" si="262"/>
        <v>rt4</v>
      </c>
      <c r="B1407" t="str">
        <f t="shared" si="263"/>
        <v>루틴4</v>
      </c>
      <c r="C1407">
        <v>270</v>
      </c>
      <c r="D1407">
        <v>238</v>
      </c>
      <c r="E1407">
        <f t="shared" ca="1" si="260"/>
        <v>36669</v>
      </c>
      <c r="F1407">
        <f ca="1">(60+SUMIF(OFFSET(N1407,-$C1407+1,0,$C1407),"EN",OFFSET(O1407,-$C1407+1,0,$C1407)))*SummonTypeTable!$Q$2</f>
        <v>11133.333333333332</v>
      </c>
      <c r="G1407" t="str">
        <f ca="1">IF(C1407=1,60*SummonTypeTable!$Q$2-OFFSET(F1407,0,-1),
IF(F1407&lt;&gt;OFFSET(F1407,-1,0),OFFSET(F1407,-1,0)-OFFSET(F1407,0,-1),""))</f>
        <v/>
      </c>
      <c r="H1407" t="str">
        <f ca="1">IF(C1407=1,60*SummonTypeTable!$Q$2/OFFSET(F1407,0,-1),
IF(F1407&lt;&gt;OFFSET(F1407,-1,0),OFFSET(F1407,-1,0)/OFFSET(F1407,0,-1),""))</f>
        <v/>
      </c>
      <c r="I1407">
        <f ca="1">(60+SUMIF(OFFSET(N1407,-$C1407+1,0,$C1407),"EN",OFFSET(O1407,-$C1407+1,0,$C1407))+SUMIF(OFFSET(S1407,-$C1407+1,0,$C1407),"EN",OFFSET(T1407,-$C1407+1,0,$C1407)))*SummonTypeTable!$Q$2</f>
        <v>11133.333333333332</v>
      </c>
      <c r="J1407" t="str">
        <f ca="1">IF(C1407=1,60*SummonTypeTable!$Q$2-OFFSET(I1407,0,-4),
IF(I1407&lt;&gt;OFFSET(I1407,-1,0),OFFSET(I1407,-1,0)-OFFSET(I1407,0,-4),""))</f>
        <v/>
      </c>
      <c r="K1407" t="str">
        <f ca="1">IF(C1407=1,60*SummonTypeTable!$Q$2/OFFSET(I1407,0,-4),
IF(I1407&lt;&gt;OFFSET(I1407,-1,0),OFFSET(I1407,-1,0)/OFFSET(I1407,0,-4),""))</f>
        <v/>
      </c>
      <c r="L1407" t="str">
        <f t="shared" ca="1" si="261"/>
        <v>it</v>
      </c>
      <c r="M1407" t="s">
        <v>139</v>
      </c>
      <c r="N1407" t="s">
        <v>140</v>
      </c>
      <c r="O1407">
        <v>3</v>
      </c>
      <c r="P1407" t="str">
        <f t="shared" si="264"/>
        <v/>
      </c>
      <c r="Q1407" t="str">
        <f t="shared" ca="1" si="259"/>
        <v>cu</v>
      </c>
      <c r="R1407" t="s">
        <v>81</v>
      </c>
      <c r="S1407" t="s">
        <v>147</v>
      </c>
      <c r="T1407">
        <v>6825</v>
      </c>
      <c r="U1407" t="str">
        <f t="shared" ca="1" si="258"/>
        <v>it</v>
      </c>
      <c r="V1407" t="str">
        <f t="shared" si="265"/>
        <v>Cash_sCharacterGacha</v>
      </c>
      <c r="W1407">
        <f t="shared" si="266"/>
        <v>3</v>
      </c>
      <c r="X1407" t="str">
        <f t="shared" ca="1" si="267"/>
        <v>cu</v>
      </c>
      <c r="Y1407" t="str">
        <f t="shared" si="268"/>
        <v>GO</v>
      </c>
      <c r="Z1407">
        <f t="shared" si="269"/>
        <v>6825</v>
      </c>
    </row>
    <row r="1408" spans="1:26">
      <c r="A1408" t="str">
        <f t="shared" si="262"/>
        <v>rt4</v>
      </c>
      <c r="B1408" t="str">
        <f t="shared" si="263"/>
        <v>루틴4</v>
      </c>
      <c r="C1408">
        <v>271</v>
      </c>
      <c r="D1408">
        <v>927</v>
      </c>
      <c r="E1408">
        <f t="shared" ca="1" si="260"/>
        <v>37596</v>
      </c>
      <c r="F1408">
        <f ca="1">(60+SUMIF(OFFSET(N1408,-$C1408+1,0,$C1408),"EN",OFFSET(O1408,-$C1408+1,0,$C1408)))*SummonTypeTable!$Q$2</f>
        <v>11586.666666666666</v>
      </c>
      <c r="G1408">
        <f ca="1">IF(C1408=1,60*SummonTypeTable!$Q$2-OFFSET(F1408,0,-1),
IF(F1408&lt;&gt;OFFSET(F1408,-1,0),OFFSET(F1408,-1,0)-OFFSET(F1408,0,-1),""))</f>
        <v>-26462.666666666668</v>
      </c>
      <c r="H1408">
        <f ca="1">IF(C1408=1,60*SummonTypeTable!$Q$2/OFFSET(F1408,0,-1),
IF(F1408&lt;&gt;OFFSET(F1408,-1,0),OFFSET(F1408,-1,0)/OFFSET(F1408,0,-1),""))</f>
        <v>0.29613079405610521</v>
      </c>
      <c r="I1408">
        <f ca="1">(60+SUMIF(OFFSET(N1408,-$C1408+1,0,$C1408),"EN",OFFSET(O1408,-$C1408+1,0,$C1408))+SUMIF(OFFSET(S1408,-$C1408+1,0,$C1408),"EN",OFFSET(T1408,-$C1408+1,0,$C1408)))*SummonTypeTable!$Q$2</f>
        <v>11586.666666666666</v>
      </c>
      <c r="J1408">
        <f ca="1">IF(C1408=1,60*SummonTypeTable!$Q$2-OFFSET(I1408,0,-4),
IF(I1408&lt;&gt;OFFSET(I1408,-1,0),OFFSET(I1408,-1,0)-OFFSET(I1408,0,-4),""))</f>
        <v>-26462.666666666668</v>
      </c>
      <c r="K1408">
        <f ca="1">IF(C1408=1,60*SummonTypeTable!$Q$2/OFFSET(I1408,0,-4),
IF(I1408&lt;&gt;OFFSET(I1408,-1,0),OFFSET(I1408,-1,0)/OFFSET(I1408,0,-4),""))</f>
        <v>0.29613079405610521</v>
      </c>
      <c r="L1408" t="str">
        <f t="shared" ca="1" si="261"/>
        <v>cu</v>
      </c>
      <c r="M1408" t="s">
        <v>81</v>
      </c>
      <c r="N1408" t="s">
        <v>146</v>
      </c>
      <c r="O1408">
        <v>680</v>
      </c>
      <c r="P1408" t="str">
        <f t="shared" si="264"/>
        <v>에너지너무많음</v>
      </c>
      <c r="Q1408" t="str">
        <f t="shared" ca="1" si="259"/>
        <v>cu</v>
      </c>
      <c r="R1408" t="s">
        <v>81</v>
      </c>
      <c r="S1408" t="s">
        <v>147</v>
      </c>
      <c r="T1408">
        <v>6850</v>
      </c>
      <c r="U1408" t="str">
        <f t="shared" ca="1" si="258"/>
        <v>cu</v>
      </c>
      <c r="V1408" t="str">
        <f t="shared" si="265"/>
        <v>EN</v>
      </c>
      <c r="W1408">
        <f t="shared" si="266"/>
        <v>680</v>
      </c>
      <c r="X1408" t="str">
        <f t="shared" ca="1" si="267"/>
        <v>cu</v>
      </c>
      <c r="Y1408" t="str">
        <f t="shared" si="268"/>
        <v>GO</v>
      </c>
      <c r="Z1408">
        <f t="shared" si="269"/>
        <v>6850</v>
      </c>
    </row>
    <row r="1409" spans="1:26">
      <c r="A1409" t="str">
        <f t="shared" si="262"/>
        <v>rt4</v>
      </c>
      <c r="B1409" t="str">
        <f t="shared" si="263"/>
        <v>루틴4</v>
      </c>
      <c r="C1409">
        <v>272</v>
      </c>
      <c r="D1409">
        <v>153</v>
      </c>
      <c r="E1409">
        <f t="shared" ca="1" si="260"/>
        <v>37749</v>
      </c>
      <c r="F1409">
        <f ca="1">(60+SUMIF(OFFSET(N1409,-$C1409+1,0,$C1409),"EN",OFFSET(O1409,-$C1409+1,0,$C1409)))*SummonTypeTable!$Q$2</f>
        <v>11586.666666666666</v>
      </c>
      <c r="G1409" t="str">
        <f ca="1">IF(C1409=1,60*SummonTypeTable!$Q$2-OFFSET(F1409,0,-1),
IF(F1409&lt;&gt;OFFSET(F1409,-1,0),OFFSET(F1409,-1,0)-OFFSET(F1409,0,-1),""))</f>
        <v/>
      </c>
      <c r="H1409" t="str">
        <f ca="1">IF(C1409=1,60*SummonTypeTable!$Q$2/OFFSET(F1409,0,-1),
IF(F1409&lt;&gt;OFFSET(F1409,-1,0),OFFSET(F1409,-1,0)/OFFSET(F1409,0,-1),""))</f>
        <v/>
      </c>
      <c r="I1409">
        <f ca="1">(60+SUMIF(OFFSET(N1409,-$C1409+1,0,$C1409),"EN",OFFSET(O1409,-$C1409+1,0,$C1409))+SUMIF(OFFSET(S1409,-$C1409+1,0,$C1409),"EN",OFFSET(T1409,-$C1409+1,0,$C1409)))*SummonTypeTable!$Q$2</f>
        <v>11586.666666666666</v>
      </c>
      <c r="J1409" t="str">
        <f ca="1">IF(C1409=1,60*SummonTypeTable!$Q$2-OFFSET(I1409,0,-4),
IF(I1409&lt;&gt;OFFSET(I1409,-1,0),OFFSET(I1409,-1,0)-OFFSET(I1409,0,-4),""))</f>
        <v/>
      </c>
      <c r="K1409" t="str">
        <f ca="1">IF(C1409=1,60*SummonTypeTable!$Q$2/OFFSET(I1409,0,-4),
IF(I1409&lt;&gt;OFFSET(I1409,-1,0),OFFSET(I1409,-1,0)/OFFSET(I1409,0,-4),""))</f>
        <v/>
      </c>
      <c r="L1409" t="str">
        <f t="shared" ca="1" si="261"/>
        <v>cu</v>
      </c>
      <c r="M1409" t="s">
        <v>81</v>
      </c>
      <c r="N1409" t="s">
        <v>147</v>
      </c>
      <c r="O1409">
        <v>13750</v>
      </c>
      <c r="P1409" t="str">
        <f t="shared" si="264"/>
        <v/>
      </c>
      <c r="Q1409" t="str">
        <f t="shared" ca="1" si="259"/>
        <v>cu</v>
      </c>
      <c r="R1409" t="s">
        <v>81</v>
      </c>
      <c r="S1409" t="s">
        <v>147</v>
      </c>
      <c r="T1409">
        <v>6875</v>
      </c>
      <c r="U1409" t="str">
        <f t="shared" ca="1" si="258"/>
        <v>cu</v>
      </c>
      <c r="V1409" t="str">
        <f t="shared" si="265"/>
        <v>GO</v>
      </c>
      <c r="W1409">
        <f t="shared" si="266"/>
        <v>13750</v>
      </c>
      <c r="X1409" t="str">
        <f t="shared" ca="1" si="267"/>
        <v>cu</v>
      </c>
      <c r="Y1409" t="str">
        <f t="shared" si="268"/>
        <v>GO</v>
      </c>
      <c r="Z1409">
        <f t="shared" si="269"/>
        <v>6875</v>
      </c>
    </row>
    <row r="1410" spans="1:26">
      <c r="A1410" t="str">
        <f t="shared" si="262"/>
        <v>rt4</v>
      </c>
      <c r="B1410" t="str">
        <f t="shared" si="263"/>
        <v>루틴4</v>
      </c>
      <c r="C1410">
        <v>273</v>
      </c>
      <c r="D1410">
        <v>195</v>
      </c>
      <c r="E1410">
        <f t="shared" ca="1" si="260"/>
        <v>37944</v>
      </c>
      <c r="F1410">
        <f ca="1">(60+SUMIF(OFFSET(N1410,-$C1410+1,0,$C1410),"EN",OFFSET(O1410,-$C1410+1,0,$C1410)))*SummonTypeTable!$Q$2</f>
        <v>11586.666666666666</v>
      </c>
      <c r="G1410" t="str">
        <f ca="1">IF(C1410=1,60*SummonTypeTable!$Q$2-OFFSET(F1410,0,-1),
IF(F1410&lt;&gt;OFFSET(F1410,-1,0),OFFSET(F1410,-1,0)-OFFSET(F1410,0,-1),""))</f>
        <v/>
      </c>
      <c r="H1410" t="str">
        <f ca="1">IF(C1410=1,60*SummonTypeTable!$Q$2/OFFSET(F1410,0,-1),
IF(F1410&lt;&gt;OFFSET(F1410,-1,0),OFFSET(F1410,-1,0)/OFFSET(F1410,0,-1),""))</f>
        <v/>
      </c>
      <c r="I1410">
        <f ca="1">(60+SUMIF(OFFSET(N1410,-$C1410+1,0,$C1410),"EN",OFFSET(O1410,-$C1410+1,0,$C1410))+SUMIF(OFFSET(S1410,-$C1410+1,0,$C1410),"EN",OFFSET(T1410,-$C1410+1,0,$C1410)))*SummonTypeTable!$Q$2</f>
        <v>11586.666666666666</v>
      </c>
      <c r="J1410" t="str">
        <f ca="1">IF(C1410=1,60*SummonTypeTable!$Q$2-OFFSET(I1410,0,-4),
IF(I1410&lt;&gt;OFFSET(I1410,-1,0),OFFSET(I1410,-1,0)-OFFSET(I1410,0,-4),""))</f>
        <v/>
      </c>
      <c r="K1410" t="str">
        <f ca="1">IF(C1410=1,60*SummonTypeTable!$Q$2/OFFSET(I1410,0,-4),
IF(I1410&lt;&gt;OFFSET(I1410,-1,0),OFFSET(I1410,-1,0)/OFFSET(I1410,0,-4),""))</f>
        <v/>
      </c>
      <c r="L1410" t="str">
        <f t="shared" ca="1" si="261"/>
        <v>it</v>
      </c>
      <c r="M1410" t="s">
        <v>139</v>
      </c>
      <c r="N1410" t="s">
        <v>158</v>
      </c>
      <c r="O1410">
        <v>5</v>
      </c>
      <c r="P1410" t="str">
        <f t="shared" si="264"/>
        <v/>
      </c>
      <c r="Q1410" t="str">
        <f t="shared" ca="1" si="259"/>
        <v>cu</v>
      </c>
      <c r="R1410" t="s">
        <v>81</v>
      </c>
      <c r="S1410" t="s">
        <v>147</v>
      </c>
      <c r="T1410">
        <v>6900</v>
      </c>
      <c r="U1410" t="str">
        <f t="shared" ref="U1410:U1473" ca="1" si="270">IF(LEN(L1410)=0,"",L1410)</f>
        <v>it</v>
      </c>
      <c r="V1410" t="str">
        <f t="shared" si="265"/>
        <v>Cash_sEquipGacha</v>
      </c>
      <c r="W1410">
        <f t="shared" si="266"/>
        <v>5</v>
      </c>
      <c r="X1410" t="str">
        <f t="shared" ca="1" si="267"/>
        <v>cu</v>
      </c>
      <c r="Y1410" t="str">
        <f t="shared" si="268"/>
        <v>GO</v>
      </c>
      <c r="Z1410">
        <f t="shared" si="269"/>
        <v>6900</v>
      </c>
    </row>
    <row r="1411" spans="1:26">
      <c r="A1411" t="str">
        <f t="shared" si="262"/>
        <v>rt4</v>
      </c>
      <c r="B1411" t="str">
        <f t="shared" si="263"/>
        <v>루틴4</v>
      </c>
      <c r="C1411">
        <v>274</v>
      </c>
      <c r="D1411">
        <v>1032</v>
      </c>
      <c r="E1411">
        <f t="shared" ca="1" si="260"/>
        <v>38976</v>
      </c>
      <c r="F1411">
        <f ca="1">(60+SUMIF(OFFSET(N1411,-$C1411+1,0,$C1411),"EN",OFFSET(O1411,-$C1411+1,0,$C1411)))*SummonTypeTable!$Q$2</f>
        <v>12066.666666666666</v>
      </c>
      <c r="G1411">
        <f ca="1">IF(C1411=1,60*SummonTypeTable!$Q$2-OFFSET(F1411,0,-1),
IF(F1411&lt;&gt;OFFSET(F1411,-1,0),OFFSET(F1411,-1,0)-OFFSET(F1411,0,-1),""))</f>
        <v>-27389.333333333336</v>
      </c>
      <c r="H1411">
        <f ca="1">IF(C1411=1,60*SummonTypeTable!$Q$2/OFFSET(F1411,0,-1),
IF(F1411&lt;&gt;OFFSET(F1411,-1,0),OFFSET(F1411,-1,0)/OFFSET(F1411,0,-1),""))</f>
        <v>0.29727695675971538</v>
      </c>
      <c r="I1411">
        <f ca="1">(60+SUMIF(OFFSET(N1411,-$C1411+1,0,$C1411),"EN",OFFSET(O1411,-$C1411+1,0,$C1411))+SUMIF(OFFSET(S1411,-$C1411+1,0,$C1411),"EN",OFFSET(T1411,-$C1411+1,0,$C1411)))*SummonTypeTable!$Q$2</f>
        <v>12066.666666666666</v>
      </c>
      <c r="J1411">
        <f ca="1">IF(C1411=1,60*SummonTypeTable!$Q$2-OFFSET(I1411,0,-4),
IF(I1411&lt;&gt;OFFSET(I1411,-1,0),OFFSET(I1411,-1,0)-OFFSET(I1411,0,-4),""))</f>
        <v>-27389.333333333336</v>
      </c>
      <c r="K1411">
        <f ca="1">IF(C1411=1,60*SummonTypeTable!$Q$2/OFFSET(I1411,0,-4),
IF(I1411&lt;&gt;OFFSET(I1411,-1,0),OFFSET(I1411,-1,0)/OFFSET(I1411,0,-4),""))</f>
        <v>0.29727695675971538</v>
      </c>
      <c r="L1411" t="str">
        <f t="shared" ca="1" si="261"/>
        <v>cu</v>
      </c>
      <c r="M1411" t="s">
        <v>81</v>
      </c>
      <c r="N1411" t="s">
        <v>146</v>
      </c>
      <c r="O1411">
        <v>720</v>
      </c>
      <c r="P1411" t="str">
        <f t="shared" si="264"/>
        <v>에너지너무많음</v>
      </c>
      <c r="Q1411" t="str">
        <f t="shared" ca="1" si="259"/>
        <v>cu</v>
      </c>
      <c r="R1411" t="s">
        <v>81</v>
      </c>
      <c r="S1411" t="s">
        <v>147</v>
      </c>
      <c r="T1411">
        <v>6925</v>
      </c>
      <c r="U1411" t="str">
        <f t="shared" ca="1" si="270"/>
        <v>cu</v>
      </c>
      <c r="V1411" t="str">
        <f t="shared" si="265"/>
        <v>EN</v>
      </c>
      <c r="W1411">
        <f t="shared" si="266"/>
        <v>720</v>
      </c>
      <c r="X1411" t="str">
        <f t="shared" ca="1" si="267"/>
        <v>cu</v>
      </c>
      <c r="Y1411" t="str">
        <f t="shared" si="268"/>
        <v>GO</v>
      </c>
      <c r="Z1411">
        <f t="shared" si="269"/>
        <v>6925</v>
      </c>
    </row>
    <row r="1412" spans="1:26">
      <c r="A1412" t="str">
        <f t="shared" si="262"/>
        <v>rt4</v>
      </c>
      <c r="B1412" t="str">
        <f t="shared" si="263"/>
        <v>루틴4</v>
      </c>
      <c r="C1412">
        <v>275</v>
      </c>
      <c r="D1412">
        <v>125</v>
      </c>
      <c r="E1412">
        <f t="shared" ca="1" si="260"/>
        <v>39101</v>
      </c>
      <c r="F1412">
        <f ca="1">(60+SUMIF(OFFSET(N1412,-$C1412+1,0,$C1412),"EN",OFFSET(O1412,-$C1412+1,0,$C1412)))*SummonTypeTable!$Q$2</f>
        <v>12066.666666666666</v>
      </c>
      <c r="G1412" t="str">
        <f ca="1">IF(C1412=1,60*SummonTypeTable!$Q$2-OFFSET(F1412,0,-1),
IF(F1412&lt;&gt;OFFSET(F1412,-1,0),OFFSET(F1412,-1,0)-OFFSET(F1412,0,-1),""))</f>
        <v/>
      </c>
      <c r="H1412" t="str">
        <f ca="1">IF(C1412=1,60*SummonTypeTable!$Q$2/OFFSET(F1412,0,-1),
IF(F1412&lt;&gt;OFFSET(F1412,-1,0),OFFSET(F1412,-1,0)/OFFSET(F1412,0,-1),""))</f>
        <v/>
      </c>
      <c r="I1412">
        <f ca="1">(60+SUMIF(OFFSET(N1412,-$C1412+1,0,$C1412),"EN",OFFSET(O1412,-$C1412+1,0,$C1412))+SUMIF(OFFSET(S1412,-$C1412+1,0,$C1412),"EN",OFFSET(T1412,-$C1412+1,0,$C1412)))*SummonTypeTable!$Q$2</f>
        <v>12066.666666666666</v>
      </c>
      <c r="J1412" t="str">
        <f ca="1">IF(C1412=1,60*SummonTypeTable!$Q$2-OFFSET(I1412,0,-4),
IF(I1412&lt;&gt;OFFSET(I1412,-1,0),OFFSET(I1412,-1,0)-OFFSET(I1412,0,-4),""))</f>
        <v/>
      </c>
      <c r="K1412" t="str">
        <f ca="1">IF(C1412=1,60*SummonTypeTable!$Q$2/OFFSET(I1412,0,-4),
IF(I1412&lt;&gt;OFFSET(I1412,-1,0),OFFSET(I1412,-1,0)/OFFSET(I1412,0,-4),""))</f>
        <v/>
      </c>
      <c r="L1412" t="str">
        <f t="shared" ca="1" si="261"/>
        <v>cu</v>
      </c>
      <c r="M1412" t="s">
        <v>81</v>
      </c>
      <c r="N1412" t="s">
        <v>147</v>
      </c>
      <c r="O1412">
        <v>13900</v>
      </c>
      <c r="P1412" t="str">
        <f t="shared" si="264"/>
        <v/>
      </c>
      <c r="Q1412" t="str">
        <f t="shared" ref="Q1412:Q1475" ca="1" si="271">IF(ISBLANK(R1412),"",
VLOOKUP(R1412,OFFSET(INDIRECT("$A:$B"),0,MATCH(R$1&amp;"_Verify",INDIRECT("$1:$1"),0)-1),2,0)
)</f>
        <v>cu</v>
      </c>
      <c r="R1412" t="s">
        <v>81</v>
      </c>
      <c r="S1412" t="s">
        <v>147</v>
      </c>
      <c r="T1412">
        <v>6950</v>
      </c>
      <c r="U1412" t="str">
        <f t="shared" ca="1" si="270"/>
        <v>cu</v>
      </c>
      <c r="V1412" t="str">
        <f t="shared" si="265"/>
        <v>GO</v>
      </c>
      <c r="W1412">
        <f t="shared" si="266"/>
        <v>13900</v>
      </c>
      <c r="X1412" t="str">
        <f t="shared" ca="1" si="267"/>
        <v>cu</v>
      </c>
      <c r="Y1412" t="str">
        <f t="shared" si="268"/>
        <v>GO</v>
      </c>
      <c r="Z1412">
        <f t="shared" si="269"/>
        <v>6950</v>
      </c>
    </row>
    <row r="1413" spans="1:26">
      <c r="A1413" t="str">
        <f t="shared" si="262"/>
        <v>rt4</v>
      </c>
      <c r="B1413" t="str">
        <f t="shared" si="263"/>
        <v>루틴4</v>
      </c>
      <c r="C1413">
        <v>276</v>
      </c>
      <c r="D1413">
        <v>195</v>
      </c>
      <c r="E1413">
        <f t="shared" ca="1" si="260"/>
        <v>39296</v>
      </c>
      <c r="F1413">
        <f ca="1">(60+SUMIF(OFFSET(N1413,-$C1413+1,0,$C1413),"EN",OFFSET(O1413,-$C1413+1,0,$C1413)))*SummonTypeTable!$Q$2</f>
        <v>12066.666666666666</v>
      </c>
      <c r="G1413" t="str">
        <f ca="1">IF(C1413=1,60*SummonTypeTable!$Q$2-OFFSET(F1413,0,-1),
IF(F1413&lt;&gt;OFFSET(F1413,-1,0),OFFSET(F1413,-1,0)-OFFSET(F1413,0,-1),""))</f>
        <v/>
      </c>
      <c r="H1413" t="str">
        <f ca="1">IF(C1413=1,60*SummonTypeTable!$Q$2/OFFSET(F1413,0,-1),
IF(F1413&lt;&gt;OFFSET(F1413,-1,0),OFFSET(F1413,-1,0)/OFFSET(F1413,0,-1),""))</f>
        <v/>
      </c>
      <c r="I1413">
        <f ca="1">(60+SUMIF(OFFSET(N1413,-$C1413+1,0,$C1413),"EN",OFFSET(O1413,-$C1413+1,0,$C1413))+SUMIF(OFFSET(S1413,-$C1413+1,0,$C1413),"EN",OFFSET(T1413,-$C1413+1,0,$C1413)))*SummonTypeTable!$Q$2</f>
        <v>12066.666666666666</v>
      </c>
      <c r="J1413" t="str">
        <f ca="1">IF(C1413=1,60*SummonTypeTable!$Q$2-OFFSET(I1413,0,-4),
IF(I1413&lt;&gt;OFFSET(I1413,-1,0),OFFSET(I1413,-1,0)-OFFSET(I1413,0,-4),""))</f>
        <v/>
      </c>
      <c r="K1413" t="str">
        <f ca="1">IF(C1413=1,60*SummonTypeTable!$Q$2/OFFSET(I1413,0,-4),
IF(I1413&lt;&gt;OFFSET(I1413,-1,0),OFFSET(I1413,-1,0)/OFFSET(I1413,0,-4),""))</f>
        <v/>
      </c>
      <c r="L1413" t="str">
        <f t="shared" ca="1" si="261"/>
        <v>it</v>
      </c>
      <c r="M1413" t="s">
        <v>139</v>
      </c>
      <c r="N1413" t="s">
        <v>158</v>
      </c>
      <c r="O1413">
        <v>5</v>
      </c>
      <c r="P1413" t="str">
        <f t="shared" si="264"/>
        <v/>
      </c>
      <c r="Q1413" t="str">
        <f t="shared" ca="1" si="271"/>
        <v>cu</v>
      </c>
      <c r="R1413" t="s">
        <v>81</v>
      </c>
      <c r="S1413" t="s">
        <v>147</v>
      </c>
      <c r="T1413">
        <v>6975</v>
      </c>
      <c r="U1413" t="str">
        <f t="shared" ca="1" si="270"/>
        <v>it</v>
      </c>
      <c r="V1413" t="str">
        <f t="shared" si="265"/>
        <v>Cash_sEquipGacha</v>
      </c>
      <c r="W1413">
        <f t="shared" si="266"/>
        <v>5</v>
      </c>
      <c r="X1413" t="str">
        <f t="shared" ca="1" si="267"/>
        <v>cu</v>
      </c>
      <c r="Y1413" t="str">
        <f t="shared" si="268"/>
        <v>GO</v>
      </c>
      <c r="Z1413">
        <f t="shared" si="269"/>
        <v>6975</v>
      </c>
    </row>
    <row r="1414" spans="1:26">
      <c r="A1414" t="str">
        <f t="shared" si="262"/>
        <v>rt4</v>
      </c>
      <c r="B1414" t="str">
        <f t="shared" si="263"/>
        <v>루틴4</v>
      </c>
      <c r="C1414">
        <v>277</v>
      </c>
      <c r="D1414">
        <v>224</v>
      </c>
      <c r="E1414">
        <f t="shared" ca="1" si="260"/>
        <v>39520</v>
      </c>
      <c r="F1414">
        <f ca="1">(60+SUMIF(OFFSET(N1414,-$C1414+1,0,$C1414),"EN",OFFSET(O1414,-$C1414+1,0,$C1414)))*SummonTypeTable!$Q$2</f>
        <v>12066.666666666666</v>
      </c>
      <c r="G1414" t="str">
        <f ca="1">IF(C1414=1,60*SummonTypeTable!$Q$2-OFFSET(F1414,0,-1),
IF(F1414&lt;&gt;OFFSET(F1414,-1,0),OFFSET(F1414,-1,0)-OFFSET(F1414,0,-1),""))</f>
        <v/>
      </c>
      <c r="H1414" t="str">
        <f ca="1">IF(C1414=1,60*SummonTypeTable!$Q$2/OFFSET(F1414,0,-1),
IF(F1414&lt;&gt;OFFSET(F1414,-1,0),OFFSET(F1414,-1,0)/OFFSET(F1414,0,-1),""))</f>
        <v/>
      </c>
      <c r="I1414">
        <f ca="1">(60+SUMIF(OFFSET(N1414,-$C1414+1,0,$C1414),"EN",OFFSET(O1414,-$C1414+1,0,$C1414))+SUMIF(OFFSET(S1414,-$C1414+1,0,$C1414),"EN",OFFSET(T1414,-$C1414+1,0,$C1414)))*SummonTypeTable!$Q$2</f>
        <v>12066.666666666666</v>
      </c>
      <c r="J1414" t="str">
        <f ca="1">IF(C1414=1,60*SummonTypeTable!$Q$2-OFFSET(I1414,0,-4),
IF(I1414&lt;&gt;OFFSET(I1414,-1,0),OFFSET(I1414,-1,0)-OFFSET(I1414,0,-4),""))</f>
        <v/>
      </c>
      <c r="K1414" t="str">
        <f ca="1">IF(C1414=1,60*SummonTypeTable!$Q$2/OFFSET(I1414,0,-4),
IF(I1414&lt;&gt;OFFSET(I1414,-1,0),OFFSET(I1414,-1,0)/OFFSET(I1414,0,-4),""))</f>
        <v/>
      </c>
      <c r="L1414" t="str">
        <f t="shared" ca="1" si="261"/>
        <v>cu</v>
      </c>
      <c r="M1414" t="s">
        <v>81</v>
      </c>
      <c r="N1414" t="s">
        <v>147</v>
      </c>
      <c r="O1414">
        <v>14000</v>
      </c>
      <c r="P1414" t="str">
        <f t="shared" si="264"/>
        <v/>
      </c>
      <c r="Q1414" t="str">
        <f t="shared" ca="1" si="271"/>
        <v>cu</v>
      </c>
      <c r="R1414" t="s">
        <v>81</v>
      </c>
      <c r="S1414" t="s">
        <v>147</v>
      </c>
      <c r="T1414">
        <v>7000</v>
      </c>
      <c r="U1414" t="str">
        <f t="shared" ca="1" si="270"/>
        <v>cu</v>
      </c>
      <c r="V1414" t="str">
        <f t="shared" si="265"/>
        <v>GO</v>
      </c>
      <c r="W1414">
        <f t="shared" si="266"/>
        <v>14000</v>
      </c>
      <c r="X1414" t="str">
        <f t="shared" ca="1" si="267"/>
        <v>cu</v>
      </c>
      <c r="Y1414" t="str">
        <f t="shared" si="268"/>
        <v>GO</v>
      </c>
      <c r="Z1414">
        <f t="shared" si="269"/>
        <v>7000</v>
      </c>
    </row>
    <row r="1415" spans="1:26">
      <c r="A1415" t="str">
        <f t="shared" si="262"/>
        <v>rt4</v>
      </c>
      <c r="B1415" t="str">
        <f t="shared" si="263"/>
        <v>루틴4</v>
      </c>
      <c r="C1415">
        <v>278</v>
      </c>
      <c r="D1415">
        <v>868</v>
      </c>
      <c r="E1415">
        <f t="shared" ref="E1415:E1478" ca="1" si="272">IF(A1415&lt;&gt;OFFSET(A1415,-1,0),D1415,OFFSET(E1415,-1,0)+D1415)</f>
        <v>40388</v>
      </c>
      <c r="F1415">
        <f ca="1">(60+SUMIF(OFFSET(N1415,-$C1415+1,0,$C1415),"EN",OFFSET(O1415,-$C1415+1,0,$C1415)))*SummonTypeTable!$Q$2</f>
        <v>12573.333333333332</v>
      </c>
      <c r="G1415">
        <f ca="1">IF(C1415=1,60*SummonTypeTable!$Q$2-OFFSET(F1415,0,-1),
IF(F1415&lt;&gt;OFFSET(F1415,-1,0),OFFSET(F1415,-1,0)-OFFSET(F1415,0,-1),""))</f>
        <v>-28321.333333333336</v>
      </c>
      <c r="H1415">
        <f ca="1">IF(C1415=1,60*SummonTypeTable!$Q$2/OFFSET(F1415,0,-1),
IF(F1415&lt;&gt;OFFSET(F1415,-1,0),OFFSET(F1415,-1,0)/OFFSET(F1415,0,-1),""))</f>
        <v>0.29876861113862202</v>
      </c>
      <c r="I1415">
        <f ca="1">(60+SUMIF(OFFSET(N1415,-$C1415+1,0,$C1415),"EN",OFFSET(O1415,-$C1415+1,0,$C1415))+SUMIF(OFFSET(S1415,-$C1415+1,0,$C1415),"EN",OFFSET(T1415,-$C1415+1,0,$C1415)))*SummonTypeTable!$Q$2</f>
        <v>12573.333333333332</v>
      </c>
      <c r="J1415">
        <f ca="1">IF(C1415=1,60*SummonTypeTable!$Q$2-OFFSET(I1415,0,-4),
IF(I1415&lt;&gt;OFFSET(I1415,-1,0),OFFSET(I1415,-1,0)-OFFSET(I1415,0,-4),""))</f>
        <v>-28321.333333333336</v>
      </c>
      <c r="K1415">
        <f ca="1">IF(C1415=1,60*SummonTypeTable!$Q$2/OFFSET(I1415,0,-4),
IF(I1415&lt;&gt;OFFSET(I1415,-1,0),OFFSET(I1415,-1,0)/OFFSET(I1415,0,-4),""))</f>
        <v>0.29876861113862202</v>
      </c>
      <c r="L1415" t="str">
        <f t="shared" ca="1" si="261"/>
        <v>cu</v>
      </c>
      <c r="M1415" t="s">
        <v>81</v>
      </c>
      <c r="N1415" t="s">
        <v>146</v>
      </c>
      <c r="O1415">
        <v>760</v>
      </c>
      <c r="P1415" t="str">
        <f t="shared" si="264"/>
        <v>에너지너무많음</v>
      </c>
      <c r="Q1415" t="str">
        <f t="shared" ca="1" si="271"/>
        <v>cu</v>
      </c>
      <c r="R1415" t="s">
        <v>81</v>
      </c>
      <c r="S1415" t="s">
        <v>147</v>
      </c>
      <c r="T1415">
        <v>7025</v>
      </c>
      <c r="U1415" t="str">
        <f t="shared" ca="1" si="270"/>
        <v>cu</v>
      </c>
      <c r="V1415" t="str">
        <f t="shared" si="265"/>
        <v>EN</v>
      </c>
      <c r="W1415">
        <f t="shared" si="266"/>
        <v>760</v>
      </c>
      <c r="X1415" t="str">
        <f t="shared" ca="1" si="267"/>
        <v>cu</v>
      </c>
      <c r="Y1415" t="str">
        <f t="shared" si="268"/>
        <v>GO</v>
      </c>
      <c r="Z1415">
        <f t="shared" si="269"/>
        <v>7025</v>
      </c>
    </row>
    <row r="1416" spans="1:26">
      <c r="A1416" t="str">
        <f t="shared" si="262"/>
        <v>rt4</v>
      </c>
      <c r="B1416" t="str">
        <f t="shared" si="263"/>
        <v>루틴4</v>
      </c>
      <c r="C1416">
        <v>279</v>
      </c>
      <c r="D1416">
        <v>195</v>
      </c>
      <c r="E1416">
        <f t="shared" ca="1" si="272"/>
        <v>40583</v>
      </c>
      <c r="F1416">
        <f ca="1">(60+SUMIF(OFFSET(N1416,-$C1416+1,0,$C1416),"EN",OFFSET(O1416,-$C1416+1,0,$C1416)))*SummonTypeTable!$Q$2</f>
        <v>12573.333333333332</v>
      </c>
      <c r="G1416" t="str">
        <f ca="1">IF(C1416=1,60*SummonTypeTable!$Q$2-OFFSET(F1416,0,-1),
IF(F1416&lt;&gt;OFFSET(F1416,-1,0),OFFSET(F1416,-1,0)-OFFSET(F1416,0,-1),""))</f>
        <v/>
      </c>
      <c r="H1416" t="str">
        <f ca="1">IF(C1416=1,60*SummonTypeTable!$Q$2/OFFSET(F1416,0,-1),
IF(F1416&lt;&gt;OFFSET(F1416,-1,0),OFFSET(F1416,-1,0)/OFFSET(F1416,0,-1),""))</f>
        <v/>
      </c>
      <c r="I1416">
        <f ca="1">(60+SUMIF(OFFSET(N1416,-$C1416+1,0,$C1416),"EN",OFFSET(O1416,-$C1416+1,0,$C1416))+SUMIF(OFFSET(S1416,-$C1416+1,0,$C1416),"EN",OFFSET(T1416,-$C1416+1,0,$C1416)))*SummonTypeTable!$Q$2</f>
        <v>12573.333333333332</v>
      </c>
      <c r="J1416" t="str">
        <f ca="1">IF(C1416=1,60*SummonTypeTable!$Q$2-OFFSET(I1416,0,-4),
IF(I1416&lt;&gt;OFFSET(I1416,-1,0),OFFSET(I1416,-1,0)-OFFSET(I1416,0,-4),""))</f>
        <v/>
      </c>
      <c r="K1416" t="str">
        <f ca="1">IF(C1416=1,60*SummonTypeTable!$Q$2/OFFSET(I1416,0,-4),
IF(I1416&lt;&gt;OFFSET(I1416,-1,0),OFFSET(I1416,-1,0)/OFFSET(I1416,0,-4),""))</f>
        <v/>
      </c>
      <c r="L1416" t="str">
        <f t="shared" ca="1" si="261"/>
        <v>it</v>
      </c>
      <c r="M1416" t="s">
        <v>139</v>
      </c>
      <c r="N1416" t="s">
        <v>138</v>
      </c>
      <c r="O1416">
        <v>50</v>
      </c>
      <c r="P1416" t="str">
        <f t="shared" si="264"/>
        <v/>
      </c>
      <c r="Q1416" t="str">
        <f t="shared" ca="1" si="271"/>
        <v>cu</v>
      </c>
      <c r="R1416" t="s">
        <v>81</v>
      </c>
      <c r="S1416" t="s">
        <v>147</v>
      </c>
      <c r="T1416">
        <v>7050</v>
      </c>
      <c r="U1416" t="str">
        <f t="shared" ca="1" si="270"/>
        <v>it</v>
      </c>
      <c r="V1416" t="str">
        <f t="shared" si="265"/>
        <v>Cash_sSpellGacha</v>
      </c>
      <c r="W1416">
        <f t="shared" si="266"/>
        <v>50</v>
      </c>
      <c r="X1416" t="str">
        <f t="shared" ca="1" si="267"/>
        <v>cu</v>
      </c>
      <c r="Y1416" t="str">
        <f t="shared" si="268"/>
        <v>GO</v>
      </c>
      <c r="Z1416">
        <f t="shared" si="269"/>
        <v>7050</v>
      </c>
    </row>
    <row r="1417" spans="1:26">
      <c r="A1417" t="str">
        <f t="shared" si="262"/>
        <v>rt4</v>
      </c>
      <c r="B1417" t="str">
        <f t="shared" si="263"/>
        <v>루틴4</v>
      </c>
      <c r="C1417">
        <v>280</v>
      </c>
      <c r="D1417">
        <v>235</v>
      </c>
      <c r="E1417">
        <f t="shared" ca="1" si="272"/>
        <v>40818</v>
      </c>
      <c r="F1417">
        <f ca="1">(60+SUMIF(OFFSET(N1417,-$C1417+1,0,$C1417),"EN",OFFSET(O1417,-$C1417+1,0,$C1417)))*SummonTypeTable!$Q$2</f>
        <v>12573.333333333332</v>
      </c>
      <c r="G1417" t="str">
        <f ca="1">IF(C1417=1,60*SummonTypeTable!$Q$2-OFFSET(F1417,0,-1),
IF(F1417&lt;&gt;OFFSET(F1417,-1,0),OFFSET(F1417,-1,0)-OFFSET(F1417,0,-1),""))</f>
        <v/>
      </c>
      <c r="H1417" t="str">
        <f ca="1">IF(C1417=1,60*SummonTypeTable!$Q$2/OFFSET(F1417,0,-1),
IF(F1417&lt;&gt;OFFSET(F1417,-1,0),OFFSET(F1417,-1,0)/OFFSET(F1417,0,-1),""))</f>
        <v/>
      </c>
      <c r="I1417">
        <f ca="1">(60+SUMIF(OFFSET(N1417,-$C1417+1,0,$C1417),"EN",OFFSET(O1417,-$C1417+1,0,$C1417))+SUMIF(OFFSET(S1417,-$C1417+1,0,$C1417),"EN",OFFSET(T1417,-$C1417+1,0,$C1417)))*SummonTypeTable!$Q$2</f>
        <v>12573.333333333332</v>
      </c>
      <c r="J1417" t="str">
        <f ca="1">IF(C1417=1,60*SummonTypeTable!$Q$2-OFFSET(I1417,0,-4),
IF(I1417&lt;&gt;OFFSET(I1417,-1,0),OFFSET(I1417,-1,0)-OFFSET(I1417,0,-4),""))</f>
        <v/>
      </c>
      <c r="K1417" t="str">
        <f ca="1">IF(C1417=1,60*SummonTypeTable!$Q$2/OFFSET(I1417,0,-4),
IF(I1417&lt;&gt;OFFSET(I1417,-1,0),OFFSET(I1417,-1,0)/OFFSET(I1417,0,-4),""))</f>
        <v/>
      </c>
      <c r="L1417" t="str">
        <f t="shared" ca="1" si="261"/>
        <v>cu</v>
      </c>
      <c r="M1417" t="s">
        <v>81</v>
      </c>
      <c r="N1417" t="s">
        <v>147</v>
      </c>
      <c r="O1417">
        <v>14150</v>
      </c>
      <c r="P1417" t="str">
        <f t="shared" si="264"/>
        <v/>
      </c>
      <c r="Q1417" t="str">
        <f t="shared" ca="1" si="271"/>
        <v>cu</v>
      </c>
      <c r="R1417" t="s">
        <v>81</v>
      </c>
      <c r="S1417" t="s">
        <v>147</v>
      </c>
      <c r="T1417">
        <v>7075</v>
      </c>
      <c r="U1417" t="str">
        <f t="shared" ca="1" si="270"/>
        <v>cu</v>
      </c>
      <c r="V1417" t="str">
        <f t="shared" si="265"/>
        <v>GO</v>
      </c>
      <c r="W1417">
        <f t="shared" si="266"/>
        <v>14150</v>
      </c>
      <c r="X1417" t="str">
        <f t="shared" ca="1" si="267"/>
        <v>cu</v>
      </c>
      <c r="Y1417" t="str">
        <f t="shared" si="268"/>
        <v>GO</v>
      </c>
      <c r="Z1417">
        <f t="shared" si="269"/>
        <v>7075</v>
      </c>
    </row>
    <row r="1418" spans="1:26">
      <c r="A1418" t="str">
        <f t="shared" si="262"/>
        <v>rt4</v>
      </c>
      <c r="B1418" t="str">
        <f t="shared" si="263"/>
        <v>루틴4</v>
      </c>
      <c r="C1418">
        <v>281</v>
      </c>
      <c r="D1418">
        <v>1014</v>
      </c>
      <c r="E1418">
        <f t="shared" ca="1" si="272"/>
        <v>41832</v>
      </c>
      <c r="F1418">
        <f ca="1">(60+SUMIF(OFFSET(N1418,-$C1418+1,0,$C1418),"EN",OFFSET(O1418,-$C1418+1,0,$C1418)))*SummonTypeTable!$Q$2</f>
        <v>13106.666666666666</v>
      </c>
      <c r="G1418">
        <f ca="1">IF(C1418=1,60*SummonTypeTable!$Q$2-OFFSET(F1418,0,-1),
IF(F1418&lt;&gt;OFFSET(F1418,-1,0),OFFSET(F1418,-1,0)-OFFSET(F1418,0,-1),""))</f>
        <v>-29258.666666666668</v>
      </c>
      <c r="H1418">
        <f ca="1">IF(C1418=1,60*SummonTypeTable!$Q$2/OFFSET(F1418,0,-1),
IF(F1418&lt;&gt;OFFSET(F1418,-1,0),OFFSET(F1418,-1,0)/OFFSET(F1418,0,-1),""))</f>
        <v>0.30056734876011981</v>
      </c>
      <c r="I1418">
        <f ca="1">(60+SUMIF(OFFSET(N1418,-$C1418+1,0,$C1418),"EN",OFFSET(O1418,-$C1418+1,0,$C1418))+SUMIF(OFFSET(S1418,-$C1418+1,0,$C1418),"EN",OFFSET(T1418,-$C1418+1,0,$C1418)))*SummonTypeTable!$Q$2</f>
        <v>13106.666666666666</v>
      </c>
      <c r="J1418">
        <f ca="1">IF(C1418=1,60*SummonTypeTable!$Q$2-OFFSET(I1418,0,-4),
IF(I1418&lt;&gt;OFFSET(I1418,-1,0),OFFSET(I1418,-1,0)-OFFSET(I1418,0,-4),""))</f>
        <v>-29258.666666666668</v>
      </c>
      <c r="K1418">
        <f ca="1">IF(C1418=1,60*SummonTypeTable!$Q$2/OFFSET(I1418,0,-4),
IF(I1418&lt;&gt;OFFSET(I1418,-1,0),OFFSET(I1418,-1,0)/OFFSET(I1418,0,-4),""))</f>
        <v>0.30056734876011981</v>
      </c>
      <c r="L1418" t="str">
        <f t="shared" ca="1" si="261"/>
        <v>cu</v>
      </c>
      <c r="M1418" t="s">
        <v>81</v>
      </c>
      <c r="N1418" t="s">
        <v>146</v>
      </c>
      <c r="O1418">
        <v>800</v>
      </c>
      <c r="P1418" t="str">
        <f t="shared" si="264"/>
        <v>에너지너무많음</v>
      </c>
      <c r="Q1418" t="str">
        <f t="shared" ca="1" si="271"/>
        <v>cu</v>
      </c>
      <c r="R1418" t="s">
        <v>81</v>
      </c>
      <c r="S1418" t="s">
        <v>147</v>
      </c>
      <c r="T1418">
        <v>7100</v>
      </c>
      <c r="U1418" t="str">
        <f t="shared" ca="1" si="270"/>
        <v>cu</v>
      </c>
      <c r="V1418" t="str">
        <f t="shared" si="265"/>
        <v>EN</v>
      </c>
      <c r="W1418">
        <f t="shared" si="266"/>
        <v>800</v>
      </c>
      <c r="X1418" t="str">
        <f t="shared" ca="1" si="267"/>
        <v>cu</v>
      </c>
      <c r="Y1418" t="str">
        <f t="shared" si="268"/>
        <v>GO</v>
      </c>
      <c r="Z1418">
        <f t="shared" si="269"/>
        <v>7100</v>
      </c>
    </row>
    <row r="1419" spans="1:26">
      <c r="A1419" t="str">
        <f t="shared" si="262"/>
        <v>rt4</v>
      </c>
      <c r="B1419" t="str">
        <f t="shared" si="263"/>
        <v>루틴4</v>
      </c>
      <c r="C1419">
        <v>282</v>
      </c>
      <c r="D1419">
        <v>127</v>
      </c>
      <c r="E1419">
        <f t="shared" ca="1" si="272"/>
        <v>41959</v>
      </c>
      <c r="F1419">
        <f ca="1">(60+SUMIF(OFFSET(N1419,-$C1419+1,0,$C1419),"EN",OFFSET(O1419,-$C1419+1,0,$C1419)))*SummonTypeTable!$Q$2</f>
        <v>13106.666666666666</v>
      </c>
      <c r="G1419" t="str">
        <f ca="1">IF(C1419=1,60*SummonTypeTable!$Q$2-OFFSET(F1419,0,-1),
IF(F1419&lt;&gt;OFFSET(F1419,-1,0),OFFSET(F1419,-1,0)-OFFSET(F1419,0,-1),""))</f>
        <v/>
      </c>
      <c r="H1419" t="str">
        <f ca="1">IF(C1419=1,60*SummonTypeTable!$Q$2/OFFSET(F1419,0,-1),
IF(F1419&lt;&gt;OFFSET(F1419,-1,0),OFFSET(F1419,-1,0)/OFFSET(F1419,0,-1),""))</f>
        <v/>
      </c>
      <c r="I1419">
        <f ca="1">(60+SUMIF(OFFSET(N1419,-$C1419+1,0,$C1419),"EN",OFFSET(O1419,-$C1419+1,0,$C1419))+SUMIF(OFFSET(S1419,-$C1419+1,0,$C1419),"EN",OFFSET(T1419,-$C1419+1,0,$C1419)))*SummonTypeTable!$Q$2</f>
        <v>13106.666666666666</v>
      </c>
      <c r="J1419" t="str">
        <f ca="1">IF(C1419=1,60*SummonTypeTable!$Q$2-OFFSET(I1419,0,-4),
IF(I1419&lt;&gt;OFFSET(I1419,-1,0),OFFSET(I1419,-1,0)-OFFSET(I1419,0,-4),""))</f>
        <v/>
      </c>
      <c r="K1419" t="str">
        <f ca="1">IF(C1419=1,60*SummonTypeTable!$Q$2/OFFSET(I1419,0,-4),
IF(I1419&lt;&gt;OFFSET(I1419,-1,0),OFFSET(I1419,-1,0)/OFFSET(I1419,0,-4),""))</f>
        <v/>
      </c>
      <c r="L1419" t="str">
        <f t="shared" ca="1" si="261"/>
        <v>it</v>
      </c>
      <c r="M1419" t="s">
        <v>139</v>
      </c>
      <c r="N1419" t="s">
        <v>140</v>
      </c>
      <c r="O1419">
        <v>20</v>
      </c>
      <c r="P1419" t="str">
        <f t="shared" si="264"/>
        <v/>
      </c>
      <c r="Q1419" t="str">
        <f t="shared" ca="1" si="271"/>
        <v>cu</v>
      </c>
      <c r="R1419" t="s">
        <v>81</v>
      </c>
      <c r="S1419" t="s">
        <v>147</v>
      </c>
      <c r="T1419">
        <v>7125</v>
      </c>
      <c r="U1419" t="str">
        <f t="shared" ca="1" si="270"/>
        <v>it</v>
      </c>
      <c r="V1419" t="str">
        <f t="shared" si="265"/>
        <v>Cash_sCharacterGacha</v>
      </c>
      <c r="W1419">
        <f t="shared" si="266"/>
        <v>20</v>
      </c>
      <c r="X1419" t="str">
        <f t="shared" ca="1" si="267"/>
        <v>cu</v>
      </c>
      <c r="Y1419" t="str">
        <f t="shared" si="268"/>
        <v>GO</v>
      </c>
      <c r="Z1419">
        <f t="shared" si="269"/>
        <v>7125</v>
      </c>
    </row>
    <row r="1420" spans="1:26">
      <c r="A1420" t="str">
        <f t="shared" si="262"/>
        <v>rt4</v>
      </c>
      <c r="B1420" t="str">
        <f t="shared" si="263"/>
        <v>루틴4</v>
      </c>
      <c r="C1420">
        <v>283</v>
      </c>
      <c r="D1420">
        <v>234</v>
      </c>
      <c r="E1420">
        <f t="shared" ca="1" si="272"/>
        <v>42193</v>
      </c>
      <c r="F1420">
        <f ca="1">(60+SUMIF(OFFSET(N1420,-$C1420+1,0,$C1420),"EN",OFFSET(O1420,-$C1420+1,0,$C1420)))*SummonTypeTable!$Q$2</f>
        <v>13106.666666666666</v>
      </c>
      <c r="G1420" t="str">
        <f ca="1">IF(C1420=1,60*SummonTypeTable!$Q$2-OFFSET(F1420,0,-1),
IF(F1420&lt;&gt;OFFSET(F1420,-1,0),OFFSET(F1420,-1,0)-OFFSET(F1420,0,-1),""))</f>
        <v/>
      </c>
      <c r="H1420" t="str">
        <f ca="1">IF(C1420=1,60*SummonTypeTable!$Q$2/OFFSET(F1420,0,-1),
IF(F1420&lt;&gt;OFFSET(F1420,-1,0),OFFSET(F1420,-1,0)/OFFSET(F1420,0,-1),""))</f>
        <v/>
      </c>
      <c r="I1420">
        <f ca="1">(60+SUMIF(OFFSET(N1420,-$C1420+1,0,$C1420),"EN",OFFSET(O1420,-$C1420+1,0,$C1420))+SUMIF(OFFSET(S1420,-$C1420+1,0,$C1420),"EN",OFFSET(T1420,-$C1420+1,0,$C1420)))*SummonTypeTable!$Q$2</f>
        <v>13106.666666666666</v>
      </c>
      <c r="J1420" t="str">
        <f ca="1">IF(C1420=1,60*SummonTypeTable!$Q$2-OFFSET(I1420,0,-4),
IF(I1420&lt;&gt;OFFSET(I1420,-1,0),OFFSET(I1420,-1,0)-OFFSET(I1420,0,-4),""))</f>
        <v/>
      </c>
      <c r="K1420" t="str">
        <f ca="1">IF(C1420=1,60*SummonTypeTable!$Q$2/OFFSET(I1420,0,-4),
IF(I1420&lt;&gt;OFFSET(I1420,-1,0),OFFSET(I1420,-1,0)/OFFSET(I1420,0,-4),""))</f>
        <v/>
      </c>
      <c r="L1420" t="str">
        <f t="shared" ca="1" si="261"/>
        <v>cu</v>
      </c>
      <c r="M1420" t="s">
        <v>81</v>
      </c>
      <c r="N1420" t="s">
        <v>147</v>
      </c>
      <c r="O1420">
        <v>14300</v>
      </c>
      <c r="P1420" t="str">
        <f t="shared" si="264"/>
        <v/>
      </c>
      <c r="Q1420" t="str">
        <f t="shared" ca="1" si="271"/>
        <v>cu</v>
      </c>
      <c r="R1420" t="s">
        <v>81</v>
      </c>
      <c r="S1420" t="s">
        <v>147</v>
      </c>
      <c r="T1420">
        <v>7150</v>
      </c>
      <c r="U1420" t="str">
        <f t="shared" ca="1" si="270"/>
        <v>cu</v>
      </c>
      <c r="V1420" t="str">
        <f t="shared" si="265"/>
        <v>GO</v>
      </c>
      <c r="W1420">
        <f t="shared" si="266"/>
        <v>14300</v>
      </c>
      <c r="X1420" t="str">
        <f t="shared" ca="1" si="267"/>
        <v>cu</v>
      </c>
      <c r="Y1420" t="str">
        <f t="shared" si="268"/>
        <v>GO</v>
      </c>
      <c r="Z1420">
        <f t="shared" si="269"/>
        <v>7150</v>
      </c>
    </row>
    <row r="1421" spans="1:26">
      <c r="A1421" t="str">
        <f t="shared" si="262"/>
        <v>rt4</v>
      </c>
      <c r="B1421" t="str">
        <f t="shared" si="263"/>
        <v>루틴4</v>
      </c>
      <c r="C1421">
        <v>284</v>
      </c>
      <c r="D1421">
        <v>1119</v>
      </c>
      <c r="E1421">
        <f t="shared" ca="1" si="272"/>
        <v>43312</v>
      </c>
      <c r="F1421">
        <f ca="1">(60+SUMIF(OFFSET(N1421,-$C1421+1,0,$C1421),"EN",OFFSET(O1421,-$C1421+1,0,$C1421)))*SummonTypeTable!$Q$2</f>
        <v>13106.666666666666</v>
      </c>
      <c r="G1421" t="str">
        <f ca="1">IF(C1421=1,60*SummonTypeTable!$Q$2-OFFSET(F1421,0,-1),
IF(F1421&lt;&gt;OFFSET(F1421,-1,0),OFFSET(F1421,-1,0)-OFFSET(F1421,0,-1),""))</f>
        <v/>
      </c>
      <c r="H1421" t="str">
        <f ca="1">IF(C1421=1,60*SummonTypeTable!$Q$2/OFFSET(F1421,0,-1),
IF(F1421&lt;&gt;OFFSET(F1421,-1,0),OFFSET(F1421,-1,0)/OFFSET(F1421,0,-1),""))</f>
        <v/>
      </c>
      <c r="I1421">
        <f ca="1">(60+SUMIF(OFFSET(N1421,-$C1421+1,0,$C1421),"EN",OFFSET(O1421,-$C1421+1,0,$C1421))+SUMIF(OFFSET(S1421,-$C1421+1,0,$C1421),"EN",OFFSET(T1421,-$C1421+1,0,$C1421)))*SummonTypeTable!$Q$2</f>
        <v>13106.666666666666</v>
      </c>
      <c r="J1421" t="str">
        <f ca="1">IF(C1421=1,60*SummonTypeTable!$Q$2-OFFSET(I1421,0,-4),
IF(I1421&lt;&gt;OFFSET(I1421,-1,0),OFFSET(I1421,-1,0)-OFFSET(I1421,0,-4),""))</f>
        <v/>
      </c>
      <c r="K1421" t="str">
        <f ca="1">IF(C1421=1,60*SummonTypeTable!$Q$2/OFFSET(I1421,0,-4),
IF(I1421&lt;&gt;OFFSET(I1421,-1,0),OFFSET(I1421,-1,0)/OFFSET(I1421,0,-4),""))</f>
        <v/>
      </c>
      <c r="L1421" t="str">
        <f t="shared" ca="1" si="261"/>
        <v>it</v>
      </c>
      <c r="M1421" t="s">
        <v>139</v>
      </c>
      <c r="N1421" t="s">
        <v>158</v>
      </c>
      <c r="O1421">
        <v>50</v>
      </c>
      <c r="P1421" t="str">
        <f t="shared" si="264"/>
        <v/>
      </c>
      <c r="Q1421" t="str">
        <f t="shared" ca="1" si="271"/>
        <v>cu</v>
      </c>
      <c r="R1421" t="s">
        <v>81</v>
      </c>
      <c r="S1421" t="s">
        <v>153</v>
      </c>
      <c r="T1421">
        <v>16</v>
      </c>
      <c r="U1421" t="str">
        <f t="shared" ca="1" si="270"/>
        <v>it</v>
      </c>
      <c r="V1421" t="str">
        <f t="shared" si="265"/>
        <v>Cash_sEquipGacha</v>
      </c>
      <c r="W1421">
        <f t="shared" si="266"/>
        <v>50</v>
      </c>
      <c r="X1421" t="str">
        <f t="shared" ca="1" si="267"/>
        <v>cu</v>
      </c>
      <c r="Y1421" t="str">
        <f t="shared" si="268"/>
        <v>DI</v>
      </c>
      <c r="Z1421">
        <f t="shared" si="269"/>
        <v>16</v>
      </c>
    </row>
    <row r="1422" spans="1:26">
      <c r="A1422" t="s">
        <v>77</v>
      </c>
      <c r="B1422" t="s">
        <v>156</v>
      </c>
      <c r="C1422">
        <v>1</v>
      </c>
      <c r="D1422">
        <v>12</v>
      </c>
      <c r="E1422">
        <f t="shared" ca="1" si="272"/>
        <v>12</v>
      </c>
      <c r="F1422">
        <f ca="1">(60+SUMIF(OFFSET(N1422,-$C1422+1,0,$C1422),"EN",OFFSET(O1422,-$C1422+1,0,$C1422)))*SummonTypeTable!$Q$2</f>
        <v>66.666666666666657</v>
      </c>
      <c r="G1422">
        <f ca="1">IF(C1422=1,60*SummonTypeTable!$Q$2-OFFSET(F1422,0,-1),
IF(F1422&lt;&gt;OFFSET(F1422,-1,0),OFFSET(F1422,-1,0)-OFFSET(F1422,0,-1),""))</f>
        <v>28</v>
      </c>
      <c r="H1422">
        <f ca="1">IF(C1422=1,60*SummonTypeTable!$Q$2/OFFSET(F1422,0,-1),
IF(F1422&lt;&gt;OFFSET(F1422,-1,0),OFFSET(F1422,-1,0)/OFFSET(F1422,0,-1),""))</f>
        <v>3.3333333333333335</v>
      </c>
      <c r="I1422">
        <f ca="1">(60+SUMIF(OFFSET(N1422,-$C1422+1,0,$C1422),"EN",OFFSET(O1422,-$C1422+1,0,$C1422))+SUMIF(OFFSET(S1422,-$C1422+1,0,$C1422),"EN",OFFSET(T1422,-$C1422+1,0,$C1422)))*SummonTypeTable!$Q$2</f>
        <v>66.666666666666657</v>
      </c>
      <c r="J1422">
        <f ca="1">IF(C1422=1,60*SummonTypeTable!$Q$2-OFFSET(I1422,0,-4),
IF(I1422&lt;&gt;OFFSET(I1422,-1,0),OFFSET(I1422,-1,0)-OFFSET(I1422,0,-4),""))</f>
        <v>28</v>
      </c>
      <c r="K1422">
        <f ca="1">IF(C1422=1,60*SummonTypeTable!$Q$2/OFFSET(I1422,0,-4),
IF(I1422&lt;&gt;OFFSET(I1422,-1,0),OFFSET(I1422,-1,0)/OFFSET(I1422,0,-4),""))</f>
        <v>3.3333333333333335</v>
      </c>
      <c r="L1422" t="str">
        <f t="shared" ref="L1422:L1485" ca="1" si="273">IF(ISBLANK(M1422),"",
VLOOKUP(M1422,OFFSET(INDIRECT("$A:$B"),0,MATCH(M$1&amp;"_Verify",INDIRECT("$1:$1"),0)-1),2,0)
)</f>
        <v>cu</v>
      </c>
      <c r="M1422" t="s">
        <v>81</v>
      </c>
      <c r="N1422" t="s">
        <v>146</v>
      </c>
      <c r="O1422">
        <v>40</v>
      </c>
      <c r="P1422" t="str">
        <f t="shared" si="264"/>
        <v>에너지너무많음</v>
      </c>
      <c r="Q1422" t="str">
        <f t="shared" ca="1" si="271"/>
        <v>cu</v>
      </c>
      <c r="R1422" t="s">
        <v>81</v>
      </c>
      <c r="S1422" t="s">
        <v>147</v>
      </c>
      <c r="T1422">
        <v>100</v>
      </c>
      <c r="U1422" t="str">
        <f t="shared" ca="1" si="270"/>
        <v>cu</v>
      </c>
      <c r="V1422" t="str">
        <f t="shared" si="265"/>
        <v>EN</v>
      </c>
      <c r="W1422">
        <f t="shared" si="266"/>
        <v>40</v>
      </c>
      <c r="X1422" t="str">
        <f t="shared" ca="1" si="267"/>
        <v>cu</v>
      </c>
      <c r="Y1422" t="str">
        <f t="shared" si="268"/>
        <v>GO</v>
      </c>
      <c r="Z1422">
        <f t="shared" si="269"/>
        <v>100</v>
      </c>
    </row>
    <row r="1423" spans="1:26">
      <c r="A1423" t="str">
        <f t="shared" ref="A1423:A1486" si="274">A1422</f>
        <v>rt5</v>
      </c>
      <c r="B1423" t="str">
        <f t="shared" ref="B1423:B1486" si="275">B1422</f>
        <v>루틴5</v>
      </c>
      <c r="C1423">
        <v>2</v>
      </c>
      <c r="D1423">
        <v>5</v>
      </c>
      <c r="E1423">
        <f t="shared" ca="1" si="272"/>
        <v>17</v>
      </c>
      <c r="F1423">
        <f ca="1">(60+SUMIF(OFFSET(N1423,-$C1423+1,0,$C1423),"EN",OFFSET(O1423,-$C1423+1,0,$C1423)))*SummonTypeTable!$Q$2</f>
        <v>66.666666666666657</v>
      </c>
      <c r="G1423" t="str">
        <f ca="1">IF(C1423=1,60*SummonTypeTable!$Q$2-OFFSET(F1423,0,-1),
IF(F1423&lt;&gt;OFFSET(F1423,-1,0),OFFSET(F1423,-1,0)-OFFSET(F1423,0,-1),""))</f>
        <v/>
      </c>
      <c r="H1423" t="str">
        <f ca="1">IF(C1423=1,60*SummonTypeTable!$Q$2/OFFSET(F1423,0,-1),
IF(F1423&lt;&gt;OFFSET(F1423,-1,0),OFFSET(F1423,-1,0)/OFFSET(F1423,0,-1),""))</f>
        <v/>
      </c>
      <c r="I1423">
        <f ca="1">(60+SUMIF(OFFSET(N1423,-$C1423+1,0,$C1423),"EN",OFFSET(O1423,-$C1423+1,0,$C1423))+SUMIF(OFFSET(S1423,-$C1423+1,0,$C1423),"EN",OFFSET(T1423,-$C1423+1,0,$C1423)))*SummonTypeTable!$Q$2</f>
        <v>66.666666666666657</v>
      </c>
      <c r="J1423" t="str">
        <f ca="1">IF(C1423=1,60*SummonTypeTable!$Q$2-OFFSET(I1423,0,-4),
IF(I1423&lt;&gt;OFFSET(I1423,-1,0),OFFSET(I1423,-1,0)-OFFSET(I1423,0,-4),""))</f>
        <v/>
      </c>
      <c r="K1423" t="str">
        <f ca="1">IF(C1423=1,60*SummonTypeTable!$Q$2/OFFSET(I1423,0,-4),
IF(I1423&lt;&gt;OFFSET(I1423,-1,0),OFFSET(I1423,-1,0)/OFFSET(I1423,0,-4),""))</f>
        <v/>
      </c>
      <c r="L1423" t="str">
        <f t="shared" ca="1" si="273"/>
        <v>cu</v>
      </c>
      <c r="M1423" t="s">
        <v>81</v>
      </c>
      <c r="N1423" t="s">
        <v>147</v>
      </c>
      <c r="O1423">
        <v>250</v>
      </c>
      <c r="P1423" t="str">
        <f t="shared" si="264"/>
        <v/>
      </c>
      <c r="Q1423" t="str">
        <f t="shared" ca="1" si="271"/>
        <v>cu</v>
      </c>
      <c r="R1423" t="s">
        <v>81</v>
      </c>
      <c r="S1423" t="s">
        <v>147</v>
      </c>
      <c r="T1423">
        <v>125</v>
      </c>
      <c r="U1423" t="str">
        <f t="shared" ca="1" si="270"/>
        <v>cu</v>
      </c>
      <c r="V1423" t="str">
        <f t="shared" si="265"/>
        <v>GO</v>
      </c>
      <c r="W1423">
        <f t="shared" si="266"/>
        <v>250</v>
      </c>
      <c r="X1423" t="str">
        <f t="shared" ca="1" si="267"/>
        <v>cu</v>
      </c>
      <c r="Y1423" t="str">
        <f t="shared" si="268"/>
        <v>GO</v>
      </c>
      <c r="Z1423">
        <f t="shared" si="269"/>
        <v>125</v>
      </c>
    </row>
    <row r="1424" spans="1:26">
      <c r="A1424" t="str">
        <f t="shared" si="274"/>
        <v>rt5</v>
      </c>
      <c r="B1424" t="str">
        <f t="shared" si="275"/>
        <v>루틴5</v>
      </c>
      <c r="C1424">
        <v>3</v>
      </c>
      <c r="D1424">
        <v>9</v>
      </c>
      <c r="E1424">
        <f t="shared" ca="1" si="272"/>
        <v>26</v>
      </c>
      <c r="F1424">
        <f ca="1">(60+SUMIF(OFFSET(N1424,-$C1424+1,0,$C1424),"EN",OFFSET(O1424,-$C1424+1,0,$C1424)))*SummonTypeTable!$Q$2</f>
        <v>66.666666666666657</v>
      </c>
      <c r="G1424" t="str">
        <f ca="1">IF(C1424=1,60*SummonTypeTable!$Q$2-OFFSET(F1424,0,-1),
IF(F1424&lt;&gt;OFFSET(F1424,-1,0),OFFSET(F1424,-1,0)-OFFSET(F1424,0,-1),""))</f>
        <v/>
      </c>
      <c r="H1424" t="str">
        <f ca="1">IF(C1424=1,60*SummonTypeTable!$Q$2/OFFSET(F1424,0,-1),
IF(F1424&lt;&gt;OFFSET(F1424,-1,0),OFFSET(F1424,-1,0)/OFFSET(F1424,0,-1),""))</f>
        <v/>
      </c>
      <c r="I1424">
        <f ca="1">(60+SUMIF(OFFSET(N1424,-$C1424+1,0,$C1424),"EN",OFFSET(O1424,-$C1424+1,0,$C1424))+SUMIF(OFFSET(S1424,-$C1424+1,0,$C1424),"EN",OFFSET(T1424,-$C1424+1,0,$C1424)))*SummonTypeTable!$Q$2</f>
        <v>66.666666666666657</v>
      </c>
      <c r="J1424" t="str">
        <f ca="1">IF(C1424=1,60*SummonTypeTable!$Q$2-OFFSET(I1424,0,-4),
IF(I1424&lt;&gt;OFFSET(I1424,-1,0),OFFSET(I1424,-1,0)-OFFSET(I1424,0,-4),""))</f>
        <v/>
      </c>
      <c r="K1424" t="str">
        <f ca="1">IF(C1424=1,60*SummonTypeTable!$Q$2/OFFSET(I1424,0,-4),
IF(I1424&lt;&gt;OFFSET(I1424,-1,0),OFFSET(I1424,-1,0)/OFFSET(I1424,0,-4),""))</f>
        <v/>
      </c>
      <c r="L1424" t="str">
        <f t="shared" ca="1" si="273"/>
        <v>it</v>
      </c>
      <c r="M1424" t="s">
        <v>139</v>
      </c>
      <c r="N1424" t="s">
        <v>138</v>
      </c>
      <c r="O1424">
        <v>1</v>
      </c>
      <c r="P1424" t="str">
        <f t="shared" si="264"/>
        <v/>
      </c>
      <c r="Q1424" t="str">
        <f t="shared" ca="1" si="271"/>
        <v>cu</v>
      </c>
      <c r="R1424" t="s">
        <v>81</v>
      </c>
      <c r="S1424" t="s">
        <v>147</v>
      </c>
      <c r="T1424">
        <v>150</v>
      </c>
      <c r="U1424" t="str">
        <f t="shared" ca="1" si="270"/>
        <v>it</v>
      </c>
      <c r="V1424" t="str">
        <f t="shared" si="265"/>
        <v>Cash_sSpellGacha</v>
      </c>
      <c r="W1424">
        <f t="shared" si="266"/>
        <v>1</v>
      </c>
      <c r="X1424" t="str">
        <f t="shared" ca="1" si="267"/>
        <v>cu</v>
      </c>
      <c r="Y1424" t="str">
        <f t="shared" si="268"/>
        <v>GO</v>
      </c>
      <c r="Z1424">
        <f t="shared" si="269"/>
        <v>150</v>
      </c>
    </row>
    <row r="1425" spans="1:26">
      <c r="A1425" t="str">
        <f t="shared" si="274"/>
        <v>rt5</v>
      </c>
      <c r="B1425" t="str">
        <f t="shared" si="275"/>
        <v>루틴5</v>
      </c>
      <c r="C1425">
        <v>4</v>
      </c>
      <c r="D1425">
        <v>2</v>
      </c>
      <c r="E1425">
        <f t="shared" ca="1" si="272"/>
        <v>28</v>
      </c>
      <c r="F1425">
        <f ca="1">(60+SUMIF(OFFSET(N1425,-$C1425+1,0,$C1425),"EN",OFFSET(O1425,-$C1425+1,0,$C1425)))*SummonTypeTable!$Q$2</f>
        <v>96.666666666666657</v>
      </c>
      <c r="G1425">
        <f ca="1">IF(C1425=1,60*SummonTypeTable!$Q$2-OFFSET(F1425,0,-1),
IF(F1425&lt;&gt;OFFSET(F1425,-1,0),OFFSET(F1425,-1,0)-OFFSET(F1425,0,-1),""))</f>
        <v>38.666666666666657</v>
      </c>
      <c r="H1425">
        <f ca="1">IF(C1425=1,60*SummonTypeTable!$Q$2/OFFSET(F1425,0,-1),
IF(F1425&lt;&gt;OFFSET(F1425,-1,0),OFFSET(F1425,-1,0)/OFFSET(F1425,0,-1),""))</f>
        <v>2.3809523809523805</v>
      </c>
      <c r="I1425">
        <f ca="1">(60+SUMIF(OFFSET(N1425,-$C1425+1,0,$C1425),"EN",OFFSET(O1425,-$C1425+1,0,$C1425))+SUMIF(OFFSET(S1425,-$C1425+1,0,$C1425),"EN",OFFSET(T1425,-$C1425+1,0,$C1425)))*SummonTypeTable!$Q$2</f>
        <v>96.666666666666657</v>
      </c>
      <c r="J1425">
        <f ca="1">IF(C1425=1,60*SummonTypeTable!$Q$2-OFFSET(I1425,0,-4),
IF(I1425&lt;&gt;OFFSET(I1425,-1,0),OFFSET(I1425,-1,0)-OFFSET(I1425,0,-4),""))</f>
        <v>38.666666666666657</v>
      </c>
      <c r="K1425">
        <f ca="1">IF(C1425=1,60*SummonTypeTable!$Q$2/OFFSET(I1425,0,-4),
IF(I1425&lt;&gt;OFFSET(I1425,-1,0),OFFSET(I1425,-1,0)/OFFSET(I1425,0,-4),""))</f>
        <v>2.3809523809523805</v>
      </c>
      <c r="L1425" t="str">
        <f t="shared" ca="1" si="273"/>
        <v>cu</v>
      </c>
      <c r="M1425" t="s">
        <v>81</v>
      </c>
      <c r="N1425" t="s">
        <v>146</v>
      </c>
      <c r="O1425">
        <v>45</v>
      </c>
      <c r="P1425" t="str">
        <f t="shared" si="264"/>
        <v>에너지너무많음</v>
      </c>
      <c r="Q1425" t="str">
        <f t="shared" ca="1" si="271"/>
        <v>cu</v>
      </c>
      <c r="R1425" t="s">
        <v>81</v>
      </c>
      <c r="S1425" t="s">
        <v>147</v>
      </c>
      <c r="T1425">
        <v>175</v>
      </c>
      <c r="U1425" t="str">
        <f t="shared" ca="1" si="270"/>
        <v>cu</v>
      </c>
      <c r="V1425" t="str">
        <f t="shared" si="265"/>
        <v>EN</v>
      </c>
      <c r="W1425">
        <f t="shared" si="266"/>
        <v>45</v>
      </c>
      <c r="X1425" t="str">
        <f t="shared" ca="1" si="267"/>
        <v>cu</v>
      </c>
      <c r="Y1425" t="str">
        <f t="shared" si="268"/>
        <v>GO</v>
      </c>
      <c r="Z1425">
        <f t="shared" si="269"/>
        <v>175</v>
      </c>
    </row>
    <row r="1426" spans="1:26">
      <c r="A1426" t="str">
        <f t="shared" si="274"/>
        <v>rt5</v>
      </c>
      <c r="B1426" t="str">
        <f t="shared" si="275"/>
        <v>루틴5</v>
      </c>
      <c r="C1426">
        <v>5</v>
      </c>
      <c r="D1426">
        <v>7</v>
      </c>
      <c r="E1426">
        <f t="shared" ca="1" si="272"/>
        <v>35</v>
      </c>
      <c r="F1426">
        <f ca="1">(60+SUMIF(OFFSET(N1426,-$C1426+1,0,$C1426),"EN",OFFSET(O1426,-$C1426+1,0,$C1426)))*SummonTypeTable!$Q$2</f>
        <v>96.666666666666657</v>
      </c>
      <c r="G1426" t="str">
        <f ca="1">IF(C1426=1,60*SummonTypeTable!$Q$2-OFFSET(F1426,0,-1),
IF(F1426&lt;&gt;OFFSET(F1426,-1,0),OFFSET(F1426,-1,0)-OFFSET(F1426,0,-1),""))</f>
        <v/>
      </c>
      <c r="H1426" t="str">
        <f ca="1">IF(C1426=1,60*SummonTypeTable!$Q$2/OFFSET(F1426,0,-1),
IF(F1426&lt;&gt;OFFSET(F1426,-1,0),OFFSET(F1426,-1,0)/OFFSET(F1426,0,-1),""))</f>
        <v/>
      </c>
      <c r="I1426">
        <f ca="1">(60+SUMIF(OFFSET(N1426,-$C1426+1,0,$C1426),"EN",OFFSET(O1426,-$C1426+1,0,$C1426))+SUMIF(OFFSET(S1426,-$C1426+1,0,$C1426),"EN",OFFSET(T1426,-$C1426+1,0,$C1426)))*SummonTypeTable!$Q$2</f>
        <v>96.666666666666657</v>
      </c>
      <c r="J1426" t="str">
        <f ca="1">IF(C1426=1,60*SummonTypeTable!$Q$2-OFFSET(I1426,0,-4),
IF(I1426&lt;&gt;OFFSET(I1426,-1,0),OFFSET(I1426,-1,0)-OFFSET(I1426,0,-4),""))</f>
        <v/>
      </c>
      <c r="K1426" t="str">
        <f ca="1">IF(C1426=1,60*SummonTypeTable!$Q$2/OFFSET(I1426,0,-4),
IF(I1426&lt;&gt;OFFSET(I1426,-1,0),OFFSET(I1426,-1,0)/OFFSET(I1426,0,-4),""))</f>
        <v/>
      </c>
      <c r="L1426" t="str">
        <f t="shared" ca="1" si="273"/>
        <v>cu</v>
      </c>
      <c r="M1426" t="s">
        <v>81</v>
      </c>
      <c r="N1426" t="s">
        <v>147</v>
      </c>
      <c r="O1426">
        <v>400</v>
      </c>
      <c r="P1426" t="str">
        <f t="shared" si="264"/>
        <v/>
      </c>
      <c r="Q1426" t="str">
        <f t="shared" ca="1" si="271"/>
        <v>cu</v>
      </c>
      <c r="R1426" t="s">
        <v>81</v>
      </c>
      <c r="S1426" t="s">
        <v>147</v>
      </c>
      <c r="T1426">
        <v>200</v>
      </c>
      <c r="U1426" t="str">
        <f t="shared" ca="1" si="270"/>
        <v>cu</v>
      </c>
      <c r="V1426" t="str">
        <f t="shared" si="265"/>
        <v>GO</v>
      </c>
      <c r="W1426">
        <f t="shared" si="266"/>
        <v>400</v>
      </c>
      <c r="X1426" t="str">
        <f t="shared" ca="1" si="267"/>
        <v>cu</v>
      </c>
      <c r="Y1426" t="str">
        <f t="shared" si="268"/>
        <v>GO</v>
      </c>
      <c r="Z1426">
        <f t="shared" si="269"/>
        <v>200</v>
      </c>
    </row>
    <row r="1427" spans="1:26">
      <c r="A1427" t="str">
        <f t="shared" si="274"/>
        <v>rt5</v>
      </c>
      <c r="B1427" t="str">
        <f t="shared" si="275"/>
        <v>루틴5</v>
      </c>
      <c r="C1427">
        <v>6</v>
      </c>
      <c r="D1427">
        <v>11</v>
      </c>
      <c r="E1427">
        <f t="shared" ca="1" si="272"/>
        <v>46</v>
      </c>
      <c r="F1427">
        <f ca="1">(60+SUMIF(OFFSET(N1427,-$C1427+1,0,$C1427),"EN",OFFSET(O1427,-$C1427+1,0,$C1427)))*SummonTypeTable!$Q$2</f>
        <v>96.666666666666657</v>
      </c>
      <c r="G1427" t="str">
        <f ca="1">IF(C1427=1,60*SummonTypeTable!$Q$2-OFFSET(F1427,0,-1),
IF(F1427&lt;&gt;OFFSET(F1427,-1,0),OFFSET(F1427,-1,0)-OFFSET(F1427,0,-1),""))</f>
        <v/>
      </c>
      <c r="H1427" t="str">
        <f ca="1">IF(C1427=1,60*SummonTypeTable!$Q$2/OFFSET(F1427,0,-1),
IF(F1427&lt;&gt;OFFSET(F1427,-1,0),OFFSET(F1427,-1,0)/OFFSET(F1427,0,-1),""))</f>
        <v/>
      </c>
      <c r="I1427">
        <f ca="1">(60+SUMIF(OFFSET(N1427,-$C1427+1,0,$C1427),"EN",OFFSET(O1427,-$C1427+1,0,$C1427))+SUMIF(OFFSET(S1427,-$C1427+1,0,$C1427),"EN",OFFSET(T1427,-$C1427+1,0,$C1427)))*SummonTypeTable!$Q$2</f>
        <v>96.666666666666657</v>
      </c>
      <c r="J1427" t="str">
        <f ca="1">IF(C1427=1,60*SummonTypeTable!$Q$2-OFFSET(I1427,0,-4),
IF(I1427&lt;&gt;OFFSET(I1427,-1,0),OFFSET(I1427,-1,0)-OFFSET(I1427,0,-4),""))</f>
        <v/>
      </c>
      <c r="K1427" t="str">
        <f ca="1">IF(C1427=1,60*SummonTypeTable!$Q$2/OFFSET(I1427,0,-4),
IF(I1427&lt;&gt;OFFSET(I1427,-1,0),OFFSET(I1427,-1,0)/OFFSET(I1427,0,-4),""))</f>
        <v/>
      </c>
      <c r="L1427" t="str">
        <f t="shared" ca="1" si="273"/>
        <v>cu</v>
      </c>
      <c r="M1427" t="s">
        <v>81</v>
      </c>
      <c r="N1427" t="s">
        <v>147</v>
      </c>
      <c r="O1427">
        <v>450</v>
      </c>
      <c r="P1427" t="str">
        <f t="shared" si="264"/>
        <v/>
      </c>
      <c r="Q1427" t="str">
        <f t="shared" ca="1" si="271"/>
        <v>cu</v>
      </c>
      <c r="R1427" t="s">
        <v>81</v>
      </c>
      <c r="S1427" t="s">
        <v>147</v>
      </c>
      <c r="T1427">
        <v>225</v>
      </c>
      <c r="U1427" t="str">
        <f t="shared" ca="1" si="270"/>
        <v>cu</v>
      </c>
      <c r="V1427" t="str">
        <f t="shared" si="265"/>
        <v>GO</v>
      </c>
      <c r="W1427">
        <f t="shared" si="266"/>
        <v>450</v>
      </c>
      <c r="X1427" t="str">
        <f t="shared" ca="1" si="267"/>
        <v>cu</v>
      </c>
      <c r="Y1427" t="str">
        <f t="shared" si="268"/>
        <v>GO</v>
      </c>
      <c r="Z1427">
        <f t="shared" si="269"/>
        <v>225</v>
      </c>
    </row>
    <row r="1428" spans="1:26">
      <c r="A1428" t="str">
        <f t="shared" si="274"/>
        <v>rt5</v>
      </c>
      <c r="B1428" t="str">
        <f t="shared" si="275"/>
        <v>루틴5</v>
      </c>
      <c r="C1428">
        <v>7</v>
      </c>
      <c r="D1428">
        <v>2</v>
      </c>
      <c r="E1428">
        <f t="shared" ca="1" si="272"/>
        <v>48</v>
      </c>
      <c r="F1428">
        <f ca="1">(60+SUMIF(OFFSET(N1428,-$C1428+1,0,$C1428),"EN",OFFSET(O1428,-$C1428+1,0,$C1428)))*SummonTypeTable!$Q$2</f>
        <v>130</v>
      </c>
      <c r="G1428">
        <f ca="1">IF(C1428=1,60*SummonTypeTable!$Q$2-OFFSET(F1428,0,-1),
IF(F1428&lt;&gt;OFFSET(F1428,-1,0),OFFSET(F1428,-1,0)-OFFSET(F1428,0,-1),""))</f>
        <v>48.666666666666657</v>
      </c>
      <c r="H1428">
        <f ca="1">IF(C1428=1,60*SummonTypeTable!$Q$2/OFFSET(F1428,0,-1),
IF(F1428&lt;&gt;OFFSET(F1428,-1,0),OFFSET(F1428,-1,0)/OFFSET(F1428,0,-1),""))</f>
        <v>2.0138888888888888</v>
      </c>
      <c r="I1428">
        <f ca="1">(60+SUMIF(OFFSET(N1428,-$C1428+1,0,$C1428),"EN",OFFSET(O1428,-$C1428+1,0,$C1428))+SUMIF(OFFSET(S1428,-$C1428+1,0,$C1428),"EN",OFFSET(T1428,-$C1428+1,0,$C1428)))*SummonTypeTable!$Q$2</f>
        <v>130</v>
      </c>
      <c r="J1428">
        <f ca="1">IF(C1428=1,60*SummonTypeTable!$Q$2-OFFSET(I1428,0,-4),
IF(I1428&lt;&gt;OFFSET(I1428,-1,0),OFFSET(I1428,-1,0)-OFFSET(I1428,0,-4),""))</f>
        <v>48.666666666666657</v>
      </c>
      <c r="K1428">
        <f ca="1">IF(C1428=1,60*SummonTypeTable!$Q$2/OFFSET(I1428,0,-4),
IF(I1428&lt;&gt;OFFSET(I1428,-1,0),OFFSET(I1428,-1,0)/OFFSET(I1428,0,-4),""))</f>
        <v>2.0138888888888888</v>
      </c>
      <c r="L1428" t="str">
        <f t="shared" ca="1" si="273"/>
        <v>cu</v>
      </c>
      <c r="M1428" t="s">
        <v>81</v>
      </c>
      <c r="N1428" t="s">
        <v>146</v>
      </c>
      <c r="O1428">
        <v>50</v>
      </c>
      <c r="P1428" t="str">
        <f t="shared" si="264"/>
        <v>에너지너무많음</v>
      </c>
      <c r="Q1428" t="str">
        <f t="shared" ca="1" si="271"/>
        <v>cu</v>
      </c>
      <c r="R1428" t="s">
        <v>81</v>
      </c>
      <c r="S1428" t="s">
        <v>147</v>
      </c>
      <c r="T1428">
        <v>250</v>
      </c>
      <c r="U1428" t="str">
        <f t="shared" ca="1" si="270"/>
        <v>cu</v>
      </c>
      <c r="V1428" t="str">
        <f t="shared" si="265"/>
        <v>EN</v>
      </c>
      <c r="W1428">
        <f t="shared" si="266"/>
        <v>50</v>
      </c>
      <c r="X1428" t="str">
        <f t="shared" ca="1" si="267"/>
        <v>cu</v>
      </c>
      <c r="Y1428" t="str">
        <f t="shared" si="268"/>
        <v>GO</v>
      </c>
      <c r="Z1428">
        <f t="shared" si="269"/>
        <v>250</v>
      </c>
    </row>
    <row r="1429" spans="1:26">
      <c r="A1429" t="str">
        <f t="shared" si="274"/>
        <v>rt5</v>
      </c>
      <c r="B1429" t="str">
        <f t="shared" si="275"/>
        <v>루틴5</v>
      </c>
      <c r="C1429">
        <v>8</v>
      </c>
      <c r="D1429">
        <v>9</v>
      </c>
      <c r="E1429">
        <f t="shared" ca="1" si="272"/>
        <v>57</v>
      </c>
      <c r="F1429">
        <f ca="1">(60+SUMIF(OFFSET(N1429,-$C1429+1,0,$C1429),"EN",OFFSET(O1429,-$C1429+1,0,$C1429)))*SummonTypeTable!$Q$2</f>
        <v>130</v>
      </c>
      <c r="G1429" t="str">
        <f ca="1">IF(C1429=1,60*SummonTypeTable!$Q$2-OFFSET(F1429,0,-1),
IF(F1429&lt;&gt;OFFSET(F1429,-1,0),OFFSET(F1429,-1,0)-OFFSET(F1429,0,-1),""))</f>
        <v/>
      </c>
      <c r="H1429" t="str">
        <f ca="1">IF(C1429=1,60*SummonTypeTable!$Q$2/OFFSET(F1429,0,-1),
IF(F1429&lt;&gt;OFFSET(F1429,-1,0),OFFSET(F1429,-1,0)/OFFSET(F1429,0,-1),""))</f>
        <v/>
      </c>
      <c r="I1429">
        <f ca="1">(60+SUMIF(OFFSET(N1429,-$C1429+1,0,$C1429),"EN",OFFSET(O1429,-$C1429+1,0,$C1429))+SUMIF(OFFSET(S1429,-$C1429+1,0,$C1429),"EN",OFFSET(T1429,-$C1429+1,0,$C1429)))*SummonTypeTable!$Q$2</f>
        <v>130</v>
      </c>
      <c r="J1429" t="str">
        <f ca="1">IF(C1429=1,60*SummonTypeTable!$Q$2-OFFSET(I1429,0,-4),
IF(I1429&lt;&gt;OFFSET(I1429,-1,0),OFFSET(I1429,-1,0)-OFFSET(I1429,0,-4),""))</f>
        <v/>
      </c>
      <c r="K1429" t="str">
        <f ca="1">IF(C1429=1,60*SummonTypeTable!$Q$2/OFFSET(I1429,0,-4),
IF(I1429&lt;&gt;OFFSET(I1429,-1,0),OFFSET(I1429,-1,0)/OFFSET(I1429,0,-4),""))</f>
        <v/>
      </c>
      <c r="L1429" t="str">
        <f t="shared" ca="1" si="273"/>
        <v>it</v>
      </c>
      <c r="M1429" t="s">
        <v>139</v>
      </c>
      <c r="N1429" t="s">
        <v>138</v>
      </c>
      <c r="O1429">
        <v>1</v>
      </c>
      <c r="P1429" t="str">
        <f t="shared" si="264"/>
        <v/>
      </c>
      <c r="Q1429" t="str">
        <f t="shared" ca="1" si="271"/>
        <v>cu</v>
      </c>
      <c r="R1429" t="s">
        <v>81</v>
      </c>
      <c r="S1429" t="s">
        <v>147</v>
      </c>
      <c r="T1429">
        <v>275</v>
      </c>
      <c r="U1429" t="str">
        <f t="shared" ca="1" si="270"/>
        <v>it</v>
      </c>
      <c r="V1429" t="str">
        <f t="shared" si="265"/>
        <v>Cash_sSpellGacha</v>
      </c>
      <c r="W1429">
        <f t="shared" si="266"/>
        <v>1</v>
      </c>
      <c r="X1429" t="str">
        <f t="shared" ca="1" si="267"/>
        <v>cu</v>
      </c>
      <c r="Y1429" t="str">
        <f t="shared" si="268"/>
        <v>GO</v>
      </c>
      <c r="Z1429">
        <f t="shared" si="269"/>
        <v>275</v>
      </c>
    </row>
    <row r="1430" spans="1:26">
      <c r="A1430" t="str">
        <f t="shared" si="274"/>
        <v>rt5</v>
      </c>
      <c r="B1430" t="str">
        <f t="shared" si="275"/>
        <v>루틴5</v>
      </c>
      <c r="C1430">
        <v>9</v>
      </c>
      <c r="D1430">
        <v>2</v>
      </c>
      <c r="E1430">
        <f t="shared" ca="1" si="272"/>
        <v>59</v>
      </c>
      <c r="F1430">
        <f ca="1">(60+SUMIF(OFFSET(N1430,-$C1430+1,0,$C1430),"EN",OFFSET(O1430,-$C1430+1,0,$C1430)))*SummonTypeTable!$Q$2</f>
        <v>130</v>
      </c>
      <c r="G1430" t="str">
        <f ca="1">IF(C1430=1,60*SummonTypeTable!$Q$2-OFFSET(F1430,0,-1),
IF(F1430&lt;&gt;OFFSET(F1430,-1,0),OFFSET(F1430,-1,0)-OFFSET(F1430,0,-1),""))</f>
        <v/>
      </c>
      <c r="H1430" t="str">
        <f ca="1">IF(C1430=1,60*SummonTypeTable!$Q$2/OFFSET(F1430,0,-1),
IF(F1430&lt;&gt;OFFSET(F1430,-1,0),OFFSET(F1430,-1,0)/OFFSET(F1430,0,-1),""))</f>
        <v/>
      </c>
      <c r="I1430">
        <f ca="1">(60+SUMIF(OFFSET(N1430,-$C1430+1,0,$C1430),"EN",OFFSET(O1430,-$C1430+1,0,$C1430))+SUMIF(OFFSET(S1430,-$C1430+1,0,$C1430),"EN",OFFSET(T1430,-$C1430+1,0,$C1430)))*SummonTypeTable!$Q$2</f>
        <v>130</v>
      </c>
      <c r="J1430" t="str">
        <f ca="1">IF(C1430=1,60*SummonTypeTable!$Q$2-OFFSET(I1430,0,-4),
IF(I1430&lt;&gt;OFFSET(I1430,-1,0),OFFSET(I1430,-1,0)-OFFSET(I1430,0,-4),""))</f>
        <v/>
      </c>
      <c r="K1430" t="str">
        <f ca="1">IF(C1430=1,60*SummonTypeTable!$Q$2/OFFSET(I1430,0,-4),
IF(I1430&lt;&gt;OFFSET(I1430,-1,0),OFFSET(I1430,-1,0)/OFFSET(I1430,0,-4),""))</f>
        <v/>
      </c>
      <c r="L1430" t="str">
        <f t="shared" ca="1" si="273"/>
        <v>cu</v>
      </c>
      <c r="M1430" t="s">
        <v>81</v>
      </c>
      <c r="N1430" t="s">
        <v>147</v>
      </c>
      <c r="O1430">
        <v>600</v>
      </c>
      <c r="P1430" t="str">
        <f t="shared" si="264"/>
        <v/>
      </c>
      <c r="Q1430" t="str">
        <f t="shared" ca="1" si="271"/>
        <v>cu</v>
      </c>
      <c r="R1430" t="s">
        <v>81</v>
      </c>
      <c r="S1430" t="s">
        <v>147</v>
      </c>
      <c r="T1430">
        <v>300</v>
      </c>
      <c r="U1430" t="str">
        <f t="shared" ca="1" si="270"/>
        <v>cu</v>
      </c>
      <c r="V1430" t="str">
        <f t="shared" si="265"/>
        <v>GO</v>
      </c>
      <c r="W1430">
        <f t="shared" si="266"/>
        <v>600</v>
      </c>
      <c r="X1430" t="str">
        <f t="shared" ca="1" si="267"/>
        <v>cu</v>
      </c>
      <c r="Y1430" t="str">
        <f t="shared" si="268"/>
        <v>GO</v>
      </c>
      <c r="Z1430">
        <f t="shared" si="269"/>
        <v>300</v>
      </c>
    </row>
    <row r="1431" spans="1:26">
      <c r="A1431" t="str">
        <f t="shared" si="274"/>
        <v>rt5</v>
      </c>
      <c r="B1431" t="str">
        <f t="shared" si="275"/>
        <v>루틴5</v>
      </c>
      <c r="C1431">
        <v>10</v>
      </c>
      <c r="D1431">
        <v>3</v>
      </c>
      <c r="E1431">
        <f t="shared" ca="1" si="272"/>
        <v>62</v>
      </c>
      <c r="F1431">
        <f ca="1">(60+SUMIF(OFFSET(N1431,-$C1431+1,0,$C1431),"EN",OFFSET(O1431,-$C1431+1,0,$C1431)))*SummonTypeTable!$Q$2</f>
        <v>130</v>
      </c>
      <c r="G1431" t="str">
        <f ca="1">IF(C1431=1,60*SummonTypeTable!$Q$2-OFFSET(F1431,0,-1),
IF(F1431&lt;&gt;OFFSET(F1431,-1,0),OFFSET(F1431,-1,0)-OFFSET(F1431,0,-1),""))</f>
        <v/>
      </c>
      <c r="H1431" t="str">
        <f ca="1">IF(C1431=1,60*SummonTypeTable!$Q$2/OFFSET(F1431,0,-1),
IF(F1431&lt;&gt;OFFSET(F1431,-1,0),OFFSET(F1431,-1,0)/OFFSET(F1431,0,-1),""))</f>
        <v/>
      </c>
      <c r="I1431">
        <f ca="1">(60+SUMIF(OFFSET(N1431,-$C1431+1,0,$C1431),"EN",OFFSET(O1431,-$C1431+1,0,$C1431))+SUMIF(OFFSET(S1431,-$C1431+1,0,$C1431),"EN",OFFSET(T1431,-$C1431+1,0,$C1431)))*SummonTypeTable!$Q$2</f>
        <v>130</v>
      </c>
      <c r="J1431" t="str">
        <f ca="1">IF(C1431=1,60*SummonTypeTable!$Q$2-OFFSET(I1431,0,-4),
IF(I1431&lt;&gt;OFFSET(I1431,-1,0),OFFSET(I1431,-1,0)-OFFSET(I1431,0,-4),""))</f>
        <v/>
      </c>
      <c r="K1431" t="str">
        <f ca="1">IF(C1431=1,60*SummonTypeTable!$Q$2/OFFSET(I1431,0,-4),
IF(I1431&lt;&gt;OFFSET(I1431,-1,0),OFFSET(I1431,-1,0)/OFFSET(I1431,0,-4),""))</f>
        <v/>
      </c>
      <c r="L1431" t="str">
        <f t="shared" ca="1" si="273"/>
        <v>it</v>
      </c>
      <c r="M1431" t="s">
        <v>139</v>
      </c>
      <c r="N1431" t="s">
        <v>140</v>
      </c>
      <c r="O1431">
        <v>1</v>
      </c>
      <c r="P1431" t="str">
        <f t="shared" si="264"/>
        <v/>
      </c>
      <c r="Q1431" t="str">
        <f t="shared" ca="1" si="271"/>
        <v>cu</v>
      </c>
      <c r="R1431" t="s">
        <v>81</v>
      </c>
      <c r="S1431" t="s">
        <v>147</v>
      </c>
      <c r="T1431">
        <v>325</v>
      </c>
      <c r="U1431" t="str">
        <f t="shared" ca="1" si="270"/>
        <v>it</v>
      </c>
      <c r="V1431" t="str">
        <f t="shared" si="265"/>
        <v>Cash_sCharacterGacha</v>
      </c>
      <c r="W1431">
        <f t="shared" si="266"/>
        <v>1</v>
      </c>
      <c r="X1431" t="str">
        <f t="shared" ca="1" si="267"/>
        <v>cu</v>
      </c>
      <c r="Y1431" t="str">
        <f t="shared" si="268"/>
        <v>GO</v>
      </c>
      <c r="Z1431">
        <f t="shared" si="269"/>
        <v>325</v>
      </c>
    </row>
    <row r="1432" spans="1:26">
      <c r="A1432" t="str">
        <f t="shared" si="274"/>
        <v>rt5</v>
      </c>
      <c r="B1432" t="str">
        <f t="shared" si="275"/>
        <v>루틴5</v>
      </c>
      <c r="C1432">
        <v>11</v>
      </c>
      <c r="D1432">
        <v>10</v>
      </c>
      <c r="E1432">
        <f t="shared" ca="1" si="272"/>
        <v>72</v>
      </c>
      <c r="F1432">
        <f ca="1">(60+SUMIF(OFFSET(N1432,-$C1432+1,0,$C1432),"EN",OFFSET(O1432,-$C1432+1,0,$C1432)))*SummonTypeTable!$Q$2</f>
        <v>166.66666666666666</v>
      </c>
      <c r="G1432">
        <f ca="1">IF(C1432=1,60*SummonTypeTable!$Q$2-OFFSET(F1432,0,-1),
IF(F1432&lt;&gt;OFFSET(F1432,-1,0),OFFSET(F1432,-1,0)-OFFSET(F1432,0,-1),""))</f>
        <v>58</v>
      </c>
      <c r="H1432">
        <f ca="1">IF(C1432=1,60*SummonTypeTable!$Q$2/OFFSET(F1432,0,-1),
IF(F1432&lt;&gt;OFFSET(F1432,-1,0),OFFSET(F1432,-1,0)/OFFSET(F1432,0,-1),""))</f>
        <v>1.8055555555555556</v>
      </c>
      <c r="I1432">
        <f ca="1">(60+SUMIF(OFFSET(N1432,-$C1432+1,0,$C1432),"EN",OFFSET(O1432,-$C1432+1,0,$C1432))+SUMIF(OFFSET(S1432,-$C1432+1,0,$C1432),"EN",OFFSET(T1432,-$C1432+1,0,$C1432)))*SummonTypeTable!$Q$2</f>
        <v>166.66666666666666</v>
      </c>
      <c r="J1432">
        <f ca="1">IF(C1432=1,60*SummonTypeTable!$Q$2-OFFSET(I1432,0,-4),
IF(I1432&lt;&gt;OFFSET(I1432,-1,0),OFFSET(I1432,-1,0)-OFFSET(I1432,0,-4),""))</f>
        <v>58</v>
      </c>
      <c r="K1432">
        <f ca="1">IF(C1432=1,60*SummonTypeTable!$Q$2/OFFSET(I1432,0,-4),
IF(I1432&lt;&gt;OFFSET(I1432,-1,0),OFFSET(I1432,-1,0)/OFFSET(I1432,0,-4),""))</f>
        <v>1.8055555555555556</v>
      </c>
      <c r="L1432" t="str">
        <f t="shared" ca="1" si="273"/>
        <v>cu</v>
      </c>
      <c r="M1432" t="s">
        <v>81</v>
      </c>
      <c r="N1432" t="s">
        <v>146</v>
      </c>
      <c r="O1432">
        <v>55</v>
      </c>
      <c r="P1432" t="str">
        <f t="shared" si="264"/>
        <v>에너지너무많음</v>
      </c>
      <c r="Q1432" t="str">
        <f t="shared" ca="1" si="271"/>
        <v>cu</v>
      </c>
      <c r="R1432" t="s">
        <v>81</v>
      </c>
      <c r="S1432" t="s">
        <v>147</v>
      </c>
      <c r="T1432">
        <v>350</v>
      </c>
      <c r="U1432" t="str">
        <f t="shared" ca="1" si="270"/>
        <v>cu</v>
      </c>
      <c r="V1432" t="str">
        <f t="shared" si="265"/>
        <v>EN</v>
      </c>
      <c r="W1432">
        <f t="shared" si="266"/>
        <v>55</v>
      </c>
      <c r="X1432" t="str">
        <f t="shared" ca="1" si="267"/>
        <v>cu</v>
      </c>
      <c r="Y1432" t="str">
        <f t="shared" si="268"/>
        <v>GO</v>
      </c>
      <c r="Z1432">
        <f t="shared" si="269"/>
        <v>350</v>
      </c>
    </row>
    <row r="1433" spans="1:26">
      <c r="A1433" t="str">
        <f t="shared" si="274"/>
        <v>rt5</v>
      </c>
      <c r="B1433" t="str">
        <f t="shared" si="275"/>
        <v>루틴5</v>
      </c>
      <c r="C1433">
        <v>12</v>
      </c>
      <c r="D1433">
        <v>13</v>
      </c>
      <c r="E1433">
        <f t="shared" ca="1" si="272"/>
        <v>85</v>
      </c>
      <c r="F1433">
        <f ca="1">(60+SUMIF(OFFSET(N1433,-$C1433+1,0,$C1433),"EN",OFFSET(O1433,-$C1433+1,0,$C1433)))*SummonTypeTable!$Q$2</f>
        <v>166.66666666666666</v>
      </c>
      <c r="G1433" t="str">
        <f ca="1">IF(C1433=1,60*SummonTypeTable!$Q$2-OFFSET(F1433,0,-1),
IF(F1433&lt;&gt;OFFSET(F1433,-1,0),OFFSET(F1433,-1,0)-OFFSET(F1433,0,-1),""))</f>
        <v/>
      </c>
      <c r="H1433" t="str">
        <f ca="1">IF(C1433=1,60*SummonTypeTable!$Q$2/OFFSET(F1433,0,-1),
IF(F1433&lt;&gt;OFFSET(F1433,-1,0),OFFSET(F1433,-1,0)/OFFSET(F1433,0,-1),""))</f>
        <v/>
      </c>
      <c r="I1433">
        <f ca="1">(60+SUMIF(OFFSET(N1433,-$C1433+1,0,$C1433),"EN",OFFSET(O1433,-$C1433+1,0,$C1433))+SUMIF(OFFSET(S1433,-$C1433+1,0,$C1433),"EN",OFFSET(T1433,-$C1433+1,0,$C1433)))*SummonTypeTable!$Q$2</f>
        <v>166.66666666666666</v>
      </c>
      <c r="J1433" t="str">
        <f ca="1">IF(C1433=1,60*SummonTypeTable!$Q$2-OFFSET(I1433,0,-4),
IF(I1433&lt;&gt;OFFSET(I1433,-1,0),OFFSET(I1433,-1,0)-OFFSET(I1433,0,-4),""))</f>
        <v/>
      </c>
      <c r="K1433" t="str">
        <f ca="1">IF(C1433=1,60*SummonTypeTable!$Q$2/OFFSET(I1433,0,-4),
IF(I1433&lt;&gt;OFFSET(I1433,-1,0),OFFSET(I1433,-1,0)/OFFSET(I1433,0,-4),""))</f>
        <v/>
      </c>
      <c r="L1433" t="str">
        <f t="shared" ca="1" si="273"/>
        <v>cu</v>
      </c>
      <c r="M1433" t="s">
        <v>81</v>
      </c>
      <c r="N1433" t="s">
        <v>147</v>
      </c>
      <c r="O1433">
        <v>750</v>
      </c>
      <c r="P1433" t="str">
        <f t="shared" si="264"/>
        <v/>
      </c>
      <c r="Q1433" t="str">
        <f t="shared" ca="1" si="271"/>
        <v>cu</v>
      </c>
      <c r="R1433" t="s">
        <v>81</v>
      </c>
      <c r="S1433" t="s">
        <v>147</v>
      </c>
      <c r="T1433">
        <v>375</v>
      </c>
      <c r="U1433" t="str">
        <f t="shared" ca="1" si="270"/>
        <v>cu</v>
      </c>
      <c r="V1433" t="str">
        <f t="shared" si="265"/>
        <v>GO</v>
      </c>
      <c r="W1433">
        <f t="shared" si="266"/>
        <v>750</v>
      </c>
      <c r="X1433" t="str">
        <f t="shared" ca="1" si="267"/>
        <v>cu</v>
      </c>
      <c r="Y1433" t="str">
        <f t="shared" si="268"/>
        <v>GO</v>
      </c>
      <c r="Z1433">
        <f t="shared" si="269"/>
        <v>375</v>
      </c>
    </row>
    <row r="1434" spans="1:26">
      <c r="A1434" t="str">
        <f t="shared" si="274"/>
        <v>rt5</v>
      </c>
      <c r="B1434" t="str">
        <f t="shared" si="275"/>
        <v>루틴5</v>
      </c>
      <c r="C1434">
        <v>13</v>
      </c>
      <c r="D1434">
        <v>5</v>
      </c>
      <c r="E1434">
        <f t="shared" ca="1" si="272"/>
        <v>90</v>
      </c>
      <c r="F1434">
        <f ca="1">(60+SUMIF(OFFSET(N1434,-$C1434+1,0,$C1434),"EN",OFFSET(O1434,-$C1434+1,0,$C1434)))*SummonTypeTable!$Q$2</f>
        <v>166.66666666666666</v>
      </c>
      <c r="G1434" t="str">
        <f ca="1">IF(C1434=1,60*SummonTypeTable!$Q$2-OFFSET(F1434,0,-1),
IF(F1434&lt;&gt;OFFSET(F1434,-1,0),OFFSET(F1434,-1,0)-OFFSET(F1434,0,-1),""))</f>
        <v/>
      </c>
      <c r="H1434" t="str">
        <f ca="1">IF(C1434=1,60*SummonTypeTable!$Q$2/OFFSET(F1434,0,-1),
IF(F1434&lt;&gt;OFFSET(F1434,-1,0),OFFSET(F1434,-1,0)/OFFSET(F1434,0,-1),""))</f>
        <v/>
      </c>
      <c r="I1434">
        <f ca="1">(60+SUMIF(OFFSET(N1434,-$C1434+1,0,$C1434),"EN",OFFSET(O1434,-$C1434+1,0,$C1434))+SUMIF(OFFSET(S1434,-$C1434+1,0,$C1434),"EN",OFFSET(T1434,-$C1434+1,0,$C1434)))*SummonTypeTable!$Q$2</f>
        <v>166.66666666666666</v>
      </c>
      <c r="J1434" t="str">
        <f ca="1">IF(C1434=1,60*SummonTypeTable!$Q$2-OFFSET(I1434,0,-4),
IF(I1434&lt;&gt;OFFSET(I1434,-1,0),OFFSET(I1434,-1,0)-OFFSET(I1434,0,-4),""))</f>
        <v/>
      </c>
      <c r="K1434" t="str">
        <f ca="1">IF(C1434=1,60*SummonTypeTable!$Q$2/OFFSET(I1434,0,-4),
IF(I1434&lt;&gt;OFFSET(I1434,-1,0),OFFSET(I1434,-1,0)/OFFSET(I1434,0,-4),""))</f>
        <v/>
      </c>
      <c r="L1434" t="str">
        <f t="shared" ca="1" si="273"/>
        <v>it</v>
      </c>
      <c r="M1434" t="s">
        <v>139</v>
      </c>
      <c r="N1434" t="s">
        <v>138</v>
      </c>
      <c r="O1434">
        <v>1</v>
      </c>
      <c r="P1434" t="str">
        <f t="shared" si="264"/>
        <v/>
      </c>
      <c r="Q1434" t="str">
        <f t="shared" ca="1" si="271"/>
        <v>cu</v>
      </c>
      <c r="R1434" t="s">
        <v>81</v>
      </c>
      <c r="S1434" t="s">
        <v>147</v>
      </c>
      <c r="T1434">
        <v>400</v>
      </c>
      <c r="U1434" t="str">
        <f t="shared" ca="1" si="270"/>
        <v>it</v>
      </c>
      <c r="V1434" t="str">
        <f t="shared" si="265"/>
        <v>Cash_sSpellGacha</v>
      </c>
      <c r="W1434">
        <f t="shared" si="266"/>
        <v>1</v>
      </c>
      <c r="X1434" t="str">
        <f t="shared" ca="1" si="267"/>
        <v>cu</v>
      </c>
      <c r="Y1434" t="str">
        <f t="shared" si="268"/>
        <v>GO</v>
      </c>
      <c r="Z1434">
        <f t="shared" si="269"/>
        <v>400</v>
      </c>
    </row>
    <row r="1435" spans="1:26">
      <c r="A1435" t="str">
        <f t="shared" si="274"/>
        <v>rt5</v>
      </c>
      <c r="B1435" t="str">
        <f t="shared" si="275"/>
        <v>루틴5</v>
      </c>
      <c r="C1435">
        <v>14</v>
      </c>
      <c r="D1435">
        <v>10</v>
      </c>
      <c r="E1435">
        <f t="shared" ca="1" si="272"/>
        <v>100</v>
      </c>
      <c r="F1435">
        <f ca="1">(60+SUMIF(OFFSET(N1435,-$C1435+1,0,$C1435),"EN",OFFSET(O1435,-$C1435+1,0,$C1435)))*SummonTypeTable!$Q$2</f>
        <v>166.66666666666666</v>
      </c>
      <c r="G1435" t="str">
        <f ca="1">IF(C1435=1,60*SummonTypeTable!$Q$2-OFFSET(F1435,0,-1),
IF(F1435&lt;&gt;OFFSET(F1435,-1,0),OFFSET(F1435,-1,0)-OFFSET(F1435,0,-1),""))</f>
        <v/>
      </c>
      <c r="H1435" t="str">
        <f ca="1">IF(C1435=1,60*SummonTypeTable!$Q$2/OFFSET(F1435,0,-1),
IF(F1435&lt;&gt;OFFSET(F1435,-1,0),OFFSET(F1435,-1,0)/OFFSET(F1435,0,-1),""))</f>
        <v/>
      </c>
      <c r="I1435">
        <f ca="1">(60+SUMIF(OFFSET(N1435,-$C1435+1,0,$C1435),"EN",OFFSET(O1435,-$C1435+1,0,$C1435))+SUMIF(OFFSET(S1435,-$C1435+1,0,$C1435),"EN",OFFSET(T1435,-$C1435+1,0,$C1435)))*SummonTypeTable!$Q$2</f>
        <v>166.66666666666666</v>
      </c>
      <c r="J1435" t="str">
        <f ca="1">IF(C1435=1,60*SummonTypeTable!$Q$2-OFFSET(I1435,0,-4),
IF(I1435&lt;&gt;OFFSET(I1435,-1,0),OFFSET(I1435,-1,0)-OFFSET(I1435,0,-4),""))</f>
        <v/>
      </c>
      <c r="K1435" t="str">
        <f ca="1">IF(C1435=1,60*SummonTypeTable!$Q$2/OFFSET(I1435,0,-4),
IF(I1435&lt;&gt;OFFSET(I1435,-1,0),OFFSET(I1435,-1,0)/OFFSET(I1435,0,-4),""))</f>
        <v/>
      </c>
      <c r="L1435" t="str">
        <f t="shared" ca="1" si="273"/>
        <v>cu</v>
      </c>
      <c r="M1435" t="s">
        <v>81</v>
      </c>
      <c r="N1435" t="s">
        <v>153</v>
      </c>
      <c r="O1435">
        <v>3</v>
      </c>
      <c r="P1435" t="str">
        <f t="shared" si="264"/>
        <v/>
      </c>
      <c r="Q1435" t="str">
        <f t="shared" ca="1" si="271"/>
        <v>cu</v>
      </c>
      <c r="R1435" t="s">
        <v>81</v>
      </c>
      <c r="S1435" t="s">
        <v>153</v>
      </c>
      <c r="T1435">
        <v>1</v>
      </c>
      <c r="U1435" t="str">
        <f t="shared" ca="1" si="270"/>
        <v>cu</v>
      </c>
      <c r="V1435" t="str">
        <f t="shared" si="265"/>
        <v>DI</v>
      </c>
      <c r="W1435">
        <f t="shared" si="266"/>
        <v>3</v>
      </c>
      <c r="X1435" t="str">
        <f t="shared" ca="1" si="267"/>
        <v>cu</v>
      </c>
      <c r="Y1435" t="str">
        <f t="shared" si="268"/>
        <v>DI</v>
      </c>
      <c r="Z1435">
        <f t="shared" si="269"/>
        <v>1</v>
      </c>
    </row>
    <row r="1436" spans="1:26">
      <c r="A1436" t="str">
        <f t="shared" si="274"/>
        <v>rt5</v>
      </c>
      <c r="B1436" t="str">
        <f t="shared" si="275"/>
        <v>루틴5</v>
      </c>
      <c r="C1436">
        <v>15</v>
      </c>
      <c r="D1436">
        <v>16</v>
      </c>
      <c r="E1436">
        <f t="shared" ca="1" si="272"/>
        <v>116</v>
      </c>
      <c r="F1436">
        <f ca="1">(60+SUMIF(OFFSET(N1436,-$C1436+1,0,$C1436),"EN",OFFSET(O1436,-$C1436+1,0,$C1436)))*SummonTypeTable!$Q$2</f>
        <v>166.66666666666666</v>
      </c>
      <c r="G1436" t="str">
        <f ca="1">IF(C1436=1,60*SummonTypeTable!$Q$2-OFFSET(F1436,0,-1),
IF(F1436&lt;&gt;OFFSET(F1436,-1,0),OFFSET(F1436,-1,0)-OFFSET(F1436,0,-1),""))</f>
        <v/>
      </c>
      <c r="H1436" t="str">
        <f ca="1">IF(C1436=1,60*SummonTypeTable!$Q$2/OFFSET(F1436,0,-1),
IF(F1436&lt;&gt;OFFSET(F1436,-1,0),OFFSET(F1436,-1,0)/OFFSET(F1436,0,-1),""))</f>
        <v/>
      </c>
      <c r="I1436">
        <f ca="1">(60+SUMIF(OFFSET(N1436,-$C1436+1,0,$C1436),"EN",OFFSET(O1436,-$C1436+1,0,$C1436))+SUMIF(OFFSET(S1436,-$C1436+1,0,$C1436),"EN",OFFSET(T1436,-$C1436+1,0,$C1436)))*SummonTypeTable!$Q$2</f>
        <v>166.66666666666666</v>
      </c>
      <c r="J1436" t="str">
        <f ca="1">IF(C1436=1,60*SummonTypeTable!$Q$2-OFFSET(I1436,0,-4),
IF(I1436&lt;&gt;OFFSET(I1436,-1,0),OFFSET(I1436,-1,0)-OFFSET(I1436,0,-4),""))</f>
        <v/>
      </c>
      <c r="K1436" t="str">
        <f ca="1">IF(C1436=1,60*SummonTypeTable!$Q$2/OFFSET(I1436,0,-4),
IF(I1436&lt;&gt;OFFSET(I1436,-1,0),OFFSET(I1436,-1,0)/OFFSET(I1436,0,-4),""))</f>
        <v/>
      </c>
      <c r="L1436" t="str">
        <f t="shared" ca="1" si="273"/>
        <v>cu</v>
      </c>
      <c r="M1436" t="s">
        <v>81</v>
      </c>
      <c r="N1436" t="s">
        <v>147</v>
      </c>
      <c r="O1436">
        <v>900</v>
      </c>
      <c r="P1436" t="str">
        <f t="shared" si="264"/>
        <v/>
      </c>
      <c r="Q1436" t="str">
        <f t="shared" ca="1" si="271"/>
        <v>cu</v>
      </c>
      <c r="R1436" t="s">
        <v>81</v>
      </c>
      <c r="S1436" t="s">
        <v>147</v>
      </c>
      <c r="T1436">
        <v>450</v>
      </c>
      <c r="U1436" t="str">
        <f t="shared" ca="1" si="270"/>
        <v>cu</v>
      </c>
      <c r="V1436" t="str">
        <f t="shared" si="265"/>
        <v>GO</v>
      </c>
      <c r="W1436">
        <f t="shared" si="266"/>
        <v>900</v>
      </c>
      <c r="X1436" t="str">
        <f t="shared" ca="1" si="267"/>
        <v>cu</v>
      </c>
      <c r="Y1436" t="str">
        <f t="shared" si="268"/>
        <v>GO</v>
      </c>
      <c r="Z1436">
        <f t="shared" si="269"/>
        <v>450</v>
      </c>
    </row>
    <row r="1437" spans="1:26">
      <c r="A1437" t="str">
        <f t="shared" si="274"/>
        <v>rt5</v>
      </c>
      <c r="B1437" t="str">
        <f t="shared" si="275"/>
        <v>루틴5</v>
      </c>
      <c r="C1437">
        <v>16</v>
      </c>
      <c r="D1437">
        <v>16</v>
      </c>
      <c r="E1437">
        <f t="shared" ca="1" si="272"/>
        <v>132</v>
      </c>
      <c r="F1437">
        <f ca="1">(60+SUMIF(OFFSET(N1437,-$C1437+1,0,$C1437),"EN",OFFSET(O1437,-$C1437+1,0,$C1437)))*SummonTypeTable!$Q$2</f>
        <v>200</v>
      </c>
      <c r="G1437">
        <f ca="1">IF(C1437=1,60*SummonTypeTable!$Q$2-OFFSET(F1437,0,-1),
IF(F1437&lt;&gt;OFFSET(F1437,-1,0),OFFSET(F1437,-1,0)-OFFSET(F1437,0,-1),""))</f>
        <v>34.666666666666657</v>
      </c>
      <c r="H1437">
        <f ca="1">IF(C1437=1,60*SummonTypeTable!$Q$2/OFFSET(F1437,0,-1),
IF(F1437&lt;&gt;OFFSET(F1437,-1,0),OFFSET(F1437,-1,0)/OFFSET(F1437,0,-1),""))</f>
        <v>1.2626262626262625</v>
      </c>
      <c r="I1437">
        <f ca="1">(60+SUMIF(OFFSET(N1437,-$C1437+1,0,$C1437),"EN",OFFSET(O1437,-$C1437+1,0,$C1437))+SUMIF(OFFSET(S1437,-$C1437+1,0,$C1437),"EN",OFFSET(T1437,-$C1437+1,0,$C1437)))*SummonTypeTable!$Q$2</f>
        <v>200</v>
      </c>
      <c r="J1437">
        <f ca="1">IF(C1437=1,60*SummonTypeTable!$Q$2-OFFSET(I1437,0,-4),
IF(I1437&lt;&gt;OFFSET(I1437,-1,0),OFFSET(I1437,-1,0)-OFFSET(I1437,0,-4),""))</f>
        <v>34.666666666666657</v>
      </c>
      <c r="K1437">
        <f ca="1">IF(C1437=1,60*SummonTypeTable!$Q$2/OFFSET(I1437,0,-4),
IF(I1437&lt;&gt;OFFSET(I1437,-1,0),OFFSET(I1437,-1,0)/OFFSET(I1437,0,-4),""))</f>
        <v>1.2626262626262625</v>
      </c>
      <c r="L1437" t="str">
        <f t="shared" ca="1" si="273"/>
        <v>cu</v>
      </c>
      <c r="M1437" t="s">
        <v>81</v>
      </c>
      <c r="N1437" t="s">
        <v>146</v>
      </c>
      <c r="O1437">
        <v>50</v>
      </c>
      <c r="P1437" t="str">
        <f t="shared" si="264"/>
        <v>에너지너무많음</v>
      </c>
      <c r="Q1437" t="str">
        <f t="shared" ca="1" si="271"/>
        <v>cu</v>
      </c>
      <c r="R1437" t="s">
        <v>81</v>
      </c>
      <c r="S1437" t="s">
        <v>147</v>
      </c>
      <c r="T1437">
        <v>475</v>
      </c>
      <c r="U1437" t="str">
        <f t="shared" ca="1" si="270"/>
        <v>cu</v>
      </c>
      <c r="V1437" t="str">
        <f t="shared" si="265"/>
        <v>EN</v>
      </c>
      <c r="W1437">
        <f t="shared" si="266"/>
        <v>50</v>
      </c>
      <c r="X1437" t="str">
        <f t="shared" ca="1" si="267"/>
        <v>cu</v>
      </c>
      <c r="Y1437" t="str">
        <f t="shared" si="268"/>
        <v>GO</v>
      </c>
      <c r="Z1437">
        <f t="shared" si="269"/>
        <v>475</v>
      </c>
    </row>
    <row r="1438" spans="1:26">
      <c r="A1438" t="str">
        <f t="shared" si="274"/>
        <v>rt5</v>
      </c>
      <c r="B1438" t="str">
        <f t="shared" si="275"/>
        <v>루틴5</v>
      </c>
      <c r="C1438">
        <v>17</v>
      </c>
      <c r="D1438">
        <v>19</v>
      </c>
      <c r="E1438">
        <f t="shared" ca="1" si="272"/>
        <v>151</v>
      </c>
      <c r="F1438">
        <f ca="1">(60+SUMIF(OFFSET(N1438,-$C1438+1,0,$C1438),"EN",OFFSET(O1438,-$C1438+1,0,$C1438)))*SummonTypeTable!$Q$2</f>
        <v>200</v>
      </c>
      <c r="G1438" t="str">
        <f ca="1">IF(C1438=1,60*SummonTypeTable!$Q$2-OFFSET(F1438,0,-1),
IF(F1438&lt;&gt;OFFSET(F1438,-1,0),OFFSET(F1438,-1,0)-OFFSET(F1438,0,-1),""))</f>
        <v/>
      </c>
      <c r="H1438" t="str">
        <f ca="1">IF(C1438=1,60*SummonTypeTable!$Q$2/OFFSET(F1438,0,-1),
IF(F1438&lt;&gt;OFFSET(F1438,-1,0),OFFSET(F1438,-1,0)/OFFSET(F1438,0,-1),""))</f>
        <v/>
      </c>
      <c r="I1438">
        <f ca="1">(60+SUMIF(OFFSET(N1438,-$C1438+1,0,$C1438),"EN",OFFSET(O1438,-$C1438+1,0,$C1438))+SUMIF(OFFSET(S1438,-$C1438+1,0,$C1438),"EN",OFFSET(T1438,-$C1438+1,0,$C1438)))*SummonTypeTable!$Q$2</f>
        <v>200</v>
      </c>
      <c r="J1438" t="str">
        <f ca="1">IF(C1438=1,60*SummonTypeTable!$Q$2-OFFSET(I1438,0,-4),
IF(I1438&lt;&gt;OFFSET(I1438,-1,0),OFFSET(I1438,-1,0)-OFFSET(I1438,0,-4),""))</f>
        <v/>
      </c>
      <c r="K1438" t="str">
        <f ca="1">IF(C1438=1,60*SummonTypeTable!$Q$2/OFFSET(I1438,0,-4),
IF(I1438&lt;&gt;OFFSET(I1438,-1,0),OFFSET(I1438,-1,0)/OFFSET(I1438,0,-4),""))</f>
        <v/>
      </c>
      <c r="L1438" t="str">
        <f t="shared" ca="1" si="273"/>
        <v>cu</v>
      </c>
      <c r="M1438" t="s">
        <v>81</v>
      </c>
      <c r="N1438" t="s">
        <v>147</v>
      </c>
      <c r="O1438">
        <v>1000</v>
      </c>
      <c r="P1438" t="str">
        <f t="shared" si="264"/>
        <v/>
      </c>
      <c r="Q1438" t="str">
        <f t="shared" ca="1" si="271"/>
        <v>cu</v>
      </c>
      <c r="R1438" t="s">
        <v>81</v>
      </c>
      <c r="S1438" t="s">
        <v>147</v>
      </c>
      <c r="T1438">
        <v>500</v>
      </c>
      <c r="U1438" t="str">
        <f t="shared" ca="1" si="270"/>
        <v>cu</v>
      </c>
      <c r="V1438" t="str">
        <f t="shared" si="265"/>
        <v>GO</v>
      </c>
      <c r="W1438">
        <f t="shared" si="266"/>
        <v>1000</v>
      </c>
      <c r="X1438" t="str">
        <f t="shared" ca="1" si="267"/>
        <v>cu</v>
      </c>
      <c r="Y1438" t="str">
        <f t="shared" si="268"/>
        <v>GO</v>
      </c>
      <c r="Z1438">
        <f t="shared" si="269"/>
        <v>500</v>
      </c>
    </row>
    <row r="1439" spans="1:26">
      <c r="A1439" t="str">
        <f t="shared" si="274"/>
        <v>rt5</v>
      </c>
      <c r="B1439" t="str">
        <f t="shared" si="275"/>
        <v>루틴5</v>
      </c>
      <c r="C1439">
        <v>18</v>
      </c>
      <c r="D1439">
        <v>12</v>
      </c>
      <c r="E1439">
        <f t="shared" ca="1" si="272"/>
        <v>163</v>
      </c>
      <c r="F1439">
        <f ca="1">(60+SUMIF(OFFSET(N1439,-$C1439+1,0,$C1439),"EN",OFFSET(O1439,-$C1439+1,0,$C1439)))*SummonTypeTable!$Q$2</f>
        <v>200</v>
      </c>
      <c r="G1439" t="str">
        <f ca="1">IF(C1439=1,60*SummonTypeTable!$Q$2-OFFSET(F1439,0,-1),
IF(F1439&lt;&gt;OFFSET(F1439,-1,0),OFFSET(F1439,-1,0)-OFFSET(F1439,0,-1),""))</f>
        <v/>
      </c>
      <c r="H1439" t="str">
        <f ca="1">IF(C1439=1,60*SummonTypeTable!$Q$2/OFFSET(F1439,0,-1),
IF(F1439&lt;&gt;OFFSET(F1439,-1,0),OFFSET(F1439,-1,0)/OFFSET(F1439,0,-1),""))</f>
        <v/>
      </c>
      <c r="I1439">
        <f ca="1">(60+SUMIF(OFFSET(N1439,-$C1439+1,0,$C1439),"EN",OFFSET(O1439,-$C1439+1,0,$C1439))+SUMIF(OFFSET(S1439,-$C1439+1,0,$C1439),"EN",OFFSET(T1439,-$C1439+1,0,$C1439)))*SummonTypeTable!$Q$2</f>
        <v>200</v>
      </c>
      <c r="J1439" t="str">
        <f ca="1">IF(C1439=1,60*SummonTypeTable!$Q$2-OFFSET(I1439,0,-4),
IF(I1439&lt;&gt;OFFSET(I1439,-1,0),OFFSET(I1439,-1,0)-OFFSET(I1439,0,-4),""))</f>
        <v/>
      </c>
      <c r="K1439" t="str">
        <f ca="1">IF(C1439=1,60*SummonTypeTable!$Q$2/OFFSET(I1439,0,-4),
IF(I1439&lt;&gt;OFFSET(I1439,-1,0),OFFSET(I1439,-1,0)/OFFSET(I1439,0,-4),""))</f>
        <v/>
      </c>
      <c r="L1439" t="str">
        <f t="shared" ca="1" si="273"/>
        <v>it</v>
      </c>
      <c r="M1439" t="s">
        <v>139</v>
      </c>
      <c r="N1439" t="s">
        <v>138</v>
      </c>
      <c r="O1439">
        <v>1</v>
      </c>
      <c r="P1439" t="str">
        <f t="shared" si="264"/>
        <v/>
      </c>
      <c r="Q1439" t="str">
        <f t="shared" ca="1" si="271"/>
        <v>cu</v>
      </c>
      <c r="R1439" t="s">
        <v>81</v>
      </c>
      <c r="S1439" t="s">
        <v>147</v>
      </c>
      <c r="T1439">
        <v>525</v>
      </c>
      <c r="U1439" t="str">
        <f t="shared" ca="1" si="270"/>
        <v>it</v>
      </c>
      <c r="V1439" t="str">
        <f t="shared" si="265"/>
        <v>Cash_sSpellGacha</v>
      </c>
      <c r="W1439">
        <f t="shared" si="266"/>
        <v>1</v>
      </c>
      <c r="X1439" t="str">
        <f t="shared" ca="1" si="267"/>
        <v>cu</v>
      </c>
      <c r="Y1439" t="str">
        <f t="shared" si="268"/>
        <v>GO</v>
      </c>
      <c r="Z1439">
        <f t="shared" si="269"/>
        <v>525</v>
      </c>
    </row>
    <row r="1440" spans="1:26">
      <c r="A1440" t="str">
        <f t="shared" si="274"/>
        <v>rt5</v>
      </c>
      <c r="B1440" t="str">
        <f t="shared" si="275"/>
        <v>루틴5</v>
      </c>
      <c r="C1440">
        <v>19</v>
      </c>
      <c r="D1440">
        <v>5</v>
      </c>
      <c r="E1440">
        <f t="shared" ca="1" si="272"/>
        <v>168</v>
      </c>
      <c r="F1440">
        <f ca="1">(60+SUMIF(OFFSET(N1440,-$C1440+1,0,$C1440),"EN",OFFSET(O1440,-$C1440+1,0,$C1440)))*SummonTypeTable!$Q$2</f>
        <v>236.66666666666666</v>
      </c>
      <c r="G1440">
        <f ca="1">IF(C1440=1,60*SummonTypeTable!$Q$2-OFFSET(F1440,0,-1),
IF(F1440&lt;&gt;OFFSET(F1440,-1,0),OFFSET(F1440,-1,0)-OFFSET(F1440,0,-1),""))</f>
        <v>32</v>
      </c>
      <c r="H1440">
        <f ca="1">IF(C1440=1,60*SummonTypeTable!$Q$2/OFFSET(F1440,0,-1),
IF(F1440&lt;&gt;OFFSET(F1440,-1,0),OFFSET(F1440,-1,0)/OFFSET(F1440,0,-1),""))</f>
        <v>1.1904761904761905</v>
      </c>
      <c r="I1440">
        <f ca="1">(60+SUMIF(OFFSET(N1440,-$C1440+1,0,$C1440),"EN",OFFSET(O1440,-$C1440+1,0,$C1440))+SUMIF(OFFSET(S1440,-$C1440+1,0,$C1440),"EN",OFFSET(T1440,-$C1440+1,0,$C1440)))*SummonTypeTable!$Q$2</f>
        <v>236.66666666666666</v>
      </c>
      <c r="J1440">
        <f ca="1">IF(C1440=1,60*SummonTypeTable!$Q$2-OFFSET(I1440,0,-4),
IF(I1440&lt;&gt;OFFSET(I1440,-1,0),OFFSET(I1440,-1,0)-OFFSET(I1440,0,-4),""))</f>
        <v>32</v>
      </c>
      <c r="K1440">
        <f ca="1">IF(C1440=1,60*SummonTypeTable!$Q$2/OFFSET(I1440,0,-4),
IF(I1440&lt;&gt;OFFSET(I1440,-1,0),OFFSET(I1440,-1,0)/OFFSET(I1440,0,-4),""))</f>
        <v>1.1904761904761905</v>
      </c>
      <c r="L1440" t="str">
        <f t="shared" ca="1" si="273"/>
        <v>cu</v>
      </c>
      <c r="M1440" t="s">
        <v>81</v>
      </c>
      <c r="N1440" t="s">
        <v>146</v>
      </c>
      <c r="O1440">
        <v>55</v>
      </c>
      <c r="P1440" t="str">
        <f t="shared" si="264"/>
        <v>에너지너무많음</v>
      </c>
      <c r="Q1440" t="str">
        <f t="shared" ca="1" si="271"/>
        <v>cu</v>
      </c>
      <c r="R1440" t="s">
        <v>81</v>
      </c>
      <c r="S1440" t="s">
        <v>147</v>
      </c>
      <c r="T1440">
        <v>550</v>
      </c>
      <c r="U1440" t="str">
        <f t="shared" ca="1" si="270"/>
        <v>cu</v>
      </c>
      <c r="V1440" t="str">
        <f t="shared" si="265"/>
        <v>EN</v>
      </c>
      <c r="W1440">
        <f t="shared" si="266"/>
        <v>55</v>
      </c>
      <c r="X1440" t="str">
        <f t="shared" ca="1" si="267"/>
        <v>cu</v>
      </c>
      <c r="Y1440" t="str">
        <f t="shared" si="268"/>
        <v>GO</v>
      </c>
      <c r="Z1440">
        <f t="shared" si="269"/>
        <v>550</v>
      </c>
    </row>
    <row r="1441" spans="1:26">
      <c r="A1441" t="str">
        <f t="shared" si="274"/>
        <v>rt5</v>
      </c>
      <c r="B1441" t="str">
        <f t="shared" si="275"/>
        <v>루틴5</v>
      </c>
      <c r="C1441">
        <v>20</v>
      </c>
      <c r="D1441">
        <v>15</v>
      </c>
      <c r="E1441">
        <f t="shared" ca="1" si="272"/>
        <v>183</v>
      </c>
      <c r="F1441">
        <f ca="1">(60+SUMIF(OFFSET(N1441,-$C1441+1,0,$C1441),"EN",OFFSET(O1441,-$C1441+1,0,$C1441)))*SummonTypeTable!$Q$2</f>
        <v>236.66666666666666</v>
      </c>
      <c r="G1441" t="str">
        <f ca="1">IF(C1441=1,60*SummonTypeTable!$Q$2-OFFSET(F1441,0,-1),
IF(F1441&lt;&gt;OFFSET(F1441,-1,0),OFFSET(F1441,-1,0)-OFFSET(F1441,0,-1),""))</f>
        <v/>
      </c>
      <c r="H1441" t="str">
        <f ca="1">IF(C1441=1,60*SummonTypeTable!$Q$2/OFFSET(F1441,0,-1),
IF(F1441&lt;&gt;OFFSET(F1441,-1,0),OFFSET(F1441,-1,0)/OFFSET(F1441,0,-1),""))</f>
        <v/>
      </c>
      <c r="I1441">
        <f ca="1">(60+SUMIF(OFFSET(N1441,-$C1441+1,0,$C1441),"EN",OFFSET(O1441,-$C1441+1,0,$C1441))+SUMIF(OFFSET(S1441,-$C1441+1,0,$C1441),"EN",OFFSET(T1441,-$C1441+1,0,$C1441)))*SummonTypeTable!$Q$2</f>
        <v>236.66666666666666</v>
      </c>
      <c r="J1441" t="str">
        <f ca="1">IF(C1441=1,60*SummonTypeTable!$Q$2-OFFSET(I1441,0,-4),
IF(I1441&lt;&gt;OFFSET(I1441,-1,0),OFFSET(I1441,-1,0)-OFFSET(I1441,0,-4),""))</f>
        <v/>
      </c>
      <c r="K1441" t="str">
        <f ca="1">IF(C1441=1,60*SummonTypeTable!$Q$2/OFFSET(I1441,0,-4),
IF(I1441&lt;&gt;OFFSET(I1441,-1,0),OFFSET(I1441,-1,0)/OFFSET(I1441,0,-4),""))</f>
        <v/>
      </c>
      <c r="L1441" t="str">
        <f t="shared" ca="1" si="273"/>
        <v>cu</v>
      </c>
      <c r="M1441" t="s">
        <v>81</v>
      </c>
      <c r="N1441" t="s">
        <v>147</v>
      </c>
      <c r="O1441">
        <v>1150</v>
      </c>
      <c r="P1441" t="str">
        <f t="shared" si="264"/>
        <v/>
      </c>
      <c r="Q1441" t="str">
        <f t="shared" ca="1" si="271"/>
        <v>cu</v>
      </c>
      <c r="R1441" t="s">
        <v>81</v>
      </c>
      <c r="S1441" t="s">
        <v>147</v>
      </c>
      <c r="T1441">
        <v>575</v>
      </c>
      <c r="U1441" t="str">
        <f t="shared" ca="1" si="270"/>
        <v>cu</v>
      </c>
      <c r="V1441" t="str">
        <f t="shared" si="265"/>
        <v>GO</v>
      </c>
      <c r="W1441">
        <f t="shared" si="266"/>
        <v>1150</v>
      </c>
      <c r="X1441" t="str">
        <f t="shared" ca="1" si="267"/>
        <v>cu</v>
      </c>
      <c r="Y1441" t="str">
        <f t="shared" si="268"/>
        <v>GO</v>
      </c>
      <c r="Z1441">
        <f t="shared" si="269"/>
        <v>575</v>
      </c>
    </row>
    <row r="1442" spans="1:26">
      <c r="A1442" t="str">
        <f t="shared" si="274"/>
        <v>rt5</v>
      </c>
      <c r="B1442" t="str">
        <f t="shared" si="275"/>
        <v>루틴5</v>
      </c>
      <c r="C1442">
        <v>21</v>
      </c>
      <c r="D1442">
        <v>4</v>
      </c>
      <c r="E1442">
        <f t="shared" ca="1" si="272"/>
        <v>187</v>
      </c>
      <c r="F1442">
        <f ca="1">(60+SUMIF(OFFSET(N1442,-$C1442+1,0,$C1442),"EN",OFFSET(O1442,-$C1442+1,0,$C1442)))*SummonTypeTable!$Q$2</f>
        <v>236.66666666666666</v>
      </c>
      <c r="G1442" t="str">
        <f ca="1">IF(C1442=1,60*SummonTypeTable!$Q$2-OFFSET(F1442,0,-1),
IF(F1442&lt;&gt;OFFSET(F1442,-1,0),OFFSET(F1442,-1,0)-OFFSET(F1442,0,-1),""))</f>
        <v/>
      </c>
      <c r="H1442" t="str">
        <f ca="1">IF(C1442=1,60*SummonTypeTable!$Q$2/OFFSET(F1442,0,-1),
IF(F1442&lt;&gt;OFFSET(F1442,-1,0),OFFSET(F1442,-1,0)/OFFSET(F1442,0,-1),""))</f>
        <v/>
      </c>
      <c r="I1442">
        <f ca="1">(60+SUMIF(OFFSET(N1442,-$C1442+1,0,$C1442),"EN",OFFSET(O1442,-$C1442+1,0,$C1442))+SUMIF(OFFSET(S1442,-$C1442+1,0,$C1442),"EN",OFFSET(T1442,-$C1442+1,0,$C1442)))*SummonTypeTable!$Q$2</f>
        <v>236.66666666666666</v>
      </c>
      <c r="J1442" t="str">
        <f ca="1">IF(C1442=1,60*SummonTypeTable!$Q$2-OFFSET(I1442,0,-4),
IF(I1442&lt;&gt;OFFSET(I1442,-1,0),OFFSET(I1442,-1,0)-OFFSET(I1442,0,-4),""))</f>
        <v/>
      </c>
      <c r="K1442" t="str">
        <f ca="1">IF(C1442=1,60*SummonTypeTable!$Q$2/OFFSET(I1442,0,-4),
IF(I1442&lt;&gt;OFFSET(I1442,-1,0),OFFSET(I1442,-1,0)/OFFSET(I1442,0,-4),""))</f>
        <v/>
      </c>
      <c r="L1442" t="str">
        <f t="shared" ca="1" si="273"/>
        <v>it</v>
      </c>
      <c r="M1442" t="s">
        <v>139</v>
      </c>
      <c r="N1442" t="s">
        <v>140</v>
      </c>
      <c r="O1442">
        <v>1</v>
      </c>
      <c r="P1442" t="str">
        <f t="shared" si="264"/>
        <v/>
      </c>
      <c r="Q1442" t="str">
        <f t="shared" ca="1" si="271"/>
        <v>cu</v>
      </c>
      <c r="R1442" t="s">
        <v>81</v>
      </c>
      <c r="S1442" t="s">
        <v>147</v>
      </c>
      <c r="T1442">
        <v>600</v>
      </c>
      <c r="U1442" t="str">
        <f t="shared" ca="1" si="270"/>
        <v>it</v>
      </c>
      <c r="V1442" t="str">
        <f t="shared" si="265"/>
        <v>Cash_sCharacterGacha</v>
      </c>
      <c r="W1442">
        <f t="shared" si="266"/>
        <v>1</v>
      </c>
      <c r="X1442" t="str">
        <f t="shared" ca="1" si="267"/>
        <v>cu</v>
      </c>
      <c r="Y1442" t="str">
        <f t="shared" si="268"/>
        <v>GO</v>
      </c>
      <c r="Z1442">
        <f t="shared" si="269"/>
        <v>600</v>
      </c>
    </row>
    <row r="1443" spans="1:26">
      <c r="A1443" t="str">
        <f t="shared" si="274"/>
        <v>rt5</v>
      </c>
      <c r="B1443" t="str">
        <f t="shared" si="275"/>
        <v>루틴5</v>
      </c>
      <c r="C1443">
        <v>22</v>
      </c>
      <c r="D1443">
        <v>5</v>
      </c>
      <c r="E1443">
        <f t="shared" ca="1" si="272"/>
        <v>192</v>
      </c>
      <c r="F1443">
        <f ca="1">(60+SUMIF(OFFSET(N1443,-$C1443+1,0,$C1443),"EN",OFFSET(O1443,-$C1443+1,0,$C1443)))*SummonTypeTable!$Q$2</f>
        <v>236.66666666666666</v>
      </c>
      <c r="G1443" t="str">
        <f ca="1">IF(C1443=1,60*SummonTypeTable!$Q$2-OFFSET(F1443,0,-1),
IF(F1443&lt;&gt;OFFSET(F1443,-1,0),OFFSET(F1443,-1,0)-OFFSET(F1443,0,-1),""))</f>
        <v/>
      </c>
      <c r="H1443" t="str">
        <f ca="1">IF(C1443=1,60*SummonTypeTable!$Q$2/OFFSET(F1443,0,-1),
IF(F1443&lt;&gt;OFFSET(F1443,-1,0),OFFSET(F1443,-1,0)/OFFSET(F1443,0,-1),""))</f>
        <v/>
      </c>
      <c r="I1443">
        <f ca="1">(60+SUMIF(OFFSET(N1443,-$C1443+1,0,$C1443),"EN",OFFSET(O1443,-$C1443+1,0,$C1443))+SUMIF(OFFSET(S1443,-$C1443+1,0,$C1443),"EN",OFFSET(T1443,-$C1443+1,0,$C1443)))*SummonTypeTable!$Q$2</f>
        <v>236.66666666666666</v>
      </c>
      <c r="J1443" t="str">
        <f ca="1">IF(C1443=1,60*SummonTypeTable!$Q$2-OFFSET(I1443,0,-4),
IF(I1443&lt;&gt;OFFSET(I1443,-1,0),OFFSET(I1443,-1,0)-OFFSET(I1443,0,-4),""))</f>
        <v/>
      </c>
      <c r="K1443" t="str">
        <f ca="1">IF(C1443=1,60*SummonTypeTable!$Q$2/OFFSET(I1443,0,-4),
IF(I1443&lt;&gt;OFFSET(I1443,-1,0),OFFSET(I1443,-1,0)/OFFSET(I1443,0,-4),""))</f>
        <v/>
      </c>
      <c r="L1443" t="str">
        <f t="shared" ca="1" si="273"/>
        <v>cu</v>
      </c>
      <c r="M1443" t="s">
        <v>81</v>
      </c>
      <c r="N1443" t="s">
        <v>147</v>
      </c>
      <c r="O1443">
        <v>1250</v>
      </c>
      <c r="P1443" t="str">
        <f t="shared" si="264"/>
        <v/>
      </c>
      <c r="Q1443" t="str">
        <f t="shared" ca="1" si="271"/>
        <v>cu</v>
      </c>
      <c r="R1443" t="s">
        <v>81</v>
      </c>
      <c r="S1443" t="s">
        <v>147</v>
      </c>
      <c r="T1443">
        <v>625</v>
      </c>
      <c r="U1443" t="str">
        <f t="shared" ca="1" si="270"/>
        <v>cu</v>
      </c>
      <c r="V1443" t="str">
        <f t="shared" si="265"/>
        <v>GO</v>
      </c>
      <c r="W1443">
        <f t="shared" si="266"/>
        <v>1250</v>
      </c>
      <c r="X1443" t="str">
        <f t="shared" ca="1" si="267"/>
        <v>cu</v>
      </c>
      <c r="Y1443" t="str">
        <f t="shared" si="268"/>
        <v>GO</v>
      </c>
      <c r="Z1443">
        <f t="shared" si="269"/>
        <v>625</v>
      </c>
    </row>
    <row r="1444" spans="1:26">
      <c r="A1444" t="str">
        <f t="shared" si="274"/>
        <v>rt5</v>
      </c>
      <c r="B1444" t="str">
        <f t="shared" si="275"/>
        <v>루틴5</v>
      </c>
      <c r="C1444">
        <v>23</v>
      </c>
      <c r="D1444">
        <v>16</v>
      </c>
      <c r="E1444">
        <f t="shared" ca="1" si="272"/>
        <v>208</v>
      </c>
      <c r="F1444">
        <f ca="1">(60+SUMIF(OFFSET(N1444,-$C1444+1,0,$C1444),"EN",OFFSET(O1444,-$C1444+1,0,$C1444)))*SummonTypeTable!$Q$2</f>
        <v>276.66666666666663</v>
      </c>
      <c r="G1444">
        <f ca="1">IF(C1444=1,60*SummonTypeTable!$Q$2-OFFSET(F1444,0,-1),
IF(F1444&lt;&gt;OFFSET(F1444,-1,0),OFFSET(F1444,-1,0)-OFFSET(F1444,0,-1),""))</f>
        <v>28.666666666666657</v>
      </c>
      <c r="H1444">
        <f ca="1">IF(C1444=1,60*SummonTypeTable!$Q$2/OFFSET(F1444,0,-1),
IF(F1444&lt;&gt;OFFSET(F1444,-1,0),OFFSET(F1444,-1,0)/OFFSET(F1444,0,-1),""))</f>
        <v>1.1378205128205128</v>
      </c>
      <c r="I1444">
        <f ca="1">(60+SUMIF(OFFSET(N1444,-$C1444+1,0,$C1444),"EN",OFFSET(O1444,-$C1444+1,0,$C1444))+SUMIF(OFFSET(S1444,-$C1444+1,0,$C1444),"EN",OFFSET(T1444,-$C1444+1,0,$C1444)))*SummonTypeTable!$Q$2</f>
        <v>276.66666666666663</v>
      </c>
      <c r="J1444">
        <f ca="1">IF(C1444=1,60*SummonTypeTable!$Q$2-OFFSET(I1444,0,-4),
IF(I1444&lt;&gt;OFFSET(I1444,-1,0),OFFSET(I1444,-1,0)-OFFSET(I1444,0,-4),""))</f>
        <v>28.666666666666657</v>
      </c>
      <c r="K1444">
        <f ca="1">IF(C1444=1,60*SummonTypeTable!$Q$2/OFFSET(I1444,0,-4),
IF(I1444&lt;&gt;OFFSET(I1444,-1,0),OFFSET(I1444,-1,0)/OFFSET(I1444,0,-4),""))</f>
        <v>1.1378205128205128</v>
      </c>
      <c r="L1444" t="str">
        <f t="shared" ca="1" si="273"/>
        <v>cu</v>
      </c>
      <c r="M1444" t="s">
        <v>81</v>
      </c>
      <c r="N1444" t="s">
        <v>146</v>
      </c>
      <c r="O1444">
        <v>60</v>
      </c>
      <c r="P1444" t="str">
        <f t="shared" si="264"/>
        <v>에너지너무많음</v>
      </c>
      <c r="Q1444" t="str">
        <f t="shared" ca="1" si="271"/>
        <v>cu</v>
      </c>
      <c r="R1444" t="s">
        <v>81</v>
      </c>
      <c r="S1444" t="s">
        <v>147</v>
      </c>
      <c r="T1444">
        <v>650</v>
      </c>
      <c r="U1444" t="str">
        <f t="shared" ca="1" si="270"/>
        <v>cu</v>
      </c>
      <c r="V1444" t="str">
        <f t="shared" si="265"/>
        <v>EN</v>
      </c>
      <c r="W1444">
        <f t="shared" si="266"/>
        <v>60</v>
      </c>
      <c r="X1444" t="str">
        <f t="shared" ca="1" si="267"/>
        <v>cu</v>
      </c>
      <c r="Y1444" t="str">
        <f t="shared" si="268"/>
        <v>GO</v>
      </c>
      <c r="Z1444">
        <f t="shared" si="269"/>
        <v>650</v>
      </c>
    </row>
    <row r="1445" spans="1:26">
      <c r="A1445" t="str">
        <f t="shared" si="274"/>
        <v>rt5</v>
      </c>
      <c r="B1445" t="str">
        <f t="shared" si="275"/>
        <v>루틴5</v>
      </c>
      <c r="C1445">
        <v>24</v>
      </c>
      <c r="D1445">
        <v>12</v>
      </c>
      <c r="E1445">
        <f t="shared" ca="1" si="272"/>
        <v>220</v>
      </c>
      <c r="F1445">
        <f ca="1">(60+SUMIF(OFFSET(N1445,-$C1445+1,0,$C1445),"EN",OFFSET(O1445,-$C1445+1,0,$C1445)))*SummonTypeTable!$Q$2</f>
        <v>276.66666666666663</v>
      </c>
      <c r="G1445" t="str">
        <f ca="1">IF(C1445=1,60*SummonTypeTable!$Q$2-OFFSET(F1445,0,-1),
IF(F1445&lt;&gt;OFFSET(F1445,-1,0),OFFSET(F1445,-1,0)-OFFSET(F1445,0,-1),""))</f>
        <v/>
      </c>
      <c r="H1445" t="str">
        <f ca="1">IF(C1445=1,60*SummonTypeTable!$Q$2/OFFSET(F1445,0,-1),
IF(F1445&lt;&gt;OFFSET(F1445,-1,0),OFFSET(F1445,-1,0)/OFFSET(F1445,0,-1),""))</f>
        <v/>
      </c>
      <c r="I1445">
        <f ca="1">(60+SUMIF(OFFSET(N1445,-$C1445+1,0,$C1445),"EN",OFFSET(O1445,-$C1445+1,0,$C1445))+SUMIF(OFFSET(S1445,-$C1445+1,0,$C1445),"EN",OFFSET(T1445,-$C1445+1,0,$C1445)))*SummonTypeTable!$Q$2</f>
        <v>276.66666666666663</v>
      </c>
      <c r="J1445" t="str">
        <f ca="1">IF(C1445=1,60*SummonTypeTable!$Q$2-OFFSET(I1445,0,-4),
IF(I1445&lt;&gt;OFFSET(I1445,-1,0),OFFSET(I1445,-1,0)-OFFSET(I1445,0,-4),""))</f>
        <v/>
      </c>
      <c r="K1445" t="str">
        <f ca="1">IF(C1445=1,60*SummonTypeTable!$Q$2/OFFSET(I1445,0,-4),
IF(I1445&lt;&gt;OFFSET(I1445,-1,0),OFFSET(I1445,-1,0)/OFFSET(I1445,0,-4),""))</f>
        <v/>
      </c>
      <c r="L1445" t="str">
        <f t="shared" ca="1" si="273"/>
        <v>cu</v>
      </c>
      <c r="M1445" t="s">
        <v>81</v>
      </c>
      <c r="N1445" t="s">
        <v>147</v>
      </c>
      <c r="O1445">
        <v>1350</v>
      </c>
      <c r="P1445" t="str">
        <f t="shared" si="264"/>
        <v/>
      </c>
      <c r="Q1445" t="str">
        <f t="shared" ca="1" si="271"/>
        <v>cu</v>
      </c>
      <c r="R1445" t="s">
        <v>81</v>
      </c>
      <c r="S1445" t="s">
        <v>147</v>
      </c>
      <c r="T1445">
        <v>675</v>
      </c>
      <c r="U1445" t="str">
        <f t="shared" ca="1" si="270"/>
        <v>cu</v>
      </c>
      <c r="V1445" t="str">
        <f t="shared" si="265"/>
        <v>GO</v>
      </c>
      <c r="W1445">
        <f t="shared" si="266"/>
        <v>1350</v>
      </c>
      <c r="X1445" t="str">
        <f t="shared" ca="1" si="267"/>
        <v>cu</v>
      </c>
      <c r="Y1445" t="str">
        <f t="shared" si="268"/>
        <v>GO</v>
      </c>
      <c r="Z1445">
        <f t="shared" si="269"/>
        <v>675</v>
      </c>
    </row>
    <row r="1446" spans="1:26">
      <c r="A1446" t="str">
        <f t="shared" si="274"/>
        <v>rt5</v>
      </c>
      <c r="B1446" t="str">
        <f t="shared" si="275"/>
        <v>루틴5</v>
      </c>
      <c r="C1446">
        <v>25</v>
      </c>
      <c r="D1446">
        <v>4</v>
      </c>
      <c r="E1446">
        <f t="shared" ca="1" si="272"/>
        <v>224</v>
      </c>
      <c r="F1446">
        <f ca="1">(60+SUMIF(OFFSET(N1446,-$C1446+1,0,$C1446),"EN",OFFSET(O1446,-$C1446+1,0,$C1446)))*SummonTypeTable!$Q$2</f>
        <v>276.66666666666663</v>
      </c>
      <c r="G1446" t="str">
        <f ca="1">IF(C1446=1,60*SummonTypeTable!$Q$2-OFFSET(F1446,0,-1),
IF(F1446&lt;&gt;OFFSET(F1446,-1,0),OFFSET(F1446,-1,0)-OFFSET(F1446,0,-1),""))</f>
        <v/>
      </c>
      <c r="H1446" t="str">
        <f ca="1">IF(C1446=1,60*SummonTypeTable!$Q$2/OFFSET(F1446,0,-1),
IF(F1446&lt;&gt;OFFSET(F1446,-1,0),OFFSET(F1446,-1,0)/OFFSET(F1446,0,-1),""))</f>
        <v/>
      </c>
      <c r="I1446">
        <f ca="1">(60+SUMIF(OFFSET(N1446,-$C1446+1,0,$C1446),"EN",OFFSET(O1446,-$C1446+1,0,$C1446))+SUMIF(OFFSET(S1446,-$C1446+1,0,$C1446),"EN",OFFSET(T1446,-$C1446+1,0,$C1446)))*SummonTypeTable!$Q$2</f>
        <v>276.66666666666663</v>
      </c>
      <c r="J1446" t="str">
        <f ca="1">IF(C1446=1,60*SummonTypeTable!$Q$2-OFFSET(I1446,0,-4),
IF(I1446&lt;&gt;OFFSET(I1446,-1,0),OFFSET(I1446,-1,0)-OFFSET(I1446,0,-4),""))</f>
        <v/>
      </c>
      <c r="K1446" t="str">
        <f ca="1">IF(C1446=1,60*SummonTypeTable!$Q$2/OFFSET(I1446,0,-4),
IF(I1446&lt;&gt;OFFSET(I1446,-1,0),OFFSET(I1446,-1,0)/OFFSET(I1446,0,-4),""))</f>
        <v/>
      </c>
      <c r="L1446" t="str">
        <f t="shared" ca="1" si="273"/>
        <v>it</v>
      </c>
      <c r="M1446" t="s">
        <v>139</v>
      </c>
      <c r="N1446" t="s">
        <v>138</v>
      </c>
      <c r="O1446">
        <v>1</v>
      </c>
      <c r="P1446" t="str">
        <f t="shared" si="264"/>
        <v/>
      </c>
      <c r="Q1446" t="str">
        <f t="shared" ca="1" si="271"/>
        <v>cu</v>
      </c>
      <c r="R1446" t="s">
        <v>81</v>
      </c>
      <c r="S1446" t="s">
        <v>147</v>
      </c>
      <c r="T1446">
        <v>700</v>
      </c>
      <c r="U1446" t="str">
        <f t="shared" ca="1" si="270"/>
        <v>it</v>
      </c>
      <c r="V1446" t="str">
        <f t="shared" si="265"/>
        <v>Cash_sSpellGacha</v>
      </c>
      <c r="W1446">
        <f t="shared" si="266"/>
        <v>1</v>
      </c>
      <c r="X1446" t="str">
        <f t="shared" ca="1" si="267"/>
        <v>cu</v>
      </c>
      <c r="Y1446" t="str">
        <f t="shared" si="268"/>
        <v>GO</v>
      </c>
      <c r="Z1446">
        <f t="shared" si="269"/>
        <v>700</v>
      </c>
    </row>
    <row r="1447" spans="1:26">
      <c r="A1447" t="str">
        <f t="shared" si="274"/>
        <v>rt5</v>
      </c>
      <c r="B1447" t="str">
        <f t="shared" si="275"/>
        <v>루틴5</v>
      </c>
      <c r="C1447">
        <v>26</v>
      </c>
      <c r="D1447">
        <v>5</v>
      </c>
      <c r="E1447">
        <f t="shared" ca="1" si="272"/>
        <v>229</v>
      </c>
      <c r="F1447">
        <f ca="1">(60+SUMIF(OFFSET(N1447,-$C1447+1,0,$C1447),"EN",OFFSET(O1447,-$C1447+1,0,$C1447)))*SummonTypeTable!$Q$2</f>
        <v>276.66666666666663</v>
      </c>
      <c r="G1447" t="str">
        <f ca="1">IF(C1447=1,60*SummonTypeTable!$Q$2-OFFSET(F1447,0,-1),
IF(F1447&lt;&gt;OFFSET(F1447,-1,0),OFFSET(F1447,-1,0)-OFFSET(F1447,0,-1),""))</f>
        <v/>
      </c>
      <c r="H1447" t="str">
        <f ca="1">IF(C1447=1,60*SummonTypeTable!$Q$2/OFFSET(F1447,0,-1),
IF(F1447&lt;&gt;OFFSET(F1447,-1,0),OFFSET(F1447,-1,0)/OFFSET(F1447,0,-1),""))</f>
        <v/>
      </c>
      <c r="I1447">
        <f ca="1">(60+SUMIF(OFFSET(N1447,-$C1447+1,0,$C1447),"EN",OFFSET(O1447,-$C1447+1,0,$C1447))+SUMIF(OFFSET(S1447,-$C1447+1,0,$C1447),"EN",OFFSET(T1447,-$C1447+1,0,$C1447)))*SummonTypeTable!$Q$2</f>
        <v>276.66666666666663</v>
      </c>
      <c r="J1447" t="str">
        <f ca="1">IF(C1447=1,60*SummonTypeTable!$Q$2-OFFSET(I1447,0,-4),
IF(I1447&lt;&gt;OFFSET(I1447,-1,0),OFFSET(I1447,-1,0)-OFFSET(I1447,0,-4),""))</f>
        <v/>
      </c>
      <c r="K1447" t="str">
        <f ca="1">IF(C1447=1,60*SummonTypeTable!$Q$2/OFFSET(I1447,0,-4),
IF(I1447&lt;&gt;OFFSET(I1447,-1,0),OFFSET(I1447,-1,0)/OFFSET(I1447,0,-4),""))</f>
        <v/>
      </c>
      <c r="L1447" t="str">
        <f t="shared" ca="1" si="273"/>
        <v>it</v>
      </c>
      <c r="M1447" t="s">
        <v>139</v>
      </c>
      <c r="N1447" t="s">
        <v>140</v>
      </c>
      <c r="O1447">
        <v>1</v>
      </c>
      <c r="P1447" t="str">
        <f t="shared" si="264"/>
        <v/>
      </c>
      <c r="Q1447" t="str">
        <f t="shared" ca="1" si="271"/>
        <v>cu</v>
      </c>
      <c r="R1447" t="s">
        <v>81</v>
      </c>
      <c r="S1447" t="s">
        <v>147</v>
      </c>
      <c r="T1447">
        <v>725</v>
      </c>
      <c r="U1447" t="str">
        <f t="shared" ca="1" si="270"/>
        <v>it</v>
      </c>
      <c r="V1447" t="str">
        <f t="shared" si="265"/>
        <v>Cash_sCharacterGacha</v>
      </c>
      <c r="W1447">
        <f t="shared" si="266"/>
        <v>1</v>
      </c>
      <c r="X1447" t="str">
        <f t="shared" ca="1" si="267"/>
        <v>cu</v>
      </c>
      <c r="Y1447" t="str">
        <f t="shared" si="268"/>
        <v>GO</v>
      </c>
      <c r="Z1447">
        <f t="shared" si="269"/>
        <v>725</v>
      </c>
    </row>
    <row r="1448" spans="1:26">
      <c r="A1448" t="str">
        <f t="shared" si="274"/>
        <v>rt5</v>
      </c>
      <c r="B1448" t="str">
        <f t="shared" si="275"/>
        <v>루틴5</v>
      </c>
      <c r="C1448">
        <v>27</v>
      </c>
      <c r="D1448">
        <v>5</v>
      </c>
      <c r="E1448">
        <f t="shared" ca="1" si="272"/>
        <v>234</v>
      </c>
      <c r="F1448">
        <f ca="1">(60+SUMIF(OFFSET(N1448,-$C1448+1,0,$C1448),"EN",OFFSET(O1448,-$C1448+1,0,$C1448)))*SummonTypeTable!$Q$2</f>
        <v>276.66666666666663</v>
      </c>
      <c r="G1448" t="str">
        <f ca="1">IF(C1448=1,60*SummonTypeTable!$Q$2-OFFSET(F1448,0,-1),
IF(F1448&lt;&gt;OFFSET(F1448,-1,0),OFFSET(F1448,-1,0)-OFFSET(F1448,0,-1),""))</f>
        <v/>
      </c>
      <c r="H1448" t="str">
        <f ca="1">IF(C1448=1,60*SummonTypeTable!$Q$2/OFFSET(F1448,0,-1),
IF(F1448&lt;&gt;OFFSET(F1448,-1,0),OFFSET(F1448,-1,0)/OFFSET(F1448,0,-1),""))</f>
        <v/>
      </c>
      <c r="I1448">
        <f ca="1">(60+SUMIF(OFFSET(N1448,-$C1448+1,0,$C1448),"EN",OFFSET(O1448,-$C1448+1,0,$C1448))+SUMIF(OFFSET(S1448,-$C1448+1,0,$C1448),"EN",OFFSET(T1448,-$C1448+1,0,$C1448)))*SummonTypeTable!$Q$2</f>
        <v>276.66666666666663</v>
      </c>
      <c r="J1448" t="str">
        <f ca="1">IF(C1448=1,60*SummonTypeTable!$Q$2-OFFSET(I1448,0,-4),
IF(I1448&lt;&gt;OFFSET(I1448,-1,0),OFFSET(I1448,-1,0)-OFFSET(I1448,0,-4),""))</f>
        <v/>
      </c>
      <c r="K1448" t="str">
        <f ca="1">IF(C1448=1,60*SummonTypeTable!$Q$2/OFFSET(I1448,0,-4),
IF(I1448&lt;&gt;OFFSET(I1448,-1,0),OFFSET(I1448,-1,0)/OFFSET(I1448,0,-4),""))</f>
        <v/>
      </c>
      <c r="L1448" t="str">
        <f t="shared" ca="1" si="273"/>
        <v>cu</v>
      </c>
      <c r="M1448" t="s">
        <v>81</v>
      </c>
      <c r="N1448" t="s">
        <v>147</v>
      </c>
      <c r="O1448">
        <v>1500</v>
      </c>
      <c r="P1448" t="str">
        <f t="shared" si="264"/>
        <v/>
      </c>
      <c r="Q1448" t="str">
        <f t="shared" ca="1" si="271"/>
        <v>cu</v>
      </c>
      <c r="R1448" t="s">
        <v>81</v>
      </c>
      <c r="S1448" t="s">
        <v>147</v>
      </c>
      <c r="T1448">
        <v>750</v>
      </c>
      <c r="U1448" t="str">
        <f t="shared" ca="1" si="270"/>
        <v>cu</v>
      </c>
      <c r="V1448" t="str">
        <f t="shared" si="265"/>
        <v>GO</v>
      </c>
      <c r="W1448">
        <f t="shared" si="266"/>
        <v>1500</v>
      </c>
      <c r="X1448" t="str">
        <f t="shared" ca="1" si="267"/>
        <v>cu</v>
      </c>
      <c r="Y1448" t="str">
        <f t="shared" si="268"/>
        <v>GO</v>
      </c>
      <c r="Z1448">
        <f t="shared" si="269"/>
        <v>750</v>
      </c>
    </row>
    <row r="1449" spans="1:26">
      <c r="A1449" t="str">
        <f t="shared" si="274"/>
        <v>rt5</v>
      </c>
      <c r="B1449" t="str">
        <f t="shared" si="275"/>
        <v>루틴5</v>
      </c>
      <c r="C1449">
        <v>28</v>
      </c>
      <c r="D1449">
        <v>10</v>
      </c>
      <c r="E1449">
        <f t="shared" ca="1" si="272"/>
        <v>244</v>
      </c>
      <c r="F1449">
        <f ca="1">(60+SUMIF(OFFSET(N1449,-$C1449+1,0,$C1449),"EN",OFFSET(O1449,-$C1449+1,0,$C1449)))*SummonTypeTable!$Q$2</f>
        <v>276.66666666666663</v>
      </c>
      <c r="G1449" t="str">
        <f ca="1">IF(C1449=1,60*SummonTypeTable!$Q$2-OFFSET(F1449,0,-1),
IF(F1449&lt;&gt;OFFSET(F1449,-1,0),OFFSET(F1449,-1,0)-OFFSET(F1449,0,-1),""))</f>
        <v/>
      </c>
      <c r="H1449" t="str">
        <f ca="1">IF(C1449=1,60*SummonTypeTable!$Q$2/OFFSET(F1449,0,-1),
IF(F1449&lt;&gt;OFFSET(F1449,-1,0),OFFSET(F1449,-1,0)/OFFSET(F1449,0,-1),""))</f>
        <v/>
      </c>
      <c r="I1449">
        <f ca="1">(60+SUMIF(OFFSET(N1449,-$C1449+1,0,$C1449),"EN",OFFSET(O1449,-$C1449+1,0,$C1449))+SUMIF(OFFSET(S1449,-$C1449+1,0,$C1449),"EN",OFFSET(T1449,-$C1449+1,0,$C1449)))*SummonTypeTable!$Q$2</f>
        <v>276.66666666666663</v>
      </c>
      <c r="J1449" t="str">
        <f ca="1">IF(C1449=1,60*SummonTypeTable!$Q$2-OFFSET(I1449,0,-4),
IF(I1449&lt;&gt;OFFSET(I1449,-1,0),OFFSET(I1449,-1,0)-OFFSET(I1449,0,-4),""))</f>
        <v/>
      </c>
      <c r="K1449" t="str">
        <f ca="1">IF(C1449=1,60*SummonTypeTable!$Q$2/OFFSET(I1449,0,-4),
IF(I1449&lt;&gt;OFFSET(I1449,-1,0),OFFSET(I1449,-1,0)/OFFSET(I1449,0,-4),""))</f>
        <v/>
      </c>
      <c r="L1449" t="str">
        <f t="shared" ca="1" si="273"/>
        <v>it</v>
      </c>
      <c r="M1449" t="s">
        <v>139</v>
      </c>
      <c r="N1449" t="s">
        <v>138</v>
      </c>
      <c r="O1449">
        <v>1</v>
      </c>
      <c r="P1449" t="str">
        <f t="shared" si="264"/>
        <v/>
      </c>
      <c r="Q1449" t="str">
        <f t="shared" ca="1" si="271"/>
        <v>cu</v>
      </c>
      <c r="R1449" t="s">
        <v>81</v>
      </c>
      <c r="S1449" t="s">
        <v>147</v>
      </c>
      <c r="T1449">
        <v>775</v>
      </c>
      <c r="U1449" t="str">
        <f t="shared" ca="1" si="270"/>
        <v>it</v>
      </c>
      <c r="V1449" t="str">
        <f t="shared" si="265"/>
        <v>Cash_sSpellGacha</v>
      </c>
      <c r="W1449">
        <f t="shared" si="266"/>
        <v>1</v>
      </c>
      <c r="X1449" t="str">
        <f t="shared" ca="1" si="267"/>
        <v>cu</v>
      </c>
      <c r="Y1449" t="str">
        <f t="shared" si="268"/>
        <v>GO</v>
      </c>
      <c r="Z1449">
        <f t="shared" si="269"/>
        <v>775</v>
      </c>
    </row>
    <row r="1450" spans="1:26">
      <c r="A1450" t="str">
        <f t="shared" si="274"/>
        <v>rt5</v>
      </c>
      <c r="B1450" t="str">
        <f t="shared" si="275"/>
        <v>루틴5</v>
      </c>
      <c r="C1450">
        <v>29</v>
      </c>
      <c r="D1450">
        <v>8</v>
      </c>
      <c r="E1450">
        <f t="shared" ca="1" si="272"/>
        <v>252</v>
      </c>
      <c r="F1450">
        <f ca="1">(60+SUMIF(OFFSET(N1450,-$C1450+1,0,$C1450),"EN",OFFSET(O1450,-$C1450+1,0,$C1450)))*SummonTypeTable!$Q$2</f>
        <v>320</v>
      </c>
      <c r="G1450">
        <f ca="1">IF(C1450=1,60*SummonTypeTable!$Q$2-OFFSET(F1450,0,-1),
IF(F1450&lt;&gt;OFFSET(F1450,-1,0),OFFSET(F1450,-1,0)-OFFSET(F1450,0,-1),""))</f>
        <v>24.666666666666629</v>
      </c>
      <c r="H1450">
        <f ca="1">IF(C1450=1,60*SummonTypeTable!$Q$2/OFFSET(F1450,0,-1),
IF(F1450&lt;&gt;OFFSET(F1450,-1,0),OFFSET(F1450,-1,0)/OFFSET(F1450,0,-1),""))</f>
        <v>1.0978835978835977</v>
      </c>
      <c r="I1450">
        <f ca="1">(60+SUMIF(OFFSET(N1450,-$C1450+1,0,$C1450),"EN",OFFSET(O1450,-$C1450+1,0,$C1450))+SUMIF(OFFSET(S1450,-$C1450+1,0,$C1450),"EN",OFFSET(T1450,-$C1450+1,0,$C1450)))*SummonTypeTable!$Q$2</f>
        <v>320</v>
      </c>
      <c r="J1450">
        <f ca="1">IF(C1450=1,60*SummonTypeTable!$Q$2-OFFSET(I1450,0,-4),
IF(I1450&lt;&gt;OFFSET(I1450,-1,0),OFFSET(I1450,-1,0)-OFFSET(I1450,0,-4),""))</f>
        <v>24.666666666666629</v>
      </c>
      <c r="K1450">
        <f ca="1">IF(C1450=1,60*SummonTypeTable!$Q$2/OFFSET(I1450,0,-4),
IF(I1450&lt;&gt;OFFSET(I1450,-1,0),OFFSET(I1450,-1,0)/OFFSET(I1450,0,-4),""))</f>
        <v>1.0978835978835977</v>
      </c>
      <c r="L1450" t="str">
        <f t="shared" ca="1" si="273"/>
        <v>cu</v>
      </c>
      <c r="M1450" t="s">
        <v>81</v>
      </c>
      <c r="N1450" t="s">
        <v>146</v>
      </c>
      <c r="O1450">
        <v>65</v>
      </c>
      <c r="P1450" t="str">
        <f t="shared" si="264"/>
        <v>에너지너무많음</v>
      </c>
      <c r="Q1450" t="str">
        <f t="shared" ca="1" si="271"/>
        <v>cu</v>
      </c>
      <c r="R1450" t="s">
        <v>81</v>
      </c>
      <c r="S1450" t="s">
        <v>147</v>
      </c>
      <c r="T1450">
        <v>800</v>
      </c>
      <c r="U1450" t="str">
        <f t="shared" ca="1" si="270"/>
        <v>cu</v>
      </c>
      <c r="V1450" t="str">
        <f t="shared" si="265"/>
        <v>EN</v>
      </c>
      <c r="W1450">
        <f t="shared" si="266"/>
        <v>65</v>
      </c>
      <c r="X1450" t="str">
        <f t="shared" ca="1" si="267"/>
        <v>cu</v>
      </c>
      <c r="Y1450" t="str">
        <f t="shared" si="268"/>
        <v>GO</v>
      </c>
      <c r="Z1450">
        <f t="shared" si="269"/>
        <v>800</v>
      </c>
    </row>
    <row r="1451" spans="1:26">
      <c r="A1451" t="str">
        <f t="shared" si="274"/>
        <v>rt5</v>
      </c>
      <c r="B1451" t="str">
        <f t="shared" si="275"/>
        <v>루틴5</v>
      </c>
      <c r="C1451">
        <v>30</v>
      </c>
      <c r="D1451">
        <v>48</v>
      </c>
      <c r="E1451">
        <f t="shared" ca="1" si="272"/>
        <v>300</v>
      </c>
      <c r="F1451">
        <f ca="1">(60+SUMIF(OFFSET(N1451,-$C1451+1,0,$C1451),"EN",OFFSET(O1451,-$C1451+1,0,$C1451)))*SummonTypeTable!$Q$2</f>
        <v>320</v>
      </c>
      <c r="G1451" t="str">
        <f ca="1">IF(C1451=1,60*SummonTypeTable!$Q$2-OFFSET(F1451,0,-1),
IF(F1451&lt;&gt;OFFSET(F1451,-1,0),OFFSET(F1451,-1,0)-OFFSET(F1451,0,-1),""))</f>
        <v/>
      </c>
      <c r="H1451" t="str">
        <f ca="1">IF(C1451=1,60*SummonTypeTable!$Q$2/OFFSET(F1451,0,-1),
IF(F1451&lt;&gt;OFFSET(F1451,-1,0),OFFSET(F1451,-1,0)/OFFSET(F1451,0,-1),""))</f>
        <v/>
      </c>
      <c r="I1451">
        <f ca="1">(60+SUMIF(OFFSET(N1451,-$C1451+1,0,$C1451),"EN",OFFSET(O1451,-$C1451+1,0,$C1451))+SUMIF(OFFSET(S1451,-$C1451+1,0,$C1451),"EN",OFFSET(T1451,-$C1451+1,0,$C1451)))*SummonTypeTable!$Q$2</f>
        <v>320</v>
      </c>
      <c r="J1451" t="str">
        <f ca="1">IF(C1451=1,60*SummonTypeTable!$Q$2-OFFSET(I1451,0,-4),
IF(I1451&lt;&gt;OFFSET(I1451,-1,0),OFFSET(I1451,-1,0)-OFFSET(I1451,0,-4),""))</f>
        <v/>
      </c>
      <c r="K1451" t="str">
        <f ca="1">IF(C1451=1,60*SummonTypeTable!$Q$2/OFFSET(I1451,0,-4),
IF(I1451&lt;&gt;OFFSET(I1451,-1,0),OFFSET(I1451,-1,0)/OFFSET(I1451,0,-4),""))</f>
        <v/>
      </c>
      <c r="L1451" t="str">
        <f t="shared" ca="1" si="273"/>
        <v>cu</v>
      </c>
      <c r="M1451" t="s">
        <v>81</v>
      </c>
      <c r="N1451" t="s">
        <v>147</v>
      </c>
      <c r="O1451">
        <v>1650</v>
      </c>
      <c r="P1451" t="str">
        <f t="shared" si="264"/>
        <v/>
      </c>
      <c r="Q1451" t="str">
        <f t="shared" ca="1" si="271"/>
        <v>cu</v>
      </c>
      <c r="R1451" t="s">
        <v>81</v>
      </c>
      <c r="S1451" t="s">
        <v>147</v>
      </c>
      <c r="T1451">
        <v>825</v>
      </c>
      <c r="U1451" t="str">
        <f t="shared" ca="1" si="270"/>
        <v>cu</v>
      </c>
      <c r="V1451" t="str">
        <f t="shared" si="265"/>
        <v>GO</v>
      </c>
      <c r="W1451">
        <f t="shared" si="266"/>
        <v>1650</v>
      </c>
      <c r="X1451" t="str">
        <f t="shared" ca="1" si="267"/>
        <v>cu</v>
      </c>
      <c r="Y1451" t="str">
        <f t="shared" si="268"/>
        <v>GO</v>
      </c>
      <c r="Z1451">
        <f t="shared" si="269"/>
        <v>825</v>
      </c>
    </row>
    <row r="1452" spans="1:26">
      <c r="A1452" t="str">
        <f t="shared" si="274"/>
        <v>rt5</v>
      </c>
      <c r="B1452" t="str">
        <f t="shared" si="275"/>
        <v>루틴5</v>
      </c>
      <c r="C1452">
        <v>31</v>
      </c>
      <c r="D1452">
        <v>4</v>
      </c>
      <c r="E1452">
        <f t="shared" ca="1" si="272"/>
        <v>304</v>
      </c>
      <c r="F1452">
        <f ca="1">(60+SUMIF(OFFSET(N1452,-$C1452+1,0,$C1452),"EN",OFFSET(O1452,-$C1452+1,0,$C1452)))*SummonTypeTable!$Q$2</f>
        <v>320</v>
      </c>
      <c r="G1452" t="str">
        <f ca="1">IF(C1452=1,60*SummonTypeTable!$Q$2-OFFSET(F1452,0,-1),
IF(F1452&lt;&gt;OFFSET(F1452,-1,0),OFFSET(F1452,-1,0)-OFFSET(F1452,0,-1),""))</f>
        <v/>
      </c>
      <c r="H1452" t="str">
        <f ca="1">IF(C1452=1,60*SummonTypeTable!$Q$2/OFFSET(F1452,0,-1),
IF(F1452&lt;&gt;OFFSET(F1452,-1,0),OFFSET(F1452,-1,0)/OFFSET(F1452,0,-1),""))</f>
        <v/>
      </c>
      <c r="I1452">
        <f ca="1">(60+SUMIF(OFFSET(N1452,-$C1452+1,0,$C1452),"EN",OFFSET(O1452,-$C1452+1,0,$C1452))+SUMIF(OFFSET(S1452,-$C1452+1,0,$C1452),"EN",OFFSET(T1452,-$C1452+1,0,$C1452)))*SummonTypeTable!$Q$2</f>
        <v>320</v>
      </c>
      <c r="J1452" t="str">
        <f ca="1">IF(C1452=1,60*SummonTypeTable!$Q$2-OFFSET(I1452,0,-4),
IF(I1452&lt;&gt;OFFSET(I1452,-1,0),OFFSET(I1452,-1,0)-OFFSET(I1452,0,-4),""))</f>
        <v/>
      </c>
      <c r="K1452" t="str">
        <f ca="1">IF(C1452=1,60*SummonTypeTable!$Q$2/OFFSET(I1452,0,-4),
IF(I1452&lt;&gt;OFFSET(I1452,-1,0),OFFSET(I1452,-1,0)/OFFSET(I1452,0,-4),""))</f>
        <v/>
      </c>
      <c r="L1452" t="str">
        <f t="shared" ca="1" si="273"/>
        <v>cu</v>
      </c>
      <c r="M1452" t="s">
        <v>81</v>
      </c>
      <c r="N1452" t="s">
        <v>153</v>
      </c>
      <c r="O1452">
        <v>6</v>
      </c>
      <c r="P1452" t="str">
        <f t="shared" si="264"/>
        <v/>
      </c>
      <c r="Q1452" t="str">
        <f t="shared" ca="1" si="271"/>
        <v>cu</v>
      </c>
      <c r="R1452" t="s">
        <v>81</v>
      </c>
      <c r="S1452" t="s">
        <v>153</v>
      </c>
      <c r="T1452">
        <v>2</v>
      </c>
      <c r="U1452" t="str">
        <f t="shared" ca="1" si="270"/>
        <v>cu</v>
      </c>
      <c r="V1452" t="str">
        <f t="shared" si="265"/>
        <v>DI</v>
      </c>
      <c r="W1452">
        <f t="shared" si="266"/>
        <v>6</v>
      </c>
      <c r="X1452" t="str">
        <f t="shared" ca="1" si="267"/>
        <v>cu</v>
      </c>
      <c r="Y1452" t="str">
        <f t="shared" si="268"/>
        <v>DI</v>
      </c>
      <c r="Z1452">
        <f t="shared" si="269"/>
        <v>2</v>
      </c>
    </row>
    <row r="1453" spans="1:26">
      <c r="A1453" t="str">
        <f t="shared" si="274"/>
        <v>rt5</v>
      </c>
      <c r="B1453" t="str">
        <f t="shared" si="275"/>
        <v>루틴5</v>
      </c>
      <c r="C1453">
        <v>32</v>
      </c>
      <c r="D1453">
        <v>30</v>
      </c>
      <c r="E1453">
        <f t="shared" ca="1" si="272"/>
        <v>334</v>
      </c>
      <c r="F1453">
        <f ca="1">(60+SUMIF(OFFSET(N1453,-$C1453+1,0,$C1453),"EN",OFFSET(O1453,-$C1453+1,0,$C1453)))*SummonTypeTable!$Q$2</f>
        <v>320</v>
      </c>
      <c r="G1453" t="str">
        <f ca="1">IF(C1453=1,60*SummonTypeTable!$Q$2-OFFSET(F1453,0,-1),
IF(F1453&lt;&gt;OFFSET(F1453,-1,0),OFFSET(F1453,-1,0)-OFFSET(F1453,0,-1),""))</f>
        <v/>
      </c>
      <c r="H1453" t="str">
        <f ca="1">IF(C1453=1,60*SummonTypeTable!$Q$2/OFFSET(F1453,0,-1),
IF(F1453&lt;&gt;OFFSET(F1453,-1,0),OFFSET(F1453,-1,0)/OFFSET(F1453,0,-1),""))</f>
        <v/>
      </c>
      <c r="I1453">
        <f ca="1">(60+SUMIF(OFFSET(N1453,-$C1453+1,0,$C1453),"EN",OFFSET(O1453,-$C1453+1,0,$C1453))+SUMIF(OFFSET(S1453,-$C1453+1,0,$C1453),"EN",OFFSET(T1453,-$C1453+1,0,$C1453)))*SummonTypeTable!$Q$2</f>
        <v>320</v>
      </c>
      <c r="J1453" t="str">
        <f ca="1">IF(C1453=1,60*SummonTypeTable!$Q$2-OFFSET(I1453,0,-4),
IF(I1453&lt;&gt;OFFSET(I1453,-1,0),OFFSET(I1453,-1,0)-OFFSET(I1453,0,-4),""))</f>
        <v/>
      </c>
      <c r="K1453" t="str">
        <f ca="1">IF(C1453=1,60*SummonTypeTable!$Q$2/OFFSET(I1453,0,-4),
IF(I1453&lt;&gt;OFFSET(I1453,-1,0),OFFSET(I1453,-1,0)/OFFSET(I1453,0,-4),""))</f>
        <v/>
      </c>
      <c r="L1453" t="str">
        <f t="shared" ca="1" si="273"/>
        <v>cu</v>
      </c>
      <c r="M1453" t="s">
        <v>81</v>
      </c>
      <c r="N1453" t="s">
        <v>147</v>
      </c>
      <c r="O1453">
        <v>1750</v>
      </c>
      <c r="P1453" t="str">
        <f t="shared" si="264"/>
        <v/>
      </c>
      <c r="Q1453" t="str">
        <f t="shared" ca="1" si="271"/>
        <v>cu</v>
      </c>
      <c r="R1453" t="s">
        <v>81</v>
      </c>
      <c r="S1453" t="s">
        <v>147</v>
      </c>
      <c r="T1453">
        <v>875</v>
      </c>
      <c r="U1453" t="str">
        <f t="shared" ca="1" si="270"/>
        <v>cu</v>
      </c>
      <c r="V1453" t="str">
        <f t="shared" si="265"/>
        <v>GO</v>
      </c>
      <c r="W1453">
        <f t="shared" si="266"/>
        <v>1750</v>
      </c>
      <c r="X1453" t="str">
        <f t="shared" ca="1" si="267"/>
        <v>cu</v>
      </c>
      <c r="Y1453" t="str">
        <f t="shared" si="268"/>
        <v>GO</v>
      </c>
      <c r="Z1453">
        <f t="shared" si="269"/>
        <v>875</v>
      </c>
    </row>
    <row r="1454" spans="1:26">
      <c r="A1454" t="str">
        <f t="shared" si="274"/>
        <v>rt5</v>
      </c>
      <c r="B1454" t="str">
        <f t="shared" si="275"/>
        <v>루틴5</v>
      </c>
      <c r="C1454">
        <v>33</v>
      </c>
      <c r="D1454">
        <v>8</v>
      </c>
      <c r="E1454">
        <f t="shared" ca="1" si="272"/>
        <v>342</v>
      </c>
      <c r="F1454">
        <f ca="1">(60+SUMIF(OFFSET(N1454,-$C1454+1,0,$C1454),"EN",OFFSET(O1454,-$C1454+1,0,$C1454)))*SummonTypeTable!$Q$2</f>
        <v>320</v>
      </c>
      <c r="G1454" t="str">
        <f ca="1">IF(C1454=1,60*SummonTypeTable!$Q$2-OFFSET(F1454,0,-1),
IF(F1454&lt;&gt;OFFSET(F1454,-1,0),OFFSET(F1454,-1,0)-OFFSET(F1454,0,-1),""))</f>
        <v/>
      </c>
      <c r="H1454" t="str">
        <f ca="1">IF(C1454=1,60*SummonTypeTable!$Q$2/OFFSET(F1454,0,-1),
IF(F1454&lt;&gt;OFFSET(F1454,-1,0),OFFSET(F1454,-1,0)/OFFSET(F1454,0,-1),""))</f>
        <v/>
      </c>
      <c r="I1454">
        <f ca="1">(60+SUMIF(OFFSET(N1454,-$C1454+1,0,$C1454),"EN",OFFSET(O1454,-$C1454+1,0,$C1454))+SUMIF(OFFSET(S1454,-$C1454+1,0,$C1454),"EN",OFFSET(T1454,-$C1454+1,0,$C1454)))*SummonTypeTable!$Q$2</f>
        <v>320</v>
      </c>
      <c r="J1454" t="str">
        <f ca="1">IF(C1454=1,60*SummonTypeTable!$Q$2-OFFSET(I1454,0,-4),
IF(I1454&lt;&gt;OFFSET(I1454,-1,0),OFFSET(I1454,-1,0)-OFFSET(I1454,0,-4),""))</f>
        <v/>
      </c>
      <c r="K1454" t="str">
        <f ca="1">IF(C1454=1,60*SummonTypeTable!$Q$2/OFFSET(I1454,0,-4),
IF(I1454&lt;&gt;OFFSET(I1454,-1,0),OFFSET(I1454,-1,0)/OFFSET(I1454,0,-4),""))</f>
        <v/>
      </c>
      <c r="L1454" t="str">
        <f t="shared" ca="1" si="273"/>
        <v>it</v>
      </c>
      <c r="M1454" t="s">
        <v>139</v>
      </c>
      <c r="N1454" t="s">
        <v>138</v>
      </c>
      <c r="O1454">
        <v>1</v>
      </c>
      <c r="P1454" t="str">
        <f t="shared" si="264"/>
        <v/>
      </c>
      <c r="Q1454" t="str">
        <f t="shared" ca="1" si="271"/>
        <v>cu</v>
      </c>
      <c r="R1454" t="s">
        <v>81</v>
      </c>
      <c r="S1454" t="s">
        <v>147</v>
      </c>
      <c r="T1454">
        <v>900</v>
      </c>
      <c r="U1454" t="str">
        <f t="shared" ca="1" si="270"/>
        <v>it</v>
      </c>
      <c r="V1454" t="str">
        <f t="shared" si="265"/>
        <v>Cash_sSpellGacha</v>
      </c>
      <c r="W1454">
        <f t="shared" si="266"/>
        <v>1</v>
      </c>
      <c r="X1454" t="str">
        <f t="shared" ca="1" si="267"/>
        <v>cu</v>
      </c>
      <c r="Y1454" t="str">
        <f t="shared" si="268"/>
        <v>GO</v>
      </c>
      <c r="Z1454">
        <f t="shared" si="269"/>
        <v>900</v>
      </c>
    </row>
    <row r="1455" spans="1:26">
      <c r="A1455" t="str">
        <f t="shared" si="274"/>
        <v>rt5</v>
      </c>
      <c r="B1455" t="str">
        <f t="shared" si="275"/>
        <v>루틴5</v>
      </c>
      <c r="C1455">
        <v>34</v>
      </c>
      <c r="D1455">
        <v>22</v>
      </c>
      <c r="E1455">
        <f t="shared" ca="1" si="272"/>
        <v>364</v>
      </c>
      <c r="F1455">
        <f ca="1">(60+SUMIF(OFFSET(N1455,-$C1455+1,0,$C1455),"EN",OFFSET(O1455,-$C1455+1,0,$C1455)))*SummonTypeTable!$Q$2</f>
        <v>360</v>
      </c>
      <c r="G1455">
        <f ca="1">IF(C1455=1,60*SummonTypeTable!$Q$2-OFFSET(F1455,0,-1),
IF(F1455&lt;&gt;OFFSET(F1455,-1,0),OFFSET(F1455,-1,0)-OFFSET(F1455,0,-1),""))</f>
        <v>-44</v>
      </c>
      <c r="H1455">
        <f ca="1">IF(C1455=1,60*SummonTypeTable!$Q$2/OFFSET(F1455,0,-1),
IF(F1455&lt;&gt;OFFSET(F1455,-1,0),OFFSET(F1455,-1,0)/OFFSET(F1455,0,-1),""))</f>
        <v>0.87912087912087911</v>
      </c>
      <c r="I1455">
        <f ca="1">(60+SUMIF(OFFSET(N1455,-$C1455+1,0,$C1455),"EN",OFFSET(O1455,-$C1455+1,0,$C1455))+SUMIF(OFFSET(S1455,-$C1455+1,0,$C1455),"EN",OFFSET(T1455,-$C1455+1,0,$C1455)))*SummonTypeTable!$Q$2</f>
        <v>360</v>
      </c>
      <c r="J1455">
        <f ca="1">IF(C1455=1,60*SummonTypeTable!$Q$2-OFFSET(I1455,0,-4),
IF(I1455&lt;&gt;OFFSET(I1455,-1,0),OFFSET(I1455,-1,0)-OFFSET(I1455,0,-4),""))</f>
        <v>-44</v>
      </c>
      <c r="K1455">
        <f ca="1">IF(C1455=1,60*SummonTypeTable!$Q$2/OFFSET(I1455,0,-4),
IF(I1455&lt;&gt;OFFSET(I1455,-1,0),OFFSET(I1455,-1,0)/OFFSET(I1455,0,-4),""))</f>
        <v>0.87912087912087911</v>
      </c>
      <c r="L1455" t="str">
        <f t="shared" ca="1" si="273"/>
        <v>cu</v>
      </c>
      <c r="M1455" t="s">
        <v>81</v>
      </c>
      <c r="N1455" t="s">
        <v>146</v>
      </c>
      <c r="O1455">
        <v>60</v>
      </c>
      <c r="P1455" t="str">
        <f t="shared" si="264"/>
        <v>에너지너무많음</v>
      </c>
      <c r="Q1455" t="str">
        <f t="shared" ca="1" si="271"/>
        <v>cu</v>
      </c>
      <c r="R1455" t="s">
        <v>81</v>
      </c>
      <c r="S1455" t="s">
        <v>147</v>
      </c>
      <c r="T1455">
        <v>925</v>
      </c>
      <c r="U1455" t="str">
        <f t="shared" ca="1" si="270"/>
        <v>cu</v>
      </c>
      <c r="V1455" t="str">
        <f t="shared" si="265"/>
        <v>EN</v>
      </c>
      <c r="W1455">
        <f t="shared" si="266"/>
        <v>60</v>
      </c>
      <c r="X1455" t="str">
        <f t="shared" ca="1" si="267"/>
        <v>cu</v>
      </c>
      <c r="Y1455" t="str">
        <f t="shared" si="268"/>
        <v>GO</v>
      </c>
      <c r="Z1455">
        <f t="shared" si="269"/>
        <v>925</v>
      </c>
    </row>
    <row r="1456" spans="1:26">
      <c r="A1456" t="str">
        <f t="shared" si="274"/>
        <v>rt5</v>
      </c>
      <c r="B1456" t="str">
        <f t="shared" si="275"/>
        <v>루틴5</v>
      </c>
      <c r="C1456">
        <v>35</v>
      </c>
      <c r="D1456">
        <v>39</v>
      </c>
      <c r="E1456">
        <f t="shared" ca="1" si="272"/>
        <v>403</v>
      </c>
      <c r="F1456">
        <f ca="1">(60+SUMIF(OFFSET(N1456,-$C1456+1,0,$C1456),"EN",OFFSET(O1456,-$C1456+1,0,$C1456)))*SummonTypeTable!$Q$2</f>
        <v>360</v>
      </c>
      <c r="G1456" t="str">
        <f ca="1">IF(C1456=1,60*SummonTypeTable!$Q$2-OFFSET(F1456,0,-1),
IF(F1456&lt;&gt;OFFSET(F1456,-1,0),OFFSET(F1456,-1,0)-OFFSET(F1456,0,-1),""))</f>
        <v/>
      </c>
      <c r="H1456" t="str">
        <f ca="1">IF(C1456=1,60*SummonTypeTable!$Q$2/OFFSET(F1456,0,-1),
IF(F1456&lt;&gt;OFFSET(F1456,-1,0),OFFSET(F1456,-1,0)/OFFSET(F1456,0,-1),""))</f>
        <v/>
      </c>
      <c r="I1456">
        <f ca="1">(60+SUMIF(OFFSET(N1456,-$C1456+1,0,$C1456),"EN",OFFSET(O1456,-$C1456+1,0,$C1456))+SUMIF(OFFSET(S1456,-$C1456+1,0,$C1456),"EN",OFFSET(T1456,-$C1456+1,0,$C1456)))*SummonTypeTable!$Q$2</f>
        <v>360</v>
      </c>
      <c r="J1456" t="str">
        <f ca="1">IF(C1456=1,60*SummonTypeTable!$Q$2-OFFSET(I1456,0,-4),
IF(I1456&lt;&gt;OFFSET(I1456,-1,0),OFFSET(I1456,-1,0)-OFFSET(I1456,0,-4),""))</f>
        <v/>
      </c>
      <c r="K1456" t="str">
        <f ca="1">IF(C1456=1,60*SummonTypeTable!$Q$2/OFFSET(I1456,0,-4),
IF(I1456&lt;&gt;OFFSET(I1456,-1,0),OFFSET(I1456,-1,0)/OFFSET(I1456,0,-4),""))</f>
        <v/>
      </c>
      <c r="L1456" t="str">
        <f t="shared" ca="1" si="273"/>
        <v>cu</v>
      </c>
      <c r="M1456" t="s">
        <v>81</v>
      </c>
      <c r="N1456" t="s">
        <v>147</v>
      </c>
      <c r="O1456">
        <v>1900</v>
      </c>
      <c r="P1456" t="str">
        <f t="shared" si="264"/>
        <v/>
      </c>
      <c r="Q1456" t="str">
        <f t="shared" ca="1" si="271"/>
        <v>cu</v>
      </c>
      <c r="R1456" t="s">
        <v>81</v>
      </c>
      <c r="S1456" t="s">
        <v>147</v>
      </c>
      <c r="T1456">
        <v>950</v>
      </c>
      <c r="U1456" t="str">
        <f t="shared" ca="1" si="270"/>
        <v>cu</v>
      </c>
      <c r="V1456" t="str">
        <f t="shared" si="265"/>
        <v>GO</v>
      </c>
      <c r="W1456">
        <f t="shared" si="266"/>
        <v>1900</v>
      </c>
      <c r="X1456" t="str">
        <f t="shared" ca="1" si="267"/>
        <v>cu</v>
      </c>
      <c r="Y1456" t="str">
        <f t="shared" si="268"/>
        <v>GO</v>
      </c>
      <c r="Z1456">
        <f t="shared" si="269"/>
        <v>950</v>
      </c>
    </row>
    <row r="1457" spans="1:26">
      <c r="A1457" t="str">
        <f t="shared" si="274"/>
        <v>rt5</v>
      </c>
      <c r="B1457" t="str">
        <f t="shared" si="275"/>
        <v>루틴5</v>
      </c>
      <c r="C1457">
        <v>36</v>
      </c>
      <c r="D1457">
        <v>12</v>
      </c>
      <c r="E1457">
        <f t="shared" ca="1" si="272"/>
        <v>415</v>
      </c>
      <c r="F1457">
        <f ca="1">(60+SUMIF(OFFSET(N1457,-$C1457+1,0,$C1457),"EN",OFFSET(O1457,-$C1457+1,0,$C1457)))*SummonTypeTable!$Q$2</f>
        <v>360</v>
      </c>
      <c r="G1457" t="str">
        <f ca="1">IF(C1457=1,60*SummonTypeTable!$Q$2-OFFSET(F1457,0,-1),
IF(F1457&lt;&gt;OFFSET(F1457,-1,0),OFFSET(F1457,-1,0)-OFFSET(F1457,0,-1),""))</f>
        <v/>
      </c>
      <c r="H1457" t="str">
        <f ca="1">IF(C1457=1,60*SummonTypeTable!$Q$2/OFFSET(F1457,0,-1),
IF(F1457&lt;&gt;OFFSET(F1457,-1,0),OFFSET(F1457,-1,0)/OFFSET(F1457,0,-1),""))</f>
        <v/>
      </c>
      <c r="I1457">
        <f ca="1">(60+SUMIF(OFFSET(N1457,-$C1457+1,0,$C1457),"EN",OFFSET(O1457,-$C1457+1,0,$C1457))+SUMIF(OFFSET(S1457,-$C1457+1,0,$C1457),"EN",OFFSET(T1457,-$C1457+1,0,$C1457)))*SummonTypeTable!$Q$2</f>
        <v>360</v>
      </c>
      <c r="J1457" t="str">
        <f ca="1">IF(C1457=1,60*SummonTypeTable!$Q$2-OFFSET(I1457,0,-4),
IF(I1457&lt;&gt;OFFSET(I1457,-1,0),OFFSET(I1457,-1,0)-OFFSET(I1457,0,-4),""))</f>
        <v/>
      </c>
      <c r="K1457" t="str">
        <f ca="1">IF(C1457=1,60*SummonTypeTable!$Q$2/OFFSET(I1457,0,-4),
IF(I1457&lt;&gt;OFFSET(I1457,-1,0),OFFSET(I1457,-1,0)/OFFSET(I1457,0,-4),""))</f>
        <v/>
      </c>
      <c r="L1457" t="str">
        <f t="shared" ca="1" si="273"/>
        <v>it</v>
      </c>
      <c r="M1457" t="s">
        <v>139</v>
      </c>
      <c r="N1457" t="s">
        <v>138</v>
      </c>
      <c r="O1457">
        <v>2</v>
      </c>
      <c r="P1457" t="str">
        <f t="shared" si="264"/>
        <v/>
      </c>
      <c r="Q1457" t="str">
        <f t="shared" ca="1" si="271"/>
        <v>cu</v>
      </c>
      <c r="R1457" t="s">
        <v>81</v>
      </c>
      <c r="S1457" t="s">
        <v>147</v>
      </c>
      <c r="T1457">
        <v>975</v>
      </c>
      <c r="U1457" t="str">
        <f t="shared" ca="1" si="270"/>
        <v>it</v>
      </c>
      <c r="V1457" t="str">
        <f t="shared" si="265"/>
        <v>Cash_sSpellGacha</v>
      </c>
      <c r="W1457">
        <f t="shared" si="266"/>
        <v>2</v>
      </c>
      <c r="X1457" t="str">
        <f t="shared" ca="1" si="267"/>
        <v>cu</v>
      </c>
      <c r="Y1457" t="str">
        <f t="shared" si="268"/>
        <v>GO</v>
      </c>
      <c r="Z1457">
        <f t="shared" si="269"/>
        <v>975</v>
      </c>
    </row>
    <row r="1458" spans="1:26">
      <c r="A1458" t="str">
        <f t="shared" si="274"/>
        <v>rt5</v>
      </c>
      <c r="B1458" t="str">
        <f t="shared" si="275"/>
        <v>루틴5</v>
      </c>
      <c r="C1458">
        <v>37</v>
      </c>
      <c r="D1458">
        <v>17</v>
      </c>
      <c r="E1458">
        <f t="shared" ca="1" si="272"/>
        <v>432</v>
      </c>
      <c r="F1458">
        <f ca="1">(60+SUMIF(OFFSET(N1458,-$C1458+1,0,$C1458),"EN",OFFSET(O1458,-$C1458+1,0,$C1458)))*SummonTypeTable!$Q$2</f>
        <v>406.66666666666663</v>
      </c>
      <c r="G1458">
        <f ca="1">IF(C1458=1,60*SummonTypeTable!$Q$2-OFFSET(F1458,0,-1),
IF(F1458&lt;&gt;OFFSET(F1458,-1,0),OFFSET(F1458,-1,0)-OFFSET(F1458,0,-1),""))</f>
        <v>-72</v>
      </c>
      <c r="H1458">
        <f ca="1">IF(C1458=1,60*SummonTypeTable!$Q$2/OFFSET(F1458,0,-1),
IF(F1458&lt;&gt;OFFSET(F1458,-1,0),OFFSET(F1458,-1,0)/OFFSET(F1458,0,-1),""))</f>
        <v>0.83333333333333337</v>
      </c>
      <c r="I1458">
        <f ca="1">(60+SUMIF(OFFSET(N1458,-$C1458+1,0,$C1458),"EN",OFFSET(O1458,-$C1458+1,0,$C1458))+SUMIF(OFFSET(S1458,-$C1458+1,0,$C1458),"EN",OFFSET(T1458,-$C1458+1,0,$C1458)))*SummonTypeTable!$Q$2</f>
        <v>406.66666666666663</v>
      </c>
      <c r="J1458">
        <f ca="1">IF(C1458=1,60*SummonTypeTable!$Q$2-OFFSET(I1458,0,-4),
IF(I1458&lt;&gt;OFFSET(I1458,-1,0),OFFSET(I1458,-1,0)-OFFSET(I1458,0,-4),""))</f>
        <v>-72</v>
      </c>
      <c r="K1458">
        <f ca="1">IF(C1458=1,60*SummonTypeTable!$Q$2/OFFSET(I1458,0,-4),
IF(I1458&lt;&gt;OFFSET(I1458,-1,0),OFFSET(I1458,-1,0)/OFFSET(I1458,0,-4),""))</f>
        <v>0.83333333333333337</v>
      </c>
      <c r="L1458" t="str">
        <f t="shared" ca="1" si="273"/>
        <v>cu</v>
      </c>
      <c r="M1458" t="s">
        <v>81</v>
      </c>
      <c r="N1458" t="s">
        <v>146</v>
      </c>
      <c r="O1458">
        <v>70</v>
      </c>
      <c r="P1458" t="str">
        <f t="shared" si="264"/>
        <v>에너지너무많음</v>
      </c>
      <c r="Q1458" t="str">
        <f t="shared" ca="1" si="271"/>
        <v>cu</v>
      </c>
      <c r="R1458" t="s">
        <v>81</v>
      </c>
      <c r="S1458" t="s">
        <v>147</v>
      </c>
      <c r="T1458">
        <v>1000</v>
      </c>
      <c r="U1458" t="str">
        <f t="shared" ca="1" si="270"/>
        <v>cu</v>
      </c>
      <c r="V1458" t="str">
        <f t="shared" si="265"/>
        <v>EN</v>
      </c>
      <c r="W1458">
        <f t="shared" si="266"/>
        <v>70</v>
      </c>
      <c r="X1458" t="str">
        <f t="shared" ca="1" si="267"/>
        <v>cu</v>
      </c>
      <c r="Y1458" t="str">
        <f t="shared" si="268"/>
        <v>GO</v>
      </c>
      <c r="Z1458">
        <f t="shared" si="269"/>
        <v>1000</v>
      </c>
    </row>
    <row r="1459" spans="1:26">
      <c r="A1459" t="str">
        <f t="shared" si="274"/>
        <v>rt5</v>
      </c>
      <c r="B1459" t="str">
        <f t="shared" si="275"/>
        <v>루틴5</v>
      </c>
      <c r="C1459">
        <v>38</v>
      </c>
      <c r="D1459">
        <v>22</v>
      </c>
      <c r="E1459">
        <f t="shared" ca="1" si="272"/>
        <v>454</v>
      </c>
      <c r="F1459">
        <f ca="1">(60+SUMIF(OFFSET(N1459,-$C1459+1,0,$C1459),"EN",OFFSET(O1459,-$C1459+1,0,$C1459)))*SummonTypeTable!$Q$2</f>
        <v>406.66666666666663</v>
      </c>
      <c r="G1459" t="str">
        <f ca="1">IF(C1459=1,60*SummonTypeTable!$Q$2-OFFSET(F1459,0,-1),
IF(F1459&lt;&gt;OFFSET(F1459,-1,0),OFFSET(F1459,-1,0)-OFFSET(F1459,0,-1),""))</f>
        <v/>
      </c>
      <c r="H1459" t="str">
        <f ca="1">IF(C1459=1,60*SummonTypeTable!$Q$2/OFFSET(F1459,0,-1),
IF(F1459&lt;&gt;OFFSET(F1459,-1,0),OFFSET(F1459,-1,0)/OFFSET(F1459,0,-1),""))</f>
        <v/>
      </c>
      <c r="I1459">
        <f ca="1">(60+SUMIF(OFFSET(N1459,-$C1459+1,0,$C1459),"EN",OFFSET(O1459,-$C1459+1,0,$C1459))+SUMIF(OFFSET(S1459,-$C1459+1,0,$C1459),"EN",OFFSET(T1459,-$C1459+1,0,$C1459)))*SummonTypeTable!$Q$2</f>
        <v>406.66666666666663</v>
      </c>
      <c r="J1459" t="str">
        <f ca="1">IF(C1459=1,60*SummonTypeTable!$Q$2-OFFSET(I1459,0,-4),
IF(I1459&lt;&gt;OFFSET(I1459,-1,0),OFFSET(I1459,-1,0)-OFFSET(I1459,0,-4),""))</f>
        <v/>
      </c>
      <c r="K1459" t="str">
        <f ca="1">IF(C1459=1,60*SummonTypeTable!$Q$2/OFFSET(I1459,0,-4),
IF(I1459&lt;&gt;OFFSET(I1459,-1,0),OFFSET(I1459,-1,0)/OFFSET(I1459,0,-4),""))</f>
        <v/>
      </c>
      <c r="L1459" t="str">
        <f t="shared" ca="1" si="273"/>
        <v>cu</v>
      </c>
      <c r="M1459" t="s">
        <v>81</v>
      </c>
      <c r="N1459" t="s">
        <v>147</v>
      </c>
      <c r="O1459">
        <v>2050</v>
      </c>
      <c r="P1459" t="str">
        <f t="shared" si="264"/>
        <v/>
      </c>
      <c r="Q1459" t="str">
        <f t="shared" ca="1" si="271"/>
        <v>cu</v>
      </c>
      <c r="R1459" t="s">
        <v>81</v>
      </c>
      <c r="S1459" t="s">
        <v>147</v>
      </c>
      <c r="T1459">
        <v>1025</v>
      </c>
      <c r="U1459" t="str">
        <f t="shared" ca="1" si="270"/>
        <v>cu</v>
      </c>
      <c r="V1459" t="str">
        <f t="shared" si="265"/>
        <v>GO</v>
      </c>
      <c r="W1459">
        <f t="shared" si="266"/>
        <v>2050</v>
      </c>
      <c r="X1459" t="str">
        <f t="shared" ca="1" si="267"/>
        <v>cu</v>
      </c>
      <c r="Y1459" t="str">
        <f t="shared" si="268"/>
        <v>GO</v>
      </c>
      <c r="Z1459">
        <f t="shared" si="269"/>
        <v>1025</v>
      </c>
    </row>
    <row r="1460" spans="1:26">
      <c r="A1460" t="str">
        <f t="shared" si="274"/>
        <v>rt5</v>
      </c>
      <c r="B1460" t="str">
        <f t="shared" si="275"/>
        <v>루틴5</v>
      </c>
      <c r="C1460">
        <v>39</v>
      </c>
      <c r="D1460">
        <v>5</v>
      </c>
      <c r="E1460">
        <f t="shared" ca="1" si="272"/>
        <v>459</v>
      </c>
      <c r="F1460">
        <f ca="1">(60+SUMIF(OFFSET(N1460,-$C1460+1,0,$C1460),"EN",OFFSET(O1460,-$C1460+1,0,$C1460)))*SummonTypeTable!$Q$2</f>
        <v>406.66666666666663</v>
      </c>
      <c r="G1460" t="str">
        <f ca="1">IF(C1460=1,60*SummonTypeTable!$Q$2-OFFSET(F1460,0,-1),
IF(F1460&lt;&gt;OFFSET(F1460,-1,0),OFFSET(F1460,-1,0)-OFFSET(F1460,0,-1),""))</f>
        <v/>
      </c>
      <c r="H1460" t="str">
        <f ca="1">IF(C1460=1,60*SummonTypeTable!$Q$2/OFFSET(F1460,0,-1),
IF(F1460&lt;&gt;OFFSET(F1460,-1,0),OFFSET(F1460,-1,0)/OFFSET(F1460,0,-1),""))</f>
        <v/>
      </c>
      <c r="I1460">
        <f ca="1">(60+SUMIF(OFFSET(N1460,-$C1460+1,0,$C1460),"EN",OFFSET(O1460,-$C1460+1,0,$C1460))+SUMIF(OFFSET(S1460,-$C1460+1,0,$C1460),"EN",OFFSET(T1460,-$C1460+1,0,$C1460)))*SummonTypeTable!$Q$2</f>
        <v>406.66666666666663</v>
      </c>
      <c r="J1460" t="str">
        <f ca="1">IF(C1460=1,60*SummonTypeTable!$Q$2-OFFSET(I1460,0,-4),
IF(I1460&lt;&gt;OFFSET(I1460,-1,0),OFFSET(I1460,-1,0)-OFFSET(I1460,0,-4),""))</f>
        <v/>
      </c>
      <c r="K1460" t="str">
        <f ca="1">IF(C1460=1,60*SummonTypeTable!$Q$2/OFFSET(I1460,0,-4),
IF(I1460&lt;&gt;OFFSET(I1460,-1,0),OFFSET(I1460,-1,0)/OFFSET(I1460,0,-4),""))</f>
        <v/>
      </c>
      <c r="L1460" t="str">
        <f t="shared" ca="1" si="273"/>
        <v>it</v>
      </c>
      <c r="M1460" t="s">
        <v>139</v>
      </c>
      <c r="N1460" t="s">
        <v>138</v>
      </c>
      <c r="O1460">
        <v>1</v>
      </c>
      <c r="P1460" t="str">
        <f t="shared" si="264"/>
        <v/>
      </c>
      <c r="Q1460" t="str">
        <f t="shared" ca="1" si="271"/>
        <v>cu</v>
      </c>
      <c r="R1460" t="s">
        <v>81</v>
      </c>
      <c r="S1460" t="s">
        <v>147</v>
      </c>
      <c r="T1460">
        <v>1050</v>
      </c>
      <c r="U1460" t="str">
        <f t="shared" ca="1" si="270"/>
        <v>it</v>
      </c>
      <c r="V1460" t="str">
        <f t="shared" si="265"/>
        <v>Cash_sSpellGacha</v>
      </c>
      <c r="W1460">
        <f t="shared" si="266"/>
        <v>1</v>
      </c>
      <c r="X1460" t="str">
        <f t="shared" ca="1" si="267"/>
        <v>cu</v>
      </c>
      <c r="Y1460" t="str">
        <f t="shared" si="268"/>
        <v>GO</v>
      </c>
      <c r="Z1460">
        <f t="shared" si="269"/>
        <v>1050</v>
      </c>
    </row>
    <row r="1461" spans="1:26">
      <c r="A1461" t="str">
        <f t="shared" si="274"/>
        <v>rt5</v>
      </c>
      <c r="B1461" t="str">
        <f t="shared" si="275"/>
        <v>루틴5</v>
      </c>
      <c r="C1461">
        <v>40</v>
      </c>
      <c r="D1461">
        <v>18</v>
      </c>
      <c r="E1461">
        <f t="shared" ca="1" si="272"/>
        <v>477</v>
      </c>
      <c r="F1461">
        <f ca="1">(60+SUMIF(OFFSET(N1461,-$C1461+1,0,$C1461),"EN",OFFSET(O1461,-$C1461+1,0,$C1461)))*SummonTypeTable!$Q$2</f>
        <v>406.66666666666663</v>
      </c>
      <c r="G1461" t="str">
        <f ca="1">IF(C1461=1,60*SummonTypeTable!$Q$2-OFFSET(F1461,0,-1),
IF(F1461&lt;&gt;OFFSET(F1461,-1,0),OFFSET(F1461,-1,0)-OFFSET(F1461,0,-1),""))</f>
        <v/>
      </c>
      <c r="H1461" t="str">
        <f ca="1">IF(C1461=1,60*SummonTypeTable!$Q$2/OFFSET(F1461,0,-1),
IF(F1461&lt;&gt;OFFSET(F1461,-1,0),OFFSET(F1461,-1,0)/OFFSET(F1461,0,-1),""))</f>
        <v/>
      </c>
      <c r="I1461">
        <f ca="1">(60+SUMIF(OFFSET(N1461,-$C1461+1,0,$C1461),"EN",OFFSET(O1461,-$C1461+1,0,$C1461))+SUMIF(OFFSET(S1461,-$C1461+1,0,$C1461),"EN",OFFSET(T1461,-$C1461+1,0,$C1461)))*SummonTypeTable!$Q$2</f>
        <v>406.66666666666663</v>
      </c>
      <c r="J1461" t="str">
        <f ca="1">IF(C1461=1,60*SummonTypeTable!$Q$2-OFFSET(I1461,0,-4),
IF(I1461&lt;&gt;OFFSET(I1461,-1,0),OFFSET(I1461,-1,0)-OFFSET(I1461,0,-4),""))</f>
        <v/>
      </c>
      <c r="K1461" t="str">
        <f ca="1">IF(C1461=1,60*SummonTypeTable!$Q$2/OFFSET(I1461,0,-4),
IF(I1461&lt;&gt;OFFSET(I1461,-1,0),OFFSET(I1461,-1,0)/OFFSET(I1461,0,-4),""))</f>
        <v/>
      </c>
      <c r="L1461" t="str">
        <f t="shared" ca="1" si="273"/>
        <v>cu</v>
      </c>
      <c r="M1461" t="s">
        <v>81</v>
      </c>
      <c r="N1461" t="s">
        <v>147</v>
      </c>
      <c r="O1461">
        <v>2150</v>
      </c>
      <c r="P1461" t="str">
        <f t="shared" si="264"/>
        <v/>
      </c>
      <c r="Q1461" t="str">
        <f t="shared" ca="1" si="271"/>
        <v>cu</v>
      </c>
      <c r="R1461" t="s">
        <v>81</v>
      </c>
      <c r="S1461" t="s">
        <v>147</v>
      </c>
      <c r="T1461">
        <v>1075</v>
      </c>
      <c r="U1461" t="str">
        <f t="shared" ca="1" si="270"/>
        <v>cu</v>
      </c>
      <c r="V1461" t="str">
        <f t="shared" si="265"/>
        <v>GO</v>
      </c>
      <c r="W1461">
        <f t="shared" si="266"/>
        <v>2150</v>
      </c>
      <c r="X1461" t="str">
        <f t="shared" ca="1" si="267"/>
        <v>cu</v>
      </c>
      <c r="Y1461" t="str">
        <f t="shared" si="268"/>
        <v>GO</v>
      </c>
      <c r="Z1461">
        <f t="shared" si="269"/>
        <v>1075</v>
      </c>
    </row>
    <row r="1462" spans="1:26">
      <c r="A1462" t="str">
        <f t="shared" si="274"/>
        <v>rt5</v>
      </c>
      <c r="B1462" t="str">
        <f t="shared" si="275"/>
        <v>루틴5</v>
      </c>
      <c r="C1462">
        <v>41</v>
      </c>
      <c r="D1462">
        <v>31</v>
      </c>
      <c r="E1462">
        <f t="shared" ca="1" si="272"/>
        <v>508</v>
      </c>
      <c r="F1462">
        <f ca="1">(60+SUMIF(OFFSET(N1462,-$C1462+1,0,$C1462),"EN",OFFSET(O1462,-$C1462+1,0,$C1462)))*SummonTypeTable!$Q$2</f>
        <v>460</v>
      </c>
      <c r="G1462">
        <f ca="1">IF(C1462=1,60*SummonTypeTable!$Q$2-OFFSET(F1462,0,-1),
IF(F1462&lt;&gt;OFFSET(F1462,-1,0),OFFSET(F1462,-1,0)-OFFSET(F1462,0,-1),""))</f>
        <v>-101.33333333333337</v>
      </c>
      <c r="H1462">
        <f ca="1">IF(C1462=1,60*SummonTypeTable!$Q$2/OFFSET(F1462,0,-1),
IF(F1462&lt;&gt;OFFSET(F1462,-1,0),OFFSET(F1462,-1,0)/OFFSET(F1462,0,-1),""))</f>
        <v>0.80052493438320205</v>
      </c>
      <c r="I1462">
        <f ca="1">(60+SUMIF(OFFSET(N1462,-$C1462+1,0,$C1462),"EN",OFFSET(O1462,-$C1462+1,0,$C1462))+SUMIF(OFFSET(S1462,-$C1462+1,0,$C1462),"EN",OFFSET(T1462,-$C1462+1,0,$C1462)))*SummonTypeTable!$Q$2</f>
        <v>460</v>
      </c>
      <c r="J1462">
        <f ca="1">IF(C1462=1,60*SummonTypeTable!$Q$2-OFFSET(I1462,0,-4),
IF(I1462&lt;&gt;OFFSET(I1462,-1,0),OFFSET(I1462,-1,0)-OFFSET(I1462,0,-4),""))</f>
        <v>-101.33333333333337</v>
      </c>
      <c r="K1462">
        <f ca="1">IF(C1462=1,60*SummonTypeTable!$Q$2/OFFSET(I1462,0,-4),
IF(I1462&lt;&gt;OFFSET(I1462,-1,0),OFFSET(I1462,-1,0)/OFFSET(I1462,0,-4),""))</f>
        <v>0.80052493438320205</v>
      </c>
      <c r="L1462" t="str">
        <f t="shared" ca="1" si="273"/>
        <v>cu</v>
      </c>
      <c r="M1462" t="s">
        <v>81</v>
      </c>
      <c r="N1462" t="s">
        <v>146</v>
      </c>
      <c r="O1462">
        <v>80</v>
      </c>
      <c r="P1462" t="str">
        <f t="shared" si="264"/>
        <v>에너지너무많음</v>
      </c>
      <c r="Q1462" t="str">
        <f t="shared" ca="1" si="271"/>
        <v>cu</v>
      </c>
      <c r="R1462" t="s">
        <v>81</v>
      </c>
      <c r="S1462" t="s">
        <v>147</v>
      </c>
      <c r="T1462">
        <v>1100</v>
      </c>
      <c r="U1462" t="str">
        <f t="shared" ca="1" si="270"/>
        <v>cu</v>
      </c>
      <c r="V1462" t="str">
        <f t="shared" si="265"/>
        <v>EN</v>
      </c>
      <c r="W1462">
        <f t="shared" si="266"/>
        <v>80</v>
      </c>
      <c r="X1462" t="str">
        <f t="shared" ca="1" si="267"/>
        <v>cu</v>
      </c>
      <c r="Y1462" t="str">
        <f t="shared" si="268"/>
        <v>GO</v>
      </c>
      <c r="Z1462">
        <f t="shared" si="269"/>
        <v>1100</v>
      </c>
    </row>
    <row r="1463" spans="1:26">
      <c r="A1463" t="str">
        <f t="shared" si="274"/>
        <v>rt5</v>
      </c>
      <c r="B1463" t="str">
        <f t="shared" si="275"/>
        <v>루틴5</v>
      </c>
      <c r="C1463">
        <v>42</v>
      </c>
      <c r="D1463">
        <v>38</v>
      </c>
      <c r="E1463">
        <f t="shared" ca="1" si="272"/>
        <v>546</v>
      </c>
      <c r="F1463">
        <f ca="1">(60+SUMIF(OFFSET(N1463,-$C1463+1,0,$C1463),"EN",OFFSET(O1463,-$C1463+1,0,$C1463)))*SummonTypeTable!$Q$2</f>
        <v>460</v>
      </c>
      <c r="G1463" t="str">
        <f ca="1">IF(C1463=1,60*SummonTypeTable!$Q$2-OFFSET(F1463,0,-1),
IF(F1463&lt;&gt;OFFSET(F1463,-1,0),OFFSET(F1463,-1,0)-OFFSET(F1463,0,-1),""))</f>
        <v/>
      </c>
      <c r="H1463" t="str">
        <f ca="1">IF(C1463=1,60*SummonTypeTable!$Q$2/OFFSET(F1463,0,-1),
IF(F1463&lt;&gt;OFFSET(F1463,-1,0),OFFSET(F1463,-1,0)/OFFSET(F1463,0,-1),""))</f>
        <v/>
      </c>
      <c r="I1463">
        <f ca="1">(60+SUMIF(OFFSET(N1463,-$C1463+1,0,$C1463),"EN",OFFSET(O1463,-$C1463+1,0,$C1463))+SUMIF(OFFSET(S1463,-$C1463+1,0,$C1463),"EN",OFFSET(T1463,-$C1463+1,0,$C1463)))*SummonTypeTable!$Q$2</f>
        <v>460</v>
      </c>
      <c r="J1463" t="str">
        <f ca="1">IF(C1463=1,60*SummonTypeTable!$Q$2-OFFSET(I1463,0,-4),
IF(I1463&lt;&gt;OFFSET(I1463,-1,0),OFFSET(I1463,-1,0)-OFFSET(I1463,0,-4),""))</f>
        <v/>
      </c>
      <c r="K1463" t="str">
        <f ca="1">IF(C1463=1,60*SummonTypeTable!$Q$2/OFFSET(I1463,0,-4),
IF(I1463&lt;&gt;OFFSET(I1463,-1,0),OFFSET(I1463,-1,0)/OFFSET(I1463,0,-4),""))</f>
        <v/>
      </c>
      <c r="L1463" t="str">
        <f t="shared" ca="1" si="273"/>
        <v>cu</v>
      </c>
      <c r="M1463" t="s">
        <v>81</v>
      </c>
      <c r="N1463" t="s">
        <v>147</v>
      </c>
      <c r="O1463">
        <v>2250</v>
      </c>
      <c r="P1463" t="str">
        <f t="shared" ref="P1463:P1526" si="276">IF(M1463="장비1상자",
  IF(OR(N1463&gt;3,O1463&gt;5),"장비이상",""),
IF(N1463="GO",
  IF(O1463&lt;100,"골드이상",""),
IF(N1463="EN",
  IF(O1463&gt;29,"에너지너무많음",
  IF(O1463&gt;9,"에너지다소많음","")),"")))</f>
        <v/>
      </c>
      <c r="Q1463" t="str">
        <f t="shared" ca="1" si="271"/>
        <v>cu</v>
      </c>
      <c r="R1463" t="s">
        <v>81</v>
      </c>
      <c r="S1463" t="s">
        <v>147</v>
      </c>
      <c r="T1463">
        <v>1125</v>
      </c>
      <c r="U1463" t="str">
        <f t="shared" ca="1" si="270"/>
        <v>cu</v>
      </c>
      <c r="V1463" t="str">
        <f t="shared" ref="V1463:V1526" si="277">IF(LEN(N1463)=0,"",N1463)</f>
        <v>GO</v>
      </c>
      <c r="W1463">
        <f t="shared" ref="W1463:W1526" si="278">IF(LEN(O1463)=0,"",O1463)</f>
        <v>2250</v>
      </c>
      <c r="X1463" t="str">
        <f t="shared" ref="X1463:X1526" ca="1" si="279">IF(LEN(Q1463)=0,"",Q1463)</f>
        <v>cu</v>
      </c>
      <c r="Y1463" t="str">
        <f t="shared" ref="Y1463:Y1526" si="280">IF(LEN(S1463)=0,"",S1463)</f>
        <v>GO</v>
      </c>
      <c r="Z1463">
        <f t="shared" ref="Z1463:Z1526" si="281">IF(LEN(T1463)=0,"",T1463)</f>
        <v>1125</v>
      </c>
    </row>
    <row r="1464" spans="1:26">
      <c r="A1464" t="str">
        <f t="shared" si="274"/>
        <v>rt5</v>
      </c>
      <c r="B1464" t="str">
        <f t="shared" si="275"/>
        <v>루틴5</v>
      </c>
      <c r="C1464">
        <v>43</v>
      </c>
      <c r="D1464">
        <v>4</v>
      </c>
      <c r="E1464">
        <f t="shared" ca="1" si="272"/>
        <v>550</v>
      </c>
      <c r="F1464">
        <f ca="1">(60+SUMIF(OFFSET(N1464,-$C1464+1,0,$C1464),"EN",OFFSET(O1464,-$C1464+1,0,$C1464)))*SummonTypeTable!$Q$2</f>
        <v>460</v>
      </c>
      <c r="G1464" t="str">
        <f ca="1">IF(C1464=1,60*SummonTypeTable!$Q$2-OFFSET(F1464,0,-1),
IF(F1464&lt;&gt;OFFSET(F1464,-1,0),OFFSET(F1464,-1,0)-OFFSET(F1464,0,-1),""))</f>
        <v/>
      </c>
      <c r="H1464" t="str">
        <f ca="1">IF(C1464=1,60*SummonTypeTable!$Q$2/OFFSET(F1464,0,-1),
IF(F1464&lt;&gt;OFFSET(F1464,-1,0),OFFSET(F1464,-1,0)/OFFSET(F1464,0,-1),""))</f>
        <v/>
      </c>
      <c r="I1464">
        <f ca="1">(60+SUMIF(OFFSET(N1464,-$C1464+1,0,$C1464),"EN",OFFSET(O1464,-$C1464+1,0,$C1464))+SUMIF(OFFSET(S1464,-$C1464+1,0,$C1464),"EN",OFFSET(T1464,-$C1464+1,0,$C1464)))*SummonTypeTable!$Q$2</f>
        <v>460</v>
      </c>
      <c r="J1464" t="str">
        <f ca="1">IF(C1464=1,60*SummonTypeTable!$Q$2-OFFSET(I1464,0,-4),
IF(I1464&lt;&gt;OFFSET(I1464,-1,0),OFFSET(I1464,-1,0)-OFFSET(I1464,0,-4),""))</f>
        <v/>
      </c>
      <c r="K1464" t="str">
        <f ca="1">IF(C1464=1,60*SummonTypeTable!$Q$2/OFFSET(I1464,0,-4),
IF(I1464&lt;&gt;OFFSET(I1464,-1,0),OFFSET(I1464,-1,0)/OFFSET(I1464,0,-4),""))</f>
        <v/>
      </c>
      <c r="L1464" t="str">
        <f t="shared" ca="1" si="273"/>
        <v>it</v>
      </c>
      <c r="M1464" t="s">
        <v>139</v>
      </c>
      <c r="N1464" t="s">
        <v>138</v>
      </c>
      <c r="O1464">
        <v>1</v>
      </c>
      <c r="P1464" t="str">
        <f t="shared" si="276"/>
        <v/>
      </c>
      <c r="Q1464" t="str">
        <f t="shared" ca="1" si="271"/>
        <v>cu</v>
      </c>
      <c r="R1464" t="s">
        <v>81</v>
      </c>
      <c r="S1464" t="s">
        <v>147</v>
      </c>
      <c r="T1464">
        <v>1150</v>
      </c>
      <c r="U1464" t="str">
        <f t="shared" ca="1" si="270"/>
        <v>it</v>
      </c>
      <c r="V1464" t="str">
        <f t="shared" si="277"/>
        <v>Cash_sSpellGacha</v>
      </c>
      <c r="W1464">
        <f t="shared" si="278"/>
        <v>1</v>
      </c>
      <c r="X1464" t="str">
        <f t="shared" ca="1" si="279"/>
        <v>cu</v>
      </c>
      <c r="Y1464" t="str">
        <f t="shared" si="280"/>
        <v>GO</v>
      </c>
      <c r="Z1464">
        <f t="shared" si="281"/>
        <v>1150</v>
      </c>
    </row>
    <row r="1465" spans="1:26">
      <c r="A1465" t="str">
        <f t="shared" si="274"/>
        <v>rt5</v>
      </c>
      <c r="B1465" t="str">
        <f t="shared" si="275"/>
        <v>루틴5</v>
      </c>
      <c r="C1465">
        <v>44</v>
      </c>
      <c r="D1465">
        <v>42</v>
      </c>
      <c r="E1465">
        <f t="shared" ca="1" si="272"/>
        <v>592</v>
      </c>
      <c r="F1465">
        <f ca="1">(60+SUMIF(OFFSET(N1465,-$C1465+1,0,$C1465),"EN",OFFSET(O1465,-$C1465+1,0,$C1465)))*SummonTypeTable!$Q$2</f>
        <v>520</v>
      </c>
      <c r="G1465">
        <f ca="1">IF(C1465=1,60*SummonTypeTable!$Q$2-OFFSET(F1465,0,-1),
IF(F1465&lt;&gt;OFFSET(F1465,-1,0),OFFSET(F1465,-1,0)-OFFSET(F1465,0,-1),""))</f>
        <v>-132</v>
      </c>
      <c r="H1465">
        <f ca="1">IF(C1465=1,60*SummonTypeTable!$Q$2/OFFSET(F1465,0,-1),
IF(F1465&lt;&gt;OFFSET(F1465,-1,0),OFFSET(F1465,-1,0)/OFFSET(F1465,0,-1),""))</f>
        <v>0.77702702702702697</v>
      </c>
      <c r="I1465">
        <f ca="1">(60+SUMIF(OFFSET(N1465,-$C1465+1,0,$C1465),"EN",OFFSET(O1465,-$C1465+1,0,$C1465))+SUMIF(OFFSET(S1465,-$C1465+1,0,$C1465),"EN",OFFSET(T1465,-$C1465+1,0,$C1465)))*SummonTypeTable!$Q$2</f>
        <v>520</v>
      </c>
      <c r="J1465">
        <f ca="1">IF(C1465=1,60*SummonTypeTable!$Q$2-OFFSET(I1465,0,-4),
IF(I1465&lt;&gt;OFFSET(I1465,-1,0),OFFSET(I1465,-1,0)-OFFSET(I1465,0,-4),""))</f>
        <v>-132</v>
      </c>
      <c r="K1465">
        <f ca="1">IF(C1465=1,60*SummonTypeTable!$Q$2/OFFSET(I1465,0,-4),
IF(I1465&lt;&gt;OFFSET(I1465,-1,0),OFFSET(I1465,-1,0)/OFFSET(I1465,0,-4),""))</f>
        <v>0.77702702702702697</v>
      </c>
      <c r="L1465" t="str">
        <f t="shared" ca="1" si="273"/>
        <v>cu</v>
      </c>
      <c r="M1465" t="s">
        <v>81</v>
      </c>
      <c r="N1465" t="s">
        <v>146</v>
      </c>
      <c r="O1465">
        <v>90</v>
      </c>
      <c r="P1465" t="str">
        <f t="shared" si="276"/>
        <v>에너지너무많음</v>
      </c>
      <c r="Q1465" t="str">
        <f t="shared" ca="1" si="271"/>
        <v>cu</v>
      </c>
      <c r="R1465" t="s">
        <v>81</v>
      </c>
      <c r="S1465" t="s">
        <v>147</v>
      </c>
      <c r="T1465">
        <v>1175</v>
      </c>
      <c r="U1465" t="str">
        <f t="shared" ca="1" si="270"/>
        <v>cu</v>
      </c>
      <c r="V1465" t="str">
        <f t="shared" si="277"/>
        <v>EN</v>
      </c>
      <c r="W1465">
        <f t="shared" si="278"/>
        <v>90</v>
      </c>
      <c r="X1465" t="str">
        <f t="shared" ca="1" si="279"/>
        <v>cu</v>
      </c>
      <c r="Y1465" t="str">
        <f t="shared" si="280"/>
        <v>GO</v>
      </c>
      <c r="Z1465">
        <f t="shared" si="281"/>
        <v>1175</v>
      </c>
    </row>
    <row r="1466" spans="1:26">
      <c r="A1466" t="str">
        <f t="shared" si="274"/>
        <v>rt5</v>
      </c>
      <c r="B1466" t="str">
        <f t="shared" si="275"/>
        <v>루틴5</v>
      </c>
      <c r="C1466">
        <v>45</v>
      </c>
      <c r="D1466">
        <v>42</v>
      </c>
      <c r="E1466">
        <f t="shared" ca="1" si="272"/>
        <v>634</v>
      </c>
      <c r="F1466">
        <f ca="1">(60+SUMIF(OFFSET(N1466,-$C1466+1,0,$C1466),"EN",OFFSET(O1466,-$C1466+1,0,$C1466)))*SummonTypeTable!$Q$2</f>
        <v>520</v>
      </c>
      <c r="G1466" t="str">
        <f ca="1">IF(C1466=1,60*SummonTypeTable!$Q$2-OFFSET(F1466,0,-1),
IF(F1466&lt;&gt;OFFSET(F1466,-1,0),OFFSET(F1466,-1,0)-OFFSET(F1466,0,-1),""))</f>
        <v/>
      </c>
      <c r="H1466" t="str">
        <f ca="1">IF(C1466=1,60*SummonTypeTable!$Q$2/OFFSET(F1466,0,-1),
IF(F1466&lt;&gt;OFFSET(F1466,-1,0),OFFSET(F1466,-1,0)/OFFSET(F1466,0,-1),""))</f>
        <v/>
      </c>
      <c r="I1466">
        <f ca="1">(60+SUMIF(OFFSET(N1466,-$C1466+1,0,$C1466),"EN",OFFSET(O1466,-$C1466+1,0,$C1466))+SUMIF(OFFSET(S1466,-$C1466+1,0,$C1466),"EN",OFFSET(T1466,-$C1466+1,0,$C1466)))*SummonTypeTable!$Q$2</f>
        <v>520</v>
      </c>
      <c r="J1466" t="str">
        <f ca="1">IF(C1466=1,60*SummonTypeTable!$Q$2-OFFSET(I1466,0,-4),
IF(I1466&lt;&gt;OFFSET(I1466,-1,0),OFFSET(I1466,-1,0)-OFFSET(I1466,0,-4),""))</f>
        <v/>
      </c>
      <c r="K1466" t="str">
        <f ca="1">IF(C1466=1,60*SummonTypeTable!$Q$2/OFFSET(I1466,0,-4),
IF(I1466&lt;&gt;OFFSET(I1466,-1,0),OFFSET(I1466,-1,0)/OFFSET(I1466,0,-4),""))</f>
        <v/>
      </c>
      <c r="L1466" t="str">
        <f t="shared" ca="1" si="273"/>
        <v>cu</v>
      </c>
      <c r="M1466" t="s">
        <v>81</v>
      </c>
      <c r="N1466" t="s">
        <v>147</v>
      </c>
      <c r="O1466">
        <v>2400</v>
      </c>
      <c r="P1466" t="str">
        <f t="shared" si="276"/>
        <v/>
      </c>
      <c r="Q1466" t="str">
        <f t="shared" ca="1" si="271"/>
        <v>cu</v>
      </c>
      <c r="R1466" t="s">
        <v>81</v>
      </c>
      <c r="S1466" t="s">
        <v>147</v>
      </c>
      <c r="T1466">
        <v>1200</v>
      </c>
      <c r="U1466" t="str">
        <f t="shared" ca="1" si="270"/>
        <v>cu</v>
      </c>
      <c r="V1466" t="str">
        <f t="shared" si="277"/>
        <v>GO</v>
      </c>
      <c r="W1466">
        <f t="shared" si="278"/>
        <v>2400</v>
      </c>
      <c r="X1466" t="str">
        <f t="shared" ca="1" si="279"/>
        <v>cu</v>
      </c>
      <c r="Y1466" t="str">
        <f t="shared" si="280"/>
        <v>GO</v>
      </c>
      <c r="Z1466">
        <f t="shared" si="281"/>
        <v>1200</v>
      </c>
    </row>
    <row r="1467" spans="1:26">
      <c r="A1467" t="str">
        <f t="shared" si="274"/>
        <v>rt5</v>
      </c>
      <c r="B1467" t="str">
        <f t="shared" si="275"/>
        <v>루틴5</v>
      </c>
      <c r="C1467">
        <v>46</v>
      </c>
      <c r="D1467">
        <v>12</v>
      </c>
      <c r="E1467">
        <f t="shared" ca="1" si="272"/>
        <v>646</v>
      </c>
      <c r="F1467">
        <f ca="1">(60+SUMIF(OFFSET(N1467,-$C1467+1,0,$C1467),"EN",OFFSET(O1467,-$C1467+1,0,$C1467)))*SummonTypeTable!$Q$2</f>
        <v>520</v>
      </c>
      <c r="G1467" t="str">
        <f ca="1">IF(C1467=1,60*SummonTypeTable!$Q$2-OFFSET(F1467,0,-1),
IF(F1467&lt;&gt;OFFSET(F1467,-1,0),OFFSET(F1467,-1,0)-OFFSET(F1467,0,-1),""))</f>
        <v/>
      </c>
      <c r="H1467" t="str">
        <f ca="1">IF(C1467=1,60*SummonTypeTable!$Q$2/OFFSET(F1467,0,-1),
IF(F1467&lt;&gt;OFFSET(F1467,-1,0),OFFSET(F1467,-1,0)/OFFSET(F1467,0,-1),""))</f>
        <v/>
      </c>
      <c r="I1467">
        <f ca="1">(60+SUMIF(OFFSET(N1467,-$C1467+1,0,$C1467),"EN",OFFSET(O1467,-$C1467+1,0,$C1467))+SUMIF(OFFSET(S1467,-$C1467+1,0,$C1467),"EN",OFFSET(T1467,-$C1467+1,0,$C1467)))*SummonTypeTable!$Q$2</f>
        <v>520</v>
      </c>
      <c r="J1467" t="str">
        <f ca="1">IF(C1467=1,60*SummonTypeTable!$Q$2-OFFSET(I1467,0,-4),
IF(I1467&lt;&gt;OFFSET(I1467,-1,0),OFFSET(I1467,-1,0)-OFFSET(I1467,0,-4),""))</f>
        <v/>
      </c>
      <c r="K1467" t="str">
        <f ca="1">IF(C1467=1,60*SummonTypeTable!$Q$2/OFFSET(I1467,0,-4),
IF(I1467&lt;&gt;OFFSET(I1467,-1,0),OFFSET(I1467,-1,0)/OFFSET(I1467,0,-4),""))</f>
        <v/>
      </c>
      <c r="L1467" t="str">
        <f t="shared" ca="1" si="273"/>
        <v>it</v>
      </c>
      <c r="M1467" t="s">
        <v>139</v>
      </c>
      <c r="N1467" t="s">
        <v>140</v>
      </c>
      <c r="O1467">
        <v>1</v>
      </c>
      <c r="P1467" t="str">
        <f t="shared" si="276"/>
        <v/>
      </c>
      <c r="Q1467" t="str">
        <f t="shared" ca="1" si="271"/>
        <v>cu</v>
      </c>
      <c r="R1467" t="s">
        <v>81</v>
      </c>
      <c r="S1467" t="s">
        <v>147</v>
      </c>
      <c r="T1467">
        <v>1225</v>
      </c>
      <c r="U1467" t="str">
        <f t="shared" ca="1" si="270"/>
        <v>it</v>
      </c>
      <c r="V1467" t="str">
        <f t="shared" si="277"/>
        <v>Cash_sCharacterGacha</v>
      </c>
      <c r="W1467">
        <f t="shared" si="278"/>
        <v>1</v>
      </c>
      <c r="X1467" t="str">
        <f t="shared" ca="1" si="279"/>
        <v>cu</v>
      </c>
      <c r="Y1467" t="str">
        <f t="shared" si="280"/>
        <v>GO</v>
      </c>
      <c r="Z1467">
        <f t="shared" si="281"/>
        <v>1225</v>
      </c>
    </row>
    <row r="1468" spans="1:26">
      <c r="A1468" t="str">
        <f t="shared" si="274"/>
        <v>rt5</v>
      </c>
      <c r="B1468" t="str">
        <f t="shared" si="275"/>
        <v>루틴5</v>
      </c>
      <c r="C1468">
        <v>47</v>
      </c>
      <c r="D1468">
        <v>38</v>
      </c>
      <c r="E1468">
        <f t="shared" ca="1" si="272"/>
        <v>684</v>
      </c>
      <c r="F1468">
        <f ca="1">(60+SUMIF(OFFSET(N1468,-$C1468+1,0,$C1468),"EN",OFFSET(O1468,-$C1468+1,0,$C1468)))*SummonTypeTable!$Q$2</f>
        <v>520</v>
      </c>
      <c r="G1468" t="str">
        <f ca="1">IF(C1468=1,60*SummonTypeTable!$Q$2-OFFSET(F1468,0,-1),
IF(F1468&lt;&gt;OFFSET(F1468,-1,0),OFFSET(F1468,-1,0)-OFFSET(F1468,0,-1),""))</f>
        <v/>
      </c>
      <c r="H1468" t="str">
        <f ca="1">IF(C1468=1,60*SummonTypeTable!$Q$2/OFFSET(F1468,0,-1),
IF(F1468&lt;&gt;OFFSET(F1468,-1,0),OFFSET(F1468,-1,0)/OFFSET(F1468,0,-1),""))</f>
        <v/>
      </c>
      <c r="I1468">
        <f ca="1">(60+SUMIF(OFFSET(N1468,-$C1468+1,0,$C1468),"EN",OFFSET(O1468,-$C1468+1,0,$C1468))+SUMIF(OFFSET(S1468,-$C1468+1,0,$C1468),"EN",OFFSET(T1468,-$C1468+1,0,$C1468)))*SummonTypeTable!$Q$2</f>
        <v>520</v>
      </c>
      <c r="J1468" t="str">
        <f ca="1">IF(C1468=1,60*SummonTypeTable!$Q$2-OFFSET(I1468,0,-4),
IF(I1468&lt;&gt;OFFSET(I1468,-1,0),OFFSET(I1468,-1,0)-OFFSET(I1468,0,-4),""))</f>
        <v/>
      </c>
      <c r="K1468" t="str">
        <f ca="1">IF(C1468=1,60*SummonTypeTable!$Q$2/OFFSET(I1468,0,-4),
IF(I1468&lt;&gt;OFFSET(I1468,-1,0),OFFSET(I1468,-1,0)/OFFSET(I1468,0,-4),""))</f>
        <v/>
      </c>
      <c r="L1468" t="str">
        <f t="shared" ca="1" si="273"/>
        <v>cu</v>
      </c>
      <c r="M1468" t="s">
        <v>81</v>
      </c>
      <c r="N1468" t="s">
        <v>153</v>
      </c>
      <c r="O1468">
        <v>9</v>
      </c>
      <c r="P1468" t="str">
        <f t="shared" si="276"/>
        <v/>
      </c>
      <c r="Q1468" t="str">
        <f t="shared" ca="1" si="271"/>
        <v>cu</v>
      </c>
      <c r="R1468" t="s">
        <v>81</v>
      </c>
      <c r="S1468" t="s">
        <v>153</v>
      </c>
      <c r="T1468">
        <v>3</v>
      </c>
      <c r="U1468" t="str">
        <f t="shared" ca="1" si="270"/>
        <v>cu</v>
      </c>
      <c r="V1468" t="str">
        <f t="shared" si="277"/>
        <v>DI</v>
      </c>
      <c r="W1468">
        <f t="shared" si="278"/>
        <v>9</v>
      </c>
      <c r="X1468" t="str">
        <f t="shared" ca="1" si="279"/>
        <v>cu</v>
      </c>
      <c r="Y1468" t="str">
        <f t="shared" si="280"/>
        <v>DI</v>
      </c>
      <c r="Z1468">
        <f t="shared" si="281"/>
        <v>3</v>
      </c>
    </row>
    <row r="1469" spans="1:26">
      <c r="A1469" t="str">
        <f t="shared" si="274"/>
        <v>rt5</v>
      </c>
      <c r="B1469" t="str">
        <f t="shared" si="275"/>
        <v>루틴5</v>
      </c>
      <c r="C1469">
        <v>48</v>
      </c>
      <c r="D1469">
        <v>42</v>
      </c>
      <c r="E1469">
        <f t="shared" ca="1" si="272"/>
        <v>726</v>
      </c>
      <c r="F1469">
        <f ca="1">(60+SUMIF(OFFSET(N1469,-$C1469+1,0,$C1469),"EN",OFFSET(O1469,-$C1469+1,0,$C1469)))*SummonTypeTable!$Q$2</f>
        <v>520</v>
      </c>
      <c r="G1469" t="str">
        <f ca="1">IF(C1469=1,60*SummonTypeTable!$Q$2-OFFSET(F1469,0,-1),
IF(F1469&lt;&gt;OFFSET(F1469,-1,0),OFFSET(F1469,-1,0)-OFFSET(F1469,0,-1),""))</f>
        <v/>
      </c>
      <c r="H1469" t="str">
        <f ca="1">IF(C1469=1,60*SummonTypeTable!$Q$2/OFFSET(F1469,0,-1),
IF(F1469&lt;&gt;OFFSET(F1469,-1,0),OFFSET(F1469,-1,0)/OFFSET(F1469,0,-1),""))</f>
        <v/>
      </c>
      <c r="I1469">
        <f ca="1">(60+SUMIF(OFFSET(N1469,-$C1469+1,0,$C1469),"EN",OFFSET(O1469,-$C1469+1,0,$C1469))+SUMIF(OFFSET(S1469,-$C1469+1,0,$C1469),"EN",OFFSET(T1469,-$C1469+1,0,$C1469)))*SummonTypeTable!$Q$2</f>
        <v>520</v>
      </c>
      <c r="J1469" t="str">
        <f ca="1">IF(C1469=1,60*SummonTypeTable!$Q$2-OFFSET(I1469,0,-4),
IF(I1469&lt;&gt;OFFSET(I1469,-1,0),OFFSET(I1469,-1,0)-OFFSET(I1469,0,-4),""))</f>
        <v/>
      </c>
      <c r="K1469" t="str">
        <f ca="1">IF(C1469=1,60*SummonTypeTable!$Q$2/OFFSET(I1469,0,-4),
IF(I1469&lt;&gt;OFFSET(I1469,-1,0),OFFSET(I1469,-1,0)/OFFSET(I1469,0,-4),""))</f>
        <v/>
      </c>
      <c r="L1469" t="str">
        <f t="shared" ca="1" si="273"/>
        <v>cu</v>
      </c>
      <c r="M1469" t="s">
        <v>81</v>
      </c>
      <c r="N1469" t="s">
        <v>147</v>
      </c>
      <c r="O1469">
        <v>2550</v>
      </c>
      <c r="P1469" t="str">
        <f t="shared" si="276"/>
        <v/>
      </c>
      <c r="Q1469" t="str">
        <f t="shared" ca="1" si="271"/>
        <v>cu</v>
      </c>
      <c r="R1469" t="s">
        <v>81</v>
      </c>
      <c r="S1469" t="s">
        <v>147</v>
      </c>
      <c r="T1469">
        <v>1275</v>
      </c>
      <c r="U1469" t="str">
        <f t="shared" ca="1" si="270"/>
        <v>cu</v>
      </c>
      <c r="V1469" t="str">
        <f t="shared" si="277"/>
        <v>GO</v>
      </c>
      <c r="W1469">
        <f t="shared" si="278"/>
        <v>2550</v>
      </c>
      <c r="X1469" t="str">
        <f t="shared" ca="1" si="279"/>
        <v>cu</v>
      </c>
      <c r="Y1469" t="str">
        <f t="shared" si="280"/>
        <v>GO</v>
      </c>
      <c r="Z1469">
        <f t="shared" si="281"/>
        <v>1275</v>
      </c>
    </row>
    <row r="1470" spans="1:26">
      <c r="A1470" t="str">
        <f t="shared" si="274"/>
        <v>rt5</v>
      </c>
      <c r="B1470" t="str">
        <f t="shared" si="275"/>
        <v>루틴5</v>
      </c>
      <c r="C1470">
        <v>49</v>
      </c>
      <c r="D1470">
        <v>12</v>
      </c>
      <c r="E1470">
        <f t="shared" ca="1" si="272"/>
        <v>738</v>
      </c>
      <c r="F1470">
        <f ca="1">(60+SUMIF(OFFSET(N1470,-$C1470+1,0,$C1470),"EN",OFFSET(O1470,-$C1470+1,0,$C1470)))*SummonTypeTable!$Q$2</f>
        <v>520</v>
      </c>
      <c r="G1470" t="str">
        <f ca="1">IF(C1470=1,60*SummonTypeTable!$Q$2-OFFSET(F1470,0,-1),
IF(F1470&lt;&gt;OFFSET(F1470,-1,0),OFFSET(F1470,-1,0)-OFFSET(F1470,0,-1),""))</f>
        <v/>
      </c>
      <c r="H1470" t="str">
        <f ca="1">IF(C1470=1,60*SummonTypeTable!$Q$2/OFFSET(F1470,0,-1),
IF(F1470&lt;&gt;OFFSET(F1470,-1,0),OFFSET(F1470,-1,0)/OFFSET(F1470,0,-1),""))</f>
        <v/>
      </c>
      <c r="I1470">
        <f ca="1">(60+SUMIF(OFFSET(N1470,-$C1470+1,0,$C1470),"EN",OFFSET(O1470,-$C1470+1,0,$C1470))+SUMIF(OFFSET(S1470,-$C1470+1,0,$C1470),"EN",OFFSET(T1470,-$C1470+1,0,$C1470)))*SummonTypeTable!$Q$2</f>
        <v>520</v>
      </c>
      <c r="J1470" t="str">
        <f ca="1">IF(C1470=1,60*SummonTypeTable!$Q$2-OFFSET(I1470,0,-4),
IF(I1470&lt;&gt;OFFSET(I1470,-1,0),OFFSET(I1470,-1,0)-OFFSET(I1470,0,-4),""))</f>
        <v/>
      </c>
      <c r="K1470" t="str">
        <f ca="1">IF(C1470=1,60*SummonTypeTable!$Q$2/OFFSET(I1470,0,-4),
IF(I1470&lt;&gt;OFFSET(I1470,-1,0),OFFSET(I1470,-1,0)/OFFSET(I1470,0,-4),""))</f>
        <v/>
      </c>
      <c r="L1470" t="str">
        <f t="shared" ca="1" si="273"/>
        <v>it</v>
      </c>
      <c r="M1470" t="s">
        <v>139</v>
      </c>
      <c r="N1470" t="s">
        <v>138</v>
      </c>
      <c r="O1470">
        <v>1</v>
      </c>
      <c r="P1470" t="str">
        <f t="shared" si="276"/>
        <v/>
      </c>
      <c r="Q1470" t="str">
        <f t="shared" ca="1" si="271"/>
        <v>cu</v>
      </c>
      <c r="R1470" t="s">
        <v>81</v>
      </c>
      <c r="S1470" t="s">
        <v>147</v>
      </c>
      <c r="T1470">
        <v>1300</v>
      </c>
      <c r="U1470" t="str">
        <f t="shared" ca="1" si="270"/>
        <v>it</v>
      </c>
      <c r="V1470" t="str">
        <f t="shared" si="277"/>
        <v>Cash_sSpellGacha</v>
      </c>
      <c r="W1470">
        <f t="shared" si="278"/>
        <v>1</v>
      </c>
      <c r="X1470" t="str">
        <f t="shared" ca="1" si="279"/>
        <v>cu</v>
      </c>
      <c r="Y1470" t="str">
        <f t="shared" si="280"/>
        <v>GO</v>
      </c>
      <c r="Z1470">
        <f t="shared" si="281"/>
        <v>1300</v>
      </c>
    </row>
    <row r="1471" spans="1:26">
      <c r="A1471" t="str">
        <f t="shared" si="274"/>
        <v>rt5</v>
      </c>
      <c r="B1471" t="str">
        <f t="shared" si="275"/>
        <v>루틴5</v>
      </c>
      <c r="C1471">
        <v>50</v>
      </c>
      <c r="D1471">
        <v>46</v>
      </c>
      <c r="E1471">
        <f t="shared" ca="1" si="272"/>
        <v>784</v>
      </c>
      <c r="F1471">
        <f ca="1">(60+SUMIF(OFFSET(N1471,-$C1471+1,0,$C1471),"EN",OFFSET(O1471,-$C1471+1,0,$C1471)))*SummonTypeTable!$Q$2</f>
        <v>573.33333333333326</v>
      </c>
      <c r="G1471">
        <f ca="1">IF(C1471=1,60*SummonTypeTable!$Q$2-OFFSET(F1471,0,-1),
IF(F1471&lt;&gt;OFFSET(F1471,-1,0),OFFSET(F1471,-1,0)-OFFSET(F1471,0,-1),""))</f>
        <v>-264</v>
      </c>
      <c r="H1471">
        <f ca="1">IF(C1471=1,60*SummonTypeTable!$Q$2/OFFSET(F1471,0,-1),
IF(F1471&lt;&gt;OFFSET(F1471,-1,0),OFFSET(F1471,-1,0)/OFFSET(F1471,0,-1),""))</f>
        <v>0.66326530612244894</v>
      </c>
      <c r="I1471">
        <f ca="1">(60+SUMIF(OFFSET(N1471,-$C1471+1,0,$C1471),"EN",OFFSET(O1471,-$C1471+1,0,$C1471))+SUMIF(OFFSET(S1471,-$C1471+1,0,$C1471),"EN",OFFSET(T1471,-$C1471+1,0,$C1471)))*SummonTypeTable!$Q$2</f>
        <v>573.33333333333326</v>
      </c>
      <c r="J1471">
        <f ca="1">IF(C1471=1,60*SummonTypeTable!$Q$2-OFFSET(I1471,0,-4),
IF(I1471&lt;&gt;OFFSET(I1471,-1,0),OFFSET(I1471,-1,0)-OFFSET(I1471,0,-4),""))</f>
        <v>-264</v>
      </c>
      <c r="K1471">
        <f ca="1">IF(C1471=1,60*SummonTypeTable!$Q$2/OFFSET(I1471,0,-4),
IF(I1471&lt;&gt;OFFSET(I1471,-1,0),OFFSET(I1471,-1,0)/OFFSET(I1471,0,-4),""))</f>
        <v>0.66326530612244894</v>
      </c>
      <c r="L1471" t="str">
        <f t="shared" ca="1" si="273"/>
        <v>cu</v>
      </c>
      <c r="M1471" t="s">
        <v>81</v>
      </c>
      <c r="N1471" t="s">
        <v>146</v>
      </c>
      <c r="O1471">
        <v>80</v>
      </c>
      <c r="P1471" t="str">
        <f t="shared" si="276"/>
        <v>에너지너무많음</v>
      </c>
      <c r="Q1471" t="str">
        <f t="shared" ca="1" si="271"/>
        <v>cu</v>
      </c>
      <c r="R1471" t="s">
        <v>81</v>
      </c>
      <c r="S1471" t="s">
        <v>147</v>
      </c>
      <c r="T1471">
        <v>1325</v>
      </c>
      <c r="U1471" t="str">
        <f t="shared" ca="1" si="270"/>
        <v>cu</v>
      </c>
      <c r="V1471" t="str">
        <f t="shared" si="277"/>
        <v>EN</v>
      </c>
      <c r="W1471">
        <f t="shared" si="278"/>
        <v>80</v>
      </c>
      <c r="X1471" t="str">
        <f t="shared" ca="1" si="279"/>
        <v>cu</v>
      </c>
      <c r="Y1471" t="str">
        <f t="shared" si="280"/>
        <v>GO</v>
      </c>
      <c r="Z1471">
        <f t="shared" si="281"/>
        <v>1325</v>
      </c>
    </row>
    <row r="1472" spans="1:26">
      <c r="A1472" t="str">
        <f t="shared" si="274"/>
        <v>rt5</v>
      </c>
      <c r="B1472" t="str">
        <f t="shared" si="275"/>
        <v>루틴5</v>
      </c>
      <c r="C1472">
        <v>51</v>
      </c>
      <c r="D1472">
        <v>45</v>
      </c>
      <c r="E1472">
        <f t="shared" ca="1" si="272"/>
        <v>829</v>
      </c>
      <c r="F1472">
        <f ca="1">(60+SUMIF(OFFSET(N1472,-$C1472+1,0,$C1472),"EN",OFFSET(O1472,-$C1472+1,0,$C1472)))*SummonTypeTable!$Q$2</f>
        <v>573.33333333333326</v>
      </c>
      <c r="G1472" t="str">
        <f ca="1">IF(C1472=1,60*SummonTypeTable!$Q$2-OFFSET(F1472,0,-1),
IF(F1472&lt;&gt;OFFSET(F1472,-1,0),OFFSET(F1472,-1,0)-OFFSET(F1472,0,-1),""))</f>
        <v/>
      </c>
      <c r="H1472" t="str">
        <f ca="1">IF(C1472=1,60*SummonTypeTable!$Q$2/OFFSET(F1472,0,-1),
IF(F1472&lt;&gt;OFFSET(F1472,-1,0),OFFSET(F1472,-1,0)/OFFSET(F1472,0,-1),""))</f>
        <v/>
      </c>
      <c r="I1472">
        <f ca="1">(60+SUMIF(OFFSET(N1472,-$C1472+1,0,$C1472),"EN",OFFSET(O1472,-$C1472+1,0,$C1472))+SUMIF(OFFSET(S1472,-$C1472+1,0,$C1472),"EN",OFFSET(T1472,-$C1472+1,0,$C1472)))*SummonTypeTable!$Q$2</f>
        <v>573.33333333333326</v>
      </c>
      <c r="J1472" t="str">
        <f ca="1">IF(C1472=1,60*SummonTypeTable!$Q$2-OFFSET(I1472,0,-4),
IF(I1472&lt;&gt;OFFSET(I1472,-1,0),OFFSET(I1472,-1,0)-OFFSET(I1472,0,-4),""))</f>
        <v/>
      </c>
      <c r="K1472" t="str">
        <f ca="1">IF(C1472=1,60*SummonTypeTable!$Q$2/OFFSET(I1472,0,-4),
IF(I1472&lt;&gt;OFFSET(I1472,-1,0),OFFSET(I1472,-1,0)/OFFSET(I1472,0,-4),""))</f>
        <v/>
      </c>
      <c r="L1472" t="str">
        <f t="shared" ca="1" si="273"/>
        <v>it</v>
      </c>
      <c r="M1472" t="s">
        <v>139</v>
      </c>
      <c r="N1472" t="s">
        <v>158</v>
      </c>
      <c r="O1472">
        <v>1</v>
      </c>
      <c r="P1472" t="str">
        <f t="shared" si="276"/>
        <v/>
      </c>
      <c r="Q1472" t="str">
        <f t="shared" ca="1" si="271"/>
        <v>cu</v>
      </c>
      <c r="R1472" t="s">
        <v>81</v>
      </c>
      <c r="S1472" t="s">
        <v>147</v>
      </c>
      <c r="T1472">
        <v>1350</v>
      </c>
      <c r="U1472" t="str">
        <f t="shared" ca="1" si="270"/>
        <v>it</v>
      </c>
      <c r="V1472" t="str">
        <f t="shared" si="277"/>
        <v>Cash_sEquipGacha</v>
      </c>
      <c r="W1472">
        <f t="shared" si="278"/>
        <v>1</v>
      </c>
      <c r="X1472" t="str">
        <f t="shared" ca="1" si="279"/>
        <v>cu</v>
      </c>
      <c r="Y1472" t="str">
        <f t="shared" si="280"/>
        <v>GO</v>
      </c>
      <c r="Z1472">
        <f t="shared" si="281"/>
        <v>1350</v>
      </c>
    </row>
    <row r="1473" spans="1:26">
      <c r="A1473" t="str">
        <f t="shared" si="274"/>
        <v>rt5</v>
      </c>
      <c r="B1473" t="str">
        <f t="shared" si="275"/>
        <v>루틴5</v>
      </c>
      <c r="C1473">
        <v>52</v>
      </c>
      <c r="D1473">
        <v>36</v>
      </c>
      <c r="E1473">
        <f t="shared" ca="1" si="272"/>
        <v>865</v>
      </c>
      <c r="F1473">
        <f ca="1">(60+SUMIF(OFFSET(N1473,-$C1473+1,0,$C1473),"EN",OFFSET(O1473,-$C1473+1,0,$C1473)))*SummonTypeTable!$Q$2</f>
        <v>573.33333333333326</v>
      </c>
      <c r="G1473" t="str">
        <f ca="1">IF(C1473=1,60*SummonTypeTable!$Q$2-OFFSET(F1473,0,-1),
IF(F1473&lt;&gt;OFFSET(F1473,-1,0),OFFSET(F1473,-1,0)-OFFSET(F1473,0,-1),""))</f>
        <v/>
      </c>
      <c r="H1473" t="str">
        <f ca="1">IF(C1473=1,60*SummonTypeTable!$Q$2/OFFSET(F1473,0,-1),
IF(F1473&lt;&gt;OFFSET(F1473,-1,0),OFFSET(F1473,-1,0)/OFFSET(F1473,0,-1),""))</f>
        <v/>
      </c>
      <c r="I1473">
        <f ca="1">(60+SUMIF(OFFSET(N1473,-$C1473+1,0,$C1473),"EN",OFFSET(O1473,-$C1473+1,0,$C1473))+SUMIF(OFFSET(S1473,-$C1473+1,0,$C1473),"EN",OFFSET(T1473,-$C1473+1,0,$C1473)))*SummonTypeTable!$Q$2</f>
        <v>573.33333333333326</v>
      </c>
      <c r="J1473" t="str">
        <f ca="1">IF(C1473=1,60*SummonTypeTable!$Q$2-OFFSET(I1473,0,-4),
IF(I1473&lt;&gt;OFFSET(I1473,-1,0),OFFSET(I1473,-1,0)-OFFSET(I1473,0,-4),""))</f>
        <v/>
      </c>
      <c r="K1473" t="str">
        <f ca="1">IF(C1473=1,60*SummonTypeTable!$Q$2/OFFSET(I1473,0,-4),
IF(I1473&lt;&gt;OFFSET(I1473,-1,0),OFFSET(I1473,-1,0)/OFFSET(I1473,0,-4),""))</f>
        <v/>
      </c>
      <c r="L1473" t="str">
        <f t="shared" ca="1" si="273"/>
        <v>cu</v>
      </c>
      <c r="M1473" t="s">
        <v>81</v>
      </c>
      <c r="N1473" t="s">
        <v>147</v>
      </c>
      <c r="O1473">
        <v>2750</v>
      </c>
      <c r="P1473" t="str">
        <f t="shared" si="276"/>
        <v/>
      </c>
      <c r="Q1473" t="str">
        <f t="shared" ca="1" si="271"/>
        <v>cu</v>
      </c>
      <c r="R1473" t="s">
        <v>81</v>
      </c>
      <c r="S1473" t="s">
        <v>147</v>
      </c>
      <c r="T1473">
        <v>1375</v>
      </c>
      <c r="U1473" t="str">
        <f t="shared" ca="1" si="270"/>
        <v>cu</v>
      </c>
      <c r="V1473" t="str">
        <f t="shared" si="277"/>
        <v>GO</v>
      </c>
      <c r="W1473">
        <f t="shared" si="278"/>
        <v>2750</v>
      </c>
      <c r="X1473" t="str">
        <f t="shared" ca="1" si="279"/>
        <v>cu</v>
      </c>
      <c r="Y1473" t="str">
        <f t="shared" si="280"/>
        <v>GO</v>
      </c>
      <c r="Z1473">
        <f t="shared" si="281"/>
        <v>1375</v>
      </c>
    </row>
    <row r="1474" spans="1:26">
      <c r="A1474" t="str">
        <f t="shared" si="274"/>
        <v>rt5</v>
      </c>
      <c r="B1474" t="str">
        <f t="shared" si="275"/>
        <v>루틴5</v>
      </c>
      <c r="C1474">
        <v>53</v>
      </c>
      <c r="D1474">
        <v>27</v>
      </c>
      <c r="E1474">
        <f t="shared" ca="1" si="272"/>
        <v>892</v>
      </c>
      <c r="F1474">
        <f ca="1">(60+SUMIF(OFFSET(N1474,-$C1474+1,0,$C1474),"EN",OFFSET(O1474,-$C1474+1,0,$C1474)))*SummonTypeTable!$Q$2</f>
        <v>633.33333333333326</v>
      </c>
      <c r="G1474">
        <f ca="1">IF(C1474=1,60*SummonTypeTable!$Q$2-OFFSET(F1474,0,-1),
IF(F1474&lt;&gt;OFFSET(F1474,-1,0),OFFSET(F1474,-1,0)-OFFSET(F1474,0,-1),""))</f>
        <v>-318.66666666666674</v>
      </c>
      <c r="H1474">
        <f ca="1">IF(C1474=1,60*SummonTypeTable!$Q$2/OFFSET(F1474,0,-1),
IF(F1474&lt;&gt;OFFSET(F1474,-1,0),OFFSET(F1474,-1,0)/OFFSET(F1474,0,-1),""))</f>
        <v>0.64275037369207766</v>
      </c>
      <c r="I1474">
        <f ca="1">(60+SUMIF(OFFSET(N1474,-$C1474+1,0,$C1474),"EN",OFFSET(O1474,-$C1474+1,0,$C1474))+SUMIF(OFFSET(S1474,-$C1474+1,0,$C1474),"EN",OFFSET(T1474,-$C1474+1,0,$C1474)))*SummonTypeTable!$Q$2</f>
        <v>633.33333333333326</v>
      </c>
      <c r="J1474">
        <f ca="1">IF(C1474=1,60*SummonTypeTable!$Q$2-OFFSET(I1474,0,-4),
IF(I1474&lt;&gt;OFFSET(I1474,-1,0),OFFSET(I1474,-1,0)-OFFSET(I1474,0,-4),""))</f>
        <v>-318.66666666666674</v>
      </c>
      <c r="K1474">
        <f ca="1">IF(C1474=1,60*SummonTypeTable!$Q$2/OFFSET(I1474,0,-4),
IF(I1474&lt;&gt;OFFSET(I1474,-1,0),OFFSET(I1474,-1,0)/OFFSET(I1474,0,-4),""))</f>
        <v>0.64275037369207766</v>
      </c>
      <c r="L1474" t="str">
        <f t="shared" ca="1" si="273"/>
        <v>cu</v>
      </c>
      <c r="M1474" t="s">
        <v>81</v>
      </c>
      <c r="N1474" t="s">
        <v>146</v>
      </c>
      <c r="O1474">
        <v>90</v>
      </c>
      <c r="P1474" t="str">
        <f t="shared" si="276"/>
        <v>에너지너무많음</v>
      </c>
      <c r="Q1474" t="str">
        <f t="shared" ca="1" si="271"/>
        <v>cu</v>
      </c>
      <c r="R1474" t="s">
        <v>81</v>
      </c>
      <c r="S1474" t="s">
        <v>147</v>
      </c>
      <c r="T1474">
        <v>1400</v>
      </c>
      <c r="U1474" t="str">
        <f t="shared" ref="U1474:U1537" ca="1" si="282">IF(LEN(L1474)=0,"",L1474)</f>
        <v>cu</v>
      </c>
      <c r="V1474" t="str">
        <f t="shared" si="277"/>
        <v>EN</v>
      </c>
      <c r="W1474">
        <f t="shared" si="278"/>
        <v>90</v>
      </c>
      <c r="X1474" t="str">
        <f t="shared" ca="1" si="279"/>
        <v>cu</v>
      </c>
      <c r="Y1474" t="str">
        <f t="shared" si="280"/>
        <v>GO</v>
      </c>
      <c r="Z1474">
        <f t="shared" si="281"/>
        <v>1400</v>
      </c>
    </row>
    <row r="1475" spans="1:26">
      <c r="A1475" t="str">
        <f t="shared" si="274"/>
        <v>rt5</v>
      </c>
      <c r="B1475" t="str">
        <f t="shared" si="275"/>
        <v>루틴5</v>
      </c>
      <c r="C1475">
        <v>54</v>
      </c>
      <c r="D1475">
        <v>54</v>
      </c>
      <c r="E1475">
        <f t="shared" ca="1" si="272"/>
        <v>946</v>
      </c>
      <c r="F1475">
        <f ca="1">(60+SUMIF(OFFSET(N1475,-$C1475+1,0,$C1475),"EN",OFFSET(O1475,-$C1475+1,0,$C1475)))*SummonTypeTable!$Q$2</f>
        <v>633.33333333333326</v>
      </c>
      <c r="G1475" t="str">
        <f ca="1">IF(C1475=1,60*SummonTypeTable!$Q$2-OFFSET(F1475,0,-1),
IF(F1475&lt;&gt;OFFSET(F1475,-1,0),OFFSET(F1475,-1,0)-OFFSET(F1475,0,-1),""))</f>
        <v/>
      </c>
      <c r="H1475" t="str">
        <f ca="1">IF(C1475=1,60*SummonTypeTable!$Q$2/OFFSET(F1475,0,-1),
IF(F1475&lt;&gt;OFFSET(F1475,-1,0),OFFSET(F1475,-1,0)/OFFSET(F1475,0,-1),""))</f>
        <v/>
      </c>
      <c r="I1475">
        <f ca="1">(60+SUMIF(OFFSET(N1475,-$C1475+1,0,$C1475),"EN",OFFSET(O1475,-$C1475+1,0,$C1475))+SUMIF(OFFSET(S1475,-$C1475+1,0,$C1475),"EN",OFFSET(T1475,-$C1475+1,0,$C1475)))*SummonTypeTable!$Q$2</f>
        <v>633.33333333333326</v>
      </c>
      <c r="J1475" t="str">
        <f ca="1">IF(C1475=1,60*SummonTypeTable!$Q$2-OFFSET(I1475,0,-4),
IF(I1475&lt;&gt;OFFSET(I1475,-1,0),OFFSET(I1475,-1,0)-OFFSET(I1475,0,-4),""))</f>
        <v/>
      </c>
      <c r="K1475" t="str">
        <f ca="1">IF(C1475=1,60*SummonTypeTable!$Q$2/OFFSET(I1475,0,-4),
IF(I1475&lt;&gt;OFFSET(I1475,-1,0),OFFSET(I1475,-1,0)/OFFSET(I1475,0,-4),""))</f>
        <v/>
      </c>
      <c r="L1475" t="str">
        <f t="shared" ca="1" si="273"/>
        <v>it</v>
      </c>
      <c r="M1475" t="s">
        <v>139</v>
      </c>
      <c r="N1475" t="s">
        <v>138</v>
      </c>
      <c r="O1475">
        <v>1</v>
      </c>
      <c r="P1475" t="str">
        <f t="shared" si="276"/>
        <v/>
      </c>
      <c r="Q1475" t="str">
        <f t="shared" ca="1" si="271"/>
        <v>cu</v>
      </c>
      <c r="R1475" t="s">
        <v>81</v>
      </c>
      <c r="S1475" t="s">
        <v>147</v>
      </c>
      <c r="T1475">
        <v>1425</v>
      </c>
      <c r="U1475" t="str">
        <f t="shared" ca="1" si="282"/>
        <v>it</v>
      </c>
      <c r="V1475" t="str">
        <f t="shared" si="277"/>
        <v>Cash_sSpellGacha</v>
      </c>
      <c r="W1475">
        <f t="shared" si="278"/>
        <v>1</v>
      </c>
      <c r="X1475" t="str">
        <f t="shared" ca="1" si="279"/>
        <v>cu</v>
      </c>
      <c r="Y1475" t="str">
        <f t="shared" si="280"/>
        <v>GO</v>
      </c>
      <c r="Z1475">
        <f t="shared" si="281"/>
        <v>1425</v>
      </c>
    </row>
    <row r="1476" spans="1:26">
      <c r="A1476" t="str">
        <f t="shared" si="274"/>
        <v>rt5</v>
      </c>
      <c r="B1476" t="str">
        <f t="shared" si="275"/>
        <v>루틴5</v>
      </c>
      <c r="C1476">
        <v>55</v>
      </c>
      <c r="D1476">
        <v>10</v>
      </c>
      <c r="E1476">
        <f t="shared" ca="1" si="272"/>
        <v>956</v>
      </c>
      <c r="F1476">
        <f ca="1">(60+SUMIF(OFFSET(N1476,-$C1476+1,0,$C1476),"EN",OFFSET(O1476,-$C1476+1,0,$C1476)))*SummonTypeTable!$Q$2</f>
        <v>633.33333333333326</v>
      </c>
      <c r="G1476" t="str">
        <f ca="1">IF(C1476=1,60*SummonTypeTable!$Q$2-OFFSET(F1476,0,-1),
IF(F1476&lt;&gt;OFFSET(F1476,-1,0),OFFSET(F1476,-1,0)-OFFSET(F1476,0,-1),""))</f>
        <v/>
      </c>
      <c r="H1476" t="str">
        <f ca="1">IF(C1476=1,60*SummonTypeTable!$Q$2/OFFSET(F1476,0,-1),
IF(F1476&lt;&gt;OFFSET(F1476,-1,0),OFFSET(F1476,-1,0)/OFFSET(F1476,0,-1),""))</f>
        <v/>
      </c>
      <c r="I1476">
        <f ca="1">(60+SUMIF(OFFSET(N1476,-$C1476+1,0,$C1476),"EN",OFFSET(O1476,-$C1476+1,0,$C1476))+SUMIF(OFFSET(S1476,-$C1476+1,0,$C1476),"EN",OFFSET(T1476,-$C1476+1,0,$C1476)))*SummonTypeTable!$Q$2</f>
        <v>633.33333333333326</v>
      </c>
      <c r="J1476" t="str">
        <f ca="1">IF(C1476=1,60*SummonTypeTable!$Q$2-OFFSET(I1476,0,-4),
IF(I1476&lt;&gt;OFFSET(I1476,-1,0),OFFSET(I1476,-1,0)-OFFSET(I1476,0,-4),""))</f>
        <v/>
      </c>
      <c r="K1476" t="str">
        <f ca="1">IF(C1476=1,60*SummonTypeTable!$Q$2/OFFSET(I1476,0,-4),
IF(I1476&lt;&gt;OFFSET(I1476,-1,0),OFFSET(I1476,-1,0)/OFFSET(I1476,0,-4),""))</f>
        <v/>
      </c>
      <c r="L1476" t="str">
        <f t="shared" ca="1" si="273"/>
        <v>cu</v>
      </c>
      <c r="M1476" t="s">
        <v>81</v>
      </c>
      <c r="N1476" t="s">
        <v>147</v>
      </c>
      <c r="O1476">
        <v>2900</v>
      </c>
      <c r="P1476" t="str">
        <f t="shared" si="276"/>
        <v/>
      </c>
      <c r="Q1476" t="str">
        <f t="shared" ref="Q1476:Q1539" ca="1" si="283">IF(ISBLANK(R1476),"",
VLOOKUP(R1476,OFFSET(INDIRECT("$A:$B"),0,MATCH(R$1&amp;"_Verify",INDIRECT("$1:$1"),0)-1),2,0)
)</f>
        <v>cu</v>
      </c>
      <c r="R1476" t="s">
        <v>81</v>
      </c>
      <c r="S1476" t="s">
        <v>147</v>
      </c>
      <c r="T1476">
        <v>1450</v>
      </c>
      <c r="U1476" t="str">
        <f t="shared" ca="1" si="282"/>
        <v>cu</v>
      </c>
      <c r="V1476" t="str">
        <f t="shared" si="277"/>
        <v>GO</v>
      </c>
      <c r="W1476">
        <f t="shared" si="278"/>
        <v>2900</v>
      </c>
      <c r="X1476" t="str">
        <f t="shared" ca="1" si="279"/>
        <v>cu</v>
      </c>
      <c r="Y1476" t="str">
        <f t="shared" si="280"/>
        <v>GO</v>
      </c>
      <c r="Z1476">
        <f t="shared" si="281"/>
        <v>1450</v>
      </c>
    </row>
    <row r="1477" spans="1:26">
      <c r="A1477" t="str">
        <f t="shared" si="274"/>
        <v>rt5</v>
      </c>
      <c r="B1477" t="str">
        <f t="shared" si="275"/>
        <v>루틴5</v>
      </c>
      <c r="C1477">
        <v>56</v>
      </c>
      <c r="D1477">
        <v>52</v>
      </c>
      <c r="E1477">
        <f t="shared" ca="1" si="272"/>
        <v>1008</v>
      </c>
      <c r="F1477">
        <f ca="1">(60+SUMIF(OFFSET(N1477,-$C1477+1,0,$C1477),"EN",OFFSET(O1477,-$C1477+1,0,$C1477)))*SummonTypeTable!$Q$2</f>
        <v>700</v>
      </c>
      <c r="G1477">
        <f ca="1">IF(C1477=1,60*SummonTypeTable!$Q$2-OFFSET(F1477,0,-1),
IF(F1477&lt;&gt;OFFSET(F1477,-1,0),OFFSET(F1477,-1,0)-OFFSET(F1477,0,-1),""))</f>
        <v>-374.66666666666674</v>
      </c>
      <c r="H1477">
        <f ca="1">IF(C1477=1,60*SummonTypeTable!$Q$2/OFFSET(F1477,0,-1),
IF(F1477&lt;&gt;OFFSET(F1477,-1,0),OFFSET(F1477,-1,0)/OFFSET(F1477,0,-1),""))</f>
        <v>0.62830687830687826</v>
      </c>
      <c r="I1477">
        <f ca="1">(60+SUMIF(OFFSET(N1477,-$C1477+1,0,$C1477),"EN",OFFSET(O1477,-$C1477+1,0,$C1477))+SUMIF(OFFSET(S1477,-$C1477+1,0,$C1477),"EN",OFFSET(T1477,-$C1477+1,0,$C1477)))*SummonTypeTable!$Q$2</f>
        <v>700</v>
      </c>
      <c r="J1477">
        <f ca="1">IF(C1477=1,60*SummonTypeTable!$Q$2-OFFSET(I1477,0,-4),
IF(I1477&lt;&gt;OFFSET(I1477,-1,0),OFFSET(I1477,-1,0)-OFFSET(I1477,0,-4),""))</f>
        <v>-374.66666666666674</v>
      </c>
      <c r="K1477">
        <f ca="1">IF(C1477=1,60*SummonTypeTable!$Q$2/OFFSET(I1477,0,-4),
IF(I1477&lt;&gt;OFFSET(I1477,-1,0),OFFSET(I1477,-1,0)/OFFSET(I1477,0,-4),""))</f>
        <v>0.62830687830687826</v>
      </c>
      <c r="L1477" t="str">
        <f t="shared" ca="1" si="273"/>
        <v>cu</v>
      </c>
      <c r="M1477" t="s">
        <v>81</v>
      </c>
      <c r="N1477" t="s">
        <v>146</v>
      </c>
      <c r="O1477">
        <v>100</v>
      </c>
      <c r="P1477" t="str">
        <f t="shared" si="276"/>
        <v>에너지너무많음</v>
      </c>
      <c r="Q1477" t="str">
        <f t="shared" ca="1" si="283"/>
        <v>cu</v>
      </c>
      <c r="R1477" t="s">
        <v>81</v>
      </c>
      <c r="S1477" t="s">
        <v>147</v>
      </c>
      <c r="T1477">
        <v>1475</v>
      </c>
      <c r="U1477" t="str">
        <f t="shared" ca="1" si="282"/>
        <v>cu</v>
      </c>
      <c r="V1477" t="str">
        <f t="shared" si="277"/>
        <v>EN</v>
      </c>
      <c r="W1477">
        <f t="shared" si="278"/>
        <v>100</v>
      </c>
      <c r="X1477" t="str">
        <f t="shared" ca="1" si="279"/>
        <v>cu</v>
      </c>
      <c r="Y1477" t="str">
        <f t="shared" si="280"/>
        <v>GO</v>
      </c>
      <c r="Z1477">
        <f t="shared" si="281"/>
        <v>1475</v>
      </c>
    </row>
    <row r="1478" spans="1:26">
      <c r="A1478" t="str">
        <f t="shared" si="274"/>
        <v>rt5</v>
      </c>
      <c r="B1478" t="str">
        <f t="shared" si="275"/>
        <v>루틴5</v>
      </c>
      <c r="C1478">
        <v>57</v>
      </c>
      <c r="D1478">
        <v>38</v>
      </c>
      <c r="E1478">
        <f t="shared" ca="1" si="272"/>
        <v>1046</v>
      </c>
      <c r="F1478">
        <f ca="1">(60+SUMIF(OFFSET(N1478,-$C1478+1,0,$C1478),"EN",OFFSET(O1478,-$C1478+1,0,$C1478)))*SummonTypeTable!$Q$2</f>
        <v>700</v>
      </c>
      <c r="G1478" t="str">
        <f ca="1">IF(C1478=1,60*SummonTypeTable!$Q$2-OFFSET(F1478,0,-1),
IF(F1478&lt;&gt;OFFSET(F1478,-1,0),OFFSET(F1478,-1,0)-OFFSET(F1478,0,-1),""))</f>
        <v/>
      </c>
      <c r="H1478" t="str">
        <f ca="1">IF(C1478=1,60*SummonTypeTable!$Q$2/OFFSET(F1478,0,-1),
IF(F1478&lt;&gt;OFFSET(F1478,-1,0),OFFSET(F1478,-1,0)/OFFSET(F1478,0,-1),""))</f>
        <v/>
      </c>
      <c r="I1478">
        <f ca="1">(60+SUMIF(OFFSET(N1478,-$C1478+1,0,$C1478),"EN",OFFSET(O1478,-$C1478+1,0,$C1478))+SUMIF(OFFSET(S1478,-$C1478+1,0,$C1478),"EN",OFFSET(T1478,-$C1478+1,0,$C1478)))*SummonTypeTable!$Q$2</f>
        <v>700</v>
      </c>
      <c r="J1478" t="str">
        <f ca="1">IF(C1478=1,60*SummonTypeTable!$Q$2-OFFSET(I1478,0,-4),
IF(I1478&lt;&gt;OFFSET(I1478,-1,0),OFFSET(I1478,-1,0)-OFFSET(I1478,0,-4),""))</f>
        <v/>
      </c>
      <c r="K1478" t="str">
        <f ca="1">IF(C1478=1,60*SummonTypeTable!$Q$2/OFFSET(I1478,0,-4),
IF(I1478&lt;&gt;OFFSET(I1478,-1,0),OFFSET(I1478,-1,0)/OFFSET(I1478,0,-4),""))</f>
        <v/>
      </c>
      <c r="L1478" t="str">
        <f t="shared" ca="1" si="273"/>
        <v>cu</v>
      </c>
      <c r="M1478" t="s">
        <v>81</v>
      </c>
      <c r="N1478" t="s">
        <v>147</v>
      </c>
      <c r="O1478">
        <v>3000</v>
      </c>
      <c r="P1478" t="str">
        <f t="shared" si="276"/>
        <v/>
      </c>
      <c r="Q1478" t="str">
        <f t="shared" ca="1" si="283"/>
        <v>cu</v>
      </c>
      <c r="R1478" t="s">
        <v>81</v>
      </c>
      <c r="S1478" t="s">
        <v>147</v>
      </c>
      <c r="T1478">
        <v>1500</v>
      </c>
      <c r="U1478" t="str">
        <f t="shared" ca="1" si="282"/>
        <v>cu</v>
      </c>
      <c r="V1478" t="str">
        <f t="shared" si="277"/>
        <v>GO</v>
      </c>
      <c r="W1478">
        <f t="shared" si="278"/>
        <v>3000</v>
      </c>
      <c r="X1478" t="str">
        <f t="shared" ca="1" si="279"/>
        <v>cu</v>
      </c>
      <c r="Y1478" t="str">
        <f t="shared" si="280"/>
        <v>GO</v>
      </c>
      <c r="Z1478">
        <f t="shared" si="281"/>
        <v>1500</v>
      </c>
    </row>
    <row r="1479" spans="1:26">
      <c r="A1479" t="str">
        <f t="shared" si="274"/>
        <v>rt5</v>
      </c>
      <c r="B1479" t="str">
        <f t="shared" si="275"/>
        <v>루틴5</v>
      </c>
      <c r="C1479">
        <v>58</v>
      </c>
      <c r="D1479">
        <v>47</v>
      </c>
      <c r="E1479">
        <f t="shared" ref="E1479:E1542" ca="1" si="284">IF(A1479&lt;&gt;OFFSET(A1479,-1,0),D1479,OFFSET(E1479,-1,0)+D1479)</f>
        <v>1093</v>
      </c>
      <c r="F1479">
        <f ca="1">(60+SUMIF(OFFSET(N1479,-$C1479+1,0,$C1479),"EN",OFFSET(O1479,-$C1479+1,0,$C1479)))*SummonTypeTable!$Q$2</f>
        <v>700</v>
      </c>
      <c r="G1479" t="str">
        <f ca="1">IF(C1479=1,60*SummonTypeTable!$Q$2-OFFSET(F1479,0,-1),
IF(F1479&lt;&gt;OFFSET(F1479,-1,0),OFFSET(F1479,-1,0)-OFFSET(F1479,0,-1),""))</f>
        <v/>
      </c>
      <c r="H1479" t="str">
        <f ca="1">IF(C1479=1,60*SummonTypeTable!$Q$2/OFFSET(F1479,0,-1),
IF(F1479&lt;&gt;OFFSET(F1479,-1,0),OFFSET(F1479,-1,0)/OFFSET(F1479,0,-1),""))</f>
        <v/>
      </c>
      <c r="I1479">
        <f ca="1">(60+SUMIF(OFFSET(N1479,-$C1479+1,0,$C1479),"EN",OFFSET(O1479,-$C1479+1,0,$C1479))+SUMIF(OFFSET(S1479,-$C1479+1,0,$C1479),"EN",OFFSET(T1479,-$C1479+1,0,$C1479)))*SummonTypeTable!$Q$2</f>
        <v>700</v>
      </c>
      <c r="J1479" t="str">
        <f ca="1">IF(C1479=1,60*SummonTypeTable!$Q$2-OFFSET(I1479,0,-4),
IF(I1479&lt;&gt;OFFSET(I1479,-1,0),OFFSET(I1479,-1,0)-OFFSET(I1479,0,-4),""))</f>
        <v/>
      </c>
      <c r="K1479" t="str">
        <f ca="1">IF(C1479=1,60*SummonTypeTable!$Q$2/OFFSET(I1479,0,-4),
IF(I1479&lt;&gt;OFFSET(I1479,-1,0),OFFSET(I1479,-1,0)/OFFSET(I1479,0,-4),""))</f>
        <v/>
      </c>
      <c r="L1479" t="str">
        <f t="shared" ca="1" si="273"/>
        <v>it</v>
      </c>
      <c r="M1479" t="s">
        <v>139</v>
      </c>
      <c r="N1479" t="s">
        <v>140</v>
      </c>
      <c r="O1479">
        <v>2</v>
      </c>
      <c r="P1479" t="str">
        <f t="shared" si="276"/>
        <v/>
      </c>
      <c r="Q1479" t="str">
        <f t="shared" ca="1" si="283"/>
        <v>cu</v>
      </c>
      <c r="R1479" t="s">
        <v>81</v>
      </c>
      <c r="S1479" t="s">
        <v>147</v>
      </c>
      <c r="T1479">
        <v>1525</v>
      </c>
      <c r="U1479" t="str">
        <f t="shared" ca="1" si="282"/>
        <v>it</v>
      </c>
      <c r="V1479" t="str">
        <f t="shared" si="277"/>
        <v>Cash_sCharacterGacha</v>
      </c>
      <c r="W1479">
        <f t="shared" si="278"/>
        <v>2</v>
      </c>
      <c r="X1479" t="str">
        <f t="shared" ca="1" si="279"/>
        <v>cu</v>
      </c>
      <c r="Y1479" t="str">
        <f t="shared" si="280"/>
        <v>GO</v>
      </c>
      <c r="Z1479">
        <f t="shared" si="281"/>
        <v>1525</v>
      </c>
    </row>
    <row r="1480" spans="1:26">
      <c r="A1480" t="str">
        <f t="shared" si="274"/>
        <v>rt5</v>
      </c>
      <c r="B1480" t="str">
        <f t="shared" si="275"/>
        <v>루틴5</v>
      </c>
      <c r="C1480">
        <v>59</v>
      </c>
      <c r="D1480">
        <v>15</v>
      </c>
      <c r="E1480">
        <f t="shared" ca="1" si="284"/>
        <v>1108</v>
      </c>
      <c r="F1480">
        <f ca="1">(60+SUMIF(OFFSET(N1480,-$C1480+1,0,$C1480),"EN",OFFSET(O1480,-$C1480+1,0,$C1480)))*SummonTypeTable!$Q$2</f>
        <v>700</v>
      </c>
      <c r="G1480" t="str">
        <f ca="1">IF(C1480=1,60*SummonTypeTable!$Q$2-OFFSET(F1480,0,-1),
IF(F1480&lt;&gt;OFFSET(F1480,-1,0),OFFSET(F1480,-1,0)-OFFSET(F1480,0,-1),""))</f>
        <v/>
      </c>
      <c r="H1480" t="str">
        <f ca="1">IF(C1480=1,60*SummonTypeTable!$Q$2/OFFSET(F1480,0,-1),
IF(F1480&lt;&gt;OFFSET(F1480,-1,0),OFFSET(F1480,-1,0)/OFFSET(F1480,0,-1),""))</f>
        <v/>
      </c>
      <c r="I1480">
        <f ca="1">(60+SUMIF(OFFSET(N1480,-$C1480+1,0,$C1480),"EN",OFFSET(O1480,-$C1480+1,0,$C1480))+SUMIF(OFFSET(S1480,-$C1480+1,0,$C1480),"EN",OFFSET(T1480,-$C1480+1,0,$C1480)))*SummonTypeTable!$Q$2</f>
        <v>700</v>
      </c>
      <c r="J1480" t="str">
        <f ca="1">IF(C1480=1,60*SummonTypeTable!$Q$2-OFFSET(I1480,0,-4),
IF(I1480&lt;&gt;OFFSET(I1480,-1,0),OFFSET(I1480,-1,0)-OFFSET(I1480,0,-4),""))</f>
        <v/>
      </c>
      <c r="K1480" t="str">
        <f ca="1">IF(C1480=1,60*SummonTypeTable!$Q$2/OFFSET(I1480,0,-4),
IF(I1480&lt;&gt;OFFSET(I1480,-1,0),OFFSET(I1480,-1,0)/OFFSET(I1480,0,-4),""))</f>
        <v/>
      </c>
      <c r="L1480" t="str">
        <f t="shared" ca="1" si="273"/>
        <v>cu</v>
      </c>
      <c r="M1480" t="s">
        <v>81</v>
      </c>
      <c r="N1480" t="s">
        <v>147</v>
      </c>
      <c r="O1480">
        <v>3100</v>
      </c>
      <c r="P1480" t="str">
        <f t="shared" si="276"/>
        <v/>
      </c>
      <c r="Q1480" t="str">
        <f t="shared" ca="1" si="283"/>
        <v>cu</v>
      </c>
      <c r="R1480" t="s">
        <v>81</v>
      </c>
      <c r="S1480" t="s">
        <v>147</v>
      </c>
      <c r="T1480">
        <v>1550</v>
      </c>
      <c r="U1480" t="str">
        <f t="shared" ca="1" si="282"/>
        <v>cu</v>
      </c>
      <c r="V1480" t="str">
        <f t="shared" si="277"/>
        <v>GO</v>
      </c>
      <c r="W1480">
        <f t="shared" si="278"/>
        <v>3100</v>
      </c>
      <c r="X1480" t="str">
        <f t="shared" ca="1" si="279"/>
        <v>cu</v>
      </c>
      <c r="Y1480" t="str">
        <f t="shared" si="280"/>
        <v>GO</v>
      </c>
      <c r="Z1480">
        <f t="shared" si="281"/>
        <v>1550</v>
      </c>
    </row>
    <row r="1481" spans="1:26">
      <c r="A1481" t="str">
        <f t="shared" si="274"/>
        <v>rt5</v>
      </c>
      <c r="B1481" t="str">
        <f t="shared" si="275"/>
        <v>루틴5</v>
      </c>
      <c r="C1481">
        <v>60</v>
      </c>
      <c r="D1481">
        <v>24</v>
      </c>
      <c r="E1481">
        <f t="shared" ca="1" si="284"/>
        <v>1132</v>
      </c>
      <c r="F1481">
        <f ca="1">(60+SUMIF(OFFSET(N1481,-$C1481+1,0,$C1481),"EN",OFFSET(O1481,-$C1481+1,0,$C1481)))*SummonTypeTable!$Q$2</f>
        <v>773.33333333333326</v>
      </c>
      <c r="G1481">
        <f ca="1">IF(C1481=1,60*SummonTypeTable!$Q$2-OFFSET(F1481,0,-1),
IF(F1481&lt;&gt;OFFSET(F1481,-1,0),OFFSET(F1481,-1,0)-OFFSET(F1481,0,-1),""))</f>
        <v>-432</v>
      </c>
      <c r="H1481">
        <f ca="1">IF(C1481=1,60*SummonTypeTable!$Q$2/OFFSET(F1481,0,-1),
IF(F1481&lt;&gt;OFFSET(F1481,-1,0),OFFSET(F1481,-1,0)/OFFSET(F1481,0,-1),""))</f>
        <v>0.61837455830388688</v>
      </c>
      <c r="I1481">
        <f ca="1">(60+SUMIF(OFFSET(N1481,-$C1481+1,0,$C1481),"EN",OFFSET(O1481,-$C1481+1,0,$C1481))+SUMIF(OFFSET(S1481,-$C1481+1,0,$C1481),"EN",OFFSET(T1481,-$C1481+1,0,$C1481)))*SummonTypeTable!$Q$2</f>
        <v>773.33333333333326</v>
      </c>
      <c r="J1481">
        <f ca="1">IF(C1481=1,60*SummonTypeTable!$Q$2-OFFSET(I1481,0,-4),
IF(I1481&lt;&gt;OFFSET(I1481,-1,0),OFFSET(I1481,-1,0)-OFFSET(I1481,0,-4),""))</f>
        <v>-432</v>
      </c>
      <c r="K1481">
        <f ca="1">IF(C1481=1,60*SummonTypeTable!$Q$2/OFFSET(I1481,0,-4),
IF(I1481&lt;&gt;OFFSET(I1481,-1,0),OFFSET(I1481,-1,0)/OFFSET(I1481,0,-4),""))</f>
        <v>0.61837455830388688</v>
      </c>
      <c r="L1481" t="str">
        <f t="shared" ca="1" si="273"/>
        <v>cu</v>
      </c>
      <c r="M1481" t="s">
        <v>81</v>
      </c>
      <c r="N1481" t="s">
        <v>146</v>
      </c>
      <c r="O1481">
        <v>110</v>
      </c>
      <c r="P1481" t="str">
        <f t="shared" si="276"/>
        <v>에너지너무많음</v>
      </c>
      <c r="Q1481" t="str">
        <f t="shared" ca="1" si="283"/>
        <v>cu</v>
      </c>
      <c r="R1481" t="s">
        <v>81</v>
      </c>
      <c r="S1481" t="s">
        <v>147</v>
      </c>
      <c r="T1481">
        <v>1575</v>
      </c>
      <c r="U1481" t="str">
        <f t="shared" ca="1" si="282"/>
        <v>cu</v>
      </c>
      <c r="V1481" t="str">
        <f t="shared" si="277"/>
        <v>EN</v>
      </c>
      <c r="W1481">
        <f t="shared" si="278"/>
        <v>110</v>
      </c>
      <c r="X1481" t="str">
        <f t="shared" ca="1" si="279"/>
        <v>cu</v>
      </c>
      <c r="Y1481" t="str">
        <f t="shared" si="280"/>
        <v>GO</v>
      </c>
      <c r="Z1481">
        <f t="shared" si="281"/>
        <v>1575</v>
      </c>
    </row>
    <row r="1482" spans="1:26">
      <c r="A1482" t="str">
        <f t="shared" si="274"/>
        <v>rt5</v>
      </c>
      <c r="B1482" t="str">
        <f t="shared" si="275"/>
        <v>루틴5</v>
      </c>
      <c r="C1482">
        <v>61</v>
      </c>
      <c r="D1482">
        <v>55</v>
      </c>
      <c r="E1482">
        <f t="shared" ca="1" si="284"/>
        <v>1187</v>
      </c>
      <c r="F1482">
        <f ca="1">(60+SUMIF(OFFSET(N1482,-$C1482+1,0,$C1482),"EN",OFFSET(O1482,-$C1482+1,0,$C1482)))*SummonTypeTable!$Q$2</f>
        <v>773.33333333333326</v>
      </c>
      <c r="G1482" t="str">
        <f ca="1">IF(C1482=1,60*SummonTypeTable!$Q$2-OFFSET(F1482,0,-1),
IF(F1482&lt;&gt;OFFSET(F1482,-1,0),OFFSET(F1482,-1,0)-OFFSET(F1482,0,-1),""))</f>
        <v/>
      </c>
      <c r="H1482" t="str">
        <f ca="1">IF(C1482=1,60*SummonTypeTable!$Q$2/OFFSET(F1482,0,-1),
IF(F1482&lt;&gt;OFFSET(F1482,-1,0),OFFSET(F1482,-1,0)/OFFSET(F1482,0,-1),""))</f>
        <v/>
      </c>
      <c r="I1482">
        <f ca="1">(60+SUMIF(OFFSET(N1482,-$C1482+1,0,$C1482),"EN",OFFSET(O1482,-$C1482+1,0,$C1482))+SUMIF(OFFSET(S1482,-$C1482+1,0,$C1482),"EN",OFFSET(T1482,-$C1482+1,0,$C1482)))*SummonTypeTable!$Q$2</f>
        <v>773.33333333333326</v>
      </c>
      <c r="J1482" t="str">
        <f ca="1">IF(C1482=1,60*SummonTypeTable!$Q$2-OFFSET(I1482,0,-4),
IF(I1482&lt;&gt;OFFSET(I1482,-1,0),OFFSET(I1482,-1,0)-OFFSET(I1482,0,-4),""))</f>
        <v/>
      </c>
      <c r="K1482" t="str">
        <f ca="1">IF(C1482=1,60*SummonTypeTable!$Q$2/OFFSET(I1482,0,-4),
IF(I1482&lt;&gt;OFFSET(I1482,-1,0),OFFSET(I1482,-1,0)/OFFSET(I1482,0,-4),""))</f>
        <v/>
      </c>
      <c r="L1482" t="str">
        <f t="shared" ca="1" si="273"/>
        <v>cu</v>
      </c>
      <c r="M1482" t="s">
        <v>81</v>
      </c>
      <c r="N1482" t="s">
        <v>147</v>
      </c>
      <c r="O1482">
        <v>3200</v>
      </c>
      <c r="P1482" t="str">
        <f t="shared" si="276"/>
        <v/>
      </c>
      <c r="Q1482" t="str">
        <f t="shared" ca="1" si="283"/>
        <v>cu</v>
      </c>
      <c r="R1482" t="s">
        <v>81</v>
      </c>
      <c r="S1482" t="s">
        <v>147</v>
      </c>
      <c r="T1482">
        <v>1600</v>
      </c>
      <c r="U1482" t="str">
        <f t="shared" ca="1" si="282"/>
        <v>cu</v>
      </c>
      <c r="V1482" t="str">
        <f t="shared" si="277"/>
        <v>GO</v>
      </c>
      <c r="W1482">
        <f t="shared" si="278"/>
        <v>3200</v>
      </c>
      <c r="X1482" t="str">
        <f t="shared" ca="1" si="279"/>
        <v>cu</v>
      </c>
      <c r="Y1482" t="str">
        <f t="shared" si="280"/>
        <v>GO</v>
      </c>
      <c r="Z1482">
        <f t="shared" si="281"/>
        <v>1600</v>
      </c>
    </row>
    <row r="1483" spans="1:26">
      <c r="A1483" t="str">
        <f t="shared" si="274"/>
        <v>rt5</v>
      </c>
      <c r="B1483" t="str">
        <f t="shared" si="275"/>
        <v>루틴5</v>
      </c>
      <c r="C1483">
        <v>62</v>
      </c>
      <c r="D1483">
        <v>24</v>
      </c>
      <c r="E1483">
        <f t="shared" ca="1" si="284"/>
        <v>1211</v>
      </c>
      <c r="F1483">
        <f ca="1">(60+SUMIF(OFFSET(N1483,-$C1483+1,0,$C1483),"EN",OFFSET(O1483,-$C1483+1,0,$C1483)))*SummonTypeTable!$Q$2</f>
        <v>773.33333333333326</v>
      </c>
      <c r="G1483" t="str">
        <f ca="1">IF(C1483=1,60*SummonTypeTable!$Q$2-OFFSET(F1483,0,-1),
IF(F1483&lt;&gt;OFFSET(F1483,-1,0),OFFSET(F1483,-1,0)-OFFSET(F1483,0,-1),""))</f>
        <v/>
      </c>
      <c r="H1483" t="str">
        <f ca="1">IF(C1483=1,60*SummonTypeTable!$Q$2/OFFSET(F1483,0,-1),
IF(F1483&lt;&gt;OFFSET(F1483,-1,0),OFFSET(F1483,-1,0)/OFFSET(F1483,0,-1),""))</f>
        <v/>
      </c>
      <c r="I1483">
        <f ca="1">(60+SUMIF(OFFSET(N1483,-$C1483+1,0,$C1483),"EN",OFFSET(O1483,-$C1483+1,0,$C1483))+SUMIF(OFFSET(S1483,-$C1483+1,0,$C1483),"EN",OFFSET(T1483,-$C1483+1,0,$C1483)))*SummonTypeTable!$Q$2</f>
        <v>773.33333333333326</v>
      </c>
      <c r="J1483" t="str">
        <f ca="1">IF(C1483=1,60*SummonTypeTable!$Q$2-OFFSET(I1483,0,-4),
IF(I1483&lt;&gt;OFFSET(I1483,-1,0),OFFSET(I1483,-1,0)-OFFSET(I1483,0,-4),""))</f>
        <v/>
      </c>
      <c r="K1483" t="str">
        <f ca="1">IF(C1483=1,60*SummonTypeTable!$Q$2/OFFSET(I1483,0,-4),
IF(I1483&lt;&gt;OFFSET(I1483,-1,0),OFFSET(I1483,-1,0)/OFFSET(I1483,0,-4),""))</f>
        <v/>
      </c>
      <c r="L1483" t="str">
        <f t="shared" ca="1" si="273"/>
        <v>it</v>
      </c>
      <c r="M1483" t="s">
        <v>139</v>
      </c>
      <c r="N1483" t="s">
        <v>140</v>
      </c>
      <c r="O1483">
        <v>1</v>
      </c>
      <c r="P1483" t="str">
        <f t="shared" si="276"/>
        <v/>
      </c>
      <c r="Q1483" t="str">
        <f t="shared" ca="1" si="283"/>
        <v>cu</v>
      </c>
      <c r="R1483" t="s">
        <v>81</v>
      </c>
      <c r="S1483" t="s">
        <v>147</v>
      </c>
      <c r="T1483">
        <v>1625</v>
      </c>
      <c r="U1483" t="str">
        <f t="shared" ca="1" si="282"/>
        <v>it</v>
      </c>
      <c r="V1483" t="str">
        <f t="shared" si="277"/>
        <v>Cash_sCharacterGacha</v>
      </c>
      <c r="W1483">
        <f t="shared" si="278"/>
        <v>1</v>
      </c>
      <c r="X1483" t="str">
        <f t="shared" ca="1" si="279"/>
        <v>cu</v>
      </c>
      <c r="Y1483" t="str">
        <f t="shared" si="280"/>
        <v>GO</v>
      </c>
      <c r="Z1483">
        <f t="shared" si="281"/>
        <v>1625</v>
      </c>
    </row>
    <row r="1484" spans="1:26">
      <c r="A1484" t="str">
        <f t="shared" si="274"/>
        <v>rt5</v>
      </c>
      <c r="B1484" t="str">
        <f t="shared" si="275"/>
        <v>루틴5</v>
      </c>
      <c r="C1484">
        <v>63</v>
      </c>
      <c r="D1484">
        <v>57</v>
      </c>
      <c r="E1484">
        <f t="shared" ca="1" si="284"/>
        <v>1268</v>
      </c>
      <c r="F1484">
        <f ca="1">(60+SUMIF(OFFSET(N1484,-$C1484+1,0,$C1484),"EN",OFFSET(O1484,-$C1484+1,0,$C1484)))*SummonTypeTable!$Q$2</f>
        <v>773.33333333333326</v>
      </c>
      <c r="G1484" t="str">
        <f ca="1">IF(C1484=1,60*SummonTypeTable!$Q$2-OFFSET(F1484,0,-1),
IF(F1484&lt;&gt;OFFSET(F1484,-1,0),OFFSET(F1484,-1,0)-OFFSET(F1484,0,-1),""))</f>
        <v/>
      </c>
      <c r="H1484" t="str">
        <f ca="1">IF(C1484=1,60*SummonTypeTable!$Q$2/OFFSET(F1484,0,-1),
IF(F1484&lt;&gt;OFFSET(F1484,-1,0),OFFSET(F1484,-1,0)/OFFSET(F1484,0,-1),""))</f>
        <v/>
      </c>
      <c r="I1484">
        <f ca="1">(60+SUMIF(OFFSET(N1484,-$C1484+1,0,$C1484),"EN",OFFSET(O1484,-$C1484+1,0,$C1484))+SUMIF(OFFSET(S1484,-$C1484+1,0,$C1484),"EN",OFFSET(T1484,-$C1484+1,0,$C1484)))*SummonTypeTable!$Q$2</f>
        <v>773.33333333333326</v>
      </c>
      <c r="J1484" t="str">
        <f ca="1">IF(C1484=1,60*SummonTypeTable!$Q$2-OFFSET(I1484,0,-4),
IF(I1484&lt;&gt;OFFSET(I1484,-1,0),OFFSET(I1484,-1,0)-OFFSET(I1484,0,-4),""))</f>
        <v/>
      </c>
      <c r="K1484" t="str">
        <f ca="1">IF(C1484=1,60*SummonTypeTable!$Q$2/OFFSET(I1484,0,-4),
IF(I1484&lt;&gt;OFFSET(I1484,-1,0),OFFSET(I1484,-1,0)/OFFSET(I1484,0,-4),""))</f>
        <v/>
      </c>
      <c r="L1484" t="str">
        <f t="shared" ca="1" si="273"/>
        <v>cu</v>
      </c>
      <c r="M1484" t="s">
        <v>81</v>
      </c>
      <c r="N1484" t="s">
        <v>153</v>
      </c>
      <c r="O1484">
        <v>12</v>
      </c>
      <c r="P1484" t="str">
        <f t="shared" si="276"/>
        <v/>
      </c>
      <c r="Q1484" t="str">
        <f t="shared" ca="1" si="283"/>
        <v>cu</v>
      </c>
      <c r="R1484" t="s">
        <v>81</v>
      </c>
      <c r="S1484" t="s">
        <v>153</v>
      </c>
      <c r="T1484">
        <v>4</v>
      </c>
      <c r="U1484" t="str">
        <f t="shared" ca="1" si="282"/>
        <v>cu</v>
      </c>
      <c r="V1484" t="str">
        <f t="shared" si="277"/>
        <v>DI</v>
      </c>
      <c r="W1484">
        <f t="shared" si="278"/>
        <v>12</v>
      </c>
      <c r="X1484" t="str">
        <f t="shared" ca="1" si="279"/>
        <v>cu</v>
      </c>
      <c r="Y1484" t="str">
        <f t="shared" si="280"/>
        <v>DI</v>
      </c>
      <c r="Z1484">
        <f t="shared" si="281"/>
        <v>4</v>
      </c>
    </row>
    <row r="1485" spans="1:26">
      <c r="A1485" t="str">
        <f t="shared" si="274"/>
        <v>rt5</v>
      </c>
      <c r="B1485" t="str">
        <f t="shared" si="275"/>
        <v>루틴5</v>
      </c>
      <c r="C1485">
        <v>64</v>
      </c>
      <c r="D1485">
        <v>35</v>
      </c>
      <c r="E1485">
        <f t="shared" ca="1" si="284"/>
        <v>1303</v>
      </c>
      <c r="F1485">
        <f ca="1">(60+SUMIF(OFFSET(N1485,-$C1485+1,0,$C1485),"EN",OFFSET(O1485,-$C1485+1,0,$C1485)))*SummonTypeTable!$Q$2</f>
        <v>773.33333333333326</v>
      </c>
      <c r="G1485" t="str">
        <f ca="1">IF(C1485=1,60*SummonTypeTable!$Q$2-OFFSET(F1485,0,-1),
IF(F1485&lt;&gt;OFFSET(F1485,-1,0),OFFSET(F1485,-1,0)-OFFSET(F1485,0,-1),""))</f>
        <v/>
      </c>
      <c r="H1485" t="str">
        <f ca="1">IF(C1485=1,60*SummonTypeTable!$Q$2/OFFSET(F1485,0,-1),
IF(F1485&lt;&gt;OFFSET(F1485,-1,0),OFFSET(F1485,-1,0)/OFFSET(F1485,0,-1),""))</f>
        <v/>
      </c>
      <c r="I1485">
        <f ca="1">(60+SUMIF(OFFSET(N1485,-$C1485+1,0,$C1485),"EN",OFFSET(O1485,-$C1485+1,0,$C1485))+SUMIF(OFFSET(S1485,-$C1485+1,0,$C1485),"EN",OFFSET(T1485,-$C1485+1,0,$C1485)))*SummonTypeTable!$Q$2</f>
        <v>773.33333333333326</v>
      </c>
      <c r="J1485" t="str">
        <f ca="1">IF(C1485=1,60*SummonTypeTable!$Q$2-OFFSET(I1485,0,-4),
IF(I1485&lt;&gt;OFFSET(I1485,-1,0),OFFSET(I1485,-1,0)-OFFSET(I1485,0,-4),""))</f>
        <v/>
      </c>
      <c r="K1485" t="str">
        <f ca="1">IF(C1485=1,60*SummonTypeTable!$Q$2/OFFSET(I1485,0,-4),
IF(I1485&lt;&gt;OFFSET(I1485,-1,0),OFFSET(I1485,-1,0)/OFFSET(I1485,0,-4),""))</f>
        <v/>
      </c>
      <c r="L1485" t="str">
        <f t="shared" ca="1" si="273"/>
        <v>cu</v>
      </c>
      <c r="M1485" t="s">
        <v>81</v>
      </c>
      <c r="N1485" t="s">
        <v>147</v>
      </c>
      <c r="O1485">
        <v>3350</v>
      </c>
      <c r="P1485" t="str">
        <f t="shared" si="276"/>
        <v/>
      </c>
      <c r="Q1485" t="str">
        <f t="shared" ca="1" si="283"/>
        <v>cu</v>
      </c>
      <c r="R1485" t="s">
        <v>81</v>
      </c>
      <c r="S1485" t="s">
        <v>147</v>
      </c>
      <c r="T1485">
        <v>1675</v>
      </c>
      <c r="U1485" t="str">
        <f t="shared" ca="1" si="282"/>
        <v>cu</v>
      </c>
      <c r="V1485" t="str">
        <f t="shared" si="277"/>
        <v>GO</v>
      </c>
      <c r="W1485">
        <f t="shared" si="278"/>
        <v>3350</v>
      </c>
      <c r="X1485" t="str">
        <f t="shared" ca="1" si="279"/>
        <v>cu</v>
      </c>
      <c r="Y1485" t="str">
        <f t="shared" si="280"/>
        <v>GO</v>
      </c>
      <c r="Z1485">
        <f t="shared" si="281"/>
        <v>1675</v>
      </c>
    </row>
    <row r="1486" spans="1:26">
      <c r="A1486" t="str">
        <f t="shared" si="274"/>
        <v>rt5</v>
      </c>
      <c r="B1486" t="str">
        <f t="shared" si="275"/>
        <v>루틴5</v>
      </c>
      <c r="C1486">
        <v>65</v>
      </c>
      <c r="D1486">
        <v>55</v>
      </c>
      <c r="E1486">
        <f t="shared" ca="1" si="284"/>
        <v>1358</v>
      </c>
      <c r="F1486">
        <f ca="1">(60+SUMIF(OFFSET(N1486,-$C1486+1,0,$C1486),"EN",OFFSET(O1486,-$C1486+1,0,$C1486)))*SummonTypeTable!$Q$2</f>
        <v>773.33333333333326</v>
      </c>
      <c r="G1486" t="str">
        <f ca="1">IF(C1486=1,60*SummonTypeTable!$Q$2-OFFSET(F1486,0,-1),
IF(F1486&lt;&gt;OFFSET(F1486,-1,0),OFFSET(F1486,-1,0)-OFFSET(F1486,0,-1),""))</f>
        <v/>
      </c>
      <c r="H1486" t="str">
        <f ca="1">IF(C1486=1,60*SummonTypeTable!$Q$2/OFFSET(F1486,0,-1),
IF(F1486&lt;&gt;OFFSET(F1486,-1,0),OFFSET(F1486,-1,0)/OFFSET(F1486,0,-1),""))</f>
        <v/>
      </c>
      <c r="I1486">
        <f ca="1">(60+SUMIF(OFFSET(N1486,-$C1486+1,0,$C1486),"EN",OFFSET(O1486,-$C1486+1,0,$C1486))+SUMIF(OFFSET(S1486,-$C1486+1,0,$C1486),"EN",OFFSET(T1486,-$C1486+1,0,$C1486)))*SummonTypeTable!$Q$2</f>
        <v>773.33333333333326</v>
      </c>
      <c r="J1486" t="str">
        <f ca="1">IF(C1486=1,60*SummonTypeTable!$Q$2-OFFSET(I1486,0,-4),
IF(I1486&lt;&gt;OFFSET(I1486,-1,0),OFFSET(I1486,-1,0)-OFFSET(I1486,0,-4),""))</f>
        <v/>
      </c>
      <c r="K1486" t="str">
        <f ca="1">IF(C1486=1,60*SummonTypeTable!$Q$2/OFFSET(I1486,0,-4),
IF(I1486&lt;&gt;OFFSET(I1486,-1,0),OFFSET(I1486,-1,0)/OFFSET(I1486,0,-4),""))</f>
        <v/>
      </c>
      <c r="L1486" t="str">
        <f t="shared" ref="L1486:L1549" ca="1" si="285">IF(ISBLANK(M1486),"",
VLOOKUP(M1486,OFFSET(INDIRECT("$A:$B"),0,MATCH(M$1&amp;"_Verify",INDIRECT("$1:$1"),0)-1),2,0)
)</f>
        <v>it</v>
      </c>
      <c r="M1486" t="s">
        <v>139</v>
      </c>
      <c r="N1486" t="s">
        <v>138</v>
      </c>
      <c r="O1486">
        <v>2</v>
      </c>
      <c r="P1486" t="str">
        <f t="shared" si="276"/>
        <v/>
      </c>
      <c r="Q1486" t="str">
        <f t="shared" ca="1" si="283"/>
        <v>cu</v>
      </c>
      <c r="R1486" t="s">
        <v>81</v>
      </c>
      <c r="S1486" t="s">
        <v>147</v>
      </c>
      <c r="T1486">
        <v>1700</v>
      </c>
      <c r="U1486" t="str">
        <f t="shared" ca="1" si="282"/>
        <v>it</v>
      </c>
      <c r="V1486" t="str">
        <f t="shared" si="277"/>
        <v>Cash_sSpellGacha</v>
      </c>
      <c r="W1486">
        <f t="shared" si="278"/>
        <v>2</v>
      </c>
      <c r="X1486" t="str">
        <f t="shared" ca="1" si="279"/>
        <v>cu</v>
      </c>
      <c r="Y1486" t="str">
        <f t="shared" si="280"/>
        <v>GO</v>
      </c>
      <c r="Z1486">
        <f t="shared" si="281"/>
        <v>1700</v>
      </c>
    </row>
    <row r="1487" spans="1:26">
      <c r="A1487" t="str">
        <f t="shared" ref="A1487:A1550" si="286">A1486</f>
        <v>rt5</v>
      </c>
      <c r="B1487" t="str">
        <f t="shared" ref="B1487:B1550" si="287">B1486</f>
        <v>루틴5</v>
      </c>
      <c r="C1487">
        <v>66</v>
      </c>
      <c r="D1487">
        <v>12</v>
      </c>
      <c r="E1487">
        <f t="shared" ca="1" si="284"/>
        <v>1370</v>
      </c>
      <c r="F1487">
        <f ca="1">(60+SUMIF(OFFSET(N1487,-$C1487+1,0,$C1487),"EN",OFFSET(O1487,-$C1487+1,0,$C1487)))*SummonTypeTable!$Q$2</f>
        <v>773.33333333333326</v>
      </c>
      <c r="G1487" t="str">
        <f ca="1">IF(C1487=1,60*SummonTypeTable!$Q$2-OFFSET(F1487,0,-1),
IF(F1487&lt;&gt;OFFSET(F1487,-1,0),OFFSET(F1487,-1,0)-OFFSET(F1487,0,-1),""))</f>
        <v/>
      </c>
      <c r="H1487" t="str">
        <f ca="1">IF(C1487=1,60*SummonTypeTable!$Q$2/OFFSET(F1487,0,-1),
IF(F1487&lt;&gt;OFFSET(F1487,-1,0),OFFSET(F1487,-1,0)/OFFSET(F1487,0,-1),""))</f>
        <v/>
      </c>
      <c r="I1487">
        <f ca="1">(60+SUMIF(OFFSET(N1487,-$C1487+1,0,$C1487),"EN",OFFSET(O1487,-$C1487+1,0,$C1487))+SUMIF(OFFSET(S1487,-$C1487+1,0,$C1487),"EN",OFFSET(T1487,-$C1487+1,0,$C1487)))*SummonTypeTable!$Q$2</f>
        <v>773.33333333333326</v>
      </c>
      <c r="J1487" t="str">
        <f ca="1">IF(C1487=1,60*SummonTypeTable!$Q$2-OFFSET(I1487,0,-4),
IF(I1487&lt;&gt;OFFSET(I1487,-1,0),OFFSET(I1487,-1,0)-OFFSET(I1487,0,-4),""))</f>
        <v/>
      </c>
      <c r="K1487" t="str">
        <f ca="1">IF(C1487=1,60*SummonTypeTable!$Q$2/OFFSET(I1487,0,-4),
IF(I1487&lt;&gt;OFFSET(I1487,-1,0),OFFSET(I1487,-1,0)/OFFSET(I1487,0,-4),""))</f>
        <v/>
      </c>
      <c r="L1487" t="str">
        <f t="shared" ca="1" si="285"/>
        <v>cu</v>
      </c>
      <c r="M1487" t="s">
        <v>81</v>
      </c>
      <c r="N1487" t="s">
        <v>147</v>
      </c>
      <c r="O1487">
        <v>3450</v>
      </c>
      <c r="P1487" t="str">
        <f t="shared" si="276"/>
        <v/>
      </c>
      <c r="Q1487" t="str">
        <f t="shared" ca="1" si="283"/>
        <v>cu</v>
      </c>
      <c r="R1487" t="s">
        <v>81</v>
      </c>
      <c r="S1487" t="s">
        <v>147</v>
      </c>
      <c r="T1487">
        <v>1725</v>
      </c>
      <c r="U1487" t="str">
        <f t="shared" ca="1" si="282"/>
        <v>cu</v>
      </c>
      <c r="V1487" t="str">
        <f t="shared" si="277"/>
        <v>GO</v>
      </c>
      <c r="W1487">
        <f t="shared" si="278"/>
        <v>3450</v>
      </c>
      <c r="X1487" t="str">
        <f t="shared" ca="1" si="279"/>
        <v>cu</v>
      </c>
      <c r="Y1487" t="str">
        <f t="shared" si="280"/>
        <v>GO</v>
      </c>
      <c r="Z1487">
        <f t="shared" si="281"/>
        <v>1725</v>
      </c>
    </row>
    <row r="1488" spans="1:26">
      <c r="A1488" t="str">
        <f t="shared" si="286"/>
        <v>rt5</v>
      </c>
      <c r="B1488" t="str">
        <f t="shared" si="287"/>
        <v>루틴5</v>
      </c>
      <c r="C1488">
        <v>67</v>
      </c>
      <c r="D1488">
        <v>46</v>
      </c>
      <c r="E1488">
        <f t="shared" ca="1" si="284"/>
        <v>1416</v>
      </c>
      <c r="F1488">
        <f ca="1">(60+SUMIF(OFFSET(N1488,-$C1488+1,0,$C1488),"EN",OFFSET(O1488,-$C1488+1,0,$C1488)))*SummonTypeTable!$Q$2</f>
        <v>840</v>
      </c>
      <c r="G1488">
        <f ca="1">IF(C1488=1,60*SummonTypeTable!$Q$2-OFFSET(F1488,0,-1),
IF(F1488&lt;&gt;OFFSET(F1488,-1,0),OFFSET(F1488,-1,0)-OFFSET(F1488,0,-1),""))</f>
        <v>-642.66666666666674</v>
      </c>
      <c r="H1488">
        <f ca="1">IF(C1488=1,60*SummonTypeTable!$Q$2/OFFSET(F1488,0,-1),
IF(F1488&lt;&gt;OFFSET(F1488,-1,0),OFFSET(F1488,-1,0)/OFFSET(F1488,0,-1),""))</f>
        <v>0.54613935969868166</v>
      </c>
      <c r="I1488">
        <f ca="1">(60+SUMIF(OFFSET(N1488,-$C1488+1,0,$C1488),"EN",OFFSET(O1488,-$C1488+1,0,$C1488))+SUMIF(OFFSET(S1488,-$C1488+1,0,$C1488),"EN",OFFSET(T1488,-$C1488+1,0,$C1488)))*SummonTypeTable!$Q$2</f>
        <v>840</v>
      </c>
      <c r="J1488">
        <f ca="1">IF(C1488=1,60*SummonTypeTable!$Q$2-OFFSET(I1488,0,-4),
IF(I1488&lt;&gt;OFFSET(I1488,-1,0),OFFSET(I1488,-1,0)-OFFSET(I1488,0,-4),""))</f>
        <v>-642.66666666666674</v>
      </c>
      <c r="K1488">
        <f ca="1">IF(C1488=1,60*SummonTypeTable!$Q$2/OFFSET(I1488,0,-4),
IF(I1488&lt;&gt;OFFSET(I1488,-1,0),OFFSET(I1488,-1,0)/OFFSET(I1488,0,-4),""))</f>
        <v>0.54613935969868166</v>
      </c>
      <c r="L1488" t="str">
        <f t="shared" ca="1" si="285"/>
        <v>cu</v>
      </c>
      <c r="M1488" t="s">
        <v>81</v>
      </c>
      <c r="N1488" t="s">
        <v>146</v>
      </c>
      <c r="O1488">
        <v>100</v>
      </c>
      <c r="P1488" t="str">
        <f t="shared" si="276"/>
        <v>에너지너무많음</v>
      </c>
      <c r="Q1488" t="str">
        <f t="shared" ca="1" si="283"/>
        <v>cu</v>
      </c>
      <c r="R1488" t="s">
        <v>81</v>
      </c>
      <c r="S1488" t="s">
        <v>147</v>
      </c>
      <c r="T1488">
        <v>1750</v>
      </c>
      <c r="U1488" t="str">
        <f t="shared" ca="1" si="282"/>
        <v>cu</v>
      </c>
      <c r="V1488" t="str">
        <f t="shared" si="277"/>
        <v>EN</v>
      </c>
      <c r="W1488">
        <f t="shared" si="278"/>
        <v>100</v>
      </c>
      <c r="X1488" t="str">
        <f t="shared" ca="1" si="279"/>
        <v>cu</v>
      </c>
      <c r="Y1488" t="str">
        <f t="shared" si="280"/>
        <v>GO</v>
      </c>
      <c r="Z1488">
        <f t="shared" si="281"/>
        <v>1750</v>
      </c>
    </row>
    <row r="1489" spans="1:26">
      <c r="A1489" t="str">
        <f t="shared" si="286"/>
        <v>rt5</v>
      </c>
      <c r="B1489" t="str">
        <f t="shared" si="287"/>
        <v>루틴5</v>
      </c>
      <c r="C1489">
        <v>68</v>
      </c>
      <c r="D1489">
        <v>65</v>
      </c>
      <c r="E1489">
        <f t="shared" ca="1" si="284"/>
        <v>1481</v>
      </c>
      <c r="F1489">
        <f ca="1">(60+SUMIF(OFFSET(N1489,-$C1489+1,0,$C1489),"EN",OFFSET(O1489,-$C1489+1,0,$C1489)))*SummonTypeTable!$Q$2</f>
        <v>840</v>
      </c>
      <c r="G1489" t="str">
        <f ca="1">IF(C1489=1,60*SummonTypeTable!$Q$2-OFFSET(F1489,0,-1),
IF(F1489&lt;&gt;OFFSET(F1489,-1,0),OFFSET(F1489,-1,0)-OFFSET(F1489,0,-1),""))</f>
        <v/>
      </c>
      <c r="H1489" t="str">
        <f ca="1">IF(C1489=1,60*SummonTypeTable!$Q$2/OFFSET(F1489,0,-1),
IF(F1489&lt;&gt;OFFSET(F1489,-1,0),OFFSET(F1489,-1,0)/OFFSET(F1489,0,-1),""))</f>
        <v/>
      </c>
      <c r="I1489">
        <f ca="1">(60+SUMIF(OFFSET(N1489,-$C1489+1,0,$C1489),"EN",OFFSET(O1489,-$C1489+1,0,$C1489))+SUMIF(OFFSET(S1489,-$C1489+1,0,$C1489),"EN",OFFSET(T1489,-$C1489+1,0,$C1489)))*SummonTypeTable!$Q$2</f>
        <v>840</v>
      </c>
      <c r="J1489" t="str">
        <f ca="1">IF(C1489=1,60*SummonTypeTable!$Q$2-OFFSET(I1489,0,-4),
IF(I1489&lt;&gt;OFFSET(I1489,-1,0),OFFSET(I1489,-1,0)-OFFSET(I1489,0,-4),""))</f>
        <v/>
      </c>
      <c r="K1489" t="str">
        <f ca="1">IF(C1489=1,60*SummonTypeTable!$Q$2/OFFSET(I1489,0,-4),
IF(I1489&lt;&gt;OFFSET(I1489,-1,0),OFFSET(I1489,-1,0)/OFFSET(I1489,0,-4),""))</f>
        <v/>
      </c>
      <c r="L1489" t="str">
        <f t="shared" ca="1" si="285"/>
        <v>it</v>
      </c>
      <c r="M1489" t="s">
        <v>139</v>
      </c>
      <c r="N1489" t="s">
        <v>140</v>
      </c>
      <c r="O1489">
        <v>3</v>
      </c>
      <c r="P1489" t="str">
        <f t="shared" si="276"/>
        <v/>
      </c>
      <c r="Q1489" t="str">
        <f t="shared" ca="1" si="283"/>
        <v>cu</v>
      </c>
      <c r="R1489" t="s">
        <v>81</v>
      </c>
      <c r="S1489" t="s">
        <v>147</v>
      </c>
      <c r="T1489">
        <v>1775</v>
      </c>
      <c r="U1489" t="str">
        <f t="shared" ca="1" si="282"/>
        <v>it</v>
      </c>
      <c r="V1489" t="str">
        <f t="shared" si="277"/>
        <v>Cash_sCharacterGacha</v>
      </c>
      <c r="W1489">
        <f t="shared" si="278"/>
        <v>3</v>
      </c>
      <c r="X1489" t="str">
        <f t="shared" ca="1" si="279"/>
        <v>cu</v>
      </c>
      <c r="Y1489" t="str">
        <f t="shared" si="280"/>
        <v>GO</v>
      </c>
      <c r="Z1489">
        <f t="shared" si="281"/>
        <v>1775</v>
      </c>
    </row>
    <row r="1490" spans="1:26">
      <c r="A1490" t="str">
        <f t="shared" si="286"/>
        <v>rt5</v>
      </c>
      <c r="B1490" t="str">
        <f t="shared" si="287"/>
        <v>루틴5</v>
      </c>
      <c r="C1490">
        <v>69</v>
      </c>
      <c r="D1490">
        <v>35</v>
      </c>
      <c r="E1490">
        <f t="shared" ca="1" si="284"/>
        <v>1516</v>
      </c>
      <c r="F1490">
        <f ca="1">(60+SUMIF(OFFSET(N1490,-$C1490+1,0,$C1490),"EN",OFFSET(O1490,-$C1490+1,0,$C1490)))*SummonTypeTable!$Q$2</f>
        <v>840</v>
      </c>
      <c r="G1490" t="str">
        <f ca="1">IF(C1490=1,60*SummonTypeTable!$Q$2-OFFSET(F1490,0,-1),
IF(F1490&lt;&gt;OFFSET(F1490,-1,0),OFFSET(F1490,-1,0)-OFFSET(F1490,0,-1),""))</f>
        <v/>
      </c>
      <c r="H1490" t="str">
        <f ca="1">IF(C1490=1,60*SummonTypeTable!$Q$2/OFFSET(F1490,0,-1),
IF(F1490&lt;&gt;OFFSET(F1490,-1,0),OFFSET(F1490,-1,0)/OFFSET(F1490,0,-1),""))</f>
        <v/>
      </c>
      <c r="I1490">
        <f ca="1">(60+SUMIF(OFFSET(N1490,-$C1490+1,0,$C1490),"EN",OFFSET(O1490,-$C1490+1,0,$C1490))+SUMIF(OFFSET(S1490,-$C1490+1,0,$C1490),"EN",OFFSET(T1490,-$C1490+1,0,$C1490)))*SummonTypeTable!$Q$2</f>
        <v>840</v>
      </c>
      <c r="J1490" t="str">
        <f ca="1">IF(C1490=1,60*SummonTypeTable!$Q$2-OFFSET(I1490,0,-4),
IF(I1490&lt;&gt;OFFSET(I1490,-1,0),OFFSET(I1490,-1,0)-OFFSET(I1490,0,-4),""))</f>
        <v/>
      </c>
      <c r="K1490" t="str">
        <f ca="1">IF(C1490=1,60*SummonTypeTable!$Q$2/OFFSET(I1490,0,-4),
IF(I1490&lt;&gt;OFFSET(I1490,-1,0),OFFSET(I1490,-1,0)/OFFSET(I1490,0,-4),""))</f>
        <v/>
      </c>
      <c r="L1490" t="str">
        <f t="shared" ca="1" si="285"/>
        <v>cu</v>
      </c>
      <c r="M1490" t="s">
        <v>81</v>
      </c>
      <c r="N1490" t="s">
        <v>147</v>
      </c>
      <c r="O1490">
        <v>3600</v>
      </c>
      <c r="P1490" t="str">
        <f t="shared" si="276"/>
        <v/>
      </c>
      <c r="Q1490" t="str">
        <f t="shared" ca="1" si="283"/>
        <v>cu</v>
      </c>
      <c r="R1490" t="s">
        <v>81</v>
      </c>
      <c r="S1490" t="s">
        <v>147</v>
      </c>
      <c r="T1490">
        <v>1800</v>
      </c>
      <c r="U1490" t="str">
        <f t="shared" ca="1" si="282"/>
        <v>cu</v>
      </c>
      <c r="V1490" t="str">
        <f t="shared" si="277"/>
        <v>GO</v>
      </c>
      <c r="W1490">
        <f t="shared" si="278"/>
        <v>3600</v>
      </c>
      <c r="X1490" t="str">
        <f t="shared" ca="1" si="279"/>
        <v>cu</v>
      </c>
      <c r="Y1490" t="str">
        <f t="shared" si="280"/>
        <v>GO</v>
      </c>
      <c r="Z1490">
        <f t="shared" si="281"/>
        <v>1800</v>
      </c>
    </row>
    <row r="1491" spans="1:26">
      <c r="A1491" t="str">
        <f t="shared" si="286"/>
        <v>rt5</v>
      </c>
      <c r="B1491" t="str">
        <f t="shared" si="287"/>
        <v>루틴5</v>
      </c>
      <c r="C1491">
        <v>70</v>
      </c>
      <c r="D1491">
        <v>60</v>
      </c>
      <c r="E1491">
        <f t="shared" ca="1" si="284"/>
        <v>1576</v>
      </c>
      <c r="F1491">
        <f ca="1">(60+SUMIF(OFFSET(N1491,-$C1491+1,0,$C1491),"EN",OFFSET(O1491,-$C1491+1,0,$C1491)))*SummonTypeTable!$Q$2</f>
        <v>916.66666666666663</v>
      </c>
      <c r="G1491">
        <f ca="1">IF(C1491=1,60*SummonTypeTable!$Q$2-OFFSET(F1491,0,-1),
IF(F1491&lt;&gt;OFFSET(F1491,-1,0),OFFSET(F1491,-1,0)-OFFSET(F1491,0,-1),""))</f>
        <v>-736</v>
      </c>
      <c r="H1491">
        <f ca="1">IF(C1491=1,60*SummonTypeTable!$Q$2/OFFSET(F1491,0,-1),
IF(F1491&lt;&gt;OFFSET(F1491,-1,0),OFFSET(F1491,-1,0)/OFFSET(F1491,0,-1),""))</f>
        <v>0.53299492385786806</v>
      </c>
      <c r="I1491">
        <f ca="1">(60+SUMIF(OFFSET(N1491,-$C1491+1,0,$C1491),"EN",OFFSET(O1491,-$C1491+1,0,$C1491))+SUMIF(OFFSET(S1491,-$C1491+1,0,$C1491),"EN",OFFSET(T1491,-$C1491+1,0,$C1491)))*SummonTypeTable!$Q$2</f>
        <v>916.66666666666663</v>
      </c>
      <c r="J1491">
        <f ca="1">IF(C1491=1,60*SummonTypeTable!$Q$2-OFFSET(I1491,0,-4),
IF(I1491&lt;&gt;OFFSET(I1491,-1,0),OFFSET(I1491,-1,0)-OFFSET(I1491,0,-4),""))</f>
        <v>-736</v>
      </c>
      <c r="K1491">
        <f ca="1">IF(C1491=1,60*SummonTypeTable!$Q$2/OFFSET(I1491,0,-4),
IF(I1491&lt;&gt;OFFSET(I1491,-1,0),OFFSET(I1491,-1,0)/OFFSET(I1491,0,-4),""))</f>
        <v>0.53299492385786806</v>
      </c>
      <c r="L1491" t="str">
        <f t="shared" ca="1" si="285"/>
        <v>cu</v>
      </c>
      <c r="M1491" t="s">
        <v>81</v>
      </c>
      <c r="N1491" t="s">
        <v>146</v>
      </c>
      <c r="O1491">
        <v>115</v>
      </c>
      <c r="P1491" t="str">
        <f t="shared" si="276"/>
        <v>에너지너무많음</v>
      </c>
      <c r="Q1491" t="str">
        <f t="shared" ca="1" si="283"/>
        <v>cu</v>
      </c>
      <c r="R1491" t="s">
        <v>81</v>
      </c>
      <c r="S1491" t="s">
        <v>147</v>
      </c>
      <c r="T1491">
        <v>1825</v>
      </c>
      <c r="U1491" t="str">
        <f t="shared" ca="1" si="282"/>
        <v>cu</v>
      </c>
      <c r="V1491" t="str">
        <f t="shared" si="277"/>
        <v>EN</v>
      </c>
      <c r="W1491">
        <f t="shared" si="278"/>
        <v>115</v>
      </c>
      <c r="X1491" t="str">
        <f t="shared" ca="1" si="279"/>
        <v>cu</v>
      </c>
      <c r="Y1491" t="str">
        <f t="shared" si="280"/>
        <v>GO</v>
      </c>
      <c r="Z1491">
        <f t="shared" si="281"/>
        <v>1825</v>
      </c>
    </row>
    <row r="1492" spans="1:26">
      <c r="A1492" t="str">
        <f t="shared" si="286"/>
        <v>rt5</v>
      </c>
      <c r="B1492" t="str">
        <f t="shared" si="287"/>
        <v>루틴5</v>
      </c>
      <c r="C1492">
        <v>71</v>
      </c>
      <c r="D1492">
        <v>72</v>
      </c>
      <c r="E1492">
        <f t="shared" ca="1" si="284"/>
        <v>1648</v>
      </c>
      <c r="F1492">
        <f ca="1">(60+SUMIF(OFFSET(N1492,-$C1492+1,0,$C1492),"EN",OFFSET(O1492,-$C1492+1,0,$C1492)))*SummonTypeTable!$Q$2</f>
        <v>916.66666666666663</v>
      </c>
      <c r="G1492" t="str">
        <f ca="1">IF(C1492=1,60*SummonTypeTable!$Q$2-OFFSET(F1492,0,-1),
IF(F1492&lt;&gt;OFFSET(F1492,-1,0),OFFSET(F1492,-1,0)-OFFSET(F1492,0,-1),""))</f>
        <v/>
      </c>
      <c r="H1492" t="str">
        <f ca="1">IF(C1492=1,60*SummonTypeTable!$Q$2/OFFSET(F1492,0,-1),
IF(F1492&lt;&gt;OFFSET(F1492,-1,0),OFFSET(F1492,-1,0)/OFFSET(F1492,0,-1),""))</f>
        <v/>
      </c>
      <c r="I1492">
        <f ca="1">(60+SUMIF(OFFSET(N1492,-$C1492+1,0,$C1492),"EN",OFFSET(O1492,-$C1492+1,0,$C1492))+SUMIF(OFFSET(S1492,-$C1492+1,0,$C1492),"EN",OFFSET(T1492,-$C1492+1,0,$C1492)))*SummonTypeTable!$Q$2</f>
        <v>916.66666666666663</v>
      </c>
      <c r="J1492" t="str">
        <f ca="1">IF(C1492=1,60*SummonTypeTable!$Q$2-OFFSET(I1492,0,-4),
IF(I1492&lt;&gt;OFFSET(I1492,-1,0),OFFSET(I1492,-1,0)-OFFSET(I1492,0,-4),""))</f>
        <v/>
      </c>
      <c r="K1492" t="str">
        <f ca="1">IF(C1492=1,60*SummonTypeTable!$Q$2/OFFSET(I1492,0,-4),
IF(I1492&lt;&gt;OFFSET(I1492,-1,0),OFFSET(I1492,-1,0)/OFFSET(I1492,0,-4),""))</f>
        <v/>
      </c>
      <c r="L1492" t="str">
        <f t="shared" ca="1" si="285"/>
        <v>it</v>
      </c>
      <c r="M1492" t="s">
        <v>139</v>
      </c>
      <c r="N1492" t="s">
        <v>158</v>
      </c>
      <c r="O1492">
        <v>1</v>
      </c>
      <c r="P1492" t="str">
        <f t="shared" si="276"/>
        <v/>
      </c>
      <c r="Q1492" t="str">
        <f t="shared" ca="1" si="283"/>
        <v>cu</v>
      </c>
      <c r="R1492" t="s">
        <v>81</v>
      </c>
      <c r="S1492" t="s">
        <v>147</v>
      </c>
      <c r="T1492">
        <v>1850</v>
      </c>
      <c r="U1492" t="str">
        <f t="shared" ca="1" si="282"/>
        <v>it</v>
      </c>
      <c r="V1492" t="str">
        <f t="shared" si="277"/>
        <v>Cash_sEquipGacha</v>
      </c>
      <c r="W1492">
        <f t="shared" si="278"/>
        <v>1</v>
      </c>
      <c r="X1492" t="str">
        <f t="shared" ca="1" si="279"/>
        <v>cu</v>
      </c>
      <c r="Y1492" t="str">
        <f t="shared" si="280"/>
        <v>GO</v>
      </c>
      <c r="Z1492">
        <f t="shared" si="281"/>
        <v>1850</v>
      </c>
    </row>
    <row r="1493" spans="1:26">
      <c r="A1493" t="str">
        <f t="shared" si="286"/>
        <v>rt5</v>
      </c>
      <c r="B1493" t="str">
        <f t="shared" si="287"/>
        <v>루틴5</v>
      </c>
      <c r="C1493">
        <v>72</v>
      </c>
      <c r="D1493">
        <v>88</v>
      </c>
      <c r="E1493">
        <f t="shared" ca="1" si="284"/>
        <v>1736</v>
      </c>
      <c r="F1493">
        <f ca="1">(60+SUMIF(OFFSET(N1493,-$C1493+1,0,$C1493),"EN",OFFSET(O1493,-$C1493+1,0,$C1493)))*SummonTypeTable!$Q$2</f>
        <v>916.66666666666663</v>
      </c>
      <c r="G1493" t="str">
        <f ca="1">IF(C1493=1,60*SummonTypeTable!$Q$2-OFFSET(F1493,0,-1),
IF(F1493&lt;&gt;OFFSET(F1493,-1,0),OFFSET(F1493,-1,0)-OFFSET(F1493,0,-1),""))</f>
        <v/>
      </c>
      <c r="H1493" t="str">
        <f ca="1">IF(C1493=1,60*SummonTypeTable!$Q$2/OFFSET(F1493,0,-1),
IF(F1493&lt;&gt;OFFSET(F1493,-1,0),OFFSET(F1493,-1,0)/OFFSET(F1493,0,-1),""))</f>
        <v/>
      </c>
      <c r="I1493">
        <f ca="1">(60+SUMIF(OFFSET(N1493,-$C1493+1,0,$C1493),"EN",OFFSET(O1493,-$C1493+1,0,$C1493))+SUMIF(OFFSET(S1493,-$C1493+1,0,$C1493),"EN",OFFSET(T1493,-$C1493+1,0,$C1493)))*SummonTypeTable!$Q$2</f>
        <v>916.66666666666663</v>
      </c>
      <c r="J1493" t="str">
        <f ca="1">IF(C1493=1,60*SummonTypeTable!$Q$2-OFFSET(I1493,0,-4),
IF(I1493&lt;&gt;OFFSET(I1493,-1,0),OFFSET(I1493,-1,0)-OFFSET(I1493,0,-4),""))</f>
        <v/>
      </c>
      <c r="K1493" t="str">
        <f ca="1">IF(C1493=1,60*SummonTypeTable!$Q$2/OFFSET(I1493,0,-4),
IF(I1493&lt;&gt;OFFSET(I1493,-1,0),OFFSET(I1493,-1,0)/OFFSET(I1493,0,-4),""))</f>
        <v/>
      </c>
      <c r="L1493" t="str">
        <f t="shared" ca="1" si="285"/>
        <v>cu</v>
      </c>
      <c r="M1493" t="s">
        <v>81</v>
      </c>
      <c r="N1493" t="s">
        <v>147</v>
      </c>
      <c r="O1493">
        <v>3750</v>
      </c>
      <c r="P1493" t="str">
        <f t="shared" si="276"/>
        <v/>
      </c>
      <c r="Q1493" t="str">
        <f t="shared" ca="1" si="283"/>
        <v>cu</v>
      </c>
      <c r="R1493" t="s">
        <v>81</v>
      </c>
      <c r="S1493" t="s">
        <v>147</v>
      </c>
      <c r="T1493">
        <v>1875</v>
      </c>
      <c r="U1493" t="str">
        <f t="shared" ca="1" si="282"/>
        <v>cu</v>
      </c>
      <c r="V1493" t="str">
        <f t="shared" si="277"/>
        <v>GO</v>
      </c>
      <c r="W1493">
        <f t="shared" si="278"/>
        <v>3750</v>
      </c>
      <c r="X1493" t="str">
        <f t="shared" ca="1" si="279"/>
        <v>cu</v>
      </c>
      <c r="Y1493" t="str">
        <f t="shared" si="280"/>
        <v>GO</v>
      </c>
      <c r="Z1493">
        <f t="shared" si="281"/>
        <v>1875</v>
      </c>
    </row>
    <row r="1494" spans="1:26">
      <c r="A1494" t="str">
        <f t="shared" si="286"/>
        <v>rt5</v>
      </c>
      <c r="B1494" t="str">
        <f t="shared" si="287"/>
        <v>루틴5</v>
      </c>
      <c r="C1494">
        <v>73</v>
      </c>
      <c r="D1494">
        <v>12</v>
      </c>
      <c r="E1494">
        <f t="shared" ca="1" si="284"/>
        <v>1748</v>
      </c>
      <c r="F1494">
        <f ca="1">(60+SUMIF(OFFSET(N1494,-$C1494+1,0,$C1494),"EN",OFFSET(O1494,-$C1494+1,0,$C1494)))*SummonTypeTable!$Q$2</f>
        <v>1003.3333333333333</v>
      </c>
      <c r="G1494">
        <f ca="1">IF(C1494=1,60*SummonTypeTable!$Q$2-OFFSET(F1494,0,-1),
IF(F1494&lt;&gt;OFFSET(F1494,-1,0),OFFSET(F1494,-1,0)-OFFSET(F1494,0,-1),""))</f>
        <v>-831.33333333333337</v>
      </c>
      <c r="H1494">
        <f ca="1">IF(C1494=1,60*SummonTypeTable!$Q$2/OFFSET(F1494,0,-1),
IF(F1494&lt;&gt;OFFSET(F1494,-1,0),OFFSET(F1494,-1,0)/OFFSET(F1494,0,-1),""))</f>
        <v>0.52440884820747524</v>
      </c>
      <c r="I1494">
        <f ca="1">(60+SUMIF(OFFSET(N1494,-$C1494+1,0,$C1494),"EN",OFFSET(O1494,-$C1494+1,0,$C1494))+SUMIF(OFFSET(S1494,-$C1494+1,0,$C1494),"EN",OFFSET(T1494,-$C1494+1,0,$C1494)))*SummonTypeTable!$Q$2</f>
        <v>1003.3333333333333</v>
      </c>
      <c r="J1494">
        <f ca="1">IF(C1494=1,60*SummonTypeTable!$Q$2-OFFSET(I1494,0,-4),
IF(I1494&lt;&gt;OFFSET(I1494,-1,0),OFFSET(I1494,-1,0)-OFFSET(I1494,0,-4),""))</f>
        <v>-831.33333333333337</v>
      </c>
      <c r="K1494">
        <f ca="1">IF(C1494=1,60*SummonTypeTable!$Q$2/OFFSET(I1494,0,-4),
IF(I1494&lt;&gt;OFFSET(I1494,-1,0),OFFSET(I1494,-1,0)/OFFSET(I1494,0,-4),""))</f>
        <v>0.52440884820747524</v>
      </c>
      <c r="L1494" t="str">
        <f t="shared" ca="1" si="285"/>
        <v>cu</v>
      </c>
      <c r="M1494" t="s">
        <v>81</v>
      </c>
      <c r="N1494" t="s">
        <v>146</v>
      </c>
      <c r="O1494">
        <v>130</v>
      </c>
      <c r="P1494" t="str">
        <f t="shared" si="276"/>
        <v>에너지너무많음</v>
      </c>
      <c r="Q1494" t="str">
        <f t="shared" ca="1" si="283"/>
        <v>cu</v>
      </c>
      <c r="R1494" t="s">
        <v>81</v>
      </c>
      <c r="S1494" t="s">
        <v>147</v>
      </c>
      <c r="T1494">
        <v>1900</v>
      </c>
      <c r="U1494" t="str">
        <f t="shared" ca="1" si="282"/>
        <v>cu</v>
      </c>
      <c r="V1494" t="str">
        <f t="shared" si="277"/>
        <v>EN</v>
      </c>
      <c r="W1494">
        <f t="shared" si="278"/>
        <v>130</v>
      </c>
      <c r="X1494" t="str">
        <f t="shared" ca="1" si="279"/>
        <v>cu</v>
      </c>
      <c r="Y1494" t="str">
        <f t="shared" si="280"/>
        <v>GO</v>
      </c>
      <c r="Z1494">
        <f t="shared" si="281"/>
        <v>1900</v>
      </c>
    </row>
    <row r="1495" spans="1:26">
      <c r="A1495" t="str">
        <f t="shared" si="286"/>
        <v>rt5</v>
      </c>
      <c r="B1495" t="str">
        <f t="shared" si="287"/>
        <v>루틴5</v>
      </c>
      <c r="C1495">
        <v>74</v>
      </c>
      <c r="D1495">
        <v>32</v>
      </c>
      <c r="E1495">
        <f t="shared" ca="1" si="284"/>
        <v>1780</v>
      </c>
      <c r="F1495">
        <f ca="1">(60+SUMIF(OFFSET(N1495,-$C1495+1,0,$C1495),"EN",OFFSET(O1495,-$C1495+1,0,$C1495)))*SummonTypeTable!$Q$2</f>
        <v>1003.3333333333333</v>
      </c>
      <c r="G1495" t="str">
        <f ca="1">IF(C1495=1,60*SummonTypeTable!$Q$2-OFFSET(F1495,0,-1),
IF(F1495&lt;&gt;OFFSET(F1495,-1,0),OFFSET(F1495,-1,0)-OFFSET(F1495,0,-1),""))</f>
        <v/>
      </c>
      <c r="H1495" t="str">
        <f ca="1">IF(C1495=1,60*SummonTypeTable!$Q$2/OFFSET(F1495,0,-1),
IF(F1495&lt;&gt;OFFSET(F1495,-1,0),OFFSET(F1495,-1,0)/OFFSET(F1495,0,-1),""))</f>
        <v/>
      </c>
      <c r="I1495">
        <f ca="1">(60+SUMIF(OFFSET(N1495,-$C1495+1,0,$C1495),"EN",OFFSET(O1495,-$C1495+1,0,$C1495))+SUMIF(OFFSET(S1495,-$C1495+1,0,$C1495),"EN",OFFSET(T1495,-$C1495+1,0,$C1495)))*SummonTypeTable!$Q$2</f>
        <v>1003.3333333333333</v>
      </c>
      <c r="J1495" t="str">
        <f ca="1">IF(C1495=1,60*SummonTypeTable!$Q$2-OFFSET(I1495,0,-4),
IF(I1495&lt;&gt;OFFSET(I1495,-1,0),OFFSET(I1495,-1,0)-OFFSET(I1495,0,-4),""))</f>
        <v/>
      </c>
      <c r="K1495" t="str">
        <f ca="1">IF(C1495=1,60*SummonTypeTable!$Q$2/OFFSET(I1495,0,-4),
IF(I1495&lt;&gt;OFFSET(I1495,-1,0),OFFSET(I1495,-1,0)/OFFSET(I1495,0,-4),""))</f>
        <v/>
      </c>
      <c r="L1495" t="str">
        <f t="shared" ca="1" si="285"/>
        <v>it</v>
      </c>
      <c r="M1495" t="s">
        <v>139</v>
      </c>
      <c r="N1495" t="s">
        <v>140</v>
      </c>
      <c r="O1495">
        <v>1</v>
      </c>
      <c r="P1495" t="str">
        <f t="shared" si="276"/>
        <v/>
      </c>
      <c r="Q1495" t="str">
        <f t="shared" ca="1" si="283"/>
        <v>cu</v>
      </c>
      <c r="R1495" t="s">
        <v>81</v>
      </c>
      <c r="S1495" t="s">
        <v>147</v>
      </c>
      <c r="T1495">
        <v>1925</v>
      </c>
      <c r="U1495" t="str">
        <f t="shared" ca="1" si="282"/>
        <v>it</v>
      </c>
      <c r="V1495" t="str">
        <f t="shared" si="277"/>
        <v>Cash_sCharacterGacha</v>
      </c>
      <c r="W1495">
        <f t="shared" si="278"/>
        <v>1</v>
      </c>
      <c r="X1495" t="str">
        <f t="shared" ca="1" si="279"/>
        <v>cu</v>
      </c>
      <c r="Y1495" t="str">
        <f t="shared" si="280"/>
        <v>GO</v>
      </c>
      <c r="Z1495">
        <f t="shared" si="281"/>
        <v>1925</v>
      </c>
    </row>
    <row r="1496" spans="1:26">
      <c r="A1496" t="str">
        <f t="shared" si="286"/>
        <v>rt5</v>
      </c>
      <c r="B1496" t="str">
        <f t="shared" si="287"/>
        <v>루틴5</v>
      </c>
      <c r="C1496">
        <v>75</v>
      </c>
      <c r="D1496">
        <v>40</v>
      </c>
      <c r="E1496">
        <f t="shared" ca="1" si="284"/>
        <v>1820</v>
      </c>
      <c r="F1496">
        <f ca="1">(60+SUMIF(OFFSET(N1496,-$C1496+1,0,$C1496),"EN",OFFSET(O1496,-$C1496+1,0,$C1496)))*SummonTypeTable!$Q$2</f>
        <v>1003.3333333333333</v>
      </c>
      <c r="G1496" t="str">
        <f ca="1">IF(C1496=1,60*SummonTypeTable!$Q$2-OFFSET(F1496,0,-1),
IF(F1496&lt;&gt;OFFSET(F1496,-1,0),OFFSET(F1496,-1,0)-OFFSET(F1496,0,-1),""))</f>
        <v/>
      </c>
      <c r="H1496" t="str">
        <f ca="1">IF(C1496=1,60*SummonTypeTable!$Q$2/OFFSET(F1496,0,-1),
IF(F1496&lt;&gt;OFFSET(F1496,-1,0),OFFSET(F1496,-1,0)/OFFSET(F1496,0,-1),""))</f>
        <v/>
      </c>
      <c r="I1496">
        <f ca="1">(60+SUMIF(OFFSET(N1496,-$C1496+1,0,$C1496),"EN",OFFSET(O1496,-$C1496+1,0,$C1496))+SUMIF(OFFSET(S1496,-$C1496+1,0,$C1496),"EN",OFFSET(T1496,-$C1496+1,0,$C1496)))*SummonTypeTable!$Q$2</f>
        <v>1003.3333333333333</v>
      </c>
      <c r="J1496" t="str">
        <f ca="1">IF(C1496=1,60*SummonTypeTable!$Q$2-OFFSET(I1496,0,-4),
IF(I1496&lt;&gt;OFFSET(I1496,-1,0),OFFSET(I1496,-1,0)-OFFSET(I1496,0,-4),""))</f>
        <v/>
      </c>
      <c r="K1496" t="str">
        <f ca="1">IF(C1496=1,60*SummonTypeTable!$Q$2/OFFSET(I1496,0,-4),
IF(I1496&lt;&gt;OFFSET(I1496,-1,0),OFFSET(I1496,-1,0)/OFFSET(I1496,0,-4),""))</f>
        <v/>
      </c>
      <c r="L1496" t="str">
        <f t="shared" ca="1" si="285"/>
        <v>cu</v>
      </c>
      <c r="M1496" t="s">
        <v>81</v>
      </c>
      <c r="N1496" t="s">
        <v>147</v>
      </c>
      <c r="O1496">
        <v>3900</v>
      </c>
      <c r="P1496" t="str">
        <f t="shared" si="276"/>
        <v/>
      </c>
      <c r="Q1496" t="str">
        <f t="shared" ca="1" si="283"/>
        <v>cu</v>
      </c>
      <c r="R1496" t="s">
        <v>81</v>
      </c>
      <c r="S1496" t="s">
        <v>147</v>
      </c>
      <c r="T1496">
        <v>1950</v>
      </c>
      <c r="U1496" t="str">
        <f t="shared" ca="1" si="282"/>
        <v>cu</v>
      </c>
      <c r="V1496" t="str">
        <f t="shared" si="277"/>
        <v>GO</v>
      </c>
      <c r="W1496">
        <f t="shared" si="278"/>
        <v>3900</v>
      </c>
      <c r="X1496" t="str">
        <f t="shared" ca="1" si="279"/>
        <v>cu</v>
      </c>
      <c r="Y1496" t="str">
        <f t="shared" si="280"/>
        <v>GO</v>
      </c>
      <c r="Z1496">
        <f t="shared" si="281"/>
        <v>1950</v>
      </c>
    </row>
    <row r="1497" spans="1:26">
      <c r="A1497" t="str">
        <f t="shared" si="286"/>
        <v>rt5</v>
      </c>
      <c r="B1497" t="str">
        <f t="shared" si="287"/>
        <v>루틴5</v>
      </c>
      <c r="C1497">
        <v>76</v>
      </c>
      <c r="D1497">
        <v>52</v>
      </c>
      <c r="E1497">
        <f t="shared" ca="1" si="284"/>
        <v>1872</v>
      </c>
      <c r="F1497">
        <f ca="1">(60+SUMIF(OFFSET(N1497,-$C1497+1,0,$C1497),"EN",OFFSET(O1497,-$C1497+1,0,$C1497)))*SummonTypeTable!$Q$2</f>
        <v>1003.3333333333333</v>
      </c>
      <c r="G1497" t="str">
        <f ca="1">IF(C1497=1,60*SummonTypeTable!$Q$2-OFFSET(F1497,0,-1),
IF(F1497&lt;&gt;OFFSET(F1497,-1,0),OFFSET(F1497,-1,0)-OFFSET(F1497,0,-1),""))</f>
        <v/>
      </c>
      <c r="H1497" t="str">
        <f ca="1">IF(C1497=1,60*SummonTypeTable!$Q$2/OFFSET(F1497,0,-1),
IF(F1497&lt;&gt;OFFSET(F1497,-1,0),OFFSET(F1497,-1,0)/OFFSET(F1497,0,-1),""))</f>
        <v/>
      </c>
      <c r="I1497">
        <f ca="1">(60+SUMIF(OFFSET(N1497,-$C1497+1,0,$C1497),"EN",OFFSET(O1497,-$C1497+1,0,$C1497))+SUMIF(OFFSET(S1497,-$C1497+1,0,$C1497),"EN",OFFSET(T1497,-$C1497+1,0,$C1497)))*SummonTypeTable!$Q$2</f>
        <v>1003.3333333333333</v>
      </c>
      <c r="J1497" t="str">
        <f ca="1">IF(C1497=1,60*SummonTypeTable!$Q$2-OFFSET(I1497,0,-4),
IF(I1497&lt;&gt;OFFSET(I1497,-1,0),OFFSET(I1497,-1,0)-OFFSET(I1497,0,-4),""))</f>
        <v/>
      </c>
      <c r="K1497" t="str">
        <f ca="1">IF(C1497=1,60*SummonTypeTable!$Q$2/OFFSET(I1497,0,-4),
IF(I1497&lt;&gt;OFFSET(I1497,-1,0),OFFSET(I1497,-1,0)/OFFSET(I1497,0,-4),""))</f>
        <v/>
      </c>
      <c r="L1497" t="str">
        <f t="shared" ca="1" si="285"/>
        <v>it</v>
      </c>
      <c r="M1497" t="s">
        <v>139</v>
      </c>
      <c r="N1497" t="s">
        <v>138</v>
      </c>
      <c r="O1497">
        <v>1</v>
      </c>
      <c r="P1497" t="str">
        <f t="shared" si="276"/>
        <v/>
      </c>
      <c r="Q1497" t="str">
        <f t="shared" ca="1" si="283"/>
        <v>cu</v>
      </c>
      <c r="R1497" t="s">
        <v>81</v>
      </c>
      <c r="S1497" t="s">
        <v>147</v>
      </c>
      <c r="T1497">
        <v>1975</v>
      </c>
      <c r="U1497" t="str">
        <f t="shared" ca="1" si="282"/>
        <v>it</v>
      </c>
      <c r="V1497" t="str">
        <f t="shared" si="277"/>
        <v>Cash_sSpellGacha</v>
      </c>
      <c r="W1497">
        <f t="shared" si="278"/>
        <v>1</v>
      </c>
      <c r="X1497" t="str">
        <f t="shared" ca="1" si="279"/>
        <v>cu</v>
      </c>
      <c r="Y1497" t="str">
        <f t="shared" si="280"/>
        <v>GO</v>
      </c>
      <c r="Z1497">
        <f t="shared" si="281"/>
        <v>1975</v>
      </c>
    </row>
    <row r="1498" spans="1:26">
      <c r="A1498" t="str">
        <f t="shared" si="286"/>
        <v>rt5</v>
      </c>
      <c r="B1498" t="str">
        <f t="shared" si="287"/>
        <v>루틴5</v>
      </c>
      <c r="C1498">
        <v>77</v>
      </c>
      <c r="D1498">
        <v>12</v>
      </c>
      <c r="E1498">
        <f t="shared" ca="1" si="284"/>
        <v>1884</v>
      </c>
      <c r="F1498">
        <f ca="1">(60+SUMIF(OFFSET(N1498,-$C1498+1,0,$C1498),"EN",OFFSET(O1498,-$C1498+1,0,$C1498)))*SummonTypeTable!$Q$2</f>
        <v>1003.3333333333333</v>
      </c>
      <c r="G1498" t="str">
        <f ca="1">IF(C1498=1,60*SummonTypeTable!$Q$2-OFFSET(F1498,0,-1),
IF(F1498&lt;&gt;OFFSET(F1498,-1,0),OFFSET(F1498,-1,0)-OFFSET(F1498,0,-1),""))</f>
        <v/>
      </c>
      <c r="H1498" t="str">
        <f ca="1">IF(C1498=1,60*SummonTypeTable!$Q$2/OFFSET(F1498,0,-1),
IF(F1498&lt;&gt;OFFSET(F1498,-1,0),OFFSET(F1498,-1,0)/OFFSET(F1498,0,-1),""))</f>
        <v/>
      </c>
      <c r="I1498">
        <f ca="1">(60+SUMIF(OFFSET(N1498,-$C1498+1,0,$C1498),"EN",OFFSET(O1498,-$C1498+1,0,$C1498))+SUMIF(OFFSET(S1498,-$C1498+1,0,$C1498),"EN",OFFSET(T1498,-$C1498+1,0,$C1498)))*SummonTypeTable!$Q$2</f>
        <v>1003.3333333333333</v>
      </c>
      <c r="J1498" t="str">
        <f ca="1">IF(C1498=1,60*SummonTypeTable!$Q$2-OFFSET(I1498,0,-4),
IF(I1498&lt;&gt;OFFSET(I1498,-1,0),OFFSET(I1498,-1,0)-OFFSET(I1498,0,-4),""))</f>
        <v/>
      </c>
      <c r="K1498" t="str">
        <f ca="1">IF(C1498=1,60*SummonTypeTable!$Q$2/OFFSET(I1498,0,-4),
IF(I1498&lt;&gt;OFFSET(I1498,-1,0),OFFSET(I1498,-1,0)/OFFSET(I1498,0,-4),""))</f>
        <v/>
      </c>
      <c r="L1498" t="str">
        <f t="shared" ca="1" si="285"/>
        <v>cu</v>
      </c>
      <c r="M1498" t="s">
        <v>81</v>
      </c>
      <c r="N1498" t="s">
        <v>147</v>
      </c>
      <c r="O1498">
        <v>4000</v>
      </c>
      <c r="P1498" t="str">
        <f t="shared" si="276"/>
        <v/>
      </c>
      <c r="Q1498" t="str">
        <f t="shared" ca="1" si="283"/>
        <v>cu</v>
      </c>
      <c r="R1498" t="s">
        <v>81</v>
      </c>
      <c r="S1498" t="s">
        <v>147</v>
      </c>
      <c r="T1498">
        <v>2000</v>
      </c>
      <c r="U1498" t="str">
        <f t="shared" ca="1" si="282"/>
        <v>cu</v>
      </c>
      <c r="V1498" t="str">
        <f t="shared" si="277"/>
        <v>GO</v>
      </c>
      <c r="W1498">
        <f t="shared" si="278"/>
        <v>4000</v>
      </c>
      <c r="X1498" t="str">
        <f t="shared" ca="1" si="279"/>
        <v>cu</v>
      </c>
      <c r="Y1498" t="str">
        <f t="shared" si="280"/>
        <v>GO</v>
      </c>
      <c r="Z1498">
        <f t="shared" si="281"/>
        <v>2000</v>
      </c>
    </row>
    <row r="1499" spans="1:26">
      <c r="A1499" t="str">
        <f t="shared" si="286"/>
        <v>rt5</v>
      </c>
      <c r="B1499" t="str">
        <f t="shared" si="287"/>
        <v>루틴5</v>
      </c>
      <c r="C1499">
        <v>78</v>
      </c>
      <c r="D1499">
        <v>48</v>
      </c>
      <c r="E1499">
        <f t="shared" ca="1" si="284"/>
        <v>1932</v>
      </c>
      <c r="F1499">
        <f ca="1">(60+SUMIF(OFFSET(N1499,-$C1499+1,0,$C1499),"EN",OFFSET(O1499,-$C1499+1,0,$C1499)))*SummonTypeTable!$Q$2</f>
        <v>1100</v>
      </c>
      <c r="G1499">
        <f ca="1">IF(C1499=1,60*SummonTypeTable!$Q$2-OFFSET(F1499,0,-1),
IF(F1499&lt;&gt;OFFSET(F1499,-1,0),OFFSET(F1499,-1,0)-OFFSET(F1499,0,-1),""))</f>
        <v>-928.66666666666674</v>
      </c>
      <c r="H1499">
        <f ca="1">IF(C1499=1,60*SummonTypeTable!$Q$2/OFFSET(F1499,0,-1),
IF(F1499&lt;&gt;OFFSET(F1499,-1,0),OFFSET(F1499,-1,0)/OFFSET(F1499,0,-1),""))</f>
        <v>0.51932367149758452</v>
      </c>
      <c r="I1499">
        <f ca="1">(60+SUMIF(OFFSET(N1499,-$C1499+1,0,$C1499),"EN",OFFSET(O1499,-$C1499+1,0,$C1499))+SUMIF(OFFSET(S1499,-$C1499+1,0,$C1499),"EN",OFFSET(T1499,-$C1499+1,0,$C1499)))*SummonTypeTable!$Q$2</f>
        <v>1100</v>
      </c>
      <c r="J1499">
        <f ca="1">IF(C1499=1,60*SummonTypeTable!$Q$2-OFFSET(I1499,0,-4),
IF(I1499&lt;&gt;OFFSET(I1499,-1,0),OFFSET(I1499,-1,0)-OFFSET(I1499,0,-4),""))</f>
        <v>-928.66666666666674</v>
      </c>
      <c r="K1499">
        <f ca="1">IF(C1499=1,60*SummonTypeTable!$Q$2/OFFSET(I1499,0,-4),
IF(I1499&lt;&gt;OFFSET(I1499,-1,0),OFFSET(I1499,-1,0)/OFFSET(I1499,0,-4),""))</f>
        <v>0.51932367149758452</v>
      </c>
      <c r="L1499" t="str">
        <f t="shared" ca="1" si="285"/>
        <v>cu</v>
      </c>
      <c r="M1499" t="s">
        <v>81</v>
      </c>
      <c r="N1499" t="s">
        <v>146</v>
      </c>
      <c r="O1499">
        <v>145</v>
      </c>
      <c r="P1499" t="str">
        <f t="shared" si="276"/>
        <v>에너지너무많음</v>
      </c>
      <c r="Q1499" t="str">
        <f t="shared" ca="1" si="283"/>
        <v>cu</v>
      </c>
      <c r="R1499" t="s">
        <v>81</v>
      </c>
      <c r="S1499" t="s">
        <v>147</v>
      </c>
      <c r="T1499">
        <v>2025</v>
      </c>
      <c r="U1499" t="str">
        <f t="shared" ca="1" si="282"/>
        <v>cu</v>
      </c>
      <c r="V1499" t="str">
        <f t="shared" si="277"/>
        <v>EN</v>
      </c>
      <c r="W1499">
        <f t="shared" si="278"/>
        <v>145</v>
      </c>
      <c r="X1499" t="str">
        <f t="shared" ca="1" si="279"/>
        <v>cu</v>
      </c>
      <c r="Y1499" t="str">
        <f t="shared" si="280"/>
        <v>GO</v>
      </c>
      <c r="Z1499">
        <f t="shared" si="281"/>
        <v>2025</v>
      </c>
    </row>
    <row r="1500" spans="1:26">
      <c r="A1500" t="str">
        <f t="shared" si="286"/>
        <v>rt5</v>
      </c>
      <c r="B1500" t="str">
        <f t="shared" si="287"/>
        <v>루틴5</v>
      </c>
      <c r="C1500">
        <v>79</v>
      </c>
      <c r="D1500">
        <v>45</v>
      </c>
      <c r="E1500">
        <f t="shared" ca="1" si="284"/>
        <v>1977</v>
      </c>
      <c r="F1500">
        <f ca="1">(60+SUMIF(OFFSET(N1500,-$C1500+1,0,$C1500),"EN",OFFSET(O1500,-$C1500+1,0,$C1500)))*SummonTypeTable!$Q$2</f>
        <v>1100</v>
      </c>
      <c r="G1500" t="str">
        <f ca="1">IF(C1500=1,60*SummonTypeTable!$Q$2-OFFSET(F1500,0,-1),
IF(F1500&lt;&gt;OFFSET(F1500,-1,0),OFFSET(F1500,-1,0)-OFFSET(F1500,0,-1),""))</f>
        <v/>
      </c>
      <c r="H1500" t="str">
        <f ca="1">IF(C1500=1,60*SummonTypeTable!$Q$2/OFFSET(F1500,0,-1),
IF(F1500&lt;&gt;OFFSET(F1500,-1,0),OFFSET(F1500,-1,0)/OFFSET(F1500,0,-1),""))</f>
        <v/>
      </c>
      <c r="I1500">
        <f ca="1">(60+SUMIF(OFFSET(N1500,-$C1500+1,0,$C1500),"EN",OFFSET(O1500,-$C1500+1,0,$C1500))+SUMIF(OFFSET(S1500,-$C1500+1,0,$C1500),"EN",OFFSET(T1500,-$C1500+1,0,$C1500)))*SummonTypeTable!$Q$2</f>
        <v>1100</v>
      </c>
      <c r="J1500" t="str">
        <f ca="1">IF(C1500=1,60*SummonTypeTable!$Q$2-OFFSET(I1500,0,-4),
IF(I1500&lt;&gt;OFFSET(I1500,-1,0),OFFSET(I1500,-1,0)-OFFSET(I1500,0,-4),""))</f>
        <v/>
      </c>
      <c r="K1500" t="str">
        <f ca="1">IF(C1500=1,60*SummonTypeTable!$Q$2/OFFSET(I1500,0,-4),
IF(I1500&lt;&gt;OFFSET(I1500,-1,0),OFFSET(I1500,-1,0)/OFFSET(I1500,0,-4),""))</f>
        <v/>
      </c>
      <c r="L1500" t="str">
        <f t="shared" ca="1" si="285"/>
        <v>cu</v>
      </c>
      <c r="M1500" t="s">
        <v>81</v>
      </c>
      <c r="N1500" t="s">
        <v>147</v>
      </c>
      <c r="O1500">
        <v>4100</v>
      </c>
      <c r="P1500" t="str">
        <f t="shared" si="276"/>
        <v/>
      </c>
      <c r="Q1500" t="str">
        <f t="shared" ca="1" si="283"/>
        <v>cu</v>
      </c>
      <c r="R1500" t="s">
        <v>81</v>
      </c>
      <c r="S1500" t="s">
        <v>147</v>
      </c>
      <c r="T1500">
        <v>2050</v>
      </c>
      <c r="U1500" t="str">
        <f t="shared" ca="1" si="282"/>
        <v>cu</v>
      </c>
      <c r="V1500" t="str">
        <f t="shared" si="277"/>
        <v>GO</v>
      </c>
      <c r="W1500">
        <f t="shared" si="278"/>
        <v>4100</v>
      </c>
      <c r="X1500" t="str">
        <f t="shared" ca="1" si="279"/>
        <v>cu</v>
      </c>
      <c r="Y1500" t="str">
        <f t="shared" si="280"/>
        <v>GO</v>
      </c>
      <c r="Z1500">
        <f t="shared" si="281"/>
        <v>2050</v>
      </c>
    </row>
    <row r="1501" spans="1:26">
      <c r="A1501" t="str">
        <f t="shared" si="286"/>
        <v>rt5</v>
      </c>
      <c r="B1501" t="str">
        <f t="shared" si="287"/>
        <v>루틴5</v>
      </c>
      <c r="C1501">
        <v>80</v>
      </c>
      <c r="D1501">
        <v>70</v>
      </c>
      <c r="E1501">
        <f t="shared" ca="1" si="284"/>
        <v>2047</v>
      </c>
      <c r="F1501">
        <f ca="1">(60+SUMIF(OFFSET(N1501,-$C1501+1,0,$C1501),"EN",OFFSET(O1501,-$C1501+1,0,$C1501)))*SummonTypeTable!$Q$2</f>
        <v>1100</v>
      </c>
      <c r="G1501" t="str">
        <f ca="1">IF(C1501=1,60*SummonTypeTable!$Q$2-OFFSET(F1501,0,-1),
IF(F1501&lt;&gt;OFFSET(F1501,-1,0),OFFSET(F1501,-1,0)-OFFSET(F1501,0,-1),""))</f>
        <v/>
      </c>
      <c r="H1501" t="str">
        <f ca="1">IF(C1501=1,60*SummonTypeTable!$Q$2/OFFSET(F1501,0,-1),
IF(F1501&lt;&gt;OFFSET(F1501,-1,0),OFFSET(F1501,-1,0)/OFFSET(F1501,0,-1),""))</f>
        <v/>
      </c>
      <c r="I1501">
        <f ca="1">(60+SUMIF(OFFSET(N1501,-$C1501+1,0,$C1501),"EN",OFFSET(O1501,-$C1501+1,0,$C1501))+SUMIF(OFFSET(S1501,-$C1501+1,0,$C1501),"EN",OFFSET(T1501,-$C1501+1,0,$C1501)))*SummonTypeTable!$Q$2</f>
        <v>1100</v>
      </c>
      <c r="J1501" t="str">
        <f ca="1">IF(C1501=1,60*SummonTypeTable!$Q$2-OFFSET(I1501,0,-4),
IF(I1501&lt;&gt;OFFSET(I1501,-1,0),OFFSET(I1501,-1,0)-OFFSET(I1501,0,-4),""))</f>
        <v/>
      </c>
      <c r="K1501" t="str">
        <f ca="1">IF(C1501=1,60*SummonTypeTable!$Q$2/OFFSET(I1501,0,-4),
IF(I1501&lt;&gt;OFFSET(I1501,-1,0),OFFSET(I1501,-1,0)/OFFSET(I1501,0,-4),""))</f>
        <v/>
      </c>
      <c r="L1501" t="str">
        <f t="shared" ca="1" si="285"/>
        <v>it</v>
      </c>
      <c r="M1501" t="s">
        <v>139</v>
      </c>
      <c r="N1501" t="s">
        <v>138</v>
      </c>
      <c r="O1501">
        <v>1</v>
      </c>
      <c r="P1501" t="str">
        <f t="shared" si="276"/>
        <v/>
      </c>
      <c r="Q1501" t="str">
        <f t="shared" ca="1" si="283"/>
        <v>cu</v>
      </c>
      <c r="R1501" t="s">
        <v>81</v>
      </c>
      <c r="S1501" t="s">
        <v>147</v>
      </c>
      <c r="T1501">
        <v>2075</v>
      </c>
      <c r="U1501" t="str">
        <f t="shared" ca="1" si="282"/>
        <v>it</v>
      </c>
      <c r="V1501" t="str">
        <f t="shared" si="277"/>
        <v>Cash_sSpellGacha</v>
      </c>
      <c r="W1501">
        <f t="shared" si="278"/>
        <v>1</v>
      </c>
      <c r="X1501" t="str">
        <f t="shared" ca="1" si="279"/>
        <v>cu</v>
      </c>
      <c r="Y1501" t="str">
        <f t="shared" si="280"/>
        <v>GO</v>
      </c>
      <c r="Z1501">
        <f t="shared" si="281"/>
        <v>2075</v>
      </c>
    </row>
    <row r="1502" spans="1:26">
      <c r="A1502" t="str">
        <f t="shared" si="286"/>
        <v>rt5</v>
      </c>
      <c r="B1502" t="str">
        <f t="shared" si="287"/>
        <v>루틴5</v>
      </c>
      <c r="C1502">
        <v>81</v>
      </c>
      <c r="D1502">
        <v>12</v>
      </c>
      <c r="E1502">
        <f t="shared" ca="1" si="284"/>
        <v>2059</v>
      </c>
      <c r="F1502">
        <f ca="1">(60+SUMIF(OFFSET(N1502,-$C1502+1,0,$C1502),"EN",OFFSET(O1502,-$C1502+1,0,$C1502)))*SummonTypeTable!$Q$2</f>
        <v>1100</v>
      </c>
      <c r="G1502" t="str">
        <f ca="1">IF(C1502=1,60*SummonTypeTable!$Q$2-OFFSET(F1502,0,-1),
IF(F1502&lt;&gt;OFFSET(F1502,-1,0),OFFSET(F1502,-1,0)-OFFSET(F1502,0,-1),""))</f>
        <v/>
      </c>
      <c r="H1502" t="str">
        <f ca="1">IF(C1502=1,60*SummonTypeTable!$Q$2/OFFSET(F1502,0,-1),
IF(F1502&lt;&gt;OFFSET(F1502,-1,0),OFFSET(F1502,-1,0)/OFFSET(F1502,0,-1),""))</f>
        <v/>
      </c>
      <c r="I1502">
        <f ca="1">(60+SUMIF(OFFSET(N1502,-$C1502+1,0,$C1502),"EN",OFFSET(O1502,-$C1502+1,0,$C1502))+SUMIF(OFFSET(S1502,-$C1502+1,0,$C1502),"EN",OFFSET(T1502,-$C1502+1,0,$C1502)))*SummonTypeTable!$Q$2</f>
        <v>1100</v>
      </c>
      <c r="J1502" t="str">
        <f ca="1">IF(C1502=1,60*SummonTypeTable!$Q$2-OFFSET(I1502,0,-4),
IF(I1502&lt;&gt;OFFSET(I1502,-1,0),OFFSET(I1502,-1,0)-OFFSET(I1502,0,-4),""))</f>
        <v/>
      </c>
      <c r="K1502" t="str">
        <f ca="1">IF(C1502=1,60*SummonTypeTable!$Q$2/OFFSET(I1502,0,-4),
IF(I1502&lt;&gt;OFFSET(I1502,-1,0),OFFSET(I1502,-1,0)/OFFSET(I1502,0,-4),""))</f>
        <v/>
      </c>
      <c r="L1502" t="str">
        <f t="shared" ca="1" si="285"/>
        <v>cu</v>
      </c>
      <c r="M1502" t="s">
        <v>81</v>
      </c>
      <c r="N1502" t="s">
        <v>147</v>
      </c>
      <c r="O1502">
        <v>4200</v>
      </c>
      <c r="P1502" t="str">
        <f t="shared" si="276"/>
        <v/>
      </c>
      <c r="Q1502" t="str">
        <f t="shared" ca="1" si="283"/>
        <v>cu</v>
      </c>
      <c r="R1502" t="s">
        <v>81</v>
      </c>
      <c r="S1502" t="s">
        <v>147</v>
      </c>
      <c r="T1502">
        <v>2100</v>
      </c>
      <c r="U1502" t="str">
        <f t="shared" ca="1" si="282"/>
        <v>cu</v>
      </c>
      <c r="V1502" t="str">
        <f t="shared" si="277"/>
        <v>GO</v>
      </c>
      <c r="W1502">
        <f t="shared" si="278"/>
        <v>4200</v>
      </c>
      <c r="X1502" t="str">
        <f t="shared" ca="1" si="279"/>
        <v>cu</v>
      </c>
      <c r="Y1502" t="str">
        <f t="shared" si="280"/>
        <v>GO</v>
      </c>
      <c r="Z1502">
        <f t="shared" si="281"/>
        <v>2100</v>
      </c>
    </row>
    <row r="1503" spans="1:26">
      <c r="A1503" t="str">
        <f t="shared" si="286"/>
        <v>rt5</v>
      </c>
      <c r="B1503" t="str">
        <f t="shared" si="287"/>
        <v>루틴5</v>
      </c>
      <c r="C1503">
        <v>82</v>
      </c>
      <c r="D1503">
        <v>69</v>
      </c>
      <c r="E1503">
        <f t="shared" ca="1" si="284"/>
        <v>2128</v>
      </c>
      <c r="F1503">
        <f ca="1">(60+SUMIF(OFFSET(N1503,-$C1503+1,0,$C1503),"EN",OFFSET(O1503,-$C1503+1,0,$C1503)))*SummonTypeTable!$Q$2</f>
        <v>1100</v>
      </c>
      <c r="G1503" t="str">
        <f ca="1">IF(C1503=1,60*SummonTypeTable!$Q$2-OFFSET(F1503,0,-1),
IF(F1503&lt;&gt;OFFSET(F1503,-1,0),OFFSET(F1503,-1,0)-OFFSET(F1503,0,-1),""))</f>
        <v/>
      </c>
      <c r="H1503" t="str">
        <f ca="1">IF(C1503=1,60*SummonTypeTable!$Q$2/OFFSET(F1503,0,-1),
IF(F1503&lt;&gt;OFFSET(F1503,-1,0),OFFSET(F1503,-1,0)/OFFSET(F1503,0,-1),""))</f>
        <v/>
      </c>
      <c r="I1503">
        <f ca="1">(60+SUMIF(OFFSET(N1503,-$C1503+1,0,$C1503),"EN",OFFSET(O1503,-$C1503+1,0,$C1503))+SUMIF(OFFSET(S1503,-$C1503+1,0,$C1503),"EN",OFFSET(T1503,-$C1503+1,0,$C1503)))*SummonTypeTable!$Q$2</f>
        <v>1100</v>
      </c>
      <c r="J1503" t="str">
        <f ca="1">IF(C1503=1,60*SummonTypeTable!$Q$2-OFFSET(I1503,0,-4),
IF(I1503&lt;&gt;OFFSET(I1503,-1,0),OFFSET(I1503,-1,0)-OFFSET(I1503,0,-4),""))</f>
        <v/>
      </c>
      <c r="K1503" t="str">
        <f ca="1">IF(C1503=1,60*SummonTypeTable!$Q$2/OFFSET(I1503,0,-4),
IF(I1503&lt;&gt;OFFSET(I1503,-1,0),OFFSET(I1503,-1,0)/OFFSET(I1503,0,-4),""))</f>
        <v/>
      </c>
      <c r="L1503" t="str">
        <f t="shared" ca="1" si="285"/>
        <v>cu</v>
      </c>
      <c r="M1503" t="s">
        <v>81</v>
      </c>
      <c r="N1503" t="s">
        <v>153</v>
      </c>
      <c r="O1503">
        <v>15</v>
      </c>
      <c r="P1503" t="str">
        <f t="shared" si="276"/>
        <v/>
      </c>
      <c r="Q1503" t="str">
        <f t="shared" ca="1" si="283"/>
        <v>cu</v>
      </c>
      <c r="R1503" t="s">
        <v>81</v>
      </c>
      <c r="S1503" t="s">
        <v>153</v>
      </c>
      <c r="T1503">
        <v>5</v>
      </c>
      <c r="U1503" t="str">
        <f t="shared" ca="1" si="282"/>
        <v>cu</v>
      </c>
      <c r="V1503" t="str">
        <f t="shared" si="277"/>
        <v>DI</v>
      </c>
      <c r="W1503">
        <f t="shared" si="278"/>
        <v>15</v>
      </c>
      <c r="X1503" t="str">
        <f t="shared" ca="1" si="279"/>
        <v>cu</v>
      </c>
      <c r="Y1503" t="str">
        <f t="shared" si="280"/>
        <v>DI</v>
      </c>
      <c r="Z1503">
        <f t="shared" si="281"/>
        <v>5</v>
      </c>
    </row>
    <row r="1504" spans="1:26">
      <c r="A1504" t="str">
        <f t="shared" si="286"/>
        <v>rt5</v>
      </c>
      <c r="B1504" t="str">
        <f t="shared" si="287"/>
        <v>루틴5</v>
      </c>
      <c r="C1504">
        <v>83</v>
      </c>
      <c r="D1504">
        <v>150</v>
      </c>
      <c r="E1504">
        <f t="shared" ca="1" si="284"/>
        <v>2278</v>
      </c>
      <c r="F1504">
        <f ca="1">(60+SUMIF(OFFSET(N1504,-$C1504+1,0,$C1504),"EN",OFFSET(O1504,-$C1504+1,0,$C1504)))*SummonTypeTable!$Q$2</f>
        <v>1100</v>
      </c>
      <c r="G1504" t="str">
        <f ca="1">IF(C1504=1,60*SummonTypeTable!$Q$2-OFFSET(F1504,0,-1),
IF(F1504&lt;&gt;OFFSET(F1504,-1,0),OFFSET(F1504,-1,0)-OFFSET(F1504,0,-1),""))</f>
        <v/>
      </c>
      <c r="H1504" t="str">
        <f ca="1">IF(C1504=1,60*SummonTypeTable!$Q$2/OFFSET(F1504,0,-1),
IF(F1504&lt;&gt;OFFSET(F1504,-1,0),OFFSET(F1504,-1,0)/OFFSET(F1504,0,-1),""))</f>
        <v/>
      </c>
      <c r="I1504">
        <f ca="1">(60+SUMIF(OFFSET(N1504,-$C1504+1,0,$C1504),"EN",OFFSET(O1504,-$C1504+1,0,$C1504))+SUMIF(OFFSET(S1504,-$C1504+1,0,$C1504),"EN",OFFSET(T1504,-$C1504+1,0,$C1504)))*SummonTypeTable!$Q$2</f>
        <v>1100</v>
      </c>
      <c r="J1504" t="str">
        <f ca="1">IF(C1504=1,60*SummonTypeTable!$Q$2-OFFSET(I1504,0,-4),
IF(I1504&lt;&gt;OFFSET(I1504,-1,0),OFFSET(I1504,-1,0)-OFFSET(I1504,0,-4),""))</f>
        <v/>
      </c>
      <c r="K1504" t="str">
        <f ca="1">IF(C1504=1,60*SummonTypeTable!$Q$2/OFFSET(I1504,0,-4),
IF(I1504&lt;&gt;OFFSET(I1504,-1,0),OFFSET(I1504,-1,0)/OFFSET(I1504,0,-4),""))</f>
        <v/>
      </c>
      <c r="L1504" t="str">
        <f t="shared" ca="1" si="285"/>
        <v>it</v>
      </c>
      <c r="M1504" t="s">
        <v>139</v>
      </c>
      <c r="N1504" t="s">
        <v>158</v>
      </c>
      <c r="O1504">
        <v>2</v>
      </c>
      <c r="P1504" t="str">
        <f t="shared" si="276"/>
        <v/>
      </c>
      <c r="Q1504" t="str">
        <f t="shared" ca="1" si="283"/>
        <v>cu</v>
      </c>
      <c r="R1504" t="s">
        <v>81</v>
      </c>
      <c r="S1504" t="s">
        <v>147</v>
      </c>
      <c r="T1504">
        <v>2150</v>
      </c>
      <c r="U1504" t="str">
        <f t="shared" ca="1" si="282"/>
        <v>it</v>
      </c>
      <c r="V1504" t="str">
        <f t="shared" si="277"/>
        <v>Cash_sEquipGacha</v>
      </c>
      <c r="W1504">
        <f t="shared" si="278"/>
        <v>2</v>
      </c>
      <c r="X1504" t="str">
        <f t="shared" ca="1" si="279"/>
        <v>cu</v>
      </c>
      <c r="Y1504" t="str">
        <f t="shared" si="280"/>
        <v>GO</v>
      </c>
      <c r="Z1504">
        <f t="shared" si="281"/>
        <v>2150</v>
      </c>
    </row>
    <row r="1505" spans="1:26">
      <c r="A1505" t="str">
        <f t="shared" si="286"/>
        <v>rt5</v>
      </c>
      <c r="B1505" t="str">
        <f t="shared" si="287"/>
        <v>루틴5</v>
      </c>
      <c r="C1505">
        <v>84</v>
      </c>
      <c r="D1505">
        <v>58</v>
      </c>
      <c r="E1505">
        <f t="shared" ca="1" si="284"/>
        <v>2336</v>
      </c>
      <c r="F1505">
        <f ca="1">(60+SUMIF(OFFSET(N1505,-$C1505+1,0,$C1505),"EN",OFFSET(O1505,-$C1505+1,0,$C1505)))*SummonTypeTable!$Q$2</f>
        <v>1186.6666666666665</v>
      </c>
      <c r="G1505">
        <f ca="1">IF(C1505=1,60*SummonTypeTable!$Q$2-OFFSET(F1505,0,-1),
IF(F1505&lt;&gt;OFFSET(F1505,-1,0),OFFSET(F1505,-1,0)-OFFSET(F1505,0,-1),""))</f>
        <v>-1236</v>
      </c>
      <c r="H1505">
        <f ca="1">IF(C1505=1,60*SummonTypeTable!$Q$2/OFFSET(F1505,0,-1),
IF(F1505&lt;&gt;OFFSET(F1505,-1,0),OFFSET(F1505,-1,0)/OFFSET(F1505,0,-1),""))</f>
        <v>0.4708904109589041</v>
      </c>
      <c r="I1505">
        <f ca="1">(60+SUMIF(OFFSET(N1505,-$C1505+1,0,$C1505),"EN",OFFSET(O1505,-$C1505+1,0,$C1505))+SUMIF(OFFSET(S1505,-$C1505+1,0,$C1505),"EN",OFFSET(T1505,-$C1505+1,0,$C1505)))*SummonTypeTable!$Q$2</f>
        <v>1186.6666666666665</v>
      </c>
      <c r="J1505">
        <f ca="1">IF(C1505=1,60*SummonTypeTable!$Q$2-OFFSET(I1505,0,-4),
IF(I1505&lt;&gt;OFFSET(I1505,-1,0),OFFSET(I1505,-1,0)-OFFSET(I1505,0,-4),""))</f>
        <v>-1236</v>
      </c>
      <c r="K1505">
        <f ca="1">IF(C1505=1,60*SummonTypeTable!$Q$2/OFFSET(I1505,0,-4),
IF(I1505&lt;&gt;OFFSET(I1505,-1,0),OFFSET(I1505,-1,0)/OFFSET(I1505,0,-4),""))</f>
        <v>0.4708904109589041</v>
      </c>
      <c r="L1505" t="str">
        <f t="shared" ca="1" si="285"/>
        <v>cu</v>
      </c>
      <c r="M1505" t="s">
        <v>81</v>
      </c>
      <c r="N1505" t="s">
        <v>146</v>
      </c>
      <c r="O1505">
        <v>130</v>
      </c>
      <c r="P1505" t="str">
        <f t="shared" si="276"/>
        <v>에너지너무많음</v>
      </c>
      <c r="Q1505" t="str">
        <f t="shared" ca="1" si="283"/>
        <v>cu</v>
      </c>
      <c r="R1505" t="s">
        <v>81</v>
      </c>
      <c r="S1505" t="s">
        <v>147</v>
      </c>
      <c r="T1505">
        <v>2175</v>
      </c>
      <c r="U1505" t="str">
        <f t="shared" ca="1" si="282"/>
        <v>cu</v>
      </c>
      <c r="V1505" t="str">
        <f t="shared" si="277"/>
        <v>EN</v>
      </c>
      <c r="W1505">
        <f t="shared" si="278"/>
        <v>130</v>
      </c>
      <c r="X1505" t="str">
        <f t="shared" ca="1" si="279"/>
        <v>cu</v>
      </c>
      <c r="Y1505" t="str">
        <f t="shared" si="280"/>
        <v>GO</v>
      </c>
      <c r="Z1505">
        <f t="shared" si="281"/>
        <v>2175</v>
      </c>
    </row>
    <row r="1506" spans="1:26">
      <c r="A1506" t="str">
        <f t="shared" si="286"/>
        <v>rt5</v>
      </c>
      <c r="B1506" t="str">
        <f t="shared" si="287"/>
        <v>루틴5</v>
      </c>
      <c r="C1506">
        <v>85</v>
      </c>
      <c r="D1506">
        <v>95</v>
      </c>
      <c r="E1506">
        <f t="shared" ca="1" si="284"/>
        <v>2431</v>
      </c>
      <c r="F1506">
        <f ca="1">(60+SUMIF(OFFSET(N1506,-$C1506+1,0,$C1506),"EN",OFFSET(O1506,-$C1506+1,0,$C1506)))*SummonTypeTable!$Q$2</f>
        <v>1186.6666666666665</v>
      </c>
      <c r="G1506" t="str">
        <f ca="1">IF(C1506=1,60*SummonTypeTable!$Q$2-OFFSET(F1506,0,-1),
IF(F1506&lt;&gt;OFFSET(F1506,-1,0),OFFSET(F1506,-1,0)-OFFSET(F1506,0,-1),""))</f>
        <v/>
      </c>
      <c r="H1506" t="str">
        <f ca="1">IF(C1506=1,60*SummonTypeTable!$Q$2/OFFSET(F1506,0,-1),
IF(F1506&lt;&gt;OFFSET(F1506,-1,0),OFFSET(F1506,-1,0)/OFFSET(F1506,0,-1),""))</f>
        <v/>
      </c>
      <c r="I1506">
        <f ca="1">(60+SUMIF(OFFSET(N1506,-$C1506+1,0,$C1506),"EN",OFFSET(O1506,-$C1506+1,0,$C1506))+SUMIF(OFFSET(S1506,-$C1506+1,0,$C1506),"EN",OFFSET(T1506,-$C1506+1,0,$C1506)))*SummonTypeTable!$Q$2</f>
        <v>1186.6666666666665</v>
      </c>
      <c r="J1506" t="str">
        <f ca="1">IF(C1506=1,60*SummonTypeTable!$Q$2-OFFSET(I1506,0,-4),
IF(I1506&lt;&gt;OFFSET(I1506,-1,0),OFFSET(I1506,-1,0)-OFFSET(I1506,0,-4),""))</f>
        <v/>
      </c>
      <c r="K1506" t="str">
        <f ca="1">IF(C1506=1,60*SummonTypeTable!$Q$2/OFFSET(I1506,0,-4),
IF(I1506&lt;&gt;OFFSET(I1506,-1,0),OFFSET(I1506,-1,0)/OFFSET(I1506,0,-4),""))</f>
        <v/>
      </c>
      <c r="L1506" t="str">
        <f t="shared" ca="1" si="285"/>
        <v>cu</v>
      </c>
      <c r="M1506" t="s">
        <v>81</v>
      </c>
      <c r="N1506" t="s">
        <v>147</v>
      </c>
      <c r="O1506">
        <v>4400</v>
      </c>
      <c r="P1506" t="str">
        <f t="shared" si="276"/>
        <v/>
      </c>
      <c r="Q1506" t="str">
        <f t="shared" ca="1" si="283"/>
        <v>cu</v>
      </c>
      <c r="R1506" t="s">
        <v>81</v>
      </c>
      <c r="S1506" t="s">
        <v>147</v>
      </c>
      <c r="T1506">
        <v>2200</v>
      </c>
      <c r="U1506" t="str">
        <f t="shared" ca="1" si="282"/>
        <v>cu</v>
      </c>
      <c r="V1506" t="str">
        <f t="shared" si="277"/>
        <v>GO</v>
      </c>
      <c r="W1506">
        <f t="shared" si="278"/>
        <v>4400</v>
      </c>
      <c r="X1506" t="str">
        <f t="shared" ca="1" si="279"/>
        <v>cu</v>
      </c>
      <c r="Y1506" t="str">
        <f t="shared" si="280"/>
        <v>GO</v>
      </c>
      <c r="Z1506">
        <f t="shared" si="281"/>
        <v>2200</v>
      </c>
    </row>
    <row r="1507" spans="1:26">
      <c r="A1507" t="str">
        <f t="shared" si="286"/>
        <v>rt5</v>
      </c>
      <c r="B1507" t="str">
        <f t="shared" si="287"/>
        <v>루틴5</v>
      </c>
      <c r="C1507">
        <v>86</v>
      </c>
      <c r="D1507">
        <v>105</v>
      </c>
      <c r="E1507">
        <f t="shared" ca="1" si="284"/>
        <v>2536</v>
      </c>
      <c r="F1507">
        <f ca="1">(60+SUMIF(OFFSET(N1507,-$C1507+1,0,$C1507),"EN",OFFSET(O1507,-$C1507+1,0,$C1507)))*SummonTypeTable!$Q$2</f>
        <v>1186.6666666666665</v>
      </c>
      <c r="G1507" t="str">
        <f ca="1">IF(C1507=1,60*SummonTypeTable!$Q$2-OFFSET(F1507,0,-1),
IF(F1507&lt;&gt;OFFSET(F1507,-1,0),OFFSET(F1507,-1,0)-OFFSET(F1507,0,-1),""))</f>
        <v/>
      </c>
      <c r="H1507" t="str">
        <f ca="1">IF(C1507=1,60*SummonTypeTable!$Q$2/OFFSET(F1507,0,-1),
IF(F1507&lt;&gt;OFFSET(F1507,-1,0),OFFSET(F1507,-1,0)/OFFSET(F1507,0,-1),""))</f>
        <v/>
      </c>
      <c r="I1507">
        <f ca="1">(60+SUMIF(OFFSET(N1507,-$C1507+1,0,$C1507),"EN",OFFSET(O1507,-$C1507+1,0,$C1507))+SUMIF(OFFSET(S1507,-$C1507+1,0,$C1507),"EN",OFFSET(T1507,-$C1507+1,0,$C1507)))*SummonTypeTable!$Q$2</f>
        <v>1186.6666666666665</v>
      </c>
      <c r="J1507" t="str">
        <f ca="1">IF(C1507=1,60*SummonTypeTable!$Q$2-OFFSET(I1507,0,-4),
IF(I1507&lt;&gt;OFFSET(I1507,-1,0),OFFSET(I1507,-1,0)-OFFSET(I1507,0,-4),""))</f>
        <v/>
      </c>
      <c r="K1507" t="str">
        <f ca="1">IF(C1507=1,60*SummonTypeTable!$Q$2/OFFSET(I1507,0,-4),
IF(I1507&lt;&gt;OFFSET(I1507,-1,0),OFFSET(I1507,-1,0)/OFFSET(I1507,0,-4),""))</f>
        <v/>
      </c>
      <c r="L1507" t="str">
        <f t="shared" ca="1" si="285"/>
        <v>it</v>
      </c>
      <c r="M1507" t="s">
        <v>139</v>
      </c>
      <c r="N1507" t="s">
        <v>140</v>
      </c>
      <c r="O1507">
        <v>5</v>
      </c>
      <c r="P1507" t="str">
        <f t="shared" si="276"/>
        <v/>
      </c>
      <c r="Q1507" t="str">
        <f t="shared" ca="1" si="283"/>
        <v>cu</v>
      </c>
      <c r="R1507" t="s">
        <v>81</v>
      </c>
      <c r="S1507" t="s">
        <v>147</v>
      </c>
      <c r="T1507">
        <v>2225</v>
      </c>
      <c r="U1507" t="str">
        <f t="shared" ca="1" si="282"/>
        <v>it</v>
      </c>
      <c r="V1507" t="str">
        <f t="shared" si="277"/>
        <v>Cash_sCharacterGacha</v>
      </c>
      <c r="W1507">
        <f t="shared" si="278"/>
        <v>5</v>
      </c>
      <c r="X1507" t="str">
        <f t="shared" ca="1" si="279"/>
        <v>cu</v>
      </c>
      <c r="Y1507" t="str">
        <f t="shared" si="280"/>
        <v>GO</v>
      </c>
      <c r="Z1507">
        <f t="shared" si="281"/>
        <v>2225</v>
      </c>
    </row>
    <row r="1508" spans="1:26">
      <c r="A1508" t="str">
        <f t="shared" si="286"/>
        <v>rt5</v>
      </c>
      <c r="B1508" t="str">
        <f t="shared" si="287"/>
        <v>루틴5</v>
      </c>
      <c r="C1508">
        <v>87</v>
      </c>
      <c r="D1508">
        <v>20</v>
      </c>
      <c r="E1508">
        <f t="shared" ca="1" si="284"/>
        <v>2556</v>
      </c>
      <c r="F1508">
        <f ca="1">(60+SUMIF(OFFSET(N1508,-$C1508+1,0,$C1508),"EN",OFFSET(O1508,-$C1508+1,0,$C1508)))*SummonTypeTable!$Q$2</f>
        <v>1283.3333333333333</v>
      </c>
      <c r="G1508">
        <f ca="1">IF(C1508=1,60*SummonTypeTable!$Q$2-OFFSET(F1508,0,-1),
IF(F1508&lt;&gt;OFFSET(F1508,-1,0),OFFSET(F1508,-1,0)-OFFSET(F1508,0,-1),""))</f>
        <v>-1369.3333333333335</v>
      </c>
      <c r="H1508">
        <f ca="1">IF(C1508=1,60*SummonTypeTable!$Q$2/OFFSET(F1508,0,-1),
IF(F1508&lt;&gt;OFFSET(F1508,-1,0),OFFSET(F1508,-1,0)/OFFSET(F1508,0,-1),""))</f>
        <v>0.46426708398539379</v>
      </c>
      <c r="I1508">
        <f ca="1">(60+SUMIF(OFFSET(N1508,-$C1508+1,0,$C1508),"EN",OFFSET(O1508,-$C1508+1,0,$C1508))+SUMIF(OFFSET(S1508,-$C1508+1,0,$C1508),"EN",OFFSET(T1508,-$C1508+1,0,$C1508)))*SummonTypeTable!$Q$2</f>
        <v>1283.3333333333333</v>
      </c>
      <c r="J1508">
        <f ca="1">IF(C1508=1,60*SummonTypeTable!$Q$2-OFFSET(I1508,0,-4),
IF(I1508&lt;&gt;OFFSET(I1508,-1,0),OFFSET(I1508,-1,0)-OFFSET(I1508,0,-4),""))</f>
        <v>-1369.3333333333335</v>
      </c>
      <c r="K1508">
        <f ca="1">IF(C1508=1,60*SummonTypeTable!$Q$2/OFFSET(I1508,0,-4),
IF(I1508&lt;&gt;OFFSET(I1508,-1,0),OFFSET(I1508,-1,0)/OFFSET(I1508,0,-4),""))</f>
        <v>0.46426708398539379</v>
      </c>
      <c r="L1508" t="str">
        <f t="shared" ca="1" si="285"/>
        <v>cu</v>
      </c>
      <c r="M1508" t="s">
        <v>81</v>
      </c>
      <c r="N1508" t="s">
        <v>146</v>
      </c>
      <c r="O1508">
        <v>145</v>
      </c>
      <c r="P1508" t="str">
        <f t="shared" si="276"/>
        <v>에너지너무많음</v>
      </c>
      <c r="Q1508" t="str">
        <f t="shared" ca="1" si="283"/>
        <v>cu</v>
      </c>
      <c r="R1508" t="s">
        <v>81</v>
      </c>
      <c r="S1508" t="s">
        <v>147</v>
      </c>
      <c r="T1508">
        <v>2250</v>
      </c>
      <c r="U1508" t="str">
        <f t="shared" ca="1" si="282"/>
        <v>cu</v>
      </c>
      <c r="V1508" t="str">
        <f t="shared" si="277"/>
        <v>EN</v>
      </c>
      <c r="W1508">
        <f t="shared" si="278"/>
        <v>145</v>
      </c>
      <c r="X1508" t="str">
        <f t="shared" ca="1" si="279"/>
        <v>cu</v>
      </c>
      <c r="Y1508" t="str">
        <f t="shared" si="280"/>
        <v>GO</v>
      </c>
      <c r="Z1508">
        <f t="shared" si="281"/>
        <v>2250</v>
      </c>
    </row>
    <row r="1509" spans="1:26">
      <c r="A1509" t="str">
        <f t="shared" si="286"/>
        <v>rt5</v>
      </c>
      <c r="B1509" t="str">
        <f t="shared" si="287"/>
        <v>루틴5</v>
      </c>
      <c r="C1509">
        <v>88</v>
      </c>
      <c r="D1509">
        <v>59</v>
      </c>
      <c r="E1509">
        <f t="shared" ca="1" si="284"/>
        <v>2615</v>
      </c>
      <c r="F1509">
        <f ca="1">(60+SUMIF(OFFSET(N1509,-$C1509+1,0,$C1509),"EN",OFFSET(O1509,-$C1509+1,0,$C1509)))*SummonTypeTable!$Q$2</f>
        <v>1283.3333333333333</v>
      </c>
      <c r="G1509" t="str">
        <f ca="1">IF(C1509=1,60*SummonTypeTable!$Q$2-OFFSET(F1509,0,-1),
IF(F1509&lt;&gt;OFFSET(F1509,-1,0),OFFSET(F1509,-1,0)-OFFSET(F1509,0,-1),""))</f>
        <v/>
      </c>
      <c r="H1509" t="str">
        <f ca="1">IF(C1509=1,60*SummonTypeTable!$Q$2/OFFSET(F1509,0,-1),
IF(F1509&lt;&gt;OFFSET(F1509,-1,0),OFFSET(F1509,-1,0)/OFFSET(F1509,0,-1),""))</f>
        <v/>
      </c>
      <c r="I1509">
        <f ca="1">(60+SUMIF(OFFSET(N1509,-$C1509+1,0,$C1509),"EN",OFFSET(O1509,-$C1509+1,0,$C1509))+SUMIF(OFFSET(S1509,-$C1509+1,0,$C1509),"EN",OFFSET(T1509,-$C1509+1,0,$C1509)))*SummonTypeTable!$Q$2</f>
        <v>1283.3333333333333</v>
      </c>
      <c r="J1509" t="str">
        <f ca="1">IF(C1509=1,60*SummonTypeTable!$Q$2-OFFSET(I1509,0,-4),
IF(I1509&lt;&gt;OFFSET(I1509,-1,0),OFFSET(I1509,-1,0)-OFFSET(I1509,0,-4),""))</f>
        <v/>
      </c>
      <c r="K1509" t="str">
        <f ca="1">IF(C1509=1,60*SummonTypeTable!$Q$2/OFFSET(I1509,0,-4),
IF(I1509&lt;&gt;OFFSET(I1509,-1,0),OFFSET(I1509,-1,0)/OFFSET(I1509,0,-4),""))</f>
        <v/>
      </c>
      <c r="L1509" t="str">
        <f t="shared" ca="1" si="285"/>
        <v>cu</v>
      </c>
      <c r="M1509" t="s">
        <v>81</v>
      </c>
      <c r="N1509" t="s">
        <v>147</v>
      </c>
      <c r="O1509">
        <v>4550</v>
      </c>
      <c r="P1509" t="str">
        <f t="shared" si="276"/>
        <v/>
      </c>
      <c r="Q1509" t="str">
        <f t="shared" ca="1" si="283"/>
        <v>cu</v>
      </c>
      <c r="R1509" t="s">
        <v>81</v>
      </c>
      <c r="S1509" t="s">
        <v>147</v>
      </c>
      <c r="T1509">
        <v>2275</v>
      </c>
      <c r="U1509" t="str">
        <f t="shared" ca="1" si="282"/>
        <v>cu</v>
      </c>
      <c r="V1509" t="str">
        <f t="shared" si="277"/>
        <v>GO</v>
      </c>
      <c r="W1509">
        <f t="shared" si="278"/>
        <v>4550</v>
      </c>
      <c r="X1509" t="str">
        <f t="shared" ca="1" si="279"/>
        <v>cu</v>
      </c>
      <c r="Y1509" t="str">
        <f t="shared" si="280"/>
        <v>GO</v>
      </c>
      <c r="Z1509">
        <f t="shared" si="281"/>
        <v>2275</v>
      </c>
    </row>
    <row r="1510" spans="1:26">
      <c r="A1510" t="str">
        <f t="shared" si="286"/>
        <v>rt5</v>
      </c>
      <c r="B1510" t="str">
        <f t="shared" si="287"/>
        <v>루틴5</v>
      </c>
      <c r="C1510">
        <v>89</v>
      </c>
      <c r="D1510">
        <v>75</v>
      </c>
      <c r="E1510">
        <f t="shared" ca="1" si="284"/>
        <v>2690</v>
      </c>
      <c r="F1510">
        <f ca="1">(60+SUMIF(OFFSET(N1510,-$C1510+1,0,$C1510),"EN",OFFSET(O1510,-$C1510+1,0,$C1510)))*SummonTypeTable!$Q$2</f>
        <v>1283.3333333333333</v>
      </c>
      <c r="G1510" t="str">
        <f ca="1">IF(C1510=1,60*SummonTypeTable!$Q$2-OFFSET(F1510,0,-1),
IF(F1510&lt;&gt;OFFSET(F1510,-1,0),OFFSET(F1510,-1,0)-OFFSET(F1510,0,-1),""))</f>
        <v/>
      </c>
      <c r="H1510" t="str">
        <f ca="1">IF(C1510=1,60*SummonTypeTable!$Q$2/OFFSET(F1510,0,-1),
IF(F1510&lt;&gt;OFFSET(F1510,-1,0),OFFSET(F1510,-1,0)/OFFSET(F1510,0,-1),""))</f>
        <v/>
      </c>
      <c r="I1510">
        <f ca="1">(60+SUMIF(OFFSET(N1510,-$C1510+1,0,$C1510),"EN",OFFSET(O1510,-$C1510+1,0,$C1510))+SUMIF(OFFSET(S1510,-$C1510+1,0,$C1510),"EN",OFFSET(T1510,-$C1510+1,0,$C1510)))*SummonTypeTable!$Q$2</f>
        <v>1283.3333333333333</v>
      </c>
      <c r="J1510" t="str">
        <f ca="1">IF(C1510=1,60*SummonTypeTable!$Q$2-OFFSET(I1510,0,-4),
IF(I1510&lt;&gt;OFFSET(I1510,-1,0),OFFSET(I1510,-1,0)-OFFSET(I1510,0,-4),""))</f>
        <v/>
      </c>
      <c r="K1510" t="str">
        <f ca="1">IF(C1510=1,60*SummonTypeTable!$Q$2/OFFSET(I1510,0,-4),
IF(I1510&lt;&gt;OFFSET(I1510,-1,0),OFFSET(I1510,-1,0)/OFFSET(I1510,0,-4),""))</f>
        <v/>
      </c>
      <c r="L1510" t="str">
        <f t="shared" ca="1" si="285"/>
        <v>it</v>
      </c>
      <c r="M1510" t="s">
        <v>139</v>
      </c>
      <c r="N1510" t="s">
        <v>138</v>
      </c>
      <c r="O1510">
        <v>2</v>
      </c>
      <c r="P1510" t="str">
        <f t="shared" si="276"/>
        <v/>
      </c>
      <c r="Q1510" t="str">
        <f t="shared" ca="1" si="283"/>
        <v>cu</v>
      </c>
      <c r="R1510" t="s">
        <v>81</v>
      </c>
      <c r="S1510" t="s">
        <v>147</v>
      </c>
      <c r="T1510">
        <v>2300</v>
      </c>
      <c r="U1510" t="str">
        <f t="shared" ca="1" si="282"/>
        <v>it</v>
      </c>
      <c r="V1510" t="str">
        <f t="shared" si="277"/>
        <v>Cash_sSpellGacha</v>
      </c>
      <c r="W1510">
        <f t="shared" si="278"/>
        <v>2</v>
      </c>
      <c r="X1510" t="str">
        <f t="shared" ca="1" si="279"/>
        <v>cu</v>
      </c>
      <c r="Y1510" t="str">
        <f t="shared" si="280"/>
        <v>GO</v>
      </c>
      <c r="Z1510">
        <f t="shared" si="281"/>
        <v>2300</v>
      </c>
    </row>
    <row r="1511" spans="1:26">
      <c r="A1511" t="str">
        <f t="shared" si="286"/>
        <v>rt5</v>
      </c>
      <c r="B1511" t="str">
        <f t="shared" si="287"/>
        <v>루틴5</v>
      </c>
      <c r="C1511">
        <v>90</v>
      </c>
      <c r="D1511">
        <v>94</v>
      </c>
      <c r="E1511">
        <f t="shared" ca="1" si="284"/>
        <v>2784</v>
      </c>
      <c r="F1511">
        <f ca="1">(60+SUMIF(OFFSET(N1511,-$C1511+1,0,$C1511),"EN",OFFSET(O1511,-$C1511+1,0,$C1511)))*SummonTypeTable!$Q$2</f>
        <v>1283.3333333333333</v>
      </c>
      <c r="G1511" t="str">
        <f ca="1">IF(C1511=1,60*SummonTypeTable!$Q$2-OFFSET(F1511,0,-1),
IF(F1511&lt;&gt;OFFSET(F1511,-1,0),OFFSET(F1511,-1,0)-OFFSET(F1511,0,-1),""))</f>
        <v/>
      </c>
      <c r="H1511" t="str">
        <f ca="1">IF(C1511=1,60*SummonTypeTable!$Q$2/OFFSET(F1511,0,-1),
IF(F1511&lt;&gt;OFFSET(F1511,-1,0),OFFSET(F1511,-1,0)/OFFSET(F1511,0,-1),""))</f>
        <v/>
      </c>
      <c r="I1511">
        <f ca="1">(60+SUMIF(OFFSET(N1511,-$C1511+1,0,$C1511),"EN",OFFSET(O1511,-$C1511+1,0,$C1511))+SUMIF(OFFSET(S1511,-$C1511+1,0,$C1511),"EN",OFFSET(T1511,-$C1511+1,0,$C1511)))*SummonTypeTable!$Q$2</f>
        <v>1283.3333333333333</v>
      </c>
      <c r="J1511" t="str">
        <f ca="1">IF(C1511=1,60*SummonTypeTable!$Q$2-OFFSET(I1511,0,-4),
IF(I1511&lt;&gt;OFFSET(I1511,-1,0),OFFSET(I1511,-1,0)-OFFSET(I1511,0,-4),""))</f>
        <v/>
      </c>
      <c r="K1511" t="str">
        <f ca="1">IF(C1511=1,60*SummonTypeTable!$Q$2/OFFSET(I1511,0,-4),
IF(I1511&lt;&gt;OFFSET(I1511,-1,0),OFFSET(I1511,-1,0)/OFFSET(I1511,0,-4),""))</f>
        <v/>
      </c>
      <c r="L1511" t="str">
        <f t="shared" ca="1" si="285"/>
        <v>cu</v>
      </c>
      <c r="M1511" t="s">
        <v>81</v>
      </c>
      <c r="N1511" t="s">
        <v>147</v>
      </c>
      <c r="O1511">
        <v>4650</v>
      </c>
      <c r="P1511" t="str">
        <f t="shared" si="276"/>
        <v/>
      </c>
      <c r="Q1511" t="str">
        <f t="shared" ca="1" si="283"/>
        <v>cu</v>
      </c>
      <c r="R1511" t="s">
        <v>81</v>
      </c>
      <c r="S1511" t="s">
        <v>147</v>
      </c>
      <c r="T1511">
        <v>2325</v>
      </c>
      <c r="U1511" t="str">
        <f t="shared" ca="1" si="282"/>
        <v>cu</v>
      </c>
      <c r="V1511" t="str">
        <f t="shared" si="277"/>
        <v>GO</v>
      </c>
      <c r="W1511">
        <f t="shared" si="278"/>
        <v>4650</v>
      </c>
      <c r="X1511" t="str">
        <f t="shared" ca="1" si="279"/>
        <v>cu</v>
      </c>
      <c r="Y1511" t="str">
        <f t="shared" si="280"/>
        <v>GO</v>
      </c>
      <c r="Z1511">
        <f t="shared" si="281"/>
        <v>2325</v>
      </c>
    </row>
    <row r="1512" spans="1:26">
      <c r="A1512" t="str">
        <f t="shared" si="286"/>
        <v>rt5</v>
      </c>
      <c r="B1512" t="str">
        <f t="shared" si="287"/>
        <v>루틴5</v>
      </c>
      <c r="C1512">
        <v>91</v>
      </c>
      <c r="D1512">
        <v>4</v>
      </c>
      <c r="E1512">
        <f t="shared" ca="1" si="284"/>
        <v>2788</v>
      </c>
      <c r="F1512">
        <f ca="1">(60+SUMIF(OFFSET(N1512,-$C1512+1,0,$C1512),"EN",OFFSET(O1512,-$C1512+1,0,$C1512)))*SummonTypeTable!$Q$2</f>
        <v>1390</v>
      </c>
      <c r="G1512">
        <f ca="1">IF(C1512=1,60*SummonTypeTable!$Q$2-OFFSET(F1512,0,-1),
IF(F1512&lt;&gt;OFFSET(F1512,-1,0),OFFSET(F1512,-1,0)-OFFSET(F1512,0,-1),""))</f>
        <v>-1504.6666666666667</v>
      </c>
      <c r="H1512">
        <f ca="1">IF(C1512=1,60*SummonTypeTable!$Q$2/OFFSET(F1512,0,-1),
IF(F1512&lt;&gt;OFFSET(F1512,-1,0),OFFSET(F1512,-1,0)/OFFSET(F1512,0,-1),""))</f>
        <v>0.46030607364897175</v>
      </c>
      <c r="I1512">
        <f ca="1">(60+SUMIF(OFFSET(N1512,-$C1512+1,0,$C1512),"EN",OFFSET(O1512,-$C1512+1,0,$C1512))+SUMIF(OFFSET(S1512,-$C1512+1,0,$C1512),"EN",OFFSET(T1512,-$C1512+1,0,$C1512)))*SummonTypeTable!$Q$2</f>
        <v>1390</v>
      </c>
      <c r="J1512">
        <f ca="1">IF(C1512=1,60*SummonTypeTable!$Q$2-OFFSET(I1512,0,-4),
IF(I1512&lt;&gt;OFFSET(I1512,-1,0),OFFSET(I1512,-1,0)-OFFSET(I1512,0,-4),""))</f>
        <v>-1504.6666666666667</v>
      </c>
      <c r="K1512">
        <f ca="1">IF(C1512=1,60*SummonTypeTable!$Q$2/OFFSET(I1512,0,-4),
IF(I1512&lt;&gt;OFFSET(I1512,-1,0),OFFSET(I1512,-1,0)/OFFSET(I1512,0,-4),""))</f>
        <v>0.46030607364897175</v>
      </c>
      <c r="L1512" t="str">
        <f t="shared" ca="1" si="285"/>
        <v>cu</v>
      </c>
      <c r="M1512" t="s">
        <v>81</v>
      </c>
      <c r="N1512" t="s">
        <v>146</v>
      </c>
      <c r="O1512">
        <v>160</v>
      </c>
      <c r="P1512" t="str">
        <f t="shared" si="276"/>
        <v>에너지너무많음</v>
      </c>
      <c r="Q1512" t="str">
        <f t="shared" ca="1" si="283"/>
        <v>cu</v>
      </c>
      <c r="R1512" t="s">
        <v>81</v>
      </c>
      <c r="S1512" t="s">
        <v>147</v>
      </c>
      <c r="T1512">
        <v>2350</v>
      </c>
      <c r="U1512" t="str">
        <f t="shared" ca="1" si="282"/>
        <v>cu</v>
      </c>
      <c r="V1512" t="str">
        <f t="shared" si="277"/>
        <v>EN</v>
      </c>
      <c r="W1512">
        <f t="shared" si="278"/>
        <v>160</v>
      </c>
      <c r="X1512" t="str">
        <f t="shared" ca="1" si="279"/>
        <v>cu</v>
      </c>
      <c r="Y1512" t="str">
        <f t="shared" si="280"/>
        <v>GO</v>
      </c>
      <c r="Z1512">
        <f t="shared" si="281"/>
        <v>2350</v>
      </c>
    </row>
    <row r="1513" spans="1:26">
      <c r="A1513" t="str">
        <f t="shared" si="286"/>
        <v>rt5</v>
      </c>
      <c r="B1513" t="str">
        <f t="shared" si="287"/>
        <v>루틴5</v>
      </c>
      <c r="C1513">
        <v>92</v>
      </c>
      <c r="D1513">
        <v>35</v>
      </c>
      <c r="E1513">
        <f t="shared" ca="1" si="284"/>
        <v>2823</v>
      </c>
      <c r="F1513">
        <f ca="1">(60+SUMIF(OFFSET(N1513,-$C1513+1,0,$C1513),"EN",OFFSET(O1513,-$C1513+1,0,$C1513)))*SummonTypeTable!$Q$2</f>
        <v>1390</v>
      </c>
      <c r="G1513" t="str">
        <f ca="1">IF(C1513=1,60*SummonTypeTable!$Q$2-OFFSET(F1513,0,-1),
IF(F1513&lt;&gt;OFFSET(F1513,-1,0),OFFSET(F1513,-1,0)-OFFSET(F1513,0,-1),""))</f>
        <v/>
      </c>
      <c r="H1513" t="str">
        <f ca="1">IF(C1513=1,60*SummonTypeTable!$Q$2/OFFSET(F1513,0,-1),
IF(F1513&lt;&gt;OFFSET(F1513,-1,0),OFFSET(F1513,-1,0)/OFFSET(F1513,0,-1),""))</f>
        <v/>
      </c>
      <c r="I1513">
        <f ca="1">(60+SUMIF(OFFSET(N1513,-$C1513+1,0,$C1513),"EN",OFFSET(O1513,-$C1513+1,0,$C1513))+SUMIF(OFFSET(S1513,-$C1513+1,0,$C1513),"EN",OFFSET(T1513,-$C1513+1,0,$C1513)))*SummonTypeTable!$Q$2</f>
        <v>1390</v>
      </c>
      <c r="J1513" t="str">
        <f ca="1">IF(C1513=1,60*SummonTypeTable!$Q$2-OFFSET(I1513,0,-4),
IF(I1513&lt;&gt;OFFSET(I1513,-1,0),OFFSET(I1513,-1,0)-OFFSET(I1513,0,-4),""))</f>
        <v/>
      </c>
      <c r="K1513" t="str">
        <f ca="1">IF(C1513=1,60*SummonTypeTable!$Q$2/OFFSET(I1513,0,-4),
IF(I1513&lt;&gt;OFFSET(I1513,-1,0),OFFSET(I1513,-1,0)/OFFSET(I1513,0,-4),""))</f>
        <v/>
      </c>
      <c r="L1513" t="str">
        <f t="shared" ca="1" si="285"/>
        <v>cu</v>
      </c>
      <c r="M1513" t="s">
        <v>81</v>
      </c>
      <c r="N1513" t="s">
        <v>147</v>
      </c>
      <c r="O1513">
        <v>4750</v>
      </c>
      <c r="P1513" t="str">
        <f t="shared" si="276"/>
        <v/>
      </c>
      <c r="Q1513" t="str">
        <f t="shared" ca="1" si="283"/>
        <v>cu</v>
      </c>
      <c r="R1513" t="s">
        <v>81</v>
      </c>
      <c r="S1513" t="s">
        <v>147</v>
      </c>
      <c r="T1513">
        <v>2375</v>
      </c>
      <c r="U1513" t="str">
        <f t="shared" ca="1" si="282"/>
        <v>cu</v>
      </c>
      <c r="V1513" t="str">
        <f t="shared" si="277"/>
        <v>GO</v>
      </c>
      <c r="W1513">
        <f t="shared" si="278"/>
        <v>4750</v>
      </c>
      <c r="X1513" t="str">
        <f t="shared" ca="1" si="279"/>
        <v>cu</v>
      </c>
      <c r="Y1513" t="str">
        <f t="shared" si="280"/>
        <v>GO</v>
      </c>
      <c r="Z1513">
        <f t="shared" si="281"/>
        <v>2375</v>
      </c>
    </row>
    <row r="1514" spans="1:26">
      <c r="A1514" t="str">
        <f t="shared" si="286"/>
        <v>rt5</v>
      </c>
      <c r="B1514" t="str">
        <f t="shared" si="287"/>
        <v>루틴5</v>
      </c>
      <c r="C1514">
        <v>93</v>
      </c>
      <c r="D1514">
        <v>41</v>
      </c>
      <c r="E1514">
        <f t="shared" ca="1" si="284"/>
        <v>2864</v>
      </c>
      <c r="F1514">
        <f ca="1">(60+SUMIF(OFFSET(N1514,-$C1514+1,0,$C1514),"EN",OFFSET(O1514,-$C1514+1,0,$C1514)))*SummonTypeTable!$Q$2</f>
        <v>1390</v>
      </c>
      <c r="G1514" t="str">
        <f ca="1">IF(C1514=1,60*SummonTypeTable!$Q$2-OFFSET(F1514,0,-1),
IF(F1514&lt;&gt;OFFSET(F1514,-1,0),OFFSET(F1514,-1,0)-OFFSET(F1514,0,-1),""))</f>
        <v/>
      </c>
      <c r="H1514" t="str">
        <f ca="1">IF(C1514=1,60*SummonTypeTable!$Q$2/OFFSET(F1514,0,-1),
IF(F1514&lt;&gt;OFFSET(F1514,-1,0),OFFSET(F1514,-1,0)/OFFSET(F1514,0,-1),""))</f>
        <v/>
      </c>
      <c r="I1514">
        <f ca="1">(60+SUMIF(OFFSET(N1514,-$C1514+1,0,$C1514),"EN",OFFSET(O1514,-$C1514+1,0,$C1514))+SUMIF(OFFSET(S1514,-$C1514+1,0,$C1514),"EN",OFFSET(T1514,-$C1514+1,0,$C1514)))*SummonTypeTable!$Q$2</f>
        <v>1390</v>
      </c>
      <c r="J1514" t="str">
        <f ca="1">IF(C1514=1,60*SummonTypeTable!$Q$2-OFFSET(I1514,0,-4),
IF(I1514&lt;&gt;OFFSET(I1514,-1,0),OFFSET(I1514,-1,0)-OFFSET(I1514,0,-4),""))</f>
        <v/>
      </c>
      <c r="K1514" t="str">
        <f ca="1">IF(C1514=1,60*SummonTypeTable!$Q$2/OFFSET(I1514,0,-4),
IF(I1514&lt;&gt;OFFSET(I1514,-1,0),OFFSET(I1514,-1,0)/OFFSET(I1514,0,-4),""))</f>
        <v/>
      </c>
      <c r="L1514" t="str">
        <f t="shared" ca="1" si="285"/>
        <v>it</v>
      </c>
      <c r="M1514" t="s">
        <v>139</v>
      </c>
      <c r="N1514" t="s">
        <v>158</v>
      </c>
      <c r="O1514">
        <v>1</v>
      </c>
      <c r="P1514" t="str">
        <f t="shared" si="276"/>
        <v/>
      </c>
      <c r="Q1514" t="str">
        <f t="shared" ca="1" si="283"/>
        <v>cu</v>
      </c>
      <c r="R1514" t="s">
        <v>81</v>
      </c>
      <c r="S1514" t="s">
        <v>147</v>
      </c>
      <c r="T1514">
        <v>2400</v>
      </c>
      <c r="U1514" t="str">
        <f t="shared" ca="1" si="282"/>
        <v>it</v>
      </c>
      <c r="V1514" t="str">
        <f t="shared" si="277"/>
        <v>Cash_sEquipGacha</v>
      </c>
      <c r="W1514">
        <f t="shared" si="278"/>
        <v>1</v>
      </c>
      <c r="X1514" t="str">
        <f t="shared" ca="1" si="279"/>
        <v>cu</v>
      </c>
      <c r="Y1514" t="str">
        <f t="shared" si="280"/>
        <v>GO</v>
      </c>
      <c r="Z1514">
        <f t="shared" si="281"/>
        <v>2400</v>
      </c>
    </row>
    <row r="1515" spans="1:26">
      <c r="A1515" t="str">
        <f t="shared" si="286"/>
        <v>rt5</v>
      </c>
      <c r="B1515" t="str">
        <f t="shared" si="287"/>
        <v>루틴5</v>
      </c>
      <c r="C1515">
        <v>94</v>
      </c>
      <c r="D1515">
        <v>53</v>
      </c>
      <c r="E1515">
        <f t="shared" ca="1" si="284"/>
        <v>2917</v>
      </c>
      <c r="F1515">
        <f ca="1">(60+SUMIF(OFFSET(N1515,-$C1515+1,0,$C1515),"EN",OFFSET(O1515,-$C1515+1,0,$C1515)))*SummonTypeTable!$Q$2</f>
        <v>1390</v>
      </c>
      <c r="G1515" t="str">
        <f ca="1">IF(C1515=1,60*SummonTypeTable!$Q$2-OFFSET(F1515,0,-1),
IF(F1515&lt;&gt;OFFSET(F1515,-1,0),OFFSET(F1515,-1,0)-OFFSET(F1515,0,-1),""))</f>
        <v/>
      </c>
      <c r="H1515" t="str">
        <f ca="1">IF(C1515=1,60*SummonTypeTable!$Q$2/OFFSET(F1515,0,-1),
IF(F1515&lt;&gt;OFFSET(F1515,-1,0),OFFSET(F1515,-1,0)/OFFSET(F1515,0,-1),""))</f>
        <v/>
      </c>
      <c r="I1515">
        <f ca="1">(60+SUMIF(OFFSET(N1515,-$C1515+1,0,$C1515),"EN",OFFSET(O1515,-$C1515+1,0,$C1515))+SUMIF(OFFSET(S1515,-$C1515+1,0,$C1515),"EN",OFFSET(T1515,-$C1515+1,0,$C1515)))*SummonTypeTable!$Q$2</f>
        <v>1390</v>
      </c>
      <c r="J1515" t="str">
        <f ca="1">IF(C1515=1,60*SummonTypeTable!$Q$2-OFFSET(I1515,0,-4),
IF(I1515&lt;&gt;OFFSET(I1515,-1,0),OFFSET(I1515,-1,0)-OFFSET(I1515,0,-4),""))</f>
        <v/>
      </c>
      <c r="K1515" t="str">
        <f ca="1">IF(C1515=1,60*SummonTypeTable!$Q$2/OFFSET(I1515,0,-4),
IF(I1515&lt;&gt;OFFSET(I1515,-1,0),OFFSET(I1515,-1,0)/OFFSET(I1515,0,-4),""))</f>
        <v/>
      </c>
      <c r="L1515" t="str">
        <f t="shared" ca="1" si="285"/>
        <v>cu</v>
      </c>
      <c r="M1515" t="s">
        <v>81</v>
      </c>
      <c r="N1515" t="s">
        <v>147</v>
      </c>
      <c r="O1515">
        <v>4850</v>
      </c>
      <c r="P1515" t="str">
        <f t="shared" si="276"/>
        <v/>
      </c>
      <c r="Q1515" t="str">
        <f t="shared" ca="1" si="283"/>
        <v>cu</v>
      </c>
      <c r="R1515" t="s">
        <v>81</v>
      </c>
      <c r="S1515" t="s">
        <v>147</v>
      </c>
      <c r="T1515">
        <v>2425</v>
      </c>
      <c r="U1515" t="str">
        <f t="shared" ca="1" si="282"/>
        <v>cu</v>
      </c>
      <c r="V1515" t="str">
        <f t="shared" si="277"/>
        <v>GO</v>
      </c>
      <c r="W1515">
        <f t="shared" si="278"/>
        <v>4850</v>
      </c>
      <c r="X1515" t="str">
        <f t="shared" ca="1" si="279"/>
        <v>cu</v>
      </c>
      <c r="Y1515" t="str">
        <f t="shared" si="280"/>
        <v>GO</v>
      </c>
      <c r="Z1515">
        <f t="shared" si="281"/>
        <v>2425</v>
      </c>
    </row>
    <row r="1516" spans="1:26">
      <c r="A1516" t="str">
        <f t="shared" si="286"/>
        <v>rt5</v>
      </c>
      <c r="B1516" t="str">
        <f t="shared" si="287"/>
        <v>루틴5</v>
      </c>
      <c r="C1516">
        <v>95</v>
      </c>
      <c r="D1516">
        <v>12</v>
      </c>
      <c r="E1516">
        <f t="shared" ca="1" si="284"/>
        <v>2929</v>
      </c>
      <c r="F1516">
        <f ca="1">(60+SUMIF(OFFSET(N1516,-$C1516+1,0,$C1516),"EN",OFFSET(O1516,-$C1516+1,0,$C1516)))*SummonTypeTable!$Q$2</f>
        <v>1390</v>
      </c>
      <c r="G1516" t="str">
        <f ca="1">IF(C1516=1,60*SummonTypeTable!$Q$2-OFFSET(F1516,0,-1),
IF(F1516&lt;&gt;OFFSET(F1516,-1,0),OFFSET(F1516,-1,0)-OFFSET(F1516,0,-1),""))</f>
        <v/>
      </c>
      <c r="H1516" t="str">
        <f ca="1">IF(C1516=1,60*SummonTypeTable!$Q$2/OFFSET(F1516,0,-1),
IF(F1516&lt;&gt;OFFSET(F1516,-1,0),OFFSET(F1516,-1,0)/OFFSET(F1516,0,-1),""))</f>
        <v/>
      </c>
      <c r="I1516">
        <f ca="1">(60+SUMIF(OFFSET(N1516,-$C1516+1,0,$C1516),"EN",OFFSET(O1516,-$C1516+1,0,$C1516))+SUMIF(OFFSET(S1516,-$C1516+1,0,$C1516),"EN",OFFSET(T1516,-$C1516+1,0,$C1516)))*SummonTypeTable!$Q$2</f>
        <v>1390</v>
      </c>
      <c r="J1516" t="str">
        <f ca="1">IF(C1516=1,60*SummonTypeTable!$Q$2-OFFSET(I1516,0,-4),
IF(I1516&lt;&gt;OFFSET(I1516,-1,0),OFFSET(I1516,-1,0)-OFFSET(I1516,0,-4),""))</f>
        <v/>
      </c>
      <c r="K1516" t="str">
        <f ca="1">IF(C1516=1,60*SummonTypeTable!$Q$2/OFFSET(I1516,0,-4),
IF(I1516&lt;&gt;OFFSET(I1516,-1,0),OFFSET(I1516,-1,0)/OFFSET(I1516,0,-4),""))</f>
        <v/>
      </c>
      <c r="L1516" t="str">
        <f t="shared" ca="1" si="285"/>
        <v>it</v>
      </c>
      <c r="M1516" t="s">
        <v>139</v>
      </c>
      <c r="N1516" t="s">
        <v>140</v>
      </c>
      <c r="O1516">
        <v>1</v>
      </c>
      <c r="P1516" t="str">
        <f t="shared" si="276"/>
        <v/>
      </c>
      <c r="Q1516" t="str">
        <f t="shared" ca="1" si="283"/>
        <v>cu</v>
      </c>
      <c r="R1516" t="s">
        <v>81</v>
      </c>
      <c r="S1516" t="s">
        <v>147</v>
      </c>
      <c r="T1516">
        <v>2450</v>
      </c>
      <c r="U1516" t="str">
        <f t="shared" ca="1" si="282"/>
        <v>it</v>
      </c>
      <c r="V1516" t="str">
        <f t="shared" si="277"/>
        <v>Cash_sCharacterGacha</v>
      </c>
      <c r="W1516">
        <f t="shared" si="278"/>
        <v>1</v>
      </c>
      <c r="X1516" t="str">
        <f t="shared" ca="1" si="279"/>
        <v>cu</v>
      </c>
      <c r="Y1516" t="str">
        <f t="shared" si="280"/>
        <v>GO</v>
      </c>
      <c r="Z1516">
        <f t="shared" si="281"/>
        <v>2450</v>
      </c>
    </row>
    <row r="1517" spans="1:26">
      <c r="A1517" t="str">
        <f t="shared" si="286"/>
        <v>rt5</v>
      </c>
      <c r="B1517" t="str">
        <f t="shared" si="287"/>
        <v>루틴5</v>
      </c>
      <c r="C1517">
        <v>96</v>
      </c>
      <c r="D1517">
        <v>24</v>
      </c>
      <c r="E1517">
        <f t="shared" ca="1" si="284"/>
        <v>2953</v>
      </c>
      <c r="F1517">
        <f ca="1">(60+SUMIF(OFFSET(N1517,-$C1517+1,0,$C1517),"EN",OFFSET(O1517,-$C1517+1,0,$C1517)))*SummonTypeTable!$Q$2</f>
        <v>1390</v>
      </c>
      <c r="G1517" t="str">
        <f ca="1">IF(C1517=1,60*SummonTypeTable!$Q$2-OFFSET(F1517,0,-1),
IF(F1517&lt;&gt;OFFSET(F1517,-1,0),OFFSET(F1517,-1,0)-OFFSET(F1517,0,-1),""))</f>
        <v/>
      </c>
      <c r="H1517" t="str">
        <f ca="1">IF(C1517=1,60*SummonTypeTable!$Q$2/OFFSET(F1517,0,-1),
IF(F1517&lt;&gt;OFFSET(F1517,-1,0),OFFSET(F1517,-1,0)/OFFSET(F1517,0,-1),""))</f>
        <v/>
      </c>
      <c r="I1517">
        <f ca="1">(60+SUMIF(OFFSET(N1517,-$C1517+1,0,$C1517),"EN",OFFSET(O1517,-$C1517+1,0,$C1517))+SUMIF(OFFSET(S1517,-$C1517+1,0,$C1517),"EN",OFFSET(T1517,-$C1517+1,0,$C1517)))*SummonTypeTable!$Q$2</f>
        <v>1390</v>
      </c>
      <c r="J1517" t="str">
        <f ca="1">IF(C1517=1,60*SummonTypeTable!$Q$2-OFFSET(I1517,0,-4),
IF(I1517&lt;&gt;OFFSET(I1517,-1,0),OFFSET(I1517,-1,0)-OFFSET(I1517,0,-4),""))</f>
        <v/>
      </c>
      <c r="K1517" t="str">
        <f ca="1">IF(C1517=1,60*SummonTypeTable!$Q$2/OFFSET(I1517,0,-4),
IF(I1517&lt;&gt;OFFSET(I1517,-1,0),OFFSET(I1517,-1,0)/OFFSET(I1517,0,-4),""))</f>
        <v/>
      </c>
      <c r="L1517" t="str">
        <f t="shared" ca="1" si="285"/>
        <v>cu</v>
      </c>
      <c r="M1517" t="s">
        <v>81</v>
      </c>
      <c r="N1517" t="s">
        <v>147</v>
      </c>
      <c r="O1517">
        <v>4950</v>
      </c>
      <c r="P1517" t="str">
        <f t="shared" si="276"/>
        <v/>
      </c>
      <c r="Q1517" t="str">
        <f t="shared" ca="1" si="283"/>
        <v>cu</v>
      </c>
      <c r="R1517" t="s">
        <v>81</v>
      </c>
      <c r="S1517" t="s">
        <v>147</v>
      </c>
      <c r="T1517">
        <v>2475</v>
      </c>
      <c r="U1517" t="str">
        <f t="shared" ca="1" si="282"/>
        <v>cu</v>
      </c>
      <c r="V1517" t="str">
        <f t="shared" si="277"/>
        <v>GO</v>
      </c>
      <c r="W1517">
        <f t="shared" si="278"/>
        <v>4950</v>
      </c>
      <c r="X1517" t="str">
        <f t="shared" ca="1" si="279"/>
        <v>cu</v>
      </c>
      <c r="Y1517" t="str">
        <f t="shared" si="280"/>
        <v>GO</v>
      </c>
      <c r="Z1517">
        <f t="shared" si="281"/>
        <v>2475</v>
      </c>
    </row>
    <row r="1518" spans="1:26">
      <c r="A1518" t="str">
        <f t="shared" si="286"/>
        <v>rt5</v>
      </c>
      <c r="B1518" t="str">
        <f t="shared" si="287"/>
        <v>루틴5</v>
      </c>
      <c r="C1518">
        <v>97</v>
      </c>
      <c r="D1518">
        <v>79</v>
      </c>
      <c r="E1518">
        <f t="shared" ca="1" si="284"/>
        <v>3032</v>
      </c>
      <c r="F1518">
        <f ca="1">(60+SUMIF(OFFSET(N1518,-$C1518+1,0,$C1518),"EN",OFFSET(O1518,-$C1518+1,0,$C1518)))*SummonTypeTable!$Q$2</f>
        <v>1506.6666666666665</v>
      </c>
      <c r="G1518">
        <f ca="1">IF(C1518=1,60*SummonTypeTable!$Q$2-OFFSET(F1518,0,-1),
IF(F1518&lt;&gt;OFFSET(F1518,-1,0),OFFSET(F1518,-1,0)-OFFSET(F1518,0,-1),""))</f>
        <v>-1642</v>
      </c>
      <c r="H1518">
        <f ca="1">IF(C1518=1,60*SummonTypeTable!$Q$2/OFFSET(F1518,0,-1),
IF(F1518&lt;&gt;OFFSET(F1518,-1,0),OFFSET(F1518,-1,0)/OFFSET(F1518,0,-1),""))</f>
        <v>0.45844327176781002</v>
      </c>
      <c r="I1518">
        <f ca="1">(60+SUMIF(OFFSET(N1518,-$C1518+1,0,$C1518),"EN",OFFSET(O1518,-$C1518+1,0,$C1518))+SUMIF(OFFSET(S1518,-$C1518+1,0,$C1518),"EN",OFFSET(T1518,-$C1518+1,0,$C1518)))*SummonTypeTable!$Q$2</f>
        <v>1506.6666666666665</v>
      </c>
      <c r="J1518">
        <f ca="1">IF(C1518=1,60*SummonTypeTable!$Q$2-OFFSET(I1518,0,-4),
IF(I1518&lt;&gt;OFFSET(I1518,-1,0),OFFSET(I1518,-1,0)-OFFSET(I1518,0,-4),""))</f>
        <v>-1642</v>
      </c>
      <c r="K1518">
        <f ca="1">IF(C1518=1,60*SummonTypeTable!$Q$2/OFFSET(I1518,0,-4),
IF(I1518&lt;&gt;OFFSET(I1518,-1,0),OFFSET(I1518,-1,0)/OFFSET(I1518,0,-4),""))</f>
        <v>0.45844327176781002</v>
      </c>
      <c r="L1518" t="str">
        <f t="shared" ca="1" si="285"/>
        <v>cu</v>
      </c>
      <c r="M1518" t="s">
        <v>81</v>
      </c>
      <c r="N1518" t="s">
        <v>146</v>
      </c>
      <c r="O1518">
        <v>175</v>
      </c>
      <c r="P1518" t="str">
        <f t="shared" si="276"/>
        <v>에너지너무많음</v>
      </c>
      <c r="Q1518" t="str">
        <f t="shared" ca="1" si="283"/>
        <v>cu</v>
      </c>
      <c r="R1518" t="s">
        <v>81</v>
      </c>
      <c r="S1518" t="s">
        <v>147</v>
      </c>
      <c r="T1518">
        <v>2500</v>
      </c>
      <c r="U1518" t="str">
        <f t="shared" ca="1" si="282"/>
        <v>cu</v>
      </c>
      <c r="V1518" t="str">
        <f t="shared" si="277"/>
        <v>EN</v>
      </c>
      <c r="W1518">
        <f t="shared" si="278"/>
        <v>175</v>
      </c>
      <c r="X1518" t="str">
        <f t="shared" ca="1" si="279"/>
        <v>cu</v>
      </c>
      <c r="Y1518" t="str">
        <f t="shared" si="280"/>
        <v>GO</v>
      </c>
      <c r="Z1518">
        <f t="shared" si="281"/>
        <v>2500</v>
      </c>
    </row>
    <row r="1519" spans="1:26">
      <c r="A1519" t="str">
        <f t="shared" si="286"/>
        <v>rt5</v>
      </c>
      <c r="B1519" t="str">
        <f t="shared" si="287"/>
        <v>루틴5</v>
      </c>
      <c r="C1519">
        <v>98</v>
      </c>
      <c r="D1519">
        <v>40</v>
      </c>
      <c r="E1519">
        <f t="shared" ca="1" si="284"/>
        <v>3072</v>
      </c>
      <c r="F1519">
        <f ca="1">(60+SUMIF(OFFSET(N1519,-$C1519+1,0,$C1519),"EN",OFFSET(O1519,-$C1519+1,0,$C1519)))*SummonTypeTable!$Q$2</f>
        <v>1506.6666666666665</v>
      </c>
      <c r="G1519" t="str">
        <f ca="1">IF(C1519=1,60*SummonTypeTable!$Q$2-OFFSET(F1519,0,-1),
IF(F1519&lt;&gt;OFFSET(F1519,-1,0),OFFSET(F1519,-1,0)-OFFSET(F1519,0,-1),""))</f>
        <v/>
      </c>
      <c r="H1519" t="str">
        <f ca="1">IF(C1519=1,60*SummonTypeTable!$Q$2/OFFSET(F1519,0,-1),
IF(F1519&lt;&gt;OFFSET(F1519,-1,0),OFFSET(F1519,-1,0)/OFFSET(F1519,0,-1),""))</f>
        <v/>
      </c>
      <c r="I1519">
        <f ca="1">(60+SUMIF(OFFSET(N1519,-$C1519+1,0,$C1519),"EN",OFFSET(O1519,-$C1519+1,0,$C1519))+SUMIF(OFFSET(S1519,-$C1519+1,0,$C1519),"EN",OFFSET(T1519,-$C1519+1,0,$C1519)))*SummonTypeTable!$Q$2</f>
        <v>1506.6666666666665</v>
      </c>
      <c r="J1519" t="str">
        <f ca="1">IF(C1519=1,60*SummonTypeTable!$Q$2-OFFSET(I1519,0,-4),
IF(I1519&lt;&gt;OFFSET(I1519,-1,0),OFFSET(I1519,-1,0)-OFFSET(I1519,0,-4),""))</f>
        <v/>
      </c>
      <c r="K1519" t="str">
        <f ca="1">IF(C1519=1,60*SummonTypeTable!$Q$2/OFFSET(I1519,0,-4),
IF(I1519&lt;&gt;OFFSET(I1519,-1,0),OFFSET(I1519,-1,0)/OFFSET(I1519,0,-4),""))</f>
        <v/>
      </c>
      <c r="L1519" t="str">
        <f t="shared" ca="1" si="285"/>
        <v>it</v>
      </c>
      <c r="M1519" t="s">
        <v>139</v>
      </c>
      <c r="N1519" t="s">
        <v>138</v>
      </c>
      <c r="O1519">
        <v>1</v>
      </c>
      <c r="P1519" t="str">
        <f t="shared" si="276"/>
        <v/>
      </c>
      <c r="Q1519" t="str">
        <f t="shared" ca="1" si="283"/>
        <v>cu</v>
      </c>
      <c r="R1519" t="s">
        <v>81</v>
      </c>
      <c r="S1519" t="s">
        <v>147</v>
      </c>
      <c r="T1519">
        <v>2525</v>
      </c>
      <c r="U1519" t="str">
        <f t="shared" ca="1" si="282"/>
        <v>it</v>
      </c>
      <c r="V1519" t="str">
        <f t="shared" si="277"/>
        <v>Cash_sSpellGacha</v>
      </c>
      <c r="W1519">
        <f t="shared" si="278"/>
        <v>1</v>
      </c>
      <c r="X1519" t="str">
        <f t="shared" ca="1" si="279"/>
        <v>cu</v>
      </c>
      <c r="Y1519" t="str">
        <f t="shared" si="280"/>
        <v>GO</v>
      </c>
      <c r="Z1519">
        <f t="shared" si="281"/>
        <v>2525</v>
      </c>
    </row>
    <row r="1520" spans="1:26">
      <c r="A1520" t="str">
        <f t="shared" si="286"/>
        <v>rt5</v>
      </c>
      <c r="B1520" t="str">
        <f t="shared" si="287"/>
        <v>루틴5</v>
      </c>
      <c r="C1520">
        <v>99</v>
      </c>
      <c r="D1520">
        <v>66</v>
      </c>
      <c r="E1520">
        <f t="shared" ca="1" si="284"/>
        <v>3138</v>
      </c>
      <c r="F1520">
        <f ca="1">(60+SUMIF(OFFSET(N1520,-$C1520+1,0,$C1520),"EN",OFFSET(O1520,-$C1520+1,0,$C1520)))*SummonTypeTable!$Q$2</f>
        <v>1506.6666666666665</v>
      </c>
      <c r="G1520" t="str">
        <f ca="1">IF(C1520=1,60*SummonTypeTable!$Q$2-OFFSET(F1520,0,-1),
IF(F1520&lt;&gt;OFFSET(F1520,-1,0),OFFSET(F1520,-1,0)-OFFSET(F1520,0,-1),""))</f>
        <v/>
      </c>
      <c r="H1520" t="str">
        <f ca="1">IF(C1520=1,60*SummonTypeTable!$Q$2/OFFSET(F1520,0,-1),
IF(F1520&lt;&gt;OFFSET(F1520,-1,0),OFFSET(F1520,-1,0)/OFFSET(F1520,0,-1),""))</f>
        <v/>
      </c>
      <c r="I1520">
        <f ca="1">(60+SUMIF(OFFSET(N1520,-$C1520+1,0,$C1520),"EN",OFFSET(O1520,-$C1520+1,0,$C1520))+SUMIF(OFFSET(S1520,-$C1520+1,0,$C1520),"EN",OFFSET(T1520,-$C1520+1,0,$C1520)))*SummonTypeTable!$Q$2</f>
        <v>1506.6666666666665</v>
      </c>
      <c r="J1520" t="str">
        <f ca="1">IF(C1520=1,60*SummonTypeTable!$Q$2-OFFSET(I1520,0,-4),
IF(I1520&lt;&gt;OFFSET(I1520,-1,0),OFFSET(I1520,-1,0)-OFFSET(I1520,0,-4),""))</f>
        <v/>
      </c>
      <c r="K1520" t="str">
        <f ca="1">IF(C1520=1,60*SummonTypeTable!$Q$2/OFFSET(I1520,0,-4),
IF(I1520&lt;&gt;OFFSET(I1520,-1,0),OFFSET(I1520,-1,0)/OFFSET(I1520,0,-4),""))</f>
        <v/>
      </c>
      <c r="L1520" t="str">
        <f t="shared" ca="1" si="285"/>
        <v>cu</v>
      </c>
      <c r="M1520" t="s">
        <v>81</v>
      </c>
      <c r="N1520" t="s">
        <v>147</v>
      </c>
      <c r="O1520">
        <v>5100</v>
      </c>
      <c r="P1520" t="str">
        <f t="shared" si="276"/>
        <v/>
      </c>
      <c r="Q1520" t="str">
        <f t="shared" ca="1" si="283"/>
        <v>cu</v>
      </c>
      <c r="R1520" t="s">
        <v>81</v>
      </c>
      <c r="S1520" t="s">
        <v>147</v>
      </c>
      <c r="T1520">
        <v>2550</v>
      </c>
      <c r="U1520" t="str">
        <f t="shared" ca="1" si="282"/>
        <v>cu</v>
      </c>
      <c r="V1520" t="str">
        <f t="shared" si="277"/>
        <v>GO</v>
      </c>
      <c r="W1520">
        <f t="shared" si="278"/>
        <v>5100</v>
      </c>
      <c r="X1520" t="str">
        <f t="shared" ca="1" si="279"/>
        <v>cu</v>
      </c>
      <c r="Y1520" t="str">
        <f t="shared" si="280"/>
        <v>GO</v>
      </c>
      <c r="Z1520">
        <f t="shared" si="281"/>
        <v>2550</v>
      </c>
    </row>
    <row r="1521" spans="1:26">
      <c r="A1521" t="str">
        <f t="shared" si="286"/>
        <v>rt5</v>
      </c>
      <c r="B1521" t="str">
        <f t="shared" si="287"/>
        <v>루틴5</v>
      </c>
      <c r="C1521">
        <v>100</v>
      </c>
      <c r="D1521">
        <v>89</v>
      </c>
      <c r="E1521">
        <f t="shared" ca="1" si="284"/>
        <v>3227</v>
      </c>
      <c r="F1521">
        <f ca="1">(60+SUMIF(OFFSET(N1521,-$C1521+1,0,$C1521),"EN",OFFSET(O1521,-$C1521+1,0,$C1521)))*SummonTypeTable!$Q$2</f>
        <v>1506.6666666666665</v>
      </c>
      <c r="G1521" t="str">
        <f ca="1">IF(C1521=1,60*SummonTypeTable!$Q$2-OFFSET(F1521,0,-1),
IF(F1521&lt;&gt;OFFSET(F1521,-1,0),OFFSET(F1521,-1,0)-OFFSET(F1521,0,-1),""))</f>
        <v/>
      </c>
      <c r="H1521" t="str">
        <f ca="1">IF(C1521=1,60*SummonTypeTable!$Q$2/OFFSET(F1521,0,-1),
IF(F1521&lt;&gt;OFFSET(F1521,-1,0),OFFSET(F1521,-1,0)/OFFSET(F1521,0,-1),""))</f>
        <v/>
      </c>
      <c r="I1521">
        <f ca="1">(60+SUMIF(OFFSET(N1521,-$C1521+1,0,$C1521),"EN",OFFSET(O1521,-$C1521+1,0,$C1521))+SUMIF(OFFSET(S1521,-$C1521+1,0,$C1521),"EN",OFFSET(T1521,-$C1521+1,0,$C1521)))*SummonTypeTable!$Q$2</f>
        <v>1506.6666666666665</v>
      </c>
      <c r="J1521" t="str">
        <f ca="1">IF(C1521=1,60*SummonTypeTable!$Q$2-OFFSET(I1521,0,-4),
IF(I1521&lt;&gt;OFFSET(I1521,-1,0),OFFSET(I1521,-1,0)-OFFSET(I1521,0,-4),""))</f>
        <v/>
      </c>
      <c r="K1521" t="str">
        <f ca="1">IF(C1521=1,60*SummonTypeTable!$Q$2/OFFSET(I1521,0,-4),
IF(I1521&lt;&gt;OFFSET(I1521,-1,0),OFFSET(I1521,-1,0)/OFFSET(I1521,0,-4),""))</f>
        <v/>
      </c>
      <c r="L1521" t="str">
        <f t="shared" ca="1" si="285"/>
        <v>it</v>
      </c>
      <c r="M1521" t="s">
        <v>139</v>
      </c>
      <c r="N1521" t="s">
        <v>158</v>
      </c>
      <c r="O1521">
        <v>1</v>
      </c>
      <c r="P1521" t="str">
        <f t="shared" si="276"/>
        <v/>
      </c>
      <c r="Q1521" t="str">
        <f t="shared" ca="1" si="283"/>
        <v>cu</v>
      </c>
      <c r="R1521" t="s">
        <v>81</v>
      </c>
      <c r="S1521" t="s">
        <v>147</v>
      </c>
      <c r="T1521">
        <v>2575</v>
      </c>
      <c r="U1521" t="str">
        <f t="shared" ca="1" si="282"/>
        <v>it</v>
      </c>
      <c r="V1521" t="str">
        <f t="shared" si="277"/>
        <v>Cash_sEquipGacha</v>
      </c>
      <c r="W1521">
        <f t="shared" si="278"/>
        <v>1</v>
      </c>
      <c r="X1521" t="str">
        <f t="shared" ca="1" si="279"/>
        <v>cu</v>
      </c>
      <c r="Y1521" t="str">
        <f t="shared" si="280"/>
        <v>GO</v>
      </c>
      <c r="Z1521">
        <f t="shared" si="281"/>
        <v>2575</v>
      </c>
    </row>
    <row r="1522" spans="1:26">
      <c r="A1522" t="str">
        <f t="shared" si="286"/>
        <v>rt5</v>
      </c>
      <c r="B1522" t="str">
        <f t="shared" si="287"/>
        <v>루틴5</v>
      </c>
      <c r="C1522">
        <v>101</v>
      </c>
      <c r="D1522">
        <v>65</v>
      </c>
      <c r="E1522">
        <f t="shared" ca="1" si="284"/>
        <v>3292</v>
      </c>
      <c r="F1522">
        <f ca="1">(60+SUMIF(OFFSET(N1522,-$C1522+1,0,$C1522),"EN",OFFSET(O1522,-$C1522+1,0,$C1522)))*SummonTypeTable!$Q$2</f>
        <v>1506.6666666666665</v>
      </c>
      <c r="G1522" t="str">
        <f ca="1">IF(C1522=1,60*SummonTypeTable!$Q$2-OFFSET(F1522,0,-1),
IF(F1522&lt;&gt;OFFSET(F1522,-1,0),OFFSET(F1522,-1,0)-OFFSET(F1522,0,-1),""))</f>
        <v/>
      </c>
      <c r="H1522" t="str">
        <f ca="1">IF(C1522=1,60*SummonTypeTable!$Q$2/OFFSET(F1522,0,-1),
IF(F1522&lt;&gt;OFFSET(F1522,-1,0),OFFSET(F1522,-1,0)/OFFSET(F1522,0,-1),""))</f>
        <v/>
      </c>
      <c r="I1522">
        <f ca="1">(60+SUMIF(OFFSET(N1522,-$C1522+1,0,$C1522),"EN",OFFSET(O1522,-$C1522+1,0,$C1522))+SUMIF(OFFSET(S1522,-$C1522+1,0,$C1522),"EN",OFFSET(T1522,-$C1522+1,0,$C1522)))*SummonTypeTable!$Q$2</f>
        <v>1506.6666666666665</v>
      </c>
      <c r="J1522" t="str">
        <f ca="1">IF(C1522=1,60*SummonTypeTable!$Q$2-OFFSET(I1522,0,-4),
IF(I1522&lt;&gt;OFFSET(I1522,-1,0),OFFSET(I1522,-1,0)-OFFSET(I1522,0,-4),""))</f>
        <v/>
      </c>
      <c r="K1522" t="str">
        <f ca="1">IF(C1522=1,60*SummonTypeTable!$Q$2/OFFSET(I1522,0,-4),
IF(I1522&lt;&gt;OFFSET(I1522,-1,0),OFFSET(I1522,-1,0)/OFFSET(I1522,0,-4),""))</f>
        <v/>
      </c>
      <c r="L1522" t="str">
        <f t="shared" ca="1" si="285"/>
        <v>cu</v>
      </c>
      <c r="M1522" t="s">
        <v>81</v>
      </c>
      <c r="N1522" t="s">
        <v>153</v>
      </c>
      <c r="O1522">
        <v>18</v>
      </c>
      <c r="P1522" t="str">
        <f t="shared" si="276"/>
        <v/>
      </c>
      <c r="Q1522" t="str">
        <f t="shared" ca="1" si="283"/>
        <v>cu</v>
      </c>
      <c r="R1522" t="s">
        <v>81</v>
      </c>
      <c r="S1522" t="s">
        <v>153</v>
      </c>
      <c r="T1522">
        <v>6</v>
      </c>
      <c r="U1522" t="str">
        <f t="shared" ca="1" si="282"/>
        <v>cu</v>
      </c>
      <c r="V1522" t="str">
        <f t="shared" si="277"/>
        <v>DI</v>
      </c>
      <c r="W1522">
        <f t="shared" si="278"/>
        <v>18</v>
      </c>
      <c r="X1522" t="str">
        <f t="shared" ca="1" si="279"/>
        <v>cu</v>
      </c>
      <c r="Y1522" t="str">
        <f t="shared" si="280"/>
        <v>DI</v>
      </c>
      <c r="Z1522">
        <f t="shared" si="281"/>
        <v>6</v>
      </c>
    </row>
    <row r="1523" spans="1:26">
      <c r="A1523" t="str">
        <f t="shared" si="286"/>
        <v>rt5</v>
      </c>
      <c r="B1523" t="str">
        <f t="shared" si="287"/>
        <v>루틴5</v>
      </c>
      <c r="C1523">
        <v>102</v>
      </c>
      <c r="D1523">
        <v>55</v>
      </c>
      <c r="E1523">
        <f t="shared" ca="1" si="284"/>
        <v>3347</v>
      </c>
      <c r="F1523">
        <f ca="1">(60+SUMIF(OFFSET(N1523,-$C1523+1,0,$C1523),"EN",OFFSET(O1523,-$C1523+1,0,$C1523)))*SummonTypeTable!$Q$2</f>
        <v>1506.6666666666665</v>
      </c>
      <c r="G1523" t="str">
        <f ca="1">IF(C1523=1,60*SummonTypeTable!$Q$2-OFFSET(F1523,0,-1),
IF(F1523&lt;&gt;OFFSET(F1523,-1,0),OFFSET(F1523,-1,0)-OFFSET(F1523,0,-1),""))</f>
        <v/>
      </c>
      <c r="H1523" t="str">
        <f ca="1">IF(C1523=1,60*SummonTypeTable!$Q$2/OFFSET(F1523,0,-1),
IF(F1523&lt;&gt;OFFSET(F1523,-1,0),OFFSET(F1523,-1,0)/OFFSET(F1523,0,-1),""))</f>
        <v/>
      </c>
      <c r="I1523">
        <f ca="1">(60+SUMIF(OFFSET(N1523,-$C1523+1,0,$C1523),"EN",OFFSET(O1523,-$C1523+1,0,$C1523))+SUMIF(OFFSET(S1523,-$C1523+1,0,$C1523),"EN",OFFSET(T1523,-$C1523+1,0,$C1523)))*SummonTypeTable!$Q$2</f>
        <v>1506.6666666666665</v>
      </c>
      <c r="J1523" t="str">
        <f ca="1">IF(C1523=1,60*SummonTypeTable!$Q$2-OFFSET(I1523,0,-4),
IF(I1523&lt;&gt;OFFSET(I1523,-1,0),OFFSET(I1523,-1,0)-OFFSET(I1523,0,-4),""))</f>
        <v/>
      </c>
      <c r="K1523" t="str">
        <f ca="1">IF(C1523=1,60*SummonTypeTable!$Q$2/OFFSET(I1523,0,-4),
IF(I1523&lt;&gt;OFFSET(I1523,-1,0),OFFSET(I1523,-1,0)/OFFSET(I1523,0,-4),""))</f>
        <v/>
      </c>
      <c r="L1523" t="str">
        <f t="shared" ca="1" si="285"/>
        <v>it</v>
      </c>
      <c r="M1523" t="s">
        <v>139</v>
      </c>
      <c r="N1523" t="s">
        <v>140</v>
      </c>
      <c r="O1523">
        <v>1</v>
      </c>
      <c r="P1523" t="str">
        <f t="shared" si="276"/>
        <v/>
      </c>
      <c r="Q1523" t="str">
        <f t="shared" ca="1" si="283"/>
        <v>cu</v>
      </c>
      <c r="R1523" t="s">
        <v>81</v>
      </c>
      <c r="S1523" t="s">
        <v>147</v>
      </c>
      <c r="T1523">
        <v>2625</v>
      </c>
      <c r="U1523" t="str">
        <f t="shared" ca="1" si="282"/>
        <v>it</v>
      </c>
      <c r="V1523" t="str">
        <f t="shared" si="277"/>
        <v>Cash_sCharacterGacha</v>
      </c>
      <c r="W1523">
        <f t="shared" si="278"/>
        <v>1</v>
      </c>
      <c r="X1523" t="str">
        <f t="shared" ca="1" si="279"/>
        <v>cu</v>
      </c>
      <c r="Y1523" t="str">
        <f t="shared" si="280"/>
        <v>GO</v>
      </c>
      <c r="Z1523">
        <f t="shared" si="281"/>
        <v>2625</v>
      </c>
    </row>
    <row r="1524" spans="1:26">
      <c r="A1524" t="str">
        <f t="shared" si="286"/>
        <v>rt5</v>
      </c>
      <c r="B1524" t="str">
        <f t="shared" si="287"/>
        <v>루틴5</v>
      </c>
      <c r="C1524">
        <v>103</v>
      </c>
      <c r="D1524">
        <v>125</v>
      </c>
      <c r="E1524">
        <f t="shared" ca="1" si="284"/>
        <v>3472</v>
      </c>
      <c r="F1524">
        <f ca="1">(60+SUMIF(OFFSET(N1524,-$C1524+1,0,$C1524),"EN",OFFSET(O1524,-$C1524+1,0,$C1524)))*SummonTypeTable!$Q$2</f>
        <v>1506.6666666666665</v>
      </c>
      <c r="G1524" t="str">
        <f ca="1">IF(C1524=1,60*SummonTypeTable!$Q$2-OFFSET(F1524,0,-1),
IF(F1524&lt;&gt;OFFSET(F1524,-1,0),OFFSET(F1524,-1,0)-OFFSET(F1524,0,-1),""))</f>
        <v/>
      </c>
      <c r="H1524" t="str">
        <f ca="1">IF(C1524=1,60*SummonTypeTable!$Q$2/OFFSET(F1524,0,-1),
IF(F1524&lt;&gt;OFFSET(F1524,-1,0),OFFSET(F1524,-1,0)/OFFSET(F1524,0,-1),""))</f>
        <v/>
      </c>
      <c r="I1524">
        <f ca="1">(60+SUMIF(OFFSET(N1524,-$C1524+1,0,$C1524),"EN",OFFSET(O1524,-$C1524+1,0,$C1524))+SUMIF(OFFSET(S1524,-$C1524+1,0,$C1524),"EN",OFFSET(T1524,-$C1524+1,0,$C1524)))*SummonTypeTable!$Q$2</f>
        <v>1506.6666666666665</v>
      </c>
      <c r="J1524" t="str">
        <f ca="1">IF(C1524=1,60*SummonTypeTable!$Q$2-OFFSET(I1524,0,-4),
IF(I1524&lt;&gt;OFFSET(I1524,-1,0),OFFSET(I1524,-1,0)-OFFSET(I1524,0,-4),""))</f>
        <v/>
      </c>
      <c r="K1524" t="str">
        <f ca="1">IF(C1524=1,60*SummonTypeTable!$Q$2/OFFSET(I1524,0,-4),
IF(I1524&lt;&gt;OFFSET(I1524,-1,0),OFFSET(I1524,-1,0)/OFFSET(I1524,0,-4),""))</f>
        <v/>
      </c>
      <c r="L1524" t="str">
        <f t="shared" ca="1" si="285"/>
        <v>cu</v>
      </c>
      <c r="M1524" t="s">
        <v>81</v>
      </c>
      <c r="N1524" t="s">
        <v>147</v>
      </c>
      <c r="O1524">
        <v>5300</v>
      </c>
      <c r="P1524" t="str">
        <f t="shared" si="276"/>
        <v/>
      </c>
      <c r="Q1524" t="str">
        <f t="shared" ca="1" si="283"/>
        <v>cu</v>
      </c>
      <c r="R1524" t="s">
        <v>81</v>
      </c>
      <c r="S1524" t="s">
        <v>147</v>
      </c>
      <c r="T1524">
        <v>2650</v>
      </c>
      <c r="U1524" t="str">
        <f t="shared" ca="1" si="282"/>
        <v>cu</v>
      </c>
      <c r="V1524" t="str">
        <f t="shared" si="277"/>
        <v>GO</v>
      </c>
      <c r="W1524">
        <f t="shared" si="278"/>
        <v>5300</v>
      </c>
      <c r="X1524" t="str">
        <f t="shared" ca="1" si="279"/>
        <v>cu</v>
      </c>
      <c r="Y1524" t="str">
        <f t="shared" si="280"/>
        <v>GO</v>
      </c>
      <c r="Z1524">
        <f t="shared" si="281"/>
        <v>2650</v>
      </c>
    </row>
    <row r="1525" spans="1:26">
      <c r="A1525" t="str">
        <f t="shared" si="286"/>
        <v>rt5</v>
      </c>
      <c r="B1525" t="str">
        <f t="shared" si="287"/>
        <v>루틴5</v>
      </c>
      <c r="C1525">
        <v>104</v>
      </c>
      <c r="D1525">
        <v>96</v>
      </c>
      <c r="E1525">
        <f t="shared" ca="1" si="284"/>
        <v>3568</v>
      </c>
      <c r="F1525">
        <f ca="1">(60+SUMIF(OFFSET(N1525,-$C1525+1,0,$C1525),"EN",OFFSET(O1525,-$C1525+1,0,$C1525)))*SummonTypeTable!$Q$2</f>
        <v>1613.3333333333333</v>
      </c>
      <c r="G1525">
        <f ca="1">IF(C1525=1,60*SummonTypeTable!$Q$2-OFFSET(F1525,0,-1),
IF(F1525&lt;&gt;OFFSET(F1525,-1,0),OFFSET(F1525,-1,0)-OFFSET(F1525,0,-1),""))</f>
        <v>-2061.3333333333335</v>
      </c>
      <c r="H1525">
        <f ca="1">IF(C1525=1,60*SummonTypeTable!$Q$2/OFFSET(F1525,0,-1),
IF(F1525&lt;&gt;OFFSET(F1525,-1,0),OFFSET(F1525,-1,0)/OFFSET(F1525,0,-1),""))</f>
        <v>0.42227204783258593</v>
      </c>
      <c r="I1525">
        <f ca="1">(60+SUMIF(OFFSET(N1525,-$C1525+1,0,$C1525),"EN",OFFSET(O1525,-$C1525+1,0,$C1525))+SUMIF(OFFSET(S1525,-$C1525+1,0,$C1525),"EN",OFFSET(T1525,-$C1525+1,0,$C1525)))*SummonTypeTable!$Q$2</f>
        <v>1613.3333333333333</v>
      </c>
      <c r="J1525">
        <f ca="1">IF(C1525=1,60*SummonTypeTable!$Q$2-OFFSET(I1525,0,-4),
IF(I1525&lt;&gt;OFFSET(I1525,-1,0),OFFSET(I1525,-1,0)-OFFSET(I1525,0,-4),""))</f>
        <v>-2061.3333333333335</v>
      </c>
      <c r="K1525">
        <f ca="1">IF(C1525=1,60*SummonTypeTable!$Q$2/OFFSET(I1525,0,-4),
IF(I1525&lt;&gt;OFFSET(I1525,-1,0),OFFSET(I1525,-1,0)/OFFSET(I1525,0,-4),""))</f>
        <v>0.42227204783258593</v>
      </c>
      <c r="L1525" t="str">
        <f t="shared" ca="1" si="285"/>
        <v>cu</v>
      </c>
      <c r="M1525" t="s">
        <v>81</v>
      </c>
      <c r="N1525" t="s">
        <v>146</v>
      </c>
      <c r="O1525">
        <v>160</v>
      </c>
      <c r="P1525" t="str">
        <f t="shared" si="276"/>
        <v>에너지너무많음</v>
      </c>
      <c r="Q1525" t="str">
        <f t="shared" ca="1" si="283"/>
        <v>cu</v>
      </c>
      <c r="R1525" t="s">
        <v>81</v>
      </c>
      <c r="S1525" t="s">
        <v>147</v>
      </c>
      <c r="T1525">
        <v>2675</v>
      </c>
      <c r="U1525" t="str">
        <f t="shared" ca="1" si="282"/>
        <v>cu</v>
      </c>
      <c r="V1525" t="str">
        <f t="shared" si="277"/>
        <v>EN</v>
      </c>
      <c r="W1525">
        <f t="shared" si="278"/>
        <v>160</v>
      </c>
      <c r="X1525" t="str">
        <f t="shared" ca="1" si="279"/>
        <v>cu</v>
      </c>
      <c r="Y1525" t="str">
        <f t="shared" si="280"/>
        <v>GO</v>
      </c>
      <c r="Z1525">
        <f t="shared" si="281"/>
        <v>2675</v>
      </c>
    </row>
    <row r="1526" spans="1:26">
      <c r="A1526" t="str">
        <f t="shared" si="286"/>
        <v>rt5</v>
      </c>
      <c r="B1526" t="str">
        <f t="shared" si="287"/>
        <v>루틴5</v>
      </c>
      <c r="C1526">
        <v>105</v>
      </c>
      <c r="D1526">
        <v>66</v>
      </c>
      <c r="E1526">
        <f t="shared" ca="1" si="284"/>
        <v>3634</v>
      </c>
      <c r="F1526">
        <f ca="1">(60+SUMIF(OFFSET(N1526,-$C1526+1,0,$C1526),"EN",OFFSET(O1526,-$C1526+1,0,$C1526)))*SummonTypeTable!$Q$2</f>
        <v>1613.3333333333333</v>
      </c>
      <c r="G1526" t="str">
        <f ca="1">IF(C1526=1,60*SummonTypeTable!$Q$2-OFFSET(F1526,0,-1),
IF(F1526&lt;&gt;OFFSET(F1526,-1,0),OFFSET(F1526,-1,0)-OFFSET(F1526,0,-1),""))</f>
        <v/>
      </c>
      <c r="H1526" t="str">
        <f ca="1">IF(C1526=1,60*SummonTypeTable!$Q$2/OFFSET(F1526,0,-1),
IF(F1526&lt;&gt;OFFSET(F1526,-1,0),OFFSET(F1526,-1,0)/OFFSET(F1526,0,-1),""))</f>
        <v/>
      </c>
      <c r="I1526">
        <f ca="1">(60+SUMIF(OFFSET(N1526,-$C1526+1,0,$C1526),"EN",OFFSET(O1526,-$C1526+1,0,$C1526))+SUMIF(OFFSET(S1526,-$C1526+1,0,$C1526),"EN",OFFSET(T1526,-$C1526+1,0,$C1526)))*SummonTypeTable!$Q$2</f>
        <v>1613.3333333333333</v>
      </c>
      <c r="J1526" t="str">
        <f ca="1">IF(C1526=1,60*SummonTypeTable!$Q$2-OFFSET(I1526,0,-4),
IF(I1526&lt;&gt;OFFSET(I1526,-1,0),OFFSET(I1526,-1,0)-OFFSET(I1526,0,-4),""))</f>
        <v/>
      </c>
      <c r="K1526" t="str">
        <f ca="1">IF(C1526=1,60*SummonTypeTable!$Q$2/OFFSET(I1526,0,-4),
IF(I1526&lt;&gt;OFFSET(I1526,-1,0),OFFSET(I1526,-1,0)/OFFSET(I1526,0,-4),""))</f>
        <v/>
      </c>
      <c r="L1526" t="str">
        <f t="shared" ca="1" si="285"/>
        <v>it</v>
      </c>
      <c r="M1526" t="s">
        <v>139</v>
      </c>
      <c r="N1526" t="s">
        <v>138</v>
      </c>
      <c r="O1526">
        <v>1</v>
      </c>
      <c r="P1526" t="str">
        <f t="shared" si="276"/>
        <v/>
      </c>
      <c r="Q1526" t="str">
        <f t="shared" ca="1" si="283"/>
        <v>cu</v>
      </c>
      <c r="R1526" t="s">
        <v>81</v>
      </c>
      <c r="S1526" t="s">
        <v>147</v>
      </c>
      <c r="T1526">
        <v>2700</v>
      </c>
      <c r="U1526" t="str">
        <f t="shared" ca="1" si="282"/>
        <v>it</v>
      </c>
      <c r="V1526" t="str">
        <f t="shared" si="277"/>
        <v>Cash_sSpellGacha</v>
      </c>
      <c r="W1526">
        <f t="shared" si="278"/>
        <v>1</v>
      </c>
      <c r="X1526" t="str">
        <f t="shared" ca="1" si="279"/>
        <v>cu</v>
      </c>
      <c r="Y1526" t="str">
        <f t="shared" si="280"/>
        <v>GO</v>
      </c>
      <c r="Z1526">
        <f t="shared" si="281"/>
        <v>2700</v>
      </c>
    </row>
    <row r="1527" spans="1:26">
      <c r="A1527" t="str">
        <f t="shared" si="286"/>
        <v>rt5</v>
      </c>
      <c r="B1527" t="str">
        <f t="shared" si="287"/>
        <v>루틴5</v>
      </c>
      <c r="C1527">
        <v>106</v>
      </c>
      <c r="D1527">
        <v>115</v>
      </c>
      <c r="E1527">
        <f t="shared" ca="1" si="284"/>
        <v>3749</v>
      </c>
      <c r="F1527">
        <f ca="1">(60+SUMIF(OFFSET(N1527,-$C1527+1,0,$C1527),"EN",OFFSET(O1527,-$C1527+1,0,$C1527)))*SummonTypeTable!$Q$2</f>
        <v>1613.3333333333333</v>
      </c>
      <c r="G1527" t="str">
        <f ca="1">IF(C1527=1,60*SummonTypeTable!$Q$2-OFFSET(F1527,0,-1),
IF(F1527&lt;&gt;OFFSET(F1527,-1,0),OFFSET(F1527,-1,0)-OFFSET(F1527,0,-1),""))</f>
        <v/>
      </c>
      <c r="H1527" t="str">
        <f ca="1">IF(C1527=1,60*SummonTypeTable!$Q$2/OFFSET(F1527,0,-1),
IF(F1527&lt;&gt;OFFSET(F1527,-1,0),OFFSET(F1527,-1,0)/OFFSET(F1527,0,-1),""))</f>
        <v/>
      </c>
      <c r="I1527">
        <f ca="1">(60+SUMIF(OFFSET(N1527,-$C1527+1,0,$C1527),"EN",OFFSET(O1527,-$C1527+1,0,$C1527))+SUMIF(OFFSET(S1527,-$C1527+1,0,$C1527),"EN",OFFSET(T1527,-$C1527+1,0,$C1527)))*SummonTypeTable!$Q$2</f>
        <v>1613.3333333333333</v>
      </c>
      <c r="J1527" t="str">
        <f ca="1">IF(C1527=1,60*SummonTypeTable!$Q$2-OFFSET(I1527,0,-4),
IF(I1527&lt;&gt;OFFSET(I1527,-1,0),OFFSET(I1527,-1,0)-OFFSET(I1527,0,-4),""))</f>
        <v/>
      </c>
      <c r="K1527" t="str">
        <f ca="1">IF(C1527=1,60*SummonTypeTable!$Q$2/OFFSET(I1527,0,-4),
IF(I1527&lt;&gt;OFFSET(I1527,-1,0),OFFSET(I1527,-1,0)/OFFSET(I1527,0,-4),""))</f>
        <v/>
      </c>
      <c r="L1527" t="str">
        <f t="shared" ca="1" si="285"/>
        <v>cu</v>
      </c>
      <c r="M1527" t="s">
        <v>81</v>
      </c>
      <c r="N1527" t="s">
        <v>147</v>
      </c>
      <c r="O1527">
        <v>5450</v>
      </c>
      <c r="P1527" t="str">
        <f t="shared" ref="P1527:P1590" si="288">IF(M1527="장비1상자",
  IF(OR(N1527&gt;3,O1527&gt;5),"장비이상",""),
IF(N1527="GO",
  IF(O1527&lt;100,"골드이상",""),
IF(N1527="EN",
  IF(O1527&gt;29,"에너지너무많음",
  IF(O1527&gt;9,"에너지다소많음","")),"")))</f>
        <v/>
      </c>
      <c r="Q1527" t="str">
        <f t="shared" ca="1" si="283"/>
        <v>cu</v>
      </c>
      <c r="R1527" t="s">
        <v>81</v>
      </c>
      <c r="S1527" t="s">
        <v>147</v>
      </c>
      <c r="T1527">
        <v>2725</v>
      </c>
      <c r="U1527" t="str">
        <f t="shared" ca="1" si="282"/>
        <v>cu</v>
      </c>
      <c r="V1527" t="str">
        <f t="shared" ref="V1527:V1590" si="289">IF(LEN(N1527)=0,"",N1527)</f>
        <v>GO</v>
      </c>
      <c r="W1527">
        <f t="shared" ref="W1527:W1590" si="290">IF(LEN(O1527)=0,"",O1527)</f>
        <v>5450</v>
      </c>
      <c r="X1527" t="str">
        <f t="shared" ref="X1527:X1590" ca="1" si="291">IF(LEN(Q1527)=0,"",Q1527)</f>
        <v>cu</v>
      </c>
      <c r="Y1527" t="str">
        <f t="shared" ref="Y1527:Y1590" si="292">IF(LEN(S1527)=0,"",S1527)</f>
        <v>GO</v>
      </c>
      <c r="Z1527">
        <f t="shared" ref="Z1527:Z1590" si="293">IF(LEN(T1527)=0,"",T1527)</f>
        <v>2725</v>
      </c>
    </row>
    <row r="1528" spans="1:26">
      <c r="A1528" t="str">
        <f t="shared" si="286"/>
        <v>rt5</v>
      </c>
      <c r="B1528" t="str">
        <f t="shared" si="287"/>
        <v>루틴5</v>
      </c>
      <c r="C1528">
        <v>107</v>
      </c>
      <c r="D1528">
        <v>111</v>
      </c>
      <c r="E1528">
        <f t="shared" ca="1" si="284"/>
        <v>3860</v>
      </c>
      <c r="F1528">
        <f ca="1">(60+SUMIF(OFFSET(N1528,-$C1528+1,0,$C1528),"EN",OFFSET(O1528,-$C1528+1,0,$C1528)))*SummonTypeTable!$Q$2</f>
        <v>1733.3333333333333</v>
      </c>
      <c r="G1528">
        <f ca="1">IF(C1528=1,60*SummonTypeTable!$Q$2-OFFSET(F1528,0,-1),
IF(F1528&lt;&gt;OFFSET(F1528,-1,0),OFFSET(F1528,-1,0)-OFFSET(F1528,0,-1),""))</f>
        <v>-2246.666666666667</v>
      </c>
      <c r="H1528">
        <f ca="1">IF(C1528=1,60*SummonTypeTable!$Q$2/OFFSET(F1528,0,-1),
IF(F1528&lt;&gt;OFFSET(F1528,-1,0),OFFSET(F1528,-1,0)/OFFSET(F1528,0,-1),""))</f>
        <v>0.4179620034542314</v>
      </c>
      <c r="I1528">
        <f ca="1">(60+SUMIF(OFFSET(N1528,-$C1528+1,0,$C1528),"EN",OFFSET(O1528,-$C1528+1,0,$C1528))+SUMIF(OFFSET(S1528,-$C1528+1,0,$C1528),"EN",OFFSET(T1528,-$C1528+1,0,$C1528)))*SummonTypeTable!$Q$2</f>
        <v>1733.3333333333333</v>
      </c>
      <c r="J1528">
        <f ca="1">IF(C1528=1,60*SummonTypeTable!$Q$2-OFFSET(I1528,0,-4),
IF(I1528&lt;&gt;OFFSET(I1528,-1,0),OFFSET(I1528,-1,0)-OFFSET(I1528,0,-4),""))</f>
        <v>-2246.666666666667</v>
      </c>
      <c r="K1528">
        <f ca="1">IF(C1528=1,60*SummonTypeTable!$Q$2/OFFSET(I1528,0,-4),
IF(I1528&lt;&gt;OFFSET(I1528,-1,0),OFFSET(I1528,-1,0)/OFFSET(I1528,0,-4),""))</f>
        <v>0.4179620034542314</v>
      </c>
      <c r="L1528" t="str">
        <f t="shared" ca="1" si="285"/>
        <v>cu</v>
      </c>
      <c r="M1528" t="s">
        <v>81</v>
      </c>
      <c r="N1528" t="s">
        <v>146</v>
      </c>
      <c r="O1528">
        <v>180</v>
      </c>
      <c r="P1528" t="str">
        <f t="shared" si="288"/>
        <v>에너지너무많음</v>
      </c>
      <c r="Q1528" t="str">
        <f t="shared" ca="1" si="283"/>
        <v>cu</v>
      </c>
      <c r="R1528" t="s">
        <v>81</v>
      </c>
      <c r="S1528" t="s">
        <v>147</v>
      </c>
      <c r="T1528">
        <v>2750</v>
      </c>
      <c r="U1528" t="str">
        <f t="shared" ca="1" si="282"/>
        <v>cu</v>
      </c>
      <c r="V1528" t="str">
        <f t="shared" si="289"/>
        <v>EN</v>
      </c>
      <c r="W1528">
        <f t="shared" si="290"/>
        <v>180</v>
      </c>
      <c r="X1528" t="str">
        <f t="shared" ca="1" si="291"/>
        <v>cu</v>
      </c>
      <c r="Y1528" t="str">
        <f t="shared" si="292"/>
        <v>GO</v>
      </c>
      <c r="Z1528">
        <f t="shared" si="293"/>
        <v>2750</v>
      </c>
    </row>
    <row r="1529" spans="1:26">
      <c r="A1529" t="str">
        <f t="shared" si="286"/>
        <v>rt5</v>
      </c>
      <c r="B1529" t="str">
        <f t="shared" si="287"/>
        <v>루틴5</v>
      </c>
      <c r="C1529">
        <v>108</v>
      </c>
      <c r="D1529">
        <v>95</v>
      </c>
      <c r="E1529">
        <f t="shared" ca="1" si="284"/>
        <v>3955</v>
      </c>
      <c r="F1529">
        <f ca="1">(60+SUMIF(OFFSET(N1529,-$C1529+1,0,$C1529),"EN",OFFSET(O1529,-$C1529+1,0,$C1529)))*SummonTypeTable!$Q$2</f>
        <v>1733.3333333333333</v>
      </c>
      <c r="G1529" t="str">
        <f ca="1">IF(C1529=1,60*SummonTypeTable!$Q$2-OFFSET(F1529,0,-1),
IF(F1529&lt;&gt;OFFSET(F1529,-1,0),OFFSET(F1529,-1,0)-OFFSET(F1529,0,-1),""))</f>
        <v/>
      </c>
      <c r="H1529" t="str">
        <f ca="1">IF(C1529=1,60*SummonTypeTable!$Q$2/OFFSET(F1529,0,-1),
IF(F1529&lt;&gt;OFFSET(F1529,-1,0),OFFSET(F1529,-1,0)/OFFSET(F1529,0,-1),""))</f>
        <v/>
      </c>
      <c r="I1529">
        <f ca="1">(60+SUMIF(OFFSET(N1529,-$C1529+1,0,$C1529),"EN",OFFSET(O1529,-$C1529+1,0,$C1529))+SUMIF(OFFSET(S1529,-$C1529+1,0,$C1529),"EN",OFFSET(T1529,-$C1529+1,0,$C1529)))*SummonTypeTable!$Q$2</f>
        <v>1733.3333333333333</v>
      </c>
      <c r="J1529" t="str">
        <f ca="1">IF(C1529=1,60*SummonTypeTable!$Q$2-OFFSET(I1529,0,-4),
IF(I1529&lt;&gt;OFFSET(I1529,-1,0),OFFSET(I1529,-1,0)-OFFSET(I1529,0,-4),""))</f>
        <v/>
      </c>
      <c r="K1529" t="str">
        <f ca="1">IF(C1529=1,60*SummonTypeTable!$Q$2/OFFSET(I1529,0,-4),
IF(I1529&lt;&gt;OFFSET(I1529,-1,0),OFFSET(I1529,-1,0)/OFFSET(I1529,0,-4),""))</f>
        <v/>
      </c>
      <c r="L1529" t="str">
        <f t="shared" ca="1" si="285"/>
        <v>it</v>
      </c>
      <c r="M1529" t="s">
        <v>139</v>
      </c>
      <c r="N1529" t="s">
        <v>138</v>
      </c>
      <c r="O1529">
        <v>10</v>
      </c>
      <c r="P1529" t="str">
        <f t="shared" si="288"/>
        <v/>
      </c>
      <c r="Q1529" t="str">
        <f t="shared" ca="1" si="283"/>
        <v>cu</v>
      </c>
      <c r="R1529" t="s">
        <v>81</v>
      </c>
      <c r="S1529" t="s">
        <v>147</v>
      </c>
      <c r="T1529">
        <v>2775</v>
      </c>
      <c r="U1529" t="str">
        <f t="shared" ca="1" si="282"/>
        <v>it</v>
      </c>
      <c r="V1529" t="str">
        <f t="shared" si="289"/>
        <v>Cash_sSpellGacha</v>
      </c>
      <c r="W1529">
        <f t="shared" si="290"/>
        <v>10</v>
      </c>
      <c r="X1529" t="str">
        <f t="shared" ca="1" si="291"/>
        <v>cu</v>
      </c>
      <c r="Y1529" t="str">
        <f t="shared" si="292"/>
        <v>GO</v>
      </c>
      <c r="Z1529">
        <f t="shared" si="293"/>
        <v>2775</v>
      </c>
    </row>
    <row r="1530" spans="1:26">
      <c r="A1530" t="str">
        <f t="shared" si="286"/>
        <v>rt5</v>
      </c>
      <c r="B1530" t="str">
        <f t="shared" si="287"/>
        <v>루틴5</v>
      </c>
      <c r="C1530">
        <v>109</v>
      </c>
      <c r="D1530">
        <v>126</v>
      </c>
      <c r="E1530">
        <f t="shared" ca="1" si="284"/>
        <v>4081</v>
      </c>
      <c r="F1530">
        <f ca="1">(60+SUMIF(OFFSET(N1530,-$C1530+1,0,$C1530),"EN",OFFSET(O1530,-$C1530+1,0,$C1530)))*SummonTypeTable!$Q$2</f>
        <v>1733.3333333333333</v>
      </c>
      <c r="G1530" t="str">
        <f ca="1">IF(C1530=1,60*SummonTypeTable!$Q$2-OFFSET(F1530,0,-1),
IF(F1530&lt;&gt;OFFSET(F1530,-1,0),OFFSET(F1530,-1,0)-OFFSET(F1530,0,-1),""))</f>
        <v/>
      </c>
      <c r="H1530" t="str">
        <f ca="1">IF(C1530=1,60*SummonTypeTable!$Q$2/OFFSET(F1530,0,-1),
IF(F1530&lt;&gt;OFFSET(F1530,-1,0),OFFSET(F1530,-1,0)/OFFSET(F1530,0,-1),""))</f>
        <v/>
      </c>
      <c r="I1530">
        <f ca="1">(60+SUMIF(OFFSET(N1530,-$C1530+1,0,$C1530),"EN",OFFSET(O1530,-$C1530+1,0,$C1530))+SUMIF(OFFSET(S1530,-$C1530+1,0,$C1530),"EN",OFFSET(T1530,-$C1530+1,0,$C1530)))*SummonTypeTable!$Q$2</f>
        <v>1733.3333333333333</v>
      </c>
      <c r="J1530" t="str">
        <f ca="1">IF(C1530=1,60*SummonTypeTable!$Q$2-OFFSET(I1530,0,-4),
IF(I1530&lt;&gt;OFFSET(I1530,-1,0),OFFSET(I1530,-1,0)-OFFSET(I1530,0,-4),""))</f>
        <v/>
      </c>
      <c r="K1530" t="str">
        <f ca="1">IF(C1530=1,60*SummonTypeTable!$Q$2/OFFSET(I1530,0,-4),
IF(I1530&lt;&gt;OFFSET(I1530,-1,0),OFFSET(I1530,-1,0)/OFFSET(I1530,0,-4),""))</f>
        <v/>
      </c>
      <c r="L1530" t="str">
        <f t="shared" ca="1" si="285"/>
        <v>cu</v>
      </c>
      <c r="M1530" t="s">
        <v>81</v>
      </c>
      <c r="N1530" t="s">
        <v>147</v>
      </c>
      <c r="O1530">
        <v>5600</v>
      </c>
      <c r="P1530" t="str">
        <f t="shared" si="288"/>
        <v/>
      </c>
      <c r="Q1530" t="str">
        <f t="shared" ca="1" si="283"/>
        <v>cu</v>
      </c>
      <c r="R1530" t="s">
        <v>81</v>
      </c>
      <c r="S1530" t="s">
        <v>147</v>
      </c>
      <c r="T1530">
        <v>2800</v>
      </c>
      <c r="U1530" t="str">
        <f t="shared" ca="1" si="282"/>
        <v>cu</v>
      </c>
      <c r="V1530" t="str">
        <f t="shared" si="289"/>
        <v>GO</v>
      </c>
      <c r="W1530">
        <f t="shared" si="290"/>
        <v>5600</v>
      </c>
      <c r="X1530" t="str">
        <f t="shared" ca="1" si="291"/>
        <v>cu</v>
      </c>
      <c r="Y1530" t="str">
        <f t="shared" si="292"/>
        <v>GO</v>
      </c>
      <c r="Z1530">
        <f t="shared" si="293"/>
        <v>2800</v>
      </c>
    </row>
    <row r="1531" spans="1:26">
      <c r="A1531" t="str">
        <f t="shared" si="286"/>
        <v>rt5</v>
      </c>
      <c r="B1531" t="str">
        <f t="shared" si="287"/>
        <v>루틴5</v>
      </c>
      <c r="C1531">
        <v>110</v>
      </c>
      <c r="D1531">
        <v>87</v>
      </c>
      <c r="E1531">
        <f t="shared" ca="1" si="284"/>
        <v>4168</v>
      </c>
      <c r="F1531">
        <f ca="1">(60+SUMIF(OFFSET(N1531,-$C1531+1,0,$C1531),"EN",OFFSET(O1531,-$C1531+1,0,$C1531)))*SummonTypeTable!$Q$2</f>
        <v>1866.6666666666665</v>
      </c>
      <c r="G1531">
        <f ca="1">IF(C1531=1,60*SummonTypeTable!$Q$2-OFFSET(F1531,0,-1),
IF(F1531&lt;&gt;OFFSET(F1531,-1,0),OFFSET(F1531,-1,0)-OFFSET(F1531,0,-1),""))</f>
        <v>-2434.666666666667</v>
      </c>
      <c r="H1531">
        <f ca="1">IF(C1531=1,60*SummonTypeTable!$Q$2/OFFSET(F1531,0,-1),
IF(F1531&lt;&gt;OFFSET(F1531,-1,0),OFFSET(F1531,-1,0)/OFFSET(F1531,0,-1),""))</f>
        <v>0.41586692258477287</v>
      </c>
      <c r="I1531">
        <f ca="1">(60+SUMIF(OFFSET(N1531,-$C1531+1,0,$C1531),"EN",OFFSET(O1531,-$C1531+1,0,$C1531))+SUMIF(OFFSET(S1531,-$C1531+1,0,$C1531),"EN",OFFSET(T1531,-$C1531+1,0,$C1531)))*SummonTypeTable!$Q$2</f>
        <v>1866.6666666666665</v>
      </c>
      <c r="J1531">
        <f ca="1">IF(C1531=1,60*SummonTypeTable!$Q$2-OFFSET(I1531,0,-4),
IF(I1531&lt;&gt;OFFSET(I1531,-1,0),OFFSET(I1531,-1,0)-OFFSET(I1531,0,-4),""))</f>
        <v>-2434.666666666667</v>
      </c>
      <c r="K1531">
        <f ca="1">IF(C1531=1,60*SummonTypeTable!$Q$2/OFFSET(I1531,0,-4),
IF(I1531&lt;&gt;OFFSET(I1531,-1,0),OFFSET(I1531,-1,0)/OFFSET(I1531,0,-4),""))</f>
        <v>0.41586692258477287</v>
      </c>
      <c r="L1531" t="str">
        <f t="shared" ca="1" si="285"/>
        <v>cu</v>
      </c>
      <c r="M1531" t="s">
        <v>81</v>
      </c>
      <c r="N1531" t="s">
        <v>146</v>
      </c>
      <c r="O1531">
        <v>200</v>
      </c>
      <c r="P1531" t="str">
        <f t="shared" si="288"/>
        <v>에너지너무많음</v>
      </c>
      <c r="Q1531" t="str">
        <f t="shared" ca="1" si="283"/>
        <v>cu</v>
      </c>
      <c r="R1531" t="s">
        <v>81</v>
      </c>
      <c r="S1531" t="s">
        <v>147</v>
      </c>
      <c r="T1531">
        <v>2825</v>
      </c>
      <c r="U1531" t="str">
        <f t="shared" ca="1" si="282"/>
        <v>cu</v>
      </c>
      <c r="V1531" t="str">
        <f t="shared" si="289"/>
        <v>EN</v>
      </c>
      <c r="W1531">
        <f t="shared" si="290"/>
        <v>200</v>
      </c>
      <c r="X1531" t="str">
        <f t="shared" ca="1" si="291"/>
        <v>cu</v>
      </c>
      <c r="Y1531" t="str">
        <f t="shared" si="292"/>
        <v>GO</v>
      </c>
      <c r="Z1531">
        <f t="shared" si="293"/>
        <v>2825</v>
      </c>
    </row>
    <row r="1532" spans="1:26">
      <c r="A1532" t="str">
        <f t="shared" si="286"/>
        <v>rt5</v>
      </c>
      <c r="B1532" t="str">
        <f t="shared" si="287"/>
        <v>루틴5</v>
      </c>
      <c r="C1532">
        <v>111</v>
      </c>
      <c r="D1532">
        <v>45</v>
      </c>
      <c r="E1532">
        <f t="shared" ca="1" si="284"/>
        <v>4213</v>
      </c>
      <c r="F1532">
        <f ca="1">(60+SUMIF(OFFSET(N1532,-$C1532+1,0,$C1532),"EN",OFFSET(O1532,-$C1532+1,0,$C1532)))*SummonTypeTable!$Q$2</f>
        <v>1866.6666666666665</v>
      </c>
      <c r="G1532" t="str">
        <f ca="1">IF(C1532=1,60*SummonTypeTable!$Q$2-OFFSET(F1532,0,-1),
IF(F1532&lt;&gt;OFFSET(F1532,-1,0),OFFSET(F1532,-1,0)-OFFSET(F1532,0,-1),""))</f>
        <v/>
      </c>
      <c r="H1532" t="str">
        <f ca="1">IF(C1532=1,60*SummonTypeTable!$Q$2/OFFSET(F1532,0,-1),
IF(F1532&lt;&gt;OFFSET(F1532,-1,0),OFFSET(F1532,-1,0)/OFFSET(F1532,0,-1),""))</f>
        <v/>
      </c>
      <c r="I1532">
        <f ca="1">(60+SUMIF(OFFSET(N1532,-$C1532+1,0,$C1532),"EN",OFFSET(O1532,-$C1532+1,0,$C1532))+SUMIF(OFFSET(S1532,-$C1532+1,0,$C1532),"EN",OFFSET(T1532,-$C1532+1,0,$C1532)))*SummonTypeTable!$Q$2</f>
        <v>1866.6666666666665</v>
      </c>
      <c r="J1532" t="str">
        <f ca="1">IF(C1532=1,60*SummonTypeTable!$Q$2-OFFSET(I1532,0,-4),
IF(I1532&lt;&gt;OFFSET(I1532,-1,0),OFFSET(I1532,-1,0)-OFFSET(I1532,0,-4),""))</f>
        <v/>
      </c>
      <c r="K1532" t="str">
        <f ca="1">IF(C1532=1,60*SummonTypeTable!$Q$2/OFFSET(I1532,0,-4),
IF(I1532&lt;&gt;OFFSET(I1532,-1,0),OFFSET(I1532,-1,0)/OFFSET(I1532,0,-4),""))</f>
        <v/>
      </c>
      <c r="L1532" t="str">
        <f t="shared" ca="1" si="285"/>
        <v>it</v>
      </c>
      <c r="M1532" t="s">
        <v>139</v>
      </c>
      <c r="N1532" t="s">
        <v>158</v>
      </c>
      <c r="O1532">
        <v>1</v>
      </c>
      <c r="P1532" t="str">
        <f t="shared" si="288"/>
        <v/>
      </c>
      <c r="Q1532" t="str">
        <f t="shared" ca="1" si="283"/>
        <v>cu</v>
      </c>
      <c r="R1532" t="s">
        <v>81</v>
      </c>
      <c r="S1532" t="s">
        <v>147</v>
      </c>
      <c r="T1532">
        <v>2850</v>
      </c>
      <c r="U1532" t="str">
        <f t="shared" ca="1" si="282"/>
        <v>it</v>
      </c>
      <c r="V1532" t="str">
        <f t="shared" si="289"/>
        <v>Cash_sEquipGacha</v>
      </c>
      <c r="W1532">
        <f t="shared" si="290"/>
        <v>1</v>
      </c>
      <c r="X1532" t="str">
        <f t="shared" ca="1" si="291"/>
        <v>cu</v>
      </c>
      <c r="Y1532" t="str">
        <f t="shared" si="292"/>
        <v>GO</v>
      </c>
      <c r="Z1532">
        <f t="shared" si="293"/>
        <v>2850</v>
      </c>
    </row>
    <row r="1533" spans="1:26">
      <c r="A1533" t="str">
        <f t="shared" si="286"/>
        <v>rt5</v>
      </c>
      <c r="B1533" t="str">
        <f t="shared" si="287"/>
        <v>루틴5</v>
      </c>
      <c r="C1533">
        <v>112</v>
      </c>
      <c r="D1533">
        <v>52</v>
      </c>
      <c r="E1533">
        <f t="shared" ca="1" si="284"/>
        <v>4265</v>
      </c>
      <c r="F1533">
        <f ca="1">(60+SUMIF(OFFSET(N1533,-$C1533+1,0,$C1533),"EN",OFFSET(O1533,-$C1533+1,0,$C1533)))*SummonTypeTable!$Q$2</f>
        <v>1866.6666666666665</v>
      </c>
      <c r="G1533" t="str">
        <f ca="1">IF(C1533=1,60*SummonTypeTable!$Q$2-OFFSET(F1533,0,-1),
IF(F1533&lt;&gt;OFFSET(F1533,-1,0),OFFSET(F1533,-1,0)-OFFSET(F1533,0,-1),""))</f>
        <v/>
      </c>
      <c r="H1533" t="str">
        <f ca="1">IF(C1533=1,60*SummonTypeTable!$Q$2/OFFSET(F1533,0,-1),
IF(F1533&lt;&gt;OFFSET(F1533,-1,0),OFFSET(F1533,-1,0)/OFFSET(F1533,0,-1),""))</f>
        <v/>
      </c>
      <c r="I1533">
        <f ca="1">(60+SUMIF(OFFSET(N1533,-$C1533+1,0,$C1533),"EN",OFFSET(O1533,-$C1533+1,0,$C1533))+SUMIF(OFFSET(S1533,-$C1533+1,0,$C1533),"EN",OFFSET(T1533,-$C1533+1,0,$C1533)))*SummonTypeTable!$Q$2</f>
        <v>1866.6666666666665</v>
      </c>
      <c r="J1533" t="str">
        <f ca="1">IF(C1533=1,60*SummonTypeTable!$Q$2-OFFSET(I1533,0,-4),
IF(I1533&lt;&gt;OFFSET(I1533,-1,0),OFFSET(I1533,-1,0)-OFFSET(I1533,0,-4),""))</f>
        <v/>
      </c>
      <c r="K1533" t="str">
        <f ca="1">IF(C1533=1,60*SummonTypeTable!$Q$2/OFFSET(I1533,0,-4),
IF(I1533&lt;&gt;OFFSET(I1533,-1,0),OFFSET(I1533,-1,0)/OFFSET(I1533,0,-4),""))</f>
        <v/>
      </c>
      <c r="L1533" t="str">
        <f t="shared" ca="1" si="285"/>
        <v>cu</v>
      </c>
      <c r="M1533" t="s">
        <v>81</v>
      </c>
      <c r="N1533" t="s">
        <v>147</v>
      </c>
      <c r="O1533">
        <v>5750</v>
      </c>
      <c r="P1533" t="str">
        <f t="shared" si="288"/>
        <v/>
      </c>
      <c r="Q1533" t="str">
        <f t="shared" ca="1" si="283"/>
        <v>cu</v>
      </c>
      <c r="R1533" t="s">
        <v>81</v>
      </c>
      <c r="S1533" t="s">
        <v>147</v>
      </c>
      <c r="T1533">
        <v>2875</v>
      </c>
      <c r="U1533" t="str">
        <f t="shared" ca="1" si="282"/>
        <v>cu</v>
      </c>
      <c r="V1533" t="str">
        <f t="shared" si="289"/>
        <v>GO</v>
      </c>
      <c r="W1533">
        <f t="shared" si="290"/>
        <v>5750</v>
      </c>
      <c r="X1533" t="str">
        <f t="shared" ca="1" si="291"/>
        <v>cu</v>
      </c>
      <c r="Y1533" t="str">
        <f t="shared" si="292"/>
        <v>GO</v>
      </c>
      <c r="Z1533">
        <f t="shared" si="293"/>
        <v>2875</v>
      </c>
    </row>
    <row r="1534" spans="1:26">
      <c r="A1534" t="str">
        <f t="shared" si="286"/>
        <v>rt5</v>
      </c>
      <c r="B1534" t="str">
        <f t="shared" si="287"/>
        <v>루틴5</v>
      </c>
      <c r="C1534">
        <v>113</v>
      </c>
      <c r="D1534">
        <v>79</v>
      </c>
      <c r="E1534">
        <f t="shared" ca="1" si="284"/>
        <v>4344</v>
      </c>
      <c r="F1534">
        <f ca="1">(60+SUMIF(OFFSET(N1534,-$C1534+1,0,$C1534),"EN",OFFSET(O1534,-$C1534+1,0,$C1534)))*SummonTypeTable!$Q$2</f>
        <v>1866.6666666666665</v>
      </c>
      <c r="G1534" t="str">
        <f ca="1">IF(C1534=1,60*SummonTypeTable!$Q$2-OFFSET(F1534,0,-1),
IF(F1534&lt;&gt;OFFSET(F1534,-1,0),OFFSET(F1534,-1,0)-OFFSET(F1534,0,-1),""))</f>
        <v/>
      </c>
      <c r="H1534" t="str">
        <f ca="1">IF(C1534=1,60*SummonTypeTable!$Q$2/OFFSET(F1534,0,-1),
IF(F1534&lt;&gt;OFFSET(F1534,-1,0),OFFSET(F1534,-1,0)/OFFSET(F1534,0,-1),""))</f>
        <v/>
      </c>
      <c r="I1534">
        <f ca="1">(60+SUMIF(OFFSET(N1534,-$C1534+1,0,$C1534),"EN",OFFSET(O1534,-$C1534+1,0,$C1534))+SUMIF(OFFSET(S1534,-$C1534+1,0,$C1534),"EN",OFFSET(T1534,-$C1534+1,0,$C1534)))*SummonTypeTable!$Q$2</f>
        <v>1866.6666666666665</v>
      </c>
      <c r="J1534" t="str">
        <f ca="1">IF(C1534=1,60*SummonTypeTable!$Q$2-OFFSET(I1534,0,-4),
IF(I1534&lt;&gt;OFFSET(I1534,-1,0),OFFSET(I1534,-1,0)-OFFSET(I1534,0,-4),""))</f>
        <v/>
      </c>
      <c r="K1534" t="str">
        <f ca="1">IF(C1534=1,60*SummonTypeTable!$Q$2/OFFSET(I1534,0,-4),
IF(I1534&lt;&gt;OFFSET(I1534,-1,0),OFFSET(I1534,-1,0)/OFFSET(I1534,0,-4),""))</f>
        <v/>
      </c>
      <c r="L1534" t="str">
        <f t="shared" ca="1" si="285"/>
        <v>it</v>
      </c>
      <c r="M1534" t="s">
        <v>139</v>
      </c>
      <c r="N1534" t="s">
        <v>140</v>
      </c>
      <c r="O1534">
        <v>2</v>
      </c>
      <c r="P1534" t="str">
        <f t="shared" si="288"/>
        <v/>
      </c>
      <c r="Q1534" t="str">
        <f t="shared" ca="1" si="283"/>
        <v>cu</v>
      </c>
      <c r="R1534" t="s">
        <v>81</v>
      </c>
      <c r="S1534" t="s">
        <v>147</v>
      </c>
      <c r="T1534">
        <v>2900</v>
      </c>
      <c r="U1534" t="str">
        <f t="shared" ca="1" si="282"/>
        <v>it</v>
      </c>
      <c r="V1534" t="str">
        <f t="shared" si="289"/>
        <v>Cash_sCharacterGacha</v>
      </c>
      <c r="W1534">
        <f t="shared" si="290"/>
        <v>2</v>
      </c>
      <c r="X1534" t="str">
        <f t="shared" ca="1" si="291"/>
        <v>cu</v>
      </c>
      <c r="Y1534" t="str">
        <f t="shared" si="292"/>
        <v>GO</v>
      </c>
      <c r="Z1534">
        <f t="shared" si="293"/>
        <v>2900</v>
      </c>
    </row>
    <row r="1535" spans="1:26">
      <c r="A1535" t="str">
        <f t="shared" si="286"/>
        <v>rt5</v>
      </c>
      <c r="B1535" t="str">
        <f t="shared" si="287"/>
        <v>루틴5</v>
      </c>
      <c r="C1535">
        <v>114</v>
      </c>
      <c r="D1535">
        <v>105</v>
      </c>
      <c r="E1535">
        <f t="shared" ca="1" si="284"/>
        <v>4449</v>
      </c>
      <c r="F1535">
        <f ca="1">(60+SUMIF(OFFSET(N1535,-$C1535+1,0,$C1535),"EN",OFFSET(O1535,-$C1535+1,0,$C1535)))*SummonTypeTable!$Q$2</f>
        <v>1866.6666666666665</v>
      </c>
      <c r="G1535" t="str">
        <f ca="1">IF(C1535=1,60*SummonTypeTable!$Q$2-OFFSET(F1535,0,-1),
IF(F1535&lt;&gt;OFFSET(F1535,-1,0),OFFSET(F1535,-1,0)-OFFSET(F1535,0,-1),""))</f>
        <v/>
      </c>
      <c r="H1535" t="str">
        <f ca="1">IF(C1535=1,60*SummonTypeTable!$Q$2/OFFSET(F1535,0,-1),
IF(F1535&lt;&gt;OFFSET(F1535,-1,0),OFFSET(F1535,-1,0)/OFFSET(F1535,0,-1),""))</f>
        <v/>
      </c>
      <c r="I1535">
        <f ca="1">(60+SUMIF(OFFSET(N1535,-$C1535+1,0,$C1535),"EN",OFFSET(O1535,-$C1535+1,0,$C1535))+SUMIF(OFFSET(S1535,-$C1535+1,0,$C1535),"EN",OFFSET(T1535,-$C1535+1,0,$C1535)))*SummonTypeTable!$Q$2</f>
        <v>1866.6666666666665</v>
      </c>
      <c r="J1535" t="str">
        <f ca="1">IF(C1535=1,60*SummonTypeTable!$Q$2-OFFSET(I1535,0,-4),
IF(I1535&lt;&gt;OFFSET(I1535,-1,0),OFFSET(I1535,-1,0)-OFFSET(I1535,0,-4),""))</f>
        <v/>
      </c>
      <c r="K1535" t="str">
        <f ca="1">IF(C1535=1,60*SummonTypeTable!$Q$2/OFFSET(I1535,0,-4),
IF(I1535&lt;&gt;OFFSET(I1535,-1,0),OFFSET(I1535,-1,0)/OFFSET(I1535,0,-4),""))</f>
        <v/>
      </c>
      <c r="L1535" t="str">
        <f t="shared" ca="1" si="285"/>
        <v>cu</v>
      </c>
      <c r="M1535" t="s">
        <v>81</v>
      </c>
      <c r="N1535" t="s">
        <v>147</v>
      </c>
      <c r="O1535">
        <v>5850</v>
      </c>
      <c r="P1535" t="str">
        <f t="shared" si="288"/>
        <v/>
      </c>
      <c r="Q1535" t="str">
        <f t="shared" ca="1" si="283"/>
        <v>cu</v>
      </c>
      <c r="R1535" t="s">
        <v>81</v>
      </c>
      <c r="S1535" t="s">
        <v>147</v>
      </c>
      <c r="T1535">
        <v>2925</v>
      </c>
      <c r="U1535" t="str">
        <f t="shared" ca="1" si="282"/>
        <v>cu</v>
      </c>
      <c r="V1535" t="str">
        <f t="shared" si="289"/>
        <v>GO</v>
      </c>
      <c r="W1535">
        <f t="shared" si="290"/>
        <v>5850</v>
      </c>
      <c r="X1535" t="str">
        <f t="shared" ca="1" si="291"/>
        <v>cu</v>
      </c>
      <c r="Y1535" t="str">
        <f t="shared" si="292"/>
        <v>GO</v>
      </c>
      <c r="Z1535">
        <f t="shared" si="293"/>
        <v>2925</v>
      </c>
    </row>
    <row r="1536" spans="1:26">
      <c r="A1536" t="str">
        <f t="shared" si="286"/>
        <v>rt5</v>
      </c>
      <c r="B1536" t="str">
        <f t="shared" si="287"/>
        <v>루틴5</v>
      </c>
      <c r="C1536">
        <v>115</v>
      </c>
      <c r="D1536">
        <v>43</v>
      </c>
      <c r="E1536">
        <f t="shared" ca="1" si="284"/>
        <v>4492</v>
      </c>
      <c r="F1536">
        <f ca="1">(60+SUMIF(OFFSET(N1536,-$C1536+1,0,$C1536),"EN",OFFSET(O1536,-$C1536+1,0,$C1536)))*SummonTypeTable!$Q$2</f>
        <v>2013.3333333333333</v>
      </c>
      <c r="G1536">
        <f ca="1">IF(C1536=1,60*SummonTypeTable!$Q$2-OFFSET(F1536,0,-1),
IF(F1536&lt;&gt;OFFSET(F1536,-1,0),OFFSET(F1536,-1,0)-OFFSET(F1536,0,-1),""))</f>
        <v>-2625.3333333333335</v>
      </c>
      <c r="H1536">
        <f ca="1">IF(C1536=1,60*SummonTypeTable!$Q$2/OFFSET(F1536,0,-1),
IF(F1536&lt;&gt;OFFSET(F1536,-1,0),OFFSET(F1536,-1,0)/OFFSET(F1536,0,-1),""))</f>
        <v>0.41555357672899967</v>
      </c>
      <c r="I1536">
        <f ca="1">(60+SUMIF(OFFSET(N1536,-$C1536+1,0,$C1536),"EN",OFFSET(O1536,-$C1536+1,0,$C1536))+SUMIF(OFFSET(S1536,-$C1536+1,0,$C1536),"EN",OFFSET(T1536,-$C1536+1,0,$C1536)))*SummonTypeTable!$Q$2</f>
        <v>2013.3333333333333</v>
      </c>
      <c r="J1536">
        <f ca="1">IF(C1536=1,60*SummonTypeTable!$Q$2-OFFSET(I1536,0,-4),
IF(I1536&lt;&gt;OFFSET(I1536,-1,0),OFFSET(I1536,-1,0)-OFFSET(I1536,0,-4),""))</f>
        <v>-2625.3333333333335</v>
      </c>
      <c r="K1536">
        <f ca="1">IF(C1536=1,60*SummonTypeTable!$Q$2/OFFSET(I1536,0,-4),
IF(I1536&lt;&gt;OFFSET(I1536,-1,0),OFFSET(I1536,-1,0)/OFFSET(I1536,0,-4),""))</f>
        <v>0.41555357672899967</v>
      </c>
      <c r="L1536" t="str">
        <f t="shared" ca="1" si="285"/>
        <v>cu</v>
      </c>
      <c r="M1536" t="s">
        <v>81</v>
      </c>
      <c r="N1536" t="s">
        <v>146</v>
      </c>
      <c r="O1536">
        <v>220</v>
      </c>
      <c r="P1536" t="str">
        <f t="shared" si="288"/>
        <v>에너지너무많음</v>
      </c>
      <c r="Q1536" t="str">
        <f t="shared" ca="1" si="283"/>
        <v>cu</v>
      </c>
      <c r="R1536" t="s">
        <v>81</v>
      </c>
      <c r="S1536" t="s">
        <v>147</v>
      </c>
      <c r="T1536">
        <v>2950</v>
      </c>
      <c r="U1536" t="str">
        <f t="shared" ca="1" si="282"/>
        <v>cu</v>
      </c>
      <c r="V1536" t="str">
        <f t="shared" si="289"/>
        <v>EN</v>
      </c>
      <c r="W1536">
        <f t="shared" si="290"/>
        <v>220</v>
      </c>
      <c r="X1536" t="str">
        <f t="shared" ca="1" si="291"/>
        <v>cu</v>
      </c>
      <c r="Y1536" t="str">
        <f t="shared" si="292"/>
        <v>GO</v>
      </c>
      <c r="Z1536">
        <f t="shared" si="293"/>
        <v>2950</v>
      </c>
    </row>
    <row r="1537" spans="1:26">
      <c r="A1537" t="str">
        <f t="shared" si="286"/>
        <v>rt5</v>
      </c>
      <c r="B1537" t="str">
        <f t="shared" si="287"/>
        <v>루틴5</v>
      </c>
      <c r="C1537">
        <v>116</v>
      </c>
      <c r="D1537">
        <v>87</v>
      </c>
      <c r="E1537">
        <f t="shared" ca="1" si="284"/>
        <v>4579</v>
      </c>
      <c r="F1537">
        <f ca="1">(60+SUMIF(OFFSET(N1537,-$C1537+1,0,$C1537),"EN",OFFSET(O1537,-$C1537+1,0,$C1537)))*SummonTypeTable!$Q$2</f>
        <v>2013.3333333333333</v>
      </c>
      <c r="G1537" t="str">
        <f ca="1">IF(C1537=1,60*SummonTypeTable!$Q$2-OFFSET(F1537,0,-1),
IF(F1537&lt;&gt;OFFSET(F1537,-1,0),OFFSET(F1537,-1,0)-OFFSET(F1537,0,-1),""))</f>
        <v/>
      </c>
      <c r="H1537" t="str">
        <f ca="1">IF(C1537=1,60*SummonTypeTable!$Q$2/OFFSET(F1537,0,-1),
IF(F1537&lt;&gt;OFFSET(F1537,-1,0),OFFSET(F1537,-1,0)/OFFSET(F1537,0,-1),""))</f>
        <v/>
      </c>
      <c r="I1537">
        <f ca="1">(60+SUMIF(OFFSET(N1537,-$C1537+1,0,$C1537),"EN",OFFSET(O1537,-$C1537+1,0,$C1537))+SUMIF(OFFSET(S1537,-$C1537+1,0,$C1537),"EN",OFFSET(T1537,-$C1537+1,0,$C1537)))*SummonTypeTable!$Q$2</f>
        <v>2013.3333333333333</v>
      </c>
      <c r="J1537" t="str">
        <f ca="1">IF(C1537=1,60*SummonTypeTable!$Q$2-OFFSET(I1537,0,-4),
IF(I1537&lt;&gt;OFFSET(I1537,-1,0),OFFSET(I1537,-1,0)-OFFSET(I1537,0,-4),""))</f>
        <v/>
      </c>
      <c r="K1537" t="str">
        <f ca="1">IF(C1537=1,60*SummonTypeTable!$Q$2/OFFSET(I1537,0,-4),
IF(I1537&lt;&gt;OFFSET(I1537,-1,0),OFFSET(I1537,-1,0)/OFFSET(I1537,0,-4),""))</f>
        <v/>
      </c>
      <c r="L1537" t="str">
        <f t="shared" ca="1" si="285"/>
        <v>it</v>
      </c>
      <c r="M1537" t="s">
        <v>139</v>
      </c>
      <c r="N1537" t="s">
        <v>158</v>
      </c>
      <c r="O1537">
        <v>1</v>
      </c>
      <c r="P1537" t="str">
        <f t="shared" si="288"/>
        <v/>
      </c>
      <c r="Q1537" t="str">
        <f t="shared" ca="1" si="283"/>
        <v>cu</v>
      </c>
      <c r="R1537" t="s">
        <v>81</v>
      </c>
      <c r="S1537" t="s">
        <v>147</v>
      </c>
      <c r="T1537">
        <v>2975</v>
      </c>
      <c r="U1537" t="str">
        <f t="shared" ca="1" si="282"/>
        <v>it</v>
      </c>
      <c r="V1537" t="str">
        <f t="shared" si="289"/>
        <v>Cash_sEquipGacha</v>
      </c>
      <c r="W1537">
        <f t="shared" si="290"/>
        <v>1</v>
      </c>
      <c r="X1537" t="str">
        <f t="shared" ca="1" si="291"/>
        <v>cu</v>
      </c>
      <c r="Y1537" t="str">
        <f t="shared" si="292"/>
        <v>GO</v>
      </c>
      <c r="Z1537">
        <f t="shared" si="293"/>
        <v>2975</v>
      </c>
    </row>
    <row r="1538" spans="1:26">
      <c r="A1538" t="str">
        <f t="shared" si="286"/>
        <v>rt5</v>
      </c>
      <c r="B1538" t="str">
        <f t="shared" si="287"/>
        <v>루틴5</v>
      </c>
      <c r="C1538">
        <v>117</v>
      </c>
      <c r="D1538">
        <v>146</v>
      </c>
      <c r="E1538">
        <f t="shared" ca="1" si="284"/>
        <v>4725</v>
      </c>
      <c r="F1538">
        <f ca="1">(60+SUMIF(OFFSET(N1538,-$C1538+1,0,$C1538),"EN",OFFSET(O1538,-$C1538+1,0,$C1538)))*SummonTypeTable!$Q$2</f>
        <v>2013.3333333333333</v>
      </c>
      <c r="G1538" t="str">
        <f ca="1">IF(C1538=1,60*SummonTypeTable!$Q$2-OFFSET(F1538,0,-1),
IF(F1538&lt;&gt;OFFSET(F1538,-1,0),OFFSET(F1538,-1,0)-OFFSET(F1538,0,-1),""))</f>
        <v/>
      </c>
      <c r="H1538" t="str">
        <f ca="1">IF(C1538=1,60*SummonTypeTable!$Q$2/OFFSET(F1538,0,-1),
IF(F1538&lt;&gt;OFFSET(F1538,-1,0),OFFSET(F1538,-1,0)/OFFSET(F1538,0,-1),""))</f>
        <v/>
      </c>
      <c r="I1538">
        <f ca="1">(60+SUMIF(OFFSET(N1538,-$C1538+1,0,$C1538),"EN",OFFSET(O1538,-$C1538+1,0,$C1538))+SUMIF(OFFSET(S1538,-$C1538+1,0,$C1538),"EN",OFFSET(T1538,-$C1538+1,0,$C1538)))*SummonTypeTable!$Q$2</f>
        <v>2013.3333333333333</v>
      </c>
      <c r="J1538" t="str">
        <f ca="1">IF(C1538=1,60*SummonTypeTable!$Q$2-OFFSET(I1538,0,-4),
IF(I1538&lt;&gt;OFFSET(I1538,-1,0),OFFSET(I1538,-1,0)-OFFSET(I1538,0,-4),""))</f>
        <v/>
      </c>
      <c r="K1538" t="str">
        <f ca="1">IF(C1538=1,60*SummonTypeTable!$Q$2/OFFSET(I1538,0,-4),
IF(I1538&lt;&gt;OFFSET(I1538,-1,0),OFFSET(I1538,-1,0)/OFFSET(I1538,0,-4),""))</f>
        <v/>
      </c>
      <c r="L1538" t="str">
        <f t="shared" ca="1" si="285"/>
        <v>cu</v>
      </c>
      <c r="M1538" t="s">
        <v>81</v>
      </c>
      <c r="N1538" t="s">
        <v>147</v>
      </c>
      <c r="O1538">
        <v>6000</v>
      </c>
      <c r="P1538" t="str">
        <f t="shared" si="288"/>
        <v/>
      </c>
      <c r="Q1538" t="str">
        <f t="shared" ca="1" si="283"/>
        <v>cu</v>
      </c>
      <c r="R1538" t="s">
        <v>81</v>
      </c>
      <c r="S1538" t="s">
        <v>147</v>
      </c>
      <c r="T1538">
        <v>3000</v>
      </c>
      <c r="U1538" t="str">
        <f t="shared" ref="U1538:U1601" ca="1" si="294">IF(LEN(L1538)=0,"",L1538)</f>
        <v>cu</v>
      </c>
      <c r="V1538" t="str">
        <f t="shared" si="289"/>
        <v>GO</v>
      </c>
      <c r="W1538">
        <f t="shared" si="290"/>
        <v>6000</v>
      </c>
      <c r="X1538" t="str">
        <f t="shared" ca="1" si="291"/>
        <v>cu</v>
      </c>
      <c r="Y1538" t="str">
        <f t="shared" si="292"/>
        <v>GO</v>
      </c>
      <c r="Z1538">
        <f t="shared" si="293"/>
        <v>3000</v>
      </c>
    </row>
    <row r="1539" spans="1:26">
      <c r="A1539" t="str">
        <f t="shared" si="286"/>
        <v>rt5</v>
      </c>
      <c r="B1539" t="str">
        <f t="shared" si="287"/>
        <v>루틴5</v>
      </c>
      <c r="C1539">
        <v>118</v>
      </c>
      <c r="D1539">
        <v>107</v>
      </c>
      <c r="E1539">
        <f t="shared" ca="1" si="284"/>
        <v>4832</v>
      </c>
      <c r="F1539">
        <f ca="1">(60+SUMIF(OFFSET(N1539,-$C1539+1,0,$C1539),"EN",OFFSET(O1539,-$C1539+1,0,$C1539)))*SummonTypeTable!$Q$2</f>
        <v>2013.3333333333333</v>
      </c>
      <c r="G1539" t="str">
        <f ca="1">IF(C1539=1,60*SummonTypeTable!$Q$2-OFFSET(F1539,0,-1),
IF(F1539&lt;&gt;OFFSET(F1539,-1,0),OFFSET(F1539,-1,0)-OFFSET(F1539,0,-1),""))</f>
        <v/>
      </c>
      <c r="H1539" t="str">
        <f ca="1">IF(C1539=1,60*SummonTypeTable!$Q$2/OFFSET(F1539,0,-1),
IF(F1539&lt;&gt;OFFSET(F1539,-1,0),OFFSET(F1539,-1,0)/OFFSET(F1539,0,-1),""))</f>
        <v/>
      </c>
      <c r="I1539">
        <f ca="1">(60+SUMIF(OFFSET(N1539,-$C1539+1,0,$C1539),"EN",OFFSET(O1539,-$C1539+1,0,$C1539))+SUMIF(OFFSET(S1539,-$C1539+1,0,$C1539),"EN",OFFSET(T1539,-$C1539+1,0,$C1539)))*SummonTypeTable!$Q$2</f>
        <v>2013.3333333333333</v>
      </c>
      <c r="J1539" t="str">
        <f ca="1">IF(C1539=1,60*SummonTypeTable!$Q$2-OFFSET(I1539,0,-4),
IF(I1539&lt;&gt;OFFSET(I1539,-1,0),OFFSET(I1539,-1,0)-OFFSET(I1539,0,-4),""))</f>
        <v/>
      </c>
      <c r="K1539" t="str">
        <f ca="1">IF(C1539=1,60*SummonTypeTable!$Q$2/OFFSET(I1539,0,-4),
IF(I1539&lt;&gt;OFFSET(I1539,-1,0),OFFSET(I1539,-1,0)/OFFSET(I1539,0,-4),""))</f>
        <v/>
      </c>
      <c r="L1539" t="str">
        <f t="shared" ca="1" si="285"/>
        <v>cu</v>
      </c>
      <c r="M1539" t="s">
        <v>81</v>
      </c>
      <c r="N1539" t="s">
        <v>153</v>
      </c>
      <c r="O1539">
        <v>21</v>
      </c>
      <c r="P1539" t="str">
        <f t="shared" si="288"/>
        <v/>
      </c>
      <c r="Q1539" t="str">
        <f t="shared" ca="1" si="283"/>
        <v>cu</v>
      </c>
      <c r="R1539" t="s">
        <v>81</v>
      </c>
      <c r="S1539" t="s">
        <v>153</v>
      </c>
      <c r="T1539">
        <v>7</v>
      </c>
      <c r="U1539" t="str">
        <f t="shared" ca="1" si="294"/>
        <v>cu</v>
      </c>
      <c r="V1539" t="str">
        <f t="shared" si="289"/>
        <v>DI</v>
      </c>
      <c r="W1539">
        <f t="shared" si="290"/>
        <v>21</v>
      </c>
      <c r="X1539" t="str">
        <f t="shared" ca="1" si="291"/>
        <v>cu</v>
      </c>
      <c r="Y1539" t="str">
        <f t="shared" si="292"/>
        <v>DI</v>
      </c>
      <c r="Z1539">
        <f t="shared" si="293"/>
        <v>7</v>
      </c>
    </row>
    <row r="1540" spans="1:26">
      <c r="A1540" t="str">
        <f t="shared" si="286"/>
        <v>rt5</v>
      </c>
      <c r="B1540" t="str">
        <f t="shared" si="287"/>
        <v>루틴5</v>
      </c>
      <c r="C1540">
        <v>119</v>
      </c>
      <c r="D1540">
        <v>45</v>
      </c>
      <c r="E1540">
        <f t="shared" ca="1" si="284"/>
        <v>4877</v>
      </c>
      <c r="F1540">
        <f ca="1">(60+SUMIF(OFFSET(N1540,-$C1540+1,0,$C1540),"EN",OFFSET(O1540,-$C1540+1,0,$C1540)))*SummonTypeTable!$Q$2</f>
        <v>2013.3333333333333</v>
      </c>
      <c r="G1540" t="str">
        <f ca="1">IF(C1540=1,60*SummonTypeTable!$Q$2-OFFSET(F1540,0,-1),
IF(F1540&lt;&gt;OFFSET(F1540,-1,0),OFFSET(F1540,-1,0)-OFFSET(F1540,0,-1),""))</f>
        <v/>
      </c>
      <c r="H1540" t="str">
        <f ca="1">IF(C1540=1,60*SummonTypeTable!$Q$2/OFFSET(F1540,0,-1),
IF(F1540&lt;&gt;OFFSET(F1540,-1,0),OFFSET(F1540,-1,0)/OFFSET(F1540,0,-1),""))</f>
        <v/>
      </c>
      <c r="I1540">
        <f ca="1">(60+SUMIF(OFFSET(N1540,-$C1540+1,0,$C1540),"EN",OFFSET(O1540,-$C1540+1,0,$C1540))+SUMIF(OFFSET(S1540,-$C1540+1,0,$C1540),"EN",OFFSET(T1540,-$C1540+1,0,$C1540)))*SummonTypeTable!$Q$2</f>
        <v>2013.3333333333333</v>
      </c>
      <c r="J1540" t="str">
        <f ca="1">IF(C1540=1,60*SummonTypeTable!$Q$2-OFFSET(I1540,0,-4),
IF(I1540&lt;&gt;OFFSET(I1540,-1,0),OFFSET(I1540,-1,0)-OFFSET(I1540,0,-4),""))</f>
        <v/>
      </c>
      <c r="K1540" t="str">
        <f ca="1">IF(C1540=1,60*SummonTypeTable!$Q$2/OFFSET(I1540,0,-4),
IF(I1540&lt;&gt;OFFSET(I1540,-1,0),OFFSET(I1540,-1,0)/OFFSET(I1540,0,-4),""))</f>
        <v/>
      </c>
      <c r="L1540" t="str">
        <f t="shared" ca="1" si="285"/>
        <v>cu</v>
      </c>
      <c r="M1540" t="s">
        <v>81</v>
      </c>
      <c r="N1540" t="s">
        <v>147</v>
      </c>
      <c r="O1540">
        <v>6100</v>
      </c>
      <c r="P1540" t="str">
        <f t="shared" si="288"/>
        <v/>
      </c>
      <c r="Q1540" t="str">
        <f t="shared" ref="Q1540:Q1603" ca="1" si="295">IF(ISBLANK(R1540),"",
VLOOKUP(R1540,OFFSET(INDIRECT("$A:$B"),0,MATCH(R$1&amp;"_Verify",INDIRECT("$1:$1"),0)-1),2,0)
)</f>
        <v>cu</v>
      </c>
      <c r="R1540" t="s">
        <v>81</v>
      </c>
      <c r="S1540" t="s">
        <v>147</v>
      </c>
      <c r="T1540">
        <v>3050</v>
      </c>
      <c r="U1540" t="str">
        <f t="shared" ca="1" si="294"/>
        <v>cu</v>
      </c>
      <c r="V1540" t="str">
        <f t="shared" si="289"/>
        <v>GO</v>
      </c>
      <c r="W1540">
        <f t="shared" si="290"/>
        <v>6100</v>
      </c>
      <c r="X1540" t="str">
        <f t="shared" ca="1" si="291"/>
        <v>cu</v>
      </c>
      <c r="Y1540" t="str">
        <f t="shared" si="292"/>
        <v>GO</v>
      </c>
      <c r="Z1540">
        <f t="shared" si="293"/>
        <v>3050</v>
      </c>
    </row>
    <row r="1541" spans="1:26">
      <c r="A1541" t="str">
        <f t="shared" si="286"/>
        <v>rt5</v>
      </c>
      <c r="B1541" t="str">
        <f t="shared" si="287"/>
        <v>루틴5</v>
      </c>
      <c r="C1541">
        <v>120</v>
      </c>
      <c r="D1541">
        <v>63</v>
      </c>
      <c r="E1541">
        <f t="shared" ca="1" si="284"/>
        <v>4940</v>
      </c>
      <c r="F1541">
        <f ca="1">(60+SUMIF(OFFSET(N1541,-$C1541+1,0,$C1541),"EN",OFFSET(O1541,-$C1541+1,0,$C1541)))*SummonTypeTable!$Q$2</f>
        <v>2013.3333333333333</v>
      </c>
      <c r="G1541" t="str">
        <f ca="1">IF(C1541=1,60*SummonTypeTable!$Q$2-OFFSET(F1541,0,-1),
IF(F1541&lt;&gt;OFFSET(F1541,-1,0),OFFSET(F1541,-1,0)-OFFSET(F1541,0,-1),""))</f>
        <v/>
      </c>
      <c r="H1541" t="str">
        <f ca="1">IF(C1541=1,60*SummonTypeTable!$Q$2/OFFSET(F1541,0,-1),
IF(F1541&lt;&gt;OFFSET(F1541,-1,0),OFFSET(F1541,-1,0)/OFFSET(F1541,0,-1),""))</f>
        <v/>
      </c>
      <c r="I1541">
        <f ca="1">(60+SUMIF(OFFSET(N1541,-$C1541+1,0,$C1541),"EN",OFFSET(O1541,-$C1541+1,0,$C1541))+SUMIF(OFFSET(S1541,-$C1541+1,0,$C1541),"EN",OFFSET(T1541,-$C1541+1,0,$C1541)))*SummonTypeTable!$Q$2</f>
        <v>2013.3333333333333</v>
      </c>
      <c r="J1541" t="str">
        <f ca="1">IF(C1541=1,60*SummonTypeTable!$Q$2-OFFSET(I1541,0,-4),
IF(I1541&lt;&gt;OFFSET(I1541,-1,0),OFFSET(I1541,-1,0)-OFFSET(I1541,0,-4),""))</f>
        <v/>
      </c>
      <c r="K1541" t="str">
        <f ca="1">IF(C1541=1,60*SummonTypeTable!$Q$2/OFFSET(I1541,0,-4),
IF(I1541&lt;&gt;OFFSET(I1541,-1,0),OFFSET(I1541,-1,0)/OFFSET(I1541,0,-4),""))</f>
        <v/>
      </c>
      <c r="L1541" t="str">
        <f t="shared" ca="1" si="285"/>
        <v>it</v>
      </c>
      <c r="M1541" t="s">
        <v>139</v>
      </c>
      <c r="N1541" t="s">
        <v>158</v>
      </c>
      <c r="O1541">
        <v>1</v>
      </c>
      <c r="P1541" t="str">
        <f t="shared" si="288"/>
        <v/>
      </c>
      <c r="Q1541" t="str">
        <f t="shared" ca="1" si="295"/>
        <v>cu</v>
      </c>
      <c r="R1541" t="s">
        <v>81</v>
      </c>
      <c r="S1541" t="s">
        <v>147</v>
      </c>
      <c r="T1541">
        <v>3075</v>
      </c>
      <c r="U1541" t="str">
        <f t="shared" ca="1" si="294"/>
        <v>it</v>
      </c>
      <c r="V1541" t="str">
        <f t="shared" si="289"/>
        <v>Cash_sEquipGacha</v>
      </c>
      <c r="W1541">
        <f t="shared" si="290"/>
        <v>1</v>
      </c>
      <c r="X1541" t="str">
        <f t="shared" ca="1" si="291"/>
        <v>cu</v>
      </c>
      <c r="Y1541" t="str">
        <f t="shared" si="292"/>
        <v>GO</v>
      </c>
      <c r="Z1541">
        <f t="shared" si="293"/>
        <v>3075</v>
      </c>
    </row>
    <row r="1542" spans="1:26">
      <c r="A1542" t="str">
        <f t="shared" si="286"/>
        <v>rt5</v>
      </c>
      <c r="B1542" t="str">
        <f t="shared" si="287"/>
        <v>루틴5</v>
      </c>
      <c r="C1542">
        <v>121</v>
      </c>
      <c r="D1542">
        <v>248</v>
      </c>
      <c r="E1542">
        <f t="shared" ca="1" si="284"/>
        <v>5188</v>
      </c>
      <c r="F1542">
        <f ca="1">(60+SUMIF(OFFSET(N1542,-$C1542+1,0,$C1542),"EN",OFFSET(O1542,-$C1542+1,0,$C1542)))*SummonTypeTable!$Q$2</f>
        <v>2146.6666666666665</v>
      </c>
      <c r="G1542">
        <f ca="1">IF(C1542=1,60*SummonTypeTable!$Q$2-OFFSET(F1542,0,-1),
IF(F1542&lt;&gt;OFFSET(F1542,-1,0),OFFSET(F1542,-1,0)-OFFSET(F1542,0,-1),""))</f>
        <v>-3174.666666666667</v>
      </c>
      <c r="H1542">
        <f ca="1">IF(C1542=1,60*SummonTypeTable!$Q$2/OFFSET(F1542,0,-1),
IF(F1542&lt;&gt;OFFSET(F1542,-1,0),OFFSET(F1542,-1,0)/OFFSET(F1542,0,-1),""))</f>
        <v>0.38807504497558465</v>
      </c>
      <c r="I1542">
        <f ca="1">(60+SUMIF(OFFSET(N1542,-$C1542+1,0,$C1542),"EN",OFFSET(O1542,-$C1542+1,0,$C1542))+SUMIF(OFFSET(S1542,-$C1542+1,0,$C1542),"EN",OFFSET(T1542,-$C1542+1,0,$C1542)))*SummonTypeTable!$Q$2</f>
        <v>2146.6666666666665</v>
      </c>
      <c r="J1542">
        <f ca="1">IF(C1542=1,60*SummonTypeTable!$Q$2-OFFSET(I1542,0,-4),
IF(I1542&lt;&gt;OFFSET(I1542,-1,0),OFFSET(I1542,-1,0)-OFFSET(I1542,0,-4),""))</f>
        <v>-3174.666666666667</v>
      </c>
      <c r="K1542">
        <f ca="1">IF(C1542=1,60*SummonTypeTable!$Q$2/OFFSET(I1542,0,-4),
IF(I1542&lt;&gt;OFFSET(I1542,-1,0),OFFSET(I1542,-1,0)/OFFSET(I1542,0,-4),""))</f>
        <v>0.38807504497558465</v>
      </c>
      <c r="L1542" t="str">
        <f t="shared" ca="1" si="285"/>
        <v>cu</v>
      </c>
      <c r="M1542" t="s">
        <v>81</v>
      </c>
      <c r="N1542" t="s">
        <v>146</v>
      </c>
      <c r="O1542">
        <v>200</v>
      </c>
      <c r="P1542" t="str">
        <f t="shared" si="288"/>
        <v>에너지너무많음</v>
      </c>
      <c r="Q1542" t="str">
        <f t="shared" ca="1" si="295"/>
        <v>cu</v>
      </c>
      <c r="R1542" t="s">
        <v>81</v>
      </c>
      <c r="S1542" t="s">
        <v>147</v>
      </c>
      <c r="T1542">
        <v>3100</v>
      </c>
      <c r="U1542" t="str">
        <f t="shared" ca="1" si="294"/>
        <v>cu</v>
      </c>
      <c r="V1542" t="str">
        <f t="shared" si="289"/>
        <v>EN</v>
      </c>
      <c r="W1542">
        <f t="shared" si="290"/>
        <v>200</v>
      </c>
      <c r="X1542" t="str">
        <f t="shared" ca="1" si="291"/>
        <v>cu</v>
      </c>
      <c r="Y1542" t="str">
        <f t="shared" si="292"/>
        <v>GO</v>
      </c>
      <c r="Z1542">
        <f t="shared" si="293"/>
        <v>3100</v>
      </c>
    </row>
    <row r="1543" spans="1:26">
      <c r="A1543" t="str">
        <f t="shared" si="286"/>
        <v>rt5</v>
      </c>
      <c r="B1543" t="str">
        <f t="shared" si="287"/>
        <v>루틴5</v>
      </c>
      <c r="C1543">
        <v>122</v>
      </c>
      <c r="D1543">
        <v>39</v>
      </c>
      <c r="E1543">
        <f t="shared" ref="E1543:E1606" ca="1" si="296">IF(A1543&lt;&gt;OFFSET(A1543,-1,0),D1543,OFFSET(E1543,-1,0)+D1543)</f>
        <v>5227</v>
      </c>
      <c r="F1543">
        <f ca="1">(60+SUMIF(OFFSET(N1543,-$C1543+1,0,$C1543),"EN",OFFSET(O1543,-$C1543+1,0,$C1543)))*SummonTypeTable!$Q$2</f>
        <v>2146.6666666666665</v>
      </c>
      <c r="G1543" t="str">
        <f ca="1">IF(C1543=1,60*SummonTypeTable!$Q$2-OFFSET(F1543,0,-1),
IF(F1543&lt;&gt;OFFSET(F1543,-1,0),OFFSET(F1543,-1,0)-OFFSET(F1543,0,-1),""))</f>
        <v/>
      </c>
      <c r="H1543" t="str">
        <f ca="1">IF(C1543=1,60*SummonTypeTable!$Q$2/OFFSET(F1543,0,-1),
IF(F1543&lt;&gt;OFFSET(F1543,-1,0),OFFSET(F1543,-1,0)/OFFSET(F1543,0,-1),""))</f>
        <v/>
      </c>
      <c r="I1543">
        <f ca="1">(60+SUMIF(OFFSET(N1543,-$C1543+1,0,$C1543),"EN",OFFSET(O1543,-$C1543+1,0,$C1543))+SUMIF(OFFSET(S1543,-$C1543+1,0,$C1543),"EN",OFFSET(T1543,-$C1543+1,0,$C1543)))*SummonTypeTable!$Q$2</f>
        <v>2146.6666666666665</v>
      </c>
      <c r="J1543" t="str">
        <f ca="1">IF(C1543=1,60*SummonTypeTable!$Q$2-OFFSET(I1543,0,-4),
IF(I1543&lt;&gt;OFFSET(I1543,-1,0),OFFSET(I1543,-1,0)-OFFSET(I1543,0,-4),""))</f>
        <v/>
      </c>
      <c r="K1543" t="str">
        <f ca="1">IF(C1543=1,60*SummonTypeTable!$Q$2/OFFSET(I1543,0,-4),
IF(I1543&lt;&gt;OFFSET(I1543,-1,0),OFFSET(I1543,-1,0)/OFFSET(I1543,0,-4),""))</f>
        <v/>
      </c>
      <c r="L1543" t="str">
        <f t="shared" ca="1" si="285"/>
        <v>cu</v>
      </c>
      <c r="M1543" t="s">
        <v>81</v>
      </c>
      <c r="N1543" t="s">
        <v>147</v>
      </c>
      <c r="O1543">
        <v>6250</v>
      </c>
      <c r="P1543" t="str">
        <f t="shared" si="288"/>
        <v/>
      </c>
      <c r="Q1543" t="str">
        <f t="shared" ca="1" si="295"/>
        <v>cu</v>
      </c>
      <c r="R1543" t="s">
        <v>81</v>
      </c>
      <c r="S1543" t="s">
        <v>147</v>
      </c>
      <c r="T1543">
        <v>3125</v>
      </c>
      <c r="U1543" t="str">
        <f t="shared" ca="1" si="294"/>
        <v>cu</v>
      </c>
      <c r="V1543" t="str">
        <f t="shared" si="289"/>
        <v>GO</v>
      </c>
      <c r="W1543">
        <f t="shared" si="290"/>
        <v>6250</v>
      </c>
      <c r="X1543" t="str">
        <f t="shared" ca="1" si="291"/>
        <v>cu</v>
      </c>
      <c r="Y1543" t="str">
        <f t="shared" si="292"/>
        <v>GO</v>
      </c>
      <c r="Z1543">
        <f t="shared" si="293"/>
        <v>3125</v>
      </c>
    </row>
    <row r="1544" spans="1:26">
      <c r="A1544" t="str">
        <f t="shared" si="286"/>
        <v>rt5</v>
      </c>
      <c r="B1544" t="str">
        <f t="shared" si="287"/>
        <v>루틴5</v>
      </c>
      <c r="C1544">
        <v>123</v>
      </c>
      <c r="D1544">
        <v>65</v>
      </c>
      <c r="E1544">
        <f t="shared" ca="1" si="296"/>
        <v>5292</v>
      </c>
      <c r="F1544">
        <f ca="1">(60+SUMIF(OFFSET(N1544,-$C1544+1,0,$C1544),"EN",OFFSET(O1544,-$C1544+1,0,$C1544)))*SummonTypeTable!$Q$2</f>
        <v>2146.6666666666665</v>
      </c>
      <c r="G1544" t="str">
        <f ca="1">IF(C1544=1,60*SummonTypeTable!$Q$2-OFFSET(F1544,0,-1),
IF(F1544&lt;&gt;OFFSET(F1544,-1,0),OFFSET(F1544,-1,0)-OFFSET(F1544,0,-1),""))</f>
        <v/>
      </c>
      <c r="H1544" t="str">
        <f ca="1">IF(C1544=1,60*SummonTypeTable!$Q$2/OFFSET(F1544,0,-1),
IF(F1544&lt;&gt;OFFSET(F1544,-1,0),OFFSET(F1544,-1,0)/OFFSET(F1544,0,-1),""))</f>
        <v/>
      </c>
      <c r="I1544">
        <f ca="1">(60+SUMIF(OFFSET(N1544,-$C1544+1,0,$C1544),"EN",OFFSET(O1544,-$C1544+1,0,$C1544))+SUMIF(OFFSET(S1544,-$C1544+1,0,$C1544),"EN",OFFSET(T1544,-$C1544+1,0,$C1544)))*SummonTypeTable!$Q$2</f>
        <v>2146.6666666666665</v>
      </c>
      <c r="J1544" t="str">
        <f ca="1">IF(C1544=1,60*SummonTypeTable!$Q$2-OFFSET(I1544,0,-4),
IF(I1544&lt;&gt;OFFSET(I1544,-1,0),OFFSET(I1544,-1,0)-OFFSET(I1544,0,-4),""))</f>
        <v/>
      </c>
      <c r="K1544" t="str">
        <f ca="1">IF(C1544=1,60*SummonTypeTable!$Q$2/OFFSET(I1544,0,-4),
IF(I1544&lt;&gt;OFFSET(I1544,-1,0),OFFSET(I1544,-1,0)/OFFSET(I1544,0,-4),""))</f>
        <v/>
      </c>
      <c r="L1544" t="str">
        <f t="shared" ca="1" si="285"/>
        <v>it</v>
      </c>
      <c r="M1544" t="s">
        <v>139</v>
      </c>
      <c r="N1544" t="s">
        <v>140</v>
      </c>
      <c r="O1544">
        <v>1</v>
      </c>
      <c r="P1544" t="str">
        <f t="shared" si="288"/>
        <v/>
      </c>
      <c r="Q1544" t="str">
        <f t="shared" ca="1" si="295"/>
        <v>cu</v>
      </c>
      <c r="R1544" t="s">
        <v>81</v>
      </c>
      <c r="S1544" t="s">
        <v>147</v>
      </c>
      <c r="T1544">
        <v>3150</v>
      </c>
      <c r="U1544" t="str">
        <f t="shared" ca="1" si="294"/>
        <v>it</v>
      </c>
      <c r="V1544" t="str">
        <f t="shared" si="289"/>
        <v>Cash_sCharacterGacha</v>
      </c>
      <c r="W1544">
        <f t="shared" si="290"/>
        <v>1</v>
      </c>
      <c r="X1544" t="str">
        <f t="shared" ca="1" si="291"/>
        <v>cu</v>
      </c>
      <c r="Y1544" t="str">
        <f t="shared" si="292"/>
        <v>GO</v>
      </c>
      <c r="Z1544">
        <f t="shared" si="293"/>
        <v>3150</v>
      </c>
    </row>
    <row r="1545" spans="1:26">
      <c r="A1545" t="str">
        <f t="shared" si="286"/>
        <v>rt5</v>
      </c>
      <c r="B1545" t="str">
        <f t="shared" si="287"/>
        <v>루틴5</v>
      </c>
      <c r="C1545">
        <v>124</v>
      </c>
      <c r="D1545">
        <v>102</v>
      </c>
      <c r="E1545">
        <f t="shared" ca="1" si="296"/>
        <v>5394</v>
      </c>
      <c r="F1545">
        <f ca="1">(60+SUMIF(OFFSET(N1545,-$C1545+1,0,$C1545),"EN",OFFSET(O1545,-$C1545+1,0,$C1545)))*SummonTypeTable!$Q$2</f>
        <v>2146.6666666666665</v>
      </c>
      <c r="G1545" t="str">
        <f ca="1">IF(C1545=1,60*SummonTypeTable!$Q$2-OFFSET(F1545,0,-1),
IF(F1545&lt;&gt;OFFSET(F1545,-1,0),OFFSET(F1545,-1,0)-OFFSET(F1545,0,-1),""))</f>
        <v/>
      </c>
      <c r="H1545" t="str">
        <f ca="1">IF(C1545=1,60*SummonTypeTable!$Q$2/OFFSET(F1545,0,-1),
IF(F1545&lt;&gt;OFFSET(F1545,-1,0),OFFSET(F1545,-1,0)/OFFSET(F1545,0,-1),""))</f>
        <v/>
      </c>
      <c r="I1545">
        <f ca="1">(60+SUMIF(OFFSET(N1545,-$C1545+1,0,$C1545),"EN",OFFSET(O1545,-$C1545+1,0,$C1545))+SUMIF(OFFSET(S1545,-$C1545+1,0,$C1545),"EN",OFFSET(T1545,-$C1545+1,0,$C1545)))*SummonTypeTable!$Q$2</f>
        <v>2146.6666666666665</v>
      </c>
      <c r="J1545" t="str">
        <f ca="1">IF(C1545=1,60*SummonTypeTable!$Q$2-OFFSET(I1545,0,-4),
IF(I1545&lt;&gt;OFFSET(I1545,-1,0),OFFSET(I1545,-1,0)-OFFSET(I1545,0,-4),""))</f>
        <v/>
      </c>
      <c r="K1545" t="str">
        <f ca="1">IF(C1545=1,60*SummonTypeTable!$Q$2/OFFSET(I1545,0,-4),
IF(I1545&lt;&gt;OFFSET(I1545,-1,0),OFFSET(I1545,-1,0)/OFFSET(I1545,0,-4),""))</f>
        <v/>
      </c>
      <c r="L1545" t="str">
        <f t="shared" ca="1" si="285"/>
        <v>cu</v>
      </c>
      <c r="M1545" t="s">
        <v>81</v>
      </c>
      <c r="N1545" t="s">
        <v>147</v>
      </c>
      <c r="O1545">
        <v>6350</v>
      </c>
      <c r="P1545" t="str">
        <f t="shared" si="288"/>
        <v/>
      </c>
      <c r="Q1545" t="str">
        <f t="shared" ca="1" si="295"/>
        <v>cu</v>
      </c>
      <c r="R1545" t="s">
        <v>81</v>
      </c>
      <c r="S1545" t="s">
        <v>147</v>
      </c>
      <c r="T1545">
        <v>3175</v>
      </c>
      <c r="U1545" t="str">
        <f t="shared" ca="1" si="294"/>
        <v>cu</v>
      </c>
      <c r="V1545" t="str">
        <f t="shared" si="289"/>
        <v>GO</v>
      </c>
      <c r="W1545">
        <f t="shared" si="290"/>
        <v>6350</v>
      </c>
      <c r="X1545" t="str">
        <f t="shared" ca="1" si="291"/>
        <v>cu</v>
      </c>
      <c r="Y1545" t="str">
        <f t="shared" si="292"/>
        <v>GO</v>
      </c>
      <c r="Z1545">
        <f t="shared" si="293"/>
        <v>3175</v>
      </c>
    </row>
    <row r="1546" spans="1:26">
      <c r="A1546" t="str">
        <f t="shared" si="286"/>
        <v>rt5</v>
      </c>
      <c r="B1546" t="str">
        <f t="shared" si="287"/>
        <v>루틴5</v>
      </c>
      <c r="C1546">
        <v>125</v>
      </c>
      <c r="D1546">
        <v>166</v>
      </c>
      <c r="E1546">
        <f t="shared" ca="1" si="296"/>
        <v>5560</v>
      </c>
      <c r="F1546">
        <f ca="1">(60+SUMIF(OFFSET(N1546,-$C1546+1,0,$C1546),"EN",OFFSET(O1546,-$C1546+1,0,$C1546)))*SummonTypeTable!$Q$2</f>
        <v>2293.333333333333</v>
      </c>
      <c r="G1546">
        <f ca="1">IF(C1546=1,60*SummonTypeTable!$Q$2-OFFSET(F1546,0,-1),
IF(F1546&lt;&gt;OFFSET(F1546,-1,0),OFFSET(F1546,-1,0)-OFFSET(F1546,0,-1),""))</f>
        <v>-3413.3333333333335</v>
      </c>
      <c r="H1546">
        <f ca="1">IF(C1546=1,60*SummonTypeTable!$Q$2/OFFSET(F1546,0,-1),
IF(F1546&lt;&gt;OFFSET(F1546,-1,0),OFFSET(F1546,-1,0)/OFFSET(F1546,0,-1),""))</f>
        <v>0.38609112709832133</v>
      </c>
      <c r="I1546">
        <f ca="1">(60+SUMIF(OFFSET(N1546,-$C1546+1,0,$C1546),"EN",OFFSET(O1546,-$C1546+1,0,$C1546))+SUMIF(OFFSET(S1546,-$C1546+1,0,$C1546),"EN",OFFSET(T1546,-$C1546+1,0,$C1546)))*SummonTypeTable!$Q$2</f>
        <v>2293.333333333333</v>
      </c>
      <c r="J1546">
        <f ca="1">IF(C1546=1,60*SummonTypeTable!$Q$2-OFFSET(I1546,0,-4),
IF(I1546&lt;&gt;OFFSET(I1546,-1,0),OFFSET(I1546,-1,0)-OFFSET(I1546,0,-4),""))</f>
        <v>-3413.3333333333335</v>
      </c>
      <c r="K1546">
        <f ca="1">IF(C1546=1,60*SummonTypeTable!$Q$2/OFFSET(I1546,0,-4),
IF(I1546&lt;&gt;OFFSET(I1546,-1,0),OFFSET(I1546,-1,0)/OFFSET(I1546,0,-4),""))</f>
        <v>0.38609112709832133</v>
      </c>
      <c r="L1546" t="str">
        <f t="shared" ca="1" si="285"/>
        <v>cu</v>
      </c>
      <c r="M1546" t="s">
        <v>81</v>
      </c>
      <c r="N1546" t="s">
        <v>146</v>
      </c>
      <c r="O1546">
        <v>220</v>
      </c>
      <c r="P1546" t="str">
        <f t="shared" si="288"/>
        <v>에너지너무많음</v>
      </c>
      <c r="Q1546" t="str">
        <f t="shared" ca="1" si="295"/>
        <v>cu</v>
      </c>
      <c r="R1546" t="s">
        <v>81</v>
      </c>
      <c r="S1546" t="s">
        <v>147</v>
      </c>
      <c r="T1546">
        <v>3200</v>
      </c>
      <c r="U1546" t="str">
        <f t="shared" ca="1" si="294"/>
        <v>cu</v>
      </c>
      <c r="V1546" t="str">
        <f t="shared" si="289"/>
        <v>EN</v>
      </c>
      <c r="W1546">
        <f t="shared" si="290"/>
        <v>220</v>
      </c>
      <c r="X1546" t="str">
        <f t="shared" ca="1" si="291"/>
        <v>cu</v>
      </c>
      <c r="Y1546" t="str">
        <f t="shared" si="292"/>
        <v>GO</v>
      </c>
      <c r="Z1546">
        <f t="shared" si="293"/>
        <v>3200</v>
      </c>
    </row>
    <row r="1547" spans="1:26">
      <c r="A1547" t="str">
        <f t="shared" si="286"/>
        <v>rt5</v>
      </c>
      <c r="B1547" t="str">
        <f t="shared" si="287"/>
        <v>루틴5</v>
      </c>
      <c r="C1547">
        <v>126</v>
      </c>
      <c r="D1547">
        <v>52</v>
      </c>
      <c r="E1547">
        <f t="shared" ca="1" si="296"/>
        <v>5612</v>
      </c>
      <c r="F1547">
        <f ca="1">(60+SUMIF(OFFSET(N1547,-$C1547+1,0,$C1547),"EN",OFFSET(O1547,-$C1547+1,0,$C1547)))*SummonTypeTable!$Q$2</f>
        <v>2293.333333333333</v>
      </c>
      <c r="G1547" t="str">
        <f ca="1">IF(C1547=1,60*SummonTypeTable!$Q$2-OFFSET(F1547,0,-1),
IF(F1547&lt;&gt;OFFSET(F1547,-1,0),OFFSET(F1547,-1,0)-OFFSET(F1547,0,-1),""))</f>
        <v/>
      </c>
      <c r="H1547" t="str">
        <f ca="1">IF(C1547=1,60*SummonTypeTable!$Q$2/OFFSET(F1547,0,-1),
IF(F1547&lt;&gt;OFFSET(F1547,-1,0),OFFSET(F1547,-1,0)/OFFSET(F1547,0,-1),""))</f>
        <v/>
      </c>
      <c r="I1547">
        <f ca="1">(60+SUMIF(OFFSET(N1547,-$C1547+1,0,$C1547),"EN",OFFSET(O1547,-$C1547+1,0,$C1547))+SUMIF(OFFSET(S1547,-$C1547+1,0,$C1547),"EN",OFFSET(T1547,-$C1547+1,0,$C1547)))*SummonTypeTable!$Q$2</f>
        <v>2293.333333333333</v>
      </c>
      <c r="J1547" t="str">
        <f ca="1">IF(C1547=1,60*SummonTypeTable!$Q$2-OFFSET(I1547,0,-4),
IF(I1547&lt;&gt;OFFSET(I1547,-1,0),OFFSET(I1547,-1,0)-OFFSET(I1547,0,-4),""))</f>
        <v/>
      </c>
      <c r="K1547" t="str">
        <f ca="1">IF(C1547=1,60*SummonTypeTable!$Q$2/OFFSET(I1547,0,-4),
IF(I1547&lt;&gt;OFFSET(I1547,-1,0),OFFSET(I1547,-1,0)/OFFSET(I1547,0,-4),""))</f>
        <v/>
      </c>
      <c r="L1547" t="str">
        <f t="shared" ca="1" si="285"/>
        <v>cu</v>
      </c>
      <c r="M1547" t="s">
        <v>81</v>
      </c>
      <c r="N1547" t="s">
        <v>147</v>
      </c>
      <c r="O1547">
        <v>6450</v>
      </c>
      <c r="P1547" t="str">
        <f t="shared" si="288"/>
        <v/>
      </c>
      <c r="Q1547" t="str">
        <f t="shared" ca="1" si="295"/>
        <v>cu</v>
      </c>
      <c r="R1547" t="s">
        <v>81</v>
      </c>
      <c r="S1547" t="s">
        <v>147</v>
      </c>
      <c r="T1547">
        <v>3225</v>
      </c>
      <c r="U1547" t="str">
        <f t="shared" ca="1" si="294"/>
        <v>cu</v>
      </c>
      <c r="V1547" t="str">
        <f t="shared" si="289"/>
        <v>GO</v>
      </c>
      <c r="W1547">
        <f t="shared" si="290"/>
        <v>6450</v>
      </c>
      <c r="X1547" t="str">
        <f t="shared" ca="1" si="291"/>
        <v>cu</v>
      </c>
      <c r="Y1547" t="str">
        <f t="shared" si="292"/>
        <v>GO</v>
      </c>
      <c r="Z1547">
        <f t="shared" si="293"/>
        <v>3225</v>
      </c>
    </row>
    <row r="1548" spans="1:26">
      <c r="A1548" t="str">
        <f t="shared" si="286"/>
        <v>rt5</v>
      </c>
      <c r="B1548" t="str">
        <f t="shared" si="287"/>
        <v>루틴5</v>
      </c>
      <c r="C1548">
        <v>127</v>
      </c>
      <c r="D1548">
        <v>75</v>
      </c>
      <c r="E1548">
        <f t="shared" ca="1" si="296"/>
        <v>5687</v>
      </c>
      <c r="F1548">
        <f ca="1">(60+SUMIF(OFFSET(N1548,-$C1548+1,0,$C1548),"EN",OFFSET(O1548,-$C1548+1,0,$C1548)))*SummonTypeTable!$Q$2</f>
        <v>2293.333333333333</v>
      </c>
      <c r="G1548" t="str">
        <f ca="1">IF(C1548=1,60*SummonTypeTable!$Q$2-OFFSET(F1548,0,-1),
IF(F1548&lt;&gt;OFFSET(F1548,-1,0),OFFSET(F1548,-1,0)-OFFSET(F1548,0,-1),""))</f>
        <v/>
      </c>
      <c r="H1548" t="str">
        <f ca="1">IF(C1548=1,60*SummonTypeTable!$Q$2/OFFSET(F1548,0,-1),
IF(F1548&lt;&gt;OFFSET(F1548,-1,0),OFFSET(F1548,-1,0)/OFFSET(F1548,0,-1),""))</f>
        <v/>
      </c>
      <c r="I1548">
        <f ca="1">(60+SUMIF(OFFSET(N1548,-$C1548+1,0,$C1548),"EN",OFFSET(O1548,-$C1548+1,0,$C1548))+SUMIF(OFFSET(S1548,-$C1548+1,0,$C1548),"EN",OFFSET(T1548,-$C1548+1,0,$C1548)))*SummonTypeTable!$Q$2</f>
        <v>2293.333333333333</v>
      </c>
      <c r="J1548" t="str">
        <f ca="1">IF(C1548=1,60*SummonTypeTable!$Q$2-OFFSET(I1548,0,-4),
IF(I1548&lt;&gt;OFFSET(I1548,-1,0),OFFSET(I1548,-1,0)-OFFSET(I1548,0,-4),""))</f>
        <v/>
      </c>
      <c r="K1548" t="str">
        <f ca="1">IF(C1548=1,60*SummonTypeTable!$Q$2/OFFSET(I1548,0,-4),
IF(I1548&lt;&gt;OFFSET(I1548,-1,0),OFFSET(I1548,-1,0)/OFFSET(I1548,0,-4),""))</f>
        <v/>
      </c>
      <c r="L1548" t="str">
        <f t="shared" ca="1" si="285"/>
        <v>it</v>
      </c>
      <c r="M1548" t="s">
        <v>139</v>
      </c>
      <c r="N1548" t="s">
        <v>138</v>
      </c>
      <c r="O1548">
        <v>2</v>
      </c>
      <c r="P1548" t="str">
        <f t="shared" si="288"/>
        <v/>
      </c>
      <c r="Q1548" t="str">
        <f t="shared" ca="1" si="295"/>
        <v>cu</v>
      </c>
      <c r="R1548" t="s">
        <v>81</v>
      </c>
      <c r="S1548" t="s">
        <v>147</v>
      </c>
      <c r="T1548">
        <v>3250</v>
      </c>
      <c r="U1548" t="str">
        <f t="shared" ca="1" si="294"/>
        <v>it</v>
      </c>
      <c r="V1548" t="str">
        <f t="shared" si="289"/>
        <v>Cash_sSpellGacha</v>
      </c>
      <c r="W1548">
        <f t="shared" si="290"/>
        <v>2</v>
      </c>
      <c r="X1548" t="str">
        <f t="shared" ca="1" si="291"/>
        <v>cu</v>
      </c>
      <c r="Y1548" t="str">
        <f t="shared" si="292"/>
        <v>GO</v>
      </c>
      <c r="Z1548">
        <f t="shared" si="293"/>
        <v>3250</v>
      </c>
    </row>
    <row r="1549" spans="1:26">
      <c r="A1549" t="str">
        <f t="shared" si="286"/>
        <v>rt5</v>
      </c>
      <c r="B1549" t="str">
        <f t="shared" si="287"/>
        <v>루틴5</v>
      </c>
      <c r="C1549">
        <v>128</v>
      </c>
      <c r="D1549">
        <v>91</v>
      </c>
      <c r="E1549">
        <f t="shared" ca="1" si="296"/>
        <v>5778</v>
      </c>
      <c r="F1549">
        <f ca="1">(60+SUMIF(OFFSET(N1549,-$C1549+1,0,$C1549),"EN",OFFSET(O1549,-$C1549+1,0,$C1549)))*SummonTypeTable!$Q$2</f>
        <v>2293.333333333333</v>
      </c>
      <c r="G1549" t="str">
        <f ca="1">IF(C1549=1,60*SummonTypeTable!$Q$2-OFFSET(F1549,0,-1),
IF(F1549&lt;&gt;OFFSET(F1549,-1,0),OFFSET(F1549,-1,0)-OFFSET(F1549,0,-1),""))</f>
        <v/>
      </c>
      <c r="H1549" t="str">
        <f ca="1">IF(C1549=1,60*SummonTypeTable!$Q$2/OFFSET(F1549,0,-1),
IF(F1549&lt;&gt;OFFSET(F1549,-1,0),OFFSET(F1549,-1,0)/OFFSET(F1549,0,-1),""))</f>
        <v/>
      </c>
      <c r="I1549">
        <f ca="1">(60+SUMIF(OFFSET(N1549,-$C1549+1,0,$C1549),"EN",OFFSET(O1549,-$C1549+1,0,$C1549))+SUMIF(OFFSET(S1549,-$C1549+1,0,$C1549),"EN",OFFSET(T1549,-$C1549+1,0,$C1549)))*SummonTypeTable!$Q$2</f>
        <v>2293.333333333333</v>
      </c>
      <c r="J1549" t="str">
        <f ca="1">IF(C1549=1,60*SummonTypeTable!$Q$2-OFFSET(I1549,0,-4),
IF(I1549&lt;&gt;OFFSET(I1549,-1,0),OFFSET(I1549,-1,0)-OFFSET(I1549,0,-4),""))</f>
        <v/>
      </c>
      <c r="K1549" t="str">
        <f ca="1">IF(C1549=1,60*SummonTypeTable!$Q$2/OFFSET(I1549,0,-4),
IF(I1549&lt;&gt;OFFSET(I1549,-1,0),OFFSET(I1549,-1,0)/OFFSET(I1549,0,-4),""))</f>
        <v/>
      </c>
      <c r="L1549" t="str">
        <f t="shared" ca="1" si="285"/>
        <v>cu</v>
      </c>
      <c r="M1549" t="s">
        <v>81</v>
      </c>
      <c r="N1549" t="s">
        <v>147</v>
      </c>
      <c r="O1549">
        <v>6550</v>
      </c>
      <c r="P1549" t="str">
        <f t="shared" si="288"/>
        <v/>
      </c>
      <c r="Q1549" t="str">
        <f t="shared" ca="1" si="295"/>
        <v>cu</v>
      </c>
      <c r="R1549" t="s">
        <v>81</v>
      </c>
      <c r="S1549" t="s">
        <v>147</v>
      </c>
      <c r="T1549">
        <v>3275</v>
      </c>
      <c r="U1549" t="str">
        <f t="shared" ca="1" si="294"/>
        <v>cu</v>
      </c>
      <c r="V1549" t="str">
        <f t="shared" si="289"/>
        <v>GO</v>
      </c>
      <c r="W1549">
        <f t="shared" si="290"/>
        <v>6550</v>
      </c>
      <c r="X1549" t="str">
        <f t="shared" ca="1" si="291"/>
        <v>cu</v>
      </c>
      <c r="Y1549" t="str">
        <f t="shared" si="292"/>
        <v>GO</v>
      </c>
      <c r="Z1549">
        <f t="shared" si="293"/>
        <v>3275</v>
      </c>
    </row>
    <row r="1550" spans="1:26">
      <c r="A1550" t="str">
        <f t="shared" si="286"/>
        <v>rt5</v>
      </c>
      <c r="B1550" t="str">
        <f t="shared" si="287"/>
        <v>루틴5</v>
      </c>
      <c r="C1550">
        <v>129</v>
      </c>
      <c r="D1550">
        <v>102</v>
      </c>
      <c r="E1550">
        <f t="shared" ca="1" si="296"/>
        <v>5880</v>
      </c>
      <c r="F1550">
        <f ca="1">(60+SUMIF(OFFSET(N1550,-$C1550+1,0,$C1550),"EN",OFFSET(O1550,-$C1550+1,0,$C1550)))*SummonTypeTable!$Q$2</f>
        <v>2293.333333333333</v>
      </c>
      <c r="G1550" t="str">
        <f ca="1">IF(C1550=1,60*SummonTypeTable!$Q$2-OFFSET(F1550,0,-1),
IF(F1550&lt;&gt;OFFSET(F1550,-1,0),OFFSET(F1550,-1,0)-OFFSET(F1550,0,-1),""))</f>
        <v/>
      </c>
      <c r="H1550" t="str">
        <f ca="1">IF(C1550=1,60*SummonTypeTable!$Q$2/OFFSET(F1550,0,-1),
IF(F1550&lt;&gt;OFFSET(F1550,-1,0),OFFSET(F1550,-1,0)/OFFSET(F1550,0,-1),""))</f>
        <v/>
      </c>
      <c r="I1550">
        <f ca="1">(60+SUMIF(OFFSET(N1550,-$C1550+1,0,$C1550),"EN",OFFSET(O1550,-$C1550+1,0,$C1550))+SUMIF(OFFSET(S1550,-$C1550+1,0,$C1550),"EN",OFFSET(T1550,-$C1550+1,0,$C1550)))*SummonTypeTable!$Q$2</f>
        <v>2293.333333333333</v>
      </c>
      <c r="J1550" t="str">
        <f ca="1">IF(C1550=1,60*SummonTypeTable!$Q$2-OFFSET(I1550,0,-4),
IF(I1550&lt;&gt;OFFSET(I1550,-1,0),OFFSET(I1550,-1,0)-OFFSET(I1550,0,-4),""))</f>
        <v/>
      </c>
      <c r="K1550" t="str">
        <f ca="1">IF(C1550=1,60*SummonTypeTable!$Q$2/OFFSET(I1550,0,-4),
IF(I1550&lt;&gt;OFFSET(I1550,-1,0),OFFSET(I1550,-1,0)/OFFSET(I1550,0,-4),""))</f>
        <v/>
      </c>
      <c r="L1550" t="str">
        <f t="shared" ref="L1550:L1613" ca="1" si="297">IF(ISBLANK(M1550),"",
VLOOKUP(M1550,OFFSET(INDIRECT("$A:$B"),0,MATCH(M$1&amp;"_Verify",INDIRECT("$1:$1"),0)-1),2,0)
)</f>
        <v>it</v>
      </c>
      <c r="M1550" t="s">
        <v>139</v>
      </c>
      <c r="N1550" t="s">
        <v>158</v>
      </c>
      <c r="O1550">
        <v>2</v>
      </c>
      <c r="P1550" t="str">
        <f t="shared" si="288"/>
        <v/>
      </c>
      <c r="Q1550" t="str">
        <f t="shared" ca="1" si="295"/>
        <v>cu</v>
      </c>
      <c r="R1550" t="s">
        <v>81</v>
      </c>
      <c r="S1550" t="s">
        <v>147</v>
      </c>
      <c r="T1550">
        <v>3300</v>
      </c>
      <c r="U1550" t="str">
        <f t="shared" ca="1" si="294"/>
        <v>it</v>
      </c>
      <c r="V1550" t="str">
        <f t="shared" si="289"/>
        <v>Cash_sEquipGacha</v>
      </c>
      <c r="W1550">
        <f t="shared" si="290"/>
        <v>2</v>
      </c>
      <c r="X1550" t="str">
        <f t="shared" ca="1" si="291"/>
        <v>cu</v>
      </c>
      <c r="Y1550" t="str">
        <f t="shared" si="292"/>
        <v>GO</v>
      </c>
      <c r="Z1550">
        <f t="shared" si="293"/>
        <v>3300</v>
      </c>
    </row>
    <row r="1551" spans="1:26">
      <c r="A1551" t="str">
        <f t="shared" ref="A1551:A1614" si="298">A1550</f>
        <v>rt5</v>
      </c>
      <c r="B1551" t="str">
        <f t="shared" ref="B1551:B1614" si="299">B1550</f>
        <v>루틴5</v>
      </c>
      <c r="C1551">
        <v>130</v>
      </c>
      <c r="D1551">
        <v>68</v>
      </c>
      <c r="E1551">
        <f t="shared" ca="1" si="296"/>
        <v>5948</v>
      </c>
      <c r="F1551">
        <f ca="1">(60+SUMIF(OFFSET(N1551,-$C1551+1,0,$C1551),"EN",OFFSET(O1551,-$C1551+1,0,$C1551)))*SummonTypeTable!$Q$2</f>
        <v>2453.333333333333</v>
      </c>
      <c r="G1551">
        <f ca="1">IF(C1551=1,60*SummonTypeTable!$Q$2-OFFSET(F1551,0,-1),
IF(F1551&lt;&gt;OFFSET(F1551,-1,0),OFFSET(F1551,-1,0)-OFFSET(F1551,0,-1),""))</f>
        <v>-3654.666666666667</v>
      </c>
      <c r="H1551">
        <f ca="1">IF(C1551=1,60*SummonTypeTable!$Q$2/OFFSET(F1551,0,-1),
IF(F1551&lt;&gt;OFFSET(F1551,-1,0),OFFSET(F1551,-1,0)/OFFSET(F1551,0,-1),""))</f>
        <v>0.38556377493835459</v>
      </c>
      <c r="I1551">
        <f ca="1">(60+SUMIF(OFFSET(N1551,-$C1551+1,0,$C1551),"EN",OFFSET(O1551,-$C1551+1,0,$C1551))+SUMIF(OFFSET(S1551,-$C1551+1,0,$C1551),"EN",OFFSET(T1551,-$C1551+1,0,$C1551)))*SummonTypeTable!$Q$2</f>
        <v>2453.333333333333</v>
      </c>
      <c r="J1551">
        <f ca="1">IF(C1551=1,60*SummonTypeTable!$Q$2-OFFSET(I1551,0,-4),
IF(I1551&lt;&gt;OFFSET(I1551,-1,0),OFFSET(I1551,-1,0)-OFFSET(I1551,0,-4),""))</f>
        <v>-3654.666666666667</v>
      </c>
      <c r="K1551">
        <f ca="1">IF(C1551=1,60*SummonTypeTable!$Q$2/OFFSET(I1551,0,-4),
IF(I1551&lt;&gt;OFFSET(I1551,-1,0),OFFSET(I1551,-1,0)/OFFSET(I1551,0,-4),""))</f>
        <v>0.38556377493835459</v>
      </c>
      <c r="L1551" t="str">
        <f t="shared" ca="1" si="297"/>
        <v>cu</v>
      </c>
      <c r="M1551" t="s">
        <v>81</v>
      </c>
      <c r="N1551" t="s">
        <v>146</v>
      </c>
      <c r="O1551">
        <v>240</v>
      </c>
      <c r="P1551" t="str">
        <f t="shared" si="288"/>
        <v>에너지너무많음</v>
      </c>
      <c r="Q1551" t="str">
        <f t="shared" ca="1" si="295"/>
        <v>cu</v>
      </c>
      <c r="R1551" t="s">
        <v>81</v>
      </c>
      <c r="S1551" t="s">
        <v>147</v>
      </c>
      <c r="T1551">
        <v>3325</v>
      </c>
      <c r="U1551" t="str">
        <f t="shared" ca="1" si="294"/>
        <v>cu</v>
      </c>
      <c r="V1551" t="str">
        <f t="shared" si="289"/>
        <v>EN</v>
      </c>
      <c r="W1551">
        <f t="shared" si="290"/>
        <v>240</v>
      </c>
      <c r="X1551" t="str">
        <f t="shared" ca="1" si="291"/>
        <v>cu</v>
      </c>
      <c r="Y1551" t="str">
        <f t="shared" si="292"/>
        <v>GO</v>
      </c>
      <c r="Z1551">
        <f t="shared" si="293"/>
        <v>3325</v>
      </c>
    </row>
    <row r="1552" spans="1:26">
      <c r="A1552" t="str">
        <f t="shared" si="298"/>
        <v>rt5</v>
      </c>
      <c r="B1552" t="str">
        <f t="shared" si="299"/>
        <v>루틴5</v>
      </c>
      <c r="C1552">
        <v>131</v>
      </c>
      <c r="D1552">
        <v>55</v>
      </c>
      <c r="E1552">
        <f t="shared" ca="1" si="296"/>
        <v>6003</v>
      </c>
      <c r="F1552">
        <f ca="1">(60+SUMIF(OFFSET(N1552,-$C1552+1,0,$C1552),"EN",OFFSET(O1552,-$C1552+1,0,$C1552)))*SummonTypeTable!$Q$2</f>
        <v>2453.333333333333</v>
      </c>
      <c r="G1552" t="str">
        <f ca="1">IF(C1552=1,60*SummonTypeTable!$Q$2-OFFSET(F1552,0,-1),
IF(F1552&lt;&gt;OFFSET(F1552,-1,0),OFFSET(F1552,-1,0)-OFFSET(F1552,0,-1),""))</f>
        <v/>
      </c>
      <c r="H1552" t="str">
        <f ca="1">IF(C1552=1,60*SummonTypeTable!$Q$2/OFFSET(F1552,0,-1),
IF(F1552&lt;&gt;OFFSET(F1552,-1,0),OFFSET(F1552,-1,0)/OFFSET(F1552,0,-1),""))</f>
        <v/>
      </c>
      <c r="I1552">
        <f ca="1">(60+SUMIF(OFFSET(N1552,-$C1552+1,0,$C1552),"EN",OFFSET(O1552,-$C1552+1,0,$C1552))+SUMIF(OFFSET(S1552,-$C1552+1,0,$C1552),"EN",OFFSET(T1552,-$C1552+1,0,$C1552)))*SummonTypeTable!$Q$2</f>
        <v>2453.333333333333</v>
      </c>
      <c r="J1552" t="str">
        <f ca="1">IF(C1552=1,60*SummonTypeTable!$Q$2-OFFSET(I1552,0,-4),
IF(I1552&lt;&gt;OFFSET(I1552,-1,0),OFFSET(I1552,-1,0)-OFFSET(I1552,0,-4),""))</f>
        <v/>
      </c>
      <c r="K1552" t="str">
        <f ca="1">IF(C1552=1,60*SummonTypeTable!$Q$2/OFFSET(I1552,0,-4),
IF(I1552&lt;&gt;OFFSET(I1552,-1,0),OFFSET(I1552,-1,0)/OFFSET(I1552,0,-4),""))</f>
        <v/>
      </c>
      <c r="L1552" t="str">
        <f t="shared" ca="1" si="297"/>
        <v>cu</v>
      </c>
      <c r="M1552" t="s">
        <v>81</v>
      </c>
      <c r="N1552" t="s">
        <v>147</v>
      </c>
      <c r="O1552">
        <v>6700</v>
      </c>
      <c r="P1552" t="str">
        <f t="shared" si="288"/>
        <v/>
      </c>
      <c r="Q1552" t="str">
        <f t="shared" ca="1" si="295"/>
        <v>cu</v>
      </c>
      <c r="R1552" t="s">
        <v>81</v>
      </c>
      <c r="S1552" t="s">
        <v>147</v>
      </c>
      <c r="T1552">
        <v>3350</v>
      </c>
      <c r="U1552" t="str">
        <f t="shared" ca="1" si="294"/>
        <v>cu</v>
      </c>
      <c r="V1552" t="str">
        <f t="shared" si="289"/>
        <v>GO</v>
      </c>
      <c r="W1552">
        <f t="shared" si="290"/>
        <v>6700</v>
      </c>
      <c r="X1552" t="str">
        <f t="shared" ca="1" si="291"/>
        <v>cu</v>
      </c>
      <c r="Y1552" t="str">
        <f t="shared" si="292"/>
        <v>GO</v>
      </c>
      <c r="Z1552">
        <f t="shared" si="293"/>
        <v>3350</v>
      </c>
    </row>
    <row r="1553" spans="1:26">
      <c r="A1553" t="str">
        <f t="shared" si="298"/>
        <v>rt5</v>
      </c>
      <c r="B1553" t="str">
        <f t="shared" si="299"/>
        <v>루틴5</v>
      </c>
      <c r="C1553">
        <v>132</v>
      </c>
      <c r="D1553">
        <v>65</v>
      </c>
      <c r="E1553">
        <f t="shared" ca="1" si="296"/>
        <v>6068</v>
      </c>
      <c r="F1553">
        <f ca="1">(60+SUMIF(OFFSET(N1553,-$C1553+1,0,$C1553),"EN",OFFSET(O1553,-$C1553+1,0,$C1553)))*SummonTypeTable!$Q$2</f>
        <v>2453.333333333333</v>
      </c>
      <c r="G1553" t="str">
        <f ca="1">IF(C1553=1,60*SummonTypeTable!$Q$2-OFFSET(F1553,0,-1),
IF(F1553&lt;&gt;OFFSET(F1553,-1,0),OFFSET(F1553,-1,0)-OFFSET(F1553,0,-1),""))</f>
        <v/>
      </c>
      <c r="H1553" t="str">
        <f ca="1">IF(C1553=1,60*SummonTypeTable!$Q$2/OFFSET(F1553,0,-1),
IF(F1553&lt;&gt;OFFSET(F1553,-1,0),OFFSET(F1553,-1,0)/OFFSET(F1553,0,-1),""))</f>
        <v/>
      </c>
      <c r="I1553">
        <f ca="1">(60+SUMIF(OFFSET(N1553,-$C1553+1,0,$C1553),"EN",OFFSET(O1553,-$C1553+1,0,$C1553))+SUMIF(OFFSET(S1553,-$C1553+1,0,$C1553),"EN",OFFSET(T1553,-$C1553+1,0,$C1553)))*SummonTypeTable!$Q$2</f>
        <v>2453.333333333333</v>
      </c>
      <c r="J1553" t="str">
        <f ca="1">IF(C1553=1,60*SummonTypeTable!$Q$2-OFFSET(I1553,0,-4),
IF(I1553&lt;&gt;OFFSET(I1553,-1,0),OFFSET(I1553,-1,0)-OFFSET(I1553,0,-4),""))</f>
        <v/>
      </c>
      <c r="K1553" t="str">
        <f ca="1">IF(C1553=1,60*SummonTypeTable!$Q$2/OFFSET(I1553,0,-4),
IF(I1553&lt;&gt;OFFSET(I1553,-1,0),OFFSET(I1553,-1,0)/OFFSET(I1553,0,-4),""))</f>
        <v/>
      </c>
      <c r="L1553" t="str">
        <f t="shared" ca="1" si="297"/>
        <v>cu</v>
      </c>
      <c r="M1553" t="s">
        <v>81</v>
      </c>
      <c r="N1553" t="s">
        <v>147</v>
      </c>
      <c r="O1553">
        <v>6750</v>
      </c>
      <c r="P1553" t="str">
        <f t="shared" si="288"/>
        <v/>
      </c>
      <c r="Q1553" t="str">
        <f t="shared" ca="1" si="295"/>
        <v>cu</v>
      </c>
      <c r="R1553" t="s">
        <v>81</v>
      </c>
      <c r="S1553" t="s">
        <v>147</v>
      </c>
      <c r="T1553">
        <v>3375</v>
      </c>
      <c r="U1553" t="str">
        <f t="shared" ca="1" si="294"/>
        <v>cu</v>
      </c>
      <c r="V1553" t="str">
        <f t="shared" si="289"/>
        <v>GO</v>
      </c>
      <c r="W1553">
        <f t="shared" si="290"/>
        <v>6750</v>
      </c>
      <c r="X1553" t="str">
        <f t="shared" ca="1" si="291"/>
        <v>cu</v>
      </c>
      <c r="Y1553" t="str">
        <f t="shared" si="292"/>
        <v>GO</v>
      </c>
      <c r="Z1553">
        <f t="shared" si="293"/>
        <v>3375</v>
      </c>
    </row>
    <row r="1554" spans="1:26">
      <c r="A1554" t="str">
        <f t="shared" si="298"/>
        <v>rt5</v>
      </c>
      <c r="B1554" t="str">
        <f t="shared" si="299"/>
        <v>루틴5</v>
      </c>
      <c r="C1554">
        <v>133</v>
      </c>
      <c r="D1554">
        <v>73</v>
      </c>
      <c r="E1554">
        <f t="shared" ca="1" si="296"/>
        <v>6141</v>
      </c>
      <c r="F1554">
        <f ca="1">(60+SUMIF(OFFSET(N1554,-$C1554+1,0,$C1554),"EN",OFFSET(O1554,-$C1554+1,0,$C1554)))*SummonTypeTable!$Q$2</f>
        <v>2453.333333333333</v>
      </c>
      <c r="G1554" t="str">
        <f ca="1">IF(C1554=1,60*SummonTypeTable!$Q$2-OFFSET(F1554,0,-1),
IF(F1554&lt;&gt;OFFSET(F1554,-1,0),OFFSET(F1554,-1,0)-OFFSET(F1554,0,-1),""))</f>
        <v/>
      </c>
      <c r="H1554" t="str">
        <f ca="1">IF(C1554=1,60*SummonTypeTable!$Q$2/OFFSET(F1554,0,-1),
IF(F1554&lt;&gt;OFFSET(F1554,-1,0),OFFSET(F1554,-1,0)/OFFSET(F1554,0,-1),""))</f>
        <v/>
      </c>
      <c r="I1554">
        <f ca="1">(60+SUMIF(OFFSET(N1554,-$C1554+1,0,$C1554),"EN",OFFSET(O1554,-$C1554+1,0,$C1554))+SUMIF(OFFSET(S1554,-$C1554+1,0,$C1554),"EN",OFFSET(T1554,-$C1554+1,0,$C1554)))*SummonTypeTable!$Q$2</f>
        <v>2453.333333333333</v>
      </c>
      <c r="J1554" t="str">
        <f ca="1">IF(C1554=1,60*SummonTypeTable!$Q$2-OFFSET(I1554,0,-4),
IF(I1554&lt;&gt;OFFSET(I1554,-1,0),OFFSET(I1554,-1,0)-OFFSET(I1554,0,-4),""))</f>
        <v/>
      </c>
      <c r="K1554" t="str">
        <f ca="1">IF(C1554=1,60*SummonTypeTable!$Q$2/OFFSET(I1554,0,-4),
IF(I1554&lt;&gt;OFFSET(I1554,-1,0),OFFSET(I1554,-1,0)/OFFSET(I1554,0,-4),""))</f>
        <v/>
      </c>
      <c r="L1554" t="str">
        <f t="shared" ca="1" si="297"/>
        <v>it</v>
      </c>
      <c r="M1554" t="s">
        <v>139</v>
      </c>
      <c r="N1554" t="s">
        <v>138</v>
      </c>
      <c r="O1554">
        <v>2</v>
      </c>
      <c r="P1554" t="str">
        <f t="shared" si="288"/>
        <v/>
      </c>
      <c r="Q1554" t="str">
        <f t="shared" ca="1" si="295"/>
        <v>cu</v>
      </c>
      <c r="R1554" t="s">
        <v>81</v>
      </c>
      <c r="S1554" t="s">
        <v>147</v>
      </c>
      <c r="T1554">
        <v>3400</v>
      </c>
      <c r="U1554" t="str">
        <f t="shared" ca="1" si="294"/>
        <v>it</v>
      </c>
      <c r="V1554" t="str">
        <f t="shared" si="289"/>
        <v>Cash_sSpellGacha</v>
      </c>
      <c r="W1554">
        <f t="shared" si="290"/>
        <v>2</v>
      </c>
      <c r="X1554" t="str">
        <f t="shared" ca="1" si="291"/>
        <v>cu</v>
      </c>
      <c r="Y1554" t="str">
        <f t="shared" si="292"/>
        <v>GO</v>
      </c>
      <c r="Z1554">
        <f t="shared" si="293"/>
        <v>3400</v>
      </c>
    </row>
    <row r="1555" spans="1:26">
      <c r="A1555" t="str">
        <f t="shared" si="298"/>
        <v>rt5</v>
      </c>
      <c r="B1555" t="str">
        <f t="shared" si="299"/>
        <v>루틴5</v>
      </c>
      <c r="C1555">
        <v>134</v>
      </c>
      <c r="D1555">
        <v>85</v>
      </c>
      <c r="E1555">
        <f t="shared" ca="1" si="296"/>
        <v>6226</v>
      </c>
      <c r="F1555">
        <f ca="1">(60+SUMIF(OFFSET(N1555,-$C1555+1,0,$C1555),"EN",OFFSET(O1555,-$C1555+1,0,$C1555)))*SummonTypeTable!$Q$2</f>
        <v>2453.333333333333</v>
      </c>
      <c r="G1555" t="str">
        <f ca="1">IF(C1555=1,60*SummonTypeTable!$Q$2-OFFSET(F1555,0,-1),
IF(F1555&lt;&gt;OFFSET(F1555,-1,0),OFFSET(F1555,-1,0)-OFFSET(F1555,0,-1),""))</f>
        <v/>
      </c>
      <c r="H1555" t="str">
        <f ca="1">IF(C1555=1,60*SummonTypeTable!$Q$2/OFFSET(F1555,0,-1),
IF(F1555&lt;&gt;OFFSET(F1555,-1,0),OFFSET(F1555,-1,0)/OFFSET(F1555,0,-1),""))</f>
        <v/>
      </c>
      <c r="I1555">
        <f ca="1">(60+SUMIF(OFFSET(N1555,-$C1555+1,0,$C1555),"EN",OFFSET(O1555,-$C1555+1,0,$C1555))+SUMIF(OFFSET(S1555,-$C1555+1,0,$C1555),"EN",OFFSET(T1555,-$C1555+1,0,$C1555)))*SummonTypeTable!$Q$2</f>
        <v>2453.333333333333</v>
      </c>
      <c r="J1555" t="str">
        <f ca="1">IF(C1555=1,60*SummonTypeTable!$Q$2-OFFSET(I1555,0,-4),
IF(I1555&lt;&gt;OFFSET(I1555,-1,0),OFFSET(I1555,-1,0)-OFFSET(I1555,0,-4),""))</f>
        <v/>
      </c>
      <c r="K1555" t="str">
        <f ca="1">IF(C1555=1,60*SummonTypeTable!$Q$2/OFFSET(I1555,0,-4),
IF(I1555&lt;&gt;OFFSET(I1555,-1,0),OFFSET(I1555,-1,0)/OFFSET(I1555,0,-4),""))</f>
        <v/>
      </c>
      <c r="L1555" t="str">
        <f t="shared" ca="1" si="297"/>
        <v>it</v>
      </c>
      <c r="M1555" t="s">
        <v>139</v>
      </c>
      <c r="N1555" t="s">
        <v>158</v>
      </c>
      <c r="O1555">
        <v>1</v>
      </c>
      <c r="P1555" t="str">
        <f t="shared" si="288"/>
        <v/>
      </c>
      <c r="Q1555" t="str">
        <f t="shared" ca="1" si="295"/>
        <v>cu</v>
      </c>
      <c r="R1555" t="s">
        <v>81</v>
      </c>
      <c r="S1555" t="s">
        <v>147</v>
      </c>
      <c r="T1555">
        <v>3425</v>
      </c>
      <c r="U1555" t="str">
        <f t="shared" ca="1" si="294"/>
        <v>it</v>
      </c>
      <c r="V1555" t="str">
        <f t="shared" si="289"/>
        <v>Cash_sEquipGacha</v>
      </c>
      <c r="W1555">
        <f t="shared" si="290"/>
        <v>1</v>
      </c>
      <c r="X1555" t="str">
        <f t="shared" ca="1" si="291"/>
        <v>cu</v>
      </c>
      <c r="Y1555" t="str">
        <f t="shared" si="292"/>
        <v>GO</v>
      </c>
      <c r="Z1555">
        <f t="shared" si="293"/>
        <v>3425</v>
      </c>
    </row>
    <row r="1556" spans="1:26">
      <c r="A1556" t="str">
        <f t="shared" si="298"/>
        <v>rt5</v>
      </c>
      <c r="B1556" t="str">
        <f t="shared" si="299"/>
        <v>루틴5</v>
      </c>
      <c r="C1556">
        <v>135</v>
      </c>
      <c r="D1556">
        <v>87</v>
      </c>
      <c r="E1556">
        <f t="shared" ca="1" si="296"/>
        <v>6313</v>
      </c>
      <c r="F1556">
        <f ca="1">(60+SUMIF(OFFSET(N1556,-$C1556+1,0,$C1556),"EN",OFFSET(O1556,-$C1556+1,0,$C1556)))*SummonTypeTable!$Q$2</f>
        <v>2453.333333333333</v>
      </c>
      <c r="G1556" t="str">
        <f ca="1">IF(C1556=1,60*SummonTypeTable!$Q$2-OFFSET(F1556,0,-1),
IF(F1556&lt;&gt;OFFSET(F1556,-1,0),OFFSET(F1556,-1,0)-OFFSET(F1556,0,-1),""))</f>
        <v/>
      </c>
      <c r="H1556" t="str">
        <f ca="1">IF(C1556=1,60*SummonTypeTable!$Q$2/OFFSET(F1556,0,-1),
IF(F1556&lt;&gt;OFFSET(F1556,-1,0),OFFSET(F1556,-1,0)/OFFSET(F1556,0,-1),""))</f>
        <v/>
      </c>
      <c r="I1556">
        <f ca="1">(60+SUMIF(OFFSET(N1556,-$C1556+1,0,$C1556),"EN",OFFSET(O1556,-$C1556+1,0,$C1556))+SUMIF(OFFSET(S1556,-$C1556+1,0,$C1556),"EN",OFFSET(T1556,-$C1556+1,0,$C1556)))*SummonTypeTable!$Q$2</f>
        <v>2453.333333333333</v>
      </c>
      <c r="J1556" t="str">
        <f ca="1">IF(C1556=1,60*SummonTypeTable!$Q$2-OFFSET(I1556,0,-4),
IF(I1556&lt;&gt;OFFSET(I1556,-1,0),OFFSET(I1556,-1,0)-OFFSET(I1556,0,-4),""))</f>
        <v/>
      </c>
      <c r="K1556" t="str">
        <f ca="1">IF(C1556=1,60*SummonTypeTable!$Q$2/OFFSET(I1556,0,-4),
IF(I1556&lt;&gt;OFFSET(I1556,-1,0),OFFSET(I1556,-1,0)/OFFSET(I1556,0,-4),""))</f>
        <v/>
      </c>
      <c r="L1556" t="str">
        <f t="shared" ca="1" si="297"/>
        <v>cu</v>
      </c>
      <c r="M1556" t="s">
        <v>81</v>
      </c>
      <c r="N1556" t="s">
        <v>147</v>
      </c>
      <c r="O1556">
        <v>6900</v>
      </c>
      <c r="P1556" t="str">
        <f t="shared" si="288"/>
        <v/>
      </c>
      <c r="Q1556" t="str">
        <f t="shared" ca="1" si="295"/>
        <v>cu</v>
      </c>
      <c r="R1556" t="s">
        <v>81</v>
      </c>
      <c r="S1556" t="s">
        <v>147</v>
      </c>
      <c r="T1556">
        <v>3450</v>
      </c>
      <c r="U1556" t="str">
        <f t="shared" ca="1" si="294"/>
        <v>cu</v>
      </c>
      <c r="V1556" t="str">
        <f t="shared" si="289"/>
        <v>GO</v>
      </c>
      <c r="W1556">
        <f t="shared" si="290"/>
        <v>6900</v>
      </c>
      <c r="X1556" t="str">
        <f t="shared" ca="1" si="291"/>
        <v>cu</v>
      </c>
      <c r="Y1556" t="str">
        <f t="shared" si="292"/>
        <v>GO</v>
      </c>
      <c r="Z1556">
        <f t="shared" si="293"/>
        <v>3450</v>
      </c>
    </row>
    <row r="1557" spans="1:26">
      <c r="A1557" t="str">
        <f t="shared" si="298"/>
        <v>rt5</v>
      </c>
      <c r="B1557" t="str">
        <f t="shared" si="299"/>
        <v>루틴5</v>
      </c>
      <c r="C1557">
        <v>136</v>
      </c>
      <c r="D1557">
        <v>39</v>
      </c>
      <c r="E1557">
        <f t="shared" ca="1" si="296"/>
        <v>6352</v>
      </c>
      <c r="F1557">
        <f ca="1">(60+SUMIF(OFFSET(N1557,-$C1557+1,0,$C1557),"EN",OFFSET(O1557,-$C1557+1,0,$C1557)))*SummonTypeTable!$Q$2</f>
        <v>2626.6666666666665</v>
      </c>
      <c r="G1557">
        <f ca="1">IF(C1557=1,60*SummonTypeTable!$Q$2-OFFSET(F1557,0,-1),
IF(F1557&lt;&gt;OFFSET(F1557,-1,0),OFFSET(F1557,-1,0)-OFFSET(F1557,0,-1),""))</f>
        <v>-3898.666666666667</v>
      </c>
      <c r="H1557">
        <f ca="1">IF(C1557=1,60*SummonTypeTable!$Q$2/OFFSET(F1557,0,-1),
IF(F1557&lt;&gt;OFFSET(F1557,-1,0),OFFSET(F1557,-1,0)/OFFSET(F1557,0,-1),""))</f>
        <v>0.38623005877413935</v>
      </c>
      <c r="I1557">
        <f ca="1">(60+SUMIF(OFFSET(N1557,-$C1557+1,0,$C1557),"EN",OFFSET(O1557,-$C1557+1,0,$C1557))+SUMIF(OFFSET(S1557,-$C1557+1,0,$C1557),"EN",OFFSET(T1557,-$C1557+1,0,$C1557)))*SummonTypeTable!$Q$2</f>
        <v>2626.6666666666665</v>
      </c>
      <c r="J1557">
        <f ca="1">IF(C1557=1,60*SummonTypeTable!$Q$2-OFFSET(I1557,0,-4),
IF(I1557&lt;&gt;OFFSET(I1557,-1,0),OFFSET(I1557,-1,0)-OFFSET(I1557,0,-4),""))</f>
        <v>-3898.666666666667</v>
      </c>
      <c r="K1557">
        <f ca="1">IF(C1557=1,60*SummonTypeTable!$Q$2/OFFSET(I1557,0,-4),
IF(I1557&lt;&gt;OFFSET(I1557,-1,0),OFFSET(I1557,-1,0)/OFFSET(I1557,0,-4),""))</f>
        <v>0.38623005877413935</v>
      </c>
      <c r="L1557" t="str">
        <f t="shared" ca="1" si="297"/>
        <v>cu</v>
      </c>
      <c r="M1557" t="s">
        <v>81</v>
      </c>
      <c r="N1557" t="s">
        <v>146</v>
      </c>
      <c r="O1557">
        <v>260</v>
      </c>
      <c r="P1557" t="str">
        <f t="shared" si="288"/>
        <v>에너지너무많음</v>
      </c>
      <c r="Q1557" t="str">
        <f t="shared" ca="1" si="295"/>
        <v>cu</v>
      </c>
      <c r="R1557" t="s">
        <v>81</v>
      </c>
      <c r="S1557" t="s">
        <v>147</v>
      </c>
      <c r="T1557">
        <v>3475</v>
      </c>
      <c r="U1557" t="str">
        <f t="shared" ca="1" si="294"/>
        <v>cu</v>
      </c>
      <c r="V1557" t="str">
        <f t="shared" si="289"/>
        <v>EN</v>
      </c>
      <c r="W1557">
        <f t="shared" si="290"/>
        <v>260</v>
      </c>
      <c r="X1557" t="str">
        <f t="shared" ca="1" si="291"/>
        <v>cu</v>
      </c>
      <c r="Y1557" t="str">
        <f t="shared" si="292"/>
        <v>GO</v>
      </c>
      <c r="Z1557">
        <f t="shared" si="293"/>
        <v>3475</v>
      </c>
    </row>
    <row r="1558" spans="1:26">
      <c r="A1558" t="str">
        <f t="shared" si="298"/>
        <v>rt5</v>
      </c>
      <c r="B1558" t="str">
        <f t="shared" si="299"/>
        <v>루틴5</v>
      </c>
      <c r="C1558">
        <v>137</v>
      </c>
      <c r="D1558">
        <v>85</v>
      </c>
      <c r="E1558">
        <f t="shared" ca="1" si="296"/>
        <v>6437</v>
      </c>
      <c r="F1558">
        <f ca="1">(60+SUMIF(OFFSET(N1558,-$C1558+1,0,$C1558),"EN",OFFSET(O1558,-$C1558+1,0,$C1558)))*SummonTypeTable!$Q$2</f>
        <v>2626.6666666666665</v>
      </c>
      <c r="G1558" t="str">
        <f ca="1">IF(C1558=1,60*SummonTypeTable!$Q$2-OFFSET(F1558,0,-1),
IF(F1558&lt;&gt;OFFSET(F1558,-1,0),OFFSET(F1558,-1,0)-OFFSET(F1558,0,-1),""))</f>
        <v/>
      </c>
      <c r="H1558" t="str">
        <f ca="1">IF(C1558=1,60*SummonTypeTable!$Q$2/OFFSET(F1558,0,-1),
IF(F1558&lt;&gt;OFFSET(F1558,-1,0),OFFSET(F1558,-1,0)/OFFSET(F1558,0,-1),""))</f>
        <v/>
      </c>
      <c r="I1558">
        <f ca="1">(60+SUMIF(OFFSET(N1558,-$C1558+1,0,$C1558),"EN",OFFSET(O1558,-$C1558+1,0,$C1558))+SUMIF(OFFSET(S1558,-$C1558+1,0,$C1558),"EN",OFFSET(T1558,-$C1558+1,0,$C1558)))*SummonTypeTable!$Q$2</f>
        <v>2626.6666666666665</v>
      </c>
      <c r="J1558" t="str">
        <f ca="1">IF(C1558=1,60*SummonTypeTable!$Q$2-OFFSET(I1558,0,-4),
IF(I1558&lt;&gt;OFFSET(I1558,-1,0),OFFSET(I1558,-1,0)-OFFSET(I1558,0,-4),""))</f>
        <v/>
      </c>
      <c r="K1558" t="str">
        <f ca="1">IF(C1558=1,60*SummonTypeTable!$Q$2/OFFSET(I1558,0,-4),
IF(I1558&lt;&gt;OFFSET(I1558,-1,0),OFFSET(I1558,-1,0)/OFFSET(I1558,0,-4),""))</f>
        <v/>
      </c>
      <c r="L1558" t="str">
        <f t="shared" ca="1" si="297"/>
        <v>cu</v>
      </c>
      <c r="M1558" t="s">
        <v>81</v>
      </c>
      <c r="N1558" t="s">
        <v>147</v>
      </c>
      <c r="O1558">
        <v>7000</v>
      </c>
      <c r="P1558" t="str">
        <f t="shared" si="288"/>
        <v/>
      </c>
      <c r="Q1558" t="str">
        <f t="shared" ca="1" si="295"/>
        <v>cu</v>
      </c>
      <c r="R1558" t="s">
        <v>81</v>
      </c>
      <c r="S1558" t="s">
        <v>147</v>
      </c>
      <c r="T1558">
        <v>3500</v>
      </c>
      <c r="U1558" t="str">
        <f t="shared" ca="1" si="294"/>
        <v>cu</v>
      </c>
      <c r="V1558" t="str">
        <f t="shared" si="289"/>
        <v>GO</v>
      </c>
      <c r="W1558">
        <f t="shared" si="290"/>
        <v>7000</v>
      </c>
      <c r="X1558" t="str">
        <f t="shared" ca="1" si="291"/>
        <v>cu</v>
      </c>
      <c r="Y1558" t="str">
        <f t="shared" si="292"/>
        <v>GO</v>
      </c>
      <c r="Z1558">
        <f t="shared" si="293"/>
        <v>3500</v>
      </c>
    </row>
    <row r="1559" spans="1:26">
      <c r="A1559" t="str">
        <f t="shared" si="298"/>
        <v>rt5</v>
      </c>
      <c r="B1559" t="str">
        <f t="shared" si="299"/>
        <v>루틴5</v>
      </c>
      <c r="C1559">
        <v>138</v>
      </c>
      <c r="D1559">
        <v>123</v>
      </c>
      <c r="E1559">
        <f t="shared" ca="1" si="296"/>
        <v>6560</v>
      </c>
      <c r="F1559">
        <f ca="1">(60+SUMIF(OFFSET(N1559,-$C1559+1,0,$C1559),"EN",OFFSET(O1559,-$C1559+1,0,$C1559)))*SummonTypeTable!$Q$2</f>
        <v>2626.6666666666665</v>
      </c>
      <c r="G1559" t="str">
        <f ca="1">IF(C1559=1,60*SummonTypeTable!$Q$2-OFFSET(F1559,0,-1),
IF(F1559&lt;&gt;OFFSET(F1559,-1,0),OFFSET(F1559,-1,0)-OFFSET(F1559,0,-1),""))</f>
        <v/>
      </c>
      <c r="H1559" t="str">
        <f ca="1">IF(C1559=1,60*SummonTypeTable!$Q$2/OFFSET(F1559,0,-1),
IF(F1559&lt;&gt;OFFSET(F1559,-1,0),OFFSET(F1559,-1,0)/OFFSET(F1559,0,-1),""))</f>
        <v/>
      </c>
      <c r="I1559">
        <f ca="1">(60+SUMIF(OFFSET(N1559,-$C1559+1,0,$C1559),"EN",OFFSET(O1559,-$C1559+1,0,$C1559))+SUMIF(OFFSET(S1559,-$C1559+1,0,$C1559),"EN",OFFSET(T1559,-$C1559+1,0,$C1559)))*SummonTypeTable!$Q$2</f>
        <v>2626.6666666666665</v>
      </c>
      <c r="J1559" t="str">
        <f ca="1">IF(C1559=1,60*SummonTypeTable!$Q$2-OFFSET(I1559,0,-4),
IF(I1559&lt;&gt;OFFSET(I1559,-1,0),OFFSET(I1559,-1,0)-OFFSET(I1559,0,-4),""))</f>
        <v/>
      </c>
      <c r="K1559" t="str">
        <f ca="1">IF(C1559=1,60*SummonTypeTable!$Q$2/OFFSET(I1559,0,-4),
IF(I1559&lt;&gt;OFFSET(I1559,-1,0),OFFSET(I1559,-1,0)/OFFSET(I1559,0,-4),""))</f>
        <v/>
      </c>
      <c r="L1559" t="str">
        <f t="shared" ca="1" si="297"/>
        <v>it</v>
      </c>
      <c r="M1559" t="s">
        <v>139</v>
      </c>
      <c r="N1559" t="s">
        <v>138</v>
      </c>
      <c r="O1559">
        <v>10</v>
      </c>
      <c r="P1559" t="str">
        <f t="shared" si="288"/>
        <v/>
      </c>
      <c r="Q1559" t="str">
        <f t="shared" ca="1" si="295"/>
        <v>cu</v>
      </c>
      <c r="R1559" t="s">
        <v>81</v>
      </c>
      <c r="S1559" t="s">
        <v>147</v>
      </c>
      <c r="T1559">
        <v>3525</v>
      </c>
      <c r="U1559" t="str">
        <f t="shared" ca="1" si="294"/>
        <v>it</v>
      </c>
      <c r="V1559" t="str">
        <f t="shared" si="289"/>
        <v>Cash_sSpellGacha</v>
      </c>
      <c r="W1559">
        <f t="shared" si="290"/>
        <v>10</v>
      </c>
      <c r="X1559" t="str">
        <f t="shared" ca="1" si="291"/>
        <v>cu</v>
      </c>
      <c r="Y1559" t="str">
        <f t="shared" si="292"/>
        <v>GO</v>
      </c>
      <c r="Z1559">
        <f t="shared" si="293"/>
        <v>3525</v>
      </c>
    </row>
    <row r="1560" spans="1:26">
      <c r="A1560" t="str">
        <f t="shared" si="298"/>
        <v>rt5</v>
      </c>
      <c r="B1560" t="str">
        <f t="shared" si="299"/>
        <v>루틴5</v>
      </c>
      <c r="C1560">
        <v>139</v>
      </c>
      <c r="D1560">
        <v>119</v>
      </c>
      <c r="E1560">
        <f t="shared" ca="1" si="296"/>
        <v>6679</v>
      </c>
      <c r="F1560">
        <f ca="1">(60+SUMIF(OFFSET(N1560,-$C1560+1,0,$C1560),"EN",OFFSET(O1560,-$C1560+1,0,$C1560)))*SummonTypeTable!$Q$2</f>
        <v>2626.6666666666665</v>
      </c>
      <c r="G1560" t="str">
        <f ca="1">IF(C1560=1,60*SummonTypeTable!$Q$2-OFFSET(F1560,0,-1),
IF(F1560&lt;&gt;OFFSET(F1560,-1,0),OFFSET(F1560,-1,0)-OFFSET(F1560,0,-1),""))</f>
        <v/>
      </c>
      <c r="H1560" t="str">
        <f ca="1">IF(C1560=1,60*SummonTypeTable!$Q$2/OFFSET(F1560,0,-1),
IF(F1560&lt;&gt;OFFSET(F1560,-1,0),OFFSET(F1560,-1,0)/OFFSET(F1560,0,-1),""))</f>
        <v/>
      </c>
      <c r="I1560">
        <f ca="1">(60+SUMIF(OFFSET(N1560,-$C1560+1,0,$C1560),"EN",OFFSET(O1560,-$C1560+1,0,$C1560))+SUMIF(OFFSET(S1560,-$C1560+1,0,$C1560),"EN",OFFSET(T1560,-$C1560+1,0,$C1560)))*SummonTypeTable!$Q$2</f>
        <v>2626.6666666666665</v>
      </c>
      <c r="J1560" t="str">
        <f ca="1">IF(C1560=1,60*SummonTypeTable!$Q$2-OFFSET(I1560,0,-4),
IF(I1560&lt;&gt;OFFSET(I1560,-1,0),OFFSET(I1560,-1,0)-OFFSET(I1560,0,-4),""))</f>
        <v/>
      </c>
      <c r="K1560" t="str">
        <f ca="1">IF(C1560=1,60*SummonTypeTable!$Q$2/OFFSET(I1560,0,-4),
IF(I1560&lt;&gt;OFFSET(I1560,-1,0),OFFSET(I1560,-1,0)/OFFSET(I1560,0,-4),""))</f>
        <v/>
      </c>
      <c r="L1560" t="str">
        <f t="shared" ca="1" si="297"/>
        <v>cu</v>
      </c>
      <c r="M1560" t="s">
        <v>81</v>
      </c>
      <c r="N1560" t="s">
        <v>147</v>
      </c>
      <c r="O1560">
        <v>7100</v>
      </c>
      <c r="P1560" t="str">
        <f t="shared" si="288"/>
        <v/>
      </c>
      <c r="Q1560" t="str">
        <f t="shared" ca="1" si="295"/>
        <v>cu</v>
      </c>
      <c r="R1560" t="s">
        <v>81</v>
      </c>
      <c r="S1560" t="s">
        <v>147</v>
      </c>
      <c r="T1560">
        <v>3550</v>
      </c>
      <c r="U1560" t="str">
        <f t="shared" ca="1" si="294"/>
        <v>cu</v>
      </c>
      <c r="V1560" t="str">
        <f t="shared" si="289"/>
        <v>GO</v>
      </c>
      <c r="W1560">
        <f t="shared" si="290"/>
        <v>7100</v>
      </c>
      <c r="X1560" t="str">
        <f t="shared" ca="1" si="291"/>
        <v>cu</v>
      </c>
      <c r="Y1560" t="str">
        <f t="shared" si="292"/>
        <v>GO</v>
      </c>
      <c r="Z1560">
        <f t="shared" si="293"/>
        <v>3550</v>
      </c>
    </row>
    <row r="1561" spans="1:26">
      <c r="A1561" t="str">
        <f t="shared" si="298"/>
        <v>rt5</v>
      </c>
      <c r="B1561" t="str">
        <f t="shared" si="299"/>
        <v>루틴5</v>
      </c>
      <c r="C1561">
        <v>140</v>
      </c>
      <c r="D1561">
        <v>97</v>
      </c>
      <c r="E1561">
        <f t="shared" ca="1" si="296"/>
        <v>6776</v>
      </c>
      <c r="F1561">
        <f ca="1">(60+SUMIF(OFFSET(N1561,-$C1561+1,0,$C1561),"EN",OFFSET(O1561,-$C1561+1,0,$C1561)))*SummonTypeTable!$Q$2</f>
        <v>2626.6666666666665</v>
      </c>
      <c r="G1561" t="str">
        <f ca="1">IF(C1561=1,60*SummonTypeTable!$Q$2-OFFSET(F1561,0,-1),
IF(F1561&lt;&gt;OFFSET(F1561,-1,0),OFFSET(F1561,-1,0)-OFFSET(F1561,0,-1),""))</f>
        <v/>
      </c>
      <c r="H1561" t="str">
        <f ca="1">IF(C1561=1,60*SummonTypeTable!$Q$2/OFFSET(F1561,0,-1),
IF(F1561&lt;&gt;OFFSET(F1561,-1,0),OFFSET(F1561,-1,0)/OFFSET(F1561,0,-1),""))</f>
        <v/>
      </c>
      <c r="I1561">
        <f ca="1">(60+SUMIF(OFFSET(N1561,-$C1561+1,0,$C1561),"EN",OFFSET(O1561,-$C1561+1,0,$C1561))+SUMIF(OFFSET(S1561,-$C1561+1,0,$C1561),"EN",OFFSET(T1561,-$C1561+1,0,$C1561)))*SummonTypeTable!$Q$2</f>
        <v>2626.6666666666665</v>
      </c>
      <c r="J1561" t="str">
        <f ca="1">IF(C1561=1,60*SummonTypeTable!$Q$2-OFFSET(I1561,0,-4),
IF(I1561&lt;&gt;OFFSET(I1561,-1,0),OFFSET(I1561,-1,0)-OFFSET(I1561,0,-4),""))</f>
        <v/>
      </c>
      <c r="K1561" t="str">
        <f ca="1">IF(C1561=1,60*SummonTypeTable!$Q$2/OFFSET(I1561,0,-4),
IF(I1561&lt;&gt;OFFSET(I1561,-1,0),OFFSET(I1561,-1,0)/OFFSET(I1561,0,-4),""))</f>
        <v/>
      </c>
      <c r="L1561" t="str">
        <f t="shared" ca="1" si="297"/>
        <v>cu</v>
      </c>
      <c r="M1561" t="s">
        <v>81</v>
      </c>
      <c r="N1561" t="s">
        <v>153</v>
      </c>
      <c r="O1561">
        <v>24</v>
      </c>
      <c r="P1561" t="str">
        <f t="shared" si="288"/>
        <v/>
      </c>
      <c r="Q1561" t="str">
        <f t="shared" ca="1" si="295"/>
        <v>cu</v>
      </c>
      <c r="R1561" t="s">
        <v>81</v>
      </c>
      <c r="S1561" t="s">
        <v>153</v>
      </c>
      <c r="T1561">
        <v>8</v>
      </c>
      <c r="U1561" t="str">
        <f t="shared" ca="1" si="294"/>
        <v>cu</v>
      </c>
      <c r="V1561" t="str">
        <f t="shared" si="289"/>
        <v>DI</v>
      </c>
      <c r="W1561">
        <f t="shared" si="290"/>
        <v>24</v>
      </c>
      <c r="X1561" t="str">
        <f t="shared" ca="1" si="291"/>
        <v>cu</v>
      </c>
      <c r="Y1561" t="str">
        <f t="shared" si="292"/>
        <v>DI</v>
      </c>
      <c r="Z1561">
        <f t="shared" si="293"/>
        <v>8</v>
      </c>
    </row>
    <row r="1562" spans="1:26">
      <c r="A1562" t="str">
        <f t="shared" si="298"/>
        <v>rt5</v>
      </c>
      <c r="B1562" t="str">
        <f t="shared" si="299"/>
        <v>루틴5</v>
      </c>
      <c r="C1562">
        <v>141</v>
      </c>
      <c r="D1562">
        <v>42</v>
      </c>
      <c r="E1562">
        <f t="shared" ca="1" si="296"/>
        <v>6818</v>
      </c>
      <c r="F1562">
        <f ca="1">(60+SUMIF(OFFSET(N1562,-$C1562+1,0,$C1562),"EN",OFFSET(O1562,-$C1562+1,0,$C1562)))*SummonTypeTable!$Q$2</f>
        <v>2626.6666666666665</v>
      </c>
      <c r="G1562" t="str">
        <f ca="1">IF(C1562=1,60*SummonTypeTable!$Q$2-OFFSET(F1562,0,-1),
IF(F1562&lt;&gt;OFFSET(F1562,-1,0),OFFSET(F1562,-1,0)-OFFSET(F1562,0,-1),""))</f>
        <v/>
      </c>
      <c r="H1562" t="str">
        <f ca="1">IF(C1562=1,60*SummonTypeTable!$Q$2/OFFSET(F1562,0,-1),
IF(F1562&lt;&gt;OFFSET(F1562,-1,0),OFFSET(F1562,-1,0)/OFFSET(F1562,0,-1),""))</f>
        <v/>
      </c>
      <c r="I1562">
        <f ca="1">(60+SUMIF(OFFSET(N1562,-$C1562+1,0,$C1562),"EN",OFFSET(O1562,-$C1562+1,0,$C1562))+SUMIF(OFFSET(S1562,-$C1562+1,0,$C1562),"EN",OFFSET(T1562,-$C1562+1,0,$C1562)))*SummonTypeTable!$Q$2</f>
        <v>2626.6666666666665</v>
      </c>
      <c r="J1562" t="str">
        <f ca="1">IF(C1562=1,60*SummonTypeTable!$Q$2-OFFSET(I1562,0,-4),
IF(I1562&lt;&gt;OFFSET(I1562,-1,0),OFFSET(I1562,-1,0)-OFFSET(I1562,0,-4),""))</f>
        <v/>
      </c>
      <c r="K1562" t="str">
        <f ca="1">IF(C1562=1,60*SummonTypeTable!$Q$2/OFFSET(I1562,0,-4),
IF(I1562&lt;&gt;OFFSET(I1562,-1,0),OFFSET(I1562,-1,0)/OFFSET(I1562,0,-4),""))</f>
        <v/>
      </c>
      <c r="L1562" t="str">
        <f t="shared" ca="1" si="297"/>
        <v>it</v>
      </c>
      <c r="M1562" t="s">
        <v>139</v>
      </c>
      <c r="N1562" t="s">
        <v>140</v>
      </c>
      <c r="O1562">
        <v>1</v>
      </c>
      <c r="P1562" t="str">
        <f t="shared" si="288"/>
        <v/>
      </c>
      <c r="Q1562" t="str">
        <f t="shared" ca="1" si="295"/>
        <v>cu</v>
      </c>
      <c r="R1562" t="s">
        <v>81</v>
      </c>
      <c r="S1562" t="s">
        <v>147</v>
      </c>
      <c r="T1562">
        <v>3600</v>
      </c>
      <c r="U1562" t="str">
        <f t="shared" ca="1" si="294"/>
        <v>it</v>
      </c>
      <c r="V1562" t="str">
        <f t="shared" si="289"/>
        <v>Cash_sCharacterGacha</v>
      </c>
      <c r="W1562">
        <f t="shared" si="290"/>
        <v>1</v>
      </c>
      <c r="X1562" t="str">
        <f t="shared" ca="1" si="291"/>
        <v>cu</v>
      </c>
      <c r="Y1562" t="str">
        <f t="shared" si="292"/>
        <v>GO</v>
      </c>
      <c r="Z1562">
        <f t="shared" si="293"/>
        <v>3600</v>
      </c>
    </row>
    <row r="1563" spans="1:26">
      <c r="A1563" t="str">
        <f t="shared" si="298"/>
        <v>rt5</v>
      </c>
      <c r="B1563" t="str">
        <f t="shared" si="299"/>
        <v>루틴5</v>
      </c>
      <c r="C1563">
        <v>142</v>
      </c>
      <c r="D1563">
        <v>104</v>
      </c>
      <c r="E1563">
        <f t="shared" ca="1" si="296"/>
        <v>6922</v>
      </c>
      <c r="F1563">
        <f ca="1">(60+SUMIF(OFFSET(N1563,-$C1563+1,0,$C1563),"EN",OFFSET(O1563,-$C1563+1,0,$C1563)))*SummonTypeTable!$Q$2</f>
        <v>2626.6666666666665</v>
      </c>
      <c r="G1563" t="str">
        <f ca="1">IF(C1563=1,60*SummonTypeTable!$Q$2-OFFSET(F1563,0,-1),
IF(F1563&lt;&gt;OFFSET(F1563,-1,0),OFFSET(F1563,-1,0)-OFFSET(F1563,0,-1),""))</f>
        <v/>
      </c>
      <c r="H1563" t="str">
        <f ca="1">IF(C1563=1,60*SummonTypeTable!$Q$2/OFFSET(F1563,0,-1),
IF(F1563&lt;&gt;OFFSET(F1563,-1,0),OFFSET(F1563,-1,0)/OFFSET(F1563,0,-1),""))</f>
        <v/>
      </c>
      <c r="I1563">
        <f ca="1">(60+SUMIF(OFFSET(N1563,-$C1563+1,0,$C1563),"EN",OFFSET(O1563,-$C1563+1,0,$C1563))+SUMIF(OFFSET(S1563,-$C1563+1,0,$C1563),"EN",OFFSET(T1563,-$C1563+1,0,$C1563)))*SummonTypeTable!$Q$2</f>
        <v>2626.6666666666665</v>
      </c>
      <c r="J1563" t="str">
        <f ca="1">IF(C1563=1,60*SummonTypeTable!$Q$2-OFFSET(I1563,0,-4),
IF(I1563&lt;&gt;OFFSET(I1563,-1,0),OFFSET(I1563,-1,0)-OFFSET(I1563,0,-4),""))</f>
        <v/>
      </c>
      <c r="K1563" t="str">
        <f ca="1">IF(C1563=1,60*SummonTypeTable!$Q$2/OFFSET(I1563,0,-4),
IF(I1563&lt;&gt;OFFSET(I1563,-1,0),OFFSET(I1563,-1,0)/OFFSET(I1563,0,-4),""))</f>
        <v/>
      </c>
      <c r="L1563" t="str">
        <f t="shared" ca="1" si="297"/>
        <v>cu</v>
      </c>
      <c r="M1563" t="s">
        <v>81</v>
      </c>
      <c r="N1563" t="s">
        <v>147</v>
      </c>
      <c r="O1563">
        <v>7250</v>
      </c>
      <c r="P1563" t="str">
        <f t="shared" si="288"/>
        <v/>
      </c>
      <c r="Q1563" t="str">
        <f t="shared" ca="1" si="295"/>
        <v>cu</v>
      </c>
      <c r="R1563" t="s">
        <v>81</v>
      </c>
      <c r="S1563" t="s">
        <v>147</v>
      </c>
      <c r="T1563">
        <v>3625</v>
      </c>
      <c r="U1563" t="str">
        <f t="shared" ca="1" si="294"/>
        <v>cu</v>
      </c>
      <c r="V1563" t="str">
        <f t="shared" si="289"/>
        <v>GO</v>
      </c>
      <c r="W1563">
        <f t="shared" si="290"/>
        <v>7250</v>
      </c>
      <c r="X1563" t="str">
        <f t="shared" ca="1" si="291"/>
        <v>cu</v>
      </c>
      <c r="Y1563" t="str">
        <f t="shared" si="292"/>
        <v>GO</v>
      </c>
      <c r="Z1563">
        <f t="shared" si="293"/>
        <v>3625</v>
      </c>
    </row>
    <row r="1564" spans="1:26">
      <c r="A1564" t="str">
        <f t="shared" si="298"/>
        <v>rt5</v>
      </c>
      <c r="B1564" t="str">
        <f t="shared" si="299"/>
        <v>루틴5</v>
      </c>
      <c r="C1564">
        <v>143</v>
      </c>
      <c r="D1564">
        <v>298</v>
      </c>
      <c r="E1564">
        <f t="shared" ca="1" si="296"/>
        <v>7220</v>
      </c>
      <c r="F1564">
        <f ca="1">(60+SUMIF(OFFSET(N1564,-$C1564+1,0,$C1564),"EN",OFFSET(O1564,-$C1564+1,0,$C1564)))*SummonTypeTable!$Q$2</f>
        <v>2786.6666666666665</v>
      </c>
      <c r="G1564">
        <f ca="1">IF(C1564=1,60*SummonTypeTable!$Q$2-OFFSET(F1564,0,-1),
IF(F1564&lt;&gt;OFFSET(F1564,-1,0),OFFSET(F1564,-1,0)-OFFSET(F1564,0,-1),""))</f>
        <v>-4593.3333333333339</v>
      </c>
      <c r="H1564">
        <f ca="1">IF(C1564=1,60*SummonTypeTable!$Q$2/OFFSET(F1564,0,-1),
IF(F1564&lt;&gt;OFFSET(F1564,-1,0),OFFSET(F1564,-1,0)/OFFSET(F1564,0,-1),""))</f>
        <v>0.36380424746075712</v>
      </c>
      <c r="I1564">
        <f ca="1">(60+SUMIF(OFFSET(N1564,-$C1564+1,0,$C1564),"EN",OFFSET(O1564,-$C1564+1,0,$C1564))+SUMIF(OFFSET(S1564,-$C1564+1,0,$C1564),"EN",OFFSET(T1564,-$C1564+1,0,$C1564)))*SummonTypeTable!$Q$2</f>
        <v>2786.6666666666665</v>
      </c>
      <c r="J1564">
        <f ca="1">IF(C1564=1,60*SummonTypeTable!$Q$2-OFFSET(I1564,0,-4),
IF(I1564&lt;&gt;OFFSET(I1564,-1,0),OFFSET(I1564,-1,0)-OFFSET(I1564,0,-4),""))</f>
        <v>-4593.3333333333339</v>
      </c>
      <c r="K1564">
        <f ca="1">IF(C1564=1,60*SummonTypeTable!$Q$2/OFFSET(I1564,0,-4),
IF(I1564&lt;&gt;OFFSET(I1564,-1,0),OFFSET(I1564,-1,0)/OFFSET(I1564,0,-4),""))</f>
        <v>0.36380424746075712</v>
      </c>
      <c r="L1564" t="str">
        <f t="shared" ca="1" si="297"/>
        <v>cu</v>
      </c>
      <c r="M1564" t="s">
        <v>81</v>
      </c>
      <c r="N1564" t="s">
        <v>146</v>
      </c>
      <c r="O1564">
        <v>240</v>
      </c>
      <c r="P1564" t="str">
        <f t="shared" si="288"/>
        <v>에너지너무많음</v>
      </c>
      <c r="Q1564" t="str">
        <f t="shared" ca="1" si="295"/>
        <v>cu</v>
      </c>
      <c r="R1564" t="s">
        <v>81</v>
      </c>
      <c r="S1564" t="s">
        <v>147</v>
      </c>
      <c r="T1564">
        <v>3650</v>
      </c>
      <c r="U1564" t="str">
        <f t="shared" ca="1" si="294"/>
        <v>cu</v>
      </c>
      <c r="V1564" t="str">
        <f t="shared" si="289"/>
        <v>EN</v>
      </c>
      <c r="W1564">
        <f t="shared" si="290"/>
        <v>240</v>
      </c>
      <c r="X1564" t="str">
        <f t="shared" ca="1" si="291"/>
        <v>cu</v>
      </c>
      <c r="Y1564" t="str">
        <f t="shared" si="292"/>
        <v>GO</v>
      </c>
      <c r="Z1564">
        <f t="shared" si="293"/>
        <v>3650</v>
      </c>
    </row>
    <row r="1565" spans="1:26">
      <c r="A1565" t="str">
        <f t="shared" si="298"/>
        <v>rt5</v>
      </c>
      <c r="B1565" t="str">
        <f t="shared" si="299"/>
        <v>루틴5</v>
      </c>
      <c r="C1565">
        <v>144</v>
      </c>
      <c r="D1565">
        <v>92</v>
      </c>
      <c r="E1565">
        <f t="shared" ca="1" si="296"/>
        <v>7312</v>
      </c>
      <c r="F1565">
        <f ca="1">(60+SUMIF(OFFSET(N1565,-$C1565+1,0,$C1565),"EN",OFFSET(O1565,-$C1565+1,0,$C1565)))*SummonTypeTable!$Q$2</f>
        <v>2786.6666666666665</v>
      </c>
      <c r="G1565" t="str">
        <f ca="1">IF(C1565=1,60*SummonTypeTable!$Q$2-OFFSET(F1565,0,-1),
IF(F1565&lt;&gt;OFFSET(F1565,-1,0),OFFSET(F1565,-1,0)-OFFSET(F1565,0,-1),""))</f>
        <v/>
      </c>
      <c r="H1565" t="str">
        <f ca="1">IF(C1565=1,60*SummonTypeTable!$Q$2/OFFSET(F1565,0,-1),
IF(F1565&lt;&gt;OFFSET(F1565,-1,0),OFFSET(F1565,-1,0)/OFFSET(F1565,0,-1),""))</f>
        <v/>
      </c>
      <c r="I1565">
        <f ca="1">(60+SUMIF(OFFSET(N1565,-$C1565+1,0,$C1565),"EN",OFFSET(O1565,-$C1565+1,0,$C1565))+SUMIF(OFFSET(S1565,-$C1565+1,0,$C1565),"EN",OFFSET(T1565,-$C1565+1,0,$C1565)))*SummonTypeTable!$Q$2</f>
        <v>2786.6666666666665</v>
      </c>
      <c r="J1565" t="str">
        <f ca="1">IF(C1565=1,60*SummonTypeTable!$Q$2-OFFSET(I1565,0,-4),
IF(I1565&lt;&gt;OFFSET(I1565,-1,0),OFFSET(I1565,-1,0)-OFFSET(I1565,0,-4),""))</f>
        <v/>
      </c>
      <c r="K1565" t="str">
        <f ca="1">IF(C1565=1,60*SummonTypeTable!$Q$2/OFFSET(I1565,0,-4),
IF(I1565&lt;&gt;OFFSET(I1565,-1,0),OFFSET(I1565,-1,0)/OFFSET(I1565,0,-4),""))</f>
        <v/>
      </c>
      <c r="L1565" t="str">
        <f t="shared" ca="1" si="297"/>
        <v>it</v>
      </c>
      <c r="M1565" t="s">
        <v>139</v>
      </c>
      <c r="N1565" t="s">
        <v>158</v>
      </c>
      <c r="O1565">
        <v>1</v>
      </c>
      <c r="P1565" t="str">
        <f t="shared" si="288"/>
        <v/>
      </c>
      <c r="Q1565" t="str">
        <f t="shared" ca="1" si="295"/>
        <v>cu</v>
      </c>
      <c r="R1565" t="s">
        <v>81</v>
      </c>
      <c r="S1565" t="s">
        <v>147</v>
      </c>
      <c r="T1565">
        <v>3675</v>
      </c>
      <c r="U1565" t="str">
        <f t="shared" ca="1" si="294"/>
        <v>it</v>
      </c>
      <c r="V1565" t="str">
        <f t="shared" si="289"/>
        <v>Cash_sEquipGacha</v>
      </c>
      <c r="W1565">
        <f t="shared" si="290"/>
        <v>1</v>
      </c>
      <c r="X1565" t="str">
        <f t="shared" ca="1" si="291"/>
        <v>cu</v>
      </c>
      <c r="Y1565" t="str">
        <f t="shared" si="292"/>
        <v>GO</v>
      </c>
      <c r="Z1565">
        <f t="shared" si="293"/>
        <v>3675</v>
      </c>
    </row>
    <row r="1566" spans="1:26">
      <c r="A1566" t="str">
        <f t="shared" si="298"/>
        <v>rt5</v>
      </c>
      <c r="B1566" t="str">
        <f t="shared" si="299"/>
        <v>루틴5</v>
      </c>
      <c r="C1566">
        <v>145</v>
      </c>
      <c r="D1566">
        <v>175</v>
      </c>
      <c r="E1566">
        <f t="shared" ca="1" si="296"/>
        <v>7487</v>
      </c>
      <c r="F1566">
        <f ca="1">(60+SUMIF(OFFSET(N1566,-$C1566+1,0,$C1566),"EN",OFFSET(O1566,-$C1566+1,0,$C1566)))*SummonTypeTable!$Q$2</f>
        <v>2786.6666666666665</v>
      </c>
      <c r="G1566" t="str">
        <f ca="1">IF(C1566=1,60*SummonTypeTable!$Q$2-OFFSET(F1566,0,-1),
IF(F1566&lt;&gt;OFFSET(F1566,-1,0),OFFSET(F1566,-1,0)-OFFSET(F1566,0,-1),""))</f>
        <v/>
      </c>
      <c r="H1566" t="str">
        <f ca="1">IF(C1566=1,60*SummonTypeTable!$Q$2/OFFSET(F1566,0,-1),
IF(F1566&lt;&gt;OFFSET(F1566,-1,0),OFFSET(F1566,-1,0)/OFFSET(F1566,0,-1),""))</f>
        <v/>
      </c>
      <c r="I1566">
        <f ca="1">(60+SUMIF(OFFSET(N1566,-$C1566+1,0,$C1566),"EN",OFFSET(O1566,-$C1566+1,0,$C1566))+SUMIF(OFFSET(S1566,-$C1566+1,0,$C1566),"EN",OFFSET(T1566,-$C1566+1,0,$C1566)))*SummonTypeTable!$Q$2</f>
        <v>2786.6666666666665</v>
      </c>
      <c r="J1566" t="str">
        <f ca="1">IF(C1566=1,60*SummonTypeTable!$Q$2-OFFSET(I1566,0,-4),
IF(I1566&lt;&gt;OFFSET(I1566,-1,0),OFFSET(I1566,-1,0)-OFFSET(I1566,0,-4),""))</f>
        <v/>
      </c>
      <c r="K1566" t="str">
        <f ca="1">IF(C1566=1,60*SummonTypeTable!$Q$2/OFFSET(I1566,0,-4),
IF(I1566&lt;&gt;OFFSET(I1566,-1,0),OFFSET(I1566,-1,0)/OFFSET(I1566,0,-4),""))</f>
        <v/>
      </c>
      <c r="L1566" t="str">
        <f t="shared" ca="1" si="297"/>
        <v>cu</v>
      </c>
      <c r="M1566" t="s">
        <v>81</v>
      </c>
      <c r="N1566" t="s">
        <v>147</v>
      </c>
      <c r="O1566">
        <v>7400</v>
      </c>
      <c r="P1566" t="str">
        <f t="shared" si="288"/>
        <v/>
      </c>
      <c r="Q1566" t="str">
        <f t="shared" ca="1" si="295"/>
        <v>cu</v>
      </c>
      <c r="R1566" t="s">
        <v>81</v>
      </c>
      <c r="S1566" t="s">
        <v>147</v>
      </c>
      <c r="T1566">
        <v>3700</v>
      </c>
      <c r="U1566" t="str">
        <f t="shared" ca="1" si="294"/>
        <v>cu</v>
      </c>
      <c r="V1566" t="str">
        <f t="shared" si="289"/>
        <v>GO</v>
      </c>
      <c r="W1566">
        <f t="shared" si="290"/>
        <v>7400</v>
      </c>
      <c r="X1566" t="str">
        <f t="shared" ca="1" si="291"/>
        <v>cu</v>
      </c>
      <c r="Y1566" t="str">
        <f t="shared" si="292"/>
        <v>GO</v>
      </c>
      <c r="Z1566">
        <f t="shared" si="293"/>
        <v>3700</v>
      </c>
    </row>
    <row r="1567" spans="1:26">
      <c r="A1567" t="str">
        <f t="shared" si="298"/>
        <v>rt5</v>
      </c>
      <c r="B1567" t="str">
        <f t="shared" si="299"/>
        <v>루틴5</v>
      </c>
      <c r="C1567">
        <v>146</v>
      </c>
      <c r="D1567">
        <v>197</v>
      </c>
      <c r="E1567">
        <f t="shared" ca="1" si="296"/>
        <v>7684</v>
      </c>
      <c r="F1567">
        <f ca="1">(60+SUMIF(OFFSET(N1567,-$C1567+1,0,$C1567),"EN",OFFSET(O1567,-$C1567+1,0,$C1567)))*SummonTypeTable!$Q$2</f>
        <v>2963.333333333333</v>
      </c>
      <c r="G1567">
        <f ca="1">IF(C1567=1,60*SummonTypeTable!$Q$2-OFFSET(F1567,0,-1),
IF(F1567&lt;&gt;OFFSET(F1567,-1,0),OFFSET(F1567,-1,0)-OFFSET(F1567,0,-1),""))</f>
        <v>-4897.3333333333339</v>
      </c>
      <c r="H1567">
        <f ca="1">IF(C1567=1,60*SummonTypeTable!$Q$2/OFFSET(F1567,0,-1),
IF(F1567&lt;&gt;OFFSET(F1567,-1,0),OFFSET(F1567,-1,0)/OFFSET(F1567,0,-1),""))</f>
        <v>0.36265833767135169</v>
      </c>
      <c r="I1567">
        <f ca="1">(60+SUMIF(OFFSET(N1567,-$C1567+1,0,$C1567),"EN",OFFSET(O1567,-$C1567+1,0,$C1567))+SUMIF(OFFSET(S1567,-$C1567+1,0,$C1567),"EN",OFFSET(T1567,-$C1567+1,0,$C1567)))*SummonTypeTable!$Q$2</f>
        <v>2963.333333333333</v>
      </c>
      <c r="J1567">
        <f ca="1">IF(C1567=1,60*SummonTypeTable!$Q$2-OFFSET(I1567,0,-4),
IF(I1567&lt;&gt;OFFSET(I1567,-1,0),OFFSET(I1567,-1,0)-OFFSET(I1567,0,-4),""))</f>
        <v>-4897.3333333333339</v>
      </c>
      <c r="K1567">
        <f ca="1">IF(C1567=1,60*SummonTypeTable!$Q$2/OFFSET(I1567,0,-4),
IF(I1567&lt;&gt;OFFSET(I1567,-1,0),OFFSET(I1567,-1,0)/OFFSET(I1567,0,-4),""))</f>
        <v>0.36265833767135169</v>
      </c>
      <c r="L1567" t="str">
        <f t="shared" ca="1" si="297"/>
        <v>cu</v>
      </c>
      <c r="M1567" t="s">
        <v>81</v>
      </c>
      <c r="N1567" t="s">
        <v>146</v>
      </c>
      <c r="O1567">
        <v>265</v>
      </c>
      <c r="P1567" t="str">
        <f t="shared" si="288"/>
        <v>에너지너무많음</v>
      </c>
      <c r="Q1567" t="str">
        <f t="shared" ca="1" si="295"/>
        <v>cu</v>
      </c>
      <c r="R1567" t="s">
        <v>81</v>
      </c>
      <c r="S1567" t="s">
        <v>147</v>
      </c>
      <c r="T1567">
        <v>3725</v>
      </c>
      <c r="U1567" t="str">
        <f t="shared" ca="1" si="294"/>
        <v>cu</v>
      </c>
      <c r="V1567" t="str">
        <f t="shared" si="289"/>
        <v>EN</v>
      </c>
      <c r="W1567">
        <f t="shared" si="290"/>
        <v>265</v>
      </c>
      <c r="X1567" t="str">
        <f t="shared" ca="1" si="291"/>
        <v>cu</v>
      </c>
      <c r="Y1567" t="str">
        <f t="shared" si="292"/>
        <v>GO</v>
      </c>
      <c r="Z1567">
        <f t="shared" si="293"/>
        <v>3725</v>
      </c>
    </row>
    <row r="1568" spans="1:26">
      <c r="A1568" t="str">
        <f t="shared" si="298"/>
        <v>rt5</v>
      </c>
      <c r="B1568" t="str">
        <f t="shared" si="299"/>
        <v>루틴5</v>
      </c>
      <c r="C1568">
        <v>147</v>
      </c>
      <c r="D1568">
        <v>69</v>
      </c>
      <c r="E1568">
        <f t="shared" ca="1" si="296"/>
        <v>7753</v>
      </c>
      <c r="F1568">
        <f ca="1">(60+SUMIF(OFFSET(N1568,-$C1568+1,0,$C1568),"EN",OFFSET(O1568,-$C1568+1,0,$C1568)))*SummonTypeTable!$Q$2</f>
        <v>2963.333333333333</v>
      </c>
      <c r="G1568" t="str">
        <f ca="1">IF(C1568=1,60*SummonTypeTable!$Q$2-OFFSET(F1568,0,-1),
IF(F1568&lt;&gt;OFFSET(F1568,-1,0),OFFSET(F1568,-1,0)-OFFSET(F1568,0,-1),""))</f>
        <v/>
      </c>
      <c r="H1568" t="str">
        <f ca="1">IF(C1568=1,60*SummonTypeTable!$Q$2/OFFSET(F1568,0,-1),
IF(F1568&lt;&gt;OFFSET(F1568,-1,0),OFFSET(F1568,-1,0)/OFFSET(F1568,0,-1),""))</f>
        <v/>
      </c>
      <c r="I1568">
        <f ca="1">(60+SUMIF(OFFSET(N1568,-$C1568+1,0,$C1568),"EN",OFFSET(O1568,-$C1568+1,0,$C1568))+SUMIF(OFFSET(S1568,-$C1568+1,0,$C1568),"EN",OFFSET(T1568,-$C1568+1,0,$C1568)))*SummonTypeTable!$Q$2</f>
        <v>2963.333333333333</v>
      </c>
      <c r="J1568" t="str">
        <f ca="1">IF(C1568=1,60*SummonTypeTable!$Q$2-OFFSET(I1568,0,-4),
IF(I1568&lt;&gt;OFFSET(I1568,-1,0),OFFSET(I1568,-1,0)-OFFSET(I1568,0,-4),""))</f>
        <v/>
      </c>
      <c r="K1568" t="str">
        <f ca="1">IF(C1568=1,60*SummonTypeTable!$Q$2/OFFSET(I1568,0,-4),
IF(I1568&lt;&gt;OFFSET(I1568,-1,0),OFFSET(I1568,-1,0)/OFFSET(I1568,0,-4),""))</f>
        <v/>
      </c>
      <c r="L1568" t="str">
        <f t="shared" ca="1" si="297"/>
        <v>cu</v>
      </c>
      <c r="M1568" t="s">
        <v>81</v>
      </c>
      <c r="N1568" t="s">
        <v>147</v>
      </c>
      <c r="O1568">
        <v>7500</v>
      </c>
      <c r="P1568" t="str">
        <f t="shared" si="288"/>
        <v/>
      </c>
      <c r="Q1568" t="str">
        <f t="shared" ca="1" si="295"/>
        <v>cu</v>
      </c>
      <c r="R1568" t="s">
        <v>81</v>
      </c>
      <c r="S1568" t="s">
        <v>147</v>
      </c>
      <c r="T1568">
        <v>3750</v>
      </c>
      <c r="U1568" t="str">
        <f t="shared" ca="1" si="294"/>
        <v>cu</v>
      </c>
      <c r="V1568" t="str">
        <f t="shared" si="289"/>
        <v>GO</v>
      </c>
      <c r="W1568">
        <f t="shared" si="290"/>
        <v>7500</v>
      </c>
      <c r="X1568" t="str">
        <f t="shared" ca="1" si="291"/>
        <v>cu</v>
      </c>
      <c r="Y1568" t="str">
        <f t="shared" si="292"/>
        <v>GO</v>
      </c>
      <c r="Z1568">
        <f t="shared" si="293"/>
        <v>3750</v>
      </c>
    </row>
    <row r="1569" spans="1:26">
      <c r="A1569" t="str">
        <f t="shared" si="298"/>
        <v>rt5</v>
      </c>
      <c r="B1569" t="str">
        <f t="shared" si="299"/>
        <v>루틴5</v>
      </c>
      <c r="C1569">
        <v>148</v>
      </c>
      <c r="D1569">
        <v>147</v>
      </c>
      <c r="E1569">
        <f t="shared" ca="1" si="296"/>
        <v>7900</v>
      </c>
      <c r="F1569">
        <f ca="1">(60+SUMIF(OFFSET(N1569,-$C1569+1,0,$C1569),"EN",OFFSET(O1569,-$C1569+1,0,$C1569)))*SummonTypeTable!$Q$2</f>
        <v>2963.333333333333</v>
      </c>
      <c r="G1569" t="str">
        <f ca="1">IF(C1569=1,60*SummonTypeTable!$Q$2-OFFSET(F1569,0,-1),
IF(F1569&lt;&gt;OFFSET(F1569,-1,0),OFFSET(F1569,-1,0)-OFFSET(F1569,0,-1),""))</f>
        <v/>
      </c>
      <c r="H1569" t="str">
        <f ca="1">IF(C1569=1,60*SummonTypeTable!$Q$2/OFFSET(F1569,0,-1),
IF(F1569&lt;&gt;OFFSET(F1569,-1,0),OFFSET(F1569,-1,0)/OFFSET(F1569,0,-1),""))</f>
        <v/>
      </c>
      <c r="I1569">
        <f ca="1">(60+SUMIF(OFFSET(N1569,-$C1569+1,0,$C1569),"EN",OFFSET(O1569,-$C1569+1,0,$C1569))+SUMIF(OFFSET(S1569,-$C1569+1,0,$C1569),"EN",OFFSET(T1569,-$C1569+1,0,$C1569)))*SummonTypeTable!$Q$2</f>
        <v>2963.333333333333</v>
      </c>
      <c r="J1569" t="str">
        <f ca="1">IF(C1569=1,60*SummonTypeTable!$Q$2-OFFSET(I1569,0,-4),
IF(I1569&lt;&gt;OFFSET(I1569,-1,0),OFFSET(I1569,-1,0)-OFFSET(I1569,0,-4),""))</f>
        <v/>
      </c>
      <c r="K1569" t="str">
        <f ca="1">IF(C1569=1,60*SummonTypeTable!$Q$2/OFFSET(I1569,0,-4),
IF(I1569&lt;&gt;OFFSET(I1569,-1,0),OFFSET(I1569,-1,0)/OFFSET(I1569,0,-4),""))</f>
        <v/>
      </c>
      <c r="L1569" t="str">
        <f t="shared" ca="1" si="297"/>
        <v>it</v>
      </c>
      <c r="M1569" t="s">
        <v>139</v>
      </c>
      <c r="N1569" t="s">
        <v>140</v>
      </c>
      <c r="O1569">
        <v>10</v>
      </c>
      <c r="P1569" t="str">
        <f t="shared" si="288"/>
        <v/>
      </c>
      <c r="Q1569" t="str">
        <f t="shared" ca="1" si="295"/>
        <v>cu</v>
      </c>
      <c r="R1569" t="s">
        <v>81</v>
      </c>
      <c r="S1569" t="s">
        <v>147</v>
      </c>
      <c r="T1569">
        <v>3775</v>
      </c>
      <c r="U1569" t="str">
        <f t="shared" ca="1" si="294"/>
        <v>it</v>
      </c>
      <c r="V1569" t="str">
        <f t="shared" si="289"/>
        <v>Cash_sCharacterGacha</v>
      </c>
      <c r="W1569">
        <f t="shared" si="290"/>
        <v>10</v>
      </c>
      <c r="X1569" t="str">
        <f t="shared" ca="1" si="291"/>
        <v>cu</v>
      </c>
      <c r="Y1569" t="str">
        <f t="shared" si="292"/>
        <v>GO</v>
      </c>
      <c r="Z1569">
        <f t="shared" si="293"/>
        <v>3775</v>
      </c>
    </row>
    <row r="1570" spans="1:26">
      <c r="A1570" t="str">
        <f t="shared" si="298"/>
        <v>rt5</v>
      </c>
      <c r="B1570" t="str">
        <f t="shared" si="299"/>
        <v>루틴5</v>
      </c>
      <c r="C1570">
        <v>149</v>
      </c>
      <c r="D1570">
        <v>268</v>
      </c>
      <c r="E1570">
        <f t="shared" ca="1" si="296"/>
        <v>8168</v>
      </c>
      <c r="F1570">
        <f ca="1">(60+SUMIF(OFFSET(N1570,-$C1570+1,0,$C1570),"EN",OFFSET(O1570,-$C1570+1,0,$C1570)))*SummonTypeTable!$Q$2</f>
        <v>3156.6666666666665</v>
      </c>
      <c r="G1570">
        <f ca="1">IF(C1570=1,60*SummonTypeTable!$Q$2-OFFSET(F1570,0,-1),
IF(F1570&lt;&gt;OFFSET(F1570,-1,0),OFFSET(F1570,-1,0)-OFFSET(F1570,0,-1),""))</f>
        <v>-5204.666666666667</v>
      </c>
      <c r="H1570">
        <f ca="1">IF(C1570=1,60*SummonTypeTable!$Q$2/OFFSET(F1570,0,-1),
IF(F1570&lt;&gt;OFFSET(F1570,-1,0),OFFSET(F1570,-1,0)/OFFSET(F1570,0,-1),""))</f>
        <v>0.36279791054521709</v>
      </c>
      <c r="I1570">
        <f ca="1">(60+SUMIF(OFFSET(N1570,-$C1570+1,0,$C1570),"EN",OFFSET(O1570,-$C1570+1,0,$C1570))+SUMIF(OFFSET(S1570,-$C1570+1,0,$C1570),"EN",OFFSET(T1570,-$C1570+1,0,$C1570)))*SummonTypeTable!$Q$2</f>
        <v>3156.6666666666665</v>
      </c>
      <c r="J1570">
        <f ca="1">IF(C1570=1,60*SummonTypeTable!$Q$2-OFFSET(I1570,0,-4),
IF(I1570&lt;&gt;OFFSET(I1570,-1,0),OFFSET(I1570,-1,0)-OFFSET(I1570,0,-4),""))</f>
        <v>-5204.666666666667</v>
      </c>
      <c r="K1570">
        <f ca="1">IF(C1570=1,60*SummonTypeTable!$Q$2/OFFSET(I1570,0,-4),
IF(I1570&lt;&gt;OFFSET(I1570,-1,0),OFFSET(I1570,-1,0)/OFFSET(I1570,0,-4),""))</f>
        <v>0.36279791054521709</v>
      </c>
      <c r="L1570" t="str">
        <f t="shared" ca="1" si="297"/>
        <v>cu</v>
      </c>
      <c r="M1570" t="s">
        <v>81</v>
      </c>
      <c r="N1570" t="s">
        <v>146</v>
      </c>
      <c r="O1570">
        <v>290</v>
      </c>
      <c r="P1570" t="str">
        <f t="shared" si="288"/>
        <v>에너지너무많음</v>
      </c>
      <c r="Q1570" t="str">
        <f t="shared" ca="1" si="295"/>
        <v>cu</v>
      </c>
      <c r="R1570" t="s">
        <v>81</v>
      </c>
      <c r="S1570" t="s">
        <v>147</v>
      </c>
      <c r="T1570">
        <v>3800</v>
      </c>
      <c r="U1570" t="str">
        <f t="shared" ca="1" si="294"/>
        <v>cu</v>
      </c>
      <c r="V1570" t="str">
        <f t="shared" si="289"/>
        <v>EN</v>
      </c>
      <c r="W1570">
        <f t="shared" si="290"/>
        <v>290</v>
      </c>
      <c r="X1570" t="str">
        <f t="shared" ca="1" si="291"/>
        <v>cu</v>
      </c>
      <c r="Y1570" t="str">
        <f t="shared" si="292"/>
        <v>GO</v>
      </c>
      <c r="Z1570">
        <f t="shared" si="293"/>
        <v>3800</v>
      </c>
    </row>
    <row r="1571" spans="1:26">
      <c r="A1571" t="str">
        <f t="shared" si="298"/>
        <v>rt5</v>
      </c>
      <c r="B1571" t="str">
        <f t="shared" si="299"/>
        <v>루틴5</v>
      </c>
      <c r="C1571">
        <v>150</v>
      </c>
      <c r="D1571">
        <v>80</v>
      </c>
      <c r="E1571">
        <f t="shared" ca="1" si="296"/>
        <v>8248</v>
      </c>
      <c r="F1571">
        <f ca="1">(60+SUMIF(OFFSET(N1571,-$C1571+1,0,$C1571),"EN",OFFSET(O1571,-$C1571+1,0,$C1571)))*SummonTypeTable!$Q$2</f>
        <v>3156.6666666666665</v>
      </c>
      <c r="G1571" t="str">
        <f ca="1">IF(C1571=1,60*SummonTypeTable!$Q$2-OFFSET(F1571,0,-1),
IF(F1571&lt;&gt;OFFSET(F1571,-1,0),OFFSET(F1571,-1,0)-OFFSET(F1571,0,-1),""))</f>
        <v/>
      </c>
      <c r="H1571" t="str">
        <f ca="1">IF(C1571=1,60*SummonTypeTable!$Q$2/OFFSET(F1571,0,-1),
IF(F1571&lt;&gt;OFFSET(F1571,-1,0),OFFSET(F1571,-1,0)/OFFSET(F1571,0,-1),""))</f>
        <v/>
      </c>
      <c r="I1571">
        <f ca="1">(60+SUMIF(OFFSET(N1571,-$C1571+1,0,$C1571),"EN",OFFSET(O1571,-$C1571+1,0,$C1571))+SUMIF(OFFSET(S1571,-$C1571+1,0,$C1571),"EN",OFFSET(T1571,-$C1571+1,0,$C1571)))*SummonTypeTable!$Q$2</f>
        <v>3156.6666666666665</v>
      </c>
      <c r="J1571" t="str">
        <f ca="1">IF(C1571=1,60*SummonTypeTable!$Q$2-OFFSET(I1571,0,-4),
IF(I1571&lt;&gt;OFFSET(I1571,-1,0),OFFSET(I1571,-1,0)-OFFSET(I1571,0,-4),""))</f>
        <v/>
      </c>
      <c r="K1571" t="str">
        <f ca="1">IF(C1571=1,60*SummonTypeTable!$Q$2/OFFSET(I1571,0,-4),
IF(I1571&lt;&gt;OFFSET(I1571,-1,0),OFFSET(I1571,-1,0)/OFFSET(I1571,0,-4),""))</f>
        <v/>
      </c>
      <c r="L1571" t="str">
        <f t="shared" ca="1" si="297"/>
        <v>cu</v>
      </c>
      <c r="M1571" t="s">
        <v>81</v>
      </c>
      <c r="N1571" t="s">
        <v>147</v>
      </c>
      <c r="O1571">
        <v>7650</v>
      </c>
      <c r="P1571" t="str">
        <f t="shared" si="288"/>
        <v/>
      </c>
      <c r="Q1571" t="str">
        <f t="shared" ca="1" si="295"/>
        <v>cu</v>
      </c>
      <c r="R1571" t="s">
        <v>81</v>
      </c>
      <c r="S1571" t="s">
        <v>147</v>
      </c>
      <c r="T1571">
        <v>3825</v>
      </c>
      <c r="U1571" t="str">
        <f t="shared" ca="1" si="294"/>
        <v>cu</v>
      </c>
      <c r="V1571" t="str">
        <f t="shared" si="289"/>
        <v>GO</v>
      </c>
      <c r="W1571">
        <f t="shared" si="290"/>
        <v>7650</v>
      </c>
      <c r="X1571" t="str">
        <f t="shared" ca="1" si="291"/>
        <v>cu</v>
      </c>
      <c r="Y1571" t="str">
        <f t="shared" si="292"/>
        <v>GO</v>
      </c>
      <c r="Z1571">
        <f t="shared" si="293"/>
        <v>3825</v>
      </c>
    </row>
    <row r="1572" spans="1:26">
      <c r="A1572" t="str">
        <f t="shared" si="298"/>
        <v>rt5</v>
      </c>
      <c r="B1572" t="str">
        <f t="shared" si="299"/>
        <v>루틴5</v>
      </c>
      <c r="C1572">
        <v>151</v>
      </c>
      <c r="D1572">
        <v>120</v>
      </c>
      <c r="E1572">
        <f t="shared" ca="1" si="296"/>
        <v>8368</v>
      </c>
      <c r="F1572">
        <f ca="1">(60+SUMIF(OFFSET(N1572,-$C1572+1,0,$C1572),"EN",OFFSET(O1572,-$C1572+1,0,$C1572)))*SummonTypeTable!$Q$2</f>
        <v>3156.6666666666665</v>
      </c>
      <c r="G1572" t="str">
        <f ca="1">IF(C1572=1,60*SummonTypeTable!$Q$2-OFFSET(F1572,0,-1),
IF(F1572&lt;&gt;OFFSET(F1572,-1,0),OFFSET(F1572,-1,0)-OFFSET(F1572,0,-1),""))</f>
        <v/>
      </c>
      <c r="H1572" t="str">
        <f ca="1">IF(C1572=1,60*SummonTypeTable!$Q$2/OFFSET(F1572,0,-1),
IF(F1572&lt;&gt;OFFSET(F1572,-1,0),OFFSET(F1572,-1,0)/OFFSET(F1572,0,-1),""))</f>
        <v/>
      </c>
      <c r="I1572">
        <f ca="1">(60+SUMIF(OFFSET(N1572,-$C1572+1,0,$C1572),"EN",OFFSET(O1572,-$C1572+1,0,$C1572))+SUMIF(OFFSET(S1572,-$C1572+1,0,$C1572),"EN",OFFSET(T1572,-$C1572+1,0,$C1572)))*SummonTypeTable!$Q$2</f>
        <v>3156.6666666666665</v>
      </c>
      <c r="J1572" t="str">
        <f ca="1">IF(C1572=1,60*SummonTypeTable!$Q$2-OFFSET(I1572,0,-4),
IF(I1572&lt;&gt;OFFSET(I1572,-1,0),OFFSET(I1572,-1,0)-OFFSET(I1572,0,-4),""))</f>
        <v/>
      </c>
      <c r="K1572" t="str">
        <f ca="1">IF(C1572=1,60*SummonTypeTable!$Q$2/OFFSET(I1572,0,-4),
IF(I1572&lt;&gt;OFFSET(I1572,-1,0),OFFSET(I1572,-1,0)/OFFSET(I1572,0,-4),""))</f>
        <v/>
      </c>
      <c r="L1572" t="str">
        <f t="shared" ca="1" si="297"/>
        <v>it</v>
      </c>
      <c r="M1572" t="s">
        <v>139</v>
      </c>
      <c r="N1572" t="s">
        <v>158</v>
      </c>
      <c r="O1572">
        <v>1</v>
      </c>
      <c r="P1572" t="str">
        <f t="shared" si="288"/>
        <v/>
      </c>
      <c r="Q1572" t="str">
        <f t="shared" ca="1" si="295"/>
        <v>cu</v>
      </c>
      <c r="R1572" t="s">
        <v>81</v>
      </c>
      <c r="S1572" t="s">
        <v>147</v>
      </c>
      <c r="T1572">
        <v>3850</v>
      </c>
      <c r="U1572" t="str">
        <f t="shared" ca="1" si="294"/>
        <v>it</v>
      </c>
      <c r="V1572" t="str">
        <f t="shared" si="289"/>
        <v>Cash_sEquipGacha</v>
      </c>
      <c r="W1572">
        <f t="shared" si="290"/>
        <v>1</v>
      </c>
      <c r="X1572" t="str">
        <f t="shared" ca="1" si="291"/>
        <v>cu</v>
      </c>
      <c r="Y1572" t="str">
        <f t="shared" si="292"/>
        <v>GO</v>
      </c>
      <c r="Z1572">
        <f t="shared" si="293"/>
        <v>3850</v>
      </c>
    </row>
    <row r="1573" spans="1:26">
      <c r="A1573" t="str">
        <f t="shared" si="298"/>
        <v>rt5</v>
      </c>
      <c r="B1573" t="str">
        <f t="shared" si="299"/>
        <v>루틴5</v>
      </c>
      <c r="C1573">
        <v>152</v>
      </c>
      <c r="D1573">
        <v>140</v>
      </c>
      <c r="E1573">
        <f t="shared" ca="1" si="296"/>
        <v>8508</v>
      </c>
      <c r="F1573">
        <f ca="1">(60+SUMIF(OFFSET(N1573,-$C1573+1,0,$C1573),"EN",OFFSET(O1573,-$C1573+1,0,$C1573)))*SummonTypeTable!$Q$2</f>
        <v>3156.6666666666665</v>
      </c>
      <c r="G1573" t="str">
        <f ca="1">IF(C1573=1,60*SummonTypeTable!$Q$2-OFFSET(F1573,0,-1),
IF(F1573&lt;&gt;OFFSET(F1573,-1,0),OFFSET(F1573,-1,0)-OFFSET(F1573,0,-1),""))</f>
        <v/>
      </c>
      <c r="H1573" t="str">
        <f ca="1">IF(C1573=1,60*SummonTypeTable!$Q$2/OFFSET(F1573,0,-1),
IF(F1573&lt;&gt;OFFSET(F1573,-1,0),OFFSET(F1573,-1,0)/OFFSET(F1573,0,-1),""))</f>
        <v/>
      </c>
      <c r="I1573">
        <f ca="1">(60+SUMIF(OFFSET(N1573,-$C1573+1,0,$C1573),"EN",OFFSET(O1573,-$C1573+1,0,$C1573))+SUMIF(OFFSET(S1573,-$C1573+1,0,$C1573),"EN",OFFSET(T1573,-$C1573+1,0,$C1573)))*SummonTypeTable!$Q$2</f>
        <v>3156.6666666666665</v>
      </c>
      <c r="J1573" t="str">
        <f ca="1">IF(C1573=1,60*SummonTypeTable!$Q$2-OFFSET(I1573,0,-4),
IF(I1573&lt;&gt;OFFSET(I1573,-1,0),OFFSET(I1573,-1,0)-OFFSET(I1573,0,-4),""))</f>
        <v/>
      </c>
      <c r="K1573" t="str">
        <f ca="1">IF(C1573=1,60*SummonTypeTable!$Q$2/OFFSET(I1573,0,-4),
IF(I1573&lt;&gt;OFFSET(I1573,-1,0),OFFSET(I1573,-1,0)/OFFSET(I1573,0,-4),""))</f>
        <v/>
      </c>
      <c r="L1573" t="str">
        <f t="shared" ca="1" si="297"/>
        <v>cu</v>
      </c>
      <c r="M1573" t="s">
        <v>81</v>
      </c>
      <c r="N1573" t="s">
        <v>147</v>
      </c>
      <c r="O1573">
        <v>7750</v>
      </c>
      <c r="P1573" t="str">
        <f t="shared" si="288"/>
        <v/>
      </c>
      <c r="Q1573" t="str">
        <f t="shared" ca="1" si="295"/>
        <v>cu</v>
      </c>
      <c r="R1573" t="s">
        <v>81</v>
      </c>
      <c r="S1573" t="s">
        <v>147</v>
      </c>
      <c r="T1573">
        <v>3875</v>
      </c>
      <c r="U1573" t="str">
        <f t="shared" ca="1" si="294"/>
        <v>cu</v>
      </c>
      <c r="V1573" t="str">
        <f t="shared" si="289"/>
        <v>GO</v>
      </c>
      <c r="W1573">
        <f t="shared" si="290"/>
        <v>7750</v>
      </c>
      <c r="X1573" t="str">
        <f t="shared" ca="1" si="291"/>
        <v>cu</v>
      </c>
      <c r="Y1573" t="str">
        <f t="shared" si="292"/>
        <v>GO</v>
      </c>
      <c r="Z1573">
        <f t="shared" si="293"/>
        <v>3875</v>
      </c>
    </row>
    <row r="1574" spans="1:26">
      <c r="A1574" t="str">
        <f t="shared" si="298"/>
        <v>rt5</v>
      </c>
      <c r="B1574" t="str">
        <f t="shared" si="299"/>
        <v>루틴5</v>
      </c>
      <c r="C1574">
        <v>153</v>
      </c>
      <c r="D1574">
        <v>164</v>
      </c>
      <c r="E1574">
        <f t="shared" ca="1" si="296"/>
        <v>8672</v>
      </c>
      <c r="F1574">
        <f ca="1">(60+SUMIF(OFFSET(N1574,-$C1574+1,0,$C1574),"EN",OFFSET(O1574,-$C1574+1,0,$C1574)))*SummonTypeTable!$Q$2</f>
        <v>3366.6666666666665</v>
      </c>
      <c r="G1574">
        <f ca="1">IF(C1574=1,60*SummonTypeTable!$Q$2-OFFSET(F1574,0,-1),
IF(F1574&lt;&gt;OFFSET(F1574,-1,0),OFFSET(F1574,-1,0)-OFFSET(F1574,0,-1),""))</f>
        <v>-5515.3333333333339</v>
      </c>
      <c r="H1574">
        <f ca="1">IF(C1574=1,60*SummonTypeTable!$Q$2/OFFSET(F1574,0,-1),
IF(F1574&lt;&gt;OFFSET(F1574,-1,0),OFFSET(F1574,-1,0)/OFFSET(F1574,0,-1),""))</f>
        <v>0.36400676506765067</v>
      </c>
      <c r="I1574">
        <f ca="1">(60+SUMIF(OFFSET(N1574,-$C1574+1,0,$C1574),"EN",OFFSET(O1574,-$C1574+1,0,$C1574))+SUMIF(OFFSET(S1574,-$C1574+1,0,$C1574),"EN",OFFSET(T1574,-$C1574+1,0,$C1574)))*SummonTypeTable!$Q$2</f>
        <v>3366.6666666666665</v>
      </c>
      <c r="J1574">
        <f ca="1">IF(C1574=1,60*SummonTypeTable!$Q$2-OFFSET(I1574,0,-4),
IF(I1574&lt;&gt;OFFSET(I1574,-1,0),OFFSET(I1574,-1,0)-OFFSET(I1574,0,-4),""))</f>
        <v>-5515.3333333333339</v>
      </c>
      <c r="K1574">
        <f ca="1">IF(C1574=1,60*SummonTypeTable!$Q$2/OFFSET(I1574,0,-4),
IF(I1574&lt;&gt;OFFSET(I1574,-1,0),OFFSET(I1574,-1,0)/OFFSET(I1574,0,-4),""))</f>
        <v>0.36400676506765067</v>
      </c>
      <c r="L1574" t="str">
        <f t="shared" ca="1" si="297"/>
        <v>cu</v>
      </c>
      <c r="M1574" t="s">
        <v>81</v>
      </c>
      <c r="N1574" t="s">
        <v>146</v>
      </c>
      <c r="O1574">
        <v>315</v>
      </c>
      <c r="P1574" t="str">
        <f t="shared" si="288"/>
        <v>에너지너무많음</v>
      </c>
      <c r="Q1574" t="str">
        <f t="shared" ca="1" si="295"/>
        <v>cu</v>
      </c>
      <c r="R1574" t="s">
        <v>81</v>
      </c>
      <c r="S1574" t="s">
        <v>147</v>
      </c>
      <c r="T1574">
        <v>3900</v>
      </c>
      <c r="U1574" t="str">
        <f t="shared" ca="1" si="294"/>
        <v>cu</v>
      </c>
      <c r="V1574" t="str">
        <f t="shared" si="289"/>
        <v>EN</v>
      </c>
      <c r="W1574">
        <f t="shared" si="290"/>
        <v>315</v>
      </c>
      <c r="X1574" t="str">
        <f t="shared" ca="1" si="291"/>
        <v>cu</v>
      </c>
      <c r="Y1574" t="str">
        <f t="shared" si="292"/>
        <v>GO</v>
      </c>
      <c r="Z1574">
        <f t="shared" si="293"/>
        <v>3900</v>
      </c>
    </row>
    <row r="1575" spans="1:26">
      <c r="A1575" t="str">
        <f t="shared" si="298"/>
        <v>rt5</v>
      </c>
      <c r="B1575" t="str">
        <f t="shared" si="299"/>
        <v>루틴5</v>
      </c>
      <c r="C1575">
        <v>154</v>
      </c>
      <c r="D1575">
        <v>119</v>
      </c>
      <c r="E1575">
        <f t="shared" ca="1" si="296"/>
        <v>8791</v>
      </c>
      <c r="F1575">
        <f ca="1">(60+SUMIF(OFFSET(N1575,-$C1575+1,0,$C1575),"EN",OFFSET(O1575,-$C1575+1,0,$C1575)))*SummonTypeTable!$Q$2</f>
        <v>3366.6666666666665</v>
      </c>
      <c r="G1575" t="str">
        <f ca="1">IF(C1575=1,60*SummonTypeTable!$Q$2-OFFSET(F1575,0,-1),
IF(F1575&lt;&gt;OFFSET(F1575,-1,0),OFFSET(F1575,-1,0)-OFFSET(F1575,0,-1),""))</f>
        <v/>
      </c>
      <c r="H1575" t="str">
        <f ca="1">IF(C1575=1,60*SummonTypeTable!$Q$2/OFFSET(F1575,0,-1),
IF(F1575&lt;&gt;OFFSET(F1575,-1,0),OFFSET(F1575,-1,0)/OFFSET(F1575,0,-1),""))</f>
        <v/>
      </c>
      <c r="I1575">
        <f ca="1">(60+SUMIF(OFFSET(N1575,-$C1575+1,0,$C1575),"EN",OFFSET(O1575,-$C1575+1,0,$C1575))+SUMIF(OFFSET(S1575,-$C1575+1,0,$C1575),"EN",OFFSET(T1575,-$C1575+1,0,$C1575)))*SummonTypeTable!$Q$2</f>
        <v>3366.6666666666665</v>
      </c>
      <c r="J1575" t="str">
        <f ca="1">IF(C1575=1,60*SummonTypeTable!$Q$2-OFFSET(I1575,0,-4),
IF(I1575&lt;&gt;OFFSET(I1575,-1,0),OFFSET(I1575,-1,0)-OFFSET(I1575,0,-4),""))</f>
        <v/>
      </c>
      <c r="K1575" t="str">
        <f ca="1">IF(C1575=1,60*SummonTypeTable!$Q$2/OFFSET(I1575,0,-4),
IF(I1575&lt;&gt;OFFSET(I1575,-1,0),OFFSET(I1575,-1,0)/OFFSET(I1575,0,-4),""))</f>
        <v/>
      </c>
      <c r="L1575" t="str">
        <f t="shared" ca="1" si="297"/>
        <v>cu</v>
      </c>
      <c r="M1575" t="s">
        <v>81</v>
      </c>
      <c r="N1575" t="s">
        <v>147</v>
      </c>
      <c r="O1575">
        <v>7850</v>
      </c>
      <c r="P1575" t="str">
        <f t="shared" si="288"/>
        <v/>
      </c>
      <c r="Q1575" t="str">
        <f t="shared" ca="1" si="295"/>
        <v>cu</v>
      </c>
      <c r="R1575" t="s">
        <v>81</v>
      </c>
      <c r="S1575" t="s">
        <v>147</v>
      </c>
      <c r="T1575">
        <v>3925</v>
      </c>
      <c r="U1575" t="str">
        <f t="shared" ca="1" si="294"/>
        <v>cu</v>
      </c>
      <c r="V1575" t="str">
        <f t="shared" si="289"/>
        <v>GO</v>
      </c>
      <c r="W1575">
        <f t="shared" si="290"/>
        <v>7850</v>
      </c>
      <c r="X1575" t="str">
        <f t="shared" ca="1" si="291"/>
        <v>cu</v>
      </c>
      <c r="Y1575" t="str">
        <f t="shared" si="292"/>
        <v>GO</v>
      </c>
      <c r="Z1575">
        <f t="shared" si="293"/>
        <v>3925</v>
      </c>
    </row>
    <row r="1576" spans="1:26">
      <c r="A1576" t="str">
        <f t="shared" si="298"/>
        <v>rt5</v>
      </c>
      <c r="B1576" t="str">
        <f t="shared" si="299"/>
        <v>루틴5</v>
      </c>
      <c r="C1576">
        <v>155</v>
      </c>
      <c r="D1576">
        <v>146</v>
      </c>
      <c r="E1576">
        <f t="shared" ca="1" si="296"/>
        <v>8937</v>
      </c>
      <c r="F1576">
        <f ca="1">(60+SUMIF(OFFSET(N1576,-$C1576+1,0,$C1576),"EN",OFFSET(O1576,-$C1576+1,0,$C1576)))*SummonTypeTable!$Q$2</f>
        <v>3366.6666666666665</v>
      </c>
      <c r="G1576" t="str">
        <f ca="1">IF(C1576=1,60*SummonTypeTable!$Q$2-OFFSET(F1576,0,-1),
IF(F1576&lt;&gt;OFFSET(F1576,-1,0),OFFSET(F1576,-1,0)-OFFSET(F1576,0,-1),""))</f>
        <v/>
      </c>
      <c r="H1576" t="str">
        <f ca="1">IF(C1576=1,60*SummonTypeTable!$Q$2/OFFSET(F1576,0,-1),
IF(F1576&lt;&gt;OFFSET(F1576,-1,0),OFFSET(F1576,-1,0)/OFFSET(F1576,0,-1),""))</f>
        <v/>
      </c>
      <c r="I1576">
        <f ca="1">(60+SUMIF(OFFSET(N1576,-$C1576+1,0,$C1576),"EN",OFFSET(O1576,-$C1576+1,0,$C1576))+SUMIF(OFFSET(S1576,-$C1576+1,0,$C1576),"EN",OFFSET(T1576,-$C1576+1,0,$C1576)))*SummonTypeTable!$Q$2</f>
        <v>3366.6666666666665</v>
      </c>
      <c r="J1576" t="str">
        <f ca="1">IF(C1576=1,60*SummonTypeTable!$Q$2-OFFSET(I1576,0,-4),
IF(I1576&lt;&gt;OFFSET(I1576,-1,0),OFFSET(I1576,-1,0)-OFFSET(I1576,0,-4),""))</f>
        <v/>
      </c>
      <c r="K1576" t="str">
        <f ca="1">IF(C1576=1,60*SummonTypeTable!$Q$2/OFFSET(I1576,0,-4),
IF(I1576&lt;&gt;OFFSET(I1576,-1,0),OFFSET(I1576,-1,0)/OFFSET(I1576,0,-4),""))</f>
        <v/>
      </c>
      <c r="L1576" t="str">
        <f t="shared" ca="1" si="297"/>
        <v>it</v>
      </c>
      <c r="M1576" t="s">
        <v>139</v>
      </c>
      <c r="N1576" t="s">
        <v>158</v>
      </c>
      <c r="O1576">
        <v>2</v>
      </c>
      <c r="P1576" t="str">
        <f t="shared" si="288"/>
        <v/>
      </c>
      <c r="Q1576" t="str">
        <f t="shared" ca="1" si="295"/>
        <v>cu</v>
      </c>
      <c r="R1576" t="s">
        <v>81</v>
      </c>
      <c r="S1576" t="s">
        <v>147</v>
      </c>
      <c r="T1576">
        <v>3950</v>
      </c>
      <c r="U1576" t="str">
        <f t="shared" ca="1" si="294"/>
        <v>it</v>
      </c>
      <c r="V1576" t="str">
        <f t="shared" si="289"/>
        <v>Cash_sEquipGacha</v>
      </c>
      <c r="W1576">
        <f t="shared" si="290"/>
        <v>2</v>
      </c>
      <c r="X1576" t="str">
        <f t="shared" ca="1" si="291"/>
        <v>cu</v>
      </c>
      <c r="Y1576" t="str">
        <f t="shared" si="292"/>
        <v>GO</v>
      </c>
      <c r="Z1576">
        <f t="shared" si="293"/>
        <v>3950</v>
      </c>
    </row>
    <row r="1577" spans="1:26">
      <c r="A1577" t="str">
        <f t="shared" si="298"/>
        <v>rt5</v>
      </c>
      <c r="B1577" t="str">
        <f t="shared" si="299"/>
        <v>루틴5</v>
      </c>
      <c r="C1577">
        <v>156</v>
      </c>
      <c r="D1577">
        <v>259</v>
      </c>
      <c r="E1577">
        <f t="shared" ca="1" si="296"/>
        <v>9196</v>
      </c>
      <c r="F1577">
        <f ca="1">(60+SUMIF(OFFSET(N1577,-$C1577+1,0,$C1577),"EN",OFFSET(O1577,-$C1577+1,0,$C1577)))*SummonTypeTable!$Q$2</f>
        <v>3366.6666666666665</v>
      </c>
      <c r="G1577" t="str">
        <f ca="1">IF(C1577=1,60*SummonTypeTable!$Q$2-OFFSET(F1577,0,-1),
IF(F1577&lt;&gt;OFFSET(F1577,-1,0),OFFSET(F1577,-1,0)-OFFSET(F1577,0,-1),""))</f>
        <v/>
      </c>
      <c r="H1577" t="str">
        <f ca="1">IF(C1577=1,60*SummonTypeTable!$Q$2/OFFSET(F1577,0,-1),
IF(F1577&lt;&gt;OFFSET(F1577,-1,0),OFFSET(F1577,-1,0)/OFFSET(F1577,0,-1),""))</f>
        <v/>
      </c>
      <c r="I1577">
        <f ca="1">(60+SUMIF(OFFSET(N1577,-$C1577+1,0,$C1577),"EN",OFFSET(O1577,-$C1577+1,0,$C1577))+SUMIF(OFFSET(S1577,-$C1577+1,0,$C1577),"EN",OFFSET(T1577,-$C1577+1,0,$C1577)))*SummonTypeTable!$Q$2</f>
        <v>3366.6666666666665</v>
      </c>
      <c r="J1577" t="str">
        <f ca="1">IF(C1577=1,60*SummonTypeTable!$Q$2-OFFSET(I1577,0,-4),
IF(I1577&lt;&gt;OFFSET(I1577,-1,0),OFFSET(I1577,-1,0)-OFFSET(I1577,0,-4),""))</f>
        <v/>
      </c>
      <c r="K1577" t="str">
        <f ca="1">IF(C1577=1,60*SummonTypeTable!$Q$2/OFFSET(I1577,0,-4),
IF(I1577&lt;&gt;OFFSET(I1577,-1,0),OFFSET(I1577,-1,0)/OFFSET(I1577,0,-4),""))</f>
        <v/>
      </c>
      <c r="L1577" t="str">
        <f t="shared" ca="1" si="297"/>
        <v>cu</v>
      </c>
      <c r="M1577" t="s">
        <v>81</v>
      </c>
      <c r="N1577" t="s">
        <v>153</v>
      </c>
      <c r="O1577">
        <v>27</v>
      </c>
      <c r="P1577" t="str">
        <f t="shared" si="288"/>
        <v/>
      </c>
      <c r="Q1577" t="str">
        <f t="shared" ca="1" si="295"/>
        <v>cu</v>
      </c>
      <c r="R1577" t="s">
        <v>81</v>
      </c>
      <c r="S1577" t="s">
        <v>153</v>
      </c>
      <c r="T1577">
        <v>9</v>
      </c>
      <c r="U1577" t="str">
        <f t="shared" ca="1" si="294"/>
        <v>cu</v>
      </c>
      <c r="V1577" t="str">
        <f t="shared" si="289"/>
        <v>DI</v>
      </c>
      <c r="W1577">
        <f t="shared" si="290"/>
        <v>27</v>
      </c>
      <c r="X1577" t="str">
        <f t="shared" ca="1" si="291"/>
        <v>cu</v>
      </c>
      <c r="Y1577" t="str">
        <f t="shared" si="292"/>
        <v>DI</v>
      </c>
      <c r="Z1577">
        <f t="shared" si="293"/>
        <v>9</v>
      </c>
    </row>
    <row r="1578" spans="1:26">
      <c r="A1578" t="str">
        <f t="shared" si="298"/>
        <v>rt5</v>
      </c>
      <c r="B1578" t="str">
        <f t="shared" si="299"/>
        <v>루틴5</v>
      </c>
      <c r="C1578">
        <v>157</v>
      </c>
      <c r="D1578">
        <v>76</v>
      </c>
      <c r="E1578">
        <f t="shared" ca="1" si="296"/>
        <v>9272</v>
      </c>
      <c r="F1578">
        <f ca="1">(60+SUMIF(OFFSET(N1578,-$C1578+1,0,$C1578),"EN",OFFSET(O1578,-$C1578+1,0,$C1578)))*SummonTypeTable!$Q$2</f>
        <v>3366.6666666666665</v>
      </c>
      <c r="G1578" t="str">
        <f ca="1">IF(C1578=1,60*SummonTypeTable!$Q$2-OFFSET(F1578,0,-1),
IF(F1578&lt;&gt;OFFSET(F1578,-1,0),OFFSET(F1578,-1,0)-OFFSET(F1578,0,-1),""))</f>
        <v/>
      </c>
      <c r="H1578" t="str">
        <f ca="1">IF(C1578=1,60*SummonTypeTable!$Q$2/OFFSET(F1578,0,-1),
IF(F1578&lt;&gt;OFFSET(F1578,-1,0),OFFSET(F1578,-1,0)/OFFSET(F1578,0,-1),""))</f>
        <v/>
      </c>
      <c r="I1578">
        <f ca="1">(60+SUMIF(OFFSET(N1578,-$C1578+1,0,$C1578),"EN",OFFSET(O1578,-$C1578+1,0,$C1578))+SUMIF(OFFSET(S1578,-$C1578+1,0,$C1578),"EN",OFFSET(T1578,-$C1578+1,0,$C1578)))*SummonTypeTable!$Q$2</f>
        <v>3366.6666666666665</v>
      </c>
      <c r="J1578" t="str">
        <f ca="1">IF(C1578=1,60*SummonTypeTable!$Q$2-OFFSET(I1578,0,-4),
IF(I1578&lt;&gt;OFFSET(I1578,-1,0),OFFSET(I1578,-1,0)-OFFSET(I1578,0,-4),""))</f>
        <v/>
      </c>
      <c r="K1578" t="str">
        <f ca="1">IF(C1578=1,60*SummonTypeTable!$Q$2/OFFSET(I1578,0,-4),
IF(I1578&lt;&gt;OFFSET(I1578,-1,0),OFFSET(I1578,-1,0)/OFFSET(I1578,0,-4),""))</f>
        <v/>
      </c>
      <c r="L1578" t="str">
        <f t="shared" ca="1" si="297"/>
        <v>cu</v>
      </c>
      <c r="M1578" t="s">
        <v>81</v>
      </c>
      <c r="N1578" t="s">
        <v>147</v>
      </c>
      <c r="O1578">
        <v>8000</v>
      </c>
      <c r="P1578" t="str">
        <f t="shared" si="288"/>
        <v/>
      </c>
      <c r="Q1578" t="str">
        <f t="shared" ca="1" si="295"/>
        <v>cu</v>
      </c>
      <c r="R1578" t="s">
        <v>81</v>
      </c>
      <c r="S1578" t="s">
        <v>147</v>
      </c>
      <c r="T1578">
        <v>4000</v>
      </c>
      <c r="U1578" t="str">
        <f t="shared" ca="1" si="294"/>
        <v>cu</v>
      </c>
      <c r="V1578" t="str">
        <f t="shared" si="289"/>
        <v>GO</v>
      </c>
      <c r="W1578">
        <f t="shared" si="290"/>
        <v>8000</v>
      </c>
      <c r="X1578" t="str">
        <f t="shared" ca="1" si="291"/>
        <v>cu</v>
      </c>
      <c r="Y1578" t="str">
        <f t="shared" si="292"/>
        <v>GO</v>
      </c>
      <c r="Z1578">
        <f t="shared" si="293"/>
        <v>4000</v>
      </c>
    </row>
    <row r="1579" spans="1:26">
      <c r="A1579" t="str">
        <f t="shared" si="298"/>
        <v>rt5</v>
      </c>
      <c r="B1579" t="str">
        <f t="shared" si="299"/>
        <v>루틴5</v>
      </c>
      <c r="C1579">
        <v>158</v>
      </c>
      <c r="D1579">
        <v>145</v>
      </c>
      <c r="E1579">
        <f t="shared" ca="1" si="296"/>
        <v>9417</v>
      </c>
      <c r="F1579">
        <f ca="1">(60+SUMIF(OFFSET(N1579,-$C1579+1,0,$C1579),"EN",OFFSET(O1579,-$C1579+1,0,$C1579)))*SummonTypeTable!$Q$2</f>
        <v>3366.6666666666665</v>
      </c>
      <c r="G1579" t="str">
        <f ca="1">IF(C1579=1,60*SummonTypeTable!$Q$2-OFFSET(F1579,0,-1),
IF(F1579&lt;&gt;OFFSET(F1579,-1,0),OFFSET(F1579,-1,0)-OFFSET(F1579,0,-1),""))</f>
        <v/>
      </c>
      <c r="H1579" t="str">
        <f ca="1">IF(C1579=1,60*SummonTypeTable!$Q$2/OFFSET(F1579,0,-1),
IF(F1579&lt;&gt;OFFSET(F1579,-1,0),OFFSET(F1579,-1,0)/OFFSET(F1579,0,-1),""))</f>
        <v/>
      </c>
      <c r="I1579">
        <f ca="1">(60+SUMIF(OFFSET(N1579,-$C1579+1,0,$C1579),"EN",OFFSET(O1579,-$C1579+1,0,$C1579))+SUMIF(OFFSET(S1579,-$C1579+1,0,$C1579),"EN",OFFSET(T1579,-$C1579+1,0,$C1579)))*SummonTypeTable!$Q$2</f>
        <v>3366.6666666666665</v>
      </c>
      <c r="J1579" t="str">
        <f ca="1">IF(C1579=1,60*SummonTypeTable!$Q$2-OFFSET(I1579,0,-4),
IF(I1579&lt;&gt;OFFSET(I1579,-1,0),OFFSET(I1579,-1,0)-OFFSET(I1579,0,-4),""))</f>
        <v/>
      </c>
      <c r="K1579" t="str">
        <f ca="1">IF(C1579=1,60*SummonTypeTable!$Q$2/OFFSET(I1579,0,-4),
IF(I1579&lt;&gt;OFFSET(I1579,-1,0),OFFSET(I1579,-1,0)/OFFSET(I1579,0,-4),""))</f>
        <v/>
      </c>
      <c r="L1579" t="str">
        <f t="shared" ca="1" si="297"/>
        <v>it</v>
      </c>
      <c r="M1579" t="s">
        <v>139</v>
      </c>
      <c r="N1579" t="s">
        <v>140</v>
      </c>
      <c r="O1579">
        <v>2</v>
      </c>
      <c r="P1579" t="str">
        <f t="shared" si="288"/>
        <v/>
      </c>
      <c r="Q1579" t="str">
        <f t="shared" ca="1" si="295"/>
        <v>cu</v>
      </c>
      <c r="R1579" t="s">
        <v>81</v>
      </c>
      <c r="S1579" t="s">
        <v>147</v>
      </c>
      <c r="T1579">
        <v>4025</v>
      </c>
      <c r="U1579" t="str">
        <f t="shared" ca="1" si="294"/>
        <v>it</v>
      </c>
      <c r="V1579" t="str">
        <f t="shared" si="289"/>
        <v>Cash_sCharacterGacha</v>
      </c>
      <c r="W1579">
        <f t="shared" si="290"/>
        <v>2</v>
      </c>
      <c r="X1579" t="str">
        <f t="shared" ca="1" si="291"/>
        <v>cu</v>
      </c>
      <c r="Y1579" t="str">
        <f t="shared" si="292"/>
        <v>GO</v>
      </c>
      <c r="Z1579">
        <f t="shared" si="293"/>
        <v>4025</v>
      </c>
    </row>
    <row r="1580" spans="1:26">
      <c r="A1580" t="str">
        <f t="shared" si="298"/>
        <v>rt5</v>
      </c>
      <c r="B1580" t="str">
        <f t="shared" si="299"/>
        <v>루틴5</v>
      </c>
      <c r="C1580">
        <v>159</v>
      </c>
      <c r="D1580">
        <v>323</v>
      </c>
      <c r="E1580">
        <f t="shared" ca="1" si="296"/>
        <v>9740</v>
      </c>
      <c r="F1580">
        <f ca="1">(60+SUMIF(OFFSET(N1580,-$C1580+1,0,$C1580),"EN",OFFSET(O1580,-$C1580+1,0,$C1580)))*SummonTypeTable!$Q$2</f>
        <v>3560</v>
      </c>
      <c r="G1580">
        <f ca="1">IF(C1580=1,60*SummonTypeTable!$Q$2-OFFSET(F1580,0,-1),
IF(F1580&lt;&gt;OFFSET(F1580,-1,0),OFFSET(F1580,-1,0)-OFFSET(F1580,0,-1),""))</f>
        <v>-6373.3333333333339</v>
      </c>
      <c r="H1580">
        <f ca="1">IF(C1580=1,60*SummonTypeTable!$Q$2/OFFSET(F1580,0,-1),
IF(F1580&lt;&gt;OFFSET(F1580,-1,0),OFFSET(F1580,-1,0)/OFFSET(F1580,0,-1),""))</f>
        <v>0.34565366187542779</v>
      </c>
      <c r="I1580">
        <f ca="1">(60+SUMIF(OFFSET(N1580,-$C1580+1,0,$C1580),"EN",OFFSET(O1580,-$C1580+1,0,$C1580))+SUMIF(OFFSET(S1580,-$C1580+1,0,$C1580),"EN",OFFSET(T1580,-$C1580+1,0,$C1580)))*SummonTypeTable!$Q$2</f>
        <v>3560</v>
      </c>
      <c r="J1580">
        <f ca="1">IF(C1580=1,60*SummonTypeTable!$Q$2-OFFSET(I1580,0,-4),
IF(I1580&lt;&gt;OFFSET(I1580,-1,0),OFFSET(I1580,-1,0)-OFFSET(I1580,0,-4),""))</f>
        <v>-6373.3333333333339</v>
      </c>
      <c r="K1580">
        <f ca="1">IF(C1580=1,60*SummonTypeTable!$Q$2/OFFSET(I1580,0,-4),
IF(I1580&lt;&gt;OFFSET(I1580,-1,0),OFFSET(I1580,-1,0)/OFFSET(I1580,0,-4),""))</f>
        <v>0.34565366187542779</v>
      </c>
      <c r="L1580" t="str">
        <f t="shared" ca="1" si="297"/>
        <v>cu</v>
      </c>
      <c r="M1580" t="s">
        <v>81</v>
      </c>
      <c r="N1580" t="s">
        <v>146</v>
      </c>
      <c r="O1580">
        <v>290</v>
      </c>
      <c r="P1580" t="str">
        <f t="shared" si="288"/>
        <v>에너지너무많음</v>
      </c>
      <c r="Q1580" t="str">
        <f t="shared" ca="1" si="295"/>
        <v>cu</v>
      </c>
      <c r="R1580" t="s">
        <v>81</v>
      </c>
      <c r="S1580" t="s">
        <v>147</v>
      </c>
      <c r="T1580">
        <v>4050</v>
      </c>
      <c r="U1580" t="str">
        <f t="shared" ca="1" si="294"/>
        <v>cu</v>
      </c>
      <c r="V1580" t="str">
        <f t="shared" si="289"/>
        <v>EN</v>
      </c>
      <c r="W1580">
        <f t="shared" si="290"/>
        <v>290</v>
      </c>
      <c r="X1580" t="str">
        <f t="shared" ca="1" si="291"/>
        <v>cu</v>
      </c>
      <c r="Y1580" t="str">
        <f t="shared" si="292"/>
        <v>GO</v>
      </c>
      <c r="Z1580">
        <f t="shared" si="293"/>
        <v>4050</v>
      </c>
    </row>
    <row r="1581" spans="1:26">
      <c r="A1581" t="str">
        <f t="shared" si="298"/>
        <v>rt5</v>
      </c>
      <c r="B1581" t="str">
        <f t="shared" si="299"/>
        <v>루틴5</v>
      </c>
      <c r="C1581">
        <v>160</v>
      </c>
      <c r="D1581">
        <v>108</v>
      </c>
      <c r="E1581">
        <f t="shared" ca="1" si="296"/>
        <v>9848</v>
      </c>
      <c r="F1581">
        <f ca="1">(60+SUMIF(OFFSET(N1581,-$C1581+1,0,$C1581),"EN",OFFSET(O1581,-$C1581+1,0,$C1581)))*SummonTypeTable!$Q$2</f>
        <v>3560</v>
      </c>
      <c r="G1581" t="str">
        <f ca="1">IF(C1581=1,60*SummonTypeTable!$Q$2-OFFSET(F1581,0,-1),
IF(F1581&lt;&gt;OFFSET(F1581,-1,0),OFFSET(F1581,-1,0)-OFFSET(F1581,0,-1),""))</f>
        <v/>
      </c>
      <c r="H1581" t="str">
        <f ca="1">IF(C1581=1,60*SummonTypeTable!$Q$2/OFFSET(F1581,0,-1),
IF(F1581&lt;&gt;OFFSET(F1581,-1,0),OFFSET(F1581,-1,0)/OFFSET(F1581,0,-1),""))</f>
        <v/>
      </c>
      <c r="I1581">
        <f ca="1">(60+SUMIF(OFFSET(N1581,-$C1581+1,0,$C1581),"EN",OFFSET(O1581,-$C1581+1,0,$C1581))+SUMIF(OFFSET(S1581,-$C1581+1,0,$C1581),"EN",OFFSET(T1581,-$C1581+1,0,$C1581)))*SummonTypeTable!$Q$2</f>
        <v>3560</v>
      </c>
      <c r="J1581" t="str">
        <f ca="1">IF(C1581=1,60*SummonTypeTable!$Q$2-OFFSET(I1581,0,-4),
IF(I1581&lt;&gt;OFFSET(I1581,-1,0),OFFSET(I1581,-1,0)-OFFSET(I1581,0,-4),""))</f>
        <v/>
      </c>
      <c r="K1581" t="str">
        <f ca="1">IF(C1581=1,60*SummonTypeTable!$Q$2/OFFSET(I1581,0,-4),
IF(I1581&lt;&gt;OFFSET(I1581,-1,0),OFFSET(I1581,-1,0)/OFFSET(I1581,0,-4),""))</f>
        <v/>
      </c>
      <c r="L1581" t="str">
        <f t="shared" ca="1" si="297"/>
        <v>cu</v>
      </c>
      <c r="M1581" t="s">
        <v>81</v>
      </c>
      <c r="N1581" t="s">
        <v>147</v>
      </c>
      <c r="O1581">
        <v>8150</v>
      </c>
      <c r="P1581" t="str">
        <f t="shared" si="288"/>
        <v/>
      </c>
      <c r="Q1581" t="str">
        <f t="shared" ca="1" si="295"/>
        <v>cu</v>
      </c>
      <c r="R1581" t="s">
        <v>81</v>
      </c>
      <c r="S1581" t="s">
        <v>147</v>
      </c>
      <c r="T1581">
        <v>4075</v>
      </c>
      <c r="U1581" t="str">
        <f t="shared" ca="1" si="294"/>
        <v>cu</v>
      </c>
      <c r="V1581" t="str">
        <f t="shared" si="289"/>
        <v>GO</v>
      </c>
      <c r="W1581">
        <f t="shared" si="290"/>
        <v>8150</v>
      </c>
      <c r="X1581" t="str">
        <f t="shared" ca="1" si="291"/>
        <v>cu</v>
      </c>
      <c r="Y1581" t="str">
        <f t="shared" si="292"/>
        <v>GO</v>
      </c>
      <c r="Z1581">
        <f t="shared" si="293"/>
        <v>4075</v>
      </c>
    </row>
    <row r="1582" spans="1:26">
      <c r="A1582" t="str">
        <f t="shared" si="298"/>
        <v>rt5</v>
      </c>
      <c r="B1582" t="str">
        <f t="shared" si="299"/>
        <v>루틴5</v>
      </c>
      <c r="C1582">
        <v>161</v>
      </c>
      <c r="D1582">
        <v>116</v>
      </c>
      <c r="E1582">
        <f t="shared" ca="1" si="296"/>
        <v>9964</v>
      </c>
      <c r="F1582">
        <f ca="1">(60+SUMIF(OFFSET(N1582,-$C1582+1,0,$C1582),"EN",OFFSET(O1582,-$C1582+1,0,$C1582)))*SummonTypeTable!$Q$2</f>
        <v>3560</v>
      </c>
      <c r="G1582" t="str">
        <f ca="1">IF(C1582=1,60*SummonTypeTable!$Q$2-OFFSET(F1582,0,-1),
IF(F1582&lt;&gt;OFFSET(F1582,-1,0),OFFSET(F1582,-1,0)-OFFSET(F1582,0,-1),""))</f>
        <v/>
      </c>
      <c r="H1582" t="str">
        <f ca="1">IF(C1582=1,60*SummonTypeTable!$Q$2/OFFSET(F1582,0,-1),
IF(F1582&lt;&gt;OFFSET(F1582,-1,0),OFFSET(F1582,-1,0)/OFFSET(F1582,0,-1),""))</f>
        <v/>
      </c>
      <c r="I1582">
        <f ca="1">(60+SUMIF(OFFSET(N1582,-$C1582+1,0,$C1582),"EN",OFFSET(O1582,-$C1582+1,0,$C1582))+SUMIF(OFFSET(S1582,-$C1582+1,0,$C1582),"EN",OFFSET(T1582,-$C1582+1,0,$C1582)))*SummonTypeTable!$Q$2</f>
        <v>3560</v>
      </c>
      <c r="J1582" t="str">
        <f ca="1">IF(C1582=1,60*SummonTypeTable!$Q$2-OFFSET(I1582,0,-4),
IF(I1582&lt;&gt;OFFSET(I1582,-1,0),OFFSET(I1582,-1,0)-OFFSET(I1582,0,-4),""))</f>
        <v/>
      </c>
      <c r="K1582" t="str">
        <f ca="1">IF(C1582=1,60*SummonTypeTable!$Q$2/OFFSET(I1582,0,-4),
IF(I1582&lt;&gt;OFFSET(I1582,-1,0),OFFSET(I1582,-1,0)/OFFSET(I1582,0,-4),""))</f>
        <v/>
      </c>
      <c r="L1582" t="str">
        <f t="shared" ca="1" si="297"/>
        <v>it</v>
      </c>
      <c r="M1582" t="s">
        <v>139</v>
      </c>
      <c r="N1582" t="s">
        <v>158</v>
      </c>
      <c r="O1582">
        <v>1</v>
      </c>
      <c r="P1582" t="str">
        <f t="shared" si="288"/>
        <v/>
      </c>
      <c r="Q1582" t="str">
        <f t="shared" ca="1" si="295"/>
        <v>cu</v>
      </c>
      <c r="R1582" t="s">
        <v>81</v>
      </c>
      <c r="S1582" t="s">
        <v>147</v>
      </c>
      <c r="T1582">
        <v>4100</v>
      </c>
      <c r="U1582" t="str">
        <f t="shared" ca="1" si="294"/>
        <v>it</v>
      </c>
      <c r="V1582" t="str">
        <f t="shared" si="289"/>
        <v>Cash_sEquipGacha</v>
      </c>
      <c r="W1582">
        <f t="shared" si="290"/>
        <v>1</v>
      </c>
      <c r="X1582" t="str">
        <f t="shared" ca="1" si="291"/>
        <v>cu</v>
      </c>
      <c r="Y1582" t="str">
        <f t="shared" si="292"/>
        <v>GO</v>
      </c>
      <c r="Z1582">
        <f t="shared" si="293"/>
        <v>4100</v>
      </c>
    </row>
    <row r="1583" spans="1:26">
      <c r="A1583" t="str">
        <f t="shared" si="298"/>
        <v>rt5</v>
      </c>
      <c r="B1583" t="str">
        <f t="shared" si="299"/>
        <v>루틴5</v>
      </c>
      <c r="C1583">
        <v>162</v>
      </c>
      <c r="D1583">
        <v>158</v>
      </c>
      <c r="E1583">
        <f t="shared" ca="1" si="296"/>
        <v>10122</v>
      </c>
      <c r="F1583">
        <f ca="1">(60+SUMIF(OFFSET(N1583,-$C1583+1,0,$C1583),"EN",OFFSET(O1583,-$C1583+1,0,$C1583)))*SummonTypeTable!$Q$2</f>
        <v>3560</v>
      </c>
      <c r="G1583" t="str">
        <f ca="1">IF(C1583=1,60*SummonTypeTable!$Q$2-OFFSET(F1583,0,-1),
IF(F1583&lt;&gt;OFFSET(F1583,-1,0),OFFSET(F1583,-1,0)-OFFSET(F1583,0,-1),""))</f>
        <v/>
      </c>
      <c r="H1583" t="str">
        <f ca="1">IF(C1583=1,60*SummonTypeTable!$Q$2/OFFSET(F1583,0,-1),
IF(F1583&lt;&gt;OFFSET(F1583,-1,0),OFFSET(F1583,-1,0)/OFFSET(F1583,0,-1),""))</f>
        <v/>
      </c>
      <c r="I1583">
        <f ca="1">(60+SUMIF(OFFSET(N1583,-$C1583+1,0,$C1583),"EN",OFFSET(O1583,-$C1583+1,0,$C1583))+SUMIF(OFFSET(S1583,-$C1583+1,0,$C1583),"EN",OFFSET(T1583,-$C1583+1,0,$C1583)))*SummonTypeTable!$Q$2</f>
        <v>3560</v>
      </c>
      <c r="J1583" t="str">
        <f ca="1">IF(C1583=1,60*SummonTypeTable!$Q$2-OFFSET(I1583,0,-4),
IF(I1583&lt;&gt;OFFSET(I1583,-1,0),OFFSET(I1583,-1,0)-OFFSET(I1583,0,-4),""))</f>
        <v/>
      </c>
      <c r="K1583" t="str">
        <f ca="1">IF(C1583=1,60*SummonTypeTable!$Q$2/OFFSET(I1583,0,-4),
IF(I1583&lt;&gt;OFFSET(I1583,-1,0),OFFSET(I1583,-1,0)/OFFSET(I1583,0,-4),""))</f>
        <v/>
      </c>
      <c r="L1583" t="str">
        <f t="shared" ca="1" si="297"/>
        <v>cu</v>
      </c>
      <c r="M1583" t="s">
        <v>81</v>
      </c>
      <c r="N1583" t="s">
        <v>147</v>
      </c>
      <c r="O1583">
        <v>8250</v>
      </c>
      <c r="P1583" t="str">
        <f t="shared" si="288"/>
        <v/>
      </c>
      <c r="Q1583" t="str">
        <f t="shared" ca="1" si="295"/>
        <v>cu</v>
      </c>
      <c r="R1583" t="s">
        <v>81</v>
      </c>
      <c r="S1583" t="s">
        <v>147</v>
      </c>
      <c r="T1583">
        <v>4125</v>
      </c>
      <c r="U1583" t="str">
        <f t="shared" ca="1" si="294"/>
        <v>cu</v>
      </c>
      <c r="V1583" t="str">
        <f t="shared" si="289"/>
        <v>GO</v>
      </c>
      <c r="W1583">
        <f t="shared" si="290"/>
        <v>8250</v>
      </c>
      <c r="X1583" t="str">
        <f t="shared" ca="1" si="291"/>
        <v>cu</v>
      </c>
      <c r="Y1583" t="str">
        <f t="shared" si="292"/>
        <v>GO</v>
      </c>
      <c r="Z1583">
        <f t="shared" si="293"/>
        <v>4125</v>
      </c>
    </row>
    <row r="1584" spans="1:26">
      <c r="A1584" t="str">
        <f t="shared" si="298"/>
        <v>rt5</v>
      </c>
      <c r="B1584" t="str">
        <f t="shared" si="299"/>
        <v>루틴5</v>
      </c>
      <c r="C1584">
        <v>163</v>
      </c>
      <c r="D1584">
        <v>182</v>
      </c>
      <c r="E1584">
        <f t="shared" ca="1" si="296"/>
        <v>10304</v>
      </c>
      <c r="F1584">
        <f ca="1">(60+SUMIF(OFFSET(N1584,-$C1584+1,0,$C1584),"EN",OFFSET(O1584,-$C1584+1,0,$C1584)))*SummonTypeTable!$Q$2</f>
        <v>3770</v>
      </c>
      <c r="G1584">
        <f ca="1">IF(C1584=1,60*SummonTypeTable!$Q$2-OFFSET(F1584,0,-1),
IF(F1584&lt;&gt;OFFSET(F1584,-1,0),OFFSET(F1584,-1,0)-OFFSET(F1584,0,-1),""))</f>
        <v>-6744</v>
      </c>
      <c r="H1584">
        <f ca="1">IF(C1584=1,60*SummonTypeTable!$Q$2/OFFSET(F1584,0,-1),
IF(F1584&lt;&gt;OFFSET(F1584,-1,0),OFFSET(F1584,-1,0)/OFFSET(F1584,0,-1),""))</f>
        <v>0.34549689440993792</v>
      </c>
      <c r="I1584">
        <f ca="1">(60+SUMIF(OFFSET(N1584,-$C1584+1,0,$C1584),"EN",OFFSET(O1584,-$C1584+1,0,$C1584))+SUMIF(OFFSET(S1584,-$C1584+1,0,$C1584),"EN",OFFSET(T1584,-$C1584+1,0,$C1584)))*SummonTypeTable!$Q$2</f>
        <v>3770</v>
      </c>
      <c r="J1584">
        <f ca="1">IF(C1584=1,60*SummonTypeTable!$Q$2-OFFSET(I1584,0,-4),
IF(I1584&lt;&gt;OFFSET(I1584,-1,0),OFFSET(I1584,-1,0)-OFFSET(I1584,0,-4),""))</f>
        <v>-6744</v>
      </c>
      <c r="K1584">
        <f ca="1">IF(C1584=1,60*SummonTypeTable!$Q$2/OFFSET(I1584,0,-4),
IF(I1584&lt;&gt;OFFSET(I1584,-1,0),OFFSET(I1584,-1,0)/OFFSET(I1584,0,-4),""))</f>
        <v>0.34549689440993792</v>
      </c>
      <c r="L1584" t="str">
        <f t="shared" ca="1" si="297"/>
        <v>cu</v>
      </c>
      <c r="M1584" t="s">
        <v>81</v>
      </c>
      <c r="N1584" t="s">
        <v>146</v>
      </c>
      <c r="O1584">
        <v>315</v>
      </c>
      <c r="P1584" t="str">
        <f t="shared" si="288"/>
        <v>에너지너무많음</v>
      </c>
      <c r="Q1584" t="str">
        <f t="shared" ca="1" si="295"/>
        <v>cu</v>
      </c>
      <c r="R1584" t="s">
        <v>81</v>
      </c>
      <c r="S1584" t="s">
        <v>147</v>
      </c>
      <c r="T1584">
        <v>4150</v>
      </c>
      <c r="U1584" t="str">
        <f t="shared" ca="1" si="294"/>
        <v>cu</v>
      </c>
      <c r="V1584" t="str">
        <f t="shared" si="289"/>
        <v>EN</v>
      </c>
      <c r="W1584">
        <f t="shared" si="290"/>
        <v>315</v>
      </c>
      <c r="X1584" t="str">
        <f t="shared" ca="1" si="291"/>
        <v>cu</v>
      </c>
      <c r="Y1584" t="str">
        <f t="shared" si="292"/>
        <v>GO</v>
      </c>
      <c r="Z1584">
        <f t="shared" si="293"/>
        <v>4150</v>
      </c>
    </row>
    <row r="1585" spans="1:26">
      <c r="A1585" t="str">
        <f t="shared" si="298"/>
        <v>rt5</v>
      </c>
      <c r="B1585" t="str">
        <f t="shared" si="299"/>
        <v>루틴5</v>
      </c>
      <c r="C1585">
        <v>164</v>
      </c>
      <c r="D1585">
        <v>95</v>
      </c>
      <c r="E1585">
        <f t="shared" ca="1" si="296"/>
        <v>10399</v>
      </c>
      <c r="F1585">
        <f ca="1">(60+SUMIF(OFFSET(N1585,-$C1585+1,0,$C1585),"EN",OFFSET(O1585,-$C1585+1,0,$C1585)))*SummonTypeTable!$Q$2</f>
        <v>3770</v>
      </c>
      <c r="G1585" t="str">
        <f ca="1">IF(C1585=1,60*SummonTypeTable!$Q$2-OFFSET(F1585,0,-1),
IF(F1585&lt;&gt;OFFSET(F1585,-1,0),OFFSET(F1585,-1,0)-OFFSET(F1585,0,-1),""))</f>
        <v/>
      </c>
      <c r="H1585" t="str">
        <f ca="1">IF(C1585=1,60*SummonTypeTable!$Q$2/OFFSET(F1585,0,-1),
IF(F1585&lt;&gt;OFFSET(F1585,-1,0),OFFSET(F1585,-1,0)/OFFSET(F1585,0,-1),""))</f>
        <v/>
      </c>
      <c r="I1585">
        <f ca="1">(60+SUMIF(OFFSET(N1585,-$C1585+1,0,$C1585),"EN",OFFSET(O1585,-$C1585+1,0,$C1585))+SUMIF(OFFSET(S1585,-$C1585+1,0,$C1585),"EN",OFFSET(T1585,-$C1585+1,0,$C1585)))*SummonTypeTable!$Q$2</f>
        <v>3770</v>
      </c>
      <c r="J1585" t="str">
        <f ca="1">IF(C1585=1,60*SummonTypeTable!$Q$2-OFFSET(I1585,0,-4),
IF(I1585&lt;&gt;OFFSET(I1585,-1,0),OFFSET(I1585,-1,0)-OFFSET(I1585,0,-4),""))</f>
        <v/>
      </c>
      <c r="K1585" t="str">
        <f ca="1">IF(C1585=1,60*SummonTypeTable!$Q$2/OFFSET(I1585,0,-4),
IF(I1585&lt;&gt;OFFSET(I1585,-1,0),OFFSET(I1585,-1,0)/OFFSET(I1585,0,-4),""))</f>
        <v/>
      </c>
      <c r="L1585" t="str">
        <f t="shared" ca="1" si="297"/>
        <v>cu</v>
      </c>
      <c r="M1585" t="s">
        <v>81</v>
      </c>
      <c r="N1585" t="s">
        <v>147</v>
      </c>
      <c r="O1585">
        <v>8350</v>
      </c>
      <c r="P1585" t="str">
        <f t="shared" si="288"/>
        <v/>
      </c>
      <c r="Q1585" t="str">
        <f t="shared" ca="1" si="295"/>
        <v>cu</v>
      </c>
      <c r="R1585" t="s">
        <v>81</v>
      </c>
      <c r="S1585" t="s">
        <v>147</v>
      </c>
      <c r="T1585">
        <v>4175</v>
      </c>
      <c r="U1585" t="str">
        <f t="shared" ca="1" si="294"/>
        <v>cu</v>
      </c>
      <c r="V1585" t="str">
        <f t="shared" si="289"/>
        <v>GO</v>
      </c>
      <c r="W1585">
        <f t="shared" si="290"/>
        <v>8350</v>
      </c>
      <c r="X1585" t="str">
        <f t="shared" ca="1" si="291"/>
        <v>cu</v>
      </c>
      <c r="Y1585" t="str">
        <f t="shared" si="292"/>
        <v>GO</v>
      </c>
      <c r="Z1585">
        <f t="shared" si="293"/>
        <v>4175</v>
      </c>
    </row>
    <row r="1586" spans="1:26">
      <c r="A1586" t="str">
        <f t="shared" si="298"/>
        <v>rt5</v>
      </c>
      <c r="B1586" t="str">
        <f t="shared" si="299"/>
        <v>루틴5</v>
      </c>
      <c r="C1586">
        <v>165</v>
      </c>
      <c r="D1586">
        <v>195</v>
      </c>
      <c r="E1586">
        <f t="shared" ca="1" si="296"/>
        <v>10594</v>
      </c>
      <c r="F1586">
        <f ca="1">(60+SUMIF(OFFSET(N1586,-$C1586+1,0,$C1586),"EN",OFFSET(O1586,-$C1586+1,0,$C1586)))*SummonTypeTable!$Q$2</f>
        <v>3770</v>
      </c>
      <c r="G1586" t="str">
        <f ca="1">IF(C1586=1,60*SummonTypeTable!$Q$2-OFFSET(F1586,0,-1),
IF(F1586&lt;&gt;OFFSET(F1586,-1,0),OFFSET(F1586,-1,0)-OFFSET(F1586,0,-1),""))</f>
        <v/>
      </c>
      <c r="H1586" t="str">
        <f ca="1">IF(C1586=1,60*SummonTypeTable!$Q$2/OFFSET(F1586,0,-1),
IF(F1586&lt;&gt;OFFSET(F1586,-1,0),OFFSET(F1586,-1,0)/OFFSET(F1586,0,-1),""))</f>
        <v/>
      </c>
      <c r="I1586">
        <f ca="1">(60+SUMIF(OFFSET(N1586,-$C1586+1,0,$C1586),"EN",OFFSET(O1586,-$C1586+1,0,$C1586))+SUMIF(OFFSET(S1586,-$C1586+1,0,$C1586),"EN",OFFSET(T1586,-$C1586+1,0,$C1586)))*SummonTypeTable!$Q$2</f>
        <v>3770</v>
      </c>
      <c r="J1586" t="str">
        <f ca="1">IF(C1586=1,60*SummonTypeTable!$Q$2-OFFSET(I1586,0,-4),
IF(I1586&lt;&gt;OFFSET(I1586,-1,0),OFFSET(I1586,-1,0)-OFFSET(I1586,0,-4),""))</f>
        <v/>
      </c>
      <c r="K1586" t="str">
        <f ca="1">IF(C1586=1,60*SummonTypeTable!$Q$2/OFFSET(I1586,0,-4),
IF(I1586&lt;&gt;OFFSET(I1586,-1,0),OFFSET(I1586,-1,0)/OFFSET(I1586,0,-4),""))</f>
        <v/>
      </c>
      <c r="L1586" t="str">
        <f t="shared" ca="1" si="297"/>
        <v>it</v>
      </c>
      <c r="M1586" t="s">
        <v>139</v>
      </c>
      <c r="N1586" t="s">
        <v>140</v>
      </c>
      <c r="O1586">
        <v>5</v>
      </c>
      <c r="P1586" t="str">
        <f t="shared" si="288"/>
        <v/>
      </c>
      <c r="Q1586" t="str">
        <f t="shared" ca="1" si="295"/>
        <v>cu</v>
      </c>
      <c r="R1586" t="s">
        <v>81</v>
      </c>
      <c r="S1586" t="s">
        <v>147</v>
      </c>
      <c r="T1586">
        <v>4200</v>
      </c>
      <c r="U1586" t="str">
        <f t="shared" ca="1" si="294"/>
        <v>it</v>
      </c>
      <c r="V1586" t="str">
        <f t="shared" si="289"/>
        <v>Cash_sCharacterGacha</v>
      </c>
      <c r="W1586">
        <f t="shared" si="290"/>
        <v>5</v>
      </c>
      <c r="X1586" t="str">
        <f t="shared" ca="1" si="291"/>
        <v>cu</v>
      </c>
      <c r="Y1586" t="str">
        <f t="shared" si="292"/>
        <v>GO</v>
      </c>
      <c r="Z1586">
        <f t="shared" si="293"/>
        <v>4200</v>
      </c>
    </row>
    <row r="1587" spans="1:26">
      <c r="A1587" t="str">
        <f t="shared" si="298"/>
        <v>rt5</v>
      </c>
      <c r="B1587" t="str">
        <f t="shared" si="299"/>
        <v>루틴5</v>
      </c>
      <c r="C1587">
        <v>166</v>
      </c>
      <c r="D1587">
        <v>294</v>
      </c>
      <c r="E1587">
        <f t="shared" ca="1" si="296"/>
        <v>10888</v>
      </c>
      <c r="F1587">
        <f ca="1">(60+SUMIF(OFFSET(N1587,-$C1587+1,0,$C1587),"EN",OFFSET(O1587,-$C1587+1,0,$C1587)))*SummonTypeTable!$Q$2</f>
        <v>3996.6666666666665</v>
      </c>
      <c r="G1587">
        <f ca="1">IF(C1587=1,60*SummonTypeTable!$Q$2-OFFSET(F1587,0,-1),
IF(F1587&lt;&gt;OFFSET(F1587,-1,0),OFFSET(F1587,-1,0)-OFFSET(F1587,0,-1),""))</f>
        <v>-7118</v>
      </c>
      <c r="H1587">
        <f ca="1">IF(C1587=1,60*SummonTypeTable!$Q$2/OFFSET(F1587,0,-1),
IF(F1587&lt;&gt;OFFSET(F1587,-1,0),OFFSET(F1587,-1,0)/OFFSET(F1587,0,-1),""))</f>
        <v>0.34625275532696548</v>
      </c>
      <c r="I1587">
        <f ca="1">(60+SUMIF(OFFSET(N1587,-$C1587+1,0,$C1587),"EN",OFFSET(O1587,-$C1587+1,0,$C1587))+SUMIF(OFFSET(S1587,-$C1587+1,0,$C1587),"EN",OFFSET(T1587,-$C1587+1,0,$C1587)))*SummonTypeTable!$Q$2</f>
        <v>3996.6666666666665</v>
      </c>
      <c r="J1587">
        <f ca="1">IF(C1587=1,60*SummonTypeTable!$Q$2-OFFSET(I1587,0,-4),
IF(I1587&lt;&gt;OFFSET(I1587,-1,0),OFFSET(I1587,-1,0)-OFFSET(I1587,0,-4),""))</f>
        <v>-7118</v>
      </c>
      <c r="K1587">
        <f ca="1">IF(C1587=1,60*SummonTypeTable!$Q$2/OFFSET(I1587,0,-4),
IF(I1587&lt;&gt;OFFSET(I1587,-1,0),OFFSET(I1587,-1,0)/OFFSET(I1587,0,-4),""))</f>
        <v>0.34625275532696548</v>
      </c>
      <c r="L1587" t="str">
        <f t="shared" ca="1" si="297"/>
        <v>cu</v>
      </c>
      <c r="M1587" t="s">
        <v>81</v>
      </c>
      <c r="N1587" t="s">
        <v>146</v>
      </c>
      <c r="O1587">
        <v>340</v>
      </c>
      <c r="P1587" t="str">
        <f t="shared" si="288"/>
        <v>에너지너무많음</v>
      </c>
      <c r="Q1587" t="str">
        <f t="shared" ca="1" si="295"/>
        <v>cu</v>
      </c>
      <c r="R1587" t="s">
        <v>81</v>
      </c>
      <c r="S1587" t="s">
        <v>147</v>
      </c>
      <c r="T1587">
        <v>4225</v>
      </c>
      <c r="U1587" t="str">
        <f t="shared" ca="1" si="294"/>
        <v>cu</v>
      </c>
      <c r="V1587" t="str">
        <f t="shared" si="289"/>
        <v>EN</v>
      </c>
      <c r="W1587">
        <f t="shared" si="290"/>
        <v>340</v>
      </c>
      <c r="X1587" t="str">
        <f t="shared" ca="1" si="291"/>
        <v>cu</v>
      </c>
      <c r="Y1587" t="str">
        <f t="shared" si="292"/>
        <v>GO</v>
      </c>
      <c r="Z1587">
        <f t="shared" si="293"/>
        <v>4225</v>
      </c>
    </row>
    <row r="1588" spans="1:26">
      <c r="A1588" t="str">
        <f t="shared" si="298"/>
        <v>rt5</v>
      </c>
      <c r="B1588" t="str">
        <f t="shared" si="299"/>
        <v>루틴5</v>
      </c>
      <c r="C1588">
        <v>167</v>
      </c>
      <c r="D1588">
        <v>54</v>
      </c>
      <c r="E1588">
        <f t="shared" ca="1" si="296"/>
        <v>10942</v>
      </c>
      <c r="F1588">
        <f ca="1">(60+SUMIF(OFFSET(N1588,-$C1588+1,0,$C1588),"EN",OFFSET(O1588,-$C1588+1,0,$C1588)))*SummonTypeTable!$Q$2</f>
        <v>3996.6666666666665</v>
      </c>
      <c r="G1588" t="str">
        <f ca="1">IF(C1588=1,60*SummonTypeTable!$Q$2-OFFSET(F1588,0,-1),
IF(F1588&lt;&gt;OFFSET(F1588,-1,0),OFFSET(F1588,-1,0)-OFFSET(F1588,0,-1),""))</f>
        <v/>
      </c>
      <c r="H1588" t="str">
        <f ca="1">IF(C1588=1,60*SummonTypeTable!$Q$2/OFFSET(F1588,0,-1),
IF(F1588&lt;&gt;OFFSET(F1588,-1,0),OFFSET(F1588,-1,0)/OFFSET(F1588,0,-1),""))</f>
        <v/>
      </c>
      <c r="I1588">
        <f ca="1">(60+SUMIF(OFFSET(N1588,-$C1588+1,0,$C1588),"EN",OFFSET(O1588,-$C1588+1,0,$C1588))+SUMIF(OFFSET(S1588,-$C1588+1,0,$C1588),"EN",OFFSET(T1588,-$C1588+1,0,$C1588)))*SummonTypeTable!$Q$2</f>
        <v>3996.6666666666665</v>
      </c>
      <c r="J1588" t="str">
        <f ca="1">IF(C1588=1,60*SummonTypeTable!$Q$2-OFFSET(I1588,0,-4),
IF(I1588&lt;&gt;OFFSET(I1588,-1,0),OFFSET(I1588,-1,0)-OFFSET(I1588,0,-4),""))</f>
        <v/>
      </c>
      <c r="K1588" t="str">
        <f ca="1">IF(C1588=1,60*SummonTypeTable!$Q$2/OFFSET(I1588,0,-4),
IF(I1588&lt;&gt;OFFSET(I1588,-1,0),OFFSET(I1588,-1,0)/OFFSET(I1588,0,-4),""))</f>
        <v/>
      </c>
      <c r="L1588" t="str">
        <f t="shared" ca="1" si="297"/>
        <v>cu</v>
      </c>
      <c r="M1588" t="s">
        <v>81</v>
      </c>
      <c r="N1588" t="s">
        <v>147</v>
      </c>
      <c r="O1588">
        <v>8500</v>
      </c>
      <c r="P1588" t="str">
        <f t="shared" si="288"/>
        <v/>
      </c>
      <c r="Q1588" t="str">
        <f t="shared" ca="1" si="295"/>
        <v>cu</v>
      </c>
      <c r="R1588" t="s">
        <v>81</v>
      </c>
      <c r="S1588" t="s">
        <v>147</v>
      </c>
      <c r="T1588">
        <v>4250</v>
      </c>
      <c r="U1588" t="str">
        <f t="shared" ca="1" si="294"/>
        <v>cu</v>
      </c>
      <c r="V1588" t="str">
        <f t="shared" si="289"/>
        <v>GO</v>
      </c>
      <c r="W1588">
        <f t="shared" si="290"/>
        <v>8500</v>
      </c>
      <c r="X1588" t="str">
        <f t="shared" ca="1" si="291"/>
        <v>cu</v>
      </c>
      <c r="Y1588" t="str">
        <f t="shared" si="292"/>
        <v>GO</v>
      </c>
      <c r="Z1588">
        <f t="shared" si="293"/>
        <v>4250</v>
      </c>
    </row>
    <row r="1589" spans="1:26">
      <c r="A1589" t="str">
        <f t="shared" si="298"/>
        <v>rt5</v>
      </c>
      <c r="B1589" t="str">
        <f t="shared" si="299"/>
        <v>루틴5</v>
      </c>
      <c r="C1589">
        <v>168</v>
      </c>
      <c r="D1589">
        <v>125</v>
      </c>
      <c r="E1589">
        <f t="shared" ca="1" si="296"/>
        <v>11067</v>
      </c>
      <c r="F1589">
        <f ca="1">(60+SUMIF(OFFSET(N1589,-$C1589+1,0,$C1589),"EN",OFFSET(O1589,-$C1589+1,0,$C1589)))*SummonTypeTable!$Q$2</f>
        <v>3996.6666666666665</v>
      </c>
      <c r="G1589" t="str">
        <f ca="1">IF(C1589=1,60*SummonTypeTable!$Q$2-OFFSET(F1589,0,-1),
IF(F1589&lt;&gt;OFFSET(F1589,-1,0),OFFSET(F1589,-1,0)-OFFSET(F1589,0,-1),""))</f>
        <v/>
      </c>
      <c r="H1589" t="str">
        <f ca="1">IF(C1589=1,60*SummonTypeTable!$Q$2/OFFSET(F1589,0,-1),
IF(F1589&lt;&gt;OFFSET(F1589,-1,0),OFFSET(F1589,-1,0)/OFFSET(F1589,0,-1),""))</f>
        <v/>
      </c>
      <c r="I1589">
        <f ca="1">(60+SUMIF(OFFSET(N1589,-$C1589+1,0,$C1589),"EN",OFFSET(O1589,-$C1589+1,0,$C1589))+SUMIF(OFFSET(S1589,-$C1589+1,0,$C1589),"EN",OFFSET(T1589,-$C1589+1,0,$C1589)))*SummonTypeTable!$Q$2</f>
        <v>3996.6666666666665</v>
      </c>
      <c r="J1589" t="str">
        <f ca="1">IF(C1589=1,60*SummonTypeTable!$Q$2-OFFSET(I1589,0,-4),
IF(I1589&lt;&gt;OFFSET(I1589,-1,0),OFFSET(I1589,-1,0)-OFFSET(I1589,0,-4),""))</f>
        <v/>
      </c>
      <c r="K1589" t="str">
        <f ca="1">IF(C1589=1,60*SummonTypeTable!$Q$2/OFFSET(I1589,0,-4),
IF(I1589&lt;&gt;OFFSET(I1589,-1,0),OFFSET(I1589,-1,0)/OFFSET(I1589,0,-4),""))</f>
        <v/>
      </c>
      <c r="L1589" t="str">
        <f t="shared" ca="1" si="297"/>
        <v>it</v>
      </c>
      <c r="M1589" t="s">
        <v>139</v>
      </c>
      <c r="N1589" t="s">
        <v>138</v>
      </c>
      <c r="O1589">
        <v>10</v>
      </c>
      <c r="P1589" t="str">
        <f t="shared" si="288"/>
        <v/>
      </c>
      <c r="Q1589" t="str">
        <f t="shared" ca="1" si="295"/>
        <v>cu</v>
      </c>
      <c r="R1589" t="s">
        <v>81</v>
      </c>
      <c r="S1589" t="s">
        <v>147</v>
      </c>
      <c r="T1589">
        <v>4275</v>
      </c>
      <c r="U1589" t="str">
        <f t="shared" ca="1" si="294"/>
        <v>it</v>
      </c>
      <c r="V1589" t="str">
        <f t="shared" si="289"/>
        <v>Cash_sSpellGacha</v>
      </c>
      <c r="W1589">
        <f t="shared" si="290"/>
        <v>10</v>
      </c>
      <c r="X1589" t="str">
        <f t="shared" ca="1" si="291"/>
        <v>cu</v>
      </c>
      <c r="Y1589" t="str">
        <f t="shared" si="292"/>
        <v>GO</v>
      </c>
      <c r="Z1589">
        <f t="shared" si="293"/>
        <v>4275</v>
      </c>
    </row>
    <row r="1590" spans="1:26">
      <c r="A1590" t="str">
        <f t="shared" si="298"/>
        <v>rt5</v>
      </c>
      <c r="B1590" t="str">
        <f t="shared" si="299"/>
        <v>루틴5</v>
      </c>
      <c r="C1590">
        <v>169</v>
      </c>
      <c r="D1590">
        <v>157</v>
      </c>
      <c r="E1590">
        <f t="shared" ca="1" si="296"/>
        <v>11224</v>
      </c>
      <c r="F1590">
        <f ca="1">(60+SUMIF(OFFSET(N1590,-$C1590+1,0,$C1590),"EN",OFFSET(O1590,-$C1590+1,0,$C1590)))*SummonTypeTable!$Q$2</f>
        <v>3996.6666666666665</v>
      </c>
      <c r="G1590" t="str">
        <f ca="1">IF(C1590=1,60*SummonTypeTable!$Q$2-OFFSET(F1590,0,-1),
IF(F1590&lt;&gt;OFFSET(F1590,-1,0),OFFSET(F1590,-1,0)-OFFSET(F1590,0,-1),""))</f>
        <v/>
      </c>
      <c r="H1590" t="str">
        <f ca="1">IF(C1590=1,60*SummonTypeTable!$Q$2/OFFSET(F1590,0,-1),
IF(F1590&lt;&gt;OFFSET(F1590,-1,0),OFFSET(F1590,-1,0)/OFFSET(F1590,0,-1),""))</f>
        <v/>
      </c>
      <c r="I1590">
        <f ca="1">(60+SUMIF(OFFSET(N1590,-$C1590+1,0,$C1590),"EN",OFFSET(O1590,-$C1590+1,0,$C1590))+SUMIF(OFFSET(S1590,-$C1590+1,0,$C1590),"EN",OFFSET(T1590,-$C1590+1,0,$C1590)))*SummonTypeTable!$Q$2</f>
        <v>3996.6666666666665</v>
      </c>
      <c r="J1590" t="str">
        <f ca="1">IF(C1590=1,60*SummonTypeTable!$Q$2-OFFSET(I1590,0,-4),
IF(I1590&lt;&gt;OFFSET(I1590,-1,0),OFFSET(I1590,-1,0)-OFFSET(I1590,0,-4),""))</f>
        <v/>
      </c>
      <c r="K1590" t="str">
        <f ca="1">IF(C1590=1,60*SummonTypeTable!$Q$2/OFFSET(I1590,0,-4),
IF(I1590&lt;&gt;OFFSET(I1590,-1,0),OFFSET(I1590,-1,0)/OFFSET(I1590,0,-4),""))</f>
        <v/>
      </c>
      <c r="L1590" t="str">
        <f t="shared" ca="1" si="297"/>
        <v>cu</v>
      </c>
      <c r="M1590" t="s">
        <v>81</v>
      </c>
      <c r="N1590" t="s">
        <v>147</v>
      </c>
      <c r="O1590">
        <v>8600</v>
      </c>
      <c r="P1590" t="str">
        <f t="shared" si="288"/>
        <v/>
      </c>
      <c r="Q1590" t="str">
        <f t="shared" ca="1" si="295"/>
        <v>cu</v>
      </c>
      <c r="R1590" t="s">
        <v>81</v>
      </c>
      <c r="S1590" t="s">
        <v>147</v>
      </c>
      <c r="T1590">
        <v>4300</v>
      </c>
      <c r="U1590" t="str">
        <f t="shared" ca="1" si="294"/>
        <v>cu</v>
      </c>
      <c r="V1590" t="str">
        <f t="shared" si="289"/>
        <v>GO</v>
      </c>
      <c r="W1590">
        <f t="shared" si="290"/>
        <v>8600</v>
      </c>
      <c r="X1590" t="str">
        <f t="shared" ca="1" si="291"/>
        <v>cu</v>
      </c>
      <c r="Y1590" t="str">
        <f t="shared" si="292"/>
        <v>GO</v>
      </c>
      <c r="Z1590">
        <f t="shared" si="293"/>
        <v>4300</v>
      </c>
    </row>
    <row r="1591" spans="1:26">
      <c r="A1591" t="str">
        <f t="shared" si="298"/>
        <v>rt5</v>
      </c>
      <c r="B1591" t="str">
        <f t="shared" si="299"/>
        <v>루틴5</v>
      </c>
      <c r="C1591">
        <v>170</v>
      </c>
      <c r="D1591">
        <v>268</v>
      </c>
      <c r="E1591">
        <f t="shared" ca="1" si="296"/>
        <v>11492</v>
      </c>
      <c r="F1591">
        <f ca="1">(60+SUMIF(OFFSET(N1591,-$C1591+1,0,$C1591),"EN",OFFSET(O1591,-$C1591+1,0,$C1591)))*SummonTypeTable!$Q$2</f>
        <v>4240</v>
      </c>
      <c r="G1591">
        <f ca="1">IF(C1591=1,60*SummonTypeTable!$Q$2-OFFSET(F1591,0,-1),
IF(F1591&lt;&gt;OFFSET(F1591,-1,0),OFFSET(F1591,-1,0)-OFFSET(F1591,0,-1),""))</f>
        <v>-7495.3333333333339</v>
      </c>
      <c r="H1591">
        <f ca="1">IF(C1591=1,60*SummonTypeTable!$Q$2/OFFSET(F1591,0,-1),
IF(F1591&lt;&gt;OFFSET(F1591,-1,0),OFFSET(F1591,-1,0)/OFFSET(F1591,0,-1),""))</f>
        <v>0.34777816452024596</v>
      </c>
      <c r="I1591">
        <f ca="1">(60+SUMIF(OFFSET(N1591,-$C1591+1,0,$C1591),"EN",OFFSET(O1591,-$C1591+1,0,$C1591))+SUMIF(OFFSET(S1591,-$C1591+1,0,$C1591),"EN",OFFSET(T1591,-$C1591+1,0,$C1591)))*SummonTypeTable!$Q$2</f>
        <v>4240</v>
      </c>
      <c r="J1591">
        <f ca="1">IF(C1591=1,60*SummonTypeTable!$Q$2-OFFSET(I1591,0,-4),
IF(I1591&lt;&gt;OFFSET(I1591,-1,0),OFFSET(I1591,-1,0)-OFFSET(I1591,0,-4),""))</f>
        <v>-7495.3333333333339</v>
      </c>
      <c r="K1591">
        <f ca="1">IF(C1591=1,60*SummonTypeTable!$Q$2/OFFSET(I1591,0,-4),
IF(I1591&lt;&gt;OFFSET(I1591,-1,0),OFFSET(I1591,-1,0)/OFFSET(I1591,0,-4),""))</f>
        <v>0.34777816452024596</v>
      </c>
      <c r="L1591" t="str">
        <f t="shared" ca="1" si="297"/>
        <v>cu</v>
      </c>
      <c r="M1591" t="s">
        <v>81</v>
      </c>
      <c r="N1591" t="s">
        <v>146</v>
      </c>
      <c r="O1591">
        <v>365</v>
      </c>
      <c r="P1591" t="str">
        <f t="shared" ref="P1591:P1654" si="300">IF(M1591="장비1상자",
  IF(OR(N1591&gt;3,O1591&gt;5),"장비이상",""),
IF(N1591="GO",
  IF(O1591&lt;100,"골드이상",""),
IF(N1591="EN",
  IF(O1591&gt;29,"에너지너무많음",
  IF(O1591&gt;9,"에너지다소많음","")),"")))</f>
        <v>에너지너무많음</v>
      </c>
      <c r="Q1591" t="str">
        <f t="shared" ca="1" si="295"/>
        <v>cu</v>
      </c>
      <c r="R1591" t="s">
        <v>81</v>
      </c>
      <c r="S1591" t="s">
        <v>147</v>
      </c>
      <c r="T1591">
        <v>4325</v>
      </c>
      <c r="U1591" t="str">
        <f t="shared" ca="1" si="294"/>
        <v>cu</v>
      </c>
      <c r="V1591" t="str">
        <f t="shared" ref="V1591:V1654" si="301">IF(LEN(N1591)=0,"",N1591)</f>
        <v>EN</v>
      </c>
      <c r="W1591">
        <f t="shared" ref="W1591:W1654" si="302">IF(LEN(O1591)=0,"",O1591)</f>
        <v>365</v>
      </c>
      <c r="X1591" t="str">
        <f t="shared" ref="X1591:X1654" ca="1" si="303">IF(LEN(Q1591)=0,"",Q1591)</f>
        <v>cu</v>
      </c>
      <c r="Y1591" t="str">
        <f t="shared" ref="Y1591:Y1654" si="304">IF(LEN(S1591)=0,"",S1591)</f>
        <v>GO</v>
      </c>
      <c r="Z1591">
        <f t="shared" ref="Z1591:Z1654" si="305">IF(LEN(T1591)=0,"",T1591)</f>
        <v>4325</v>
      </c>
    </row>
    <row r="1592" spans="1:26">
      <c r="A1592" t="str">
        <f t="shared" si="298"/>
        <v>rt5</v>
      </c>
      <c r="B1592" t="str">
        <f t="shared" si="299"/>
        <v>루틴5</v>
      </c>
      <c r="C1592">
        <v>171</v>
      </c>
      <c r="D1592">
        <v>72</v>
      </c>
      <c r="E1592">
        <f t="shared" ca="1" si="296"/>
        <v>11564</v>
      </c>
      <c r="F1592">
        <f ca="1">(60+SUMIF(OFFSET(N1592,-$C1592+1,0,$C1592),"EN",OFFSET(O1592,-$C1592+1,0,$C1592)))*SummonTypeTable!$Q$2</f>
        <v>4240</v>
      </c>
      <c r="G1592" t="str">
        <f ca="1">IF(C1592=1,60*SummonTypeTable!$Q$2-OFFSET(F1592,0,-1),
IF(F1592&lt;&gt;OFFSET(F1592,-1,0),OFFSET(F1592,-1,0)-OFFSET(F1592,0,-1),""))</f>
        <v/>
      </c>
      <c r="H1592" t="str">
        <f ca="1">IF(C1592=1,60*SummonTypeTable!$Q$2/OFFSET(F1592,0,-1),
IF(F1592&lt;&gt;OFFSET(F1592,-1,0),OFFSET(F1592,-1,0)/OFFSET(F1592,0,-1),""))</f>
        <v/>
      </c>
      <c r="I1592">
        <f ca="1">(60+SUMIF(OFFSET(N1592,-$C1592+1,0,$C1592),"EN",OFFSET(O1592,-$C1592+1,0,$C1592))+SUMIF(OFFSET(S1592,-$C1592+1,0,$C1592),"EN",OFFSET(T1592,-$C1592+1,0,$C1592)))*SummonTypeTable!$Q$2</f>
        <v>4240</v>
      </c>
      <c r="J1592" t="str">
        <f ca="1">IF(C1592=1,60*SummonTypeTable!$Q$2-OFFSET(I1592,0,-4),
IF(I1592&lt;&gt;OFFSET(I1592,-1,0),OFFSET(I1592,-1,0)-OFFSET(I1592,0,-4),""))</f>
        <v/>
      </c>
      <c r="K1592" t="str">
        <f ca="1">IF(C1592=1,60*SummonTypeTable!$Q$2/OFFSET(I1592,0,-4),
IF(I1592&lt;&gt;OFFSET(I1592,-1,0),OFFSET(I1592,-1,0)/OFFSET(I1592,0,-4),""))</f>
        <v/>
      </c>
      <c r="L1592" t="str">
        <f t="shared" ca="1" si="297"/>
        <v>cu</v>
      </c>
      <c r="M1592" t="s">
        <v>81</v>
      </c>
      <c r="N1592" t="s">
        <v>147</v>
      </c>
      <c r="O1592">
        <v>8700</v>
      </c>
      <c r="P1592" t="str">
        <f t="shared" si="300"/>
        <v/>
      </c>
      <c r="Q1592" t="str">
        <f t="shared" ca="1" si="295"/>
        <v>cu</v>
      </c>
      <c r="R1592" t="s">
        <v>81</v>
      </c>
      <c r="S1592" t="s">
        <v>147</v>
      </c>
      <c r="T1592">
        <v>4350</v>
      </c>
      <c r="U1592" t="str">
        <f t="shared" ca="1" si="294"/>
        <v>cu</v>
      </c>
      <c r="V1592" t="str">
        <f t="shared" si="301"/>
        <v>GO</v>
      </c>
      <c r="W1592">
        <f t="shared" si="302"/>
        <v>8700</v>
      </c>
      <c r="X1592" t="str">
        <f t="shared" ca="1" si="303"/>
        <v>cu</v>
      </c>
      <c r="Y1592" t="str">
        <f t="shared" si="304"/>
        <v>GO</v>
      </c>
      <c r="Z1592">
        <f t="shared" si="305"/>
        <v>4350</v>
      </c>
    </row>
    <row r="1593" spans="1:26">
      <c r="A1593" t="str">
        <f t="shared" si="298"/>
        <v>rt5</v>
      </c>
      <c r="B1593" t="str">
        <f t="shared" si="299"/>
        <v>루틴5</v>
      </c>
      <c r="C1593">
        <v>172</v>
      </c>
      <c r="D1593">
        <v>144</v>
      </c>
      <c r="E1593">
        <f t="shared" ca="1" si="296"/>
        <v>11708</v>
      </c>
      <c r="F1593">
        <f ca="1">(60+SUMIF(OFFSET(N1593,-$C1593+1,0,$C1593),"EN",OFFSET(O1593,-$C1593+1,0,$C1593)))*SummonTypeTable!$Q$2</f>
        <v>4240</v>
      </c>
      <c r="G1593" t="str">
        <f ca="1">IF(C1593=1,60*SummonTypeTable!$Q$2-OFFSET(F1593,0,-1),
IF(F1593&lt;&gt;OFFSET(F1593,-1,0),OFFSET(F1593,-1,0)-OFFSET(F1593,0,-1),""))</f>
        <v/>
      </c>
      <c r="H1593" t="str">
        <f ca="1">IF(C1593=1,60*SummonTypeTable!$Q$2/OFFSET(F1593,0,-1),
IF(F1593&lt;&gt;OFFSET(F1593,-1,0),OFFSET(F1593,-1,0)/OFFSET(F1593,0,-1),""))</f>
        <v/>
      </c>
      <c r="I1593">
        <f ca="1">(60+SUMIF(OFFSET(N1593,-$C1593+1,0,$C1593),"EN",OFFSET(O1593,-$C1593+1,0,$C1593))+SUMIF(OFFSET(S1593,-$C1593+1,0,$C1593),"EN",OFFSET(T1593,-$C1593+1,0,$C1593)))*SummonTypeTable!$Q$2</f>
        <v>4240</v>
      </c>
      <c r="J1593" t="str">
        <f ca="1">IF(C1593=1,60*SummonTypeTable!$Q$2-OFFSET(I1593,0,-4),
IF(I1593&lt;&gt;OFFSET(I1593,-1,0),OFFSET(I1593,-1,0)-OFFSET(I1593,0,-4),""))</f>
        <v/>
      </c>
      <c r="K1593" t="str">
        <f ca="1">IF(C1593=1,60*SummonTypeTable!$Q$2/OFFSET(I1593,0,-4),
IF(I1593&lt;&gt;OFFSET(I1593,-1,0),OFFSET(I1593,-1,0)/OFFSET(I1593,0,-4),""))</f>
        <v/>
      </c>
      <c r="L1593" t="str">
        <f t="shared" ca="1" si="297"/>
        <v>it</v>
      </c>
      <c r="M1593" t="s">
        <v>139</v>
      </c>
      <c r="N1593" t="s">
        <v>158</v>
      </c>
      <c r="O1593">
        <v>2</v>
      </c>
      <c r="P1593" t="str">
        <f t="shared" si="300"/>
        <v/>
      </c>
      <c r="Q1593" t="str">
        <f t="shared" ca="1" si="295"/>
        <v>cu</v>
      </c>
      <c r="R1593" t="s">
        <v>81</v>
      </c>
      <c r="S1593" t="s">
        <v>147</v>
      </c>
      <c r="T1593">
        <v>4375</v>
      </c>
      <c r="U1593" t="str">
        <f t="shared" ca="1" si="294"/>
        <v>it</v>
      </c>
      <c r="V1593" t="str">
        <f t="shared" si="301"/>
        <v>Cash_sEquipGacha</v>
      </c>
      <c r="W1593">
        <f t="shared" si="302"/>
        <v>2</v>
      </c>
      <c r="X1593" t="str">
        <f t="shared" ca="1" si="303"/>
        <v>cu</v>
      </c>
      <c r="Y1593" t="str">
        <f t="shared" si="304"/>
        <v>GO</v>
      </c>
      <c r="Z1593">
        <f t="shared" si="305"/>
        <v>4375</v>
      </c>
    </row>
    <row r="1594" spans="1:26">
      <c r="A1594" t="str">
        <f t="shared" si="298"/>
        <v>rt5</v>
      </c>
      <c r="B1594" t="str">
        <f t="shared" si="299"/>
        <v>루틴5</v>
      </c>
      <c r="C1594">
        <v>173</v>
      </c>
      <c r="D1594">
        <v>412</v>
      </c>
      <c r="E1594">
        <f t="shared" ca="1" si="296"/>
        <v>12120</v>
      </c>
      <c r="F1594">
        <f ca="1">(60+SUMIF(OFFSET(N1594,-$C1594+1,0,$C1594),"EN",OFFSET(O1594,-$C1594+1,0,$C1594)))*SummonTypeTable!$Q$2</f>
        <v>4240</v>
      </c>
      <c r="G1594" t="str">
        <f ca="1">IF(C1594=1,60*SummonTypeTable!$Q$2-OFFSET(F1594,0,-1),
IF(F1594&lt;&gt;OFFSET(F1594,-1,0),OFFSET(F1594,-1,0)-OFFSET(F1594,0,-1),""))</f>
        <v/>
      </c>
      <c r="H1594" t="str">
        <f ca="1">IF(C1594=1,60*SummonTypeTable!$Q$2/OFFSET(F1594,0,-1),
IF(F1594&lt;&gt;OFFSET(F1594,-1,0),OFFSET(F1594,-1,0)/OFFSET(F1594,0,-1),""))</f>
        <v/>
      </c>
      <c r="I1594">
        <f ca="1">(60+SUMIF(OFFSET(N1594,-$C1594+1,0,$C1594),"EN",OFFSET(O1594,-$C1594+1,0,$C1594))+SUMIF(OFFSET(S1594,-$C1594+1,0,$C1594),"EN",OFFSET(T1594,-$C1594+1,0,$C1594)))*SummonTypeTable!$Q$2</f>
        <v>4240</v>
      </c>
      <c r="J1594" t="str">
        <f ca="1">IF(C1594=1,60*SummonTypeTable!$Q$2-OFFSET(I1594,0,-4),
IF(I1594&lt;&gt;OFFSET(I1594,-1,0),OFFSET(I1594,-1,0)-OFFSET(I1594,0,-4),""))</f>
        <v/>
      </c>
      <c r="K1594" t="str">
        <f ca="1">IF(C1594=1,60*SummonTypeTable!$Q$2/OFFSET(I1594,0,-4),
IF(I1594&lt;&gt;OFFSET(I1594,-1,0),OFFSET(I1594,-1,0)/OFFSET(I1594,0,-4),""))</f>
        <v/>
      </c>
      <c r="L1594" t="str">
        <f t="shared" ca="1" si="297"/>
        <v>cu</v>
      </c>
      <c r="M1594" t="s">
        <v>81</v>
      </c>
      <c r="N1594" t="s">
        <v>153</v>
      </c>
      <c r="O1594">
        <v>30</v>
      </c>
      <c r="P1594" t="str">
        <f t="shared" si="300"/>
        <v/>
      </c>
      <c r="Q1594" t="str">
        <f t="shared" ca="1" si="295"/>
        <v>cu</v>
      </c>
      <c r="R1594" t="s">
        <v>81</v>
      </c>
      <c r="S1594" t="s">
        <v>153</v>
      </c>
      <c r="T1594">
        <v>10</v>
      </c>
      <c r="U1594" t="str">
        <f t="shared" ca="1" si="294"/>
        <v>cu</v>
      </c>
      <c r="V1594" t="str">
        <f t="shared" si="301"/>
        <v>DI</v>
      </c>
      <c r="W1594">
        <f t="shared" si="302"/>
        <v>30</v>
      </c>
      <c r="X1594" t="str">
        <f t="shared" ca="1" si="303"/>
        <v>cu</v>
      </c>
      <c r="Y1594" t="str">
        <f t="shared" si="304"/>
        <v>DI</v>
      </c>
      <c r="Z1594">
        <f t="shared" si="305"/>
        <v>10</v>
      </c>
    </row>
    <row r="1595" spans="1:26">
      <c r="A1595" t="str">
        <f t="shared" si="298"/>
        <v>rt5</v>
      </c>
      <c r="B1595" t="str">
        <f t="shared" si="299"/>
        <v>루틴5</v>
      </c>
      <c r="C1595">
        <v>174</v>
      </c>
      <c r="D1595">
        <v>111</v>
      </c>
      <c r="E1595">
        <f t="shared" ca="1" si="296"/>
        <v>12231</v>
      </c>
      <c r="F1595">
        <f ca="1">(60+SUMIF(OFFSET(N1595,-$C1595+1,0,$C1595),"EN",OFFSET(O1595,-$C1595+1,0,$C1595)))*SummonTypeTable!$Q$2</f>
        <v>4240</v>
      </c>
      <c r="G1595" t="str">
        <f ca="1">IF(C1595=1,60*SummonTypeTable!$Q$2-OFFSET(F1595,0,-1),
IF(F1595&lt;&gt;OFFSET(F1595,-1,0),OFFSET(F1595,-1,0)-OFFSET(F1595,0,-1),""))</f>
        <v/>
      </c>
      <c r="H1595" t="str">
        <f ca="1">IF(C1595=1,60*SummonTypeTable!$Q$2/OFFSET(F1595,0,-1),
IF(F1595&lt;&gt;OFFSET(F1595,-1,0),OFFSET(F1595,-1,0)/OFFSET(F1595,0,-1),""))</f>
        <v/>
      </c>
      <c r="I1595">
        <f ca="1">(60+SUMIF(OFFSET(N1595,-$C1595+1,0,$C1595),"EN",OFFSET(O1595,-$C1595+1,0,$C1595))+SUMIF(OFFSET(S1595,-$C1595+1,0,$C1595),"EN",OFFSET(T1595,-$C1595+1,0,$C1595)))*SummonTypeTable!$Q$2</f>
        <v>4240</v>
      </c>
      <c r="J1595" t="str">
        <f ca="1">IF(C1595=1,60*SummonTypeTable!$Q$2-OFFSET(I1595,0,-4),
IF(I1595&lt;&gt;OFFSET(I1595,-1,0),OFFSET(I1595,-1,0)-OFFSET(I1595,0,-4),""))</f>
        <v/>
      </c>
      <c r="K1595" t="str">
        <f ca="1">IF(C1595=1,60*SummonTypeTable!$Q$2/OFFSET(I1595,0,-4),
IF(I1595&lt;&gt;OFFSET(I1595,-1,0),OFFSET(I1595,-1,0)/OFFSET(I1595,0,-4),""))</f>
        <v/>
      </c>
      <c r="L1595" t="str">
        <f t="shared" ca="1" si="297"/>
        <v>cu</v>
      </c>
      <c r="M1595" t="s">
        <v>81</v>
      </c>
      <c r="N1595" t="s">
        <v>147</v>
      </c>
      <c r="O1595">
        <v>8850</v>
      </c>
      <c r="P1595" t="str">
        <f t="shared" si="300"/>
        <v/>
      </c>
      <c r="Q1595" t="str">
        <f t="shared" ca="1" si="295"/>
        <v>cu</v>
      </c>
      <c r="R1595" t="s">
        <v>81</v>
      </c>
      <c r="S1595" t="s">
        <v>147</v>
      </c>
      <c r="T1595">
        <v>4425</v>
      </c>
      <c r="U1595" t="str">
        <f t="shared" ca="1" si="294"/>
        <v>cu</v>
      </c>
      <c r="V1595" t="str">
        <f t="shared" si="301"/>
        <v>GO</v>
      </c>
      <c r="W1595">
        <f t="shared" si="302"/>
        <v>8850</v>
      </c>
      <c r="X1595" t="str">
        <f t="shared" ca="1" si="303"/>
        <v>cu</v>
      </c>
      <c r="Y1595" t="str">
        <f t="shared" si="304"/>
        <v>GO</v>
      </c>
      <c r="Z1595">
        <f t="shared" si="305"/>
        <v>4425</v>
      </c>
    </row>
    <row r="1596" spans="1:26">
      <c r="A1596" t="str">
        <f t="shared" si="298"/>
        <v>rt5</v>
      </c>
      <c r="B1596" t="str">
        <f t="shared" si="299"/>
        <v>루틴5</v>
      </c>
      <c r="C1596">
        <v>175</v>
      </c>
      <c r="D1596">
        <v>145</v>
      </c>
      <c r="E1596">
        <f t="shared" ca="1" si="296"/>
        <v>12376</v>
      </c>
      <c r="F1596">
        <f ca="1">(60+SUMIF(OFFSET(N1596,-$C1596+1,0,$C1596),"EN",OFFSET(O1596,-$C1596+1,0,$C1596)))*SummonTypeTable!$Q$2</f>
        <v>4240</v>
      </c>
      <c r="G1596" t="str">
        <f ca="1">IF(C1596=1,60*SummonTypeTable!$Q$2-OFFSET(F1596,0,-1),
IF(F1596&lt;&gt;OFFSET(F1596,-1,0),OFFSET(F1596,-1,0)-OFFSET(F1596,0,-1),""))</f>
        <v/>
      </c>
      <c r="H1596" t="str">
        <f ca="1">IF(C1596=1,60*SummonTypeTable!$Q$2/OFFSET(F1596,0,-1),
IF(F1596&lt;&gt;OFFSET(F1596,-1,0),OFFSET(F1596,-1,0)/OFFSET(F1596,0,-1),""))</f>
        <v/>
      </c>
      <c r="I1596">
        <f ca="1">(60+SUMIF(OFFSET(N1596,-$C1596+1,0,$C1596),"EN",OFFSET(O1596,-$C1596+1,0,$C1596))+SUMIF(OFFSET(S1596,-$C1596+1,0,$C1596),"EN",OFFSET(T1596,-$C1596+1,0,$C1596)))*SummonTypeTable!$Q$2</f>
        <v>4240</v>
      </c>
      <c r="J1596" t="str">
        <f ca="1">IF(C1596=1,60*SummonTypeTable!$Q$2-OFFSET(I1596,0,-4),
IF(I1596&lt;&gt;OFFSET(I1596,-1,0),OFFSET(I1596,-1,0)-OFFSET(I1596,0,-4),""))</f>
        <v/>
      </c>
      <c r="K1596" t="str">
        <f ca="1">IF(C1596=1,60*SummonTypeTable!$Q$2/OFFSET(I1596,0,-4),
IF(I1596&lt;&gt;OFFSET(I1596,-1,0),OFFSET(I1596,-1,0)/OFFSET(I1596,0,-4),""))</f>
        <v/>
      </c>
      <c r="L1596" t="str">
        <f t="shared" ca="1" si="297"/>
        <v>it</v>
      </c>
      <c r="M1596" t="s">
        <v>139</v>
      </c>
      <c r="N1596" t="s">
        <v>138</v>
      </c>
      <c r="O1596">
        <v>10</v>
      </c>
      <c r="P1596" t="str">
        <f t="shared" si="300"/>
        <v/>
      </c>
      <c r="Q1596" t="str">
        <f t="shared" ca="1" si="295"/>
        <v>cu</v>
      </c>
      <c r="R1596" t="s">
        <v>81</v>
      </c>
      <c r="S1596" t="s">
        <v>147</v>
      </c>
      <c r="T1596">
        <v>4450</v>
      </c>
      <c r="U1596" t="str">
        <f t="shared" ca="1" si="294"/>
        <v>it</v>
      </c>
      <c r="V1596" t="str">
        <f t="shared" si="301"/>
        <v>Cash_sSpellGacha</v>
      </c>
      <c r="W1596">
        <f t="shared" si="302"/>
        <v>10</v>
      </c>
      <c r="X1596" t="str">
        <f t="shared" ca="1" si="303"/>
        <v>cu</v>
      </c>
      <c r="Y1596" t="str">
        <f t="shared" si="304"/>
        <v>GO</v>
      </c>
      <c r="Z1596">
        <f t="shared" si="305"/>
        <v>4450</v>
      </c>
    </row>
    <row r="1597" spans="1:26">
      <c r="A1597" t="str">
        <f t="shared" si="298"/>
        <v>rt5</v>
      </c>
      <c r="B1597" t="str">
        <f t="shared" si="299"/>
        <v>루틴5</v>
      </c>
      <c r="C1597">
        <v>176</v>
      </c>
      <c r="D1597">
        <v>396</v>
      </c>
      <c r="E1597">
        <f t="shared" ca="1" si="296"/>
        <v>12772</v>
      </c>
      <c r="F1597">
        <f ca="1">(60+SUMIF(OFFSET(N1597,-$C1597+1,0,$C1597),"EN",OFFSET(O1597,-$C1597+1,0,$C1597)))*SummonTypeTable!$Q$2</f>
        <v>4466.6666666666661</v>
      </c>
      <c r="G1597">
        <f ca="1">IF(C1597=1,60*SummonTypeTable!$Q$2-OFFSET(F1597,0,-1),
IF(F1597&lt;&gt;OFFSET(F1597,-1,0),OFFSET(F1597,-1,0)-OFFSET(F1597,0,-1),""))</f>
        <v>-8532</v>
      </c>
      <c r="H1597">
        <f ca="1">IF(C1597=1,60*SummonTypeTable!$Q$2/OFFSET(F1597,0,-1),
IF(F1597&lt;&gt;OFFSET(F1597,-1,0),OFFSET(F1597,-1,0)/OFFSET(F1597,0,-1),""))</f>
        <v>0.33197619793297839</v>
      </c>
      <c r="I1597">
        <f ca="1">(60+SUMIF(OFFSET(N1597,-$C1597+1,0,$C1597),"EN",OFFSET(O1597,-$C1597+1,0,$C1597))+SUMIF(OFFSET(S1597,-$C1597+1,0,$C1597),"EN",OFFSET(T1597,-$C1597+1,0,$C1597)))*SummonTypeTable!$Q$2</f>
        <v>4466.6666666666661</v>
      </c>
      <c r="J1597">
        <f ca="1">IF(C1597=1,60*SummonTypeTable!$Q$2-OFFSET(I1597,0,-4),
IF(I1597&lt;&gt;OFFSET(I1597,-1,0),OFFSET(I1597,-1,0)-OFFSET(I1597,0,-4),""))</f>
        <v>-8532</v>
      </c>
      <c r="K1597">
        <f ca="1">IF(C1597=1,60*SummonTypeTable!$Q$2/OFFSET(I1597,0,-4),
IF(I1597&lt;&gt;OFFSET(I1597,-1,0),OFFSET(I1597,-1,0)/OFFSET(I1597,0,-4),""))</f>
        <v>0.33197619793297839</v>
      </c>
      <c r="L1597" t="str">
        <f t="shared" ca="1" si="297"/>
        <v>cu</v>
      </c>
      <c r="M1597" t="s">
        <v>81</v>
      </c>
      <c r="N1597" t="s">
        <v>146</v>
      </c>
      <c r="O1597">
        <v>340</v>
      </c>
      <c r="P1597" t="str">
        <f t="shared" si="300"/>
        <v>에너지너무많음</v>
      </c>
      <c r="Q1597" t="str">
        <f t="shared" ca="1" si="295"/>
        <v>cu</v>
      </c>
      <c r="R1597" t="s">
        <v>81</v>
      </c>
      <c r="S1597" t="s">
        <v>147</v>
      </c>
      <c r="T1597">
        <v>4475</v>
      </c>
      <c r="U1597" t="str">
        <f t="shared" ca="1" si="294"/>
        <v>cu</v>
      </c>
      <c r="V1597" t="str">
        <f t="shared" si="301"/>
        <v>EN</v>
      </c>
      <c r="W1597">
        <f t="shared" si="302"/>
        <v>340</v>
      </c>
      <c r="X1597" t="str">
        <f t="shared" ca="1" si="303"/>
        <v>cu</v>
      </c>
      <c r="Y1597" t="str">
        <f t="shared" si="304"/>
        <v>GO</v>
      </c>
      <c r="Z1597">
        <f t="shared" si="305"/>
        <v>4475</v>
      </c>
    </row>
    <row r="1598" spans="1:26">
      <c r="A1598" t="str">
        <f t="shared" si="298"/>
        <v>rt5</v>
      </c>
      <c r="B1598" t="str">
        <f t="shared" si="299"/>
        <v>루틴5</v>
      </c>
      <c r="C1598">
        <v>177</v>
      </c>
      <c r="D1598">
        <v>132</v>
      </c>
      <c r="E1598">
        <f t="shared" ca="1" si="296"/>
        <v>12904</v>
      </c>
      <c r="F1598">
        <f ca="1">(60+SUMIF(OFFSET(N1598,-$C1598+1,0,$C1598),"EN",OFFSET(O1598,-$C1598+1,0,$C1598)))*SummonTypeTable!$Q$2</f>
        <v>4466.6666666666661</v>
      </c>
      <c r="G1598" t="str">
        <f ca="1">IF(C1598=1,60*SummonTypeTable!$Q$2-OFFSET(F1598,0,-1),
IF(F1598&lt;&gt;OFFSET(F1598,-1,0),OFFSET(F1598,-1,0)-OFFSET(F1598,0,-1),""))</f>
        <v/>
      </c>
      <c r="H1598" t="str">
        <f ca="1">IF(C1598=1,60*SummonTypeTable!$Q$2/OFFSET(F1598,0,-1),
IF(F1598&lt;&gt;OFFSET(F1598,-1,0),OFFSET(F1598,-1,0)/OFFSET(F1598,0,-1),""))</f>
        <v/>
      </c>
      <c r="I1598">
        <f ca="1">(60+SUMIF(OFFSET(N1598,-$C1598+1,0,$C1598),"EN",OFFSET(O1598,-$C1598+1,0,$C1598))+SUMIF(OFFSET(S1598,-$C1598+1,0,$C1598),"EN",OFFSET(T1598,-$C1598+1,0,$C1598)))*SummonTypeTable!$Q$2</f>
        <v>4466.6666666666661</v>
      </c>
      <c r="J1598" t="str">
        <f ca="1">IF(C1598=1,60*SummonTypeTable!$Q$2-OFFSET(I1598,0,-4),
IF(I1598&lt;&gt;OFFSET(I1598,-1,0),OFFSET(I1598,-1,0)-OFFSET(I1598,0,-4),""))</f>
        <v/>
      </c>
      <c r="K1598" t="str">
        <f ca="1">IF(C1598=1,60*SummonTypeTable!$Q$2/OFFSET(I1598,0,-4),
IF(I1598&lt;&gt;OFFSET(I1598,-1,0),OFFSET(I1598,-1,0)/OFFSET(I1598,0,-4),""))</f>
        <v/>
      </c>
      <c r="L1598" t="str">
        <f t="shared" ca="1" si="297"/>
        <v>it</v>
      </c>
      <c r="M1598" t="s">
        <v>139</v>
      </c>
      <c r="N1598" t="s">
        <v>140</v>
      </c>
      <c r="O1598">
        <v>2</v>
      </c>
      <c r="P1598" t="str">
        <f t="shared" si="300"/>
        <v/>
      </c>
      <c r="Q1598" t="str">
        <f t="shared" ca="1" si="295"/>
        <v>cu</v>
      </c>
      <c r="R1598" t="s">
        <v>81</v>
      </c>
      <c r="S1598" t="s">
        <v>147</v>
      </c>
      <c r="T1598">
        <v>4500</v>
      </c>
      <c r="U1598" t="str">
        <f t="shared" ca="1" si="294"/>
        <v>it</v>
      </c>
      <c r="V1598" t="str">
        <f t="shared" si="301"/>
        <v>Cash_sCharacterGacha</v>
      </c>
      <c r="W1598">
        <f t="shared" si="302"/>
        <v>2</v>
      </c>
      <c r="X1598" t="str">
        <f t="shared" ca="1" si="303"/>
        <v>cu</v>
      </c>
      <c r="Y1598" t="str">
        <f t="shared" si="304"/>
        <v>GO</v>
      </c>
      <c r="Z1598">
        <f t="shared" si="305"/>
        <v>4500</v>
      </c>
    </row>
    <row r="1599" spans="1:26">
      <c r="A1599" t="str">
        <f t="shared" si="298"/>
        <v>rt5</v>
      </c>
      <c r="B1599" t="str">
        <f t="shared" si="299"/>
        <v>루틴5</v>
      </c>
      <c r="C1599">
        <v>178</v>
      </c>
      <c r="D1599">
        <v>185</v>
      </c>
      <c r="E1599">
        <f t="shared" ca="1" si="296"/>
        <v>13089</v>
      </c>
      <c r="F1599">
        <f ca="1">(60+SUMIF(OFFSET(N1599,-$C1599+1,0,$C1599),"EN",OFFSET(O1599,-$C1599+1,0,$C1599)))*SummonTypeTable!$Q$2</f>
        <v>4466.6666666666661</v>
      </c>
      <c r="G1599" t="str">
        <f ca="1">IF(C1599=1,60*SummonTypeTable!$Q$2-OFFSET(F1599,0,-1),
IF(F1599&lt;&gt;OFFSET(F1599,-1,0),OFFSET(F1599,-1,0)-OFFSET(F1599,0,-1),""))</f>
        <v/>
      </c>
      <c r="H1599" t="str">
        <f ca="1">IF(C1599=1,60*SummonTypeTable!$Q$2/OFFSET(F1599,0,-1),
IF(F1599&lt;&gt;OFFSET(F1599,-1,0),OFFSET(F1599,-1,0)/OFFSET(F1599,0,-1),""))</f>
        <v/>
      </c>
      <c r="I1599">
        <f ca="1">(60+SUMIF(OFFSET(N1599,-$C1599+1,0,$C1599),"EN",OFFSET(O1599,-$C1599+1,0,$C1599))+SUMIF(OFFSET(S1599,-$C1599+1,0,$C1599),"EN",OFFSET(T1599,-$C1599+1,0,$C1599)))*SummonTypeTable!$Q$2</f>
        <v>4466.6666666666661</v>
      </c>
      <c r="J1599" t="str">
        <f ca="1">IF(C1599=1,60*SummonTypeTable!$Q$2-OFFSET(I1599,0,-4),
IF(I1599&lt;&gt;OFFSET(I1599,-1,0),OFFSET(I1599,-1,0)-OFFSET(I1599,0,-4),""))</f>
        <v/>
      </c>
      <c r="K1599" t="str">
        <f ca="1">IF(C1599=1,60*SummonTypeTable!$Q$2/OFFSET(I1599,0,-4),
IF(I1599&lt;&gt;OFFSET(I1599,-1,0),OFFSET(I1599,-1,0)/OFFSET(I1599,0,-4),""))</f>
        <v/>
      </c>
      <c r="L1599" t="str">
        <f t="shared" ca="1" si="297"/>
        <v>cu</v>
      </c>
      <c r="M1599" t="s">
        <v>81</v>
      </c>
      <c r="N1599" t="s">
        <v>147</v>
      </c>
      <c r="O1599">
        <v>9050</v>
      </c>
      <c r="P1599" t="str">
        <f t="shared" si="300"/>
        <v/>
      </c>
      <c r="Q1599" t="str">
        <f t="shared" ca="1" si="295"/>
        <v>cu</v>
      </c>
      <c r="R1599" t="s">
        <v>81</v>
      </c>
      <c r="S1599" t="s">
        <v>147</v>
      </c>
      <c r="T1599">
        <v>4525</v>
      </c>
      <c r="U1599" t="str">
        <f t="shared" ca="1" si="294"/>
        <v>cu</v>
      </c>
      <c r="V1599" t="str">
        <f t="shared" si="301"/>
        <v>GO</v>
      </c>
      <c r="W1599">
        <f t="shared" si="302"/>
        <v>9050</v>
      </c>
      <c r="X1599" t="str">
        <f t="shared" ca="1" si="303"/>
        <v>cu</v>
      </c>
      <c r="Y1599" t="str">
        <f t="shared" si="304"/>
        <v>GO</v>
      </c>
      <c r="Z1599">
        <f t="shared" si="305"/>
        <v>4525</v>
      </c>
    </row>
    <row r="1600" spans="1:26">
      <c r="A1600" t="str">
        <f t="shared" si="298"/>
        <v>rt5</v>
      </c>
      <c r="B1600" t="str">
        <f t="shared" si="299"/>
        <v>루틴5</v>
      </c>
      <c r="C1600">
        <v>179</v>
      </c>
      <c r="D1600">
        <v>359</v>
      </c>
      <c r="E1600">
        <f t="shared" ca="1" si="296"/>
        <v>13448</v>
      </c>
      <c r="F1600">
        <f ca="1">(60+SUMIF(OFFSET(N1600,-$C1600+1,0,$C1600),"EN",OFFSET(O1600,-$C1600+1,0,$C1600)))*SummonTypeTable!$Q$2</f>
        <v>4713.333333333333</v>
      </c>
      <c r="G1600">
        <f ca="1">IF(C1600=1,60*SummonTypeTable!$Q$2-OFFSET(F1600,0,-1),
IF(F1600&lt;&gt;OFFSET(F1600,-1,0),OFFSET(F1600,-1,0)-OFFSET(F1600,0,-1),""))</f>
        <v>-8981.3333333333339</v>
      </c>
      <c r="H1600">
        <f ca="1">IF(C1600=1,60*SummonTypeTable!$Q$2/OFFSET(F1600,0,-1),
IF(F1600&lt;&gt;OFFSET(F1600,-1,0),OFFSET(F1600,-1,0)/OFFSET(F1600,0,-1),""))</f>
        <v>0.33214356533809236</v>
      </c>
      <c r="I1600">
        <f ca="1">(60+SUMIF(OFFSET(N1600,-$C1600+1,0,$C1600),"EN",OFFSET(O1600,-$C1600+1,0,$C1600))+SUMIF(OFFSET(S1600,-$C1600+1,0,$C1600),"EN",OFFSET(T1600,-$C1600+1,0,$C1600)))*SummonTypeTable!$Q$2</f>
        <v>4713.333333333333</v>
      </c>
      <c r="J1600">
        <f ca="1">IF(C1600=1,60*SummonTypeTable!$Q$2-OFFSET(I1600,0,-4),
IF(I1600&lt;&gt;OFFSET(I1600,-1,0),OFFSET(I1600,-1,0)-OFFSET(I1600,0,-4),""))</f>
        <v>-8981.3333333333339</v>
      </c>
      <c r="K1600">
        <f ca="1">IF(C1600=1,60*SummonTypeTable!$Q$2/OFFSET(I1600,0,-4),
IF(I1600&lt;&gt;OFFSET(I1600,-1,0),OFFSET(I1600,-1,0)/OFFSET(I1600,0,-4),""))</f>
        <v>0.33214356533809236</v>
      </c>
      <c r="L1600" t="str">
        <f t="shared" ca="1" si="297"/>
        <v>cu</v>
      </c>
      <c r="M1600" t="s">
        <v>81</v>
      </c>
      <c r="N1600" t="s">
        <v>146</v>
      </c>
      <c r="O1600">
        <v>370</v>
      </c>
      <c r="P1600" t="str">
        <f t="shared" si="300"/>
        <v>에너지너무많음</v>
      </c>
      <c r="Q1600" t="str">
        <f t="shared" ca="1" si="295"/>
        <v>cu</v>
      </c>
      <c r="R1600" t="s">
        <v>81</v>
      </c>
      <c r="S1600" t="s">
        <v>147</v>
      </c>
      <c r="T1600">
        <v>4550</v>
      </c>
      <c r="U1600" t="str">
        <f t="shared" ca="1" si="294"/>
        <v>cu</v>
      </c>
      <c r="V1600" t="str">
        <f t="shared" si="301"/>
        <v>EN</v>
      </c>
      <c r="W1600">
        <f t="shared" si="302"/>
        <v>370</v>
      </c>
      <c r="X1600" t="str">
        <f t="shared" ca="1" si="303"/>
        <v>cu</v>
      </c>
      <c r="Y1600" t="str">
        <f t="shared" si="304"/>
        <v>GO</v>
      </c>
      <c r="Z1600">
        <f t="shared" si="305"/>
        <v>4550</v>
      </c>
    </row>
    <row r="1601" spans="1:26">
      <c r="A1601" t="str">
        <f t="shared" si="298"/>
        <v>rt5</v>
      </c>
      <c r="B1601" t="str">
        <f t="shared" si="299"/>
        <v>루틴5</v>
      </c>
      <c r="C1601">
        <v>180</v>
      </c>
      <c r="D1601">
        <v>86</v>
      </c>
      <c r="E1601">
        <f t="shared" ca="1" si="296"/>
        <v>13534</v>
      </c>
      <c r="F1601">
        <f ca="1">(60+SUMIF(OFFSET(N1601,-$C1601+1,0,$C1601),"EN",OFFSET(O1601,-$C1601+1,0,$C1601)))*SummonTypeTable!$Q$2</f>
        <v>4713.333333333333</v>
      </c>
      <c r="G1601" t="str">
        <f ca="1">IF(C1601=1,60*SummonTypeTable!$Q$2-OFFSET(F1601,0,-1),
IF(F1601&lt;&gt;OFFSET(F1601,-1,0),OFFSET(F1601,-1,0)-OFFSET(F1601,0,-1),""))</f>
        <v/>
      </c>
      <c r="H1601" t="str">
        <f ca="1">IF(C1601=1,60*SummonTypeTable!$Q$2/OFFSET(F1601,0,-1),
IF(F1601&lt;&gt;OFFSET(F1601,-1,0),OFFSET(F1601,-1,0)/OFFSET(F1601,0,-1),""))</f>
        <v/>
      </c>
      <c r="I1601">
        <f ca="1">(60+SUMIF(OFFSET(N1601,-$C1601+1,0,$C1601),"EN",OFFSET(O1601,-$C1601+1,0,$C1601))+SUMIF(OFFSET(S1601,-$C1601+1,0,$C1601),"EN",OFFSET(T1601,-$C1601+1,0,$C1601)))*SummonTypeTable!$Q$2</f>
        <v>4713.333333333333</v>
      </c>
      <c r="J1601" t="str">
        <f ca="1">IF(C1601=1,60*SummonTypeTable!$Q$2-OFFSET(I1601,0,-4),
IF(I1601&lt;&gt;OFFSET(I1601,-1,0),OFFSET(I1601,-1,0)-OFFSET(I1601,0,-4),""))</f>
        <v/>
      </c>
      <c r="K1601" t="str">
        <f ca="1">IF(C1601=1,60*SummonTypeTable!$Q$2/OFFSET(I1601,0,-4),
IF(I1601&lt;&gt;OFFSET(I1601,-1,0),OFFSET(I1601,-1,0)/OFFSET(I1601,0,-4),""))</f>
        <v/>
      </c>
      <c r="L1601" t="str">
        <f t="shared" ca="1" si="297"/>
        <v>it</v>
      </c>
      <c r="M1601" t="s">
        <v>139</v>
      </c>
      <c r="N1601" t="s">
        <v>138</v>
      </c>
      <c r="O1601">
        <v>2</v>
      </c>
      <c r="P1601" t="str">
        <f t="shared" si="300"/>
        <v/>
      </c>
      <c r="Q1601" t="str">
        <f t="shared" ca="1" si="295"/>
        <v>cu</v>
      </c>
      <c r="R1601" t="s">
        <v>81</v>
      </c>
      <c r="S1601" t="s">
        <v>147</v>
      </c>
      <c r="T1601">
        <v>4575</v>
      </c>
      <c r="U1601" t="str">
        <f t="shared" ca="1" si="294"/>
        <v>it</v>
      </c>
      <c r="V1601" t="str">
        <f t="shared" si="301"/>
        <v>Cash_sSpellGacha</v>
      </c>
      <c r="W1601">
        <f t="shared" si="302"/>
        <v>2</v>
      </c>
      <c r="X1601" t="str">
        <f t="shared" ca="1" si="303"/>
        <v>cu</v>
      </c>
      <c r="Y1601" t="str">
        <f t="shared" si="304"/>
        <v>GO</v>
      </c>
      <c r="Z1601">
        <f t="shared" si="305"/>
        <v>4575</v>
      </c>
    </row>
    <row r="1602" spans="1:26">
      <c r="A1602" t="str">
        <f t="shared" si="298"/>
        <v>rt5</v>
      </c>
      <c r="B1602" t="str">
        <f t="shared" si="299"/>
        <v>루틴5</v>
      </c>
      <c r="C1602">
        <v>181</v>
      </c>
      <c r="D1602">
        <v>92</v>
      </c>
      <c r="E1602">
        <f t="shared" ca="1" si="296"/>
        <v>13626</v>
      </c>
      <c r="F1602">
        <f ca="1">(60+SUMIF(OFFSET(N1602,-$C1602+1,0,$C1602),"EN",OFFSET(O1602,-$C1602+1,0,$C1602)))*SummonTypeTable!$Q$2</f>
        <v>4713.333333333333</v>
      </c>
      <c r="G1602" t="str">
        <f ca="1">IF(C1602=1,60*SummonTypeTable!$Q$2-OFFSET(F1602,0,-1),
IF(F1602&lt;&gt;OFFSET(F1602,-1,0),OFFSET(F1602,-1,0)-OFFSET(F1602,0,-1),""))</f>
        <v/>
      </c>
      <c r="H1602" t="str">
        <f ca="1">IF(C1602=1,60*SummonTypeTable!$Q$2/OFFSET(F1602,0,-1),
IF(F1602&lt;&gt;OFFSET(F1602,-1,0),OFFSET(F1602,-1,0)/OFFSET(F1602,0,-1),""))</f>
        <v/>
      </c>
      <c r="I1602">
        <f ca="1">(60+SUMIF(OFFSET(N1602,-$C1602+1,0,$C1602),"EN",OFFSET(O1602,-$C1602+1,0,$C1602))+SUMIF(OFFSET(S1602,-$C1602+1,0,$C1602),"EN",OFFSET(T1602,-$C1602+1,0,$C1602)))*SummonTypeTable!$Q$2</f>
        <v>4713.333333333333</v>
      </c>
      <c r="J1602" t="str">
        <f ca="1">IF(C1602=1,60*SummonTypeTable!$Q$2-OFFSET(I1602,0,-4),
IF(I1602&lt;&gt;OFFSET(I1602,-1,0),OFFSET(I1602,-1,0)-OFFSET(I1602,0,-4),""))</f>
        <v/>
      </c>
      <c r="K1602" t="str">
        <f ca="1">IF(C1602=1,60*SummonTypeTable!$Q$2/OFFSET(I1602,0,-4),
IF(I1602&lt;&gt;OFFSET(I1602,-1,0),OFFSET(I1602,-1,0)/OFFSET(I1602,0,-4),""))</f>
        <v/>
      </c>
      <c r="L1602" t="str">
        <f t="shared" ca="1" si="297"/>
        <v>cu</v>
      </c>
      <c r="M1602" t="s">
        <v>81</v>
      </c>
      <c r="N1602" t="s">
        <v>147</v>
      </c>
      <c r="O1602">
        <v>9200</v>
      </c>
      <c r="P1602" t="str">
        <f t="shared" si="300"/>
        <v/>
      </c>
      <c r="Q1602" t="str">
        <f t="shared" ca="1" si="295"/>
        <v>cu</v>
      </c>
      <c r="R1602" t="s">
        <v>81</v>
      </c>
      <c r="S1602" t="s">
        <v>147</v>
      </c>
      <c r="T1602">
        <v>4600</v>
      </c>
      <c r="U1602" t="str">
        <f t="shared" ref="U1602:U1665" ca="1" si="306">IF(LEN(L1602)=0,"",L1602)</f>
        <v>cu</v>
      </c>
      <c r="V1602" t="str">
        <f t="shared" si="301"/>
        <v>GO</v>
      </c>
      <c r="W1602">
        <f t="shared" si="302"/>
        <v>9200</v>
      </c>
      <c r="X1602" t="str">
        <f t="shared" ca="1" si="303"/>
        <v>cu</v>
      </c>
      <c r="Y1602" t="str">
        <f t="shared" si="304"/>
        <v>GO</v>
      </c>
      <c r="Z1602">
        <f t="shared" si="305"/>
        <v>4600</v>
      </c>
    </row>
    <row r="1603" spans="1:26">
      <c r="A1603" t="str">
        <f t="shared" si="298"/>
        <v>rt5</v>
      </c>
      <c r="B1603" t="str">
        <f t="shared" si="299"/>
        <v>루틴5</v>
      </c>
      <c r="C1603">
        <v>182</v>
      </c>
      <c r="D1603">
        <v>115</v>
      </c>
      <c r="E1603">
        <f t="shared" ca="1" si="296"/>
        <v>13741</v>
      </c>
      <c r="F1603">
        <f ca="1">(60+SUMIF(OFFSET(N1603,-$C1603+1,0,$C1603),"EN",OFFSET(O1603,-$C1603+1,0,$C1603)))*SummonTypeTable!$Q$2</f>
        <v>4713.333333333333</v>
      </c>
      <c r="G1603" t="str">
        <f ca="1">IF(C1603=1,60*SummonTypeTable!$Q$2-OFFSET(F1603,0,-1),
IF(F1603&lt;&gt;OFFSET(F1603,-1,0),OFFSET(F1603,-1,0)-OFFSET(F1603,0,-1),""))</f>
        <v/>
      </c>
      <c r="H1603" t="str">
        <f ca="1">IF(C1603=1,60*SummonTypeTable!$Q$2/OFFSET(F1603,0,-1),
IF(F1603&lt;&gt;OFFSET(F1603,-1,0),OFFSET(F1603,-1,0)/OFFSET(F1603,0,-1),""))</f>
        <v/>
      </c>
      <c r="I1603">
        <f ca="1">(60+SUMIF(OFFSET(N1603,-$C1603+1,0,$C1603),"EN",OFFSET(O1603,-$C1603+1,0,$C1603))+SUMIF(OFFSET(S1603,-$C1603+1,0,$C1603),"EN",OFFSET(T1603,-$C1603+1,0,$C1603)))*SummonTypeTable!$Q$2</f>
        <v>4713.333333333333</v>
      </c>
      <c r="J1603" t="str">
        <f ca="1">IF(C1603=1,60*SummonTypeTable!$Q$2-OFFSET(I1603,0,-4),
IF(I1603&lt;&gt;OFFSET(I1603,-1,0),OFFSET(I1603,-1,0)-OFFSET(I1603,0,-4),""))</f>
        <v/>
      </c>
      <c r="K1603" t="str">
        <f ca="1">IF(C1603=1,60*SummonTypeTable!$Q$2/OFFSET(I1603,0,-4),
IF(I1603&lt;&gt;OFFSET(I1603,-1,0),OFFSET(I1603,-1,0)/OFFSET(I1603,0,-4),""))</f>
        <v/>
      </c>
      <c r="L1603" t="str">
        <f t="shared" ca="1" si="297"/>
        <v>it</v>
      </c>
      <c r="M1603" t="s">
        <v>139</v>
      </c>
      <c r="N1603" t="s">
        <v>140</v>
      </c>
      <c r="O1603">
        <v>1</v>
      </c>
      <c r="P1603" t="str">
        <f t="shared" si="300"/>
        <v/>
      </c>
      <c r="Q1603" t="str">
        <f t="shared" ca="1" si="295"/>
        <v>cu</v>
      </c>
      <c r="R1603" t="s">
        <v>81</v>
      </c>
      <c r="S1603" t="s">
        <v>147</v>
      </c>
      <c r="T1603">
        <v>4625</v>
      </c>
      <c r="U1603" t="str">
        <f t="shared" ca="1" si="306"/>
        <v>it</v>
      </c>
      <c r="V1603" t="str">
        <f t="shared" si="301"/>
        <v>Cash_sCharacterGacha</v>
      </c>
      <c r="W1603">
        <f t="shared" si="302"/>
        <v>1</v>
      </c>
      <c r="X1603" t="str">
        <f t="shared" ca="1" si="303"/>
        <v>cu</v>
      </c>
      <c r="Y1603" t="str">
        <f t="shared" si="304"/>
        <v>GO</v>
      </c>
      <c r="Z1603">
        <f t="shared" si="305"/>
        <v>4625</v>
      </c>
    </row>
    <row r="1604" spans="1:26">
      <c r="A1604" t="str">
        <f t="shared" si="298"/>
        <v>rt5</v>
      </c>
      <c r="B1604" t="str">
        <f t="shared" si="299"/>
        <v>루틴5</v>
      </c>
      <c r="C1604">
        <v>183</v>
      </c>
      <c r="D1604">
        <v>155</v>
      </c>
      <c r="E1604">
        <f t="shared" ca="1" si="296"/>
        <v>13896</v>
      </c>
      <c r="F1604">
        <f ca="1">(60+SUMIF(OFFSET(N1604,-$C1604+1,0,$C1604),"EN",OFFSET(O1604,-$C1604+1,0,$C1604)))*SummonTypeTable!$Q$2</f>
        <v>4713.333333333333</v>
      </c>
      <c r="G1604" t="str">
        <f ca="1">IF(C1604=1,60*SummonTypeTable!$Q$2-OFFSET(F1604,0,-1),
IF(F1604&lt;&gt;OFFSET(F1604,-1,0),OFFSET(F1604,-1,0)-OFFSET(F1604,0,-1),""))</f>
        <v/>
      </c>
      <c r="H1604" t="str">
        <f ca="1">IF(C1604=1,60*SummonTypeTable!$Q$2/OFFSET(F1604,0,-1),
IF(F1604&lt;&gt;OFFSET(F1604,-1,0),OFFSET(F1604,-1,0)/OFFSET(F1604,0,-1),""))</f>
        <v/>
      </c>
      <c r="I1604">
        <f ca="1">(60+SUMIF(OFFSET(N1604,-$C1604+1,0,$C1604),"EN",OFFSET(O1604,-$C1604+1,0,$C1604))+SUMIF(OFFSET(S1604,-$C1604+1,0,$C1604),"EN",OFFSET(T1604,-$C1604+1,0,$C1604)))*SummonTypeTable!$Q$2</f>
        <v>4713.333333333333</v>
      </c>
      <c r="J1604" t="str">
        <f ca="1">IF(C1604=1,60*SummonTypeTable!$Q$2-OFFSET(I1604,0,-4),
IF(I1604&lt;&gt;OFFSET(I1604,-1,0),OFFSET(I1604,-1,0)-OFFSET(I1604,0,-4),""))</f>
        <v/>
      </c>
      <c r="K1604" t="str">
        <f ca="1">IF(C1604=1,60*SummonTypeTable!$Q$2/OFFSET(I1604,0,-4),
IF(I1604&lt;&gt;OFFSET(I1604,-1,0),OFFSET(I1604,-1,0)/OFFSET(I1604,0,-4),""))</f>
        <v/>
      </c>
      <c r="L1604" t="str">
        <f t="shared" ca="1" si="297"/>
        <v>cu</v>
      </c>
      <c r="M1604" t="s">
        <v>81</v>
      </c>
      <c r="N1604" t="s">
        <v>147</v>
      </c>
      <c r="O1604">
        <v>9300</v>
      </c>
      <c r="P1604" t="str">
        <f t="shared" si="300"/>
        <v/>
      </c>
      <c r="Q1604" t="str">
        <f t="shared" ref="Q1604:Q1667" ca="1" si="307">IF(ISBLANK(R1604),"",
VLOOKUP(R1604,OFFSET(INDIRECT("$A:$B"),0,MATCH(R$1&amp;"_Verify",INDIRECT("$1:$1"),0)-1),2,0)
)</f>
        <v>cu</v>
      </c>
      <c r="R1604" t="s">
        <v>81</v>
      </c>
      <c r="S1604" t="s">
        <v>147</v>
      </c>
      <c r="T1604">
        <v>4650</v>
      </c>
      <c r="U1604" t="str">
        <f t="shared" ca="1" si="306"/>
        <v>cu</v>
      </c>
      <c r="V1604" t="str">
        <f t="shared" si="301"/>
        <v>GO</v>
      </c>
      <c r="W1604">
        <f t="shared" si="302"/>
        <v>9300</v>
      </c>
      <c r="X1604" t="str">
        <f t="shared" ca="1" si="303"/>
        <v>cu</v>
      </c>
      <c r="Y1604" t="str">
        <f t="shared" si="304"/>
        <v>GO</v>
      </c>
      <c r="Z1604">
        <f t="shared" si="305"/>
        <v>4650</v>
      </c>
    </row>
    <row r="1605" spans="1:26">
      <c r="A1605" t="str">
        <f t="shared" si="298"/>
        <v>rt5</v>
      </c>
      <c r="B1605" t="str">
        <f t="shared" si="299"/>
        <v>루틴5</v>
      </c>
      <c r="C1605">
        <v>184</v>
      </c>
      <c r="D1605">
        <v>252</v>
      </c>
      <c r="E1605">
        <f t="shared" ca="1" si="296"/>
        <v>14148</v>
      </c>
      <c r="F1605">
        <f ca="1">(60+SUMIF(OFFSET(N1605,-$C1605+1,0,$C1605),"EN",OFFSET(O1605,-$C1605+1,0,$C1605)))*SummonTypeTable!$Q$2</f>
        <v>4980</v>
      </c>
      <c r="G1605">
        <f ca="1">IF(C1605=1,60*SummonTypeTable!$Q$2-OFFSET(F1605,0,-1),
IF(F1605&lt;&gt;OFFSET(F1605,-1,0),OFFSET(F1605,-1,0)-OFFSET(F1605,0,-1),""))</f>
        <v>-9434.6666666666679</v>
      </c>
      <c r="H1605">
        <f ca="1">IF(C1605=1,60*SummonTypeTable!$Q$2/OFFSET(F1605,0,-1),
IF(F1605&lt;&gt;OFFSET(F1605,-1,0),OFFSET(F1605,-1,0)/OFFSET(F1605,0,-1),""))</f>
        <v>0.33314484968428987</v>
      </c>
      <c r="I1605">
        <f ca="1">(60+SUMIF(OFFSET(N1605,-$C1605+1,0,$C1605),"EN",OFFSET(O1605,-$C1605+1,0,$C1605))+SUMIF(OFFSET(S1605,-$C1605+1,0,$C1605),"EN",OFFSET(T1605,-$C1605+1,0,$C1605)))*SummonTypeTable!$Q$2</f>
        <v>4980</v>
      </c>
      <c r="J1605">
        <f ca="1">IF(C1605=1,60*SummonTypeTable!$Q$2-OFFSET(I1605,0,-4),
IF(I1605&lt;&gt;OFFSET(I1605,-1,0),OFFSET(I1605,-1,0)-OFFSET(I1605,0,-4),""))</f>
        <v>-9434.6666666666679</v>
      </c>
      <c r="K1605">
        <f ca="1">IF(C1605=1,60*SummonTypeTable!$Q$2/OFFSET(I1605,0,-4),
IF(I1605&lt;&gt;OFFSET(I1605,-1,0),OFFSET(I1605,-1,0)/OFFSET(I1605,0,-4),""))</f>
        <v>0.33314484968428987</v>
      </c>
      <c r="L1605" t="str">
        <f t="shared" ca="1" si="297"/>
        <v>cu</v>
      </c>
      <c r="M1605" t="s">
        <v>81</v>
      </c>
      <c r="N1605" t="s">
        <v>146</v>
      </c>
      <c r="O1605">
        <v>400</v>
      </c>
      <c r="P1605" t="str">
        <f t="shared" si="300"/>
        <v>에너지너무많음</v>
      </c>
      <c r="Q1605" t="str">
        <f t="shared" ca="1" si="307"/>
        <v>cu</v>
      </c>
      <c r="R1605" t="s">
        <v>81</v>
      </c>
      <c r="S1605" t="s">
        <v>147</v>
      </c>
      <c r="T1605">
        <v>4675</v>
      </c>
      <c r="U1605" t="str">
        <f t="shared" ca="1" si="306"/>
        <v>cu</v>
      </c>
      <c r="V1605" t="str">
        <f t="shared" si="301"/>
        <v>EN</v>
      </c>
      <c r="W1605">
        <f t="shared" si="302"/>
        <v>400</v>
      </c>
      <c r="X1605" t="str">
        <f t="shared" ca="1" si="303"/>
        <v>cu</v>
      </c>
      <c r="Y1605" t="str">
        <f t="shared" si="304"/>
        <v>GO</v>
      </c>
      <c r="Z1605">
        <f t="shared" si="305"/>
        <v>4675</v>
      </c>
    </row>
    <row r="1606" spans="1:26">
      <c r="A1606" t="str">
        <f t="shared" si="298"/>
        <v>rt5</v>
      </c>
      <c r="B1606" t="str">
        <f t="shared" si="299"/>
        <v>루틴5</v>
      </c>
      <c r="C1606">
        <v>185</v>
      </c>
      <c r="D1606">
        <v>77</v>
      </c>
      <c r="E1606">
        <f t="shared" ca="1" si="296"/>
        <v>14225</v>
      </c>
      <c r="F1606">
        <f ca="1">(60+SUMIF(OFFSET(N1606,-$C1606+1,0,$C1606),"EN",OFFSET(O1606,-$C1606+1,0,$C1606)))*SummonTypeTable!$Q$2</f>
        <v>4980</v>
      </c>
      <c r="G1606" t="str">
        <f ca="1">IF(C1606=1,60*SummonTypeTable!$Q$2-OFFSET(F1606,0,-1),
IF(F1606&lt;&gt;OFFSET(F1606,-1,0),OFFSET(F1606,-1,0)-OFFSET(F1606,0,-1),""))</f>
        <v/>
      </c>
      <c r="H1606" t="str">
        <f ca="1">IF(C1606=1,60*SummonTypeTable!$Q$2/OFFSET(F1606,0,-1),
IF(F1606&lt;&gt;OFFSET(F1606,-1,0),OFFSET(F1606,-1,0)/OFFSET(F1606,0,-1),""))</f>
        <v/>
      </c>
      <c r="I1606">
        <f ca="1">(60+SUMIF(OFFSET(N1606,-$C1606+1,0,$C1606),"EN",OFFSET(O1606,-$C1606+1,0,$C1606))+SUMIF(OFFSET(S1606,-$C1606+1,0,$C1606),"EN",OFFSET(T1606,-$C1606+1,0,$C1606)))*SummonTypeTable!$Q$2</f>
        <v>4980</v>
      </c>
      <c r="J1606" t="str">
        <f ca="1">IF(C1606=1,60*SummonTypeTable!$Q$2-OFFSET(I1606,0,-4),
IF(I1606&lt;&gt;OFFSET(I1606,-1,0),OFFSET(I1606,-1,0)-OFFSET(I1606,0,-4),""))</f>
        <v/>
      </c>
      <c r="K1606" t="str">
        <f ca="1">IF(C1606=1,60*SummonTypeTable!$Q$2/OFFSET(I1606,0,-4),
IF(I1606&lt;&gt;OFFSET(I1606,-1,0),OFFSET(I1606,-1,0)/OFFSET(I1606,0,-4),""))</f>
        <v/>
      </c>
      <c r="L1606" t="str">
        <f t="shared" ca="1" si="297"/>
        <v>cu</v>
      </c>
      <c r="M1606" t="s">
        <v>81</v>
      </c>
      <c r="N1606" t="s">
        <v>147</v>
      </c>
      <c r="O1606">
        <v>9400</v>
      </c>
      <c r="P1606" t="str">
        <f t="shared" si="300"/>
        <v/>
      </c>
      <c r="Q1606" t="str">
        <f t="shared" ca="1" si="307"/>
        <v>cu</v>
      </c>
      <c r="R1606" t="s">
        <v>81</v>
      </c>
      <c r="S1606" t="s">
        <v>147</v>
      </c>
      <c r="T1606">
        <v>4700</v>
      </c>
      <c r="U1606" t="str">
        <f t="shared" ca="1" si="306"/>
        <v>cu</v>
      </c>
      <c r="V1606" t="str">
        <f t="shared" si="301"/>
        <v>GO</v>
      </c>
      <c r="W1606">
        <f t="shared" si="302"/>
        <v>9400</v>
      </c>
      <c r="X1606" t="str">
        <f t="shared" ca="1" si="303"/>
        <v>cu</v>
      </c>
      <c r="Y1606" t="str">
        <f t="shared" si="304"/>
        <v>GO</v>
      </c>
      <c r="Z1606">
        <f t="shared" si="305"/>
        <v>4700</v>
      </c>
    </row>
    <row r="1607" spans="1:26">
      <c r="A1607" t="str">
        <f t="shared" si="298"/>
        <v>rt5</v>
      </c>
      <c r="B1607" t="str">
        <f t="shared" si="299"/>
        <v>루틴5</v>
      </c>
      <c r="C1607">
        <v>186</v>
      </c>
      <c r="D1607">
        <v>85</v>
      </c>
      <c r="E1607">
        <f t="shared" ref="E1607:E1670" ca="1" si="308">IF(A1607&lt;&gt;OFFSET(A1607,-1,0),D1607,OFFSET(E1607,-1,0)+D1607)</f>
        <v>14310</v>
      </c>
      <c r="F1607">
        <f ca="1">(60+SUMIF(OFFSET(N1607,-$C1607+1,0,$C1607),"EN",OFFSET(O1607,-$C1607+1,0,$C1607)))*SummonTypeTable!$Q$2</f>
        <v>4980</v>
      </c>
      <c r="G1607" t="str">
        <f ca="1">IF(C1607=1,60*SummonTypeTable!$Q$2-OFFSET(F1607,0,-1),
IF(F1607&lt;&gt;OFFSET(F1607,-1,0),OFFSET(F1607,-1,0)-OFFSET(F1607,0,-1),""))</f>
        <v/>
      </c>
      <c r="H1607" t="str">
        <f ca="1">IF(C1607=1,60*SummonTypeTable!$Q$2/OFFSET(F1607,0,-1),
IF(F1607&lt;&gt;OFFSET(F1607,-1,0),OFFSET(F1607,-1,0)/OFFSET(F1607,0,-1),""))</f>
        <v/>
      </c>
      <c r="I1607">
        <f ca="1">(60+SUMIF(OFFSET(N1607,-$C1607+1,0,$C1607),"EN",OFFSET(O1607,-$C1607+1,0,$C1607))+SUMIF(OFFSET(S1607,-$C1607+1,0,$C1607),"EN",OFFSET(T1607,-$C1607+1,0,$C1607)))*SummonTypeTable!$Q$2</f>
        <v>4980</v>
      </c>
      <c r="J1607" t="str">
        <f ca="1">IF(C1607=1,60*SummonTypeTable!$Q$2-OFFSET(I1607,0,-4),
IF(I1607&lt;&gt;OFFSET(I1607,-1,0),OFFSET(I1607,-1,0)-OFFSET(I1607,0,-4),""))</f>
        <v/>
      </c>
      <c r="K1607" t="str">
        <f ca="1">IF(C1607=1,60*SummonTypeTable!$Q$2/OFFSET(I1607,0,-4),
IF(I1607&lt;&gt;OFFSET(I1607,-1,0),OFFSET(I1607,-1,0)/OFFSET(I1607,0,-4),""))</f>
        <v/>
      </c>
      <c r="L1607" t="str">
        <f t="shared" ca="1" si="297"/>
        <v>it</v>
      </c>
      <c r="M1607" t="s">
        <v>139</v>
      </c>
      <c r="N1607" t="s">
        <v>138</v>
      </c>
      <c r="O1607">
        <v>2</v>
      </c>
      <c r="P1607" t="str">
        <f t="shared" si="300"/>
        <v/>
      </c>
      <c r="Q1607" t="str">
        <f t="shared" ca="1" si="307"/>
        <v>cu</v>
      </c>
      <c r="R1607" t="s">
        <v>81</v>
      </c>
      <c r="S1607" t="s">
        <v>147</v>
      </c>
      <c r="T1607">
        <v>4725</v>
      </c>
      <c r="U1607" t="str">
        <f t="shared" ca="1" si="306"/>
        <v>it</v>
      </c>
      <c r="V1607" t="str">
        <f t="shared" si="301"/>
        <v>Cash_sSpellGacha</v>
      </c>
      <c r="W1607">
        <f t="shared" si="302"/>
        <v>2</v>
      </c>
      <c r="X1607" t="str">
        <f t="shared" ca="1" si="303"/>
        <v>cu</v>
      </c>
      <c r="Y1607" t="str">
        <f t="shared" si="304"/>
        <v>GO</v>
      </c>
      <c r="Z1607">
        <f t="shared" si="305"/>
        <v>4725</v>
      </c>
    </row>
    <row r="1608" spans="1:26">
      <c r="A1608" t="str">
        <f t="shared" si="298"/>
        <v>rt5</v>
      </c>
      <c r="B1608" t="str">
        <f t="shared" si="299"/>
        <v>루틴5</v>
      </c>
      <c r="C1608">
        <v>187</v>
      </c>
      <c r="D1608">
        <v>92</v>
      </c>
      <c r="E1608">
        <f t="shared" ca="1" si="308"/>
        <v>14402</v>
      </c>
      <c r="F1608">
        <f ca="1">(60+SUMIF(OFFSET(N1608,-$C1608+1,0,$C1608),"EN",OFFSET(O1608,-$C1608+1,0,$C1608)))*SummonTypeTable!$Q$2</f>
        <v>4980</v>
      </c>
      <c r="G1608" t="str">
        <f ca="1">IF(C1608=1,60*SummonTypeTable!$Q$2-OFFSET(F1608,0,-1),
IF(F1608&lt;&gt;OFFSET(F1608,-1,0),OFFSET(F1608,-1,0)-OFFSET(F1608,0,-1),""))</f>
        <v/>
      </c>
      <c r="H1608" t="str">
        <f ca="1">IF(C1608=1,60*SummonTypeTable!$Q$2/OFFSET(F1608,0,-1),
IF(F1608&lt;&gt;OFFSET(F1608,-1,0),OFFSET(F1608,-1,0)/OFFSET(F1608,0,-1),""))</f>
        <v/>
      </c>
      <c r="I1608">
        <f ca="1">(60+SUMIF(OFFSET(N1608,-$C1608+1,0,$C1608),"EN",OFFSET(O1608,-$C1608+1,0,$C1608))+SUMIF(OFFSET(S1608,-$C1608+1,0,$C1608),"EN",OFFSET(T1608,-$C1608+1,0,$C1608)))*SummonTypeTable!$Q$2</f>
        <v>4980</v>
      </c>
      <c r="J1608" t="str">
        <f ca="1">IF(C1608=1,60*SummonTypeTable!$Q$2-OFFSET(I1608,0,-4),
IF(I1608&lt;&gt;OFFSET(I1608,-1,0),OFFSET(I1608,-1,0)-OFFSET(I1608,0,-4),""))</f>
        <v/>
      </c>
      <c r="K1608" t="str">
        <f ca="1">IF(C1608=1,60*SummonTypeTable!$Q$2/OFFSET(I1608,0,-4),
IF(I1608&lt;&gt;OFFSET(I1608,-1,0),OFFSET(I1608,-1,0)/OFFSET(I1608,0,-4),""))</f>
        <v/>
      </c>
      <c r="L1608" t="str">
        <f t="shared" ca="1" si="297"/>
        <v>cu</v>
      </c>
      <c r="M1608" t="s">
        <v>81</v>
      </c>
      <c r="N1608" t="s">
        <v>147</v>
      </c>
      <c r="O1608">
        <v>9500</v>
      </c>
      <c r="P1608" t="str">
        <f t="shared" si="300"/>
        <v/>
      </c>
      <c r="Q1608" t="str">
        <f t="shared" ca="1" si="307"/>
        <v>cu</v>
      </c>
      <c r="R1608" t="s">
        <v>81</v>
      </c>
      <c r="S1608" t="s">
        <v>147</v>
      </c>
      <c r="T1608">
        <v>4750</v>
      </c>
      <c r="U1608" t="str">
        <f t="shared" ca="1" si="306"/>
        <v>cu</v>
      </c>
      <c r="V1608" t="str">
        <f t="shared" si="301"/>
        <v>GO</v>
      </c>
      <c r="W1608">
        <f t="shared" si="302"/>
        <v>9500</v>
      </c>
      <c r="X1608" t="str">
        <f t="shared" ca="1" si="303"/>
        <v>cu</v>
      </c>
      <c r="Y1608" t="str">
        <f t="shared" si="304"/>
        <v>GO</v>
      </c>
      <c r="Z1608">
        <f t="shared" si="305"/>
        <v>4750</v>
      </c>
    </row>
    <row r="1609" spans="1:26">
      <c r="A1609" t="str">
        <f t="shared" si="298"/>
        <v>rt5</v>
      </c>
      <c r="B1609" t="str">
        <f t="shared" si="299"/>
        <v>루틴5</v>
      </c>
      <c r="C1609">
        <v>188</v>
      </c>
      <c r="D1609">
        <v>104</v>
      </c>
      <c r="E1609">
        <f t="shared" ca="1" si="308"/>
        <v>14506</v>
      </c>
      <c r="F1609">
        <f ca="1">(60+SUMIF(OFFSET(N1609,-$C1609+1,0,$C1609),"EN",OFFSET(O1609,-$C1609+1,0,$C1609)))*SummonTypeTable!$Q$2</f>
        <v>4980</v>
      </c>
      <c r="G1609" t="str">
        <f ca="1">IF(C1609=1,60*SummonTypeTable!$Q$2-OFFSET(F1609,0,-1),
IF(F1609&lt;&gt;OFFSET(F1609,-1,0),OFFSET(F1609,-1,0)-OFFSET(F1609,0,-1),""))</f>
        <v/>
      </c>
      <c r="H1609" t="str">
        <f ca="1">IF(C1609=1,60*SummonTypeTable!$Q$2/OFFSET(F1609,0,-1),
IF(F1609&lt;&gt;OFFSET(F1609,-1,0),OFFSET(F1609,-1,0)/OFFSET(F1609,0,-1),""))</f>
        <v/>
      </c>
      <c r="I1609">
        <f ca="1">(60+SUMIF(OFFSET(N1609,-$C1609+1,0,$C1609),"EN",OFFSET(O1609,-$C1609+1,0,$C1609))+SUMIF(OFFSET(S1609,-$C1609+1,0,$C1609),"EN",OFFSET(T1609,-$C1609+1,0,$C1609)))*SummonTypeTable!$Q$2</f>
        <v>4980</v>
      </c>
      <c r="J1609" t="str">
        <f ca="1">IF(C1609=1,60*SummonTypeTable!$Q$2-OFFSET(I1609,0,-4),
IF(I1609&lt;&gt;OFFSET(I1609,-1,0),OFFSET(I1609,-1,0)-OFFSET(I1609,0,-4),""))</f>
        <v/>
      </c>
      <c r="K1609" t="str">
        <f ca="1">IF(C1609=1,60*SummonTypeTable!$Q$2/OFFSET(I1609,0,-4),
IF(I1609&lt;&gt;OFFSET(I1609,-1,0),OFFSET(I1609,-1,0)/OFFSET(I1609,0,-4),""))</f>
        <v/>
      </c>
      <c r="L1609" t="str">
        <f t="shared" ca="1" si="297"/>
        <v>it</v>
      </c>
      <c r="M1609" t="s">
        <v>139</v>
      </c>
      <c r="N1609" t="s">
        <v>140</v>
      </c>
      <c r="O1609">
        <v>1</v>
      </c>
      <c r="P1609" t="str">
        <f t="shared" si="300"/>
        <v/>
      </c>
      <c r="Q1609" t="str">
        <f t="shared" ca="1" si="307"/>
        <v>cu</v>
      </c>
      <c r="R1609" t="s">
        <v>81</v>
      </c>
      <c r="S1609" t="s">
        <v>147</v>
      </c>
      <c r="T1609">
        <v>4775</v>
      </c>
      <c r="U1609" t="str">
        <f t="shared" ca="1" si="306"/>
        <v>it</v>
      </c>
      <c r="V1609" t="str">
        <f t="shared" si="301"/>
        <v>Cash_sCharacterGacha</v>
      </c>
      <c r="W1609">
        <f t="shared" si="302"/>
        <v>1</v>
      </c>
      <c r="X1609" t="str">
        <f t="shared" ca="1" si="303"/>
        <v>cu</v>
      </c>
      <c r="Y1609" t="str">
        <f t="shared" si="304"/>
        <v>GO</v>
      </c>
      <c r="Z1609">
        <f t="shared" si="305"/>
        <v>4775</v>
      </c>
    </row>
    <row r="1610" spans="1:26">
      <c r="A1610" t="str">
        <f t="shared" si="298"/>
        <v>rt5</v>
      </c>
      <c r="B1610" t="str">
        <f t="shared" si="299"/>
        <v>루틴5</v>
      </c>
      <c r="C1610">
        <v>189</v>
      </c>
      <c r="D1610">
        <v>126</v>
      </c>
      <c r="E1610">
        <f t="shared" ca="1" si="308"/>
        <v>14632</v>
      </c>
      <c r="F1610">
        <f ca="1">(60+SUMIF(OFFSET(N1610,-$C1610+1,0,$C1610),"EN",OFFSET(O1610,-$C1610+1,0,$C1610)))*SummonTypeTable!$Q$2</f>
        <v>4980</v>
      </c>
      <c r="G1610" t="str">
        <f ca="1">IF(C1610=1,60*SummonTypeTable!$Q$2-OFFSET(F1610,0,-1),
IF(F1610&lt;&gt;OFFSET(F1610,-1,0),OFFSET(F1610,-1,0)-OFFSET(F1610,0,-1),""))</f>
        <v/>
      </c>
      <c r="H1610" t="str">
        <f ca="1">IF(C1610=1,60*SummonTypeTable!$Q$2/OFFSET(F1610,0,-1),
IF(F1610&lt;&gt;OFFSET(F1610,-1,0),OFFSET(F1610,-1,0)/OFFSET(F1610,0,-1),""))</f>
        <v/>
      </c>
      <c r="I1610">
        <f ca="1">(60+SUMIF(OFFSET(N1610,-$C1610+1,0,$C1610),"EN",OFFSET(O1610,-$C1610+1,0,$C1610))+SUMIF(OFFSET(S1610,-$C1610+1,0,$C1610),"EN",OFFSET(T1610,-$C1610+1,0,$C1610)))*SummonTypeTable!$Q$2</f>
        <v>4980</v>
      </c>
      <c r="J1610" t="str">
        <f ca="1">IF(C1610=1,60*SummonTypeTable!$Q$2-OFFSET(I1610,0,-4),
IF(I1610&lt;&gt;OFFSET(I1610,-1,0),OFFSET(I1610,-1,0)-OFFSET(I1610,0,-4),""))</f>
        <v/>
      </c>
      <c r="K1610" t="str">
        <f ca="1">IF(C1610=1,60*SummonTypeTable!$Q$2/OFFSET(I1610,0,-4),
IF(I1610&lt;&gt;OFFSET(I1610,-1,0),OFFSET(I1610,-1,0)/OFFSET(I1610,0,-4),""))</f>
        <v/>
      </c>
      <c r="L1610" t="str">
        <f t="shared" ca="1" si="297"/>
        <v>cu</v>
      </c>
      <c r="M1610" t="s">
        <v>81</v>
      </c>
      <c r="N1610" t="s">
        <v>147</v>
      </c>
      <c r="O1610">
        <v>9600</v>
      </c>
      <c r="P1610" t="str">
        <f t="shared" si="300"/>
        <v/>
      </c>
      <c r="Q1610" t="str">
        <f t="shared" ca="1" si="307"/>
        <v>cu</v>
      </c>
      <c r="R1610" t="s">
        <v>81</v>
      </c>
      <c r="S1610" t="s">
        <v>147</v>
      </c>
      <c r="T1610">
        <v>4800</v>
      </c>
      <c r="U1610" t="str">
        <f t="shared" ca="1" si="306"/>
        <v>cu</v>
      </c>
      <c r="V1610" t="str">
        <f t="shared" si="301"/>
        <v>GO</v>
      </c>
      <c r="W1610">
        <f t="shared" si="302"/>
        <v>9600</v>
      </c>
      <c r="X1610" t="str">
        <f t="shared" ca="1" si="303"/>
        <v>cu</v>
      </c>
      <c r="Y1610" t="str">
        <f t="shared" si="304"/>
        <v>GO</v>
      </c>
      <c r="Z1610">
        <f t="shared" si="305"/>
        <v>4800</v>
      </c>
    </row>
    <row r="1611" spans="1:26">
      <c r="A1611" t="str">
        <f t="shared" si="298"/>
        <v>rt5</v>
      </c>
      <c r="B1611" t="str">
        <f t="shared" si="299"/>
        <v>루틴5</v>
      </c>
      <c r="C1611">
        <v>190</v>
      </c>
      <c r="D1611">
        <v>240</v>
      </c>
      <c r="E1611">
        <f t="shared" ca="1" si="308"/>
        <v>14872</v>
      </c>
      <c r="F1611">
        <f ca="1">(60+SUMIF(OFFSET(N1611,-$C1611+1,0,$C1611),"EN",OFFSET(O1611,-$C1611+1,0,$C1611)))*SummonTypeTable!$Q$2</f>
        <v>5266.6666666666661</v>
      </c>
      <c r="G1611">
        <f ca="1">IF(C1611=1,60*SummonTypeTable!$Q$2-OFFSET(F1611,0,-1),
IF(F1611&lt;&gt;OFFSET(F1611,-1,0),OFFSET(F1611,-1,0)-OFFSET(F1611,0,-1),""))</f>
        <v>-9892</v>
      </c>
      <c r="H1611">
        <f ca="1">IF(C1611=1,60*SummonTypeTable!$Q$2/OFFSET(F1611,0,-1),
IF(F1611&lt;&gt;OFFSET(F1611,-1,0),OFFSET(F1611,-1,0)/OFFSET(F1611,0,-1),""))</f>
        <v>0.33485745024206565</v>
      </c>
      <c r="I1611">
        <f ca="1">(60+SUMIF(OFFSET(N1611,-$C1611+1,0,$C1611),"EN",OFFSET(O1611,-$C1611+1,0,$C1611))+SUMIF(OFFSET(S1611,-$C1611+1,0,$C1611),"EN",OFFSET(T1611,-$C1611+1,0,$C1611)))*SummonTypeTable!$Q$2</f>
        <v>5266.6666666666661</v>
      </c>
      <c r="J1611">
        <f ca="1">IF(C1611=1,60*SummonTypeTable!$Q$2-OFFSET(I1611,0,-4),
IF(I1611&lt;&gt;OFFSET(I1611,-1,0),OFFSET(I1611,-1,0)-OFFSET(I1611,0,-4),""))</f>
        <v>-9892</v>
      </c>
      <c r="K1611">
        <f ca="1">IF(C1611=1,60*SummonTypeTable!$Q$2/OFFSET(I1611,0,-4),
IF(I1611&lt;&gt;OFFSET(I1611,-1,0),OFFSET(I1611,-1,0)/OFFSET(I1611,0,-4),""))</f>
        <v>0.33485745024206565</v>
      </c>
      <c r="L1611" t="str">
        <f t="shared" ca="1" si="297"/>
        <v>cu</v>
      </c>
      <c r="M1611" t="s">
        <v>81</v>
      </c>
      <c r="N1611" t="s">
        <v>146</v>
      </c>
      <c r="O1611">
        <v>430</v>
      </c>
      <c r="P1611" t="str">
        <f t="shared" si="300"/>
        <v>에너지너무많음</v>
      </c>
      <c r="Q1611" t="str">
        <f t="shared" ca="1" si="307"/>
        <v>cu</v>
      </c>
      <c r="R1611" t="s">
        <v>81</v>
      </c>
      <c r="S1611" t="s">
        <v>147</v>
      </c>
      <c r="T1611">
        <v>4825</v>
      </c>
      <c r="U1611" t="str">
        <f t="shared" ca="1" si="306"/>
        <v>cu</v>
      </c>
      <c r="V1611" t="str">
        <f t="shared" si="301"/>
        <v>EN</v>
      </c>
      <c r="W1611">
        <f t="shared" si="302"/>
        <v>430</v>
      </c>
      <c r="X1611" t="str">
        <f t="shared" ca="1" si="303"/>
        <v>cu</v>
      </c>
      <c r="Y1611" t="str">
        <f t="shared" si="304"/>
        <v>GO</v>
      </c>
      <c r="Z1611">
        <f t="shared" si="305"/>
        <v>4825</v>
      </c>
    </row>
    <row r="1612" spans="1:26">
      <c r="A1612" t="str">
        <f t="shared" si="298"/>
        <v>rt5</v>
      </c>
      <c r="B1612" t="str">
        <f t="shared" si="299"/>
        <v>루틴5</v>
      </c>
      <c r="C1612">
        <v>191</v>
      </c>
      <c r="D1612">
        <v>111</v>
      </c>
      <c r="E1612">
        <f t="shared" ca="1" si="308"/>
        <v>14983</v>
      </c>
      <c r="F1612">
        <f ca="1">(60+SUMIF(OFFSET(N1612,-$C1612+1,0,$C1612),"EN",OFFSET(O1612,-$C1612+1,0,$C1612)))*SummonTypeTable!$Q$2</f>
        <v>5266.6666666666661</v>
      </c>
      <c r="G1612" t="str">
        <f ca="1">IF(C1612=1,60*SummonTypeTable!$Q$2-OFFSET(F1612,0,-1),
IF(F1612&lt;&gt;OFFSET(F1612,-1,0),OFFSET(F1612,-1,0)-OFFSET(F1612,0,-1),""))</f>
        <v/>
      </c>
      <c r="H1612" t="str">
        <f ca="1">IF(C1612=1,60*SummonTypeTable!$Q$2/OFFSET(F1612,0,-1),
IF(F1612&lt;&gt;OFFSET(F1612,-1,0),OFFSET(F1612,-1,0)/OFFSET(F1612,0,-1),""))</f>
        <v/>
      </c>
      <c r="I1612">
        <f ca="1">(60+SUMIF(OFFSET(N1612,-$C1612+1,0,$C1612),"EN",OFFSET(O1612,-$C1612+1,0,$C1612))+SUMIF(OFFSET(S1612,-$C1612+1,0,$C1612),"EN",OFFSET(T1612,-$C1612+1,0,$C1612)))*SummonTypeTable!$Q$2</f>
        <v>5266.6666666666661</v>
      </c>
      <c r="J1612" t="str">
        <f ca="1">IF(C1612=1,60*SummonTypeTable!$Q$2-OFFSET(I1612,0,-4),
IF(I1612&lt;&gt;OFFSET(I1612,-1,0),OFFSET(I1612,-1,0)-OFFSET(I1612,0,-4),""))</f>
        <v/>
      </c>
      <c r="K1612" t="str">
        <f ca="1">IF(C1612=1,60*SummonTypeTable!$Q$2/OFFSET(I1612,0,-4),
IF(I1612&lt;&gt;OFFSET(I1612,-1,0),OFFSET(I1612,-1,0)/OFFSET(I1612,0,-4),""))</f>
        <v/>
      </c>
      <c r="L1612" t="str">
        <f t="shared" ca="1" si="297"/>
        <v>cu</v>
      </c>
      <c r="M1612" t="s">
        <v>81</v>
      </c>
      <c r="N1612" t="s">
        <v>147</v>
      </c>
      <c r="O1612">
        <v>9700</v>
      </c>
      <c r="P1612" t="str">
        <f t="shared" si="300"/>
        <v/>
      </c>
      <c r="Q1612" t="str">
        <f t="shared" ca="1" si="307"/>
        <v>cu</v>
      </c>
      <c r="R1612" t="s">
        <v>81</v>
      </c>
      <c r="S1612" t="s">
        <v>147</v>
      </c>
      <c r="T1612">
        <v>4850</v>
      </c>
      <c r="U1612" t="str">
        <f t="shared" ca="1" si="306"/>
        <v>cu</v>
      </c>
      <c r="V1612" t="str">
        <f t="shared" si="301"/>
        <v>GO</v>
      </c>
      <c r="W1612">
        <f t="shared" si="302"/>
        <v>9700</v>
      </c>
      <c r="X1612" t="str">
        <f t="shared" ca="1" si="303"/>
        <v>cu</v>
      </c>
      <c r="Y1612" t="str">
        <f t="shared" si="304"/>
        <v>GO</v>
      </c>
      <c r="Z1612">
        <f t="shared" si="305"/>
        <v>4850</v>
      </c>
    </row>
    <row r="1613" spans="1:26">
      <c r="A1613" t="str">
        <f t="shared" si="298"/>
        <v>rt5</v>
      </c>
      <c r="B1613" t="str">
        <f t="shared" si="299"/>
        <v>루틴5</v>
      </c>
      <c r="C1613">
        <v>192</v>
      </c>
      <c r="D1613">
        <v>145</v>
      </c>
      <c r="E1613">
        <f t="shared" ca="1" si="308"/>
        <v>15128</v>
      </c>
      <c r="F1613">
        <f ca="1">(60+SUMIF(OFFSET(N1613,-$C1613+1,0,$C1613),"EN",OFFSET(O1613,-$C1613+1,0,$C1613)))*SummonTypeTable!$Q$2</f>
        <v>5266.6666666666661</v>
      </c>
      <c r="G1613" t="str">
        <f ca="1">IF(C1613=1,60*SummonTypeTable!$Q$2-OFFSET(F1613,0,-1),
IF(F1613&lt;&gt;OFFSET(F1613,-1,0),OFFSET(F1613,-1,0)-OFFSET(F1613,0,-1),""))</f>
        <v/>
      </c>
      <c r="H1613" t="str">
        <f ca="1">IF(C1613=1,60*SummonTypeTable!$Q$2/OFFSET(F1613,0,-1),
IF(F1613&lt;&gt;OFFSET(F1613,-1,0),OFFSET(F1613,-1,0)/OFFSET(F1613,0,-1),""))</f>
        <v/>
      </c>
      <c r="I1613">
        <f ca="1">(60+SUMIF(OFFSET(N1613,-$C1613+1,0,$C1613),"EN",OFFSET(O1613,-$C1613+1,0,$C1613))+SUMIF(OFFSET(S1613,-$C1613+1,0,$C1613),"EN",OFFSET(T1613,-$C1613+1,0,$C1613)))*SummonTypeTable!$Q$2</f>
        <v>5266.6666666666661</v>
      </c>
      <c r="J1613" t="str">
        <f ca="1">IF(C1613=1,60*SummonTypeTable!$Q$2-OFFSET(I1613,0,-4),
IF(I1613&lt;&gt;OFFSET(I1613,-1,0),OFFSET(I1613,-1,0)-OFFSET(I1613,0,-4),""))</f>
        <v/>
      </c>
      <c r="K1613" t="str">
        <f ca="1">IF(C1613=1,60*SummonTypeTable!$Q$2/OFFSET(I1613,0,-4),
IF(I1613&lt;&gt;OFFSET(I1613,-1,0),OFFSET(I1613,-1,0)/OFFSET(I1613,0,-4),""))</f>
        <v/>
      </c>
      <c r="L1613" t="str">
        <f t="shared" ca="1" si="297"/>
        <v>it</v>
      </c>
      <c r="M1613" t="s">
        <v>139</v>
      </c>
      <c r="N1613" t="s">
        <v>140</v>
      </c>
      <c r="O1613">
        <v>5</v>
      </c>
      <c r="P1613" t="str">
        <f t="shared" si="300"/>
        <v/>
      </c>
      <c r="Q1613" t="str">
        <f t="shared" ca="1" si="307"/>
        <v>cu</v>
      </c>
      <c r="R1613" t="s">
        <v>81</v>
      </c>
      <c r="S1613" t="s">
        <v>147</v>
      </c>
      <c r="T1613">
        <v>4875</v>
      </c>
      <c r="U1613" t="str">
        <f t="shared" ca="1" si="306"/>
        <v>it</v>
      </c>
      <c r="V1613" t="str">
        <f t="shared" si="301"/>
        <v>Cash_sCharacterGacha</v>
      </c>
      <c r="W1613">
        <f t="shared" si="302"/>
        <v>5</v>
      </c>
      <c r="X1613" t="str">
        <f t="shared" ca="1" si="303"/>
        <v>cu</v>
      </c>
      <c r="Y1613" t="str">
        <f t="shared" si="304"/>
        <v>GO</v>
      </c>
      <c r="Z1613">
        <f t="shared" si="305"/>
        <v>4875</v>
      </c>
    </row>
    <row r="1614" spans="1:26">
      <c r="A1614" t="str">
        <f t="shared" si="298"/>
        <v>rt5</v>
      </c>
      <c r="B1614" t="str">
        <f t="shared" si="299"/>
        <v>루틴5</v>
      </c>
      <c r="C1614">
        <v>193</v>
      </c>
      <c r="D1614">
        <v>195</v>
      </c>
      <c r="E1614">
        <f t="shared" ca="1" si="308"/>
        <v>15323</v>
      </c>
      <c r="F1614">
        <f ca="1">(60+SUMIF(OFFSET(N1614,-$C1614+1,0,$C1614),"EN",OFFSET(O1614,-$C1614+1,0,$C1614)))*SummonTypeTable!$Q$2</f>
        <v>5266.6666666666661</v>
      </c>
      <c r="G1614" t="str">
        <f ca="1">IF(C1614=1,60*SummonTypeTable!$Q$2-OFFSET(F1614,0,-1),
IF(F1614&lt;&gt;OFFSET(F1614,-1,0),OFFSET(F1614,-1,0)-OFFSET(F1614,0,-1),""))</f>
        <v/>
      </c>
      <c r="H1614" t="str">
        <f ca="1">IF(C1614=1,60*SummonTypeTable!$Q$2/OFFSET(F1614,0,-1),
IF(F1614&lt;&gt;OFFSET(F1614,-1,0),OFFSET(F1614,-1,0)/OFFSET(F1614,0,-1),""))</f>
        <v/>
      </c>
      <c r="I1614">
        <f ca="1">(60+SUMIF(OFFSET(N1614,-$C1614+1,0,$C1614),"EN",OFFSET(O1614,-$C1614+1,0,$C1614))+SUMIF(OFFSET(S1614,-$C1614+1,0,$C1614),"EN",OFFSET(T1614,-$C1614+1,0,$C1614)))*SummonTypeTable!$Q$2</f>
        <v>5266.6666666666661</v>
      </c>
      <c r="J1614" t="str">
        <f ca="1">IF(C1614=1,60*SummonTypeTable!$Q$2-OFFSET(I1614,0,-4),
IF(I1614&lt;&gt;OFFSET(I1614,-1,0),OFFSET(I1614,-1,0)-OFFSET(I1614,0,-4),""))</f>
        <v/>
      </c>
      <c r="K1614" t="str">
        <f ca="1">IF(C1614=1,60*SummonTypeTable!$Q$2/OFFSET(I1614,0,-4),
IF(I1614&lt;&gt;OFFSET(I1614,-1,0),OFFSET(I1614,-1,0)/OFFSET(I1614,0,-4),""))</f>
        <v/>
      </c>
      <c r="L1614" t="str">
        <f t="shared" ref="L1614:L1677" ca="1" si="309">IF(ISBLANK(M1614),"",
VLOOKUP(M1614,OFFSET(INDIRECT("$A:$B"),0,MATCH(M$1&amp;"_Verify",INDIRECT("$1:$1"),0)-1),2,0)
)</f>
        <v>cu</v>
      </c>
      <c r="M1614" t="s">
        <v>81</v>
      </c>
      <c r="N1614" t="s">
        <v>147</v>
      </c>
      <c r="O1614">
        <v>9800</v>
      </c>
      <c r="P1614" t="str">
        <f t="shared" si="300"/>
        <v/>
      </c>
      <c r="Q1614" t="str">
        <f t="shared" ca="1" si="307"/>
        <v>cu</v>
      </c>
      <c r="R1614" t="s">
        <v>81</v>
      </c>
      <c r="S1614" t="s">
        <v>147</v>
      </c>
      <c r="T1614">
        <v>4900</v>
      </c>
      <c r="U1614" t="str">
        <f t="shared" ca="1" si="306"/>
        <v>cu</v>
      </c>
      <c r="V1614" t="str">
        <f t="shared" si="301"/>
        <v>GO</v>
      </c>
      <c r="W1614">
        <f t="shared" si="302"/>
        <v>9800</v>
      </c>
      <c r="X1614" t="str">
        <f t="shared" ca="1" si="303"/>
        <v>cu</v>
      </c>
      <c r="Y1614" t="str">
        <f t="shared" si="304"/>
        <v>GO</v>
      </c>
      <c r="Z1614">
        <f t="shared" si="305"/>
        <v>4900</v>
      </c>
    </row>
    <row r="1615" spans="1:26">
      <c r="A1615" t="str">
        <f t="shared" ref="A1615:A1678" si="310">A1614</f>
        <v>rt5</v>
      </c>
      <c r="B1615" t="str">
        <f t="shared" ref="B1615:B1678" si="311">B1614</f>
        <v>루틴5</v>
      </c>
      <c r="C1615">
        <v>194</v>
      </c>
      <c r="D1615">
        <v>297</v>
      </c>
      <c r="E1615">
        <f t="shared" ca="1" si="308"/>
        <v>15620</v>
      </c>
      <c r="F1615">
        <f ca="1">(60+SUMIF(OFFSET(N1615,-$C1615+1,0,$C1615),"EN",OFFSET(O1615,-$C1615+1,0,$C1615)))*SummonTypeTable!$Q$2</f>
        <v>5266.6666666666661</v>
      </c>
      <c r="G1615" t="str">
        <f ca="1">IF(C1615=1,60*SummonTypeTable!$Q$2-OFFSET(F1615,0,-1),
IF(F1615&lt;&gt;OFFSET(F1615,-1,0),OFFSET(F1615,-1,0)-OFFSET(F1615,0,-1),""))</f>
        <v/>
      </c>
      <c r="H1615" t="str">
        <f ca="1">IF(C1615=1,60*SummonTypeTable!$Q$2/OFFSET(F1615,0,-1),
IF(F1615&lt;&gt;OFFSET(F1615,-1,0),OFFSET(F1615,-1,0)/OFFSET(F1615,0,-1),""))</f>
        <v/>
      </c>
      <c r="I1615">
        <f ca="1">(60+SUMIF(OFFSET(N1615,-$C1615+1,0,$C1615),"EN",OFFSET(O1615,-$C1615+1,0,$C1615))+SUMIF(OFFSET(S1615,-$C1615+1,0,$C1615),"EN",OFFSET(T1615,-$C1615+1,0,$C1615)))*SummonTypeTable!$Q$2</f>
        <v>5266.6666666666661</v>
      </c>
      <c r="J1615" t="str">
        <f ca="1">IF(C1615=1,60*SummonTypeTable!$Q$2-OFFSET(I1615,0,-4),
IF(I1615&lt;&gt;OFFSET(I1615,-1,0),OFFSET(I1615,-1,0)-OFFSET(I1615,0,-4),""))</f>
        <v/>
      </c>
      <c r="K1615" t="str">
        <f ca="1">IF(C1615=1,60*SummonTypeTable!$Q$2/OFFSET(I1615,0,-4),
IF(I1615&lt;&gt;OFFSET(I1615,-1,0),OFFSET(I1615,-1,0)/OFFSET(I1615,0,-4),""))</f>
        <v/>
      </c>
      <c r="L1615" t="str">
        <f t="shared" ca="1" si="309"/>
        <v>cu</v>
      </c>
      <c r="M1615" t="s">
        <v>81</v>
      </c>
      <c r="N1615" t="s">
        <v>153</v>
      </c>
      <c r="O1615">
        <v>33</v>
      </c>
      <c r="P1615" t="str">
        <f t="shared" si="300"/>
        <v/>
      </c>
      <c r="Q1615" t="str">
        <f t="shared" ca="1" si="307"/>
        <v>cu</v>
      </c>
      <c r="R1615" t="s">
        <v>81</v>
      </c>
      <c r="S1615" t="s">
        <v>153</v>
      </c>
      <c r="T1615">
        <v>11</v>
      </c>
      <c r="U1615" t="str">
        <f t="shared" ca="1" si="306"/>
        <v>cu</v>
      </c>
      <c r="V1615" t="str">
        <f t="shared" si="301"/>
        <v>DI</v>
      </c>
      <c r="W1615">
        <f t="shared" si="302"/>
        <v>33</v>
      </c>
      <c r="X1615" t="str">
        <f t="shared" ca="1" si="303"/>
        <v>cu</v>
      </c>
      <c r="Y1615" t="str">
        <f t="shared" si="304"/>
        <v>DI</v>
      </c>
      <c r="Z1615">
        <f t="shared" si="305"/>
        <v>11</v>
      </c>
    </row>
    <row r="1616" spans="1:26">
      <c r="A1616" t="str">
        <f t="shared" si="310"/>
        <v>rt5</v>
      </c>
      <c r="B1616" t="str">
        <f t="shared" si="311"/>
        <v>루틴5</v>
      </c>
      <c r="C1616">
        <v>195</v>
      </c>
      <c r="D1616">
        <v>256</v>
      </c>
      <c r="E1616">
        <f t="shared" ca="1" si="308"/>
        <v>15876</v>
      </c>
      <c r="F1616">
        <f ca="1">(60+SUMIF(OFFSET(N1616,-$C1616+1,0,$C1616),"EN",OFFSET(O1616,-$C1616+1,0,$C1616)))*SummonTypeTable!$Q$2</f>
        <v>5266.6666666666661</v>
      </c>
      <c r="G1616" t="str">
        <f ca="1">IF(C1616=1,60*SummonTypeTable!$Q$2-OFFSET(F1616,0,-1),
IF(F1616&lt;&gt;OFFSET(F1616,-1,0),OFFSET(F1616,-1,0)-OFFSET(F1616,0,-1),""))</f>
        <v/>
      </c>
      <c r="H1616" t="str">
        <f ca="1">IF(C1616=1,60*SummonTypeTable!$Q$2/OFFSET(F1616,0,-1),
IF(F1616&lt;&gt;OFFSET(F1616,-1,0),OFFSET(F1616,-1,0)/OFFSET(F1616,0,-1),""))</f>
        <v/>
      </c>
      <c r="I1616">
        <f ca="1">(60+SUMIF(OFFSET(N1616,-$C1616+1,0,$C1616),"EN",OFFSET(O1616,-$C1616+1,0,$C1616))+SUMIF(OFFSET(S1616,-$C1616+1,0,$C1616),"EN",OFFSET(T1616,-$C1616+1,0,$C1616)))*SummonTypeTable!$Q$2</f>
        <v>5266.6666666666661</v>
      </c>
      <c r="J1616" t="str">
        <f ca="1">IF(C1616=1,60*SummonTypeTable!$Q$2-OFFSET(I1616,0,-4),
IF(I1616&lt;&gt;OFFSET(I1616,-1,0),OFFSET(I1616,-1,0)-OFFSET(I1616,0,-4),""))</f>
        <v/>
      </c>
      <c r="K1616" t="str">
        <f ca="1">IF(C1616=1,60*SummonTypeTable!$Q$2/OFFSET(I1616,0,-4),
IF(I1616&lt;&gt;OFFSET(I1616,-1,0),OFFSET(I1616,-1,0)/OFFSET(I1616,0,-4),""))</f>
        <v/>
      </c>
      <c r="L1616" t="str">
        <f t="shared" ca="1" si="309"/>
        <v>cu</v>
      </c>
      <c r="M1616" t="s">
        <v>81</v>
      </c>
      <c r="N1616" t="s">
        <v>147</v>
      </c>
      <c r="O1616">
        <v>9900</v>
      </c>
      <c r="P1616" t="str">
        <f t="shared" si="300"/>
        <v/>
      </c>
      <c r="Q1616" t="str">
        <f t="shared" ca="1" si="307"/>
        <v>cu</v>
      </c>
      <c r="R1616" t="s">
        <v>81</v>
      </c>
      <c r="S1616" t="s">
        <v>147</v>
      </c>
      <c r="T1616">
        <v>4950</v>
      </c>
      <c r="U1616" t="str">
        <f t="shared" ca="1" si="306"/>
        <v>cu</v>
      </c>
      <c r="V1616" t="str">
        <f t="shared" si="301"/>
        <v>GO</v>
      </c>
      <c r="W1616">
        <f t="shared" si="302"/>
        <v>9900</v>
      </c>
      <c r="X1616" t="str">
        <f t="shared" ca="1" si="303"/>
        <v>cu</v>
      </c>
      <c r="Y1616" t="str">
        <f t="shared" si="304"/>
        <v>GO</v>
      </c>
      <c r="Z1616">
        <f t="shared" si="305"/>
        <v>4950</v>
      </c>
    </row>
    <row r="1617" spans="1:26">
      <c r="A1617" t="str">
        <f t="shared" si="310"/>
        <v>rt5</v>
      </c>
      <c r="B1617" t="str">
        <f t="shared" si="311"/>
        <v>루틴5</v>
      </c>
      <c r="C1617">
        <v>196</v>
      </c>
      <c r="D1617">
        <v>516</v>
      </c>
      <c r="E1617">
        <f t="shared" ca="1" si="308"/>
        <v>16392</v>
      </c>
      <c r="F1617">
        <f ca="1">(60+SUMIF(OFFSET(N1617,-$C1617+1,0,$C1617),"EN",OFFSET(O1617,-$C1617+1,0,$C1617)))*SummonTypeTable!$Q$2</f>
        <v>5533.333333333333</v>
      </c>
      <c r="G1617">
        <f ca="1">IF(C1617=1,60*SummonTypeTable!$Q$2-OFFSET(F1617,0,-1),
IF(F1617&lt;&gt;OFFSET(F1617,-1,0),OFFSET(F1617,-1,0)-OFFSET(F1617,0,-1),""))</f>
        <v>-11125.333333333334</v>
      </c>
      <c r="H1617">
        <f ca="1">IF(C1617=1,60*SummonTypeTable!$Q$2/OFFSET(F1617,0,-1),
IF(F1617&lt;&gt;OFFSET(F1617,-1,0),OFFSET(F1617,-1,0)/OFFSET(F1617,0,-1),""))</f>
        <v>0.32129494062144132</v>
      </c>
      <c r="I1617">
        <f ca="1">(60+SUMIF(OFFSET(N1617,-$C1617+1,0,$C1617),"EN",OFFSET(O1617,-$C1617+1,0,$C1617))+SUMIF(OFFSET(S1617,-$C1617+1,0,$C1617),"EN",OFFSET(T1617,-$C1617+1,0,$C1617)))*SummonTypeTable!$Q$2</f>
        <v>5533.333333333333</v>
      </c>
      <c r="J1617">
        <f ca="1">IF(C1617=1,60*SummonTypeTable!$Q$2-OFFSET(I1617,0,-4),
IF(I1617&lt;&gt;OFFSET(I1617,-1,0),OFFSET(I1617,-1,0)-OFFSET(I1617,0,-4),""))</f>
        <v>-11125.333333333334</v>
      </c>
      <c r="K1617">
        <f ca="1">IF(C1617=1,60*SummonTypeTable!$Q$2/OFFSET(I1617,0,-4),
IF(I1617&lt;&gt;OFFSET(I1617,-1,0),OFFSET(I1617,-1,0)/OFFSET(I1617,0,-4),""))</f>
        <v>0.32129494062144132</v>
      </c>
      <c r="L1617" t="str">
        <f t="shared" ca="1" si="309"/>
        <v>cu</v>
      </c>
      <c r="M1617" t="s">
        <v>81</v>
      </c>
      <c r="N1617" t="s">
        <v>146</v>
      </c>
      <c r="O1617">
        <v>400</v>
      </c>
      <c r="P1617" t="str">
        <f t="shared" si="300"/>
        <v>에너지너무많음</v>
      </c>
      <c r="Q1617" t="str">
        <f t="shared" ca="1" si="307"/>
        <v>cu</v>
      </c>
      <c r="R1617" t="s">
        <v>81</v>
      </c>
      <c r="S1617" t="s">
        <v>147</v>
      </c>
      <c r="T1617">
        <v>4975</v>
      </c>
      <c r="U1617" t="str">
        <f t="shared" ca="1" si="306"/>
        <v>cu</v>
      </c>
      <c r="V1617" t="str">
        <f t="shared" si="301"/>
        <v>EN</v>
      </c>
      <c r="W1617">
        <f t="shared" si="302"/>
        <v>400</v>
      </c>
      <c r="X1617" t="str">
        <f t="shared" ca="1" si="303"/>
        <v>cu</v>
      </c>
      <c r="Y1617" t="str">
        <f t="shared" si="304"/>
        <v>GO</v>
      </c>
      <c r="Z1617">
        <f t="shared" si="305"/>
        <v>4975</v>
      </c>
    </row>
    <row r="1618" spans="1:26">
      <c r="A1618" t="str">
        <f t="shared" si="310"/>
        <v>rt5</v>
      </c>
      <c r="B1618" t="str">
        <f t="shared" si="311"/>
        <v>루틴5</v>
      </c>
      <c r="C1618">
        <v>197</v>
      </c>
      <c r="D1618">
        <v>92</v>
      </c>
      <c r="E1618">
        <f t="shared" ca="1" si="308"/>
        <v>16484</v>
      </c>
      <c r="F1618">
        <f ca="1">(60+SUMIF(OFFSET(N1618,-$C1618+1,0,$C1618),"EN",OFFSET(O1618,-$C1618+1,0,$C1618)))*SummonTypeTable!$Q$2</f>
        <v>5533.333333333333</v>
      </c>
      <c r="G1618" t="str">
        <f ca="1">IF(C1618=1,60*SummonTypeTable!$Q$2-OFFSET(F1618,0,-1),
IF(F1618&lt;&gt;OFFSET(F1618,-1,0),OFFSET(F1618,-1,0)-OFFSET(F1618,0,-1),""))</f>
        <v/>
      </c>
      <c r="H1618" t="str">
        <f ca="1">IF(C1618=1,60*SummonTypeTable!$Q$2/OFFSET(F1618,0,-1),
IF(F1618&lt;&gt;OFFSET(F1618,-1,0),OFFSET(F1618,-1,0)/OFFSET(F1618,0,-1),""))</f>
        <v/>
      </c>
      <c r="I1618">
        <f ca="1">(60+SUMIF(OFFSET(N1618,-$C1618+1,0,$C1618),"EN",OFFSET(O1618,-$C1618+1,0,$C1618))+SUMIF(OFFSET(S1618,-$C1618+1,0,$C1618),"EN",OFFSET(T1618,-$C1618+1,0,$C1618)))*SummonTypeTable!$Q$2</f>
        <v>5533.333333333333</v>
      </c>
      <c r="J1618" t="str">
        <f ca="1">IF(C1618=1,60*SummonTypeTable!$Q$2-OFFSET(I1618,0,-4),
IF(I1618&lt;&gt;OFFSET(I1618,-1,0),OFFSET(I1618,-1,0)-OFFSET(I1618,0,-4),""))</f>
        <v/>
      </c>
      <c r="K1618" t="str">
        <f ca="1">IF(C1618=1,60*SummonTypeTable!$Q$2/OFFSET(I1618,0,-4),
IF(I1618&lt;&gt;OFFSET(I1618,-1,0),OFFSET(I1618,-1,0)/OFFSET(I1618,0,-4),""))</f>
        <v/>
      </c>
      <c r="L1618" t="str">
        <f t="shared" ca="1" si="309"/>
        <v>it</v>
      </c>
      <c r="M1618" t="s">
        <v>139</v>
      </c>
      <c r="N1618" t="s">
        <v>158</v>
      </c>
      <c r="O1618">
        <v>1</v>
      </c>
      <c r="P1618" t="str">
        <f t="shared" si="300"/>
        <v/>
      </c>
      <c r="Q1618" t="str">
        <f t="shared" ca="1" si="307"/>
        <v>cu</v>
      </c>
      <c r="R1618" t="s">
        <v>81</v>
      </c>
      <c r="S1618" t="s">
        <v>147</v>
      </c>
      <c r="T1618">
        <v>5000</v>
      </c>
      <c r="U1618" t="str">
        <f t="shared" ca="1" si="306"/>
        <v>it</v>
      </c>
      <c r="V1618" t="str">
        <f t="shared" si="301"/>
        <v>Cash_sEquipGacha</v>
      </c>
      <c r="W1618">
        <f t="shared" si="302"/>
        <v>1</v>
      </c>
      <c r="X1618" t="str">
        <f t="shared" ca="1" si="303"/>
        <v>cu</v>
      </c>
      <c r="Y1618" t="str">
        <f t="shared" si="304"/>
        <v>GO</v>
      </c>
      <c r="Z1618">
        <f t="shared" si="305"/>
        <v>5000</v>
      </c>
    </row>
    <row r="1619" spans="1:26">
      <c r="A1619" t="str">
        <f t="shared" si="310"/>
        <v>rt5</v>
      </c>
      <c r="B1619" t="str">
        <f t="shared" si="311"/>
        <v>루틴5</v>
      </c>
      <c r="C1619">
        <v>198</v>
      </c>
      <c r="D1619">
        <v>115</v>
      </c>
      <c r="E1619">
        <f t="shared" ca="1" si="308"/>
        <v>16599</v>
      </c>
      <c r="F1619">
        <f ca="1">(60+SUMIF(OFFSET(N1619,-$C1619+1,0,$C1619),"EN",OFFSET(O1619,-$C1619+1,0,$C1619)))*SummonTypeTable!$Q$2</f>
        <v>5533.333333333333</v>
      </c>
      <c r="G1619" t="str">
        <f ca="1">IF(C1619=1,60*SummonTypeTable!$Q$2-OFFSET(F1619,0,-1),
IF(F1619&lt;&gt;OFFSET(F1619,-1,0),OFFSET(F1619,-1,0)-OFFSET(F1619,0,-1),""))</f>
        <v/>
      </c>
      <c r="H1619" t="str">
        <f ca="1">IF(C1619=1,60*SummonTypeTable!$Q$2/OFFSET(F1619,0,-1),
IF(F1619&lt;&gt;OFFSET(F1619,-1,0),OFFSET(F1619,-1,0)/OFFSET(F1619,0,-1),""))</f>
        <v/>
      </c>
      <c r="I1619">
        <f ca="1">(60+SUMIF(OFFSET(N1619,-$C1619+1,0,$C1619),"EN",OFFSET(O1619,-$C1619+1,0,$C1619))+SUMIF(OFFSET(S1619,-$C1619+1,0,$C1619),"EN",OFFSET(T1619,-$C1619+1,0,$C1619)))*SummonTypeTable!$Q$2</f>
        <v>5533.333333333333</v>
      </c>
      <c r="J1619" t="str">
        <f ca="1">IF(C1619=1,60*SummonTypeTable!$Q$2-OFFSET(I1619,0,-4),
IF(I1619&lt;&gt;OFFSET(I1619,-1,0),OFFSET(I1619,-1,0)-OFFSET(I1619,0,-4),""))</f>
        <v/>
      </c>
      <c r="K1619" t="str">
        <f ca="1">IF(C1619=1,60*SummonTypeTable!$Q$2/OFFSET(I1619,0,-4),
IF(I1619&lt;&gt;OFFSET(I1619,-1,0),OFFSET(I1619,-1,0)/OFFSET(I1619,0,-4),""))</f>
        <v/>
      </c>
      <c r="L1619" t="str">
        <f t="shared" ca="1" si="309"/>
        <v>cu</v>
      </c>
      <c r="M1619" t="s">
        <v>81</v>
      </c>
      <c r="N1619" t="s">
        <v>147</v>
      </c>
      <c r="O1619">
        <v>10050</v>
      </c>
      <c r="P1619" t="str">
        <f t="shared" si="300"/>
        <v/>
      </c>
      <c r="Q1619" t="str">
        <f t="shared" ca="1" si="307"/>
        <v>cu</v>
      </c>
      <c r="R1619" t="s">
        <v>81</v>
      </c>
      <c r="S1619" t="s">
        <v>147</v>
      </c>
      <c r="T1619">
        <v>5025</v>
      </c>
      <c r="U1619" t="str">
        <f t="shared" ca="1" si="306"/>
        <v>cu</v>
      </c>
      <c r="V1619" t="str">
        <f t="shared" si="301"/>
        <v>GO</v>
      </c>
      <c r="W1619">
        <f t="shared" si="302"/>
        <v>10050</v>
      </c>
      <c r="X1619" t="str">
        <f t="shared" ca="1" si="303"/>
        <v>cu</v>
      </c>
      <c r="Y1619" t="str">
        <f t="shared" si="304"/>
        <v>GO</v>
      </c>
      <c r="Z1619">
        <f t="shared" si="305"/>
        <v>5025</v>
      </c>
    </row>
    <row r="1620" spans="1:26">
      <c r="A1620" t="str">
        <f t="shared" si="310"/>
        <v>rt5</v>
      </c>
      <c r="B1620" t="str">
        <f t="shared" si="311"/>
        <v>루틴5</v>
      </c>
      <c r="C1620">
        <v>199</v>
      </c>
      <c r="D1620">
        <v>189</v>
      </c>
      <c r="E1620">
        <f t="shared" ca="1" si="308"/>
        <v>16788</v>
      </c>
      <c r="F1620">
        <f ca="1">(60+SUMIF(OFFSET(N1620,-$C1620+1,0,$C1620),"EN",OFFSET(O1620,-$C1620+1,0,$C1620)))*SummonTypeTable!$Q$2</f>
        <v>5533.333333333333</v>
      </c>
      <c r="G1620" t="str">
        <f ca="1">IF(C1620=1,60*SummonTypeTable!$Q$2-OFFSET(F1620,0,-1),
IF(F1620&lt;&gt;OFFSET(F1620,-1,0),OFFSET(F1620,-1,0)-OFFSET(F1620,0,-1),""))</f>
        <v/>
      </c>
      <c r="H1620" t="str">
        <f ca="1">IF(C1620=1,60*SummonTypeTable!$Q$2/OFFSET(F1620,0,-1),
IF(F1620&lt;&gt;OFFSET(F1620,-1,0),OFFSET(F1620,-1,0)/OFFSET(F1620,0,-1),""))</f>
        <v/>
      </c>
      <c r="I1620">
        <f ca="1">(60+SUMIF(OFFSET(N1620,-$C1620+1,0,$C1620),"EN",OFFSET(O1620,-$C1620+1,0,$C1620))+SUMIF(OFFSET(S1620,-$C1620+1,0,$C1620),"EN",OFFSET(T1620,-$C1620+1,0,$C1620)))*SummonTypeTable!$Q$2</f>
        <v>5533.333333333333</v>
      </c>
      <c r="J1620" t="str">
        <f ca="1">IF(C1620=1,60*SummonTypeTable!$Q$2-OFFSET(I1620,0,-4),
IF(I1620&lt;&gt;OFFSET(I1620,-1,0),OFFSET(I1620,-1,0)-OFFSET(I1620,0,-4),""))</f>
        <v/>
      </c>
      <c r="K1620" t="str">
        <f ca="1">IF(C1620=1,60*SummonTypeTable!$Q$2/OFFSET(I1620,0,-4),
IF(I1620&lt;&gt;OFFSET(I1620,-1,0),OFFSET(I1620,-1,0)/OFFSET(I1620,0,-4),""))</f>
        <v/>
      </c>
      <c r="L1620" t="str">
        <f t="shared" ca="1" si="309"/>
        <v>it</v>
      </c>
      <c r="M1620" t="s">
        <v>139</v>
      </c>
      <c r="N1620" t="s">
        <v>138</v>
      </c>
      <c r="O1620">
        <v>10</v>
      </c>
      <c r="P1620" t="str">
        <f t="shared" si="300"/>
        <v/>
      </c>
      <c r="Q1620" t="str">
        <f t="shared" ca="1" si="307"/>
        <v>cu</v>
      </c>
      <c r="R1620" t="s">
        <v>81</v>
      </c>
      <c r="S1620" t="s">
        <v>147</v>
      </c>
      <c r="T1620">
        <v>5050</v>
      </c>
      <c r="U1620" t="str">
        <f t="shared" ca="1" si="306"/>
        <v>it</v>
      </c>
      <c r="V1620" t="str">
        <f t="shared" si="301"/>
        <v>Cash_sSpellGacha</v>
      </c>
      <c r="W1620">
        <f t="shared" si="302"/>
        <v>10</v>
      </c>
      <c r="X1620" t="str">
        <f t="shared" ca="1" si="303"/>
        <v>cu</v>
      </c>
      <c r="Y1620" t="str">
        <f t="shared" si="304"/>
        <v>GO</v>
      </c>
      <c r="Z1620">
        <f t="shared" si="305"/>
        <v>5050</v>
      </c>
    </row>
    <row r="1621" spans="1:26">
      <c r="A1621" t="str">
        <f t="shared" si="310"/>
        <v>rt5</v>
      </c>
      <c r="B1621" t="str">
        <f t="shared" si="311"/>
        <v>루틴5</v>
      </c>
      <c r="C1621">
        <v>200</v>
      </c>
      <c r="D1621">
        <v>400</v>
      </c>
      <c r="E1621">
        <f t="shared" ca="1" si="308"/>
        <v>17188</v>
      </c>
      <c r="F1621">
        <f ca="1">(60+SUMIF(OFFSET(N1621,-$C1621+1,0,$C1621),"EN",OFFSET(O1621,-$C1621+1,0,$C1621)))*SummonTypeTable!$Q$2</f>
        <v>5820</v>
      </c>
      <c r="G1621">
        <f ca="1">IF(C1621=1,60*SummonTypeTable!$Q$2-OFFSET(F1621,0,-1),
IF(F1621&lt;&gt;OFFSET(F1621,-1,0),OFFSET(F1621,-1,0)-OFFSET(F1621,0,-1),""))</f>
        <v>-11654.666666666668</v>
      </c>
      <c r="H1621">
        <f ca="1">IF(C1621=1,60*SummonTypeTable!$Q$2/OFFSET(F1621,0,-1),
IF(F1621&lt;&gt;OFFSET(F1621,-1,0),OFFSET(F1621,-1,0)/OFFSET(F1621,0,-1),""))</f>
        <v>0.32193002870219534</v>
      </c>
      <c r="I1621">
        <f ca="1">(60+SUMIF(OFFSET(N1621,-$C1621+1,0,$C1621),"EN",OFFSET(O1621,-$C1621+1,0,$C1621))+SUMIF(OFFSET(S1621,-$C1621+1,0,$C1621),"EN",OFFSET(T1621,-$C1621+1,0,$C1621)))*SummonTypeTable!$Q$2</f>
        <v>5820</v>
      </c>
      <c r="J1621">
        <f ca="1">IF(C1621=1,60*SummonTypeTable!$Q$2-OFFSET(I1621,0,-4),
IF(I1621&lt;&gt;OFFSET(I1621,-1,0),OFFSET(I1621,-1,0)-OFFSET(I1621,0,-4),""))</f>
        <v>-11654.666666666668</v>
      </c>
      <c r="K1621">
        <f ca="1">IF(C1621=1,60*SummonTypeTable!$Q$2/OFFSET(I1621,0,-4),
IF(I1621&lt;&gt;OFFSET(I1621,-1,0),OFFSET(I1621,-1,0)/OFFSET(I1621,0,-4),""))</f>
        <v>0.32193002870219534</v>
      </c>
      <c r="L1621" t="str">
        <f t="shared" ca="1" si="309"/>
        <v>cu</v>
      </c>
      <c r="M1621" t="s">
        <v>81</v>
      </c>
      <c r="N1621" t="s">
        <v>146</v>
      </c>
      <c r="O1621">
        <v>430</v>
      </c>
      <c r="P1621" t="str">
        <f t="shared" si="300"/>
        <v>에너지너무많음</v>
      </c>
      <c r="Q1621" t="str">
        <f t="shared" ca="1" si="307"/>
        <v>cu</v>
      </c>
      <c r="R1621" t="s">
        <v>81</v>
      </c>
      <c r="S1621" t="s">
        <v>147</v>
      </c>
      <c r="T1621">
        <v>5075</v>
      </c>
      <c r="U1621" t="str">
        <f t="shared" ca="1" si="306"/>
        <v>cu</v>
      </c>
      <c r="V1621" t="str">
        <f t="shared" si="301"/>
        <v>EN</v>
      </c>
      <c r="W1621">
        <f t="shared" si="302"/>
        <v>430</v>
      </c>
      <c r="X1621" t="str">
        <f t="shared" ca="1" si="303"/>
        <v>cu</v>
      </c>
      <c r="Y1621" t="str">
        <f t="shared" si="304"/>
        <v>GO</v>
      </c>
      <c r="Z1621">
        <f t="shared" si="305"/>
        <v>5075</v>
      </c>
    </row>
    <row r="1622" spans="1:26">
      <c r="A1622" t="str">
        <f t="shared" si="310"/>
        <v>rt5</v>
      </c>
      <c r="B1622" t="str">
        <f t="shared" si="311"/>
        <v>루틴5</v>
      </c>
      <c r="C1622">
        <v>201</v>
      </c>
      <c r="D1622">
        <v>95</v>
      </c>
      <c r="E1622">
        <f t="shared" ca="1" si="308"/>
        <v>17283</v>
      </c>
      <c r="F1622">
        <f ca="1">(60+SUMIF(OFFSET(N1622,-$C1622+1,0,$C1622),"EN",OFFSET(O1622,-$C1622+1,0,$C1622)))*SummonTypeTable!$Q$2</f>
        <v>5820</v>
      </c>
      <c r="G1622" t="str">
        <f ca="1">IF(C1622=1,60*SummonTypeTable!$Q$2-OFFSET(F1622,0,-1),
IF(F1622&lt;&gt;OFFSET(F1622,-1,0),OFFSET(F1622,-1,0)-OFFSET(F1622,0,-1),""))</f>
        <v/>
      </c>
      <c r="H1622" t="str">
        <f ca="1">IF(C1622=1,60*SummonTypeTable!$Q$2/OFFSET(F1622,0,-1),
IF(F1622&lt;&gt;OFFSET(F1622,-1,0),OFFSET(F1622,-1,0)/OFFSET(F1622,0,-1),""))</f>
        <v/>
      </c>
      <c r="I1622">
        <f ca="1">(60+SUMIF(OFFSET(N1622,-$C1622+1,0,$C1622),"EN",OFFSET(O1622,-$C1622+1,0,$C1622))+SUMIF(OFFSET(S1622,-$C1622+1,0,$C1622),"EN",OFFSET(T1622,-$C1622+1,0,$C1622)))*SummonTypeTable!$Q$2</f>
        <v>5820</v>
      </c>
      <c r="J1622" t="str">
        <f ca="1">IF(C1622=1,60*SummonTypeTable!$Q$2-OFFSET(I1622,0,-4),
IF(I1622&lt;&gt;OFFSET(I1622,-1,0),OFFSET(I1622,-1,0)-OFFSET(I1622,0,-4),""))</f>
        <v/>
      </c>
      <c r="K1622" t="str">
        <f ca="1">IF(C1622=1,60*SummonTypeTable!$Q$2/OFFSET(I1622,0,-4),
IF(I1622&lt;&gt;OFFSET(I1622,-1,0),OFFSET(I1622,-1,0)/OFFSET(I1622,0,-4),""))</f>
        <v/>
      </c>
      <c r="L1622" t="str">
        <f t="shared" ca="1" si="309"/>
        <v>it</v>
      </c>
      <c r="M1622" t="s">
        <v>139</v>
      </c>
      <c r="N1622" t="s">
        <v>138</v>
      </c>
      <c r="O1622">
        <v>2</v>
      </c>
      <c r="P1622" t="str">
        <f t="shared" si="300"/>
        <v/>
      </c>
      <c r="Q1622" t="str">
        <f t="shared" ca="1" si="307"/>
        <v>cu</v>
      </c>
      <c r="R1622" t="s">
        <v>81</v>
      </c>
      <c r="S1622" t="s">
        <v>147</v>
      </c>
      <c r="T1622">
        <v>5100</v>
      </c>
      <c r="U1622" t="str">
        <f t="shared" ca="1" si="306"/>
        <v>it</v>
      </c>
      <c r="V1622" t="str">
        <f t="shared" si="301"/>
        <v>Cash_sSpellGacha</v>
      </c>
      <c r="W1622">
        <f t="shared" si="302"/>
        <v>2</v>
      </c>
      <c r="X1622" t="str">
        <f t="shared" ca="1" si="303"/>
        <v>cu</v>
      </c>
      <c r="Y1622" t="str">
        <f t="shared" si="304"/>
        <v>GO</v>
      </c>
      <c r="Z1622">
        <f t="shared" si="305"/>
        <v>5100</v>
      </c>
    </row>
    <row r="1623" spans="1:26">
      <c r="A1623" t="str">
        <f t="shared" si="310"/>
        <v>rt5</v>
      </c>
      <c r="B1623" t="str">
        <f t="shared" si="311"/>
        <v>루틴5</v>
      </c>
      <c r="C1623">
        <v>202</v>
      </c>
      <c r="D1623">
        <v>117</v>
      </c>
      <c r="E1623">
        <f t="shared" ca="1" si="308"/>
        <v>17400</v>
      </c>
      <c r="F1623">
        <f ca="1">(60+SUMIF(OFFSET(N1623,-$C1623+1,0,$C1623),"EN",OFFSET(O1623,-$C1623+1,0,$C1623)))*SummonTypeTable!$Q$2</f>
        <v>5820</v>
      </c>
      <c r="G1623" t="str">
        <f ca="1">IF(C1623=1,60*SummonTypeTable!$Q$2-OFFSET(F1623,0,-1),
IF(F1623&lt;&gt;OFFSET(F1623,-1,0),OFFSET(F1623,-1,0)-OFFSET(F1623,0,-1),""))</f>
        <v/>
      </c>
      <c r="H1623" t="str">
        <f ca="1">IF(C1623=1,60*SummonTypeTable!$Q$2/OFFSET(F1623,0,-1),
IF(F1623&lt;&gt;OFFSET(F1623,-1,0),OFFSET(F1623,-1,0)/OFFSET(F1623,0,-1),""))</f>
        <v/>
      </c>
      <c r="I1623">
        <f ca="1">(60+SUMIF(OFFSET(N1623,-$C1623+1,0,$C1623),"EN",OFFSET(O1623,-$C1623+1,0,$C1623))+SUMIF(OFFSET(S1623,-$C1623+1,0,$C1623),"EN",OFFSET(T1623,-$C1623+1,0,$C1623)))*SummonTypeTable!$Q$2</f>
        <v>5820</v>
      </c>
      <c r="J1623" t="str">
        <f ca="1">IF(C1623=1,60*SummonTypeTable!$Q$2-OFFSET(I1623,0,-4),
IF(I1623&lt;&gt;OFFSET(I1623,-1,0),OFFSET(I1623,-1,0)-OFFSET(I1623,0,-4),""))</f>
        <v/>
      </c>
      <c r="K1623" t="str">
        <f ca="1">IF(C1623=1,60*SummonTypeTable!$Q$2/OFFSET(I1623,0,-4),
IF(I1623&lt;&gt;OFFSET(I1623,-1,0),OFFSET(I1623,-1,0)/OFFSET(I1623,0,-4),""))</f>
        <v/>
      </c>
      <c r="L1623" t="str">
        <f t="shared" ca="1" si="309"/>
        <v>cu</v>
      </c>
      <c r="M1623" t="s">
        <v>81</v>
      </c>
      <c r="N1623" t="s">
        <v>147</v>
      </c>
      <c r="O1623">
        <v>10250</v>
      </c>
      <c r="P1623" t="str">
        <f t="shared" si="300"/>
        <v/>
      </c>
      <c r="Q1623" t="str">
        <f t="shared" ca="1" si="307"/>
        <v>cu</v>
      </c>
      <c r="R1623" t="s">
        <v>81</v>
      </c>
      <c r="S1623" t="s">
        <v>147</v>
      </c>
      <c r="T1623">
        <v>5125</v>
      </c>
      <c r="U1623" t="str">
        <f t="shared" ca="1" si="306"/>
        <v>cu</v>
      </c>
      <c r="V1623" t="str">
        <f t="shared" si="301"/>
        <v>GO</v>
      </c>
      <c r="W1623">
        <f t="shared" si="302"/>
        <v>10250</v>
      </c>
      <c r="X1623" t="str">
        <f t="shared" ca="1" si="303"/>
        <v>cu</v>
      </c>
      <c r="Y1623" t="str">
        <f t="shared" si="304"/>
        <v>GO</v>
      </c>
      <c r="Z1623">
        <f t="shared" si="305"/>
        <v>5125</v>
      </c>
    </row>
    <row r="1624" spans="1:26">
      <c r="A1624" t="str">
        <f t="shared" si="310"/>
        <v>rt5</v>
      </c>
      <c r="B1624" t="str">
        <f t="shared" si="311"/>
        <v>루틴5</v>
      </c>
      <c r="C1624">
        <v>203</v>
      </c>
      <c r="D1624">
        <v>125</v>
      </c>
      <c r="E1624">
        <f t="shared" ca="1" si="308"/>
        <v>17525</v>
      </c>
      <c r="F1624">
        <f ca="1">(60+SUMIF(OFFSET(N1624,-$C1624+1,0,$C1624),"EN",OFFSET(O1624,-$C1624+1,0,$C1624)))*SummonTypeTable!$Q$2</f>
        <v>5820</v>
      </c>
      <c r="G1624" t="str">
        <f ca="1">IF(C1624=1,60*SummonTypeTable!$Q$2-OFFSET(F1624,0,-1),
IF(F1624&lt;&gt;OFFSET(F1624,-1,0),OFFSET(F1624,-1,0)-OFFSET(F1624,0,-1),""))</f>
        <v/>
      </c>
      <c r="H1624" t="str">
        <f ca="1">IF(C1624=1,60*SummonTypeTable!$Q$2/OFFSET(F1624,0,-1),
IF(F1624&lt;&gt;OFFSET(F1624,-1,0),OFFSET(F1624,-1,0)/OFFSET(F1624,0,-1),""))</f>
        <v/>
      </c>
      <c r="I1624">
        <f ca="1">(60+SUMIF(OFFSET(N1624,-$C1624+1,0,$C1624),"EN",OFFSET(O1624,-$C1624+1,0,$C1624))+SUMIF(OFFSET(S1624,-$C1624+1,0,$C1624),"EN",OFFSET(T1624,-$C1624+1,0,$C1624)))*SummonTypeTable!$Q$2</f>
        <v>5820</v>
      </c>
      <c r="J1624" t="str">
        <f ca="1">IF(C1624=1,60*SummonTypeTable!$Q$2-OFFSET(I1624,0,-4),
IF(I1624&lt;&gt;OFFSET(I1624,-1,0),OFFSET(I1624,-1,0)-OFFSET(I1624,0,-4),""))</f>
        <v/>
      </c>
      <c r="K1624" t="str">
        <f ca="1">IF(C1624=1,60*SummonTypeTable!$Q$2/OFFSET(I1624,0,-4),
IF(I1624&lt;&gt;OFFSET(I1624,-1,0),OFFSET(I1624,-1,0)/OFFSET(I1624,0,-4),""))</f>
        <v/>
      </c>
      <c r="L1624" t="str">
        <f t="shared" ca="1" si="309"/>
        <v>it</v>
      </c>
      <c r="M1624" t="s">
        <v>139</v>
      </c>
      <c r="N1624" t="s">
        <v>140</v>
      </c>
      <c r="O1624">
        <v>2</v>
      </c>
      <c r="P1624" t="str">
        <f t="shared" si="300"/>
        <v/>
      </c>
      <c r="Q1624" t="str">
        <f t="shared" ca="1" si="307"/>
        <v>cu</v>
      </c>
      <c r="R1624" t="s">
        <v>81</v>
      </c>
      <c r="S1624" t="s">
        <v>147</v>
      </c>
      <c r="T1624">
        <v>5150</v>
      </c>
      <c r="U1624" t="str">
        <f t="shared" ca="1" si="306"/>
        <v>it</v>
      </c>
      <c r="V1624" t="str">
        <f t="shared" si="301"/>
        <v>Cash_sCharacterGacha</v>
      </c>
      <c r="W1624">
        <f t="shared" si="302"/>
        <v>2</v>
      </c>
      <c r="X1624" t="str">
        <f t="shared" ca="1" si="303"/>
        <v>cu</v>
      </c>
      <c r="Y1624" t="str">
        <f t="shared" si="304"/>
        <v>GO</v>
      </c>
      <c r="Z1624">
        <f t="shared" si="305"/>
        <v>5150</v>
      </c>
    </row>
    <row r="1625" spans="1:26">
      <c r="A1625" t="str">
        <f t="shared" si="310"/>
        <v>rt5</v>
      </c>
      <c r="B1625" t="str">
        <f t="shared" si="311"/>
        <v>루틴5</v>
      </c>
      <c r="C1625">
        <v>204</v>
      </c>
      <c r="D1625">
        <v>165</v>
      </c>
      <c r="E1625">
        <f t="shared" ca="1" si="308"/>
        <v>17690</v>
      </c>
      <c r="F1625">
        <f ca="1">(60+SUMIF(OFFSET(N1625,-$C1625+1,0,$C1625),"EN",OFFSET(O1625,-$C1625+1,0,$C1625)))*SummonTypeTable!$Q$2</f>
        <v>5820</v>
      </c>
      <c r="G1625" t="str">
        <f ca="1">IF(C1625=1,60*SummonTypeTable!$Q$2-OFFSET(F1625,0,-1),
IF(F1625&lt;&gt;OFFSET(F1625,-1,0),OFFSET(F1625,-1,0)-OFFSET(F1625,0,-1),""))</f>
        <v/>
      </c>
      <c r="H1625" t="str">
        <f ca="1">IF(C1625=1,60*SummonTypeTable!$Q$2/OFFSET(F1625,0,-1),
IF(F1625&lt;&gt;OFFSET(F1625,-1,0),OFFSET(F1625,-1,0)/OFFSET(F1625,0,-1),""))</f>
        <v/>
      </c>
      <c r="I1625">
        <f ca="1">(60+SUMIF(OFFSET(N1625,-$C1625+1,0,$C1625),"EN",OFFSET(O1625,-$C1625+1,0,$C1625))+SUMIF(OFFSET(S1625,-$C1625+1,0,$C1625),"EN",OFFSET(T1625,-$C1625+1,0,$C1625)))*SummonTypeTable!$Q$2</f>
        <v>5820</v>
      </c>
      <c r="J1625" t="str">
        <f ca="1">IF(C1625=1,60*SummonTypeTable!$Q$2-OFFSET(I1625,0,-4),
IF(I1625&lt;&gt;OFFSET(I1625,-1,0),OFFSET(I1625,-1,0)-OFFSET(I1625,0,-4),""))</f>
        <v/>
      </c>
      <c r="K1625" t="str">
        <f ca="1">IF(C1625=1,60*SummonTypeTable!$Q$2/OFFSET(I1625,0,-4),
IF(I1625&lt;&gt;OFFSET(I1625,-1,0),OFFSET(I1625,-1,0)/OFFSET(I1625,0,-4),""))</f>
        <v/>
      </c>
      <c r="L1625" t="str">
        <f t="shared" ca="1" si="309"/>
        <v>cu</v>
      </c>
      <c r="M1625" t="s">
        <v>81</v>
      </c>
      <c r="N1625" t="s">
        <v>147</v>
      </c>
      <c r="O1625">
        <v>10350</v>
      </c>
      <c r="P1625" t="str">
        <f t="shared" si="300"/>
        <v/>
      </c>
      <c r="Q1625" t="str">
        <f t="shared" ca="1" si="307"/>
        <v>cu</v>
      </c>
      <c r="R1625" t="s">
        <v>81</v>
      </c>
      <c r="S1625" t="s">
        <v>147</v>
      </c>
      <c r="T1625">
        <v>5175</v>
      </c>
      <c r="U1625" t="str">
        <f t="shared" ca="1" si="306"/>
        <v>cu</v>
      </c>
      <c r="V1625" t="str">
        <f t="shared" si="301"/>
        <v>GO</v>
      </c>
      <c r="W1625">
        <f t="shared" si="302"/>
        <v>10350</v>
      </c>
      <c r="X1625" t="str">
        <f t="shared" ca="1" si="303"/>
        <v>cu</v>
      </c>
      <c r="Y1625" t="str">
        <f t="shared" si="304"/>
        <v>GO</v>
      </c>
      <c r="Z1625">
        <f t="shared" si="305"/>
        <v>5175</v>
      </c>
    </row>
    <row r="1626" spans="1:26">
      <c r="A1626" t="str">
        <f t="shared" si="310"/>
        <v>rt5</v>
      </c>
      <c r="B1626" t="str">
        <f t="shared" si="311"/>
        <v>루틴5</v>
      </c>
      <c r="C1626">
        <v>205</v>
      </c>
      <c r="D1626">
        <v>318</v>
      </c>
      <c r="E1626">
        <f t="shared" ca="1" si="308"/>
        <v>18008</v>
      </c>
      <c r="F1626">
        <f ca="1">(60+SUMIF(OFFSET(N1626,-$C1626+1,0,$C1626),"EN",OFFSET(O1626,-$C1626+1,0,$C1626)))*SummonTypeTable!$Q$2</f>
        <v>6126.6666666666661</v>
      </c>
      <c r="G1626">
        <f ca="1">IF(C1626=1,60*SummonTypeTable!$Q$2-OFFSET(F1626,0,-1),
IF(F1626&lt;&gt;OFFSET(F1626,-1,0),OFFSET(F1626,-1,0)-OFFSET(F1626,0,-1),""))</f>
        <v>-12188</v>
      </c>
      <c r="H1626">
        <f ca="1">IF(C1626=1,60*SummonTypeTable!$Q$2/OFFSET(F1626,0,-1),
IF(F1626&lt;&gt;OFFSET(F1626,-1,0),OFFSET(F1626,-1,0)/OFFSET(F1626,0,-1),""))</f>
        <v>0.32318969346956911</v>
      </c>
      <c r="I1626">
        <f ca="1">(60+SUMIF(OFFSET(N1626,-$C1626+1,0,$C1626),"EN",OFFSET(O1626,-$C1626+1,0,$C1626))+SUMIF(OFFSET(S1626,-$C1626+1,0,$C1626),"EN",OFFSET(T1626,-$C1626+1,0,$C1626)))*SummonTypeTable!$Q$2</f>
        <v>6126.6666666666661</v>
      </c>
      <c r="J1626">
        <f ca="1">IF(C1626=1,60*SummonTypeTable!$Q$2-OFFSET(I1626,0,-4),
IF(I1626&lt;&gt;OFFSET(I1626,-1,0),OFFSET(I1626,-1,0)-OFFSET(I1626,0,-4),""))</f>
        <v>-12188</v>
      </c>
      <c r="K1626">
        <f ca="1">IF(C1626=1,60*SummonTypeTable!$Q$2/OFFSET(I1626,0,-4),
IF(I1626&lt;&gt;OFFSET(I1626,-1,0),OFFSET(I1626,-1,0)/OFFSET(I1626,0,-4),""))</f>
        <v>0.32318969346956911</v>
      </c>
      <c r="L1626" t="str">
        <f t="shared" ca="1" si="309"/>
        <v>cu</v>
      </c>
      <c r="M1626" t="s">
        <v>81</v>
      </c>
      <c r="N1626" t="s">
        <v>146</v>
      </c>
      <c r="O1626">
        <v>460</v>
      </c>
      <c r="P1626" t="str">
        <f t="shared" si="300"/>
        <v>에너지너무많음</v>
      </c>
      <c r="Q1626" t="str">
        <f t="shared" ca="1" si="307"/>
        <v>cu</v>
      </c>
      <c r="R1626" t="s">
        <v>81</v>
      </c>
      <c r="S1626" t="s">
        <v>147</v>
      </c>
      <c r="T1626">
        <v>5200</v>
      </c>
      <c r="U1626" t="str">
        <f t="shared" ca="1" si="306"/>
        <v>cu</v>
      </c>
      <c r="V1626" t="str">
        <f t="shared" si="301"/>
        <v>EN</v>
      </c>
      <c r="W1626">
        <f t="shared" si="302"/>
        <v>460</v>
      </c>
      <c r="X1626" t="str">
        <f t="shared" ca="1" si="303"/>
        <v>cu</v>
      </c>
      <c r="Y1626" t="str">
        <f t="shared" si="304"/>
        <v>GO</v>
      </c>
      <c r="Z1626">
        <f t="shared" si="305"/>
        <v>5200</v>
      </c>
    </row>
    <row r="1627" spans="1:26">
      <c r="A1627" t="str">
        <f t="shared" si="310"/>
        <v>rt5</v>
      </c>
      <c r="B1627" t="str">
        <f t="shared" si="311"/>
        <v>루틴5</v>
      </c>
      <c r="C1627">
        <v>206</v>
      </c>
      <c r="D1627">
        <v>85</v>
      </c>
      <c r="E1627">
        <f t="shared" ca="1" si="308"/>
        <v>18093</v>
      </c>
      <c r="F1627">
        <f ca="1">(60+SUMIF(OFFSET(N1627,-$C1627+1,0,$C1627),"EN",OFFSET(O1627,-$C1627+1,0,$C1627)))*SummonTypeTable!$Q$2</f>
        <v>6126.6666666666661</v>
      </c>
      <c r="G1627" t="str">
        <f ca="1">IF(C1627=1,60*SummonTypeTable!$Q$2-OFFSET(F1627,0,-1),
IF(F1627&lt;&gt;OFFSET(F1627,-1,0),OFFSET(F1627,-1,0)-OFFSET(F1627,0,-1),""))</f>
        <v/>
      </c>
      <c r="H1627" t="str">
        <f ca="1">IF(C1627=1,60*SummonTypeTable!$Q$2/OFFSET(F1627,0,-1),
IF(F1627&lt;&gt;OFFSET(F1627,-1,0),OFFSET(F1627,-1,0)/OFFSET(F1627,0,-1),""))</f>
        <v/>
      </c>
      <c r="I1627">
        <f ca="1">(60+SUMIF(OFFSET(N1627,-$C1627+1,0,$C1627),"EN",OFFSET(O1627,-$C1627+1,0,$C1627))+SUMIF(OFFSET(S1627,-$C1627+1,0,$C1627),"EN",OFFSET(T1627,-$C1627+1,0,$C1627)))*SummonTypeTable!$Q$2</f>
        <v>6126.6666666666661</v>
      </c>
      <c r="J1627" t="str">
        <f ca="1">IF(C1627=1,60*SummonTypeTable!$Q$2-OFFSET(I1627,0,-4),
IF(I1627&lt;&gt;OFFSET(I1627,-1,0),OFFSET(I1627,-1,0)-OFFSET(I1627,0,-4),""))</f>
        <v/>
      </c>
      <c r="K1627" t="str">
        <f ca="1">IF(C1627=1,60*SummonTypeTable!$Q$2/OFFSET(I1627,0,-4),
IF(I1627&lt;&gt;OFFSET(I1627,-1,0),OFFSET(I1627,-1,0)/OFFSET(I1627,0,-4),""))</f>
        <v/>
      </c>
      <c r="L1627" t="str">
        <f t="shared" ca="1" si="309"/>
        <v>it</v>
      </c>
      <c r="M1627" t="s">
        <v>139</v>
      </c>
      <c r="N1627" t="s">
        <v>138</v>
      </c>
      <c r="O1627">
        <v>2</v>
      </c>
      <c r="P1627" t="str">
        <f t="shared" si="300"/>
        <v/>
      </c>
      <c r="Q1627" t="str">
        <f t="shared" ca="1" si="307"/>
        <v>cu</v>
      </c>
      <c r="R1627" t="s">
        <v>81</v>
      </c>
      <c r="S1627" t="s">
        <v>147</v>
      </c>
      <c r="T1627">
        <v>5225</v>
      </c>
      <c r="U1627" t="str">
        <f t="shared" ca="1" si="306"/>
        <v>it</v>
      </c>
      <c r="V1627" t="str">
        <f t="shared" si="301"/>
        <v>Cash_sSpellGacha</v>
      </c>
      <c r="W1627">
        <f t="shared" si="302"/>
        <v>2</v>
      </c>
      <c r="X1627" t="str">
        <f t="shared" ca="1" si="303"/>
        <v>cu</v>
      </c>
      <c r="Y1627" t="str">
        <f t="shared" si="304"/>
        <v>GO</v>
      </c>
      <c r="Z1627">
        <f t="shared" si="305"/>
        <v>5225</v>
      </c>
    </row>
    <row r="1628" spans="1:26">
      <c r="A1628" t="str">
        <f t="shared" si="310"/>
        <v>rt5</v>
      </c>
      <c r="B1628" t="str">
        <f t="shared" si="311"/>
        <v>루틴5</v>
      </c>
      <c r="C1628">
        <v>207</v>
      </c>
      <c r="D1628">
        <v>99</v>
      </c>
      <c r="E1628">
        <f t="shared" ca="1" si="308"/>
        <v>18192</v>
      </c>
      <c r="F1628">
        <f ca="1">(60+SUMIF(OFFSET(N1628,-$C1628+1,0,$C1628),"EN",OFFSET(O1628,-$C1628+1,0,$C1628)))*SummonTypeTable!$Q$2</f>
        <v>6126.6666666666661</v>
      </c>
      <c r="G1628" t="str">
        <f ca="1">IF(C1628=1,60*SummonTypeTable!$Q$2-OFFSET(F1628,0,-1),
IF(F1628&lt;&gt;OFFSET(F1628,-1,0),OFFSET(F1628,-1,0)-OFFSET(F1628,0,-1),""))</f>
        <v/>
      </c>
      <c r="H1628" t="str">
        <f ca="1">IF(C1628=1,60*SummonTypeTable!$Q$2/OFFSET(F1628,0,-1),
IF(F1628&lt;&gt;OFFSET(F1628,-1,0),OFFSET(F1628,-1,0)/OFFSET(F1628,0,-1),""))</f>
        <v/>
      </c>
      <c r="I1628">
        <f ca="1">(60+SUMIF(OFFSET(N1628,-$C1628+1,0,$C1628),"EN",OFFSET(O1628,-$C1628+1,0,$C1628))+SUMIF(OFFSET(S1628,-$C1628+1,0,$C1628),"EN",OFFSET(T1628,-$C1628+1,0,$C1628)))*SummonTypeTable!$Q$2</f>
        <v>6126.6666666666661</v>
      </c>
      <c r="J1628" t="str">
        <f ca="1">IF(C1628=1,60*SummonTypeTable!$Q$2-OFFSET(I1628,0,-4),
IF(I1628&lt;&gt;OFFSET(I1628,-1,0),OFFSET(I1628,-1,0)-OFFSET(I1628,0,-4),""))</f>
        <v/>
      </c>
      <c r="K1628" t="str">
        <f ca="1">IF(C1628=1,60*SummonTypeTable!$Q$2/OFFSET(I1628,0,-4),
IF(I1628&lt;&gt;OFFSET(I1628,-1,0),OFFSET(I1628,-1,0)/OFFSET(I1628,0,-4),""))</f>
        <v/>
      </c>
      <c r="L1628" t="str">
        <f t="shared" ca="1" si="309"/>
        <v>cu</v>
      </c>
      <c r="M1628" t="s">
        <v>81</v>
      </c>
      <c r="N1628" t="s">
        <v>147</v>
      </c>
      <c r="O1628">
        <v>10500</v>
      </c>
      <c r="P1628" t="str">
        <f t="shared" si="300"/>
        <v/>
      </c>
      <c r="Q1628" t="str">
        <f t="shared" ca="1" si="307"/>
        <v>cu</v>
      </c>
      <c r="R1628" t="s">
        <v>81</v>
      </c>
      <c r="S1628" t="s">
        <v>147</v>
      </c>
      <c r="T1628">
        <v>5250</v>
      </c>
      <c r="U1628" t="str">
        <f t="shared" ca="1" si="306"/>
        <v>cu</v>
      </c>
      <c r="V1628" t="str">
        <f t="shared" si="301"/>
        <v>GO</v>
      </c>
      <c r="W1628">
        <f t="shared" si="302"/>
        <v>10500</v>
      </c>
      <c r="X1628" t="str">
        <f t="shared" ca="1" si="303"/>
        <v>cu</v>
      </c>
      <c r="Y1628" t="str">
        <f t="shared" si="304"/>
        <v>GO</v>
      </c>
      <c r="Z1628">
        <f t="shared" si="305"/>
        <v>5250</v>
      </c>
    </row>
    <row r="1629" spans="1:26">
      <c r="A1629" t="str">
        <f t="shared" si="310"/>
        <v>rt5</v>
      </c>
      <c r="B1629" t="str">
        <f t="shared" si="311"/>
        <v>루틴5</v>
      </c>
      <c r="C1629">
        <v>208</v>
      </c>
      <c r="D1629">
        <v>111</v>
      </c>
      <c r="E1629">
        <f t="shared" ca="1" si="308"/>
        <v>18303</v>
      </c>
      <c r="F1629">
        <f ca="1">(60+SUMIF(OFFSET(N1629,-$C1629+1,0,$C1629),"EN",OFFSET(O1629,-$C1629+1,0,$C1629)))*SummonTypeTable!$Q$2</f>
        <v>6126.6666666666661</v>
      </c>
      <c r="G1629" t="str">
        <f ca="1">IF(C1629=1,60*SummonTypeTable!$Q$2-OFFSET(F1629,0,-1),
IF(F1629&lt;&gt;OFFSET(F1629,-1,0),OFFSET(F1629,-1,0)-OFFSET(F1629,0,-1),""))</f>
        <v/>
      </c>
      <c r="H1629" t="str">
        <f ca="1">IF(C1629=1,60*SummonTypeTable!$Q$2/OFFSET(F1629,0,-1),
IF(F1629&lt;&gt;OFFSET(F1629,-1,0),OFFSET(F1629,-1,0)/OFFSET(F1629,0,-1),""))</f>
        <v/>
      </c>
      <c r="I1629">
        <f ca="1">(60+SUMIF(OFFSET(N1629,-$C1629+1,0,$C1629),"EN",OFFSET(O1629,-$C1629+1,0,$C1629))+SUMIF(OFFSET(S1629,-$C1629+1,0,$C1629),"EN",OFFSET(T1629,-$C1629+1,0,$C1629)))*SummonTypeTable!$Q$2</f>
        <v>6126.6666666666661</v>
      </c>
      <c r="J1629" t="str">
        <f ca="1">IF(C1629=1,60*SummonTypeTable!$Q$2-OFFSET(I1629,0,-4),
IF(I1629&lt;&gt;OFFSET(I1629,-1,0),OFFSET(I1629,-1,0)-OFFSET(I1629,0,-4),""))</f>
        <v/>
      </c>
      <c r="K1629" t="str">
        <f ca="1">IF(C1629=1,60*SummonTypeTable!$Q$2/OFFSET(I1629,0,-4),
IF(I1629&lt;&gt;OFFSET(I1629,-1,0),OFFSET(I1629,-1,0)/OFFSET(I1629,0,-4),""))</f>
        <v/>
      </c>
      <c r="L1629" t="str">
        <f t="shared" ca="1" si="309"/>
        <v>it</v>
      </c>
      <c r="M1629" t="s">
        <v>139</v>
      </c>
      <c r="N1629" t="s">
        <v>140</v>
      </c>
      <c r="O1629">
        <v>2</v>
      </c>
      <c r="P1629" t="str">
        <f t="shared" si="300"/>
        <v/>
      </c>
      <c r="Q1629" t="str">
        <f t="shared" ca="1" si="307"/>
        <v>cu</v>
      </c>
      <c r="R1629" t="s">
        <v>81</v>
      </c>
      <c r="S1629" t="s">
        <v>147</v>
      </c>
      <c r="T1629">
        <v>5275</v>
      </c>
      <c r="U1629" t="str">
        <f t="shared" ca="1" si="306"/>
        <v>it</v>
      </c>
      <c r="V1629" t="str">
        <f t="shared" si="301"/>
        <v>Cash_sCharacterGacha</v>
      </c>
      <c r="W1629">
        <f t="shared" si="302"/>
        <v>2</v>
      </c>
      <c r="X1629" t="str">
        <f t="shared" ca="1" si="303"/>
        <v>cu</v>
      </c>
      <c r="Y1629" t="str">
        <f t="shared" si="304"/>
        <v>GO</v>
      </c>
      <c r="Z1629">
        <f t="shared" si="305"/>
        <v>5275</v>
      </c>
    </row>
    <row r="1630" spans="1:26">
      <c r="A1630" t="str">
        <f t="shared" si="310"/>
        <v>rt5</v>
      </c>
      <c r="B1630" t="str">
        <f t="shared" si="311"/>
        <v>루틴5</v>
      </c>
      <c r="C1630">
        <v>209</v>
      </c>
      <c r="D1630">
        <v>125</v>
      </c>
      <c r="E1630">
        <f t="shared" ca="1" si="308"/>
        <v>18428</v>
      </c>
      <c r="F1630">
        <f ca="1">(60+SUMIF(OFFSET(N1630,-$C1630+1,0,$C1630),"EN",OFFSET(O1630,-$C1630+1,0,$C1630)))*SummonTypeTable!$Q$2</f>
        <v>6126.6666666666661</v>
      </c>
      <c r="G1630" t="str">
        <f ca="1">IF(C1630=1,60*SummonTypeTable!$Q$2-OFFSET(F1630,0,-1),
IF(F1630&lt;&gt;OFFSET(F1630,-1,0),OFFSET(F1630,-1,0)-OFFSET(F1630,0,-1),""))</f>
        <v/>
      </c>
      <c r="H1630" t="str">
        <f ca="1">IF(C1630=1,60*SummonTypeTable!$Q$2/OFFSET(F1630,0,-1),
IF(F1630&lt;&gt;OFFSET(F1630,-1,0),OFFSET(F1630,-1,0)/OFFSET(F1630,0,-1),""))</f>
        <v/>
      </c>
      <c r="I1630">
        <f ca="1">(60+SUMIF(OFFSET(N1630,-$C1630+1,0,$C1630),"EN",OFFSET(O1630,-$C1630+1,0,$C1630))+SUMIF(OFFSET(S1630,-$C1630+1,0,$C1630),"EN",OFFSET(T1630,-$C1630+1,0,$C1630)))*SummonTypeTable!$Q$2</f>
        <v>6126.6666666666661</v>
      </c>
      <c r="J1630" t="str">
        <f ca="1">IF(C1630=1,60*SummonTypeTable!$Q$2-OFFSET(I1630,0,-4),
IF(I1630&lt;&gt;OFFSET(I1630,-1,0),OFFSET(I1630,-1,0)-OFFSET(I1630,0,-4),""))</f>
        <v/>
      </c>
      <c r="K1630" t="str">
        <f ca="1">IF(C1630=1,60*SummonTypeTable!$Q$2/OFFSET(I1630,0,-4),
IF(I1630&lt;&gt;OFFSET(I1630,-1,0),OFFSET(I1630,-1,0)/OFFSET(I1630,0,-4),""))</f>
        <v/>
      </c>
      <c r="L1630" t="str">
        <f t="shared" ca="1" si="309"/>
        <v>cu</v>
      </c>
      <c r="M1630" t="s">
        <v>81</v>
      </c>
      <c r="N1630" t="s">
        <v>147</v>
      </c>
      <c r="O1630">
        <v>10600</v>
      </c>
      <c r="P1630" t="str">
        <f t="shared" si="300"/>
        <v/>
      </c>
      <c r="Q1630" t="str">
        <f t="shared" ca="1" si="307"/>
        <v>cu</v>
      </c>
      <c r="R1630" t="s">
        <v>81</v>
      </c>
      <c r="S1630" t="s">
        <v>147</v>
      </c>
      <c r="T1630">
        <v>5300</v>
      </c>
      <c r="U1630" t="str">
        <f t="shared" ca="1" si="306"/>
        <v>cu</v>
      </c>
      <c r="V1630" t="str">
        <f t="shared" si="301"/>
        <v>GO</v>
      </c>
      <c r="W1630">
        <f t="shared" si="302"/>
        <v>10600</v>
      </c>
      <c r="X1630" t="str">
        <f t="shared" ca="1" si="303"/>
        <v>cu</v>
      </c>
      <c r="Y1630" t="str">
        <f t="shared" si="304"/>
        <v>GO</v>
      </c>
      <c r="Z1630">
        <f t="shared" si="305"/>
        <v>5300</v>
      </c>
    </row>
    <row r="1631" spans="1:26">
      <c r="A1631" t="str">
        <f t="shared" si="310"/>
        <v>rt5</v>
      </c>
      <c r="B1631" t="str">
        <f t="shared" si="311"/>
        <v>루틴5</v>
      </c>
      <c r="C1631">
        <v>210</v>
      </c>
      <c r="D1631">
        <v>135</v>
      </c>
      <c r="E1631">
        <f t="shared" ca="1" si="308"/>
        <v>18563</v>
      </c>
      <c r="F1631">
        <f ca="1">(60+SUMIF(OFFSET(N1631,-$C1631+1,0,$C1631),"EN",OFFSET(O1631,-$C1631+1,0,$C1631)))*SummonTypeTable!$Q$2</f>
        <v>6126.6666666666661</v>
      </c>
      <c r="G1631" t="str">
        <f ca="1">IF(C1631=1,60*SummonTypeTable!$Q$2-OFFSET(F1631,0,-1),
IF(F1631&lt;&gt;OFFSET(F1631,-1,0),OFFSET(F1631,-1,0)-OFFSET(F1631,0,-1),""))</f>
        <v/>
      </c>
      <c r="H1631" t="str">
        <f ca="1">IF(C1631=1,60*SummonTypeTable!$Q$2/OFFSET(F1631,0,-1),
IF(F1631&lt;&gt;OFFSET(F1631,-1,0),OFFSET(F1631,-1,0)/OFFSET(F1631,0,-1),""))</f>
        <v/>
      </c>
      <c r="I1631">
        <f ca="1">(60+SUMIF(OFFSET(N1631,-$C1631+1,0,$C1631),"EN",OFFSET(O1631,-$C1631+1,0,$C1631))+SUMIF(OFFSET(S1631,-$C1631+1,0,$C1631),"EN",OFFSET(T1631,-$C1631+1,0,$C1631)))*SummonTypeTable!$Q$2</f>
        <v>6126.6666666666661</v>
      </c>
      <c r="J1631" t="str">
        <f ca="1">IF(C1631=1,60*SummonTypeTable!$Q$2-OFFSET(I1631,0,-4),
IF(I1631&lt;&gt;OFFSET(I1631,-1,0),OFFSET(I1631,-1,0)-OFFSET(I1631,0,-4),""))</f>
        <v/>
      </c>
      <c r="K1631" t="str">
        <f ca="1">IF(C1631=1,60*SummonTypeTable!$Q$2/OFFSET(I1631,0,-4),
IF(I1631&lt;&gt;OFFSET(I1631,-1,0),OFFSET(I1631,-1,0)/OFFSET(I1631,0,-4),""))</f>
        <v/>
      </c>
      <c r="L1631" t="str">
        <f t="shared" ca="1" si="309"/>
        <v>cu</v>
      </c>
      <c r="M1631" t="s">
        <v>81</v>
      </c>
      <c r="N1631" t="s">
        <v>147</v>
      </c>
      <c r="O1631">
        <v>10650</v>
      </c>
      <c r="P1631" t="str">
        <f t="shared" si="300"/>
        <v/>
      </c>
      <c r="Q1631" t="str">
        <f t="shared" ca="1" si="307"/>
        <v>cu</v>
      </c>
      <c r="R1631" t="s">
        <v>81</v>
      </c>
      <c r="S1631" t="s">
        <v>147</v>
      </c>
      <c r="T1631">
        <v>5325</v>
      </c>
      <c r="U1631" t="str">
        <f t="shared" ca="1" si="306"/>
        <v>cu</v>
      </c>
      <c r="V1631" t="str">
        <f t="shared" si="301"/>
        <v>GO</v>
      </c>
      <c r="W1631">
        <f t="shared" si="302"/>
        <v>10650</v>
      </c>
      <c r="X1631" t="str">
        <f t="shared" ca="1" si="303"/>
        <v>cu</v>
      </c>
      <c r="Y1631" t="str">
        <f t="shared" si="304"/>
        <v>GO</v>
      </c>
      <c r="Z1631">
        <f t="shared" si="305"/>
        <v>5325</v>
      </c>
    </row>
    <row r="1632" spans="1:26">
      <c r="A1632" t="str">
        <f t="shared" si="310"/>
        <v>rt5</v>
      </c>
      <c r="B1632" t="str">
        <f t="shared" si="311"/>
        <v>루틴5</v>
      </c>
      <c r="C1632">
        <v>211</v>
      </c>
      <c r="D1632">
        <v>289</v>
      </c>
      <c r="E1632">
        <f t="shared" ca="1" si="308"/>
        <v>18852</v>
      </c>
      <c r="F1632">
        <f ca="1">(60+SUMIF(OFFSET(N1632,-$C1632+1,0,$C1632),"EN",OFFSET(O1632,-$C1632+1,0,$C1632)))*SummonTypeTable!$Q$2</f>
        <v>6453.333333333333</v>
      </c>
      <c r="G1632">
        <f ca="1">IF(C1632=1,60*SummonTypeTable!$Q$2-OFFSET(F1632,0,-1),
IF(F1632&lt;&gt;OFFSET(F1632,-1,0),OFFSET(F1632,-1,0)-OFFSET(F1632,0,-1),""))</f>
        <v>-12725.333333333334</v>
      </c>
      <c r="H1632">
        <f ca="1">IF(C1632=1,60*SummonTypeTable!$Q$2/OFFSET(F1632,0,-1),
IF(F1632&lt;&gt;OFFSET(F1632,-1,0),OFFSET(F1632,-1,0)/OFFSET(F1632,0,-1),""))</f>
        <v>0.32498762288704997</v>
      </c>
      <c r="I1632">
        <f ca="1">(60+SUMIF(OFFSET(N1632,-$C1632+1,0,$C1632),"EN",OFFSET(O1632,-$C1632+1,0,$C1632))+SUMIF(OFFSET(S1632,-$C1632+1,0,$C1632),"EN",OFFSET(T1632,-$C1632+1,0,$C1632)))*SummonTypeTable!$Q$2</f>
        <v>6453.333333333333</v>
      </c>
      <c r="J1632">
        <f ca="1">IF(C1632=1,60*SummonTypeTable!$Q$2-OFFSET(I1632,0,-4),
IF(I1632&lt;&gt;OFFSET(I1632,-1,0),OFFSET(I1632,-1,0)-OFFSET(I1632,0,-4),""))</f>
        <v>-12725.333333333334</v>
      </c>
      <c r="K1632">
        <f ca="1">IF(C1632=1,60*SummonTypeTable!$Q$2/OFFSET(I1632,0,-4),
IF(I1632&lt;&gt;OFFSET(I1632,-1,0),OFFSET(I1632,-1,0)/OFFSET(I1632,0,-4),""))</f>
        <v>0.32498762288704997</v>
      </c>
      <c r="L1632" t="str">
        <f t="shared" ca="1" si="309"/>
        <v>cu</v>
      </c>
      <c r="M1632" t="s">
        <v>81</v>
      </c>
      <c r="N1632" t="s">
        <v>146</v>
      </c>
      <c r="O1632">
        <v>490</v>
      </c>
      <c r="P1632" t="str">
        <f t="shared" si="300"/>
        <v>에너지너무많음</v>
      </c>
      <c r="Q1632" t="str">
        <f t="shared" ca="1" si="307"/>
        <v>cu</v>
      </c>
      <c r="R1632" t="s">
        <v>81</v>
      </c>
      <c r="S1632" t="s">
        <v>147</v>
      </c>
      <c r="T1632">
        <v>5350</v>
      </c>
      <c r="U1632" t="str">
        <f t="shared" ca="1" si="306"/>
        <v>cu</v>
      </c>
      <c r="V1632" t="str">
        <f t="shared" si="301"/>
        <v>EN</v>
      </c>
      <c r="W1632">
        <f t="shared" si="302"/>
        <v>490</v>
      </c>
      <c r="X1632" t="str">
        <f t="shared" ca="1" si="303"/>
        <v>cu</v>
      </c>
      <c r="Y1632" t="str">
        <f t="shared" si="304"/>
        <v>GO</v>
      </c>
      <c r="Z1632">
        <f t="shared" si="305"/>
        <v>5350</v>
      </c>
    </row>
    <row r="1633" spans="1:26">
      <c r="A1633" t="str">
        <f t="shared" si="310"/>
        <v>rt5</v>
      </c>
      <c r="B1633" t="str">
        <f t="shared" si="311"/>
        <v>루틴5</v>
      </c>
      <c r="C1633">
        <v>212</v>
      </c>
      <c r="D1633">
        <v>101</v>
      </c>
      <c r="E1633">
        <f t="shared" ca="1" si="308"/>
        <v>18953</v>
      </c>
      <c r="F1633">
        <f ca="1">(60+SUMIF(OFFSET(N1633,-$C1633+1,0,$C1633),"EN",OFFSET(O1633,-$C1633+1,0,$C1633)))*SummonTypeTable!$Q$2</f>
        <v>6453.333333333333</v>
      </c>
      <c r="G1633" t="str">
        <f ca="1">IF(C1633=1,60*SummonTypeTable!$Q$2-OFFSET(F1633,0,-1),
IF(F1633&lt;&gt;OFFSET(F1633,-1,0),OFFSET(F1633,-1,0)-OFFSET(F1633,0,-1),""))</f>
        <v/>
      </c>
      <c r="H1633" t="str">
        <f ca="1">IF(C1633=1,60*SummonTypeTable!$Q$2/OFFSET(F1633,0,-1),
IF(F1633&lt;&gt;OFFSET(F1633,-1,0),OFFSET(F1633,-1,0)/OFFSET(F1633,0,-1),""))</f>
        <v/>
      </c>
      <c r="I1633">
        <f ca="1">(60+SUMIF(OFFSET(N1633,-$C1633+1,0,$C1633),"EN",OFFSET(O1633,-$C1633+1,0,$C1633))+SUMIF(OFFSET(S1633,-$C1633+1,0,$C1633),"EN",OFFSET(T1633,-$C1633+1,0,$C1633)))*SummonTypeTable!$Q$2</f>
        <v>6453.333333333333</v>
      </c>
      <c r="J1633" t="str">
        <f ca="1">IF(C1633=1,60*SummonTypeTable!$Q$2-OFFSET(I1633,0,-4),
IF(I1633&lt;&gt;OFFSET(I1633,-1,0),OFFSET(I1633,-1,0)-OFFSET(I1633,0,-4),""))</f>
        <v/>
      </c>
      <c r="K1633" t="str">
        <f ca="1">IF(C1633=1,60*SummonTypeTable!$Q$2/OFFSET(I1633,0,-4),
IF(I1633&lt;&gt;OFFSET(I1633,-1,0),OFFSET(I1633,-1,0)/OFFSET(I1633,0,-4),""))</f>
        <v/>
      </c>
      <c r="L1633" t="str">
        <f t="shared" ca="1" si="309"/>
        <v>cu</v>
      </c>
      <c r="M1633" t="s">
        <v>81</v>
      </c>
      <c r="N1633" t="s">
        <v>147</v>
      </c>
      <c r="O1633">
        <v>10750</v>
      </c>
      <c r="P1633" t="str">
        <f t="shared" si="300"/>
        <v/>
      </c>
      <c r="Q1633" t="str">
        <f t="shared" ca="1" si="307"/>
        <v>cu</v>
      </c>
      <c r="R1633" t="s">
        <v>81</v>
      </c>
      <c r="S1633" t="s">
        <v>147</v>
      </c>
      <c r="T1633">
        <v>5375</v>
      </c>
      <c r="U1633" t="str">
        <f t="shared" ca="1" si="306"/>
        <v>cu</v>
      </c>
      <c r="V1633" t="str">
        <f t="shared" si="301"/>
        <v>GO</v>
      </c>
      <c r="W1633">
        <f t="shared" si="302"/>
        <v>10750</v>
      </c>
      <c r="X1633" t="str">
        <f t="shared" ca="1" si="303"/>
        <v>cu</v>
      </c>
      <c r="Y1633" t="str">
        <f t="shared" si="304"/>
        <v>GO</v>
      </c>
      <c r="Z1633">
        <f t="shared" si="305"/>
        <v>5375</v>
      </c>
    </row>
    <row r="1634" spans="1:26">
      <c r="A1634" t="str">
        <f t="shared" si="310"/>
        <v>rt5</v>
      </c>
      <c r="B1634" t="str">
        <f t="shared" si="311"/>
        <v>루틴5</v>
      </c>
      <c r="C1634">
        <v>213</v>
      </c>
      <c r="D1634">
        <v>258</v>
      </c>
      <c r="E1634">
        <f t="shared" ca="1" si="308"/>
        <v>19211</v>
      </c>
      <c r="F1634">
        <f ca="1">(60+SUMIF(OFFSET(N1634,-$C1634+1,0,$C1634),"EN",OFFSET(O1634,-$C1634+1,0,$C1634)))*SummonTypeTable!$Q$2</f>
        <v>6453.333333333333</v>
      </c>
      <c r="G1634" t="str">
        <f ca="1">IF(C1634=1,60*SummonTypeTable!$Q$2-OFFSET(F1634,0,-1),
IF(F1634&lt;&gt;OFFSET(F1634,-1,0),OFFSET(F1634,-1,0)-OFFSET(F1634,0,-1),""))</f>
        <v/>
      </c>
      <c r="H1634" t="str">
        <f ca="1">IF(C1634=1,60*SummonTypeTable!$Q$2/OFFSET(F1634,0,-1),
IF(F1634&lt;&gt;OFFSET(F1634,-1,0),OFFSET(F1634,-1,0)/OFFSET(F1634,0,-1),""))</f>
        <v/>
      </c>
      <c r="I1634">
        <f ca="1">(60+SUMIF(OFFSET(N1634,-$C1634+1,0,$C1634),"EN",OFFSET(O1634,-$C1634+1,0,$C1634))+SUMIF(OFFSET(S1634,-$C1634+1,0,$C1634),"EN",OFFSET(T1634,-$C1634+1,0,$C1634)))*SummonTypeTable!$Q$2</f>
        <v>6453.333333333333</v>
      </c>
      <c r="J1634" t="str">
        <f ca="1">IF(C1634=1,60*SummonTypeTable!$Q$2-OFFSET(I1634,0,-4),
IF(I1634&lt;&gt;OFFSET(I1634,-1,0),OFFSET(I1634,-1,0)-OFFSET(I1634,0,-4),""))</f>
        <v/>
      </c>
      <c r="K1634" t="str">
        <f ca="1">IF(C1634=1,60*SummonTypeTable!$Q$2/OFFSET(I1634,0,-4),
IF(I1634&lt;&gt;OFFSET(I1634,-1,0),OFFSET(I1634,-1,0)/OFFSET(I1634,0,-4),""))</f>
        <v/>
      </c>
      <c r="L1634" t="str">
        <f t="shared" ca="1" si="309"/>
        <v>it</v>
      </c>
      <c r="M1634" t="s">
        <v>139</v>
      </c>
      <c r="N1634" t="s">
        <v>158</v>
      </c>
      <c r="O1634">
        <v>3</v>
      </c>
      <c r="P1634" t="str">
        <f t="shared" si="300"/>
        <v/>
      </c>
      <c r="Q1634" t="str">
        <f t="shared" ca="1" si="307"/>
        <v>cu</v>
      </c>
      <c r="R1634" t="s">
        <v>81</v>
      </c>
      <c r="S1634" t="s">
        <v>147</v>
      </c>
      <c r="T1634">
        <v>5400</v>
      </c>
      <c r="U1634" t="str">
        <f t="shared" ca="1" si="306"/>
        <v>it</v>
      </c>
      <c r="V1634" t="str">
        <f t="shared" si="301"/>
        <v>Cash_sEquipGacha</v>
      </c>
      <c r="W1634">
        <f t="shared" si="302"/>
        <v>3</v>
      </c>
      <c r="X1634" t="str">
        <f t="shared" ca="1" si="303"/>
        <v>cu</v>
      </c>
      <c r="Y1634" t="str">
        <f t="shared" si="304"/>
        <v>GO</v>
      </c>
      <c r="Z1634">
        <f t="shared" si="305"/>
        <v>5400</v>
      </c>
    </row>
    <row r="1635" spans="1:26">
      <c r="A1635" t="str">
        <f t="shared" si="310"/>
        <v>rt5</v>
      </c>
      <c r="B1635" t="str">
        <f t="shared" si="311"/>
        <v>루틴5</v>
      </c>
      <c r="C1635">
        <v>214</v>
      </c>
      <c r="D1635">
        <v>513</v>
      </c>
      <c r="E1635">
        <f t="shared" ca="1" si="308"/>
        <v>19724</v>
      </c>
      <c r="F1635">
        <f ca="1">(60+SUMIF(OFFSET(N1635,-$C1635+1,0,$C1635),"EN",OFFSET(O1635,-$C1635+1,0,$C1635)))*SummonTypeTable!$Q$2</f>
        <v>6453.333333333333</v>
      </c>
      <c r="G1635" t="str">
        <f ca="1">IF(C1635=1,60*SummonTypeTable!$Q$2-OFFSET(F1635,0,-1),
IF(F1635&lt;&gt;OFFSET(F1635,-1,0),OFFSET(F1635,-1,0)-OFFSET(F1635,0,-1),""))</f>
        <v/>
      </c>
      <c r="H1635" t="str">
        <f ca="1">IF(C1635=1,60*SummonTypeTable!$Q$2/OFFSET(F1635,0,-1),
IF(F1635&lt;&gt;OFFSET(F1635,-1,0),OFFSET(F1635,-1,0)/OFFSET(F1635,0,-1),""))</f>
        <v/>
      </c>
      <c r="I1635">
        <f ca="1">(60+SUMIF(OFFSET(N1635,-$C1635+1,0,$C1635),"EN",OFFSET(O1635,-$C1635+1,0,$C1635))+SUMIF(OFFSET(S1635,-$C1635+1,0,$C1635),"EN",OFFSET(T1635,-$C1635+1,0,$C1635)))*SummonTypeTable!$Q$2</f>
        <v>6453.333333333333</v>
      </c>
      <c r="J1635" t="str">
        <f ca="1">IF(C1635=1,60*SummonTypeTable!$Q$2-OFFSET(I1635,0,-4),
IF(I1635&lt;&gt;OFFSET(I1635,-1,0),OFFSET(I1635,-1,0)-OFFSET(I1635,0,-4),""))</f>
        <v/>
      </c>
      <c r="K1635" t="str">
        <f ca="1">IF(C1635=1,60*SummonTypeTable!$Q$2/OFFSET(I1635,0,-4),
IF(I1635&lt;&gt;OFFSET(I1635,-1,0),OFFSET(I1635,-1,0)/OFFSET(I1635,0,-4),""))</f>
        <v/>
      </c>
      <c r="L1635" t="str">
        <f t="shared" ca="1" si="309"/>
        <v>cu</v>
      </c>
      <c r="M1635" t="s">
        <v>81</v>
      </c>
      <c r="N1635" t="s">
        <v>153</v>
      </c>
      <c r="O1635">
        <v>36</v>
      </c>
      <c r="P1635" t="str">
        <f t="shared" si="300"/>
        <v/>
      </c>
      <c r="Q1635" t="str">
        <f t="shared" ca="1" si="307"/>
        <v>cu</v>
      </c>
      <c r="R1635" t="s">
        <v>81</v>
      </c>
      <c r="S1635" t="s">
        <v>153</v>
      </c>
      <c r="T1635">
        <v>12</v>
      </c>
      <c r="U1635" t="str">
        <f t="shared" ca="1" si="306"/>
        <v>cu</v>
      </c>
      <c r="V1635" t="str">
        <f t="shared" si="301"/>
        <v>DI</v>
      </c>
      <c r="W1635">
        <f t="shared" si="302"/>
        <v>36</v>
      </c>
      <c r="X1635" t="str">
        <f t="shared" ca="1" si="303"/>
        <v>cu</v>
      </c>
      <c r="Y1635" t="str">
        <f t="shared" si="304"/>
        <v>DI</v>
      </c>
      <c r="Z1635">
        <f t="shared" si="305"/>
        <v>12</v>
      </c>
    </row>
    <row r="1636" spans="1:26">
      <c r="A1636" t="str">
        <f t="shared" si="310"/>
        <v>rt5</v>
      </c>
      <c r="B1636" t="str">
        <f t="shared" si="311"/>
        <v>루틴5</v>
      </c>
      <c r="C1636">
        <v>215</v>
      </c>
      <c r="D1636">
        <v>135</v>
      </c>
      <c r="E1636">
        <f t="shared" ca="1" si="308"/>
        <v>19859</v>
      </c>
      <c r="F1636">
        <f ca="1">(60+SUMIF(OFFSET(N1636,-$C1636+1,0,$C1636),"EN",OFFSET(O1636,-$C1636+1,0,$C1636)))*SummonTypeTable!$Q$2</f>
        <v>6453.333333333333</v>
      </c>
      <c r="G1636" t="str">
        <f ca="1">IF(C1636=1,60*SummonTypeTable!$Q$2-OFFSET(F1636,0,-1),
IF(F1636&lt;&gt;OFFSET(F1636,-1,0),OFFSET(F1636,-1,0)-OFFSET(F1636,0,-1),""))</f>
        <v/>
      </c>
      <c r="H1636" t="str">
        <f ca="1">IF(C1636=1,60*SummonTypeTable!$Q$2/OFFSET(F1636,0,-1),
IF(F1636&lt;&gt;OFFSET(F1636,-1,0),OFFSET(F1636,-1,0)/OFFSET(F1636,0,-1),""))</f>
        <v/>
      </c>
      <c r="I1636">
        <f ca="1">(60+SUMIF(OFFSET(N1636,-$C1636+1,0,$C1636),"EN",OFFSET(O1636,-$C1636+1,0,$C1636))+SUMIF(OFFSET(S1636,-$C1636+1,0,$C1636),"EN",OFFSET(T1636,-$C1636+1,0,$C1636)))*SummonTypeTable!$Q$2</f>
        <v>6453.333333333333</v>
      </c>
      <c r="J1636" t="str">
        <f ca="1">IF(C1636=1,60*SummonTypeTable!$Q$2-OFFSET(I1636,0,-4),
IF(I1636&lt;&gt;OFFSET(I1636,-1,0),OFFSET(I1636,-1,0)-OFFSET(I1636,0,-4),""))</f>
        <v/>
      </c>
      <c r="K1636" t="str">
        <f ca="1">IF(C1636=1,60*SummonTypeTable!$Q$2/OFFSET(I1636,0,-4),
IF(I1636&lt;&gt;OFFSET(I1636,-1,0),OFFSET(I1636,-1,0)/OFFSET(I1636,0,-4),""))</f>
        <v/>
      </c>
      <c r="L1636" t="str">
        <f t="shared" ca="1" si="309"/>
        <v>cu</v>
      </c>
      <c r="M1636" t="s">
        <v>81</v>
      </c>
      <c r="N1636" t="s">
        <v>147</v>
      </c>
      <c r="O1636">
        <v>10900</v>
      </c>
      <c r="P1636" t="str">
        <f t="shared" si="300"/>
        <v/>
      </c>
      <c r="Q1636" t="str">
        <f t="shared" ca="1" si="307"/>
        <v>cu</v>
      </c>
      <c r="R1636" t="s">
        <v>81</v>
      </c>
      <c r="S1636" t="s">
        <v>147</v>
      </c>
      <c r="T1636">
        <v>5450</v>
      </c>
      <c r="U1636" t="str">
        <f t="shared" ca="1" si="306"/>
        <v>cu</v>
      </c>
      <c r="V1636" t="str">
        <f t="shared" si="301"/>
        <v>GO</v>
      </c>
      <c r="W1636">
        <f t="shared" si="302"/>
        <v>10900</v>
      </c>
      <c r="X1636" t="str">
        <f t="shared" ca="1" si="303"/>
        <v>cu</v>
      </c>
      <c r="Y1636" t="str">
        <f t="shared" si="304"/>
        <v>GO</v>
      </c>
      <c r="Z1636">
        <f t="shared" si="305"/>
        <v>5450</v>
      </c>
    </row>
    <row r="1637" spans="1:26">
      <c r="A1637" t="str">
        <f t="shared" si="310"/>
        <v>rt5</v>
      </c>
      <c r="B1637" t="str">
        <f t="shared" si="311"/>
        <v>루틴5</v>
      </c>
      <c r="C1637">
        <v>216</v>
      </c>
      <c r="D1637">
        <v>284</v>
      </c>
      <c r="E1637">
        <f t="shared" ca="1" si="308"/>
        <v>20143</v>
      </c>
      <c r="F1637">
        <f ca="1">(60+SUMIF(OFFSET(N1637,-$C1637+1,0,$C1637),"EN",OFFSET(O1637,-$C1637+1,0,$C1637)))*SummonTypeTable!$Q$2</f>
        <v>6453.333333333333</v>
      </c>
      <c r="G1637" t="str">
        <f ca="1">IF(C1637=1,60*SummonTypeTable!$Q$2-OFFSET(F1637,0,-1),
IF(F1637&lt;&gt;OFFSET(F1637,-1,0),OFFSET(F1637,-1,0)-OFFSET(F1637,0,-1),""))</f>
        <v/>
      </c>
      <c r="H1637" t="str">
        <f ca="1">IF(C1637=1,60*SummonTypeTable!$Q$2/OFFSET(F1637,0,-1),
IF(F1637&lt;&gt;OFFSET(F1637,-1,0),OFFSET(F1637,-1,0)/OFFSET(F1637,0,-1),""))</f>
        <v/>
      </c>
      <c r="I1637">
        <f ca="1">(60+SUMIF(OFFSET(N1637,-$C1637+1,0,$C1637),"EN",OFFSET(O1637,-$C1637+1,0,$C1637))+SUMIF(OFFSET(S1637,-$C1637+1,0,$C1637),"EN",OFFSET(T1637,-$C1637+1,0,$C1637)))*SummonTypeTable!$Q$2</f>
        <v>6453.333333333333</v>
      </c>
      <c r="J1637" t="str">
        <f ca="1">IF(C1637=1,60*SummonTypeTable!$Q$2-OFFSET(I1637,0,-4),
IF(I1637&lt;&gt;OFFSET(I1637,-1,0),OFFSET(I1637,-1,0)-OFFSET(I1637,0,-4),""))</f>
        <v/>
      </c>
      <c r="K1637" t="str">
        <f ca="1">IF(C1637=1,60*SummonTypeTable!$Q$2/OFFSET(I1637,0,-4),
IF(I1637&lt;&gt;OFFSET(I1637,-1,0),OFFSET(I1637,-1,0)/OFFSET(I1637,0,-4),""))</f>
        <v/>
      </c>
      <c r="L1637" t="str">
        <f t="shared" ca="1" si="309"/>
        <v>it</v>
      </c>
      <c r="M1637" t="s">
        <v>139</v>
      </c>
      <c r="N1637" t="s">
        <v>138</v>
      </c>
      <c r="O1637">
        <v>20</v>
      </c>
      <c r="P1637" t="str">
        <f t="shared" si="300"/>
        <v/>
      </c>
      <c r="Q1637" t="str">
        <f t="shared" ca="1" si="307"/>
        <v>cu</v>
      </c>
      <c r="R1637" t="s">
        <v>81</v>
      </c>
      <c r="S1637" t="s">
        <v>147</v>
      </c>
      <c r="T1637">
        <v>5475</v>
      </c>
      <c r="U1637" t="str">
        <f t="shared" ca="1" si="306"/>
        <v>it</v>
      </c>
      <c r="V1637" t="str">
        <f t="shared" si="301"/>
        <v>Cash_sSpellGacha</v>
      </c>
      <c r="W1637">
        <f t="shared" si="302"/>
        <v>20</v>
      </c>
      <c r="X1637" t="str">
        <f t="shared" ca="1" si="303"/>
        <v>cu</v>
      </c>
      <c r="Y1637" t="str">
        <f t="shared" si="304"/>
        <v>GO</v>
      </c>
      <c r="Z1637">
        <f t="shared" si="305"/>
        <v>5475</v>
      </c>
    </row>
    <row r="1638" spans="1:26">
      <c r="A1638" t="str">
        <f t="shared" si="310"/>
        <v>rt5</v>
      </c>
      <c r="B1638" t="str">
        <f t="shared" si="311"/>
        <v>루틴5</v>
      </c>
      <c r="C1638">
        <v>217</v>
      </c>
      <c r="D1638">
        <v>481</v>
      </c>
      <c r="E1638">
        <f t="shared" ca="1" si="308"/>
        <v>20624</v>
      </c>
      <c r="F1638">
        <f ca="1">(60+SUMIF(OFFSET(N1638,-$C1638+1,0,$C1638),"EN",OFFSET(O1638,-$C1638+1,0,$C1638)))*SummonTypeTable!$Q$2</f>
        <v>6760</v>
      </c>
      <c r="G1638">
        <f ca="1">IF(C1638=1,60*SummonTypeTable!$Q$2-OFFSET(F1638,0,-1),
IF(F1638&lt;&gt;OFFSET(F1638,-1,0),OFFSET(F1638,-1,0)-OFFSET(F1638,0,-1),""))</f>
        <v>-14170.666666666668</v>
      </c>
      <c r="H1638">
        <f ca="1">IF(C1638=1,60*SummonTypeTable!$Q$2/OFFSET(F1638,0,-1),
IF(F1638&lt;&gt;OFFSET(F1638,-1,0),OFFSET(F1638,-1,0)/OFFSET(F1638,0,-1),""))</f>
        <v>0.31290405999482801</v>
      </c>
      <c r="I1638">
        <f ca="1">(60+SUMIF(OFFSET(N1638,-$C1638+1,0,$C1638),"EN",OFFSET(O1638,-$C1638+1,0,$C1638))+SUMIF(OFFSET(S1638,-$C1638+1,0,$C1638),"EN",OFFSET(T1638,-$C1638+1,0,$C1638)))*SummonTypeTable!$Q$2</f>
        <v>6760</v>
      </c>
      <c r="J1638">
        <f ca="1">IF(C1638=1,60*SummonTypeTable!$Q$2-OFFSET(I1638,0,-4),
IF(I1638&lt;&gt;OFFSET(I1638,-1,0),OFFSET(I1638,-1,0)-OFFSET(I1638,0,-4),""))</f>
        <v>-14170.666666666668</v>
      </c>
      <c r="K1638">
        <f ca="1">IF(C1638=1,60*SummonTypeTable!$Q$2/OFFSET(I1638,0,-4),
IF(I1638&lt;&gt;OFFSET(I1638,-1,0),OFFSET(I1638,-1,0)/OFFSET(I1638,0,-4),""))</f>
        <v>0.31290405999482801</v>
      </c>
      <c r="L1638" t="str">
        <f t="shared" ca="1" si="309"/>
        <v>cu</v>
      </c>
      <c r="M1638" t="s">
        <v>81</v>
      </c>
      <c r="N1638" t="s">
        <v>146</v>
      </c>
      <c r="O1638">
        <v>460</v>
      </c>
      <c r="P1638" t="str">
        <f t="shared" si="300"/>
        <v>에너지너무많음</v>
      </c>
      <c r="Q1638" t="str">
        <f t="shared" ca="1" si="307"/>
        <v>cu</v>
      </c>
      <c r="R1638" t="s">
        <v>81</v>
      </c>
      <c r="S1638" t="s">
        <v>147</v>
      </c>
      <c r="T1638">
        <v>5500</v>
      </c>
      <c r="U1638" t="str">
        <f t="shared" ca="1" si="306"/>
        <v>cu</v>
      </c>
      <c r="V1638" t="str">
        <f t="shared" si="301"/>
        <v>EN</v>
      </c>
      <c r="W1638">
        <f t="shared" si="302"/>
        <v>460</v>
      </c>
      <c r="X1638" t="str">
        <f t="shared" ca="1" si="303"/>
        <v>cu</v>
      </c>
      <c r="Y1638" t="str">
        <f t="shared" si="304"/>
        <v>GO</v>
      </c>
      <c r="Z1638">
        <f t="shared" si="305"/>
        <v>5500</v>
      </c>
    </row>
    <row r="1639" spans="1:26">
      <c r="A1639" t="str">
        <f t="shared" si="310"/>
        <v>rt5</v>
      </c>
      <c r="B1639" t="str">
        <f t="shared" si="311"/>
        <v>루틴5</v>
      </c>
      <c r="C1639">
        <v>218</v>
      </c>
      <c r="D1639">
        <v>87</v>
      </c>
      <c r="E1639">
        <f t="shared" ca="1" si="308"/>
        <v>20711</v>
      </c>
      <c r="F1639">
        <f ca="1">(60+SUMIF(OFFSET(N1639,-$C1639+1,0,$C1639),"EN",OFFSET(O1639,-$C1639+1,0,$C1639)))*SummonTypeTable!$Q$2</f>
        <v>6760</v>
      </c>
      <c r="G1639" t="str">
        <f ca="1">IF(C1639=1,60*SummonTypeTable!$Q$2-OFFSET(F1639,0,-1),
IF(F1639&lt;&gt;OFFSET(F1639,-1,0),OFFSET(F1639,-1,0)-OFFSET(F1639,0,-1),""))</f>
        <v/>
      </c>
      <c r="H1639" t="str">
        <f ca="1">IF(C1639=1,60*SummonTypeTable!$Q$2/OFFSET(F1639,0,-1),
IF(F1639&lt;&gt;OFFSET(F1639,-1,0),OFFSET(F1639,-1,0)/OFFSET(F1639,0,-1),""))</f>
        <v/>
      </c>
      <c r="I1639">
        <f ca="1">(60+SUMIF(OFFSET(N1639,-$C1639+1,0,$C1639),"EN",OFFSET(O1639,-$C1639+1,0,$C1639))+SUMIF(OFFSET(S1639,-$C1639+1,0,$C1639),"EN",OFFSET(T1639,-$C1639+1,0,$C1639)))*SummonTypeTable!$Q$2</f>
        <v>6760</v>
      </c>
      <c r="J1639" t="str">
        <f ca="1">IF(C1639=1,60*SummonTypeTable!$Q$2-OFFSET(I1639,0,-4),
IF(I1639&lt;&gt;OFFSET(I1639,-1,0),OFFSET(I1639,-1,0)-OFFSET(I1639,0,-4),""))</f>
        <v/>
      </c>
      <c r="K1639" t="str">
        <f ca="1">IF(C1639=1,60*SummonTypeTable!$Q$2/OFFSET(I1639,0,-4),
IF(I1639&lt;&gt;OFFSET(I1639,-1,0),OFFSET(I1639,-1,0)/OFFSET(I1639,0,-4),""))</f>
        <v/>
      </c>
      <c r="L1639" t="str">
        <f t="shared" ca="1" si="309"/>
        <v>it</v>
      </c>
      <c r="M1639" t="s">
        <v>139</v>
      </c>
      <c r="N1639" t="s">
        <v>140</v>
      </c>
      <c r="O1639">
        <v>1</v>
      </c>
      <c r="P1639" t="str">
        <f t="shared" si="300"/>
        <v/>
      </c>
      <c r="Q1639" t="str">
        <f t="shared" ca="1" si="307"/>
        <v>cu</v>
      </c>
      <c r="R1639" t="s">
        <v>81</v>
      </c>
      <c r="S1639" t="s">
        <v>147</v>
      </c>
      <c r="T1639">
        <v>5525</v>
      </c>
      <c r="U1639" t="str">
        <f t="shared" ca="1" si="306"/>
        <v>it</v>
      </c>
      <c r="V1639" t="str">
        <f t="shared" si="301"/>
        <v>Cash_sCharacterGacha</v>
      </c>
      <c r="W1639">
        <f t="shared" si="302"/>
        <v>1</v>
      </c>
      <c r="X1639" t="str">
        <f t="shared" ca="1" si="303"/>
        <v>cu</v>
      </c>
      <c r="Y1639" t="str">
        <f t="shared" si="304"/>
        <v>GO</v>
      </c>
      <c r="Z1639">
        <f t="shared" si="305"/>
        <v>5525</v>
      </c>
    </row>
    <row r="1640" spans="1:26">
      <c r="A1640" t="str">
        <f t="shared" si="310"/>
        <v>rt5</v>
      </c>
      <c r="B1640" t="str">
        <f t="shared" si="311"/>
        <v>루틴5</v>
      </c>
      <c r="C1640">
        <v>219</v>
      </c>
      <c r="D1640">
        <v>247</v>
      </c>
      <c r="E1640">
        <f t="shared" ca="1" si="308"/>
        <v>20958</v>
      </c>
      <c r="F1640">
        <f ca="1">(60+SUMIF(OFFSET(N1640,-$C1640+1,0,$C1640),"EN",OFFSET(O1640,-$C1640+1,0,$C1640)))*SummonTypeTable!$Q$2</f>
        <v>6760</v>
      </c>
      <c r="G1640" t="str">
        <f ca="1">IF(C1640=1,60*SummonTypeTable!$Q$2-OFFSET(F1640,0,-1),
IF(F1640&lt;&gt;OFFSET(F1640,-1,0),OFFSET(F1640,-1,0)-OFFSET(F1640,0,-1),""))</f>
        <v/>
      </c>
      <c r="H1640" t="str">
        <f ca="1">IF(C1640=1,60*SummonTypeTable!$Q$2/OFFSET(F1640,0,-1),
IF(F1640&lt;&gt;OFFSET(F1640,-1,0),OFFSET(F1640,-1,0)/OFFSET(F1640,0,-1),""))</f>
        <v/>
      </c>
      <c r="I1640">
        <f ca="1">(60+SUMIF(OFFSET(N1640,-$C1640+1,0,$C1640),"EN",OFFSET(O1640,-$C1640+1,0,$C1640))+SUMIF(OFFSET(S1640,-$C1640+1,0,$C1640),"EN",OFFSET(T1640,-$C1640+1,0,$C1640)))*SummonTypeTable!$Q$2</f>
        <v>6760</v>
      </c>
      <c r="J1640" t="str">
        <f ca="1">IF(C1640=1,60*SummonTypeTable!$Q$2-OFFSET(I1640,0,-4),
IF(I1640&lt;&gt;OFFSET(I1640,-1,0),OFFSET(I1640,-1,0)-OFFSET(I1640,0,-4),""))</f>
        <v/>
      </c>
      <c r="K1640" t="str">
        <f ca="1">IF(C1640=1,60*SummonTypeTable!$Q$2/OFFSET(I1640,0,-4),
IF(I1640&lt;&gt;OFFSET(I1640,-1,0),OFFSET(I1640,-1,0)/OFFSET(I1640,0,-4),""))</f>
        <v/>
      </c>
      <c r="L1640" t="str">
        <f t="shared" ca="1" si="309"/>
        <v>cu</v>
      </c>
      <c r="M1640" t="s">
        <v>81</v>
      </c>
      <c r="N1640" t="s">
        <v>147</v>
      </c>
      <c r="O1640">
        <v>11100</v>
      </c>
      <c r="P1640" t="str">
        <f t="shared" si="300"/>
        <v/>
      </c>
      <c r="Q1640" t="str">
        <f t="shared" ca="1" si="307"/>
        <v>cu</v>
      </c>
      <c r="R1640" t="s">
        <v>81</v>
      </c>
      <c r="S1640" t="s">
        <v>147</v>
      </c>
      <c r="T1640">
        <v>5550</v>
      </c>
      <c r="U1640" t="str">
        <f t="shared" ca="1" si="306"/>
        <v>cu</v>
      </c>
      <c r="V1640" t="str">
        <f t="shared" si="301"/>
        <v>GO</v>
      </c>
      <c r="W1640">
        <f t="shared" si="302"/>
        <v>11100</v>
      </c>
      <c r="X1640" t="str">
        <f t="shared" ca="1" si="303"/>
        <v>cu</v>
      </c>
      <c r="Y1640" t="str">
        <f t="shared" si="304"/>
        <v>GO</v>
      </c>
      <c r="Z1640">
        <f t="shared" si="305"/>
        <v>5550</v>
      </c>
    </row>
    <row r="1641" spans="1:26">
      <c r="A1641" t="str">
        <f t="shared" si="310"/>
        <v>rt5</v>
      </c>
      <c r="B1641" t="str">
        <f t="shared" si="311"/>
        <v>루틴5</v>
      </c>
      <c r="C1641">
        <v>220</v>
      </c>
      <c r="D1641">
        <v>594</v>
      </c>
      <c r="E1641">
        <f t="shared" ca="1" si="308"/>
        <v>21552</v>
      </c>
      <c r="F1641">
        <f ca="1">(60+SUMIF(OFFSET(N1641,-$C1641+1,0,$C1641),"EN",OFFSET(O1641,-$C1641+1,0,$C1641)))*SummonTypeTable!$Q$2</f>
        <v>7090</v>
      </c>
      <c r="G1641">
        <f ca="1">IF(C1641=1,60*SummonTypeTable!$Q$2-OFFSET(F1641,0,-1),
IF(F1641&lt;&gt;OFFSET(F1641,-1,0),OFFSET(F1641,-1,0)-OFFSET(F1641,0,-1),""))</f>
        <v>-14792</v>
      </c>
      <c r="H1641">
        <f ca="1">IF(C1641=1,60*SummonTypeTable!$Q$2/OFFSET(F1641,0,-1),
IF(F1641&lt;&gt;OFFSET(F1641,-1,0),OFFSET(F1641,-1,0)/OFFSET(F1641,0,-1),""))</f>
        <v>0.31365998515219007</v>
      </c>
      <c r="I1641">
        <f ca="1">(60+SUMIF(OFFSET(N1641,-$C1641+1,0,$C1641),"EN",OFFSET(O1641,-$C1641+1,0,$C1641))+SUMIF(OFFSET(S1641,-$C1641+1,0,$C1641),"EN",OFFSET(T1641,-$C1641+1,0,$C1641)))*SummonTypeTable!$Q$2</f>
        <v>7090</v>
      </c>
      <c r="J1641">
        <f ca="1">IF(C1641=1,60*SummonTypeTable!$Q$2-OFFSET(I1641,0,-4),
IF(I1641&lt;&gt;OFFSET(I1641,-1,0),OFFSET(I1641,-1,0)-OFFSET(I1641,0,-4),""))</f>
        <v>-14792</v>
      </c>
      <c r="K1641">
        <f ca="1">IF(C1641=1,60*SummonTypeTable!$Q$2/OFFSET(I1641,0,-4),
IF(I1641&lt;&gt;OFFSET(I1641,-1,0),OFFSET(I1641,-1,0)/OFFSET(I1641,0,-4),""))</f>
        <v>0.31365998515219007</v>
      </c>
      <c r="L1641" t="str">
        <f t="shared" ca="1" si="309"/>
        <v>cu</v>
      </c>
      <c r="M1641" t="s">
        <v>81</v>
      </c>
      <c r="N1641" t="s">
        <v>146</v>
      </c>
      <c r="O1641">
        <v>495</v>
      </c>
      <c r="P1641" t="str">
        <f t="shared" si="300"/>
        <v>에너지너무많음</v>
      </c>
      <c r="Q1641" t="str">
        <f t="shared" ca="1" si="307"/>
        <v>cu</v>
      </c>
      <c r="R1641" t="s">
        <v>81</v>
      </c>
      <c r="S1641" t="s">
        <v>147</v>
      </c>
      <c r="T1641">
        <v>5575</v>
      </c>
      <c r="U1641" t="str">
        <f t="shared" ca="1" si="306"/>
        <v>cu</v>
      </c>
      <c r="V1641" t="str">
        <f t="shared" si="301"/>
        <v>EN</v>
      </c>
      <c r="W1641">
        <f t="shared" si="302"/>
        <v>495</v>
      </c>
      <c r="X1641" t="str">
        <f t="shared" ca="1" si="303"/>
        <v>cu</v>
      </c>
      <c r="Y1641" t="str">
        <f t="shared" si="304"/>
        <v>GO</v>
      </c>
      <c r="Z1641">
        <f t="shared" si="305"/>
        <v>5575</v>
      </c>
    </row>
    <row r="1642" spans="1:26">
      <c r="A1642" t="str">
        <f t="shared" si="310"/>
        <v>rt5</v>
      </c>
      <c r="B1642" t="str">
        <f t="shared" si="311"/>
        <v>루틴5</v>
      </c>
      <c r="C1642">
        <v>221</v>
      </c>
      <c r="D1642">
        <v>120</v>
      </c>
      <c r="E1642">
        <f t="shared" ca="1" si="308"/>
        <v>21672</v>
      </c>
      <c r="F1642">
        <f ca="1">(60+SUMIF(OFFSET(N1642,-$C1642+1,0,$C1642),"EN",OFFSET(O1642,-$C1642+1,0,$C1642)))*SummonTypeTable!$Q$2</f>
        <v>7090</v>
      </c>
      <c r="G1642" t="str">
        <f ca="1">IF(C1642=1,60*SummonTypeTable!$Q$2-OFFSET(F1642,0,-1),
IF(F1642&lt;&gt;OFFSET(F1642,-1,0),OFFSET(F1642,-1,0)-OFFSET(F1642,0,-1),""))</f>
        <v/>
      </c>
      <c r="H1642" t="str">
        <f ca="1">IF(C1642=1,60*SummonTypeTable!$Q$2/OFFSET(F1642,0,-1),
IF(F1642&lt;&gt;OFFSET(F1642,-1,0),OFFSET(F1642,-1,0)/OFFSET(F1642,0,-1),""))</f>
        <v/>
      </c>
      <c r="I1642">
        <f ca="1">(60+SUMIF(OFFSET(N1642,-$C1642+1,0,$C1642),"EN",OFFSET(O1642,-$C1642+1,0,$C1642))+SUMIF(OFFSET(S1642,-$C1642+1,0,$C1642),"EN",OFFSET(T1642,-$C1642+1,0,$C1642)))*SummonTypeTable!$Q$2</f>
        <v>7090</v>
      </c>
      <c r="J1642" t="str">
        <f ca="1">IF(C1642=1,60*SummonTypeTable!$Q$2-OFFSET(I1642,0,-4),
IF(I1642&lt;&gt;OFFSET(I1642,-1,0),OFFSET(I1642,-1,0)-OFFSET(I1642,0,-4),""))</f>
        <v/>
      </c>
      <c r="K1642" t="str">
        <f ca="1">IF(C1642=1,60*SummonTypeTable!$Q$2/OFFSET(I1642,0,-4),
IF(I1642&lt;&gt;OFFSET(I1642,-1,0),OFFSET(I1642,-1,0)/OFFSET(I1642,0,-4),""))</f>
        <v/>
      </c>
      <c r="L1642" t="str">
        <f t="shared" ca="1" si="309"/>
        <v>it</v>
      </c>
      <c r="M1642" t="s">
        <v>139</v>
      </c>
      <c r="N1642" t="s">
        <v>158</v>
      </c>
      <c r="O1642">
        <v>2</v>
      </c>
      <c r="P1642" t="str">
        <f t="shared" si="300"/>
        <v/>
      </c>
      <c r="Q1642" t="str">
        <f t="shared" ca="1" si="307"/>
        <v>cu</v>
      </c>
      <c r="R1642" t="s">
        <v>81</v>
      </c>
      <c r="S1642" t="s">
        <v>147</v>
      </c>
      <c r="T1642">
        <v>5600</v>
      </c>
      <c r="U1642" t="str">
        <f t="shared" ca="1" si="306"/>
        <v>it</v>
      </c>
      <c r="V1642" t="str">
        <f t="shared" si="301"/>
        <v>Cash_sEquipGacha</v>
      </c>
      <c r="W1642">
        <f t="shared" si="302"/>
        <v>2</v>
      </c>
      <c r="X1642" t="str">
        <f t="shared" ca="1" si="303"/>
        <v>cu</v>
      </c>
      <c r="Y1642" t="str">
        <f t="shared" si="304"/>
        <v>GO</v>
      </c>
      <c r="Z1642">
        <f t="shared" si="305"/>
        <v>5600</v>
      </c>
    </row>
    <row r="1643" spans="1:26">
      <c r="A1643" t="str">
        <f t="shared" si="310"/>
        <v>rt5</v>
      </c>
      <c r="B1643" t="str">
        <f t="shared" si="311"/>
        <v>루틴5</v>
      </c>
      <c r="C1643">
        <v>222</v>
      </c>
      <c r="D1643">
        <v>250</v>
      </c>
      <c r="E1643">
        <f t="shared" ca="1" si="308"/>
        <v>21922</v>
      </c>
      <c r="F1643">
        <f ca="1">(60+SUMIF(OFFSET(N1643,-$C1643+1,0,$C1643),"EN",OFFSET(O1643,-$C1643+1,0,$C1643)))*SummonTypeTable!$Q$2</f>
        <v>7090</v>
      </c>
      <c r="G1643" t="str">
        <f ca="1">IF(C1643=1,60*SummonTypeTable!$Q$2-OFFSET(F1643,0,-1),
IF(F1643&lt;&gt;OFFSET(F1643,-1,0),OFFSET(F1643,-1,0)-OFFSET(F1643,0,-1),""))</f>
        <v/>
      </c>
      <c r="H1643" t="str">
        <f ca="1">IF(C1643=1,60*SummonTypeTable!$Q$2/OFFSET(F1643,0,-1),
IF(F1643&lt;&gt;OFFSET(F1643,-1,0),OFFSET(F1643,-1,0)/OFFSET(F1643,0,-1),""))</f>
        <v/>
      </c>
      <c r="I1643">
        <f ca="1">(60+SUMIF(OFFSET(N1643,-$C1643+1,0,$C1643),"EN",OFFSET(O1643,-$C1643+1,0,$C1643))+SUMIF(OFFSET(S1643,-$C1643+1,0,$C1643),"EN",OFFSET(T1643,-$C1643+1,0,$C1643)))*SummonTypeTable!$Q$2</f>
        <v>7090</v>
      </c>
      <c r="J1643" t="str">
        <f ca="1">IF(C1643=1,60*SummonTypeTable!$Q$2-OFFSET(I1643,0,-4),
IF(I1643&lt;&gt;OFFSET(I1643,-1,0),OFFSET(I1643,-1,0)-OFFSET(I1643,0,-4),""))</f>
        <v/>
      </c>
      <c r="K1643" t="str">
        <f ca="1">IF(C1643=1,60*SummonTypeTable!$Q$2/OFFSET(I1643,0,-4),
IF(I1643&lt;&gt;OFFSET(I1643,-1,0),OFFSET(I1643,-1,0)/OFFSET(I1643,0,-4),""))</f>
        <v/>
      </c>
      <c r="L1643" t="str">
        <f t="shared" ca="1" si="309"/>
        <v>cu</v>
      </c>
      <c r="M1643" t="s">
        <v>81</v>
      </c>
      <c r="N1643" t="s">
        <v>147</v>
      </c>
      <c r="O1643">
        <v>11250</v>
      </c>
      <c r="P1643" t="str">
        <f t="shared" si="300"/>
        <v/>
      </c>
      <c r="Q1643" t="str">
        <f t="shared" ca="1" si="307"/>
        <v>cu</v>
      </c>
      <c r="R1643" t="s">
        <v>81</v>
      </c>
      <c r="S1643" t="s">
        <v>147</v>
      </c>
      <c r="T1643">
        <v>5625</v>
      </c>
      <c r="U1643" t="str">
        <f t="shared" ca="1" si="306"/>
        <v>cu</v>
      </c>
      <c r="V1643" t="str">
        <f t="shared" si="301"/>
        <v>GO</v>
      </c>
      <c r="W1643">
        <f t="shared" si="302"/>
        <v>11250</v>
      </c>
      <c r="X1643" t="str">
        <f t="shared" ca="1" si="303"/>
        <v>cu</v>
      </c>
      <c r="Y1643" t="str">
        <f t="shared" si="304"/>
        <v>GO</v>
      </c>
      <c r="Z1643">
        <f t="shared" si="305"/>
        <v>5625</v>
      </c>
    </row>
    <row r="1644" spans="1:26">
      <c r="A1644" t="str">
        <f t="shared" si="310"/>
        <v>rt5</v>
      </c>
      <c r="B1644" t="str">
        <f t="shared" si="311"/>
        <v>루틴5</v>
      </c>
      <c r="C1644">
        <v>223</v>
      </c>
      <c r="D1644">
        <v>586</v>
      </c>
      <c r="E1644">
        <f t="shared" ca="1" si="308"/>
        <v>22508</v>
      </c>
      <c r="F1644">
        <f ca="1">(60+SUMIF(OFFSET(N1644,-$C1644+1,0,$C1644),"EN",OFFSET(O1644,-$C1644+1,0,$C1644)))*SummonTypeTable!$Q$2</f>
        <v>7443.333333333333</v>
      </c>
      <c r="G1644">
        <f ca="1">IF(C1644=1,60*SummonTypeTable!$Q$2-OFFSET(F1644,0,-1),
IF(F1644&lt;&gt;OFFSET(F1644,-1,0),OFFSET(F1644,-1,0)-OFFSET(F1644,0,-1),""))</f>
        <v>-15418</v>
      </c>
      <c r="H1644">
        <f ca="1">IF(C1644=1,60*SummonTypeTable!$Q$2/OFFSET(F1644,0,-1),
IF(F1644&lt;&gt;OFFSET(F1644,-1,0),OFFSET(F1644,-1,0)/OFFSET(F1644,0,-1),""))</f>
        <v>0.31499911142704817</v>
      </c>
      <c r="I1644">
        <f ca="1">(60+SUMIF(OFFSET(N1644,-$C1644+1,0,$C1644),"EN",OFFSET(O1644,-$C1644+1,0,$C1644))+SUMIF(OFFSET(S1644,-$C1644+1,0,$C1644),"EN",OFFSET(T1644,-$C1644+1,0,$C1644)))*SummonTypeTable!$Q$2</f>
        <v>7443.333333333333</v>
      </c>
      <c r="J1644">
        <f ca="1">IF(C1644=1,60*SummonTypeTable!$Q$2-OFFSET(I1644,0,-4),
IF(I1644&lt;&gt;OFFSET(I1644,-1,0),OFFSET(I1644,-1,0)-OFFSET(I1644,0,-4),""))</f>
        <v>-15418</v>
      </c>
      <c r="K1644">
        <f ca="1">IF(C1644=1,60*SummonTypeTable!$Q$2/OFFSET(I1644,0,-4),
IF(I1644&lt;&gt;OFFSET(I1644,-1,0),OFFSET(I1644,-1,0)/OFFSET(I1644,0,-4),""))</f>
        <v>0.31499911142704817</v>
      </c>
      <c r="L1644" t="str">
        <f t="shared" ca="1" si="309"/>
        <v>cu</v>
      </c>
      <c r="M1644" t="s">
        <v>81</v>
      </c>
      <c r="N1644" t="s">
        <v>146</v>
      </c>
      <c r="O1644">
        <v>530</v>
      </c>
      <c r="P1644" t="str">
        <f t="shared" si="300"/>
        <v>에너지너무많음</v>
      </c>
      <c r="Q1644" t="str">
        <f t="shared" ca="1" si="307"/>
        <v>cu</v>
      </c>
      <c r="R1644" t="s">
        <v>81</v>
      </c>
      <c r="S1644" t="s">
        <v>147</v>
      </c>
      <c r="T1644">
        <v>5650</v>
      </c>
      <c r="U1644" t="str">
        <f t="shared" ca="1" si="306"/>
        <v>cu</v>
      </c>
      <c r="V1644" t="str">
        <f t="shared" si="301"/>
        <v>EN</v>
      </c>
      <c r="W1644">
        <f t="shared" si="302"/>
        <v>530</v>
      </c>
      <c r="X1644" t="str">
        <f t="shared" ca="1" si="303"/>
        <v>cu</v>
      </c>
      <c r="Y1644" t="str">
        <f t="shared" si="304"/>
        <v>GO</v>
      </c>
      <c r="Z1644">
        <f t="shared" si="305"/>
        <v>5650</v>
      </c>
    </row>
    <row r="1645" spans="1:26">
      <c r="A1645" t="str">
        <f t="shared" si="310"/>
        <v>rt5</v>
      </c>
      <c r="B1645" t="str">
        <f t="shared" si="311"/>
        <v>루틴5</v>
      </c>
      <c r="C1645">
        <v>224</v>
      </c>
      <c r="D1645">
        <v>136</v>
      </c>
      <c r="E1645">
        <f t="shared" ca="1" si="308"/>
        <v>22644</v>
      </c>
      <c r="F1645">
        <f ca="1">(60+SUMIF(OFFSET(N1645,-$C1645+1,0,$C1645),"EN",OFFSET(O1645,-$C1645+1,0,$C1645)))*SummonTypeTable!$Q$2</f>
        <v>7443.333333333333</v>
      </c>
      <c r="G1645" t="str">
        <f ca="1">IF(C1645=1,60*SummonTypeTable!$Q$2-OFFSET(F1645,0,-1),
IF(F1645&lt;&gt;OFFSET(F1645,-1,0),OFFSET(F1645,-1,0)-OFFSET(F1645,0,-1),""))</f>
        <v/>
      </c>
      <c r="H1645" t="str">
        <f ca="1">IF(C1645=1,60*SummonTypeTable!$Q$2/OFFSET(F1645,0,-1),
IF(F1645&lt;&gt;OFFSET(F1645,-1,0),OFFSET(F1645,-1,0)/OFFSET(F1645,0,-1),""))</f>
        <v/>
      </c>
      <c r="I1645">
        <f ca="1">(60+SUMIF(OFFSET(N1645,-$C1645+1,0,$C1645),"EN",OFFSET(O1645,-$C1645+1,0,$C1645))+SUMIF(OFFSET(S1645,-$C1645+1,0,$C1645),"EN",OFFSET(T1645,-$C1645+1,0,$C1645)))*SummonTypeTable!$Q$2</f>
        <v>7443.333333333333</v>
      </c>
      <c r="J1645" t="str">
        <f ca="1">IF(C1645=1,60*SummonTypeTable!$Q$2-OFFSET(I1645,0,-4),
IF(I1645&lt;&gt;OFFSET(I1645,-1,0),OFFSET(I1645,-1,0)-OFFSET(I1645,0,-4),""))</f>
        <v/>
      </c>
      <c r="K1645" t="str">
        <f ca="1">IF(C1645=1,60*SummonTypeTable!$Q$2/OFFSET(I1645,0,-4),
IF(I1645&lt;&gt;OFFSET(I1645,-1,0),OFFSET(I1645,-1,0)/OFFSET(I1645,0,-4),""))</f>
        <v/>
      </c>
      <c r="L1645" t="str">
        <f t="shared" ca="1" si="309"/>
        <v>it</v>
      </c>
      <c r="M1645" t="s">
        <v>139</v>
      </c>
      <c r="N1645" t="s">
        <v>140</v>
      </c>
      <c r="O1645">
        <v>2</v>
      </c>
      <c r="P1645" t="str">
        <f t="shared" si="300"/>
        <v/>
      </c>
      <c r="Q1645" t="str">
        <f t="shared" ca="1" si="307"/>
        <v>cu</v>
      </c>
      <c r="R1645" t="s">
        <v>81</v>
      </c>
      <c r="S1645" t="s">
        <v>147</v>
      </c>
      <c r="T1645">
        <v>5675</v>
      </c>
      <c r="U1645" t="str">
        <f t="shared" ca="1" si="306"/>
        <v>it</v>
      </c>
      <c r="V1645" t="str">
        <f t="shared" si="301"/>
        <v>Cash_sCharacterGacha</v>
      </c>
      <c r="W1645">
        <f t="shared" si="302"/>
        <v>2</v>
      </c>
      <c r="X1645" t="str">
        <f t="shared" ca="1" si="303"/>
        <v>cu</v>
      </c>
      <c r="Y1645" t="str">
        <f t="shared" si="304"/>
        <v>GO</v>
      </c>
      <c r="Z1645">
        <f t="shared" si="305"/>
        <v>5675</v>
      </c>
    </row>
    <row r="1646" spans="1:26">
      <c r="A1646" t="str">
        <f t="shared" si="310"/>
        <v>rt5</v>
      </c>
      <c r="B1646" t="str">
        <f t="shared" si="311"/>
        <v>루틴5</v>
      </c>
      <c r="C1646">
        <v>225</v>
      </c>
      <c r="D1646">
        <v>158</v>
      </c>
      <c r="E1646">
        <f t="shared" ca="1" si="308"/>
        <v>22802</v>
      </c>
      <c r="F1646">
        <f ca="1">(60+SUMIF(OFFSET(N1646,-$C1646+1,0,$C1646),"EN",OFFSET(O1646,-$C1646+1,0,$C1646)))*SummonTypeTable!$Q$2</f>
        <v>7443.333333333333</v>
      </c>
      <c r="G1646" t="str">
        <f ca="1">IF(C1646=1,60*SummonTypeTable!$Q$2-OFFSET(F1646,0,-1),
IF(F1646&lt;&gt;OFFSET(F1646,-1,0),OFFSET(F1646,-1,0)-OFFSET(F1646,0,-1),""))</f>
        <v/>
      </c>
      <c r="H1646" t="str">
        <f ca="1">IF(C1646=1,60*SummonTypeTable!$Q$2/OFFSET(F1646,0,-1),
IF(F1646&lt;&gt;OFFSET(F1646,-1,0),OFFSET(F1646,-1,0)/OFFSET(F1646,0,-1),""))</f>
        <v/>
      </c>
      <c r="I1646">
        <f ca="1">(60+SUMIF(OFFSET(N1646,-$C1646+1,0,$C1646),"EN",OFFSET(O1646,-$C1646+1,0,$C1646))+SUMIF(OFFSET(S1646,-$C1646+1,0,$C1646),"EN",OFFSET(T1646,-$C1646+1,0,$C1646)))*SummonTypeTable!$Q$2</f>
        <v>7443.333333333333</v>
      </c>
      <c r="J1646" t="str">
        <f ca="1">IF(C1646=1,60*SummonTypeTable!$Q$2-OFFSET(I1646,0,-4),
IF(I1646&lt;&gt;OFFSET(I1646,-1,0),OFFSET(I1646,-1,0)-OFFSET(I1646,0,-4),""))</f>
        <v/>
      </c>
      <c r="K1646" t="str">
        <f ca="1">IF(C1646=1,60*SummonTypeTable!$Q$2/OFFSET(I1646,0,-4),
IF(I1646&lt;&gt;OFFSET(I1646,-1,0),OFFSET(I1646,-1,0)/OFFSET(I1646,0,-4),""))</f>
        <v/>
      </c>
      <c r="L1646" t="str">
        <f t="shared" ca="1" si="309"/>
        <v>cu</v>
      </c>
      <c r="M1646" t="s">
        <v>81</v>
      </c>
      <c r="N1646" t="s">
        <v>147</v>
      </c>
      <c r="O1646">
        <v>11400</v>
      </c>
      <c r="P1646" t="str">
        <f t="shared" si="300"/>
        <v/>
      </c>
      <c r="Q1646" t="str">
        <f t="shared" ca="1" si="307"/>
        <v>cu</v>
      </c>
      <c r="R1646" t="s">
        <v>81</v>
      </c>
      <c r="S1646" t="s">
        <v>147</v>
      </c>
      <c r="T1646">
        <v>5700</v>
      </c>
      <c r="U1646" t="str">
        <f t="shared" ca="1" si="306"/>
        <v>cu</v>
      </c>
      <c r="V1646" t="str">
        <f t="shared" si="301"/>
        <v>GO</v>
      </c>
      <c r="W1646">
        <f t="shared" si="302"/>
        <v>11400</v>
      </c>
      <c r="X1646" t="str">
        <f t="shared" ca="1" si="303"/>
        <v>cu</v>
      </c>
      <c r="Y1646" t="str">
        <f t="shared" si="304"/>
        <v>GO</v>
      </c>
      <c r="Z1646">
        <f t="shared" si="305"/>
        <v>5700</v>
      </c>
    </row>
    <row r="1647" spans="1:26">
      <c r="A1647" t="str">
        <f t="shared" si="310"/>
        <v>rt5</v>
      </c>
      <c r="B1647" t="str">
        <f t="shared" si="311"/>
        <v>루틴5</v>
      </c>
      <c r="C1647">
        <v>226</v>
      </c>
      <c r="D1647">
        <v>174</v>
      </c>
      <c r="E1647">
        <f t="shared" ca="1" si="308"/>
        <v>22976</v>
      </c>
      <c r="F1647">
        <f ca="1">(60+SUMIF(OFFSET(N1647,-$C1647+1,0,$C1647),"EN",OFFSET(O1647,-$C1647+1,0,$C1647)))*SummonTypeTable!$Q$2</f>
        <v>7443.333333333333</v>
      </c>
      <c r="G1647" t="str">
        <f ca="1">IF(C1647=1,60*SummonTypeTable!$Q$2-OFFSET(F1647,0,-1),
IF(F1647&lt;&gt;OFFSET(F1647,-1,0),OFFSET(F1647,-1,0)-OFFSET(F1647,0,-1),""))</f>
        <v/>
      </c>
      <c r="H1647" t="str">
        <f ca="1">IF(C1647=1,60*SummonTypeTable!$Q$2/OFFSET(F1647,0,-1),
IF(F1647&lt;&gt;OFFSET(F1647,-1,0),OFFSET(F1647,-1,0)/OFFSET(F1647,0,-1),""))</f>
        <v/>
      </c>
      <c r="I1647">
        <f ca="1">(60+SUMIF(OFFSET(N1647,-$C1647+1,0,$C1647),"EN",OFFSET(O1647,-$C1647+1,0,$C1647))+SUMIF(OFFSET(S1647,-$C1647+1,0,$C1647),"EN",OFFSET(T1647,-$C1647+1,0,$C1647)))*SummonTypeTable!$Q$2</f>
        <v>7443.333333333333</v>
      </c>
      <c r="J1647" t="str">
        <f ca="1">IF(C1647=1,60*SummonTypeTable!$Q$2-OFFSET(I1647,0,-4),
IF(I1647&lt;&gt;OFFSET(I1647,-1,0),OFFSET(I1647,-1,0)-OFFSET(I1647,0,-4),""))</f>
        <v/>
      </c>
      <c r="K1647" t="str">
        <f ca="1">IF(C1647=1,60*SummonTypeTable!$Q$2/OFFSET(I1647,0,-4),
IF(I1647&lt;&gt;OFFSET(I1647,-1,0),OFFSET(I1647,-1,0)/OFFSET(I1647,0,-4),""))</f>
        <v/>
      </c>
      <c r="L1647" t="str">
        <f t="shared" ca="1" si="309"/>
        <v>it</v>
      </c>
      <c r="M1647" t="s">
        <v>139</v>
      </c>
      <c r="N1647" t="s">
        <v>138</v>
      </c>
      <c r="O1647">
        <v>10</v>
      </c>
      <c r="P1647" t="str">
        <f t="shared" si="300"/>
        <v/>
      </c>
      <c r="Q1647" t="str">
        <f t="shared" ca="1" si="307"/>
        <v>cu</v>
      </c>
      <c r="R1647" t="s">
        <v>81</v>
      </c>
      <c r="S1647" t="s">
        <v>147</v>
      </c>
      <c r="T1647">
        <v>5725</v>
      </c>
      <c r="U1647" t="str">
        <f t="shared" ca="1" si="306"/>
        <v>it</v>
      </c>
      <c r="V1647" t="str">
        <f t="shared" si="301"/>
        <v>Cash_sSpellGacha</v>
      </c>
      <c r="W1647">
        <f t="shared" si="302"/>
        <v>10</v>
      </c>
      <c r="X1647" t="str">
        <f t="shared" ca="1" si="303"/>
        <v>cu</v>
      </c>
      <c r="Y1647" t="str">
        <f t="shared" si="304"/>
        <v>GO</v>
      </c>
      <c r="Z1647">
        <f t="shared" si="305"/>
        <v>5725</v>
      </c>
    </row>
    <row r="1648" spans="1:26">
      <c r="A1648" t="str">
        <f t="shared" si="310"/>
        <v>rt5</v>
      </c>
      <c r="B1648" t="str">
        <f t="shared" si="311"/>
        <v>루틴5</v>
      </c>
      <c r="C1648">
        <v>227</v>
      </c>
      <c r="D1648">
        <v>516</v>
      </c>
      <c r="E1648">
        <f t="shared" ca="1" si="308"/>
        <v>23492</v>
      </c>
      <c r="F1648">
        <f ca="1">(60+SUMIF(OFFSET(N1648,-$C1648+1,0,$C1648),"EN",OFFSET(O1648,-$C1648+1,0,$C1648)))*SummonTypeTable!$Q$2</f>
        <v>7820</v>
      </c>
      <c r="G1648">
        <f ca="1">IF(C1648=1,60*SummonTypeTable!$Q$2-OFFSET(F1648,0,-1),
IF(F1648&lt;&gt;OFFSET(F1648,-1,0),OFFSET(F1648,-1,0)-OFFSET(F1648,0,-1),""))</f>
        <v>-16048.666666666668</v>
      </c>
      <c r="H1648">
        <f ca="1">IF(C1648=1,60*SummonTypeTable!$Q$2/OFFSET(F1648,0,-1),
IF(F1648&lt;&gt;OFFSET(F1648,-1,0),OFFSET(F1648,-1,0)/OFFSET(F1648,0,-1),""))</f>
        <v>0.31684545093365118</v>
      </c>
      <c r="I1648">
        <f ca="1">(60+SUMIF(OFFSET(N1648,-$C1648+1,0,$C1648),"EN",OFFSET(O1648,-$C1648+1,0,$C1648))+SUMIF(OFFSET(S1648,-$C1648+1,0,$C1648),"EN",OFFSET(T1648,-$C1648+1,0,$C1648)))*SummonTypeTable!$Q$2</f>
        <v>7820</v>
      </c>
      <c r="J1648">
        <f ca="1">IF(C1648=1,60*SummonTypeTable!$Q$2-OFFSET(I1648,0,-4),
IF(I1648&lt;&gt;OFFSET(I1648,-1,0),OFFSET(I1648,-1,0)-OFFSET(I1648,0,-4),""))</f>
        <v>-16048.666666666668</v>
      </c>
      <c r="K1648">
        <f ca="1">IF(C1648=1,60*SummonTypeTable!$Q$2/OFFSET(I1648,0,-4),
IF(I1648&lt;&gt;OFFSET(I1648,-1,0),OFFSET(I1648,-1,0)/OFFSET(I1648,0,-4),""))</f>
        <v>0.31684545093365118</v>
      </c>
      <c r="L1648" t="str">
        <f t="shared" ca="1" si="309"/>
        <v>cu</v>
      </c>
      <c r="M1648" t="s">
        <v>81</v>
      </c>
      <c r="N1648" t="s">
        <v>146</v>
      </c>
      <c r="O1648">
        <v>565</v>
      </c>
      <c r="P1648" t="str">
        <f t="shared" si="300"/>
        <v>에너지너무많음</v>
      </c>
      <c r="Q1648" t="str">
        <f t="shared" ca="1" si="307"/>
        <v>cu</v>
      </c>
      <c r="R1648" t="s">
        <v>81</v>
      </c>
      <c r="S1648" t="s">
        <v>147</v>
      </c>
      <c r="T1648">
        <v>5750</v>
      </c>
      <c r="U1648" t="str">
        <f t="shared" ca="1" si="306"/>
        <v>cu</v>
      </c>
      <c r="V1648" t="str">
        <f t="shared" si="301"/>
        <v>EN</v>
      </c>
      <c r="W1648">
        <f t="shared" si="302"/>
        <v>565</v>
      </c>
      <c r="X1648" t="str">
        <f t="shared" ca="1" si="303"/>
        <v>cu</v>
      </c>
      <c r="Y1648" t="str">
        <f t="shared" si="304"/>
        <v>GO</v>
      </c>
      <c r="Z1648">
        <f t="shared" si="305"/>
        <v>5750</v>
      </c>
    </row>
    <row r="1649" spans="1:26">
      <c r="A1649" t="str">
        <f t="shared" si="310"/>
        <v>rt5</v>
      </c>
      <c r="B1649" t="str">
        <f t="shared" si="311"/>
        <v>루틴5</v>
      </c>
      <c r="C1649">
        <v>228</v>
      </c>
      <c r="D1649">
        <v>150</v>
      </c>
      <c r="E1649">
        <f t="shared" ca="1" si="308"/>
        <v>23642</v>
      </c>
      <c r="F1649">
        <f ca="1">(60+SUMIF(OFFSET(N1649,-$C1649+1,0,$C1649),"EN",OFFSET(O1649,-$C1649+1,0,$C1649)))*SummonTypeTable!$Q$2</f>
        <v>7820</v>
      </c>
      <c r="G1649" t="str">
        <f ca="1">IF(C1649=1,60*SummonTypeTable!$Q$2-OFFSET(F1649,0,-1),
IF(F1649&lt;&gt;OFFSET(F1649,-1,0),OFFSET(F1649,-1,0)-OFFSET(F1649,0,-1),""))</f>
        <v/>
      </c>
      <c r="H1649" t="str">
        <f ca="1">IF(C1649=1,60*SummonTypeTable!$Q$2/OFFSET(F1649,0,-1),
IF(F1649&lt;&gt;OFFSET(F1649,-1,0),OFFSET(F1649,-1,0)/OFFSET(F1649,0,-1),""))</f>
        <v/>
      </c>
      <c r="I1649">
        <f ca="1">(60+SUMIF(OFFSET(N1649,-$C1649+1,0,$C1649),"EN",OFFSET(O1649,-$C1649+1,0,$C1649))+SUMIF(OFFSET(S1649,-$C1649+1,0,$C1649),"EN",OFFSET(T1649,-$C1649+1,0,$C1649)))*SummonTypeTable!$Q$2</f>
        <v>7820</v>
      </c>
      <c r="J1649" t="str">
        <f ca="1">IF(C1649=1,60*SummonTypeTable!$Q$2-OFFSET(I1649,0,-4),
IF(I1649&lt;&gt;OFFSET(I1649,-1,0),OFFSET(I1649,-1,0)-OFFSET(I1649,0,-4),""))</f>
        <v/>
      </c>
      <c r="K1649" t="str">
        <f ca="1">IF(C1649=1,60*SummonTypeTable!$Q$2/OFFSET(I1649,0,-4),
IF(I1649&lt;&gt;OFFSET(I1649,-1,0),OFFSET(I1649,-1,0)/OFFSET(I1649,0,-4),""))</f>
        <v/>
      </c>
      <c r="L1649" t="str">
        <f t="shared" ca="1" si="309"/>
        <v>cu</v>
      </c>
      <c r="M1649" t="s">
        <v>81</v>
      </c>
      <c r="N1649" t="s">
        <v>147</v>
      </c>
      <c r="O1649">
        <v>11550</v>
      </c>
      <c r="P1649" t="str">
        <f t="shared" si="300"/>
        <v/>
      </c>
      <c r="Q1649" t="str">
        <f t="shared" ca="1" si="307"/>
        <v>cu</v>
      </c>
      <c r="R1649" t="s">
        <v>81</v>
      </c>
      <c r="S1649" t="s">
        <v>147</v>
      </c>
      <c r="T1649">
        <v>5775</v>
      </c>
      <c r="U1649" t="str">
        <f t="shared" ca="1" si="306"/>
        <v>cu</v>
      </c>
      <c r="V1649" t="str">
        <f t="shared" si="301"/>
        <v>GO</v>
      </c>
      <c r="W1649">
        <f t="shared" si="302"/>
        <v>11550</v>
      </c>
      <c r="X1649" t="str">
        <f t="shared" ca="1" si="303"/>
        <v>cu</v>
      </c>
      <c r="Y1649" t="str">
        <f t="shared" si="304"/>
        <v>GO</v>
      </c>
      <c r="Z1649">
        <f t="shared" si="305"/>
        <v>5775</v>
      </c>
    </row>
    <row r="1650" spans="1:26">
      <c r="A1650" t="str">
        <f t="shared" si="310"/>
        <v>rt5</v>
      </c>
      <c r="B1650" t="str">
        <f t="shared" si="311"/>
        <v>루틴5</v>
      </c>
      <c r="C1650">
        <v>229</v>
      </c>
      <c r="D1650">
        <v>200</v>
      </c>
      <c r="E1650">
        <f t="shared" ca="1" si="308"/>
        <v>23842</v>
      </c>
      <c r="F1650">
        <f ca="1">(60+SUMIF(OFFSET(N1650,-$C1650+1,0,$C1650),"EN",OFFSET(O1650,-$C1650+1,0,$C1650)))*SummonTypeTable!$Q$2</f>
        <v>7820</v>
      </c>
      <c r="G1650" t="str">
        <f ca="1">IF(C1650=1,60*SummonTypeTable!$Q$2-OFFSET(F1650,0,-1),
IF(F1650&lt;&gt;OFFSET(F1650,-1,0),OFFSET(F1650,-1,0)-OFFSET(F1650,0,-1),""))</f>
        <v/>
      </c>
      <c r="H1650" t="str">
        <f ca="1">IF(C1650=1,60*SummonTypeTable!$Q$2/OFFSET(F1650,0,-1),
IF(F1650&lt;&gt;OFFSET(F1650,-1,0),OFFSET(F1650,-1,0)/OFFSET(F1650,0,-1),""))</f>
        <v/>
      </c>
      <c r="I1650">
        <f ca="1">(60+SUMIF(OFFSET(N1650,-$C1650+1,0,$C1650),"EN",OFFSET(O1650,-$C1650+1,0,$C1650))+SUMIF(OFFSET(S1650,-$C1650+1,0,$C1650),"EN",OFFSET(T1650,-$C1650+1,0,$C1650)))*SummonTypeTable!$Q$2</f>
        <v>7820</v>
      </c>
      <c r="J1650" t="str">
        <f ca="1">IF(C1650=1,60*SummonTypeTable!$Q$2-OFFSET(I1650,0,-4),
IF(I1650&lt;&gt;OFFSET(I1650,-1,0),OFFSET(I1650,-1,0)-OFFSET(I1650,0,-4),""))</f>
        <v/>
      </c>
      <c r="K1650" t="str">
        <f ca="1">IF(C1650=1,60*SummonTypeTable!$Q$2/OFFSET(I1650,0,-4),
IF(I1650&lt;&gt;OFFSET(I1650,-1,0),OFFSET(I1650,-1,0)/OFFSET(I1650,0,-4),""))</f>
        <v/>
      </c>
      <c r="L1650" t="str">
        <f t="shared" ca="1" si="309"/>
        <v>it</v>
      </c>
      <c r="M1650" t="s">
        <v>139</v>
      </c>
      <c r="N1650" t="s">
        <v>138</v>
      </c>
      <c r="O1650">
        <v>30</v>
      </c>
      <c r="P1650" t="str">
        <f t="shared" si="300"/>
        <v/>
      </c>
      <c r="Q1650" t="str">
        <f t="shared" ca="1" si="307"/>
        <v>cu</v>
      </c>
      <c r="R1650" t="s">
        <v>81</v>
      </c>
      <c r="S1650" t="s">
        <v>147</v>
      </c>
      <c r="T1650">
        <v>5800</v>
      </c>
      <c r="U1650" t="str">
        <f t="shared" ca="1" si="306"/>
        <v>it</v>
      </c>
      <c r="V1650" t="str">
        <f t="shared" si="301"/>
        <v>Cash_sSpellGacha</v>
      </c>
      <c r="W1650">
        <f t="shared" si="302"/>
        <v>30</v>
      </c>
      <c r="X1650" t="str">
        <f t="shared" ca="1" si="303"/>
        <v>cu</v>
      </c>
      <c r="Y1650" t="str">
        <f t="shared" si="304"/>
        <v>GO</v>
      </c>
      <c r="Z1650">
        <f t="shared" si="305"/>
        <v>5800</v>
      </c>
    </row>
    <row r="1651" spans="1:26">
      <c r="A1651" t="str">
        <f t="shared" si="310"/>
        <v>rt5</v>
      </c>
      <c r="B1651" t="str">
        <f t="shared" si="311"/>
        <v>루틴5</v>
      </c>
      <c r="C1651">
        <v>230</v>
      </c>
      <c r="D1651">
        <v>662</v>
      </c>
      <c r="E1651">
        <f t="shared" ca="1" si="308"/>
        <v>24504</v>
      </c>
      <c r="F1651">
        <f ca="1">(60+SUMIF(OFFSET(N1651,-$C1651+1,0,$C1651),"EN",OFFSET(O1651,-$C1651+1,0,$C1651)))*SummonTypeTable!$Q$2</f>
        <v>7820</v>
      </c>
      <c r="G1651" t="str">
        <f ca="1">IF(C1651=1,60*SummonTypeTable!$Q$2-OFFSET(F1651,0,-1),
IF(F1651&lt;&gt;OFFSET(F1651,-1,0),OFFSET(F1651,-1,0)-OFFSET(F1651,0,-1),""))</f>
        <v/>
      </c>
      <c r="H1651" t="str">
        <f ca="1">IF(C1651=1,60*SummonTypeTable!$Q$2/OFFSET(F1651,0,-1),
IF(F1651&lt;&gt;OFFSET(F1651,-1,0),OFFSET(F1651,-1,0)/OFFSET(F1651,0,-1),""))</f>
        <v/>
      </c>
      <c r="I1651">
        <f ca="1">(60+SUMIF(OFFSET(N1651,-$C1651+1,0,$C1651),"EN",OFFSET(O1651,-$C1651+1,0,$C1651))+SUMIF(OFFSET(S1651,-$C1651+1,0,$C1651),"EN",OFFSET(T1651,-$C1651+1,0,$C1651)))*SummonTypeTable!$Q$2</f>
        <v>7820</v>
      </c>
      <c r="J1651" t="str">
        <f ca="1">IF(C1651=1,60*SummonTypeTable!$Q$2-OFFSET(I1651,0,-4),
IF(I1651&lt;&gt;OFFSET(I1651,-1,0),OFFSET(I1651,-1,0)-OFFSET(I1651,0,-4),""))</f>
        <v/>
      </c>
      <c r="K1651" t="str">
        <f ca="1">IF(C1651=1,60*SummonTypeTable!$Q$2/OFFSET(I1651,0,-4),
IF(I1651&lt;&gt;OFFSET(I1651,-1,0),OFFSET(I1651,-1,0)/OFFSET(I1651,0,-4),""))</f>
        <v/>
      </c>
      <c r="L1651" t="str">
        <f t="shared" ca="1" si="309"/>
        <v>cu</v>
      </c>
      <c r="M1651" t="s">
        <v>81</v>
      </c>
      <c r="N1651" t="s">
        <v>153</v>
      </c>
      <c r="O1651">
        <v>39</v>
      </c>
      <c r="P1651" t="str">
        <f t="shared" si="300"/>
        <v/>
      </c>
      <c r="Q1651" t="str">
        <f t="shared" ca="1" si="307"/>
        <v>cu</v>
      </c>
      <c r="R1651" t="s">
        <v>81</v>
      </c>
      <c r="S1651" t="s">
        <v>153</v>
      </c>
      <c r="T1651">
        <v>13</v>
      </c>
      <c r="U1651" t="str">
        <f t="shared" ca="1" si="306"/>
        <v>cu</v>
      </c>
      <c r="V1651" t="str">
        <f t="shared" si="301"/>
        <v>DI</v>
      </c>
      <c r="W1651">
        <f t="shared" si="302"/>
        <v>39</v>
      </c>
      <c r="X1651" t="str">
        <f t="shared" ca="1" si="303"/>
        <v>cu</v>
      </c>
      <c r="Y1651" t="str">
        <f t="shared" si="304"/>
        <v>DI</v>
      </c>
      <c r="Z1651">
        <f t="shared" si="305"/>
        <v>13</v>
      </c>
    </row>
    <row r="1652" spans="1:26">
      <c r="A1652" t="str">
        <f t="shared" si="310"/>
        <v>rt5</v>
      </c>
      <c r="B1652" t="str">
        <f t="shared" si="311"/>
        <v>루틴5</v>
      </c>
      <c r="C1652">
        <v>231</v>
      </c>
      <c r="D1652">
        <v>139</v>
      </c>
      <c r="E1652">
        <f t="shared" ca="1" si="308"/>
        <v>24643</v>
      </c>
      <c r="F1652">
        <f ca="1">(60+SUMIF(OFFSET(N1652,-$C1652+1,0,$C1652),"EN",OFFSET(O1652,-$C1652+1,0,$C1652)))*SummonTypeTable!$Q$2</f>
        <v>7820</v>
      </c>
      <c r="G1652" t="str">
        <f ca="1">IF(C1652=1,60*SummonTypeTable!$Q$2-OFFSET(F1652,0,-1),
IF(F1652&lt;&gt;OFFSET(F1652,-1,0),OFFSET(F1652,-1,0)-OFFSET(F1652,0,-1),""))</f>
        <v/>
      </c>
      <c r="H1652" t="str">
        <f ca="1">IF(C1652=1,60*SummonTypeTable!$Q$2/OFFSET(F1652,0,-1),
IF(F1652&lt;&gt;OFFSET(F1652,-1,0),OFFSET(F1652,-1,0)/OFFSET(F1652,0,-1),""))</f>
        <v/>
      </c>
      <c r="I1652">
        <f ca="1">(60+SUMIF(OFFSET(N1652,-$C1652+1,0,$C1652),"EN",OFFSET(O1652,-$C1652+1,0,$C1652))+SUMIF(OFFSET(S1652,-$C1652+1,0,$C1652),"EN",OFFSET(T1652,-$C1652+1,0,$C1652)))*SummonTypeTable!$Q$2</f>
        <v>7820</v>
      </c>
      <c r="J1652" t="str">
        <f ca="1">IF(C1652=1,60*SummonTypeTable!$Q$2-OFFSET(I1652,0,-4),
IF(I1652&lt;&gt;OFFSET(I1652,-1,0),OFFSET(I1652,-1,0)-OFFSET(I1652,0,-4),""))</f>
        <v/>
      </c>
      <c r="K1652" t="str">
        <f ca="1">IF(C1652=1,60*SummonTypeTable!$Q$2/OFFSET(I1652,0,-4),
IF(I1652&lt;&gt;OFFSET(I1652,-1,0),OFFSET(I1652,-1,0)/OFFSET(I1652,0,-4),""))</f>
        <v/>
      </c>
      <c r="L1652" t="str">
        <f t="shared" ca="1" si="309"/>
        <v>cu</v>
      </c>
      <c r="M1652" t="s">
        <v>81</v>
      </c>
      <c r="N1652" t="s">
        <v>147</v>
      </c>
      <c r="O1652">
        <v>11700</v>
      </c>
      <c r="P1652" t="str">
        <f t="shared" si="300"/>
        <v/>
      </c>
      <c r="Q1652" t="str">
        <f t="shared" ca="1" si="307"/>
        <v>cu</v>
      </c>
      <c r="R1652" t="s">
        <v>81</v>
      </c>
      <c r="S1652" t="s">
        <v>147</v>
      </c>
      <c r="T1652">
        <v>5850</v>
      </c>
      <c r="U1652" t="str">
        <f t="shared" ca="1" si="306"/>
        <v>cu</v>
      </c>
      <c r="V1652" t="str">
        <f t="shared" si="301"/>
        <v>GO</v>
      </c>
      <c r="W1652">
        <f t="shared" si="302"/>
        <v>11700</v>
      </c>
      <c r="X1652" t="str">
        <f t="shared" ca="1" si="303"/>
        <v>cu</v>
      </c>
      <c r="Y1652" t="str">
        <f t="shared" si="304"/>
        <v>GO</v>
      </c>
      <c r="Z1652">
        <f t="shared" si="305"/>
        <v>5850</v>
      </c>
    </row>
    <row r="1653" spans="1:26">
      <c r="A1653" t="str">
        <f t="shared" si="310"/>
        <v>rt5</v>
      </c>
      <c r="B1653" t="str">
        <f t="shared" si="311"/>
        <v>루틴5</v>
      </c>
      <c r="C1653">
        <v>232</v>
      </c>
      <c r="D1653">
        <v>258</v>
      </c>
      <c r="E1653">
        <f t="shared" ca="1" si="308"/>
        <v>24901</v>
      </c>
      <c r="F1653">
        <f ca="1">(60+SUMIF(OFFSET(N1653,-$C1653+1,0,$C1653),"EN",OFFSET(O1653,-$C1653+1,0,$C1653)))*SummonTypeTable!$Q$2</f>
        <v>7820</v>
      </c>
      <c r="G1653" t="str">
        <f ca="1">IF(C1653=1,60*SummonTypeTable!$Q$2-OFFSET(F1653,0,-1),
IF(F1653&lt;&gt;OFFSET(F1653,-1,0),OFFSET(F1653,-1,0)-OFFSET(F1653,0,-1),""))</f>
        <v/>
      </c>
      <c r="H1653" t="str">
        <f ca="1">IF(C1653=1,60*SummonTypeTable!$Q$2/OFFSET(F1653,0,-1),
IF(F1653&lt;&gt;OFFSET(F1653,-1,0),OFFSET(F1653,-1,0)/OFFSET(F1653,0,-1),""))</f>
        <v/>
      </c>
      <c r="I1653">
        <f ca="1">(60+SUMIF(OFFSET(N1653,-$C1653+1,0,$C1653),"EN",OFFSET(O1653,-$C1653+1,0,$C1653))+SUMIF(OFFSET(S1653,-$C1653+1,0,$C1653),"EN",OFFSET(T1653,-$C1653+1,0,$C1653)))*SummonTypeTable!$Q$2</f>
        <v>7820</v>
      </c>
      <c r="J1653" t="str">
        <f ca="1">IF(C1653=1,60*SummonTypeTable!$Q$2-OFFSET(I1653,0,-4),
IF(I1653&lt;&gt;OFFSET(I1653,-1,0),OFFSET(I1653,-1,0)-OFFSET(I1653,0,-4),""))</f>
        <v/>
      </c>
      <c r="K1653" t="str">
        <f ca="1">IF(C1653=1,60*SummonTypeTable!$Q$2/OFFSET(I1653,0,-4),
IF(I1653&lt;&gt;OFFSET(I1653,-1,0),OFFSET(I1653,-1,0)/OFFSET(I1653,0,-4),""))</f>
        <v/>
      </c>
      <c r="L1653" t="str">
        <f t="shared" ca="1" si="309"/>
        <v>it</v>
      </c>
      <c r="M1653" t="s">
        <v>139</v>
      </c>
      <c r="N1653" t="s">
        <v>140</v>
      </c>
      <c r="O1653">
        <v>3</v>
      </c>
      <c r="P1653" t="str">
        <f t="shared" si="300"/>
        <v/>
      </c>
      <c r="Q1653" t="str">
        <f t="shared" ca="1" si="307"/>
        <v>cu</v>
      </c>
      <c r="R1653" t="s">
        <v>81</v>
      </c>
      <c r="S1653" t="s">
        <v>147</v>
      </c>
      <c r="T1653">
        <v>5875</v>
      </c>
      <c r="U1653" t="str">
        <f t="shared" ca="1" si="306"/>
        <v>it</v>
      </c>
      <c r="V1653" t="str">
        <f t="shared" si="301"/>
        <v>Cash_sCharacterGacha</v>
      </c>
      <c r="W1653">
        <f t="shared" si="302"/>
        <v>3</v>
      </c>
      <c r="X1653" t="str">
        <f t="shared" ca="1" si="303"/>
        <v>cu</v>
      </c>
      <c r="Y1653" t="str">
        <f t="shared" si="304"/>
        <v>GO</v>
      </c>
      <c r="Z1653">
        <f t="shared" si="305"/>
        <v>5875</v>
      </c>
    </row>
    <row r="1654" spans="1:26">
      <c r="A1654" t="str">
        <f t="shared" si="310"/>
        <v>rt5</v>
      </c>
      <c r="B1654" t="str">
        <f t="shared" si="311"/>
        <v>루틴5</v>
      </c>
      <c r="C1654">
        <v>233</v>
      </c>
      <c r="D1654">
        <v>643</v>
      </c>
      <c r="E1654">
        <f t="shared" ca="1" si="308"/>
        <v>25544</v>
      </c>
      <c r="F1654">
        <f ca="1">(60+SUMIF(OFFSET(N1654,-$C1654+1,0,$C1654),"EN",OFFSET(O1654,-$C1654+1,0,$C1654)))*SummonTypeTable!$Q$2</f>
        <v>8173.333333333333</v>
      </c>
      <c r="G1654">
        <f ca="1">IF(C1654=1,60*SummonTypeTable!$Q$2-OFFSET(F1654,0,-1),
IF(F1654&lt;&gt;OFFSET(F1654,-1,0),OFFSET(F1654,-1,0)-OFFSET(F1654,0,-1),""))</f>
        <v>-17724</v>
      </c>
      <c r="H1654">
        <f ca="1">IF(C1654=1,60*SummonTypeTable!$Q$2/OFFSET(F1654,0,-1),
IF(F1654&lt;&gt;OFFSET(F1654,-1,0),OFFSET(F1654,-1,0)/OFFSET(F1654,0,-1),""))</f>
        <v>0.30613842781083622</v>
      </c>
      <c r="I1654">
        <f ca="1">(60+SUMIF(OFFSET(N1654,-$C1654+1,0,$C1654),"EN",OFFSET(O1654,-$C1654+1,0,$C1654))+SUMIF(OFFSET(S1654,-$C1654+1,0,$C1654),"EN",OFFSET(T1654,-$C1654+1,0,$C1654)))*SummonTypeTable!$Q$2</f>
        <v>8173.333333333333</v>
      </c>
      <c r="J1654">
        <f ca="1">IF(C1654=1,60*SummonTypeTable!$Q$2-OFFSET(I1654,0,-4),
IF(I1654&lt;&gt;OFFSET(I1654,-1,0),OFFSET(I1654,-1,0)-OFFSET(I1654,0,-4),""))</f>
        <v>-17724</v>
      </c>
      <c r="K1654">
        <f ca="1">IF(C1654=1,60*SummonTypeTable!$Q$2/OFFSET(I1654,0,-4),
IF(I1654&lt;&gt;OFFSET(I1654,-1,0),OFFSET(I1654,-1,0)/OFFSET(I1654,0,-4),""))</f>
        <v>0.30613842781083622</v>
      </c>
      <c r="L1654" t="str">
        <f t="shared" ca="1" si="309"/>
        <v>cu</v>
      </c>
      <c r="M1654" t="s">
        <v>81</v>
      </c>
      <c r="N1654" t="s">
        <v>146</v>
      </c>
      <c r="O1654">
        <v>530</v>
      </c>
      <c r="P1654" t="str">
        <f t="shared" si="300"/>
        <v>에너지너무많음</v>
      </c>
      <c r="Q1654" t="str">
        <f t="shared" ca="1" si="307"/>
        <v>cu</v>
      </c>
      <c r="R1654" t="s">
        <v>81</v>
      </c>
      <c r="S1654" t="s">
        <v>147</v>
      </c>
      <c r="T1654">
        <v>5900</v>
      </c>
      <c r="U1654" t="str">
        <f t="shared" ca="1" si="306"/>
        <v>cu</v>
      </c>
      <c r="V1654" t="str">
        <f t="shared" si="301"/>
        <v>EN</v>
      </c>
      <c r="W1654">
        <f t="shared" si="302"/>
        <v>530</v>
      </c>
      <c r="X1654" t="str">
        <f t="shared" ca="1" si="303"/>
        <v>cu</v>
      </c>
      <c r="Y1654" t="str">
        <f t="shared" si="304"/>
        <v>GO</v>
      </c>
      <c r="Z1654">
        <f t="shared" si="305"/>
        <v>5900</v>
      </c>
    </row>
    <row r="1655" spans="1:26">
      <c r="A1655" t="str">
        <f t="shared" si="310"/>
        <v>rt5</v>
      </c>
      <c r="B1655" t="str">
        <f t="shared" si="311"/>
        <v>루틴5</v>
      </c>
      <c r="C1655">
        <v>234</v>
      </c>
      <c r="D1655">
        <v>150</v>
      </c>
      <c r="E1655">
        <f t="shared" ca="1" si="308"/>
        <v>25694</v>
      </c>
      <c r="F1655">
        <f ca="1">(60+SUMIF(OFFSET(N1655,-$C1655+1,0,$C1655),"EN",OFFSET(O1655,-$C1655+1,0,$C1655)))*SummonTypeTable!$Q$2</f>
        <v>8173.333333333333</v>
      </c>
      <c r="G1655" t="str">
        <f ca="1">IF(C1655=1,60*SummonTypeTable!$Q$2-OFFSET(F1655,0,-1),
IF(F1655&lt;&gt;OFFSET(F1655,-1,0),OFFSET(F1655,-1,0)-OFFSET(F1655,0,-1),""))</f>
        <v/>
      </c>
      <c r="H1655" t="str">
        <f ca="1">IF(C1655=1,60*SummonTypeTable!$Q$2/OFFSET(F1655,0,-1),
IF(F1655&lt;&gt;OFFSET(F1655,-1,0),OFFSET(F1655,-1,0)/OFFSET(F1655,0,-1),""))</f>
        <v/>
      </c>
      <c r="I1655">
        <f ca="1">(60+SUMIF(OFFSET(N1655,-$C1655+1,0,$C1655),"EN",OFFSET(O1655,-$C1655+1,0,$C1655))+SUMIF(OFFSET(S1655,-$C1655+1,0,$C1655),"EN",OFFSET(T1655,-$C1655+1,0,$C1655)))*SummonTypeTable!$Q$2</f>
        <v>8173.333333333333</v>
      </c>
      <c r="J1655" t="str">
        <f ca="1">IF(C1655=1,60*SummonTypeTable!$Q$2-OFFSET(I1655,0,-4),
IF(I1655&lt;&gt;OFFSET(I1655,-1,0),OFFSET(I1655,-1,0)-OFFSET(I1655,0,-4),""))</f>
        <v/>
      </c>
      <c r="K1655" t="str">
        <f ca="1">IF(C1655=1,60*SummonTypeTable!$Q$2/OFFSET(I1655,0,-4),
IF(I1655&lt;&gt;OFFSET(I1655,-1,0),OFFSET(I1655,-1,0)/OFFSET(I1655,0,-4),""))</f>
        <v/>
      </c>
      <c r="L1655" t="str">
        <f t="shared" ca="1" si="309"/>
        <v>cu</v>
      </c>
      <c r="M1655" t="s">
        <v>81</v>
      </c>
      <c r="N1655" t="s">
        <v>147</v>
      </c>
      <c r="O1655">
        <v>11850</v>
      </c>
      <c r="P1655" t="str">
        <f t="shared" ref="P1655:P1718" si="312">IF(M1655="장비1상자",
  IF(OR(N1655&gt;3,O1655&gt;5),"장비이상",""),
IF(N1655="GO",
  IF(O1655&lt;100,"골드이상",""),
IF(N1655="EN",
  IF(O1655&gt;29,"에너지너무많음",
  IF(O1655&gt;9,"에너지다소많음","")),"")))</f>
        <v/>
      </c>
      <c r="Q1655" t="str">
        <f t="shared" ca="1" si="307"/>
        <v>cu</v>
      </c>
      <c r="R1655" t="s">
        <v>81</v>
      </c>
      <c r="S1655" t="s">
        <v>147</v>
      </c>
      <c r="T1655">
        <v>5925</v>
      </c>
      <c r="U1655" t="str">
        <f t="shared" ca="1" si="306"/>
        <v>cu</v>
      </c>
      <c r="V1655" t="str">
        <f t="shared" ref="V1655:V1718" si="313">IF(LEN(N1655)=0,"",N1655)</f>
        <v>GO</v>
      </c>
      <c r="W1655">
        <f t="shared" ref="W1655:W1718" si="314">IF(LEN(O1655)=0,"",O1655)</f>
        <v>11850</v>
      </c>
      <c r="X1655" t="str">
        <f t="shared" ref="X1655:X1718" ca="1" si="315">IF(LEN(Q1655)=0,"",Q1655)</f>
        <v>cu</v>
      </c>
      <c r="Y1655" t="str">
        <f t="shared" ref="Y1655:Y1718" si="316">IF(LEN(S1655)=0,"",S1655)</f>
        <v>GO</v>
      </c>
      <c r="Z1655">
        <f t="shared" ref="Z1655:Z1718" si="317">IF(LEN(T1655)=0,"",T1655)</f>
        <v>5925</v>
      </c>
    </row>
    <row r="1656" spans="1:26">
      <c r="A1656" t="str">
        <f t="shared" si="310"/>
        <v>rt5</v>
      </c>
      <c r="B1656" t="str">
        <f t="shared" si="311"/>
        <v>루틴5</v>
      </c>
      <c r="C1656">
        <v>235</v>
      </c>
      <c r="D1656">
        <v>200</v>
      </c>
      <c r="E1656">
        <f t="shared" ca="1" si="308"/>
        <v>25894</v>
      </c>
      <c r="F1656">
        <f ca="1">(60+SUMIF(OFFSET(N1656,-$C1656+1,0,$C1656),"EN",OFFSET(O1656,-$C1656+1,0,$C1656)))*SummonTypeTable!$Q$2</f>
        <v>8173.333333333333</v>
      </c>
      <c r="G1656" t="str">
        <f ca="1">IF(C1656=1,60*SummonTypeTable!$Q$2-OFFSET(F1656,0,-1),
IF(F1656&lt;&gt;OFFSET(F1656,-1,0),OFFSET(F1656,-1,0)-OFFSET(F1656,0,-1),""))</f>
        <v/>
      </c>
      <c r="H1656" t="str">
        <f ca="1">IF(C1656=1,60*SummonTypeTable!$Q$2/OFFSET(F1656,0,-1),
IF(F1656&lt;&gt;OFFSET(F1656,-1,0),OFFSET(F1656,-1,0)/OFFSET(F1656,0,-1),""))</f>
        <v/>
      </c>
      <c r="I1656">
        <f ca="1">(60+SUMIF(OFFSET(N1656,-$C1656+1,0,$C1656),"EN",OFFSET(O1656,-$C1656+1,0,$C1656))+SUMIF(OFFSET(S1656,-$C1656+1,0,$C1656),"EN",OFFSET(T1656,-$C1656+1,0,$C1656)))*SummonTypeTable!$Q$2</f>
        <v>8173.333333333333</v>
      </c>
      <c r="J1656" t="str">
        <f ca="1">IF(C1656=1,60*SummonTypeTable!$Q$2-OFFSET(I1656,0,-4),
IF(I1656&lt;&gt;OFFSET(I1656,-1,0),OFFSET(I1656,-1,0)-OFFSET(I1656,0,-4),""))</f>
        <v/>
      </c>
      <c r="K1656" t="str">
        <f ca="1">IF(C1656=1,60*SummonTypeTable!$Q$2/OFFSET(I1656,0,-4),
IF(I1656&lt;&gt;OFFSET(I1656,-1,0),OFFSET(I1656,-1,0)/OFFSET(I1656,0,-4),""))</f>
        <v/>
      </c>
      <c r="L1656" t="str">
        <f t="shared" ca="1" si="309"/>
        <v>it</v>
      </c>
      <c r="M1656" t="s">
        <v>139</v>
      </c>
      <c r="N1656" t="s">
        <v>158</v>
      </c>
      <c r="O1656">
        <v>3</v>
      </c>
      <c r="P1656" t="str">
        <f t="shared" si="312"/>
        <v/>
      </c>
      <c r="Q1656" t="str">
        <f t="shared" ca="1" si="307"/>
        <v>cu</v>
      </c>
      <c r="R1656" t="s">
        <v>81</v>
      </c>
      <c r="S1656" t="s">
        <v>147</v>
      </c>
      <c r="T1656">
        <v>5950</v>
      </c>
      <c r="U1656" t="str">
        <f t="shared" ca="1" si="306"/>
        <v>it</v>
      </c>
      <c r="V1656" t="str">
        <f t="shared" si="313"/>
        <v>Cash_sEquipGacha</v>
      </c>
      <c r="W1656">
        <f t="shared" si="314"/>
        <v>3</v>
      </c>
      <c r="X1656" t="str">
        <f t="shared" ca="1" si="315"/>
        <v>cu</v>
      </c>
      <c r="Y1656" t="str">
        <f t="shared" si="316"/>
        <v>GO</v>
      </c>
      <c r="Z1656">
        <f t="shared" si="317"/>
        <v>5950</v>
      </c>
    </row>
    <row r="1657" spans="1:26">
      <c r="A1657" t="str">
        <f t="shared" si="310"/>
        <v>rt5</v>
      </c>
      <c r="B1657" t="str">
        <f t="shared" si="311"/>
        <v>루틴5</v>
      </c>
      <c r="C1657">
        <v>236</v>
      </c>
      <c r="D1657">
        <v>718</v>
      </c>
      <c r="E1657">
        <f t="shared" ca="1" si="308"/>
        <v>26612</v>
      </c>
      <c r="F1657">
        <f ca="1">(60+SUMIF(OFFSET(N1657,-$C1657+1,0,$C1657),"EN",OFFSET(O1657,-$C1657+1,0,$C1657)))*SummonTypeTable!$Q$2</f>
        <v>8550</v>
      </c>
      <c r="G1657">
        <f ca="1">IF(C1657=1,60*SummonTypeTable!$Q$2-OFFSET(F1657,0,-1),
IF(F1657&lt;&gt;OFFSET(F1657,-1,0),OFFSET(F1657,-1,0)-OFFSET(F1657,0,-1),""))</f>
        <v>-18438.666666666668</v>
      </c>
      <c r="H1657">
        <f ca="1">IF(C1657=1,60*SummonTypeTable!$Q$2/OFFSET(F1657,0,-1),
IF(F1657&lt;&gt;OFFSET(F1657,-1,0),OFFSET(F1657,-1,0)/OFFSET(F1657,0,-1),""))</f>
        <v>0.30712961571221004</v>
      </c>
      <c r="I1657">
        <f ca="1">(60+SUMIF(OFFSET(N1657,-$C1657+1,0,$C1657),"EN",OFFSET(O1657,-$C1657+1,0,$C1657))+SUMIF(OFFSET(S1657,-$C1657+1,0,$C1657),"EN",OFFSET(T1657,-$C1657+1,0,$C1657)))*SummonTypeTable!$Q$2</f>
        <v>8550</v>
      </c>
      <c r="J1657">
        <f ca="1">IF(C1657=1,60*SummonTypeTable!$Q$2-OFFSET(I1657,0,-4),
IF(I1657&lt;&gt;OFFSET(I1657,-1,0),OFFSET(I1657,-1,0)-OFFSET(I1657,0,-4),""))</f>
        <v>-18438.666666666668</v>
      </c>
      <c r="K1657">
        <f ca="1">IF(C1657=1,60*SummonTypeTable!$Q$2/OFFSET(I1657,0,-4),
IF(I1657&lt;&gt;OFFSET(I1657,-1,0),OFFSET(I1657,-1,0)/OFFSET(I1657,0,-4),""))</f>
        <v>0.30712961571221004</v>
      </c>
      <c r="L1657" t="str">
        <f t="shared" ca="1" si="309"/>
        <v>cu</v>
      </c>
      <c r="M1657" t="s">
        <v>81</v>
      </c>
      <c r="N1657" t="s">
        <v>146</v>
      </c>
      <c r="O1657">
        <v>565</v>
      </c>
      <c r="P1657" t="str">
        <f t="shared" si="312"/>
        <v>에너지너무많음</v>
      </c>
      <c r="Q1657" t="str">
        <f t="shared" ca="1" si="307"/>
        <v>cu</v>
      </c>
      <c r="R1657" t="s">
        <v>81</v>
      </c>
      <c r="S1657" t="s">
        <v>147</v>
      </c>
      <c r="T1657">
        <v>5975</v>
      </c>
      <c r="U1657" t="str">
        <f t="shared" ca="1" si="306"/>
        <v>cu</v>
      </c>
      <c r="V1657" t="str">
        <f t="shared" si="313"/>
        <v>EN</v>
      </c>
      <c r="W1657">
        <f t="shared" si="314"/>
        <v>565</v>
      </c>
      <c r="X1657" t="str">
        <f t="shared" ca="1" si="315"/>
        <v>cu</v>
      </c>
      <c r="Y1657" t="str">
        <f t="shared" si="316"/>
        <v>GO</v>
      </c>
      <c r="Z1657">
        <f t="shared" si="317"/>
        <v>5975</v>
      </c>
    </row>
    <row r="1658" spans="1:26">
      <c r="A1658" t="str">
        <f t="shared" si="310"/>
        <v>rt5</v>
      </c>
      <c r="B1658" t="str">
        <f t="shared" si="311"/>
        <v>루틴5</v>
      </c>
      <c r="C1658">
        <v>237</v>
      </c>
      <c r="D1658">
        <v>138</v>
      </c>
      <c r="E1658">
        <f t="shared" ca="1" si="308"/>
        <v>26750</v>
      </c>
      <c r="F1658">
        <f ca="1">(60+SUMIF(OFFSET(N1658,-$C1658+1,0,$C1658),"EN",OFFSET(O1658,-$C1658+1,0,$C1658)))*SummonTypeTable!$Q$2</f>
        <v>8550</v>
      </c>
      <c r="G1658" t="str">
        <f ca="1">IF(C1658=1,60*SummonTypeTable!$Q$2-OFFSET(F1658,0,-1),
IF(F1658&lt;&gt;OFFSET(F1658,-1,0),OFFSET(F1658,-1,0)-OFFSET(F1658,0,-1),""))</f>
        <v/>
      </c>
      <c r="H1658" t="str">
        <f ca="1">IF(C1658=1,60*SummonTypeTable!$Q$2/OFFSET(F1658,0,-1),
IF(F1658&lt;&gt;OFFSET(F1658,-1,0),OFFSET(F1658,-1,0)/OFFSET(F1658,0,-1),""))</f>
        <v/>
      </c>
      <c r="I1658">
        <f ca="1">(60+SUMIF(OFFSET(N1658,-$C1658+1,0,$C1658),"EN",OFFSET(O1658,-$C1658+1,0,$C1658))+SUMIF(OFFSET(S1658,-$C1658+1,0,$C1658),"EN",OFFSET(T1658,-$C1658+1,0,$C1658)))*SummonTypeTable!$Q$2</f>
        <v>8550</v>
      </c>
      <c r="J1658" t="str">
        <f ca="1">IF(C1658=1,60*SummonTypeTable!$Q$2-OFFSET(I1658,0,-4),
IF(I1658&lt;&gt;OFFSET(I1658,-1,0),OFFSET(I1658,-1,0)-OFFSET(I1658,0,-4),""))</f>
        <v/>
      </c>
      <c r="K1658" t="str">
        <f ca="1">IF(C1658=1,60*SummonTypeTable!$Q$2/OFFSET(I1658,0,-4),
IF(I1658&lt;&gt;OFFSET(I1658,-1,0),OFFSET(I1658,-1,0)/OFFSET(I1658,0,-4),""))</f>
        <v/>
      </c>
      <c r="L1658" t="str">
        <f t="shared" ca="1" si="309"/>
        <v>cu</v>
      </c>
      <c r="M1658" t="s">
        <v>81</v>
      </c>
      <c r="N1658" t="s">
        <v>147</v>
      </c>
      <c r="O1658">
        <v>12000</v>
      </c>
      <c r="P1658" t="str">
        <f t="shared" si="312"/>
        <v/>
      </c>
      <c r="Q1658" t="str">
        <f t="shared" ca="1" si="307"/>
        <v>cu</v>
      </c>
      <c r="R1658" t="s">
        <v>81</v>
      </c>
      <c r="S1658" t="s">
        <v>147</v>
      </c>
      <c r="T1658">
        <v>6000</v>
      </c>
      <c r="U1658" t="str">
        <f t="shared" ca="1" si="306"/>
        <v>cu</v>
      </c>
      <c r="V1658" t="str">
        <f t="shared" si="313"/>
        <v>GO</v>
      </c>
      <c r="W1658">
        <f t="shared" si="314"/>
        <v>12000</v>
      </c>
      <c r="X1658" t="str">
        <f t="shared" ca="1" si="315"/>
        <v>cu</v>
      </c>
      <c r="Y1658" t="str">
        <f t="shared" si="316"/>
        <v>GO</v>
      </c>
      <c r="Z1658">
        <f t="shared" si="317"/>
        <v>6000</v>
      </c>
    </row>
    <row r="1659" spans="1:26">
      <c r="A1659" t="str">
        <f t="shared" si="310"/>
        <v>rt5</v>
      </c>
      <c r="B1659" t="str">
        <f t="shared" si="311"/>
        <v>루틴5</v>
      </c>
      <c r="C1659">
        <v>238</v>
      </c>
      <c r="D1659">
        <v>195</v>
      </c>
      <c r="E1659">
        <f t="shared" ca="1" si="308"/>
        <v>26945</v>
      </c>
      <c r="F1659">
        <f ca="1">(60+SUMIF(OFFSET(N1659,-$C1659+1,0,$C1659),"EN",OFFSET(O1659,-$C1659+1,0,$C1659)))*SummonTypeTable!$Q$2</f>
        <v>8550</v>
      </c>
      <c r="G1659" t="str">
        <f ca="1">IF(C1659=1,60*SummonTypeTable!$Q$2-OFFSET(F1659,0,-1),
IF(F1659&lt;&gt;OFFSET(F1659,-1,0),OFFSET(F1659,-1,0)-OFFSET(F1659,0,-1),""))</f>
        <v/>
      </c>
      <c r="H1659" t="str">
        <f ca="1">IF(C1659=1,60*SummonTypeTable!$Q$2/OFFSET(F1659,0,-1),
IF(F1659&lt;&gt;OFFSET(F1659,-1,0),OFFSET(F1659,-1,0)/OFFSET(F1659,0,-1),""))</f>
        <v/>
      </c>
      <c r="I1659">
        <f ca="1">(60+SUMIF(OFFSET(N1659,-$C1659+1,0,$C1659),"EN",OFFSET(O1659,-$C1659+1,0,$C1659))+SUMIF(OFFSET(S1659,-$C1659+1,0,$C1659),"EN",OFFSET(T1659,-$C1659+1,0,$C1659)))*SummonTypeTable!$Q$2</f>
        <v>8550</v>
      </c>
      <c r="J1659" t="str">
        <f ca="1">IF(C1659=1,60*SummonTypeTable!$Q$2-OFFSET(I1659,0,-4),
IF(I1659&lt;&gt;OFFSET(I1659,-1,0),OFFSET(I1659,-1,0)-OFFSET(I1659,0,-4),""))</f>
        <v/>
      </c>
      <c r="K1659" t="str">
        <f ca="1">IF(C1659=1,60*SummonTypeTable!$Q$2/OFFSET(I1659,0,-4),
IF(I1659&lt;&gt;OFFSET(I1659,-1,0),OFFSET(I1659,-1,0)/OFFSET(I1659,0,-4),""))</f>
        <v/>
      </c>
      <c r="L1659" t="str">
        <f t="shared" ca="1" si="309"/>
        <v>it</v>
      </c>
      <c r="M1659" t="s">
        <v>139</v>
      </c>
      <c r="N1659" t="s">
        <v>140</v>
      </c>
      <c r="O1659">
        <v>10</v>
      </c>
      <c r="P1659" t="str">
        <f t="shared" si="312"/>
        <v/>
      </c>
      <c r="Q1659" t="str">
        <f t="shared" ca="1" si="307"/>
        <v>cu</v>
      </c>
      <c r="R1659" t="s">
        <v>81</v>
      </c>
      <c r="S1659" t="s">
        <v>147</v>
      </c>
      <c r="T1659">
        <v>6025</v>
      </c>
      <c r="U1659" t="str">
        <f t="shared" ca="1" si="306"/>
        <v>it</v>
      </c>
      <c r="V1659" t="str">
        <f t="shared" si="313"/>
        <v>Cash_sCharacterGacha</v>
      </c>
      <c r="W1659">
        <f t="shared" si="314"/>
        <v>10</v>
      </c>
      <c r="X1659" t="str">
        <f t="shared" ca="1" si="315"/>
        <v>cu</v>
      </c>
      <c r="Y1659" t="str">
        <f t="shared" si="316"/>
        <v>GO</v>
      </c>
      <c r="Z1659">
        <f t="shared" si="317"/>
        <v>6025</v>
      </c>
    </row>
    <row r="1660" spans="1:26">
      <c r="A1660" t="str">
        <f t="shared" si="310"/>
        <v>rt5</v>
      </c>
      <c r="B1660" t="str">
        <f t="shared" si="311"/>
        <v>루틴5</v>
      </c>
      <c r="C1660">
        <v>239</v>
      </c>
      <c r="D1660">
        <v>225</v>
      </c>
      <c r="E1660">
        <f t="shared" ca="1" si="308"/>
        <v>27170</v>
      </c>
      <c r="F1660">
        <f ca="1">(60+SUMIF(OFFSET(N1660,-$C1660+1,0,$C1660),"EN",OFFSET(O1660,-$C1660+1,0,$C1660)))*SummonTypeTable!$Q$2</f>
        <v>8550</v>
      </c>
      <c r="G1660" t="str">
        <f ca="1">IF(C1660=1,60*SummonTypeTable!$Q$2-OFFSET(F1660,0,-1),
IF(F1660&lt;&gt;OFFSET(F1660,-1,0),OFFSET(F1660,-1,0)-OFFSET(F1660,0,-1),""))</f>
        <v/>
      </c>
      <c r="H1660" t="str">
        <f ca="1">IF(C1660=1,60*SummonTypeTable!$Q$2/OFFSET(F1660,0,-1),
IF(F1660&lt;&gt;OFFSET(F1660,-1,0),OFFSET(F1660,-1,0)/OFFSET(F1660,0,-1),""))</f>
        <v/>
      </c>
      <c r="I1660">
        <f ca="1">(60+SUMIF(OFFSET(N1660,-$C1660+1,0,$C1660),"EN",OFFSET(O1660,-$C1660+1,0,$C1660))+SUMIF(OFFSET(S1660,-$C1660+1,0,$C1660),"EN",OFFSET(T1660,-$C1660+1,0,$C1660)))*SummonTypeTable!$Q$2</f>
        <v>8550</v>
      </c>
      <c r="J1660" t="str">
        <f ca="1">IF(C1660=1,60*SummonTypeTable!$Q$2-OFFSET(I1660,0,-4),
IF(I1660&lt;&gt;OFFSET(I1660,-1,0),OFFSET(I1660,-1,0)-OFFSET(I1660,0,-4),""))</f>
        <v/>
      </c>
      <c r="K1660" t="str">
        <f ca="1">IF(C1660=1,60*SummonTypeTable!$Q$2/OFFSET(I1660,0,-4),
IF(I1660&lt;&gt;OFFSET(I1660,-1,0),OFFSET(I1660,-1,0)/OFFSET(I1660,0,-4),""))</f>
        <v/>
      </c>
      <c r="L1660" t="str">
        <f t="shared" ca="1" si="309"/>
        <v>cu</v>
      </c>
      <c r="M1660" t="s">
        <v>81</v>
      </c>
      <c r="N1660" t="s">
        <v>147</v>
      </c>
      <c r="O1660">
        <v>12100</v>
      </c>
      <c r="P1660" t="str">
        <f t="shared" si="312"/>
        <v/>
      </c>
      <c r="Q1660" t="str">
        <f t="shared" ca="1" si="307"/>
        <v>cu</v>
      </c>
      <c r="R1660" t="s">
        <v>81</v>
      </c>
      <c r="S1660" t="s">
        <v>147</v>
      </c>
      <c r="T1660">
        <v>6050</v>
      </c>
      <c r="U1660" t="str">
        <f t="shared" ca="1" si="306"/>
        <v>cu</v>
      </c>
      <c r="V1660" t="str">
        <f t="shared" si="313"/>
        <v>GO</v>
      </c>
      <c r="W1660">
        <f t="shared" si="314"/>
        <v>12100</v>
      </c>
      <c r="X1660" t="str">
        <f t="shared" ca="1" si="315"/>
        <v>cu</v>
      </c>
      <c r="Y1660" t="str">
        <f t="shared" si="316"/>
        <v>GO</v>
      </c>
      <c r="Z1660">
        <f t="shared" si="317"/>
        <v>6050</v>
      </c>
    </row>
    <row r="1661" spans="1:26">
      <c r="A1661" t="str">
        <f t="shared" si="310"/>
        <v>rt5</v>
      </c>
      <c r="B1661" t="str">
        <f t="shared" si="311"/>
        <v>루틴5</v>
      </c>
      <c r="C1661">
        <v>240</v>
      </c>
      <c r="D1661">
        <v>538</v>
      </c>
      <c r="E1661">
        <f t="shared" ca="1" si="308"/>
        <v>27708</v>
      </c>
      <c r="F1661">
        <f ca="1">(60+SUMIF(OFFSET(N1661,-$C1661+1,0,$C1661),"EN",OFFSET(O1661,-$C1661+1,0,$C1661)))*SummonTypeTable!$Q$2</f>
        <v>8950</v>
      </c>
      <c r="G1661">
        <f ca="1">IF(C1661=1,60*SummonTypeTable!$Q$2-OFFSET(F1661,0,-1),
IF(F1661&lt;&gt;OFFSET(F1661,-1,0),OFFSET(F1661,-1,0)-OFFSET(F1661,0,-1),""))</f>
        <v>-19158</v>
      </c>
      <c r="H1661">
        <f ca="1">IF(C1661=1,60*SummonTypeTable!$Q$2/OFFSET(F1661,0,-1),
IF(F1661&lt;&gt;OFFSET(F1661,-1,0),OFFSET(F1661,-1,0)/OFFSET(F1661,0,-1),""))</f>
        <v>0.30857514075357295</v>
      </c>
      <c r="I1661">
        <f ca="1">(60+SUMIF(OFFSET(N1661,-$C1661+1,0,$C1661),"EN",OFFSET(O1661,-$C1661+1,0,$C1661))+SUMIF(OFFSET(S1661,-$C1661+1,0,$C1661),"EN",OFFSET(T1661,-$C1661+1,0,$C1661)))*SummonTypeTable!$Q$2</f>
        <v>8950</v>
      </c>
      <c r="J1661">
        <f ca="1">IF(C1661=1,60*SummonTypeTable!$Q$2-OFFSET(I1661,0,-4),
IF(I1661&lt;&gt;OFFSET(I1661,-1,0),OFFSET(I1661,-1,0)-OFFSET(I1661,0,-4),""))</f>
        <v>-19158</v>
      </c>
      <c r="K1661">
        <f ca="1">IF(C1661=1,60*SummonTypeTable!$Q$2/OFFSET(I1661,0,-4),
IF(I1661&lt;&gt;OFFSET(I1661,-1,0),OFFSET(I1661,-1,0)/OFFSET(I1661,0,-4),""))</f>
        <v>0.30857514075357295</v>
      </c>
      <c r="L1661" t="str">
        <f t="shared" ca="1" si="309"/>
        <v>cu</v>
      </c>
      <c r="M1661" t="s">
        <v>81</v>
      </c>
      <c r="N1661" t="s">
        <v>146</v>
      </c>
      <c r="O1661">
        <v>600</v>
      </c>
      <c r="P1661" t="str">
        <f t="shared" si="312"/>
        <v>에너지너무많음</v>
      </c>
      <c r="Q1661" t="str">
        <f t="shared" ca="1" si="307"/>
        <v>cu</v>
      </c>
      <c r="R1661" t="s">
        <v>81</v>
      </c>
      <c r="S1661" t="s">
        <v>147</v>
      </c>
      <c r="T1661">
        <v>6075</v>
      </c>
      <c r="U1661" t="str">
        <f t="shared" ca="1" si="306"/>
        <v>cu</v>
      </c>
      <c r="V1661" t="str">
        <f t="shared" si="313"/>
        <v>EN</v>
      </c>
      <c r="W1661">
        <f t="shared" si="314"/>
        <v>600</v>
      </c>
      <c r="X1661" t="str">
        <f t="shared" ca="1" si="315"/>
        <v>cu</v>
      </c>
      <c r="Y1661" t="str">
        <f t="shared" si="316"/>
        <v>GO</v>
      </c>
      <c r="Z1661">
        <f t="shared" si="317"/>
        <v>6075</v>
      </c>
    </row>
    <row r="1662" spans="1:26">
      <c r="A1662" t="str">
        <f t="shared" si="310"/>
        <v>rt5</v>
      </c>
      <c r="B1662" t="str">
        <f t="shared" si="311"/>
        <v>루틴5</v>
      </c>
      <c r="C1662">
        <v>241</v>
      </c>
      <c r="D1662">
        <v>92</v>
      </c>
      <c r="E1662">
        <f t="shared" ca="1" si="308"/>
        <v>27800</v>
      </c>
      <c r="F1662">
        <f ca="1">(60+SUMIF(OFFSET(N1662,-$C1662+1,0,$C1662),"EN",OFFSET(O1662,-$C1662+1,0,$C1662)))*SummonTypeTable!$Q$2</f>
        <v>8950</v>
      </c>
      <c r="G1662" t="str">
        <f ca="1">IF(C1662=1,60*SummonTypeTable!$Q$2-OFFSET(F1662,0,-1),
IF(F1662&lt;&gt;OFFSET(F1662,-1,0),OFFSET(F1662,-1,0)-OFFSET(F1662,0,-1),""))</f>
        <v/>
      </c>
      <c r="H1662" t="str">
        <f ca="1">IF(C1662=1,60*SummonTypeTable!$Q$2/OFFSET(F1662,0,-1),
IF(F1662&lt;&gt;OFFSET(F1662,-1,0),OFFSET(F1662,-1,0)/OFFSET(F1662,0,-1),""))</f>
        <v/>
      </c>
      <c r="I1662">
        <f ca="1">(60+SUMIF(OFFSET(N1662,-$C1662+1,0,$C1662),"EN",OFFSET(O1662,-$C1662+1,0,$C1662))+SUMIF(OFFSET(S1662,-$C1662+1,0,$C1662),"EN",OFFSET(T1662,-$C1662+1,0,$C1662)))*SummonTypeTable!$Q$2</f>
        <v>8950</v>
      </c>
      <c r="J1662" t="str">
        <f ca="1">IF(C1662=1,60*SummonTypeTable!$Q$2-OFFSET(I1662,0,-4),
IF(I1662&lt;&gt;OFFSET(I1662,-1,0),OFFSET(I1662,-1,0)-OFFSET(I1662,0,-4),""))</f>
        <v/>
      </c>
      <c r="K1662" t="str">
        <f ca="1">IF(C1662=1,60*SummonTypeTable!$Q$2/OFFSET(I1662,0,-4),
IF(I1662&lt;&gt;OFFSET(I1662,-1,0),OFFSET(I1662,-1,0)/OFFSET(I1662,0,-4),""))</f>
        <v/>
      </c>
      <c r="L1662" t="str">
        <f t="shared" ca="1" si="309"/>
        <v>cu</v>
      </c>
      <c r="M1662" t="s">
        <v>81</v>
      </c>
      <c r="N1662" t="s">
        <v>147</v>
      </c>
      <c r="O1662">
        <v>12200</v>
      </c>
      <c r="P1662" t="str">
        <f t="shared" si="312"/>
        <v/>
      </c>
      <c r="Q1662" t="str">
        <f t="shared" ca="1" si="307"/>
        <v>cu</v>
      </c>
      <c r="R1662" t="s">
        <v>81</v>
      </c>
      <c r="S1662" t="s">
        <v>147</v>
      </c>
      <c r="T1662">
        <v>6100</v>
      </c>
      <c r="U1662" t="str">
        <f t="shared" ca="1" si="306"/>
        <v>cu</v>
      </c>
      <c r="V1662" t="str">
        <f t="shared" si="313"/>
        <v>GO</v>
      </c>
      <c r="W1662">
        <f t="shared" si="314"/>
        <v>12200</v>
      </c>
      <c r="X1662" t="str">
        <f t="shared" ca="1" si="315"/>
        <v>cu</v>
      </c>
      <c r="Y1662" t="str">
        <f t="shared" si="316"/>
        <v>GO</v>
      </c>
      <c r="Z1662">
        <f t="shared" si="317"/>
        <v>6100</v>
      </c>
    </row>
    <row r="1663" spans="1:26">
      <c r="A1663" t="str">
        <f t="shared" si="310"/>
        <v>rt5</v>
      </c>
      <c r="B1663" t="str">
        <f t="shared" si="311"/>
        <v>루틴5</v>
      </c>
      <c r="C1663">
        <v>242</v>
      </c>
      <c r="D1663">
        <v>107</v>
      </c>
      <c r="E1663">
        <f t="shared" ca="1" si="308"/>
        <v>27907</v>
      </c>
      <c r="F1663">
        <f ca="1">(60+SUMIF(OFFSET(N1663,-$C1663+1,0,$C1663),"EN",OFFSET(O1663,-$C1663+1,0,$C1663)))*SummonTypeTable!$Q$2</f>
        <v>8950</v>
      </c>
      <c r="G1663" t="str">
        <f ca="1">IF(C1663=1,60*SummonTypeTable!$Q$2-OFFSET(F1663,0,-1),
IF(F1663&lt;&gt;OFFSET(F1663,-1,0),OFFSET(F1663,-1,0)-OFFSET(F1663,0,-1),""))</f>
        <v/>
      </c>
      <c r="H1663" t="str">
        <f ca="1">IF(C1663=1,60*SummonTypeTable!$Q$2/OFFSET(F1663,0,-1),
IF(F1663&lt;&gt;OFFSET(F1663,-1,0),OFFSET(F1663,-1,0)/OFFSET(F1663,0,-1),""))</f>
        <v/>
      </c>
      <c r="I1663">
        <f ca="1">(60+SUMIF(OFFSET(N1663,-$C1663+1,0,$C1663),"EN",OFFSET(O1663,-$C1663+1,0,$C1663))+SUMIF(OFFSET(S1663,-$C1663+1,0,$C1663),"EN",OFFSET(T1663,-$C1663+1,0,$C1663)))*SummonTypeTable!$Q$2</f>
        <v>8950</v>
      </c>
      <c r="J1663" t="str">
        <f ca="1">IF(C1663=1,60*SummonTypeTable!$Q$2-OFFSET(I1663,0,-4),
IF(I1663&lt;&gt;OFFSET(I1663,-1,0),OFFSET(I1663,-1,0)-OFFSET(I1663,0,-4),""))</f>
        <v/>
      </c>
      <c r="K1663" t="str">
        <f ca="1">IF(C1663=1,60*SummonTypeTable!$Q$2/OFFSET(I1663,0,-4),
IF(I1663&lt;&gt;OFFSET(I1663,-1,0),OFFSET(I1663,-1,0)/OFFSET(I1663,0,-4),""))</f>
        <v/>
      </c>
      <c r="L1663" t="str">
        <f t="shared" ca="1" si="309"/>
        <v>cu</v>
      </c>
      <c r="M1663" t="s">
        <v>81</v>
      </c>
      <c r="N1663" t="s">
        <v>147</v>
      </c>
      <c r="O1663">
        <v>12250</v>
      </c>
      <c r="P1663" t="str">
        <f t="shared" si="312"/>
        <v/>
      </c>
      <c r="Q1663" t="str">
        <f t="shared" ca="1" si="307"/>
        <v>cu</v>
      </c>
      <c r="R1663" t="s">
        <v>81</v>
      </c>
      <c r="S1663" t="s">
        <v>147</v>
      </c>
      <c r="T1663">
        <v>6125</v>
      </c>
      <c r="U1663" t="str">
        <f t="shared" ca="1" si="306"/>
        <v>cu</v>
      </c>
      <c r="V1663" t="str">
        <f t="shared" si="313"/>
        <v>GO</v>
      </c>
      <c r="W1663">
        <f t="shared" si="314"/>
        <v>12250</v>
      </c>
      <c r="X1663" t="str">
        <f t="shared" ca="1" si="315"/>
        <v>cu</v>
      </c>
      <c r="Y1663" t="str">
        <f t="shared" si="316"/>
        <v>GO</v>
      </c>
      <c r="Z1663">
        <f t="shared" si="317"/>
        <v>6125</v>
      </c>
    </row>
    <row r="1664" spans="1:26">
      <c r="A1664" t="str">
        <f t="shared" si="310"/>
        <v>rt5</v>
      </c>
      <c r="B1664" t="str">
        <f t="shared" si="311"/>
        <v>루틴5</v>
      </c>
      <c r="C1664">
        <v>243</v>
      </c>
      <c r="D1664">
        <v>129</v>
      </c>
      <c r="E1664">
        <f t="shared" ca="1" si="308"/>
        <v>28036</v>
      </c>
      <c r="F1664">
        <f ca="1">(60+SUMIF(OFFSET(N1664,-$C1664+1,0,$C1664),"EN",OFFSET(O1664,-$C1664+1,0,$C1664)))*SummonTypeTable!$Q$2</f>
        <v>8950</v>
      </c>
      <c r="G1664" t="str">
        <f ca="1">IF(C1664=1,60*SummonTypeTable!$Q$2-OFFSET(F1664,0,-1),
IF(F1664&lt;&gt;OFFSET(F1664,-1,0),OFFSET(F1664,-1,0)-OFFSET(F1664,0,-1),""))</f>
        <v/>
      </c>
      <c r="H1664" t="str">
        <f ca="1">IF(C1664=1,60*SummonTypeTable!$Q$2/OFFSET(F1664,0,-1),
IF(F1664&lt;&gt;OFFSET(F1664,-1,0),OFFSET(F1664,-1,0)/OFFSET(F1664,0,-1),""))</f>
        <v/>
      </c>
      <c r="I1664">
        <f ca="1">(60+SUMIF(OFFSET(N1664,-$C1664+1,0,$C1664),"EN",OFFSET(O1664,-$C1664+1,0,$C1664))+SUMIF(OFFSET(S1664,-$C1664+1,0,$C1664),"EN",OFFSET(T1664,-$C1664+1,0,$C1664)))*SummonTypeTable!$Q$2</f>
        <v>8950</v>
      </c>
      <c r="J1664" t="str">
        <f ca="1">IF(C1664=1,60*SummonTypeTable!$Q$2-OFFSET(I1664,0,-4),
IF(I1664&lt;&gt;OFFSET(I1664,-1,0),OFFSET(I1664,-1,0)-OFFSET(I1664,0,-4),""))</f>
        <v/>
      </c>
      <c r="K1664" t="str">
        <f ca="1">IF(C1664=1,60*SummonTypeTable!$Q$2/OFFSET(I1664,0,-4),
IF(I1664&lt;&gt;OFFSET(I1664,-1,0),OFFSET(I1664,-1,0)/OFFSET(I1664,0,-4),""))</f>
        <v/>
      </c>
      <c r="L1664" t="str">
        <f t="shared" ca="1" si="309"/>
        <v>it</v>
      </c>
      <c r="M1664" t="s">
        <v>139</v>
      </c>
      <c r="N1664" t="s">
        <v>158</v>
      </c>
      <c r="O1664">
        <v>2</v>
      </c>
      <c r="P1664" t="str">
        <f t="shared" si="312"/>
        <v/>
      </c>
      <c r="Q1664" t="str">
        <f t="shared" ca="1" si="307"/>
        <v>cu</v>
      </c>
      <c r="R1664" t="s">
        <v>81</v>
      </c>
      <c r="S1664" t="s">
        <v>147</v>
      </c>
      <c r="T1664">
        <v>6150</v>
      </c>
      <c r="U1664" t="str">
        <f t="shared" ca="1" si="306"/>
        <v>it</v>
      </c>
      <c r="V1664" t="str">
        <f t="shared" si="313"/>
        <v>Cash_sEquipGacha</v>
      </c>
      <c r="W1664">
        <f t="shared" si="314"/>
        <v>2</v>
      </c>
      <c r="X1664" t="str">
        <f t="shared" ca="1" si="315"/>
        <v>cu</v>
      </c>
      <c r="Y1664" t="str">
        <f t="shared" si="316"/>
        <v>GO</v>
      </c>
      <c r="Z1664">
        <f t="shared" si="317"/>
        <v>6150</v>
      </c>
    </row>
    <row r="1665" spans="1:26">
      <c r="A1665" t="str">
        <f t="shared" si="310"/>
        <v>rt5</v>
      </c>
      <c r="B1665" t="str">
        <f t="shared" si="311"/>
        <v>루틴5</v>
      </c>
      <c r="C1665">
        <v>244</v>
      </c>
      <c r="D1665">
        <v>149</v>
      </c>
      <c r="E1665">
        <f t="shared" ca="1" si="308"/>
        <v>28185</v>
      </c>
      <c r="F1665">
        <f ca="1">(60+SUMIF(OFFSET(N1665,-$C1665+1,0,$C1665),"EN",OFFSET(O1665,-$C1665+1,0,$C1665)))*SummonTypeTable!$Q$2</f>
        <v>8950</v>
      </c>
      <c r="G1665" t="str">
        <f ca="1">IF(C1665=1,60*SummonTypeTable!$Q$2-OFFSET(F1665,0,-1),
IF(F1665&lt;&gt;OFFSET(F1665,-1,0),OFFSET(F1665,-1,0)-OFFSET(F1665,0,-1),""))</f>
        <v/>
      </c>
      <c r="H1665" t="str">
        <f ca="1">IF(C1665=1,60*SummonTypeTable!$Q$2/OFFSET(F1665,0,-1),
IF(F1665&lt;&gt;OFFSET(F1665,-1,0),OFFSET(F1665,-1,0)/OFFSET(F1665,0,-1),""))</f>
        <v/>
      </c>
      <c r="I1665">
        <f ca="1">(60+SUMIF(OFFSET(N1665,-$C1665+1,0,$C1665),"EN",OFFSET(O1665,-$C1665+1,0,$C1665))+SUMIF(OFFSET(S1665,-$C1665+1,0,$C1665),"EN",OFFSET(T1665,-$C1665+1,0,$C1665)))*SummonTypeTable!$Q$2</f>
        <v>8950</v>
      </c>
      <c r="J1665" t="str">
        <f ca="1">IF(C1665=1,60*SummonTypeTable!$Q$2-OFFSET(I1665,0,-4),
IF(I1665&lt;&gt;OFFSET(I1665,-1,0),OFFSET(I1665,-1,0)-OFFSET(I1665,0,-4),""))</f>
        <v/>
      </c>
      <c r="K1665" t="str">
        <f ca="1">IF(C1665=1,60*SummonTypeTable!$Q$2/OFFSET(I1665,0,-4),
IF(I1665&lt;&gt;OFFSET(I1665,-1,0),OFFSET(I1665,-1,0)/OFFSET(I1665,0,-4),""))</f>
        <v/>
      </c>
      <c r="L1665" t="str">
        <f t="shared" ca="1" si="309"/>
        <v>cu</v>
      </c>
      <c r="M1665" t="s">
        <v>81</v>
      </c>
      <c r="N1665" t="s">
        <v>147</v>
      </c>
      <c r="O1665">
        <v>12350</v>
      </c>
      <c r="P1665" t="str">
        <f t="shared" si="312"/>
        <v/>
      </c>
      <c r="Q1665" t="str">
        <f t="shared" ca="1" si="307"/>
        <v>cu</v>
      </c>
      <c r="R1665" t="s">
        <v>81</v>
      </c>
      <c r="S1665" t="s">
        <v>147</v>
      </c>
      <c r="T1665">
        <v>6175</v>
      </c>
      <c r="U1665" t="str">
        <f t="shared" ca="1" si="306"/>
        <v>cu</v>
      </c>
      <c r="V1665" t="str">
        <f t="shared" si="313"/>
        <v>GO</v>
      </c>
      <c r="W1665">
        <f t="shared" si="314"/>
        <v>12350</v>
      </c>
      <c r="X1665" t="str">
        <f t="shared" ca="1" si="315"/>
        <v>cu</v>
      </c>
      <c r="Y1665" t="str">
        <f t="shared" si="316"/>
        <v>GO</v>
      </c>
      <c r="Z1665">
        <f t="shared" si="317"/>
        <v>6175</v>
      </c>
    </row>
    <row r="1666" spans="1:26">
      <c r="A1666" t="str">
        <f t="shared" si="310"/>
        <v>rt5</v>
      </c>
      <c r="B1666" t="str">
        <f t="shared" si="311"/>
        <v>루틴5</v>
      </c>
      <c r="C1666">
        <v>245</v>
      </c>
      <c r="D1666">
        <v>152</v>
      </c>
      <c r="E1666">
        <f t="shared" ca="1" si="308"/>
        <v>28337</v>
      </c>
      <c r="F1666">
        <f ca="1">(60+SUMIF(OFFSET(N1666,-$C1666+1,0,$C1666),"EN",OFFSET(O1666,-$C1666+1,0,$C1666)))*SummonTypeTable!$Q$2</f>
        <v>8950</v>
      </c>
      <c r="G1666" t="str">
        <f ca="1">IF(C1666=1,60*SummonTypeTable!$Q$2-OFFSET(F1666,0,-1),
IF(F1666&lt;&gt;OFFSET(F1666,-1,0),OFFSET(F1666,-1,0)-OFFSET(F1666,0,-1),""))</f>
        <v/>
      </c>
      <c r="H1666" t="str">
        <f ca="1">IF(C1666=1,60*SummonTypeTable!$Q$2/OFFSET(F1666,0,-1),
IF(F1666&lt;&gt;OFFSET(F1666,-1,0),OFFSET(F1666,-1,0)/OFFSET(F1666,0,-1),""))</f>
        <v/>
      </c>
      <c r="I1666">
        <f ca="1">(60+SUMIF(OFFSET(N1666,-$C1666+1,0,$C1666),"EN",OFFSET(O1666,-$C1666+1,0,$C1666))+SUMIF(OFFSET(S1666,-$C1666+1,0,$C1666),"EN",OFFSET(T1666,-$C1666+1,0,$C1666)))*SummonTypeTable!$Q$2</f>
        <v>8950</v>
      </c>
      <c r="J1666" t="str">
        <f ca="1">IF(C1666=1,60*SummonTypeTable!$Q$2-OFFSET(I1666,0,-4),
IF(I1666&lt;&gt;OFFSET(I1666,-1,0),OFFSET(I1666,-1,0)-OFFSET(I1666,0,-4),""))</f>
        <v/>
      </c>
      <c r="K1666" t="str">
        <f ca="1">IF(C1666=1,60*SummonTypeTable!$Q$2/OFFSET(I1666,0,-4),
IF(I1666&lt;&gt;OFFSET(I1666,-1,0),OFFSET(I1666,-1,0)/OFFSET(I1666,0,-4),""))</f>
        <v/>
      </c>
      <c r="L1666" t="str">
        <f t="shared" ca="1" si="309"/>
        <v>cu</v>
      </c>
      <c r="M1666" t="s">
        <v>81</v>
      </c>
      <c r="N1666" t="s">
        <v>147</v>
      </c>
      <c r="O1666">
        <v>12400</v>
      </c>
      <c r="P1666" t="str">
        <f t="shared" si="312"/>
        <v/>
      </c>
      <c r="Q1666" t="str">
        <f t="shared" ca="1" si="307"/>
        <v>cu</v>
      </c>
      <c r="R1666" t="s">
        <v>81</v>
      </c>
      <c r="S1666" t="s">
        <v>147</v>
      </c>
      <c r="T1666">
        <v>6200</v>
      </c>
      <c r="U1666" t="str">
        <f t="shared" ref="U1666:U1729" ca="1" si="318">IF(LEN(L1666)=0,"",L1666)</f>
        <v>cu</v>
      </c>
      <c r="V1666" t="str">
        <f t="shared" si="313"/>
        <v>GO</v>
      </c>
      <c r="W1666">
        <f t="shared" si="314"/>
        <v>12400</v>
      </c>
      <c r="X1666" t="str">
        <f t="shared" ca="1" si="315"/>
        <v>cu</v>
      </c>
      <c r="Y1666" t="str">
        <f t="shared" si="316"/>
        <v>GO</v>
      </c>
      <c r="Z1666">
        <f t="shared" si="317"/>
        <v>6200</v>
      </c>
    </row>
    <row r="1667" spans="1:26">
      <c r="A1667" t="str">
        <f t="shared" si="310"/>
        <v>rt5</v>
      </c>
      <c r="B1667" t="str">
        <f t="shared" si="311"/>
        <v>루틴5</v>
      </c>
      <c r="C1667">
        <v>246</v>
      </c>
      <c r="D1667">
        <v>495</v>
      </c>
      <c r="E1667">
        <f t="shared" ca="1" si="308"/>
        <v>28832</v>
      </c>
      <c r="F1667">
        <f ca="1">(60+SUMIF(OFFSET(N1667,-$C1667+1,0,$C1667),"EN",OFFSET(O1667,-$C1667+1,0,$C1667)))*SummonTypeTable!$Q$2</f>
        <v>9373.3333333333321</v>
      </c>
      <c r="G1667">
        <f ca="1">IF(C1667=1,60*SummonTypeTable!$Q$2-OFFSET(F1667,0,-1),
IF(F1667&lt;&gt;OFFSET(F1667,-1,0),OFFSET(F1667,-1,0)-OFFSET(F1667,0,-1),""))</f>
        <v>-19882</v>
      </c>
      <c r="H1667">
        <f ca="1">IF(C1667=1,60*SummonTypeTable!$Q$2/OFFSET(F1667,0,-1),
IF(F1667&lt;&gt;OFFSET(F1667,-1,0),OFFSET(F1667,-1,0)/OFFSET(F1667,0,-1),""))</f>
        <v>0.31041897891231962</v>
      </c>
      <c r="I1667">
        <f ca="1">(60+SUMIF(OFFSET(N1667,-$C1667+1,0,$C1667),"EN",OFFSET(O1667,-$C1667+1,0,$C1667))+SUMIF(OFFSET(S1667,-$C1667+1,0,$C1667),"EN",OFFSET(T1667,-$C1667+1,0,$C1667)))*SummonTypeTable!$Q$2</f>
        <v>9373.3333333333321</v>
      </c>
      <c r="J1667">
        <f ca="1">IF(C1667=1,60*SummonTypeTable!$Q$2-OFFSET(I1667,0,-4),
IF(I1667&lt;&gt;OFFSET(I1667,-1,0),OFFSET(I1667,-1,0)-OFFSET(I1667,0,-4),""))</f>
        <v>-19882</v>
      </c>
      <c r="K1667">
        <f ca="1">IF(C1667=1,60*SummonTypeTable!$Q$2/OFFSET(I1667,0,-4),
IF(I1667&lt;&gt;OFFSET(I1667,-1,0),OFFSET(I1667,-1,0)/OFFSET(I1667,0,-4),""))</f>
        <v>0.31041897891231962</v>
      </c>
      <c r="L1667" t="str">
        <f t="shared" ca="1" si="309"/>
        <v>cu</v>
      </c>
      <c r="M1667" t="s">
        <v>81</v>
      </c>
      <c r="N1667" t="s">
        <v>146</v>
      </c>
      <c r="O1667">
        <v>635</v>
      </c>
      <c r="P1667" t="str">
        <f t="shared" si="312"/>
        <v>에너지너무많음</v>
      </c>
      <c r="Q1667" t="str">
        <f t="shared" ca="1" si="307"/>
        <v>cu</v>
      </c>
      <c r="R1667" t="s">
        <v>81</v>
      </c>
      <c r="S1667" t="s">
        <v>147</v>
      </c>
      <c r="T1667">
        <v>6225</v>
      </c>
      <c r="U1667" t="str">
        <f t="shared" ca="1" si="318"/>
        <v>cu</v>
      </c>
      <c r="V1667" t="str">
        <f t="shared" si="313"/>
        <v>EN</v>
      </c>
      <c r="W1667">
        <f t="shared" si="314"/>
        <v>635</v>
      </c>
      <c r="X1667" t="str">
        <f t="shared" ca="1" si="315"/>
        <v>cu</v>
      </c>
      <c r="Y1667" t="str">
        <f t="shared" si="316"/>
        <v>GO</v>
      </c>
      <c r="Z1667">
        <f t="shared" si="317"/>
        <v>6225</v>
      </c>
    </row>
    <row r="1668" spans="1:26">
      <c r="A1668" t="str">
        <f t="shared" si="310"/>
        <v>rt5</v>
      </c>
      <c r="B1668" t="str">
        <f t="shared" si="311"/>
        <v>루틴5</v>
      </c>
      <c r="C1668">
        <v>247</v>
      </c>
      <c r="D1668">
        <v>111</v>
      </c>
      <c r="E1668">
        <f t="shared" ca="1" si="308"/>
        <v>28943</v>
      </c>
      <c r="F1668">
        <f ca="1">(60+SUMIF(OFFSET(N1668,-$C1668+1,0,$C1668),"EN",OFFSET(O1668,-$C1668+1,0,$C1668)))*SummonTypeTable!$Q$2</f>
        <v>9373.3333333333321</v>
      </c>
      <c r="G1668" t="str">
        <f ca="1">IF(C1668=1,60*SummonTypeTable!$Q$2-OFFSET(F1668,0,-1),
IF(F1668&lt;&gt;OFFSET(F1668,-1,0),OFFSET(F1668,-1,0)-OFFSET(F1668,0,-1),""))</f>
        <v/>
      </c>
      <c r="H1668" t="str">
        <f ca="1">IF(C1668=1,60*SummonTypeTable!$Q$2/OFFSET(F1668,0,-1),
IF(F1668&lt;&gt;OFFSET(F1668,-1,0),OFFSET(F1668,-1,0)/OFFSET(F1668,0,-1),""))</f>
        <v/>
      </c>
      <c r="I1668">
        <f ca="1">(60+SUMIF(OFFSET(N1668,-$C1668+1,0,$C1668),"EN",OFFSET(O1668,-$C1668+1,0,$C1668))+SUMIF(OFFSET(S1668,-$C1668+1,0,$C1668),"EN",OFFSET(T1668,-$C1668+1,0,$C1668)))*SummonTypeTable!$Q$2</f>
        <v>9373.3333333333321</v>
      </c>
      <c r="J1668" t="str">
        <f ca="1">IF(C1668=1,60*SummonTypeTable!$Q$2-OFFSET(I1668,0,-4),
IF(I1668&lt;&gt;OFFSET(I1668,-1,0),OFFSET(I1668,-1,0)-OFFSET(I1668,0,-4),""))</f>
        <v/>
      </c>
      <c r="K1668" t="str">
        <f ca="1">IF(C1668=1,60*SummonTypeTable!$Q$2/OFFSET(I1668,0,-4),
IF(I1668&lt;&gt;OFFSET(I1668,-1,0),OFFSET(I1668,-1,0)/OFFSET(I1668,0,-4),""))</f>
        <v/>
      </c>
      <c r="L1668" t="str">
        <f t="shared" ca="1" si="309"/>
        <v>it</v>
      </c>
      <c r="M1668" t="s">
        <v>139</v>
      </c>
      <c r="N1668" t="s">
        <v>158</v>
      </c>
      <c r="O1668">
        <v>1</v>
      </c>
      <c r="P1668" t="str">
        <f t="shared" si="312"/>
        <v/>
      </c>
      <c r="Q1668" t="str">
        <f t="shared" ref="Q1668:Q1731" ca="1" si="319">IF(ISBLANK(R1668),"",
VLOOKUP(R1668,OFFSET(INDIRECT("$A:$B"),0,MATCH(R$1&amp;"_Verify",INDIRECT("$1:$1"),0)-1),2,0)
)</f>
        <v>cu</v>
      </c>
      <c r="R1668" t="s">
        <v>81</v>
      </c>
      <c r="S1668" t="s">
        <v>147</v>
      </c>
      <c r="T1668">
        <v>6250</v>
      </c>
      <c r="U1668" t="str">
        <f t="shared" ca="1" si="318"/>
        <v>it</v>
      </c>
      <c r="V1668" t="str">
        <f t="shared" si="313"/>
        <v>Cash_sEquipGacha</v>
      </c>
      <c r="W1668">
        <f t="shared" si="314"/>
        <v>1</v>
      </c>
      <c r="X1668" t="str">
        <f t="shared" ca="1" si="315"/>
        <v>cu</v>
      </c>
      <c r="Y1668" t="str">
        <f t="shared" si="316"/>
        <v>GO</v>
      </c>
      <c r="Z1668">
        <f t="shared" si="317"/>
        <v>6250</v>
      </c>
    </row>
    <row r="1669" spans="1:26">
      <c r="A1669" t="str">
        <f t="shared" si="310"/>
        <v>rt5</v>
      </c>
      <c r="B1669" t="str">
        <f t="shared" si="311"/>
        <v>루틴5</v>
      </c>
      <c r="C1669">
        <v>248</v>
      </c>
      <c r="D1669">
        <v>124</v>
      </c>
      <c r="E1669">
        <f t="shared" ca="1" si="308"/>
        <v>29067</v>
      </c>
      <c r="F1669">
        <f ca="1">(60+SUMIF(OFFSET(N1669,-$C1669+1,0,$C1669),"EN",OFFSET(O1669,-$C1669+1,0,$C1669)))*SummonTypeTable!$Q$2</f>
        <v>9373.3333333333321</v>
      </c>
      <c r="G1669" t="str">
        <f ca="1">IF(C1669=1,60*SummonTypeTable!$Q$2-OFFSET(F1669,0,-1),
IF(F1669&lt;&gt;OFFSET(F1669,-1,0),OFFSET(F1669,-1,0)-OFFSET(F1669,0,-1),""))</f>
        <v/>
      </c>
      <c r="H1669" t="str">
        <f ca="1">IF(C1669=1,60*SummonTypeTable!$Q$2/OFFSET(F1669,0,-1),
IF(F1669&lt;&gt;OFFSET(F1669,-1,0),OFFSET(F1669,-1,0)/OFFSET(F1669,0,-1),""))</f>
        <v/>
      </c>
      <c r="I1669">
        <f ca="1">(60+SUMIF(OFFSET(N1669,-$C1669+1,0,$C1669),"EN",OFFSET(O1669,-$C1669+1,0,$C1669))+SUMIF(OFFSET(S1669,-$C1669+1,0,$C1669),"EN",OFFSET(T1669,-$C1669+1,0,$C1669)))*SummonTypeTable!$Q$2</f>
        <v>9373.3333333333321</v>
      </c>
      <c r="J1669" t="str">
        <f ca="1">IF(C1669=1,60*SummonTypeTable!$Q$2-OFFSET(I1669,0,-4),
IF(I1669&lt;&gt;OFFSET(I1669,-1,0),OFFSET(I1669,-1,0)-OFFSET(I1669,0,-4),""))</f>
        <v/>
      </c>
      <c r="K1669" t="str">
        <f ca="1">IF(C1669=1,60*SummonTypeTable!$Q$2/OFFSET(I1669,0,-4),
IF(I1669&lt;&gt;OFFSET(I1669,-1,0),OFFSET(I1669,-1,0)/OFFSET(I1669,0,-4),""))</f>
        <v/>
      </c>
      <c r="L1669" t="str">
        <f t="shared" ca="1" si="309"/>
        <v>cu</v>
      </c>
      <c r="M1669" t="s">
        <v>81</v>
      </c>
      <c r="N1669" t="s">
        <v>147</v>
      </c>
      <c r="O1669">
        <v>12550</v>
      </c>
      <c r="P1669" t="str">
        <f t="shared" si="312"/>
        <v/>
      </c>
      <c r="Q1669" t="str">
        <f t="shared" ca="1" si="319"/>
        <v>cu</v>
      </c>
      <c r="R1669" t="s">
        <v>81</v>
      </c>
      <c r="S1669" t="s">
        <v>147</v>
      </c>
      <c r="T1669">
        <v>6275</v>
      </c>
      <c r="U1669" t="str">
        <f t="shared" ca="1" si="318"/>
        <v>cu</v>
      </c>
      <c r="V1669" t="str">
        <f t="shared" si="313"/>
        <v>GO</v>
      </c>
      <c r="W1669">
        <f t="shared" si="314"/>
        <v>12550</v>
      </c>
      <c r="X1669" t="str">
        <f t="shared" ca="1" si="315"/>
        <v>cu</v>
      </c>
      <c r="Y1669" t="str">
        <f t="shared" si="316"/>
        <v>GO</v>
      </c>
      <c r="Z1669">
        <f t="shared" si="317"/>
        <v>6275</v>
      </c>
    </row>
    <row r="1670" spans="1:26">
      <c r="A1670" t="str">
        <f t="shared" si="310"/>
        <v>rt5</v>
      </c>
      <c r="B1670" t="str">
        <f t="shared" si="311"/>
        <v>루틴5</v>
      </c>
      <c r="C1670">
        <v>249</v>
      </c>
      <c r="D1670">
        <v>245</v>
      </c>
      <c r="E1670">
        <f t="shared" ca="1" si="308"/>
        <v>29312</v>
      </c>
      <c r="F1670">
        <f ca="1">(60+SUMIF(OFFSET(N1670,-$C1670+1,0,$C1670),"EN",OFFSET(O1670,-$C1670+1,0,$C1670)))*SummonTypeTable!$Q$2</f>
        <v>9373.3333333333321</v>
      </c>
      <c r="G1670" t="str">
        <f ca="1">IF(C1670=1,60*SummonTypeTable!$Q$2-OFFSET(F1670,0,-1),
IF(F1670&lt;&gt;OFFSET(F1670,-1,0),OFFSET(F1670,-1,0)-OFFSET(F1670,0,-1),""))</f>
        <v/>
      </c>
      <c r="H1670" t="str">
        <f ca="1">IF(C1670=1,60*SummonTypeTable!$Q$2/OFFSET(F1670,0,-1),
IF(F1670&lt;&gt;OFFSET(F1670,-1,0),OFFSET(F1670,-1,0)/OFFSET(F1670,0,-1),""))</f>
        <v/>
      </c>
      <c r="I1670">
        <f ca="1">(60+SUMIF(OFFSET(N1670,-$C1670+1,0,$C1670),"EN",OFFSET(O1670,-$C1670+1,0,$C1670))+SUMIF(OFFSET(S1670,-$C1670+1,0,$C1670),"EN",OFFSET(T1670,-$C1670+1,0,$C1670)))*SummonTypeTable!$Q$2</f>
        <v>9373.3333333333321</v>
      </c>
      <c r="J1670" t="str">
        <f ca="1">IF(C1670=1,60*SummonTypeTable!$Q$2-OFFSET(I1670,0,-4),
IF(I1670&lt;&gt;OFFSET(I1670,-1,0),OFFSET(I1670,-1,0)-OFFSET(I1670,0,-4),""))</f>
        <v/>
      </c>
      <c r="K1670" t="str">
        <f ca="1">IF(C1670=1,60*SummonTypeTable!$Q$2/OFFSET(I1670,0,-4),
IF(I1670&lt;&gt;OFFSET(I1670,-1,0),OFFSET(I1670,-1,0)/OFFSET(I1670,0,-4),""))</f>
        <v/>
      </c>
      <c r="L1670" t="str">
        <f t="shared" ca="1" si="309"/>
        <v>it</v>
      </c>
      <c r="M1670" t="s">
        <v>139</v>
      </c>
      <c r="N1670" t="s">
        <v>140</v>
      </c>
      <c r="O1670">
        <v>3</v>
      </c>
      <c r="P1670" t="str">
        <f t="shared" si="312"/>
        <v/>
      </c>
      <c r="Q1670" t="str">
        <f t="shared" ca="1" si="319"/>
        <v>cu</v>
      </c>
      <c r="R1670" t="s">
        <v>81</v>
      </c>
      <c r="S1670" t="s">
        <v>147</v>
      </c>
      <c r="T1670">
        <v>6300</v>
      </c>
      <c r="U1670" t="str">
        <f t="shared" ca="1" si="318"/>
        <v>it</v>
      </c>
      <c r="V1670" t="str">
        <f t="shared" si="313"/>
        <v>Cash_sCharacterGacha</v>
      </c>
      <c r="W1670">
        <f t="shared" si="314"/>
        <v>3</v>
      </c>
      <c r="X1670" t="str">
        <f t="shared" ca="1" si="315"/>
        <v>cu</v>
      </c>
      <c r="Y1670" t="str">
        <f t="shared" si="316"/>
        <v>GO</v>
      </c>
      <c r="Z1670">
        <f t="shared" si="317"/>
        <v>6300</v>
      </c>
    </row>
    <row r="1671" spans="1:26">
      <c r="A1671" t="str">
        <f t="shared" si="310"/>
        <v>rt5</v>
      </c>
      <c r="B1671" t="str">
        <f t="shared" si="311"/>
        <v>루틴5</v>
      </c>
      <c r="C1671">
        <v>250</v>
      </c>
      <c r="D1671">
        <v>676</v>
      </c>
      <c r="E1671">
        <f t="shared" ref="E1671:E1734" ca="1" si="320">IF(A1671&lt;&gt;OFFSET(A1671,-1,0),D1671,OFFSET(E1671,-1,0)+D1671)</f>
        <v>29988</v>
      </c>
      <c r="F1671">
        <f ca="1">(60+SUMIF(OFFSET(N1671,-$C1671+1,0,$C1671),"EN",OFFSET(O1671,-$C1671+1,0,$C1671)))*SummonTypeTable!$Q$2</f>
        <v>9373.3333333333321</v>
      </c>
      <c r="G1671" t="str">
        <f ca="1">IF(C1671=1,60*SummonTypeTable!$Q$2-OFFSET(F1671,0,-1),
IF(F1671&lt;&gt;OFFSET(F1671,-1,0),OFFSET(F1671,-1,0)-OFFSET(F1671,0,-1),""))</f>
        <v/>
      </c>
      <c r="H1671" t="str">
        <f ca="1">IF(C1671=1,60*SummonTypeTable!$Q$2/OFFSET(F1671,0,-1),
IF(F1671&lt;&gt;OFFSET(F1671,-1,0),OFFSET(F1671,-1,0)/OFFSET(F1671,0,-1),""))</f>
        <v/>
      </c>
      <c r="I1671">
        <f ca="1">(60+SUMIF(OFFSET(N1671,-$C1671+1,0,$C1671),"EN",OFFSET(O1671,-$C1671+1,0,$C1671))+SUMIF(OFFSET(S1671,-$C1671+1,0,$C1671),"EN",OFFSET(T1671,-$C1671+1,0,$C1671)))*SummonTypeTable!$Q$2</f>
        <v>9373.3333333333321</v>
      </c>
      <c r="J1671" t="str">
        <f ca="1">IF(C1671=1,60*SummonTypeTable!$Q$2-OFFSET(I1671,0,-4),
IF(I1671&lt;&gt;OFFSET(I1671,-1,0),OFFSET(I1671,-1,0)-OFFSET(I1671,0,-4),""))</f>
        <v/>
      </c>
      <c r="K1671" t="str">
        <f ca="1">IF(C1671=1,60*SummonTypeTable!$Q$2/OFFSET(I1671,0,-4),
IF(I1671&lt;&gt;OFFSET(I1671,-1,0),OFFSET(I1671,-1,0)/OFFSET(I1671,0,-4),""))</f>
        <v/>
      </c>
      <c r="L1671" t="str">
        <f t="shared" ca="1" si="309"/>
        <v>cu</v>
      </c>
      <c r="M1671" t="s">
        <v>81</v>
      </c>
      <c r="N1671" t="s">
        <v>153</v>
      </c>
      <c r="O1671">
        <v>42</v>
      </c>
      <c r="P1671" t="str">
        <f t="shared" si="312"/>
        <v/>
      </c>
      <c r="Q1671" t="str">
        <f t="shared" ca="1" si="319"/>
        <v>cu</v>
      </c>
      <c r="R1671" t="s">
        <v>81</v>
      </c>
      <c r="S1671" t="s">
        <v>153</v>
      </c>
      <c r="T1671">
        <v>14</v>
      </c>
      <c r="U1671" t="str">
        <f t="shared" ca="1" si="318"/>
        <v>cu</v>
      </c>
      <c r="V1671" t="str">
        <f t="shared" si="313"/>
        <v>DI</v>
      </c>
      <c r="W1671">
        <f t="shared" si="314"/>
        <v>42</v>
      </c>
      <c r="X1671" t="str">
        <f t="shared" ca="1" si="315"/>
        <v>cu</v>
      </c>
      <c r="Y1671" t="str">
        <f t="shared" si="316"/>
        <v>DI</v>
      </c>
      <c r="Z1671">
        <f t="shared" si="317"/>
        <v>14</v>
      </c>
    </row>
    <row r="1672" spans="1:26">
      <c r="A1672" t="str">
        <f t="shared" si="310"/>
        <v>rt5</v>
      </c>
      <c r="B1672" t="str">
        <f t="shared" si="311"/>
        <v>루틴5</v>
      </c>
      <c r="C1672">
        <v>251</v>
      </c>
      <c r="D1672">
        <v>165</v>
      </c>
      <c r="E1672">
        <f t="shared" ca="1" si="320"/>
        <v>30153</v>
      </c>
      <c r="F1672">
        <f ca="1">(60+SUMIF(OFFSET(N1672,-$C1672+1,0,$C1672),"EN",OFFSET(O1672,-$C1672+1,0,$C1672)))*SummonTypeTable!$Q$2</f>
        <v>9373.3333333333321</v>
      </c>
      <c r="G1672" t="str">
        <f ca="1">IF(C1672=1,60*SummonTypeTable!$Q$2-OFFSET(F1672,0,-1),
IF(F1672&lt;&gt;OFFSET(F1672,-1,0),OFFSET(F1672,-1,0)-OFFSET(F1672,0,-1),""))</f>
        <v/>
      </c>
      <c r="H1672" t="str">
        <f ca="1">IF(C1672=1,60*SummonTypeTable!$Q$2/OFFSET(F1672,0,-1),
IF(F1672&lt;&gt;OFFSET(F1672,-1,0),OFFSET(F1672,-1,0)/OFFSET(F1672,0,-1),""))</f>
        <v/>
      </c>
      <c r="I1672">
        <f ca="1">(60+SUMIF(OFFSET(N1672,-$C1672+1,0,$C1672),"EN",OFFSET(O1672,-$C1672+1,0,$C1672))+SUMIF(OFFSET(S1672,-$C1672+1,0,$C1672),"EN",OFFSET(T1672,-$C1672+1,0,$C1672)))*SummonTypeTable!$Q$2</f>
        <v>9373.3333333333321</v>
      </c>
      <c r="J1672" t="str">
        <f ca="1">IF(C1672=1,60*SummonTypeTable!$Q$2-OFFSET(I1672,0,-4),
IF(I1672&lt;&gt;OFFSET(I1672,-1,0),OFFSET(I1672,-1,0)-OFFSET(I1672,0,-4),""))</f>
        <v/>
      </c>
      <c r="K1672" t="str">
        <f ca="1">IF(C1672=1,60*SummonTypeTable!$Q$2/OFFSET(I1672,0,-4),
IF(I1672&lt;&gt;OFFSET(I1672,-1,0),OFFSET(I1672,-1,0)/OFFSET(I1672,0,-4),""))</f>
        <v/>
      </c>
      <c r="L1672" t="str">
        <f t="shared" ca="1" si="309"/>
        <v>cu</v>
      </c>
      <c r="M1672" t="s">
        <v>81</v>
      </c>
      <c r="N1672" t="s">
        <v>147</v>
      </c>
      <c r="O1672">
        <v>12700</v>
      </c>
      <c r="P1672" t="str">
        <f t="shared" si="312"/>
        <v/>
      </c>
      <c r="Q1672" t="str">
        <f t="shared" ca="1" si="319"/>
        <v>cu</v>
      </c>
      <c r="R1672" t="s">
        <v>81</v>
      </c>
      <c r="S1672" t="s">
        <v>147</v>
      </c>
      <c r="T1672">
        <v>6350</v>
      </c>
      <c r="U1672" t="str">
        <f t="shared" ca="1" si="318"/>
        <v>cu</v>
      </c>
      <c r="V1672" t="str">
        <f t="shared" si="313"/>
        <v>GO</v>
      </c>
      <c r="W1672">
        <f t="shared" si="314"/>
        <v>12700</v>
      </c>
      <c r="X1672" t="str">
        <f t="shared" ca="1" si="315"/>
        <v>cu</v>
      </c>
      <c r="Y1672" t="str">
        <f t="shared" si="316"/>
        <v>GO</v>
      </c>
      <c r="Z1672">
        <f t="shared" si="317"/>
        <v>6350</v>
      </c>
    </row>
    <row r="1673" spans="1:26">
      <c r="A1673" t="str">
        <f t="shared" si="310"/>
        <v>rt5</v>
      </c>
      <c r="B1673" t="str">
        <f t="shared" si="311"/>
        <v>루틴5</v>
      </c>
      <c r="C1673">
        <v>252</v>
      </c>
      <c r="D1673">
        <v>235</v>
      </c>
      <c r="E1673">
        <f t="shared" ca="1" si="320"/>
        <v>30388</v>
      </c>
      <c r="F1673">
        <f ca="1">(60+SUMIF(OFFSET(N1673,-$C1673+1,0,$C1673),"EN",OFFSET(O1673,-$C1673+1,0,$C1673)))*SummonTypeTable!$Q$2</f>
        <v>9373.3333333333321</v>
      </c>
      <c r="G1673" t="str">
        <f ca="1">IF(C1673=1,60*SummonTypeTable!$Q$2-OFFSET(F1673,0,-1),
IF(F1673&lt;&gt;OFFSET(F1673,-1,0),OFFSET(F1673,-1,0)-OFFSET(F1673,0,-1),""))</f>
        <v/>
      </c>
      <c r="H1673" t="str">
        <f ca="1">IF(C1673=1,60*SummonTypeTable!$Q$2/OFFSET(F1673,0,-1),
IF(F1673&lt;&gt;OFFSET(F1673,-1,0),OFFSET(F1673,-1,0)/OFFSET(F1673,0,-1),""))</f>
        <v/>
      </c>
      <c r="I1673">
        <f ca="1">(60+SUMIF(OFFSET(N1673,-$C1673+1,0,$C1673),"EN",OFFSET(O1673,-$C1673+1,0,$C1673))+SUMIF(OFFSET(S1673,-$C1673+1,0,$C1673),"EN",OFFSET(T1673,-$C1673+1,0,$C1673)))*SummonTypeTable!$Q$2</f>
        <v>9373.3333333333321</v>
      </c>
      <c r="J1673" t="str">
        <f ca="1">IF(C1673=1,60*SummonTypeTable!$Q$2-OFFSET(I1673,0,-4),
IF(I1673&lt;&gt;OFFSET(I1673,-1,0),OFFSET(I1673,-1,0)-OFFSET(I1673,0,-4),""))</f>
        <v/>
      </c>
      <c r="K1673" t="str">
        <f ca="1">IF(C1673=1,60*SummonTypeTable!$Q$2/OFFSET(I1673,0,-4),
IF(I1673&lt;&gt;OFFSET(I1673,-1,0),OFFSET(I1673,-1,0)/OFFSET(I1673,0,-4),""))</f>
        <v/>
      </c>
      <c r="L1673" t="str">
        <f t="shared" ca="1" si="309"/>
        <v>cu</v>
      </c>
      <c r="M1673" t="s">
        <v>81</v>
      </c>
      <c r="N1673" t="s">
        <v>147</v>
      </c>
      <c r="O1673">
        <v>12750</v>
      </c>
      <c r="P1673" t="str">
        <f t="shared" si="312"/>
        <v/>
      </c>
      <c r="Q1673" t="str">
        <f t="shared" ca="1" si="319"/>
        <v>cu</v>
      </c>
      <c r="R1673" t="s">
        <v>81</v>
      </c>
      <c r="S1673" t="s">
        <v>147</v>
      </c>
      <c r="T1673">
        <v>6375</v>
      </c>
      <c r="U1673" t="str">
        <f t="shared" ca="1" si="318"/>
        <v>cu</v>
      </c>
      <c r="V1673" t="str">
        <f t="shared" si="313"/>
        <v>GO</v>
      </c>
      <c r="W1673">
        <f t="shared" si="314"/>
        <v>12750</v>
      </c>
      <c r="X1673" t="str">
        <f t="shared" ca="1" si="315"/>
        <v>cu</v>
      </c>
      <c r="Y1673" t="str">
        <f t="shared" si="316"/>
        <v>GO</v>
      </c>
      <c r="Z1673">
        <f t="shared" si="317"/>
        <v>6375</v>
      </c>
    </row>
    <row r="1674" spans="1:26">
      <c r="A1674" t="str">
        <f t="shared" si="310"/>
        <v>rt5</v>
      </c>
      <c r="B1674" t="str">
        <f t="shared" si="311"/>
        <v>루틴5</v>
      </c>
      <c r="C1674">
        <v>253</v>
      </c>
      <c r="D1674">
        <v>788</v>
      </c>
      <c r="E1674">
        <f t="shared" ca="1" si="320"/>
        <v>31176</v>
      </c>
      <c r="F1674">
        <f ca="1">(60+SUMIF(OFFSET(N1674,-$C1674+1,0,$C1674),"EN",OFFSET(O1674,-$C1674+1,0,$C1674)))*SummonTypeTable!$Q$2</f>
        <v>9773.3333333333321</v>
      </c>
      <c r="G1674">
        <f ca="1">IF(C1674=1,60*SummonTypeTable!$Q$2-OFFSET(F1674,0,-1),
IF(F1674&lt;&gt;OFFSET(F1674,-1,0),OFFSET(F1674,-1,0)-OFFSET(F1674,0,-1),""))</f>
        <v>-21802.666666666668</v>
      </c>
      <c r="H1674">
        <f ca="1">IF(C1674=1,60*SummonTypeTable!$Q$2/OFFSET(F1674,0,-1),
IF(F1674&lt;&gt;OFFSET(F1674,-1,0),OFFSET(F1674,-1,0)/OFFSET(F1674,0,-1),""))</f>
        <v>0.30065862629373019</v>
      </c>
      <c r="I1674">
        <f ca="1">(60+SUMIF(OFFSET(N1674,-$C1674+1,0,$C1674),"EN",OFFSET(O1674,-$C1674+1,0,$C1674))+SUMIF(OFFSET(S1674,-$C1674+1,0,$C1674),"EN",OFFSET(T1674,-$C1674+1,0,$C1674)))*SummonTypeTable!$Q$2</f>
        <v>9773.3333333333321</v>
      </c>
      <c r="J1674">
        <f ca="1">IF(C1674=1,60*SummonTypeTable!$Q$2-OFFSET(I1674,0,-4),
IF(I1674&lt;&gt;OFFSET(I1674,-1,0),OFFSET(I1674,-1,0)-OFFSET(I1674,0,-4),""))</f>
        <v>-21802.666666666668</v>
      </c>
      <c r="K1674">
        <f ca="1">IF(C1674=1,60*SummonTypeTable!$Q$2/OFFSET(I1674,0,-4),
IF(I1674&lt;&gt;OFFSET(I1674,-1,0),OFFSET(I1674,-1,0)/OFFSET(I1674,0,-4),""))</f>
        <v>0.30065862629373019</v>
      </c>
      <c r="L1674" t="str">
        <f t="shared" ca="1" si="309"/>
        <v>cu</v>
      </c>
      <c r="M1674" t="s">
        <v>81</v>
      </c>
      <c r="N1674" t="s">
        <v>146</v>
      </c>
      <c r="O1674">
        <v>600</v>
      </c>
      <c r="P1674" t="str">
        <f t="shared" si="312"/>
        <v>에너지너무많음</v>
      </c>
      <c r="Q1674" t="str">
        <f t="shared" ca="1" si="319"/>
        <v>cu</v>
      </c>
      <c r="R1674" t="s">
        <v>81</v>
      </c>
      <c r="S1674" t="s">
        <v>147</v>
      </c>
      <c r="T1674">
        <v>6400</v>
      </c>
      <c r="U1674" t="str">
        <f t="shared" ca="1" si="318"/>
        <v>cu</v>
      </c>
      <c r="V1674" t="str">
        <f t="shared" si="313"/>
        <v>EN</v>
      </c>
      <c r="W1674">
        <f t="shared" si="314"/>
        <v>600</v>
      </c>
      <c r="X1674" t="str">
        <f t="shared" ca="1" si="315"/>
        <v>cu</v>
      </c>
      <c r="Y1674" t="str">
        <f t="shared" si="316"/>
        <v>GO</v>
      </c>
      <c r="Z1674">
        <f t="shared" si="317"/>
        <v>6400</v>
      </c>
    </row>
    <row r="1675" spans="1:26">
      <c r="A1675" t="str">
        <f t="shared" si="310"/>
        <v>rt5</v>
      </c>
      <c r="B1675" t="str">
        <f t="shared" si="311"/>
        <v>루틴5</v>
      </c>
      <c r="C1675">
        <v>254</v>
      </c>
      <c r="D1675">
        <v>112</v>
      </c>
      <c r="E1675">
        <f t="shared" ca="1" si="320"/>
        <v>31288</v>
      </c>
      <c r="F1675">
        <f ca="1">(60+SUMIF(OFFSET(N1675,-$C1675+1,0,$C1675),"EN",OFFSET(O1675,-$C1675+1,0,$C1675)))*SummonTypeTable!$Q$2</f>
        <v>9773.3333333333321</v>
      </c>
      <c r="G1675" t="str">
        <f ca="1">IF(C1675=1,60*SummonTypeTable!$Q$2-OFFSET(F1675,0,-1),
IF(F1675&lt;&gt;OFFSET(F1675,-1,0),OFFSET(F1675,-1,0)-OFFSET(F1675,0,-1),""))</f>
        <v/>
      </c>
      <c r="H1675" t="str">
        <f ca="1">IF(C1675=1,60*SummonTypeTable!$Q$2/OFFSET(F1675,0,-1),
IF(F1675&lt;&gt;OFFSET(F1675,-1,0),OFFSET(F1675,-1,0)/OFFSET(F1675,0,-1),""))</f>
        <v/>
      </c>
      <c r="I1675">
        <f ca="1">(60+SUMIF(OFFSET(N1675,-$C1675+1,0,$C1675),"EN",OFFSET(O1675,-$C1675+1,0,$C1675))+SUMIF(OFFSET(S1675,-$C1675+1,0,$C1675),"EN",OFFSET(T1675,-$C1675+1,0,$C1675)))*SummonTypeTable!$Q$2</f>
        <v>9773.3333333333321</v>
      </c>
      <c r="J1675" t="str">
        <f ca="1">IF(C1675=1,60*SummonTypeTable!$Q$2-OFFSET(I1675,0,-4),
IF(I1675&lt;&gt;OFFSET(I1675,-1,0),OFFSET(I1675,-1,0)-OFFSET(I1675,0,-4),""))</f>
        <v/>
      </c>
      <c r="K1675" t="str">
        <f ca="1">IF(C1675=1,60*SummonTypeTable!$Q$2/OFFSET(I1675,0,-4),
IF(I1675&lt;&gt;OFFSET(I1675,-1,0),OFFSET(I1675,-1,0)/OFFSET(I1675,0,-4),""))</f>
        <v/>
      </c>
      <c r="L1675" t="str">
        <f t="shared" ca="1" si="309"/>
        <v>it</v>
      </c>
      <c r="M1675" t="s">
        <v>139</v>
      </c>
      <c r="N1675" t="s">
        <v>138</v>
      </c>
      <c r="O1675">
        <v>10</v>
      </c>
      <c r="P1675" t="str">
        <f t="shared" si="312"/>
        <v/>
      </c>
      <c r="Q1675" t="str">
        <f t="shared" ca="1" si="319"/>
        <v>cu</v>
      </c>
      <c r="R1675" t="s">
        <v>81</v>
      </c>
      <c r="S1675" t="s">
        <v>147</v>
      </c>
      <c r="T1675">
        <v>6425</v>
      </c>
      <c r="U1675" t="str">
        <f t="shared" ca="1" si="318"/>
        <v>it</v>
      </c>
      <c r="V1675" t="str">
        <f t="shared" si="313"/>
        <v>Cash_sSpellGacha</v>
      </c>
      <c r="W1675">
        <f t="shared" si="314"/>
        <v>10</v>
      </c>
      <c r="X1675" t="str">
        <f t="shared" ca="1" si="315"/>
        <v>cu</v>
      </c>
      <c r="Y1675" t="str">
        <f t="shared" si="316"/>
        <v>GO</v>
      </c>
      <c r="Z1675">
        <f t="shared" si="317"/>
        <v>6425</v>
      </c>
    </row>
    <row r="1676" spans="1:26">
      <c r="A1676" t="str">
        <f t="shared" si="310"/>
        <v>rt5</v>
      </c>
      <c r="B1676" t="str">
        <f t="shared" si="311"/>
        <v>루틴5</v>
      </c>
      <c r="C1676">
        <v>255</v>
      </c>
      <c r="D1676">
        <v>323</v>
      </c>
      <c r="E1676">
        <f t="shared" ca="1" si="320"/>
        <v>31611</v>
      </c>
      <c r="F1676">
        <f ca="1">(60+SUMIF(OFFSET(N1676,-$C1676+1,0,$C1676),"EN",OFFSET(O1676,-$C1676+1,0,$C1676)))*SummonTypeTable!$Q$2</f>
        <v>9773.3333333333321</v>
      </c>
      <c r="G1676" t="str">
        <f ca="1">IF(C1676=1,60*SummonTypeTable!$Q$2-OFFSET(F1676,0,-1),
IF(F1676&lt;&gt;OFFSET(F1676,-1,0),OFFSET(F1676,-1,0)-OFFSET(F1676,0,-1),""))</f>
        <v/>
      </c>
      <c r="H1676" t="str">
        <f ca="1">IF(C1676=1,60*SummonTypeTable!$Q$2/OFFSET(F1676,0,-1),
IF(F1676&lt;&gt;OFFSET(F1676,-1,0),OFFSET(F1676,-1,0)/OFFSET(F1676,0,-1),""))</f>
        <v/>
      </c>
      <c r="I1676">
        <f ca="1">(60+SUMIF(OFFSET(N1676,-$C1676+1,0,$C1676),"EN",OFFSET(O1676,-$C1676+1,0,$C1676))+SUMIF(OFFSET(S1676,-$C1676+1,0,$C1676),"EN",OFFSET(T1676,-$C1676+1,0,$C1676)))*SummonTypeTable!$Q$2</f>
        <v>9773.3333333333321</v>
      </c>
      <c r="J1676" t="str">
        <f ca="1">IF(C1676=1,60*SummonTypeTable!$Q$2-OFFSET(I1676,0,-4),
IF(I1676&lt;&gt;OFFSET(I1676,-1,0),OFFSET(I1676,-1,0)-OFFSET(I1676,0,-4),""))</f>
        <v/>
      </c>
      <c r="K1676" t="str">
        <f ca="1">IF(C1676=1,60*SummonTypeTable!$Q$2/OFFSET(I1676,0,-4),
IF(I1676&lt;&gt;OFFSET(I1676,-1,0),OFFSET(I1676,-1,0)/OFFSET(I1676,0,-4),""))</f>
        <v/>
      </c>
      <c r="L1676" t="str">
        <f t="shared" ca="1" si="309"/>
        <v>it</v>
      </c>
      <c r="M1676" t="s">
        <v>139</v>
      </c>
      <c r="N1676" t="s">
        <v>158</v>
      </c>
      <c r="O1676">
        <v>10</v>
      </c>
      <c r="P1676" t="str">
        <f t="shared" si="312"/>
        <v/>
      </c>
      <c r="Q1676" t="str">
        <f t="shared" ca="1" si="319"/>
        <v>cu</v>
      </c>
      <c r="R1676" t="s">
        <v>81</v>
      </c>
      <c r="S1676" t="s">
        <v>147</v>
      </c>
      <c r="T1676">
        <v>6450</v>
      </c>
      <c r="U1676" t="str">
        <f t="shared" ca="1" si="318"/>
        <v>it</v>
      </c>
      <c r="V1676" t="str">
        <f t="shared" si="313"/>
        <v>Cash_sEquipGacha</v>
      </c>
      <c r="W1676">
        <f t="shared" si="314"/>
        <v>10</v>
      </c>
      <c r="X1676" t="str">
        <f t="shared" ca="1" si="315"/>
        <v>cu</v>
      </c>
      <c r="Y1676" t="str">
        <f t="shared" si="316"/>
        <v>GO</v>
      </c>
      <c r="Z1676">
        <f t="shared" si="317"/>
        <v>6450</v>
      </c>
    </row>
    <row r="1677" spans="1:26">
      <c r="A1677" t="str">
        <f t="shared" si="310"/>
        <v>rt5</v>
      </c>
      <c r="B1677" t="str">
        <f t="shared" si="311"/>
        <v>루틴5</v>
      </c>
      <c r="C1677">
        <v>256</v>
      </c>
      <c r="D1677">
        <v>785</v>
      </c>
      <c r="E1677">
        <f t="shared" ca="1" si="320"/>
        <v>32396</v>
      </c>
      <c r="F1677">
        <f ca="1">(60+SUMIF(OFFSET(N1677,-$C1677+1,0,$C1677),"EN",OFFSET(O1677,-$C1677+1,0,$C1677)))*SummonTypeTable!$Q$2</f>
        <v>10200</v>
      </c>
      <c r="G1677">
        <f ca="1">IF(C1677=1,60*SummonTypeTable!$Q$2-OFFSET(F1677,0,-1),
IF(F1677&lt;&gt;OFFSET(F1677,-1,0),OFFSET(F1677,-1,0)-OFFSET(F1677,0,-1),""))</f>
        <v>-22622.666666666668</v>
      </c>
      <c r="H1677">
        <f ca="1">IF(C1677=1,60*SummonTypeTable!$Q$2/OFFSET(F1677,0,-1),
IF(F1677&lt;&gt;OFFSET(F1677,-1,0),OFFSET(F1677,-1,0)/OFFSET(F1677,0,-1),""))</f>
        <v>0.30168333539120051</v>
      </c>
      <c r="I1677">
        <f ca="1">(60+SUMIF(OFFSET(N1677,-$C1677+1,0,$C1677),"EN",OFFSET(O1677,-$C1677+1,0,$C1677))+SUMIF(OFFSET(S1677,-$C1677+1,0,$C1677),"EN",OFFSET(T1677,-$C1677+1,0,$C1677)))*SummonTypeTable!$Q$2</f>
        <v>10200</v>
      </c>
      <c r="J1677">
        <f ca="1">IF(C1677=1,60*SummonTypeTable!$Q$2-OFFSET(I1677,0,-4),
IF(I1677&lt;&gt;OFFSET(I1677,-1,0),OFFSET(I1677,-1,0)-OFFSET(I1677,0,-4),""))</f>
        <v>-22622.666666666668</v>
      </c>
      <c r="K1677">
        <f ca="1">IF(C1677=1,60*SummonTypeTable!$Q$2/OFFSET(I1677,0,-4),
IF(I1677&lt;&gt;OFFSET(I1677,-1,0),OFFSET(I1677,-1,0)/OFFSET(I1677,0,-4),""))</f>
        <v>0.30168333539120051</v>
      </c>
      <c r="L1677" t="str">
        <f t="shared" ca="1" si="309"/>
        <v>cu</v>
      </c>
      <c r="M1677" t="s">
        <v>81</v>
      </c>
      <c r="N1677" t="s">
        <v>146</v>
      </c>
      <c r="O1677">
        <v>640</v>
      </c>
      <c r="P1677" t="str">
        <f t="shared" si="312"/>
        <v>에너지너무많음</v>
      </c>
      <c r="Q1677" t="str">
        <f t="shared" ca="1" si="319"/>
        <v>cu</v>
      </c>
      <c r="R1677" t="s">
        <v>81</v>
      </c>
      <c r="S1677" t="s">
        <v>147</v>
      </c>
      <c r="T1677">
        <v>6475</v>
      </c>
      <c r="U1677" t="str">
        <f t="shared" ca="1" si="318"/>
        <v>cu</v>
      </c>
      <c r="V1677" t="str">
        <f t="shared" si="313"/>
        <v>EN</v>
      </c>
      <c r="W1677">
        <f t="shared" si="314"/>
        <v>640</v>
      </c>
      <c r="X1677" t="str">
        <f t="shared" ca="1" si="315"/>
        <v>cu</v>
      </c>
      <c r="Y1677" t="str">
        <f t="shared" si="316"/>
        <v>GO</v>
      </c>
      <c r="Z1677">
        <f t="shared" si="317"/>
        <v>6475</v>
      </c>
    </row>
    <row r="1678" spans="1:26">
      <c r="A1678" t="str">
        <f t="shared" si="310"/>
        <v>rt5</v>
      </c>
      <c r="B1678" t="str">
        <f t="shared" si="311"/>
        <v>루틴5</v>
      </c>
      <c r="C1678">
        <v>257</v>
      </c>
      <c r="D1678">
        <v>194</v>
      </c>
      <c r="E1678">
        <f t="shared" ca="1" si="320"/>
        <v>32590</v>
      </c>
      <c r="F1678">
        <f ca="1">(60+SUMIF(OFFSET(N1678,-$C1678+1,0,$C1678),"EN",OFFSET(O1678,-$C1678+1,0,$C1678)))*SummonTypeTable!$Q$2</f>
        <v>10200</v>
      </c>
      <c r="G1678" t="str">
        <f ca="1">IF(C1678=1,60*SummonTypeTable!$Q$2-OFFSET(F1678,0,-1),
IF(F1678&lt;&gt;OFFSET(F1678,-1,0),OFFSET(F1678,-1,0)-OFFSET(F1678,0,-1),""))</f>
        <v/>
      </c>
      <c r="H1678" t="str">
        <f ca="1">IF(C1678=1,60*SummonTypeTable!$Q$2/OFFSET(F1678,0,-1),
IF(F1678&lt;&gt;OFFSET(F1678,-1,0),OFFSET(F1678,-1,0)/OFFSET(F1678,0,-1),""))</f>
        <v/>
      </c>
      <c r="I1678">
        <f ca="1">(60+SUMIF(OFFSET(N1678,-$C1678+1,0,$C1678),"EN",OFFSET(O1678,-$C1678+1,0,$C1678))+SUMIF(OFFSET(S1678,-$C1678+1,0,$C1678),"EN",OFFSET(T1678,-$C1678+1,0,$C1678)))*SummonTypeTable!$Q$2</f>
        <v>10200</v>
      </c>
      <c r="J1678" t="str">
        <f ca="1">IF(C1678=1,60*SummonTypeTable!$Q$2-OFFSET(I1678,0,-4),
IF(I1678&lt;&gt;OFFSET(I1678,-1,0),OFFSET(I1678,-1,0)-OFFSET(I1678,0,-4),""))</f>
        <v/>
      </c>
      <c r="K1678" t="str">
        <f ca="1">IF(C1678=1,60*SummonTypeTable!$Q$2/OFFSET(I1678,0,-4),
IF(I1678&lt;&gt;OFFSET(I1678,-1,0),OFFSET(I1678,-1,0)/OFFSET(I1678,0,-4),""))</f>
        <v/>
      </c>
      <c r="L1678" t="str">
        <f t="shared" ref="L1678:L1741" ca="1" si="321">IF(ISBLANK(M1678),"",
VLOOKUP(M1678,OFFSET(INDIRECT("$A:$B"),0,MATCH(M$1&amp;"_Verify",INDIRECT("$1:$1"),0)-1),2,0)
)</f>
        <v>cu</v>
      </c>
      <c r="M1678" t="s">
        <v>81</v>
      </c>
      <c r="N1678" t="s">
        <v>147</v>
      </c>
      <c r="O1678">
        <v>13000</v>
      </c>
      <c r="P1678" t="str">
        <f t="shared" si="312"/>
        <v/>
      </c>
      <c r="Q1678" t="str">
        <f t="shared" ca="1" si="319"/>
        <v>cu</v>
      </c>
      <c r="R1678" t="s">
        <v>81</v>
      </c>
      <c r="S1678" t="s">
        <v>147</v>
      </c>
      <c r="T1678">
        <v>6500</v>
      </c>
      <c r="U1678" t="str">
        <f t="shared" ca="1" si="318"/>
        <v>cu</v>
      </c>
      <c r="V1678" t="str">
        <f t="shared" si="313"/>
        <v>GO</v>
      </c>
      <c r="W1678">
        <f t="shared" si="314"/>
        <v>13000</v>
      </c>
      <c r="X1678" t="str">
        <f t="shared" ca="1" si="315"/>
        <v>cu</v>
      </c>
      <c r="Y1678" t="str">
        <f t="shared" si="316"/>
        <v>GO</v>
      </c>
      <c r="Z1678">
        <f t="shared" si="317"/>
        <v>6500</v>
      </c>
    </row>
    <row r="1679" spans="1:26">
      <c r="A1679" t="str">
        <f t="shared" ref="A1679:A1705" si="322">A1678</f>
        <v>rt5</v>
      </c>
      <c r="B1679" t="str">
        <f t="shared" ref="B1679:B1705" si="323">B1678</f>
        <v>루틴5</v>
      </c>
      <c r="C1679">
        <v>258</v>
      </c>
      <c r="D1679">
        <v>256</v>
      </c>
      <c r="E1679">
        <f t="shared" ca="1" si="320"/>
        <v>32846</v>
      </c>
      <c r="F1679">
        <f ca="1">(60+SUMIF(OFFSET(N1679,-$C1679+1,0,$C1679),"EN",OFFSET(O1679,-$C1679+1,0,$C1679)))*SummonTypeTable!$Q$2</f>
        <v>10200</v>
      </c>
      <c r="G1679" t="str">
        <f ca="1">IF(C1679=1,60*SummonTypeTable!$Q$2-OFFSET(F1679,0,-1),
IF(F1679&lt;&gt;OFFSET(F1679,-1,0),OFFSET(F1679,-1,0)-OFFSET(F1679,0,-1),""))</f>
        <v/>
      </c>
      <c r="H1679" t="str">
        <f ca="1">IF(C1679=1,60*SummonTypeTable!$Q$2/OFFSET(F1679,0,-1),
IF(F1679&lt;&gt;OFFSET(F1679,-1,0),OFFSET(F1679,-1,0)/OFFSET(F1679,0,-1),""))</f>
        <v/>
      </c>
      <c r="I1679">
        <f ca="1">(60+SUMIF(OFFSET(N1679,-$C1679+1,0,$C1679),"EN",OFFSET(O1679,-$C1679+1,0,$C1679))+SUMIF(OFFSET(S1679,-$C1679+1,0,$C1679),"EN",OFFSET(T1679,-$C1679+1,0,$C1679)))*SummonTypeTable!$Q$2</f>
        <v>10200</v>
      </c>
      <c r="J1679" t="str">
        <f ca="1">IF(C1679=1,60*SummonTypeTable!$Q$2-OFFSET(I1679,0,-4),
IF(I1679&lt;&gt;OFFSET(I1679,-1,0),OFFSET(I1679,-1,0)-OFFSET(I1679,0,-4),""))</f>
        <v/>
      </c>
      <c r="K1679" t="str">
        <f ca="1">IF(C1679=1,60*SummonTypeTable!$Q$2/OFFSET(I1679,0,-4),
IF(I1679&lt;&gt;OFFSET(I1679,-1,0),OFFSET(I1679,-1,0)/OFFSET(I1679,0,-4),""))</f>
        <v/>
      </c>
      <c r="L1679" t="str">
        <f t="shared" ca="1" si="321"/>
        <v>it</v>
      </c>
      <c r="M1679" t="s">
        <v>139</v>
      </c>
      <c r="N1679" t="s">
        <v>140</v>
      </c>
      <c r="O1679">
        <v>10</v>
      </c>
      <c r="P1679" t="str">
        <f t="shared" si="312"/>
        <v/>
      </c>
      <c r="Q1679" t="str">
        <f t="shared" ca="1" si="319"/>
        <v>cu</v>
      </c>
      <c r="R1679" t="s">
        <v>81</v>
      </c>
      <c r="S1679" t="s">
        <v>147</v>
      </c>
      <c r="T1679">
        <v>6525</v>
      </c>
      <c r="U1679" t="str">
        <f t="shared" ca="1" si="318"/>
        <v>it</v>
      </c>
      <c r="V1679" t="str">
        <f t="shared" si="313"/>
        <v>Cash_sCharacterGacha</v>
      </c>
      <c r="W1679">
        <f t="shared" si="314"/>
        <v>10</v>
      </c>
      <c r="X1679" t="str">
        <f t="shared" ca="1" si="315"/>
        <v>cu</v>
      </c>
      <c r="Y1679" t="str">
        <f t="shared" si="316"/>
        <v>GO</v>
      </c>
      <c r="Z1679">
        <f t="shared" si="317"/>
        <v>6525</v>
      </c>
    </row>
    <row r="1680" spans="1:26">
      <c r="A1680" t="str">
        <f t="shared" si="322"/>
        <v>rt5</v>
      </c>
      <c r="B1680" t="str">
        <f t="shared" si="323"/>
        <v>루틴5</v>
      </c>
      <c r="C1680">
        <v>259</v>
      </c>
      <c r="D1680">
        <v>802</v>
      </c>
      <c r="E1680">
        <f t="shared" ca="1" si="320"/>
        <v>33648</v>
      </c>
      <c r="F1680">
        <f ca="1">(60+SUMIF(OFFSET(N1680,-$C1680+1,0,$C1680),"EN",OFFSET(O1680,-$C1680+1,0,$C1680)))*SummonTypeTable!$Q$2</f>
        <v>10653.333333333332</v>
      </c>
      <c r="G1680">
        <f ca="1">IF(C1680=1,60*SummonTypeTable!$Q$2-OFFSET(F1680,0,-1),
IF(F1680&lt;&gt;OFFSET(F1680,-1,0),OFFSET(F1680,-1,0)-OFFSET(F1680,0,-1),""))</f>
        <v>-23448</v>
      </c>
      <c r="H1680">
        <f ca="1">IF(C1680=1,60*SummonTypeTable!$Q$2/OFFSET(F1680,0,-1),
IF(F1680&lt;&gt;OFFSET(F1680,-1,0),OFFSET(F1680,-1,0)/OFFSET(F1680,0,-1),""))</f>
        <v>0.30313837375178315</v>
      </c>
      <c r="I1680">
        <f ca="1">(60+SUMIF(OFFSET(N1680,-$C1680+1,0,$C1680),"EN",OFFSET(O1680,-$C1680+1,0,$C1680))+SUMIF(OFFSET(S1680,-$C1680+1,0,$C1680),"EN",OFFSET(T1680,-$C1680+1,0,$C1680)))*SummonTypeTable!$Q$2</f>
        <v>10653.333333333332</v>
      </c>
      <c r="J1680">
        <f ca="1">IF(C1680=1,60*SummonTypeTable!$Q$2-OFFSET(I1680,0,-4),
IF(I1680&lt;&gt;OFFSET(I1680,-1,0),OFFSET(I1680,-1,0)-OFFSET(I1680,0,-4),""))</f>
        <v>-23448</v>
      </c>
      <c r="K1680">
        <f ca="1">IF(C1680=1,60*SummonTypeTable!$Q$2/OFFSET(I1680,0,-4),
IF(I1680&lt;&gt;OFFSET(I1680,-1,0),OFFSET(I1680,-1,0)/OFFSET(I1680,0,-4),""))</f>
        <v>0.30313837375178315</v>
      </c>
      <c r="L1680" t="str">
        <f t="shared" ca="1" si="321"/>
        <v>cu</v>
      </c>
      <c r="M1680" t="s">
        <v>81</v>
      </c>
      <c r="N1680" t="s">
        <v>146</v>
      </c>
      <c r="O1680">
        <v>680</v>
      </c>
      <c r="P1680" t="str">
        <f t="shared" si="312"/>
        <v>에너지너무많음</v>
      </c>
      <c r="Q1680" t="str">
        <f t="shared" ca="1" si="319"/>
        <v>cu</v>
      </c>
      <c r="R1680" t="s">
        <v>81</v>
      </c>
      <c r="S1680" t="s">
        <v>147</v>
      </c>
      <c r="T1680">
        <v>6550</v>
      </c>
      <c r="U1680" t="str">
        <f t="shared" ca="1" si="318"/>
        <v>cu</v>
      </c>
      <c r="V1680" t="str">
        <f t="shared" si="313"/>
        <v>EN</v>
      </c>
      <c r="W1680">
        <f t="shared" si="314"/>
        <v>680</v>
      </c>
      <c r="X1680" t="str">
        <f t="shared" ca="1" si="315"/>
        <v>cu</v>
      </c>
      <c r="Y1680" t="str">
        <f t="shared" si="316"/>
        <v>GO</v>
      </c>
      <c r="Z1680">
        <f t="shared" si="317"/>
        <v>6550</v>
      </c>
    </row>
    <row r="1681" spans="1:26">
      <c r="A1681" t="str">
        <f t="shared" si="322"/>
        <v>rt5</v>
      </c>
      <c r="B1681" t="str">
        <f t="shared" si="323"/>
        <v>루틴5</v>
      </c>
      <c r="C1681">
        <v>260</v>
      </c>
      <c r="D1681">
        <v>88</v>
      </c>
      <c r="E1681">
        <f t="shared" ca="1" si="320"/>
        <v>33736</v>
      </c>
      <c r="F1681">
        <f ca="1">(60+SUMIF(OFFSET(N1681,-$C1681+1,0,$C1681),"EN",OFFSET(O1681,-$C1681+1,0,$C1681)))*SummonTypeTable!$Q$2</f>
        <v>10653.333333333332</v>
      </c>
      <c r="G1681" t="str">
        <f ca="1">IF(C1681=1,60*SummonTypeTable!$Q$2-OFFSET(F1681,0,-1),
IF(F1681&lt;&gt;OFFSET(F1681,-1,0),OFFSET(F1681,-1,0)-OFFSET(F1681,0,-1),""))</f>
        <v/>
      </c>
      <c r="H1681" t="str">
        <f ca="1">IF(C1681=1,60*SummonTypeTable!$Q$2/OFFSET(F1681,0,-1),
IF(F1681&lt;&gt;OFFSET(F1681,-1,0),OFFSET(F1681,-1,0)/OFFSET(F1681,0,-1),""))</f>
        <v/>
      </c>
      <c r="I1681">
        <f ca="1">(60+SUMIF(OFFSET(N1681,-$C1681+1,0,$C1681),"EN",OFFSET(O1681,-$C1681+1,0,$C1681))+SUMIF(OFFSET(S1681,-$C1681+1,0,$C1681),"EN",OFFSET(T1681,-$C1681+1,0,$C1681)))*SummonTypeTable!$Q$2</f>
        <v>10653.333333333332</v>
      </c>
      <c r="J1681" t="str">
        <f ca="1">IF(C1681=1,60*SummonTypeTable!$Q$2-OFFSET(I1681,0,-4),
IF(I1681&lt;&gt;OFFSET(I1681,-1,0),OFFSET(I1681,-1,0)-OFFSET(I1681,0,-4),""))</f>
        <v/>
      </c>
      <c r="K1681" t="str">
        <f ca="1">IF(C1681=1,60*SummonTypeTable!$Q$2/OFFSET(I1681,0,-4),
IF(I1681&lt;&gt;OFFSET(I1681,-1,0),OFFSET(I1681,-1,0)/OFFSET(I1681,0,-4),""))</f>
        <v/>
      </c>
      <c r="L1681" t="str">
        <f t="shared" ca="1" si="321"/>
        <v>cu</v>
      </c>
      <c r="M1681" t="s">
        <v>81</v>
      </c>
      <c r="N1681" t="s">
        <v>147</v>
      </c>
      <c r="O1681">
        <v>13150</v>
      </c>
      <c r="P1681" t="str">
        <f t="shared" si="312"/>
        <v/>
      </c>
      <c r="Q1681" t="str">
        <f t="shared" ca="1" si="319"/>
        <v>cu</v>
      </c>
      <c r="R1681" t="s">
        <v>81</v>
      </c>
      <c r="S1681" t="s">
        <v>147</v>
      </c>
      <c r="T1681">
        <v>6575</v>
      </c>
      <c r="U1681" t="str">
        <f t="shared" ca="1" si="318"/>
        <v>cu</v>
      </c>
      <c r="V1681" t="str">
        <f t="shared" si="313"/>
        <v>GO</v>
      </c>
      <c r="W1681">
        <f t="shared" si="314"/>
        <v>13150</v>
      </c>
      <c r="X1681" t="str">
        <f t="shared" ca="1" si="315"/>
        <v>cu</v>
      </c>
      <c r="Y1681" t="str">
        <f t="shared" si="316"/>
        <v>GO</v>
      </c>
      <c r="Z1681">
        <f t="shared" si="317"/>
        <v>6575</v>
      </c>
    </row>
    <row r="1682" spans="1:26">
      <c r="A1682" t="str">
        <f t="shared" si="322"/>
        <v>rt5</v>
      </c>
      <c r="B1682" t="str">
        <f t="shared" si="323"/>
        <v>루틴5</v>
      </c>
      <c r="C1682">
        <v>261</v>
      </c>
      <c r="D1682">
        <v>125</v>
      </c>
      <c r="E1682">
        <f t="shared" ca="1" si="320"/>
        <v>33861</v>
      </c>
      <c r="F1682">
        <f ca="1">(60+SUMIF(OFFSET(N1682,-$C1682+1,0,$C1682),"EN",OFFSET(O1682,-$C1682+1,0,$C1682)))*SummonTypeTable!$Q$2</f>
        <v>10653.333333333332</v>
      </c>
      <c r="G1682" t="str">
        <f ca="1">IF(C1682=1,60*SummonTypeTable!$Q$2-OFFSET(F1682,0,-1),
IF(F1682&lt;&gt;OFFSET(F1682,-1,0),OFFSET(F1682,-1,0)-OFFSET(F1682,0,-1),""))</f>
        <v/>
      </c>
      <c r="H1682" t="str">
        <f ca="1">IF(C1682=1,60*SummonTypeTable!$Q$2/OFFSET(F1682,0,-1),
IF(F1682&lt;&gt;OFFSET(F1682,-1,0),OFFSET(F1682,-1,0)/OFFSET(F1682,0,-1),""))</f>
        <v/>
      </c>
      <c r="I1682">
        <f ca="1">(60+SUMIF(OFFSET(N1682,-$C1682+1,0,$C1682),"EN",OFFSET(O1682,-$C1682+1,0,$C1682))+SUMIF(OFFSET(S1682,-$C1682+1,0,$C1682),"EN",OFFSET(T1682,-$C1682+1,0,$C1682)))*SummonTypeTable!$Q$2</f>
        <v>10653.333333333332</v>
      </c>
      <c r="J1682" t="str">
        <f ca="1">IF(C1682=1,60*SummonTypeTable!$Q$2-OFFSET(I1682,0,-4),
IF(I1682&lt;&gt;OFFSET(I1682,-1,0),OFFSET(I1682,-1,0)-OFFSET(I1682,0,-4),""))</f>
        <v/>
      </c>
      <c r="K1682" t="str">
        <f ca="1">IF(C1682=1,60*SummonTypeTable!$Q$2/OFFSET(I1682,0,-4),
IF(I1682&lt;&gt;OFFSET(I1682,-1,0),OFFSET(I1682,-1,0)/OFFSET(I1682,0,-4),""))</f>
        <v/>
      </c>
      <c r="L1682" t="str">
        <f t="shared" ca="1" si="321"/>
        <v>it</v>
      </c>
      <c r="M1682" t="s">
        <v>139</v>
      </c>
      <c r="N1682" t="s">
        <v>158</v>
      </c>
      <c r="O1682">
        <v>3</v>
      </c>
      <c r="P1682" t="str">
        <f t="shared" si="312"/>
        <v/>
      </c>
      <c r="Q1682" t="str">
        <f t="shared" ca="1" si="319"/>
        <v>cu</v>
      </c>
      <c r="R1682" t="s">
        <v>81</v>
      </c>
      <c r="S1682" t="s">
        <v>147</v>
      </c>
      <c r="T1682">
        <v>6600</v>
      </c>
      <c r="U1682" t="str">
        <f t="shared" ca="1" si="318"/>
        <v>it</v>
      </c>
      <c r="V1682" t="str">
        <f t="shared" si="313"/>
        <v>Cash_sEquipGacha</v>
      </c>
      <c r="W1682">
        <f t="shared" si="314"/>
        <v>3</v>
      </c>
      <c r="X1682" t="str">
        <f t="shared" ca="1" si="315"/>
        <v>cu</v>
      </c>
      <c r="Y1682" t="str">
        <f t="shared" si="316"/>
        <v>GO</v>
      </c>
      <c r="Z1682">
        <f t="shared" si="317"/>
        <v>6600</v>
      </c>
    </row>
    <row r="1683" spans="1:26">
      <c r="A1683" t="str">
        <f t="shared" si="322"/>
        <v>rt5</v>
      </c>
      <c r="B1683" t="str">
        <f t="shared" si="323"/>
        <v>루틴5</v>
      </c>
      <c r="C1683">
        <v>262</v>
      </c>
      <c r="D1683">
        <v>175</v>
      </c>
      <c r="E1683">
        <f t="shared" ca="1" si="320"/>
        <v>34036</v>
      </c>
      <c r="F1683">
        <f ca="1">(60+SUMIF(OFFSET(N1683,-$C1683+1,0,$C1683),"EN",OFFSET(O1683,-$C1683+1,0,$C1683)))*SummonTypeTable!$Q$2</f>
        <v>10653.333333333332</v>
      </c>
      <c r="G1683" t="str">
        <f ca="1">IF(C1683=1,60*SummonTypeTable!$Q$2-OFFSET(F1683,0,-1),
IF(F1683&lt;&gt;OFFSET(F1683,-1,0),OFFSET(F1683,-1,0)-OFFSET(F1683,0,-1),""))</f>
        <v/>
      </c>
      <c r="H1683" t="str">
        <f ca="1">IF(C1683=1,60*SummonTypeTable!$Q$2/OFFSET(F1683,0,-1),
IF(F1683&lt;&gt;OFFSET(F1683,-1,0),OFFSET(F1683,-1,0)/OFFSET(F1683,0,-1),""))</f>
        <v/>
      </c>
      <c r="I1683">
        <f ca="1">(60+SUMIF(OFFSET(N1683,-$C1683+1,0,$C1683),"EN",OFFSET(O1683,-$C1683+1,0,$C1683))+SUMIF(OFFSET(S1683,-$C1683+1,0,$C1683),"EN",OFFSET(T1683,-$C1683+1,0,$C1683)))*SummonTypeTable!$Q$2</f>
        <v>10653.333333333332</v>
      </c>
      <c r="J1683" t="str">
        <f ca="1">IF(C1683=1,60*SummonTypeTable!$Q$2-OFFSET(I1683,0,-4),
IF(I1683&lt;&gt;OFFSET(I1683,-1,0),OFFSET(I1683,-1,0)-OFFSET(I1683,0,-4),""))</f>
        <v/>
      </c>
      <c r="K1683" t="str">
        <f ca="1">IF(C1683=1,60*SummonTypeTable!$Q$2/OFFSET(I1683,0,-4),
IF(I1683&lt;&gt;OFFSET(I1683,-1,0),OFFSET(I1683,-1,0)/OFFSET(I1683,0,-4),""))</f>
        <v/>
      </c>
      <c r="L1683" t="str">
        <f t="shared" ca="1" si="321"/>
        <v>cu</v>
      </c>
      <c r="M1683" t="s">
        <v>81</v>
      </c>
      <c r="N1683" t="s">
        <v>147</v>
      </c>
      <c r="O1683">
        <v>13250</v>
      </c>
      <c r="P1683" t="str">
        <f t="shared" si="312"/>
        <v/>
      </c>
      <c r="Q1683" t="str">
        <f t="shared" ca="1" si="319"/>
        <v>cu</v>
      </c>
      <c r="R1683" t="s">
        <v>81</v>
      </c>
      <c r="S1683" t="s">
        <v>147</v>
      </c>
      <c r="T1683">
        <v>6625</v>
      </c>
      <c r="U1683" t="str">
        <f t="shared" ca="1" si="318"/>
        <v>cu</v>
      </c>
      <c r="V1683" t="str">
        <f t="shared" si="313"/>
        <v>GO</v>
      </c>
      <c r="W1683">
        <f t="shared" si="314"/>
        <v>13250</v>
      </c>
      <c r="X1683" t="str">
        <f t="shared" ca="1" si="315"/>
        <v>cu</v>
      </c>
      <c r="Y1683" t="str">
        <f t="shared" si="316"/>
        <v>GO</v>
      </c>
      <c r="Z1683">
        <f t="shared" si="317"/>
        <v>6625</v>
      </c>
    </row>
    <row r="1684" spans="1:26">
      <c r="A1684" t="str">
        <f t="shared" si="322"/>
        <v>rt5</v>
      </c>
      <c r="B1684" t="str">
        <f t="shared" si="323"/>
        <v>루틴5</v>
      </c>
      <c r="C1684">
        <v>263</v>
      </c>
      <c r="D1684">
        <v>225</v>
      </c>
      <c r="E1684">
        <f t="shared" ca="1" si="320"/>
        <v>34261</v>
      </c>
      <c r="F1684">
        <f ca="1">(60+SUMIF(OFFSET(N1684,-$C1684+1,0,$C1684),"EN",OFFSET(O1684,-$C1684+1,0,$C1684)))*SummonTypeTable!$Q$2</f>
        <v>10653.333333333332</v>
      </c>
      <c r="G1684" t="str">
        <f ca="1">IF(C1684=1,60*SummonTypeTable!$Q$2-OFFSET(F1684,0,-1),
IF(F1684&lt;&gt;OFFSET(F1684,-1,0),OFFSET(F1684,-1,0)-OFFSET(F1684,0,-1),""))</f>
        <v/>
      </c>
      <c r="H1684" t="str">
        <f ca="1">IF(C1684=1,60*SummonTypeTable!$Q$2/OFFSET(F1684,0,-1),
IF(F1684&lt;&gt;OFFSET(F1684,-1,0),OFFSET(F1684,-1,0)/OFFSET(F1684,0,-1),""))</f>
        <v/>
      </c>
      <c r="I1684">
        <f ca="1">(60+SUMIF(OFFSET(N1684,-$C1684+1,0,$C1684),"EN",OFFSET(O1684,-$C1684+1,0,$C1684))+SUMIF(OFFSET(S1684,-$C1684+1,0,$C1684),"EN",OFFSET(T1684,-$C1684+1,0,$C1684)))*SummonTypeTable!$Q$2</f>
        <v>10653.333333333332</v>
      </c>
      <c r="J1684" t="str">
        <f ca="1">IF(C1684=1,60*SummonTypeTable!$Q$2-OFFSET(I1684,0,-4),
IF(I1684&lt;&gt;OFFSET(I1684,-1,0),OFFSET(I1684,-1,0)-OFFSET(I1684,0,-4),""))</f>
        <v/>
      </c>
      <c r="K1684" t="str">
        <f ca="1">IF(C1684=1,60*SummonTypeTable!$Q$2/OFFSET(I1684,0,-4),
IF(I1684&lt;&gt;OFFSET(I1684,-1,0),OFFSET(I1684,-1,0)/OFFSET(I1684,0,-4),""))</f>
        <v/>
      </c>
      <c r="L1684" t="str">
        <f t="shared" ca="1" si="321"/>
        <v>cu</v>
      </c>
      <c r="M1684" t="s">
        <v>81</v>
      </c>
      <c r="N1684" t="s">
        <v>147</v>
      </c>
      <c r="O1684">
        <v>13300</v>
      </c>
      <c r="P1684" t="str">
        <f t="shared" si="312"/>
        <v/>
      </c>
      <c r="Q1684" t="str">
        <f t="shared" ca="1" si="319"/>
        <v>cu</v>
      </c>
      <c r="R1684" t="s">
        <v>81</v>
      </c>
      <c r="S1684" t="s">
        <v>147</v>
      </c>
      <c r="T1684">
        <v>6650</v>
      </c>
      <c r="U1684" t="str">
        <f t="shared" ca="1" si="318"/>
        <v>cu</v>
      </c>
      <c r="V1684" t="str">
        <f t="shared" si="313"/>
        <v>GO</v>
      </c>
      <c r="W1684">
        <f t="shared" si="314"/>
        <v>13300</v>
      </c>
      <c r="X1684" t="str">
        <f t="shared" ca="1" si="315"/>
        <v>cu</v>
      </c>
      <c r="Y1684" t="str">
        <f t="shared" si="316"/>
        <v>GO</v>
      </c>
      <c r="Z1684">
        <f t="shared" si="317"/>
        <v>6650</v>
      </c>
    </row>
    <row r="1685" spans="1:26">
      <c r="A1685" t="str">
        <f t="shared" si="322"/>
        <v>rt5</v>
      </c>
      <c r="B1685" t="str">
        <f t="shared" si="323"/>
        <v>루틴5</v>
      </c>
      <c r="C1685">
        <v>264</v>
      </c>
      <c r="D1685">
        <v>671</v>
      </c>
      <c r="E1685">
        <f t="shared" ca="1" si="320"/>
        <v>34932</v>
      </c>
      <c r="F1685">
        <f ca="1">(60+SUMIF(OFFSET(N1685,-$C1685+1,0,$C1685),"EN",OFFSET(O1685,-$C1685+1,0,$C1685)))*SummonTypeTable!$Q$2</f>
        <v>11133.333333333332</v>
      </c>
      <c r="G1685">
        <f ca="1">IF(C1685=1,60*SummonTypeTable!$Q$2-OFFSET(F1685,0,-1),
IF(F1685&lt;&gt;OFFSET(F1685,-1,0),OFFSET(F1685,-1,0)-OFFSET(F1685,0,-1),""))</f>
        <v>-24278.666666666668</v>
      </c>
      <c r="H1685">
        <f ca="1">IF(C1685=1,60*SummonTypeTable!$Q$2/OFFSET(F1685,0,-1),
IF(F1685&lt;&gt;OFFSET(F1685,-1,0),OFFSET(F1685,-1,0)/OFFSET(F1685,0,-1),""))</f>
        <v>0.30497347226993393</v>
      </c>
      <c r="I1685">
        <f ca="1">(60+SUMIF(OFFSET(N1685,-$C1685+1,0,$C1685),"EN",OFFSET(O1685,-$C1685+1,0,$C1685))+SUMIF(OFFSET(S1685,-$C1685+1,0,$C1685),"EN",OFFSET(T1685,-$C1685+1,0,$C1685)))*SummonTypeTable!$Q$2</f>
        <v>11133.333333333332</v>
      </c>
      <c r="J1685">
        <f ca="1">IF(C1685=1,60*SummonTypeTable!$Q$2-OFFSET(I1685,0,-4),
IF(I1685&lt;&gt;OFFSET(I1685,-1,0),OFFSET(I1685,-1,0)-OFFSET(I1685,0,-4),""))</f>
        <v>-24278.666666666668</v>
      </c>
      <c r="K1685">
        <f ca="1">IF(C1685=1,60*SummonTypeTable!$Q$2/OFFSET(I1685,0,-4),
IF(I1685&lt;&gt;OFFSET(I1685,-1,0),OFFSET(I1685,-1,0)/OFFSET(I1685,0,-4),""))</f>
        <v>0.30497347226993393</v>
      </c>
      <c r="L1685" t="str">
        <f t="shared" ca="1" si="321"/>
        <v>cu</v>
      </c>
      <c r="M1685" t="s">
        <v>81</v>
      </c>
      <c r="N1685" t="s">
        <v>146</v>
      </c>
      <c r="O1685">
        <v>720</v>
      </c>
      <c r="P1685" t="str">
        <f t="shared" si="312"/>
        <v>에너지너무많음</v>
      </c>
      <c r="Q1685" t="str">
        <f t="shared" ca="1" si="319"/>
        <v>cu</v>
      </c>
      <c r="R1685" t="s">
        <v>81</v>
      </c>
      <c r="S1685" t="s">
        <v>147</v>
      </c>
      <c r="T1685">
        <v>6675</v>
      </c>
      <c r="U1685" t="str">
        <f t="shared" ca="1" si="318"/>
        <v>cu</v>
      </c>
      <c r="V1685" t="str">
        <f t="shared" si="313"/>
        <v>EN</v>
      </c>
      <c r="W1685">
        <f t="shared" si="314"/>
        <v>720</v>
      </c>
      <c r="X1685" t="str">
        <f t="shared" ca="1" si="315"/>
        <v>cu</v>
      </c>
      <c r="Y1685" t="str">
        <f t="shared" si="316"/>
        <v>GO</v>
      </c>
      <c r="Z1685">
        <f t="shared" si="317"/>
        <v>6675</v>
      </c>
    </row>
    <row r="1686" spans="1:26">
      <c r="A1686" t="str">
        <f t="shared" si="322"/>
        <v>rt5</v>
      </c>
      <c r="B1686" t="str">
        <f t="shared" si="323"/>
        <v>루틴5</v>
      </c>
      <c r="C1686">
        <v>265</v>
      </c>
      <c r="D1686">
        <v>135</v>
      </c>
      <c r="E1686">
        <f t="shared" ca="1" si="320"/>
        <v>35067</v>
      </c>
      <c r="F1686">
        <f ca="1">(60+SUMIF(OFFSET(N1686,-$C1686+1,0,$C1686),"EN",OFFSET(O1686,-$C1686+1,0,$C1686)))*SummonTypeTable!$Q$2</f>
        <v>11133.333333333332</v>
      </c>
      <c r="G1686" t="str">
        <f ca="1">IF(C1686=1,60*SummonTypeTable!$Q$2-OFFSET(F1686,0,-1),
IF(F1686&lt;&gt;OFFSET(F1686,-1,0),OFFSET(F1686,-1,0)-OFFSET(F1686,0,-1),""))</f>
        <v/>
      </c>
      <c r="H1686" t="str">
        <f ca="1">IF(C1686=1,60*SummonTypeTable!$Q$2/OFFSET(F1686,0,-1),
IF(F1686&lt;&gt;OFFSET(F1686,-1,0),OFFSET(F1686,-1,0)/OFFSET(F1686,0,-1),""))</f>
        <v/>
      </c>
      <c r="I1686">
        <f ca="1">(60+SUMIF(OFFSET(N1686,-$C1686+1,0,$C1686),"EN",OFFSET(O1686,-$C1686+1,0,$C1686))+SUMIF(OFFSET(S1686,-$C1686+1,0,$C1686),"EN",OFFSET(T1686,-$C1686+1,0,$C1686)))*SummonTypeTable!$Q$2</f>
        <v>11133.333333333332</v>
      </c>
      <c r="J1686" t="str">
        <f ca="1">IF(C1686=1,60*SummonTypeTable!$Q$2-OFFSET(I1686,0,-4),
IF(I1686&lt;&gt;OFFSET(I1686,-1,0),OFFSET(I1686,-1,0)-OFFSET(I1686,0,-4),""))</f>
        <v/>
      </c>
      <c r="K1686" t="str">
        <f ca="1">IF(C1686=1,60*SummonTypeTable!$Q$2/OFFSET(I1686,0,-4),
IF(I1686&lt;&gt;OFFSET(I1686,-1,0),OFFSET(I1686,-1,0)/OFFSET(I1686,0,-4),""))</f>
        <v/>
      </c>
      <c r="L1686" t="str">
        <f t="shared" ca="1" si="321"/>
        <v>it</v>
      </c>
      <c r="M1686" t="s">
        <v>139</v>
      </c>
      <c r="N1686" t="s">
        <v>158</v>
      </c>
      <c r="O1686">
        <v>3</v>
      </c>
      <c r="P1686" t="str">
        <f t="shared" si="312"/>
        <v/>
      </c>
      <c r="Q1686" t="str">
        <f t="shared" ca="1" si="319"/>
        <v>cu</v>
      </c>
      <c r="R1686" t="s">
        <v>81</v>
      </c>
      <c r="S1686" t="s">
        <v>147</v>
      </c>
      <c r="T1686">
        <v>6700</v>
      </c>
      <c r="U1686" t="str">
        <f t="shared" ca="1" si="318"/>
        <v>it</v>
      </c>
      <c r="V1686" t="str">
        <f t="shared" si="313"/>
        <v>Cash_sEquipGacha</v>
      </c>
      <c r="W1686">
        <f t="shared" si="314"/>
        <v>3</v>
      </c>
      <c r="X1686" t="str">
        <f t="shared" ca="1" si="315"/>
        <v>cu</v>
      </c>
      <c r="Y1686" t="str">
        <f t="shared" si="316"/>
        <v>GO</v>
      </c>
      <c r="Z1686">
        <f t="shared" si="317"/>
        <v>6700</v>
      </c>
    </row>
    <row r="1687" spans="1:26">
      <c r="A1687" t="str">
        <f t="shared" si="322"/>
        <v>rt5</v>
      </c>
      <c r="B1687" t="str">
        <f t="shared" si="323"/>
        <v>루틴5</v>
      </c>
      <c r="C1687">
        <v>266</v>
      </c>
      <c r="D1687">
        <v>168</v>
      </c>
      <c r="E1687">
        <f t="shared" ca="1" si="320"/>
        <v>35235</v>
      </c>
      <c r="F1687">
        <f ca="1">(60+SUMIF(OFFSET(N1687,-$C1687+1,0,$C1687),"EN",OFFSET(O1687,-$C1687+1,0,$C1687)))*SummonTypeTable!$Q$2</f>
        <v>11133.333333333332</v>
      </c>
      <c r="G1687" t="str">
        <f ca="1">IF(C1687=1,60*SummonTypeTable!$Q$2-OFFSET(F1687,0,-1),
IF(F1687&lt;&gt;OFFSET(F1687,-1,0),OFFSET(F1687,-1,0)-OFFSET(F1687,0,-1),""))</f>
        <v/>
      </c>
      <c r="H1687" t="str">
        <f ca="1">IF(C1687=1,60*SummonTypeTable!$Q$2/OFFSET(F1687,0,-1),
IF(F1687&lt;&gt;OFFSET(F1687,-1,0),OFFSET(F1687,-1,0)/OFFSET(F1687,0,-1),""))</f>
        <v/>
      </c>
      <c r="I1687">
        <f ca="1">(60+SUMIF(OFFSET(N1687,-$C1687+1,0,$C1687),"EN",OFFSET(O1687,-$C1687+1,0,$C1687))+SUMIF(OFFSET(S1687,-$C1687+1,0,$C1687),"EN",OFFSET(T1687,-$C1687+1,0,$C1687)))*SummonTypeTable!$Q$2</f>
        <v>11133.333333333332</v>
      </c>
      <c r="J1687" t="str">
        <f ca="1">IF(C1687=1,60*SummonTypeTable!$Q$2-OFFSET(I1687,0,-4),
IF(I1687&lt;&gt;OFFSET(I1687,-1,0),OFFSET(I1687,-1,0)-OFFSET(I1687,0,-4),""))</f>
        <v/>
      </c>
      <c r="K1687" t="str">
        <f ca="1">IF(C1687=1,60*SummonTypeTable!$Q$2/OFFSET(I1687,0,-4),
IF(I1687&lt;&gt;OFFSET(I1687,-1,0),OFFSET(I1687,-1,0)/OFFSET(I1687,0,-4),""))</f>
        <v/>
      </c>
      <c r="L1687" t="str">
        <f t="shared" ca="1" si="321"/>
        <v>cu</v>
      </c>
      <c r="M1687" t="s">
        <v>81</v>
      </c>
      <c r="N1687" t="s">
        <v>147</v>
      </c>
      <c r="O1687">
        <v>13450</v>
      </c>
      <c r="P1687" t="str">
        <f t="shared" si="312"/>
        <v/>
      </c>
      <c r="Q1687" t="str">
        <f t="shared" ca="1" si="319"/>
        <v>cu</v>
      </c>
      <c r="R1687" t="s">
        <v>81</v>
      </c>
      <c r="S1687" t="s">
        <v>147</v>
      </c>
      <c r="T1687">
        <v>6725</v>
      </c>
      <c r="U1687" t="str">
        <f t="shared" ca="1" si="318"/>
        <v>cu</v>
      </c>
      <c r="V1687" t="str">
        <f t="shared" si="313"/>
        <v>GO</v>
      </c>
      <c r="W1687">
        <f t="shared" si="314"/>
        <v>13450</v>
      </c>
      <c r="X1687" t="str">
        <f t="shared" ca="1" si="315"/>
        <v>cu</v>
      </c>
      <c r="Y1687" t="str">
        <f t="shared" si="316"/>
        <v>GO</v>
      </c>
      <c r="Z1687">
        <f t="shared" si="317"/>
        <v>6725</v>
      </c>
    </row>
    <row r="1688" spans="1:26">
      <c r="A1688" t="str">
        <f t="shared" si="322"/>
        <v>rt5</v>
      </c>
      <c r="B1688" t="str">
        <f t="shared" si="323"/>
        <v>루틴5</v>
      </c>
      <c r="C1688">
        <v>267</v>
      </c>
      <c r="D1688">
        <v>217</v>
      </c>
      <c r="E1688">
        <f t="shared" ca="1" si="320"/>
        <v>35452</v>
      </c>
      <c r="F1688">
        <f ca="1">(60+SUMIF(OFFSET(N1688,-$C1688+1,0,$C1688),"EN",OFFSET(O1688,-$C1688+1,0,$C1688)))*SummonTypeTable!$Q$2</f>
        <v>11133.333333333332</v>
      </c>
      <c r="G1688" t="str">
        <f ca="1">IF(C1688=1,60*SummonTypeTable!$Q$2-OFFSET(F1688,0,-1),
IF(F1688&lt;&gt;OFFSET(F1688,-1,0),OFFSET(F1688,-1,0)-OFFSET(F1688,0,-1),""))</f>
        <v/>
      </c>
      <c r="H1688" t="str">
        <f ca="1">IF(C1688=1,60*SummonTypeTable!$Q$2/OFFSET(F1688,0,-1),
IF(F1688&lt;&gt;OFFSET(F1688,-1,0),OFFSET(F1688,-1,0)/OFFSET(F1688,0,-1),""))</f>
        <v/>
      </c>
      <c r="I1688">
        <f ca="1">(60+SUMIF(OFFSET(N1688,-$C1688+1,0,$C1688),"EN",OFFSET(O1688,-$C1688+1,0,$C1688))+SUMIF(OFFSET(S1688,-$C1688+1,0,$C1688),"EN",OFFSET(T1688,-$C1688+1,0,$C1688)))*SummonTypeTable!$Q$2</f>
        <v>11133.333333333332</v>
      </c>
      <c r="J1688" t="str">
        <f ca="1">IF(C1688=1,60*SummonTypeTable!$Q$2-OFFSET(I1688,0,-4),
IF(I1688&lt;&gt;OFFSET(I1688,-1,0),OFFSET(I1688,-1,0)-OFFSET(I1688,0,-4),""))</f>
        <v/>
      </c>
      <c r="K1688" t="str">
        <f ca="1">IF(C1688=1,60*SummonTypeTable!$Q$2/OFFSET(I1688,0,-4),
IF(I1688&lt;&gt;OFFSET(I1688,-1,0),OFFSET(I1688,-1,0)/OFFSET(I1688,0,-4),""))</f>
        <v/>
      </c>
      <c r="L1688" t="str">
        <f t="shared" ca="1" si="321"/>
        <v>it</v>
      </c>
      <c r="M1688" t="s">
        <v>139</v>
      </c>
      <c r="N1688" t="s">
        <v>138</v>
      </c>
      <c r="O1688">
        <v>30</v>
      </c>
      <c r="P1688" t="str">
        <f t="shared" si="312"/>
        <v/>
      </c>
      <c r="Q1688" t="str">
        <f t="shared" ca="1" si="319"/>
        <v>cu</v>
      </c>
      <c r="R1688" t="s">
        <v>81</v>
      </c>
      <c r="S1688" t="s">
        <v>147</v>
      </c>
      <c r="T1688">
        <v>6750</v>
      </c>
      <c r="U1688" t="str">
        <f t="shared" ca="1" si="318"/>
        <v>it</v>
      </c>
      <c r="V1688" t="str">
        <f t="shared" si="313"/>
        <v>Cash_sSpellGacha</v>
      </c>
      <c r="W1688">
        <f t="shared" si="314"/>
        <v>30</v>
      </c>
      <c r="X1688" t="str">
        <f t="shared" ca="1" si="315"/>
        <v>cu</v>
      </c>
      <c r="Y1688" t="str">
        <f t="shared" si="316"/>
        <v>GO</v>
      </c>
      <c r="Z1688">
        <f t="shared" si="317"/>
        <v>6750</v>
      </c>
    </row>
    <row r="1689" spans="1:26">
      <c r="A1689" t="str">
        <f t="shared" si="322"/>
        <v>rt5</v>
      </c>
      <c r="B1689" t="str">
        <f t="shared" si="323"/>
        <v>루틴5</v>
      </c>
      <c r="C1689">
        <v>268</v>
      </c>
      <c r="D1689">
        <v>796</v>
      </c>
      <c r="E1689">
        <f t="shared" ca="1" si="320"/>
        <v>36248</v>
      </c>
      <c r="F1689">
        <f ca="1">(60+SUMIF(OFFSET(N1689,-$C1689+1,0,$C1689),"EN",OFFSET(O1689,-$C1689+1,0,$C1689)))*SummonTypeTable!$Q$2</f>
        <v>11133.333333333332</v>
      </c>
      <c r="G1689" t="str">
        <f ca="1">IF(C1689=1,60*SummonTypeTable!$Q$2-OFFSET(F1689,0,-1),
IF(F1689&lt;&gt;OFFSET(F1689,-1,0),OFFSET(F1689,-1,0)-OFFSET(F1689,0,-1),""))</f>
        <v/>
      </c>
      <c r="H1689" t="str">
        <f ca="1">IF(C1689=1,60*SummonTypeTable!$Q$2/OFFSET(F1689,0,-1),
IF(F1689&lt;&gt;OFFSET(F1689,-1,0),OFFSET(F1689,-1,0)/OFFSET(F1689,0,-1),""))</f>
        <v/>
      </c>
      <c r="I1689">
        <f ca="1">(60+SUMIF(OFFSET(N1689,-$C1689+1,0,$C1689),"EN",OFFSET(O1689,-$C1689+1,0,$C1689))+SUMIF(OFFSET(S1689,-$C1689+1,0,$C1689),"EN",OFFSET(T1689,-$C1689+1,0,$C1689)))*SummonTypeTable!$Q$2</f>
        <v>11133.333333333332</v>
      </c>
      <c r="J1689" t="str">
        <f ca="1">IF(C1689=1,60*SummonTypeTable!$Q$2-OFFSET(I1689,0,-4),
IF(I1689&lt;&gt;OFFSET(I1689,-1,0),OFFSET(I1689,-1,0)-OFFSET(I1689,0,-4),""))</f>
        <v/>
      </c>
      <c r="K1689" t="str">
        <f ca="1">IF(C1689=1,60*SummonTypeTable!$Q$2/OFFSET(I1689,0,-4),
IF(I1689&lt;&gt;OFFSET(I1689,-1,0),OFFSET(I1689,-1,0)/OFFSET(I1689,0,-4),""))</f>
        <v/>
      </c>
      <c r="L1689" t="str">
        <f t="shared" ca="1" si="321"/>
        <v>cu</v>
      </c>
      <c r="M1689" t="s">
        <v>81</v>
      </c>
      <c r="N1689" t="s">
        <v>153</v>
      </c>
      <c r="O1689">
        <v>45</v>
      </c>
      <c r="P1689" t="str">
        <f t="shared" si="312"/>
        <v/>
      </c>
      <c r="Q1689" t="str">
        <f t="shared" ca="1" si="319"/>
        <v>cu</v>
      </c>
      <c r="R1689" t="s">
        <v>81</v>
      </c>
      <c r="S1689" t="s">
        <v>153</v>
      </c>
      <c r="T1689">
        <v>15</v>
      </c>
      <c r="U1689" t="str">
        <f t="shared" ca="1" si="318"/>
        <v>cu</v>
      </c>
      <c r="V1689" t="str">
        <f t="shared" si="313"/>
        <v>DI</v>
      </c>
      <c r="W1689">
        <f t="shared" si="314"/>
        <v>45</v>
      </c>
      <c r="X1689" t="str">
        <f t="shared" ca="1" si="315"/>
        <v>cu</v>
      </c>
      <c r="Y1689" t="str">
        <f t="shared" si="316"/>
        <v>DI</v>
      </c>
      <c r="Z1689">
        <f t="shared" si="317"/>
        <v>15</v>
      </c>
    </row>
    <row r="1690" spans="1:26">
      <c r="A1690" t="str">
        <f t="shared" si="322"/>
        <v>rt5</v>
      </c>
      <c r="B1690" t="str">
        <f t="shared" si="323"/>
        <v>루틴5</v>
      </c>
      <c r="C1690">
        <v>269</v>
      </c>
      <c r="D1690">
        <v>183</v>
      </c>
      <c r="E1690">
        <f t="shared" ca="1" si="320"/>
        <v>36431</v>
      </c>
      <c r="F1690">
        <f ca="1">(60+SUMIF(OFFSET(N1690,-$C1690+1,0,$C1690),"EN",OFFSET(O1690,-$C1690+1,0,$C1690)))*SummonTypeTable!$Q$2</f>
        <v>11133.333333333332</v>
      </c>
      <c r="G1690" t="str">
        <f ca="1">IF(C1690=1,60*SummonTypeTable!$Q$2-OFFSET(F1690,0,-1),
IF(F1690&lt;&gt;OFFSET(F1690,-1,0),OFFSET(F1690,-1,0)-OFFSET(F1690,0,-1),""))</f>
        <v/>
      </c>
      <c r="H1690" t="str">
        <f ca="1">IF(C1690=1,60*SummonTypeTable!$Q$2/OFFSET(F1690,0,-1),
IF(F1690&lt;&gt;OFFSET(F1690,-1,0),OFFSET(F1690,-1,0)/OFFSET(F1690,0,-1),""))</f>
        <v/>
      </c>
      <c r="I1690">
        <f ca="1">(60+SUMIF(OFFSET(N1690,-$C1690+1,0,$C1690),"EN",OFFSET(O1690,-$C1690+1,0,$C1690))+SUMIF(OFFSET(S1690,-$C1690+1,0,$C1690),"EN",OFFSET(T1690,-$C1690+1,0,$C1690)))*SummonTypeTable!$Q$2</f>
        <v>11133.333333333332</v>
      </c>
      <c r="J1690" t="str">
        <f ca="1">IF(C1690=1,60*SummonTypeTable!$Q$2-OFFSET(I1690,0,-4),
IF(I1690&lt;&gt;OFFSET(I1690,-1,0),OFFSET(I1690,-1,0)-OFFSET(I1690,0,-4),""))</f>
        <v/>
      </c>
      <c r="K1690" t="str">
        <f ca="1">IF(C1690=1,60*SummonTypeTable!$Q$2/OFFSET(I1690,0,-4),
IF(I1690&lt;&gt;OFFSET(I1690,-1,0),OFFSET(I1690,-1,0)/OFFSET(I1690,0,-4),""))</f>
        <v/>
      </c>
      <c r="L1690" t="str">
        <f t="shared" ca="1" si="321"/>
        <v>cu</v>
      </c>
      <c r="M1690" t="s">
        <v>81</v>
      </c>
      <c r="N1690" t="s">
        <v>147</v>
      </c>
      <c r="O1690">
        <v>13600</v>
      </c>
      <c r="P1690" t="str">
        <f t="shared" si="312"/>
        <v/>
      </c>
      <c r="Q1690" t="str">
        <f t="shared" ca="1" si="319"/>
        <v>cu</v>
      </c>
      <c r="R1690" t="s">
        <v>81</v>
      </c>
      <c r="S1690" t="s">
        <v>147</v>
      </c>
      <c r="T1690">
        <v>6800</v>
      </c>
      <c r="U1690" t="str">
        <f t="shared" ca="1" si="318"/>
        <v>cu</v>
      </c>
      <c r="V1690" t="str">
        <f t="shared" si="313"/>
        <v>GO</v>
      </c>
      <c r="W1690">
        <f t="shared" si="314"/>
        <v>13600</v>
      </c>
      <c r="X1690" t="str">
        <f t="shared" ca="1" si="315"/>
        <v>cu</v>
      </c>
      <c r="Y1690" t="str">
        <f t="shared" si="316"/>
        <v>GO</v>
      </c>
      <c r="Z1690">
        <f t="shared" si="317"/>
        <v>6800</v>
      </c>
    </row>
    <row r="1691" spans="1:26">
      <c r="A1691" t="str">
        <f t="shared" si="322"/>
        <v>rt5</v>
      </c>
      <c r="B1691" t="str">
        <f t="shared" si="323"/>
        <v>루틴5</v>
      </c>
      <c r="C1691">
        <v>270</v>
      </c>
      <c r="D1691">
        <v>238</v>
      </c>
      <c r="E1691">
        <f t="shared" ca="1" si="320"/>
        <v>36669</v>
      </c>
      <c r="F1691">
        <f ca="1">(60+SUMIF(OFFSET(N1691,-$C1691+1,0,$C1691),"EN",OFFSET(O1691,-$C1691+1,0,$C1691)))*SummonTypeTable!$Q$2</f>
        <v>11133.333333333332</v>
      </c>
      <c r="G1691" t="str">
        <f ca="1">IF(C1691=1,60*SummonTypeTable!$Q$2-OFFSET(F1691,0,-1),
IF(F1691&lt;&gt;OFFSET(F1691,-1,0),OFFSET(F1691,-1,0)-OFFSET(F1691,0,-1),""))</f>
        <v/>
      </c>
      <c r="H1691" t="str">
        <f ca="1">IF(C1691=1,60*SummonTypeTable!$Q$2/OFFSET(F1691,0,-1),
IF(F1691&lt;&gt;OFFSET(F1691,-1,0),OFFSET(F1691,-1,0)/OFFSET(F1691,0,-1),""))</f>
        <v/>
      </c>
      <c r="I1691">
        <f ca="1">(60+SUMIF(OFFSET(N1691,-$C1691+1,0,$C1691),"EN",OFFSET(O1691,-$C1691+1,0,$C1691))+SUMIF(OFFSET(S1691,-$C1691+1,0,$C1691),"EN",OFFSET(T1691,-$C1691+1,0,$C1691)))*SummonTypeTable!$Q$2</f>
        <v>11133.333333333332</v>
      </c>
      <c r="J1691" t="str">
        <f ca="1">IF(C1691=1,60*SummonTypeTable!$Q$2-OFFSET(I1691,0,-4),
IF(I1691&lt;&gt;OFFSET(I1691,-1,0),OFFSET(I1691,-1,0)-OFFSET(I1691,0,-4),""))</f>
        <v/>
      </c>
      <c r="K1691" t="str">
        <f ca="1">IF(C1691=1,60*SummonTypeTable!$Q$2/OFFSET(I1691,0,-4),
IF(I1691&lt;&gt;OFFSET(I1691,-1,0),OFFSET(I1691,-1,0)/OFFSET(I1691,0,-4),""))</f>
        <v/>
      </c>
      <c r="L1691" t="str">
        <f t="shared" ca="1" si="321"/>
        <v>it</v>
      </c>
      <c r="M1691" t="s">
        <v>139</v>
      </c>
      <c r="N1691" t="s">
        <v>140</v>
      </c>
      <c r="O1691">
        <v>3</v>
      </c>
      <c r="P1691" t="str">
        <f t="shared" si="312"/>
        <v/>
      </c>
      <c r="Q1691" t="str">
        <f t="shared" ca="1" si="319"/>
        <v>cu</v>
      </c>
      <c r="R1691" t="s">
        <v>81</v>
      </c>
      <c r="S1691" t="s">
        <v>147</v>
      </c>
      <c r="T1691">
        <v>6825</v>
      </c>
      <c r="U1691" t="str">
        <f t="shared" ca="1" si="318"/>
        <v>it</v>
      </c>
      <c r="V1691" t="str">
        <f t="shared" si="313"/>
        <v>Cash_sCharacterGacha</v>
      </c>
      <c r="W1691">
        <f t="shared" si="314"/>
        <v>3</v>
      </c>
      <c r="X1691" t="str">
        <f t="shared" ca="1" si="315"/>
        <v>cu</v>
      </c>
      <c r="Y1691" t="str">
        <f t="shared" si="316"/>
        <v>GO</v>
      </c>
      <c r="Z1691">
        <f t="shared" si="317"/>
        <v>6825</v>
      </c>
    </row>
    <row r="1692" spans="1:26">
      <c r="A1692" t="str">
        <f t="shared" si="322"/>
        <v>rt5</v>
      </c>
      <c r="B1692" t="str">
        <f t="shared" si="323"/>
        <v>루틴5</v>
      </c>
      <c r="C1692">
        <v>271</v>
      </c>
      <c r="D1692">
        <v>927</v>
      </c>
      <c r="E1692">
        <f t="shared" ca="1" si="320"/>
        <v>37596</v>
      </c>
      <c r="F1692">
        <f ca="1">(60+SUMIF(OFFSET(N1692,-$C1692+1,0,$C1692),"EN",OFFSET(O1692,-$C1692+1,0,$C1692)))*SummonTypeTable!$Q$2</f>
        <v>11586.666666666666</v>
      </c>
      <c r="G1692">
        <f ca="1">IF(C1692=1,60*SummonTypeTable!$Q$2-OFFSET(F1692,0,-1),
IF(F1692&lt;&gt;OFFSET(F1692,-1,0),OFFSET(F1692,-1,0)-OFFSET(F1692,0,-1),""))</f>
        <v>-26462.666666666668</v>
      </c>
      <c r="H1692">
        <f ca="1">IF(C1692=1,60*SummonTypeTable!$Q$2/OFFSET(F1692,0,-1),
IF(F1692&lt;&gt;OFFSET(F1692,-1,0),OFFSET(F1692,-1,0)/OFFSET(F1692,0,-1),""))</f>
        <v>0.29613079405610521</v>
      </c>
      <c r="I1692">
        <f ca="1">(60+SUMIF(OFFSET(N1692,-$C1692+1,0,$C1692),"EN",OFFSET(O1692,-$C1692+1,0,$C1692))+SUMIF(OFFSET(S1692,-$C1692+1,0,$C1692),"EN",OFFSET(T1692,-$C1692+1,0,$C1692)))*SummonTypeTable!$Q$2</f>
        <v>11586.666666666666</v>
      </c>
      <c r="J1692">
        <f ca="1">IF(C1692=1,60*SummonTypeTable!$Q$2-OFFSET(I1692,0,-4),
IF(I1692&lt;&gt;OFFSET(I1692,-1,0),OFFSET(I1692,-1,0)-OFFSET(I1692,0,-4),""))</f>
        <v>-26462.666666666668</v>
      </c>
      <c r="K1692">
        <f ca="1">IF(C1692=1,60*SummonTypeTable!$Q$2/OFFSET(I1692,0,-4),
IF(I1692&lt;&gt;OFFSET(I1692,-1,0),OFFSET(I1692,-1,0)/OFFSET(I1692,0,-4),""))</f>
        <v>0.29613079405610521</v>
      </c>
      <c r="L1692" t="str">
        <f t="shared" ca="1" si="321"/>
        <v>cu</v>
      </c>
      <c r="M1692" t="s">
        <v>81</v>
      </c>
      <c r="N1692" t="s">
        <v>146</v>
      </c>
      <c r="O1692">
        <v>680</v>
      </c>
      <c r="P1692" t="str">
        <f t="shared" si="312"/>
        <v>에너지너무많음</v>
      </c>
      <c r="Q1692" t="str">
        <f t="shared" ca="1" si="319"/>
        <v>cu</v>
      </c>
      <c r="R1692" t="s">
        <v>81</v>
      </c>
      <c r="S1692" t="s">
        <v>147</v>
      </c>
      <c r="T1692">
        <v>6850</v>
      </c>
      <c r="U1692" t="str">
        <f t="shared" ca="1" si="318"/>
        <v>cu</v>
      </c>
      <c r="V1692" t="str">
        <f t="shared" si="313"/>
        <v>EN</v>
      </c>
      <c r="W1692">
        <f t="shared" si="314"/>
        <v>680</v>
      </c>
      <c r="X1692" t="str">
        <f t="shared" ca="1" si="315"/>
        <v>cu</v>
      </c>
      <c r="Y1692" t="str">
        <f t="shared" si="316"/>
        <v>GO</v>
      </c>
      <c r="Z1692">
        <f t="shared" si="317"/>
        <v>6850</v>
      </c>
    </row>
    <row r="1693" spans="1:26">
      <c r="A1693" t="str">
        <f t="shared" si="322"/>
        <v>rt5</v>
      </c>
      <c r="B1693" t="str">
        <f t="shared" si="323"/>
        <v>루틴5</v>
      </c>
      <c r="C1693">
        <v>272</v>
      </c>
      <c r="D1693">
        <v>153</v>
      </c>
      <c r="E1693">
        <f t="shared" ca="1" si="320"/>
        <v>37749</v>
      </c>
      <c r="F1693">
        <f ca="1">(60+SUMIF(OFFSET(N1693,-$C1693+1,0,$C1693),"EN",OFFSET(O1693,-$C1693+1,0,$C1693)))*SummonTypeTable!$Q$2</f>
        <v>11586.666666666666</v>
      </c>
      <c r="G1693" t="str">
        <f ca="1">IF(C1693=1,60*SummonTypeTable!$Q$2-OFFSET(F1693,0,-1),
IF(F1693&lt;&gt;OFFSET(F1693,-1,0),OFFSET(F1693,-1,0)-OFFSET(F1693,0,-1),""))</f>
        <v/>
      </c>
      <c r="H1693" t="str">
        <f ca="1">IF(C1693=1,60*SummonTypeTable!$Q$2/OFFSET(F1693,0,-1),
IF(F1693&lt;&gt;OFFSET(F1693,-1,0),OFFSET(F1693,-1,0)/OFFSET(F1693,0,-1),""))</f>
        <v/>
      </c>
      <c r="I1693">
        <f ca="1">(60+SUMIF(OFFSET(N1693,-$C1693+1,0,$C1693),"EN",OFFSET(O1693,-$C1693+1,0,$C1693))+SUMIF(OFFSET(S1693,-$C1693+1,0,$C1693),"EN",OFFSET(T1693,-$C1693+1,0,$C1693)))*SummonTypeTable!$Q$2</f>
        <v>11586.666666666666</v>
      </c>
      <c r="J1693" t="str">
        <f ca="1">IF(C1693=1,60*SummonTypeTable!$Q$2-OFFSET(I1693,0,-4),
IF(I1693&lt;&gt;OFFSET(I1693,-1,0),OFFSET(I1693,-1,0)-OFFSET(I1693,0,-4),""))</f>
        <v/>
      </c>
      <c r="K1693" t="str">
        <f ca="1">IF(C1693=1,60*SummonTypeTable!$Q$2/OFFSET(I1693,0,-4),
IF(I1693&lt;&gt;OFFSET(I1693,-1,0),OFFSET(I1693,-1,0)/OFFSET(I1693,0,-4),""))</f>
        <v/>
      </c>
      <c r="L1693" t="str">
        <f t="shared" ca="1" si="321"/>
        <v>cu</v>
      </c>
      <c r="M1693" t="s">
        <v>81</v>
      </c>
      <c r="N1693" t="s">
        <v>147</v>
      </c>
      <c r="O1693">
        <v>13750</v>
      </c>
      <c r="P1693" t="str">
        <f t="shared" si="312"/>
        <v/>
      </c>
      <c r="Q1693" t="str">
        <f t="shared" ca="1" si="319"/>
        <v>cu</v>
      </c>
      <c r="R1693" t="s">
        <v>81</v>
      </c>
      <c r="S1693" t="s">
        <v>147</v>
      </c>
      <c r="T1693">
        <v>6875</v>
      </c>
      <c r="U1693" t="str">
        <f t="shared" ca="1" si="318"/>
        <v>cu</v>
      </c>
      <c r="V1693" t="str">
        <f t="shared" si="313"/>
        <v>GO</v>
      </c>
      <c r="W1693">
        <f t="shared" si="314"/>
        <v>13750</v>
      </c>
      <c r="X1693" t="str">
        <f t="shared" ca="1" si="315"/>
        <v>cu</v>
      </c>
      <c r="Y1693" t="str">
        <f t="shared" si="316"/>
        <v>GO</v>
      </c>
      <c r="Z1693">
        <f t="shared" si="317"/>
        <v>6875</v>
      </c>
    </row>
    <row r="1694" spans="1:26">
      <c r="A1694" t="str">
        <f t="shared" si="322"/>
        <v>rt5</v>
      </c>
      <c r="B1694" t="str">
        <f t="shared" si="323"/>
        <v>루틴5</v>
      </c>
      <c r="C1694">
        <v>273</v>
      </c>
      <c r="D1694">
        <v>195</v>
      </c>
      <c r="E1694">
        <f t="shared" ca="1" si="320"/>
        <v>37944</v>
      </c>
      <c r="F1694">
        <f ca="1">(60+SUMIF(OFFSET(N1694,-$C1694+1,0,$C1694),"EN",OFFSET(O1694,-$C1694+1,0,$C1694)))*SummonTypeTable!$Q$2</f>
        <v>11586.666666666666</v>
      </c>
      <c r="G1694" t="str">
        <f ca="1">IF(C1694=1,60*SummonTypeTable!$Q$2-OFFSET(F1694,0,-1),
IF(F1694&lt;&gt;OFFSET(F1694,-1,0),OFFSET(F1694,-1,0)-OFFSET(F1694,0,-1),""))</f>
        <v/>
      </c>
      <c r="H1694" t="str">
        <f ca="1">IF(C1694=1,60*SummonTypeTable!$Q$2/OFFSET(F1694,0,-1),
IF(F1694&lt;&gt;OFFSET(F1694,-1,0),OFFSET(F1694,-1,0)/OFFSET(F1694,0,-1),""))</f>
        <v/>
      </c>
      <c r="I1694">
        <f ca="1">(60+SUMIF(OFFSET(N1694,-$C1694+1,0,$C1694),"EN",OFFSET(O1694,-$C1694+1,0,$C1694))+SUMIF(OFFSET(S1694,-$C1694+1,0,$C1694),"EN",OFFSET(T1694,-$C1694+1,0,$C1694)))*SummonTypeTable!$Q$2</f>
        <v>11586.666666666666</v>
      </c>
      <c r="J1694" t="str">
        <f ca="1">IF(C1694=1,60*SummonTypeTable!$Q$2-OFFSET(I1694,0,-4),
IF(I1694&lt;&gt;OFFSET(I1694,-1,0),OFFSET(I1694,-1,0)-OFFSET(I1694,0,-4),""))</f>
        <v/>
      </c>
      <c r="K1694" t="str">
        <f ca="1">IF(C1694=1,60*SummonTypeTable!$Q$2/OFFSET(I1694,0,-4),
IF(I1694&lt;&gt;OFFSET(I1694,-1,0),OFFSET(I1694,-1,0)/OFFSET(I1694,0,-4),""))</f>
        <v/>
      </c>
      <c r="L1694" t="str">
        <f t="shared" ca="1" si="321"/>
        <v>it</v>
      </c>
      <c r="M1694" t="s">
        <v>139</v>
      </c>
      <c r="N1694" t="s">
        <v>158</v>
      </c>
      <c r="O1694">
        <v>5</v>
      </c>
      <c r="P1694" t="str">
        <f t="shared" si="312"/>
        <v/>
      </c>
      <c r="Q1694" t="str">
        <f t="shared" ca="1" si="319"/>
        <v>cu</v>
      </c>
      <c r="R1694" t="s">
        <v>81</v>
      </c>
      <c r="S1694" t="s">
        <v>147</v>
      </c>
      <c r="T1694">
        <v>6900</v>
      </c>
      <c r="U1694" t="str">
        <f t="shared" ca="1" si="318"/>
        <v>it</v>
      </c>
      <c r="V1694" t="str">
        <f t="shared" si="313"/>
        <v>Cash_sEquipGacha</v>
      </c>
      <c r="W1694">
        <f t="shared" si="314"/>
        <v>5</v>
      </c>
      <c r="X1694" t="str">
        <f t="shared" ca="1" si="315"/>
        <v>cu</v>
      </c>
      <c r="Y1694" t="str">
        <f t="shared" si="316"/>
        <v>GO</v>
      </c>
      <c r="Z1694">
        <f t="shared" si="317"/>
        <v>6900</v>
      </c>
    </row>
    <row r="1695" spans="1:26">
      <c r="A1695" t="str">
        <f t="shared" si="322"/>
        <v>rt5</v>
      </c>
      <c r="B1695" t="str">
        <f t="shared" si="323"/>
        <v>루틴5</v>
      </c>
      <c r="C1695">
        <v>274</v>
      </c>
      <c r="D1695">
        <v>1032</v>
      </c>
      <c r="E1695">
        <f t="shared" ca="1" si="320"/>
        <v>38976</v>
      </c>
      <c r="F1695">
        <f ca="1">(60+SUMIF(OFFSET(N1695,-$C1695+1,0,$C1695),"EN",OFFSET(O1695,-$C1695+1,0,$C1695)))*SummonTypeTable!$Q$2</f>
        <v>12066.666666666666</v>
      </c>
      <c r="G1695">
        <f ca="1">IF(C1695=1,60*SummonTypeTable!$Q$2-OFFSET(F1695,0,-1),
IF(F1695&lt;&gt;OFFSET(F1695,-1,0),OFFSET(F1695,-1,0)-OFFSET(F1695,0,-1),""))</f>
        <v>-27389.333333333336</v>
      </c>
      <c r="H1695">
        <f ca="1">IF(C1695=1,60*SummonTypeTable!$Q$2/OFFSET(F1695,0,-1),
IF(F1695&lt;&gt;OFFSET(F1695,-1,0),OFFSET(F1695,-1,0)/OFFSET(F1695,0,-1),""))</f>
        <v>0.29727695675971538</v>
      </c>
      <c r="I1695">
        <f ca="1">(60+SUMIF(OFFSET(N1695,-$C1695+1,0,$C1695),"EN",OFFSET(O1695,-$C1695+1,0,$C1695))+SUMIF(OFFSET(S1695,-$C1695+1,0,$C1695),"EN",OFFSET(T1695,-$C1695+1,0,$C1695)))*SummonTypeTable!$Q$2</f>
        <v>12066.666666666666</v>
      </c>
      <c r="J1695">
        <f ca="1">IF(C1695=1,60*SummonTypeTable!$Q$2-OFFSET(I1695,0,-4),
IF(I1695&lt;&gt;OFFSET(I1695,-1,0),OFFSET(I1695,-1,0)-OFFSET(I1695,0,-4),""))</f>
        <v>-27389.333333333336</v>
      </c>
      <c r="K1695">
        <f ca="1">IF(C1695=1,60*SummonTypeTable!$Q$2/OFFSET(I1695,0,-4),
IF(I1695&lt;&gt;OFFSET(I1695,-1,0),OFFSET(I1695,-1,0)/OFFSET(I1695,0,-4),""))</f>
        <v>0.29727695675971538</v>
      </c>
      <c r="L1695" t="str">
        <f t="shared" ca="1" si="321"/>
        <v>cu</v>
      </c>
      <c r="M1695" t="s">
        <v>81</v>
      </c>
      <c r="N1695" t="s">
        <v>146</v>
      </c>
      <c r="O1695">
        <v>720</v>
      </c>
      <c r="P1695" t="str">
        <f t="shared" si="312"/>
        <v>에너지너무많음</v>
      </c>
      <c r="Q1695" t="str">
        <f t="shared" ca="1" si="319"/>
        <v>cu</v>
      </c>
      <c r="R1695" t="s">
        <v>81</v>
      </c>
      <c r="S1695" t="s">
        <v>147</v>
      </c>
      <c r="T1695">
        <v>6925</v>
      </c>
      <c r="U1695" t="str">
        <f t="shared" ca="1" si="318"/>
        <v>cu</v>
      </c>
      <c r="V1695" t="str">
        <f t="shared" si="313"/>
        <v>EN</v>
      </c>
      <c r="W1695">
        <f t="shared" si="314"/>
        <v>720</v>
      </c>
      <c r="X1695" t="str">
        <f t="shared" ca="1" si="315"/>
        <v>cu</v>
      </c>
      <c r="Y1695" t="str">
        <f t="shared" si="316"/>
        <v>GO</v>
      </c>
      <c r="Z1695">
        <f t="shared" si="317"/>
        <v>6925</v>
      </c>
    </row>
    <row r="1696" spans="1:26">
      <c r="A1696" t="str">
        <f t="shared" si="322"/>
        <v>rt5</v>
      </c>
      <c r="B1696" t="str">
        <f t="shared" si="323"/>
        <v>루틴5</v>
      </c>
      <c r="C1696">
        <v>275</v>
      </c>
      <c r="D1696">
        <v>125</v>
      </c>
      <c r="E1696">
        <f t="shared" ca="1" si="320"/>
        <v>39101</v>
      </c>
      <c r="F1696">
        <f ca="1">(60+SUMIF(OFFSET(N1696,-$C1696+1,0,$C1696),"EN",OFFSET(O1696,-$C1696+1,0,$C1696)))*SummonTypeTable!$Q$2</f>
        <v>12066.666666666666</v>
      </c>
      <c r="G1696" t="str">
        <f ca="1">IF(C1696=1,60*SummonTypeTable!$Q$2-OFFSET(F1696,0,-1),
IF(F1696&lt;&gt;OFFSET(F1696,-1,0),OFFSET(F1696,-1,0)-OFFSET(F1696,0,-1),""))</f>
        <v/>
      </c>
      <c r="H1696" t="str">
        <f ca="1">IF(C1696=1,60*SummonTypeTable!$Q$2/OFFSET(F1696,0,-1),
IF(F1696&lt;&gt;OFFSET(F1696,-1,0),OFFSET(F1696,-1,0)/OFFSET(F1696,0,-1),""))</f>
        <v/>
      </c>
      <c r="I1696">
        <f ca="1">(60+SUMIF(OFFSET(N1696,-$C1696+1,0,$C1696),"EN",OFFSET(O1696,-$C1696+1,0,$C1696))+SUMIF(OFFSET(S1696,-$C1696+1,0,$C1696),"EN",OFFSET(T1696,-$C1696+1,0,$C1696)))*SummonTypeTable!$Q$2</f>
        <v>12066.666666666666</v>
      </c>
      <c r="J1696" t="str">
        <f ca="1">IF(C1696=1,60*SummonTypeTable!$Q$2-OFFSET(I1696,0,-4),
IF(I1696&lt;&gt;OFFSET(I1696,-1,0),OFFSET(I1696,-1,0)-OFFSET(I1696,0,-4),""))</f>
        <v/>
      </c>
      <c r="K1696" t="str">
        <f ca="1">IF(C1696=1,60*SummonTypeTable!$Q$2/OFFSET(I1696,0,-4),
IF(I1696&lt;&gt;OFFSET(I1696,-1,0),OFFSET(I1696,-1,0)/OFFSET(I1696,0,-4),""))</f>
        <v/>
      </c>
      <c r="L1696" t="str">
        <f t="shared" ca="1" si="321"/>
        <v>cu</v>
      </c>
      <c r="M1696" t="s">
        <v>81</v>
      </c>
      <c r="N1696" t="s">
        <v>147</v>
      </c>
      <c r="O1696">
        <v>13900</v>
      </c>
      <c r="P1696" t="str">
        <f t="shared" si="312"/>
        <v/>
      </c>
      <c r="Q1696" t="str">
        <f t="shared" ca="1" si="319"/>
        <v>cu</v>
      </c>
      <c r="R1696" t="s">
        <v>81</v>
      </c>
      <c r="S1696" t="s">
        <v>147</v>
      </c>
      <c r="T1696">
        <v>6950</v>
      </c>
      <c r="U1696" t="str">
        <f t="shared" ca="1" si="318"/>
        <v>cu</v>
      </c>
      <c r="V1696" t="str">
        <f t="shared" si="313"/>
        <v>GO</v>
      </c>
      <c r="W1696">
        <f t="shared" si="314"/>
        <v>13900</v>
      </c>
      <c r="X1696" t="str">
        <f t="shared" ca="1" si="315"/>
        <v>cu</v>
      </c>
      <c r="Y1696" t="str">
        <f t="shared" si="316"/>
        <v>GO</v>
      </c>
      <c r="Z1696">
        <f t="shared" si="317"/>
        <v>6950</v>
      </c>
    </row>
    <row r="1697" spans="1:26">
      <c r="A1697" t="str">
        <f t="shared" si="322"/>
        <v>rt5</v>
      </c>
      <c r="B1697" t="str">
        <f t="shared" si="323"/>
        <v>루틴5</v>
      </c>
      <c r="C1697">
        <v>276</v>
      </c>
      <c r="D1697">
        <v>195</v>
      </c>
      <c r="E1697">
        <f t="shared" ca="1" si="320"/>
        <v>39296</v>
      </c>
      <c r="F1697">
        <f ca="1">(60+SUMIF(OFFSET(N1697,-$C1697+1,0,$C1697),"EN",OFFSET(O1697,-$C1697+1,0,$C1697)))*SummonTypeTable!$Q$2</f>
        <v>12066.666666666666</v>
      </c>
      <c r="G1697" t="str">
        <f ca="1">IF(C1697=1,60*SummonTypeTable!$Q$2-OFFSET(F1697,0,-1),
IF(F1697&lt;&gt;OFFSET(F1697,-1,0),OFFSET(F1697,-1,0)-OFFSET(F1697,0,-1),""))</f>
        <v/>
      </c>
      <c r="H1697" t="str">
        <f ca="1">IF(C1697=1,60*SummonTypeTable!$Q$2/OFFSET(F1697,0,-1),
IF(F1697&lt;&gt;OFFSET(F1697,-1,0),OFFSET(F1697,-1,0)/OFFSET(F1697,0,-1),""))</f>
        <v/>
      </c>
      <c r="I1697">
        <f ca="1">(60+SUMIF(OFFSET(N1697,-$C1697+1,0,$C1697),"EN",OFFSET(O1697,-$C1697+1,0,$C1697))+SUMIF(OFFSET(S1697,-$C1697+1,0,$C1697),"EN",OFFSET(T1697,-$C1697+1,0,$C1697)))*SummonTypeTable!$Q$2</f>
        <v>12066.666666666666</v>
      </c>
      <c r="J1697" t="str">
        <f ca="1">IF(C1697=1,60*SummonTypeTable!$Q$2-OFFSET(I1697,0,-4),
IF(I1697&lt;&gt;OFFSET(I1697,-1,0),OFFSET(I1697,-1,0)-OFFSET(I1697,0,-4),""))</f>
        <v/>
      </c>
      <c r="K1697" t="str">
        <f ca="1">IF(C1697=1,60*SummonTypeTable!$Q$2/OFFSET(I1697,0,-4),
IF(I1697&lt;&gt;OFFSET(I1697,-1,0),OFFSET(I1697,-1,0)/OFFSET(I1697,0,-4),""))</f>
        <v/>
      </c>
      <c r="L1697" t="str">
        <f t="shared" ca="1" si="321"/>
        <v>it</v>
      </c>
      <c r="M1697" t="s">
        <v>139</v>
      </c>
      <c r="N1697" t="s">
        <v>158</v>
      </c>
      <c r="O1697">
        <v>5</v>
      </c>
      <c r="P1697" t="str">
        <f t="shared" si="312"/>
        <v/>
      </c>
      <c r="Q1697" t="str">
        <f t="shared" ca="1" si="319"/>
        <v>cu</v>
      </c>
      <c r="R1697" t="s">
        <v>81</v>
      </c>
      <c r="S1697" t="s">
        <v>147</v>
      </c>
      <c r="T1697">
        <v>6975</v>
      </c>
      <c r="U1697" t="str">
        <f t="shared" ca="1" si="318"/>
        <v>it</v>
      </c>
      <c r="V1697" t="str">
        <f t="shared" si="313"/>
        <v>Cash_sEquipGacha</v>
      </c>
      <c r="W1697">
        <f t="shared" si="314"/>
        <v>5</v>
      </c>
      <c r="X1697" t="str">
        <f t="shared" ca="1" si="315"/>
        <v>cu</v>
      </c>
      <c r="Y1697" t="str">
        <f t="shared" si="316"/>
        <v>GO</v>
      </c>
      <c r="Z1697">
        <f t="shared" si="317"/>
        <v>6975</v>
      </c>
    </row>
    <row r="1698" spans="1:26">
      <c r="A1698" t="str">
        <f t="shared" si="322"/>
        <v>rt5</v>
      </c>
      <c r="B1698" t="str">
        <f t="shared" si="323"/>
        <v>루틴5</v>
      </c>
      <c r="C1698">
        <v>277</v>
      </c>
      <c r="D1698">
        <v>224</v>
      </c>
      <c r="E1698">
        <f t="shared" ca="1" si="320"/>
        <v>39520</v>
      </c>
      <c r="F1698">
        <f ca="1">(60+SUMIF(OFFSET(N1698,-$C1698+1,0,$C1698),"EN",OFFSET(O1698,-$C1698+1,0,$C1698)))*SummonTypeTable!$Q$2</f>
        <v>12066.666666666666</v>
      </c>
      <c r="G1698" t="str">
        <f ca="1">IF(C1698=1,60*SummonTypeTable!$Q$2-OFFSET(F1698,0,-1),
IF(F1698&lt;&gt;OFFSET(F1698,-1,0),OFFSET(F1698,-1,0)-OFFSET(F1698,0,-1),""))</f>
        <v/>
      </c>
      <c r="H1698" t="str">
        <f ca="1">IF(C1698=1,60*SummonTypeTable!$Q$2/OFFSET(F1698,0,-1),
IF(F1698&lt;&gt;OFFSET(F1698,-1,0),OFFSET(F1698,-1,0)/OFFSET(F1698,0,-1),""))</f>
        <v/>
      </c>
      <c r="I1698">
        <f ca="1">(60+SUMIF(OFFSET(N1698,-$C1698+1,0,$C1698),"EN",OFFSET(O1698,-$C1698+1,0,$C1698))+SUMIF(OFFSET(S1698,-$C1698+1,0,$C1698),"EN",OFFSET(T1698,-$C1698+1,0,$C1698)))*SummonTypeTable!$Q$2</f>
        <v>12066.666666666666</v>
      </c>
      <c r="J1698" t="str">
        <f ca="1">IF(C1698=1,60*SummonTypeTable!$Q$2-OFFSET(I1698,0,-4),
IF(I1698&lt;&gt;OFFSET(I1698,-1,0),OFFSET(I1698,-1,0)-OFFSET(I1698,0,-4),""))</f>
        <v/>
      </c>
      <c r="K1698" t="str">
        <f ca="1">IF(C1698=1,60*SummonTypeTable!$Q$2/OFFSET(I1698,0,-4),
IF(I1698&lt;&gt;OFFSET(I1698,-1,0),OFFSET(I1698,-1,0)/OFFSET(I1698,0,-4),""))</f>
        <v/>
      </c>
      <c r="L1698" t="str">
        <f t="shared" ca="1" si="321"/>
        <v>cu</v>
      </c>
      <c r="M1698" t="s">
        <v>81</v>
      </c>
      <c r="N1698" t="s">
        <v>147</v>
      </c>
      <c r="O1698">
        <v>14000</v>
      </c>
      <c r="P1698" t="str">
        <f t="shared" si="312"/>
        <v/>
      </c>
      <c r="Q1698" t="str">
        <f t="shared" ca="1" si="319"/>
        <v>cu</v>
      </c>
      <c r="R1698" t="s">
        <v>81</v>
      </c>
      <c r="S1698" t="s">
        <v>147</v>
      </c>
      <c r="T1698">
        <v>7000</v>
      </c>
      <c r="U1698" t="str">
        <f t="shared" ca="1" si="318"/>
        <v>cu</v>
      </c>
      <c r="V1698" t="str">
        <f t="shared" si="313"/>
        <v>GO</v>
      </c>
      <c r="W1698">
        <f t="shared" si="314"/>
        <v>14000</v>
      </c>
      <c r="X1698" t="str">
        <f t="shared" ca="1" si="315"/>
        <v>cu</v>
      </c>
      <c r="Y1698" t="str">
        <f t="shared" si="316"/>
        <v>GO</v>
      </c>
      <c r="Z1698">
        <f t="shared" si="317"/>
        <v>7000</v>
      </c>
    </row>
    <row r="1699" spans="1:26">
      <c r="A1699" t="str">
        <f t="shared" si="322"/>
        <v>rt5</v>
      </c>
      <c r="B1699" t="str">
        <f t="shared" si="323"/>
        <v>루틴5</v>
      </c>
      <c r="C1699">
        <v>278</v>
      </c>
      <c r="D1699">
        <v>868</v>
      </c>
      <c r="E1699">
        <f t="shared" ca="1" si="320"/>
        <v>40388</v>
      </c>
      <c r="F1699">
        <f ca="1">(60+SUMIF(OFFSET(N1699,-$C1699+1,0,$C1699),"EN",OFFSET(O1699,-$C1699+1,0,$C1699)))*SummonTypeTable!$Q$2</f>
        <v>12573.333333333332</v>
      </c>
      <c r="G1699">
        <f ca="1">IF(C1699=1,60*SummonTypeTable!$Q$2-OFFSET(F1699,0,-1),
IF(F1699&lt;&gt;OFFSET(F1699,-1,0),OFFSET(F1699,-1,0)-OFFSET(F1699,0,-1),""))</f>
        <v>-28321.333333333336</v>
      </c>
      <c r="H1699">
        <f ca="1">IF(C1699=1,60*SummonTypeTable!$Q$2/OFFSET(F1699,0,-1),
IF(F1699&lt;&gt;OFFSET(F1699,-1,0),OFFSET(F1699,-1,0)/OFFSET(F1699,0,-1),""))</f>
        <v>0.29876861113862202</v>
      </c>
      <c r="I1699">
        <f ca="1">(60+SUMIF(OFFSET(N1699,-$C1699+1,0,$C1699),"EN",OFFSET(O1699,-$C1699+1,0,$C1699))+SUMIF(OFFSET(S1699,-$C1699+1,0,$C1699),"EN",OFFSET(T1699,-$C1699+1,0,$C1699)))*SummonTypeTable!$Q$2</f>
        <v>12573.333333333332</v>
      </c>
      <c r="J1699">
        <f ca="1">IF(C1699=1,60*SummonTypeTable!$Q$2-OFFSET(I1699,0,-4),
IF(I1699&lt;&gt;OFFSET(I1699,-1,0),OFFSET(I1699,-1,0)-OFFSET(I1699,0,-4),""))</f>
        <v>-28321.333333333336</v>
      </c>
      <c r="K1699">
        <f ca="1">IF(C1699=1,60*SummonTypeTable!$Q$2/OFFSET(I1699,0,-4),
IF(I1699&lt;&gt;OFFSET(I1699,-1,0),OFFSET(I1699,-1,0)/OFFSET(I1699,0,-4),""))</f>
        <v>0.29876861113862202</v>
      </c>
      <c r="L1699" t="str">
        <f t="shared" ca="1" si="321"/>
        <v>cu</v>
      </c>
      <c r="M1699" t="s">
        <v>81</v>
      </c>
      <c r="N1699" t="s">
        <v>146</v>
      </c>
      <c r="O1699">
        <v>760</v>
      </c>
      <c r="P1699" t="str">
        <f t="shared" si="312"/>
        <v>에너지너무많음</v>
      </c>
      <c r="Q1699" t="str">
        <f t="shared" ca="1" si="319"/>
        <v>cu</v>
      </c>
      <c r="R1699" t="s">
        <v>81</v>
      </c>
      <c r="S1699" t="s">
        <v>147</v>
      </c>
      <c r="T1699">
        <v>7025</v>
      </c>
      <c r="U1699" t="str">
        <f t="shared" ca="1" si="318"/>
        <v>cu</v>
      </c>
      <c r="V1699" t="str">
        <f t="shared" si="313"/>
        <v>EN</v>
      </c>
      <c r="W1699">
        <f t="shared" si="314"/>
        <v>760</v>
      </c>
      <c r="X1699" t="str">
        <f t="shared" ca="1" si="315"/>
        <v>cu</v>
      </c>
      <c r="Y1699" t="str">
        <f t="shared" si="316"/>
        <v>GO</v>
      </c>
      <c r="Z1699">
        <f t="shared" si="317"/>
        <v>7025</v>
      </c>
    </row>
    <row r="1700" spans="1:26">
      <c r="A1700" t="str">
        <f t="shared" si="322"/>
        <v>rt5</v>
      </c>
      <c r="B1700" t="str">
        <f t="shared" si="323"/>
        <v>루틴5</v>
      </c>
      <c r="C1700">
        <v>279</v>
      </c>
      <c r="D1700">
        <v>195</v>
      </c>
      <c r="E1700">
        <f t="shared" ca="1" si="320"/>
        <v>40583</v>
      </c>
      <c r="F1700">
        <f ca="1">(60+SUMIF(OFFSET(N1700,-$C1700+1,0,$C1700),"EN",OFFSET(O1700,-$C1700+1,0,$C1700)))*SummonTypeTable!$Q$2</f>
        <v>12573.333333333332</v>
      </c>
      <c r="G1700" t="str">
        <f ca="1">IF(C1700=1,60*SummonTypeTable!$Q$2-OFFSET(F1700,0,-1),
IF(F1700&lt;&gt;OFFSET(F1700,-1,0),OFFSET(F1700,-1,0)-OFFSET(F1700,0,-1),""))</f>
        <v/>
      </c>
      <c r="H1700" t="str">
        <f ca="1">IF(C1700=1,60*SummonTypeTable!$Q$2/OFFSET(F1700,0,-1),
IF(F1700&lt;&gt;OFFSET(F1700,-1,0),OFFSET(F1700,-1,0)/OFFSET(F1700,0,-1),""))</f>
        <v/>
      </c>
      <c r="I1700">
        <f ca="1">(60+SUMIF(OFFSET(N1700,-$C1700+1,0,$C1700),"EN",OFFSET(O1700,-$C1700+1,0,$C1700))+SUMIF(OFFSET(S1700,-$C1700+1,0,$C1700),"EN",OFFSET(T1700,-$C1700+1,0,$C1700)))*SummonTypeTable!$Q$2</f>
        <v>12573.333333333332</v>
      </c>
      <c r="J1700" t="str">
        <f ca="1">IF(C1700=1,60*SummonTypeTable!$Q$2-OFFSET(I1700,0,-4),
IF(I1700&lt;&gt;OFFSET(I1700,-1,0),OFFSET(I1700,-1,0)-OFFSET(I1700,0,-4),""))</f>
        <v/>
      </c>
      <c r="K1700" t="str">
        <f ca="1">IF(C1700=1,60*SummonTypeTable!$Q$2/OFFSET(I1700,0,-4),
IF(I1700&lt;&gt;OFFSET(I1700,-1,0),OFFSET(I1700,-1,0)/OFFSET(I1700,0,-4),""))</f>
        <v/>
      </c>
      <c r="L1700" t="str">
        <f t="shared" ca="1" si="321"/>
        <v>it</v>
      </c>
      <c r="M1700" t="s">
        <v>139</v>
      </c>
      <c r="N1700" t="s">
        <v>138</v>
      </c>
      <c r="O1700">
        <v>50</v>
      </c>
      <c r="P1700" t="str">
        <f t="shared" si="312"/>
        <v/>
      </c>
      <c r="Q1700" t="str">
        <f t="shared" ca="1" si="319"/>
        <v>cu</v>
      </c>
      <c r="R1700" t="s">
        <v>81</v>
      </c>
      <c r="S1700" t="s">
        <v>147</v>
      </c>
      <c r="T1700">
        <v>7050</v>
      </c>
      <c r="U1700" t="str">
        <f t="shared" ca="1" si="318"/>
        <v>it</v>
      </c>
      <c r="V1700" t="str">
        <f t="shared" si="313"/>
        <v>Cash_sSpellGacha</v>
      </c>
      <c r="W1700">
        <f t="shared" si="314"/>
        <v>50</v>
      </c>
      <c r="X1700" t="str">
        <f t="shared" ca="1" si="315"/>
        <v>cu</v>
      </c>
      <c r="Y1700" t="str">
        <f t="shared" si="316"/>
        <v>GO</v>
      </c>
      <c r="Z1700">
        <f t="shared" si="317"/>
        <v>7050</v>
      </c>
    </row>
    <row r="1701" spans="1:26">
      <c r="A1701" t="str">
        <f t="shared" si="322"/>
        <v>rt5</v>
      </c>
      <c r="B1701" t="str">
        <f t="shared" si="323"/>
        <v>루틴5</v>
      </c>
      <c r="C1701">
        <v>280</v>
      </c>
      <c r="D1701">
        <v>235</v>
      </c>
      <c r="E1701">
        <f t="shared" ca="1" si="320"/>
        <v>40818</v>
      </c>
      <c r="F1701">
        <f ca="1">(60+SUMIF(OFFSET(N1701,-$C1701+1,0,$C1701),"EN",OFFSET(O1701,-$C1701+1,0,$C1701)))*SummonTypeTable!$Q$2</f>
        <v>12573.333333333332</v>
      </c>
      <c r="G1701" t="str">
        <f ca="1">IF(C1701=1,60*SummonTypeTable!$Q$2-OFFSET(F1701,0,-1),
IF(F1701&lt;&gt;OFFSET(F1701,-1,0),OFFSET(F1701,-1,0)-OFFSET(F1701,0,-1),""))</f>
        <v/>
      </c>
      <c r="H1701" t="str">
        <f ca="1">IF(C1701=1,60*SummonTypeTable!$Q$2/OFFSET(F1701,0,-1),
IF(F1701&lt;&gt;OFFSET(F1701,-1,0),OFFSET(F1701,-1,0)/OFFSET(F1701,0,-1),""))</f>
        <v/>
      </c>
      <c r="I1701">
        <f ca="1">(60+SUMIF(OFFSET(N1701,-$C1701+1,0,$C1701),"EN",OFFSET(O1701,-$C1701+1,0,$C1701))+SUMIF(OFFSET(S1701,-$C1701+1,0,$C1701),"EN",OFFSET(T1701,-$C1701+1,0,$C1701)))*SummonTypeTable!$Q$2</f>
        <v>12573.333333333332</v>
      </c>
      <c r="J1701" t="str">
        <f ca="1">IF(C1701=1,60*SummonTypeTable!$Q$2-OFFSET(I1701,0,-4),
IF(I1701&lt;&gt;OFFSET(I1701,-1,0),OFFSET(I1701,-1,0)-OFFSET(I1701,0,-4),""))</f>
        <v/>
      </c>
      <c r="K1701" t="str">
        <f ca="1">IF(C1701=1,60*SummonTypeTable!$Q$2/OFFSET(I1701,0,-4),
IF(I1701&lt;&gt;OFFSET(I1701,-1,0),OFFSET(I1701,-1,0)/OFFSET(I1701,0,-4),""))</f>
        <v/>
      </c>
      <c r="L1701" t="str">
        <f t="shared" ca="1" si="321"/>
        <v>cu</v>
      </c>
      <c r="M1701" t="s">
        <v>81</v>
      </c>
      <c r="N1701" t="s">
        <v>147</v>
      </c>
      <c r="O1701">
        <v>14150</v>
      </c>
      <c r="P1701" t="str">
        <f t="shared" si="312"/>
        <v/>
      </c>
      <c r="Q1701" t="str">
        <f t="shared" ca="1" si="319"/>
        <v>cu</v>
      </c>
      <c r="R1701" t="s">
        <v>81</v>
      </c>
      <c r="S1701" t="s">
        <v>147</v>
      </c>
      <c r="T1701">
        <v>7075</v>
      </c>
      <c r="U1701" t="str">
        <f t="shared" ca="1" si="318"/>
        <v>cu</v>
      </c>
      <c r="V1701" t="str">
        <f t="shared" si="313"/>
        <v>GO</v>
      </c>
      <c r="W1701">
        <f t="shared" si="314"/>
        <v>14150</v>
      </c>
      <c r="X1701" t="str">
        <f t="shared" ca="1" si="315"/>
        <v>cu</v>
      </c>
      <c r="Y1701" t="str">
        <f t="shared" si="316"/>
        <v>GO</v>
      </c>
      <c r="Z1701">
        <f t="shared" si="317"/>
        <v>7075</v>
      </c>
    </row>
    <row r="1702" spans="1:26">
      <c r="A1702" t="str">
        <f t="shared" si="322"/>
        <v>rt5</v>
      </c>
      <c r="B1702" t="str">
        <f t="shared" si="323"/>
        <v>루틴5</v>
      </c>
      <c r="C1702">
        <v>281</v>
      </c>
      <c r="D1702">
        <v>1014</v>
      </c>
      <c r="E1702">
        <f t="shared" ca="1" si="320"/>
        <v>41832</v>
      </c>
      <c r="F1702">
        <f ca="1">(60+SUMIF(OFFSET(N1702,-$C1702+1,0,$C1702),"EN",OFFSET(O1702,-$C1702+1,0,$C1702)))*SummonTypeTable!$Q$2</f>
        <v>13106.666666666666</v>
      </c>
      <c r="G1702">
        <f ca="1">IF(C1702=1,60*SummonTypeTable!$Q$2-OFFSET(F1702,0,-1),
IF(F1702&lt;&gt;OFFSET(F1702,-1,0),OFFSET(F1702,-1,0)-OFFSET(F1702,0,-1),""))</f>
        <v>-29258.666666666668</v>
      </c>
      <c r="H1702">
        <f ca="1">IF(C1702=1,60*SummonTypeTable!$Q$2/OFFSET(F1702,0,-1),
IF(F1702&lt;&gt;OFFSET(F1702,-1,0),OFFSET(F1702,-1,0)/OFFSET(F1702,0,-1),""))</f>
        <v>0.30056734876011981</v>
      </c>
      <c r="I1702">
        <f ca="1">(60+SUMIF(OFFSET(N1702,-$C1702+1,0,$C1702),"EN",OFFSET(O1702,-$C1702+1,0,$C1702))+SUMIF(OFFSET(S1702,-$C1702+1,0,$C1702),"EN",OFFSET(T1702,-$C1702+1,0,$C1702)))*SummonTypeTable!$Q$2</f>
        <v>13106.666666666666</v>
      </c>
      <c r="J1702">
        <f ca="1">IF(C1702=1,60*SummonTypeTable!$Q$2-OFFSET(I1702,0,-4),
IF(I1702&lt;&gt;OFFSET(I1702,-1,0),OFFSET(I1702,-1,0)-OFFSET(I1702,0,-4),""))</f>
        <v>-29258.666666666668</v>
      </c>
      <c r="K1702">
        <f ca="1">IF(C1702=1,60*SummonTypeTable!$Q$2/OFFSET(I1702,0,-4),
IF(I1702&lt;&gt;OFFSET(I1702,-1,0),OFFSET(I1702,-1,0)/OFFSET(I1702,0,-4),""))</f>
        <v>0.30056734876011981</v>
      </c>
      <c r="L1702" t="str">
        <f t="shared" ca="1" si="321"/>
        <v>cu</v>
      </c>
      <c r="M1702" t="s">
        <v>81</v>
      </c>
      <c r="N1702" t="s">
        <v>146</v>
      </c>
      <c r="O1702">
        <v>800</v>
      </c>
      <c r="P1702" t="str">
        <f t="shared" si="312"/>
        <v>에너지너무많음</v>
      </c>
      <c r="Q1702" t="str">
        <f t="shared" ca="1" si="319"/>
        <v>cu</v>
      </c>
      <c r="R1702" t="s">
        <v>81</v>
      </c>
      <c r="S1702" t="s">
        <v>147</v>
      </c>
      <c r="T1702">
        <v>7100</v>
      </c>
      <c r="U1702" t="str">
        <f t="shared" ca="1" si="318"/>
        <v>cu</v>
      </c>
      <c r="V1702" t="str">
        <f t="shared" si="313"/>
        <v>EN</v>
      </c>
      <c r="W1702">
        <f t="shared" si="314"/>
        <v>800</v>
      </c>
      <c r="X1702" t="str">
        <f t="shared" ca="1" si="315"/>
        <v>cu</v>
      </c>
      <c r="Y1702" t="str">
        <f t="shared" si="316"/>
        <v>GO</v>
      </c>
      <c r="Z1702">
        <f t="shared" si="317"/>
        <v>7100</v>
      </c>
    </row>
    <row r="1703" spans="1:26">
      <c r="A1703" t="str">
        <f t="shared" si="322"/>
        <v>rt5</v>
      </c>
      <c r="B1703" t="str">
        <f t="shared" si="323"/>
        <v>루틴5</v>
      </c>
      <c r="C1703">
        <v>282</v>
      </c>
      <c r="D1703">
        <v>127</v>
      </c>
      <c r="E1703">
        <f t="shared" ca="1" si="320"/>
        <v>41959</v>
      </c>
      <c r="F1703">
        <f ca="1">(60+SUMIF(OFFSET(N1703,-$C1703+1,0,$C1703),"EN",OFFSET(O1703,-$C1703+1,0,$C1703)))*SummonTypeTable!$Q$2</f>
        <v>13106.666666666666</v>
      </c>
      <c r="G1703" t="str">
        <f ca="1">IF(C1703=1,60*SummonTypeTable!$Q$2-OFFSET(F1703,0,-1),
IF(F1703&lt;&gt;OFFSET(F1703,-1,0),OFFSET(F1703,-1,0)-OFFSET(F1703,0,-1),""))</f>
        <v/>
      </c>
      <c r="H1703" t="str">
        <f ca="1">IF(C1703=1,60*SummonTypeTable!$Q$2/OFFSET(F1703,0,-1),
IF(F1703&lt;&gt;OFFSET(F1703,-1,0),OFFSET(F1703,-1,0)/OFFSET(F1703,0,-1),""))</f>
        <v/>
      </c>
      <c r="I1703">
        <f ca="1">(60+SUMIF(OFFSET(N1703,-$C1703+1,0,$C1703),"EN",OFFSET(O1703,-$C1703+1,0,$C1703))+SUMIF(OFFSET(S1703,-$C1703+1,0,$C1703),"EN",OFFSET(T1703,-$C1703+1,0,$C1703)))*SummonTypeTable!$Q$2</f>
        <v>13106.666666666666</v>
      </c>
      <c r="J1703" t="str">
        <f ca="1">IF(C1703=1,60*SummonTypeTable!$Q$2-OFFSET(I1703,0,-4),
IF(I1703&lt;&gt;OFFSET(I1703,-1,0),OFFSET(I1703,-1,0)-OFFSET(I1703,0,-4),""))</f>
        <v/>
      </c>
      <c r="K1703" t="str">
        <f ca="1">IF(C1703=1,60*SummonTypeTable!$Q$2/OFFSET(I1703,0,-4),
IF(I1703&lt;&gt;OFFSET(I1703,-1,0),OFFSET(I1703,-1,0)/OFFSET(I1703,0,-4),""))</f>
        <v/>
      </c>
      <c r="L1703" t="str">
        <f t="shared" ca="1" si="321"/>
        <v>it</v>
      </c>
      <c r="M1703" t="s">
        <v>139</v>
      </c>
      <c r="N1703" t="s">
        <v>140</v>
      </c>
      <c r="O1703">
        <v>20</v>
      </c>
      <c r="P1703" t="str">
        <f t="shared" si="312"/>
        <v/>
      </c>
      <c r="Q1703" t="str">
        <f t="shared" ca="1" si="319"/>
        <v>cu</v>
      </c>
      <c r="R1703" t="s">
        <v>81</v>
      </c>
      <c r="S1703" t="s">
        <v>147</v>
      </c>
      <c r="T1703">
        <v>7125</v>
      </c>
      <c r="U1703" t="str">
        <f t="shared" ca="1" si="318"/>
        <v>it</v>
      </c>
      <c r="V1703" t="str">
        <f t="shared" si="313"/>
        <v>Cash_sCharacterGacha</v>
      </c>
      <c r="W1703">
        <f t="shared" si="314"/>
        <v>20</v>
      </c>
      <c r="X1703" t="str">
        <f t="shared" ca="1" si="315"/>
        <v>cu</v>
      </c>
      <c r="Y1703" t="str">
        <f t="shared" si="316"/>
        <v>GO</v>
      </c>
      <c r="Z1703">
        <f t="shared" si="317"/>
        <v>7125</v>
      </c>
    </row>
    <row r="1704" spans="1:26">
      <c r="A1704" t="str">
        <f t="shared" si="322"/>
        <v>rt5</v>
      </c>
      <c r="B1704" t="str">
        <f t="shared" si="323"/>
        <v>루틴5</v>
      </c>
      <c r="C1704">
        <v>283</v>
      </c>
      <c r="D1704">
        <v>234</v>
      </c>
      <c r="E1704">
        <f t="shared" ca="1" si="320"/>
        <v>42193</v>
      </c>
      <c r="F1704">
        <f ca="1">(60+SUMIF(OFFSET(N1704,-$C1704+1,0,$C1704),"EN",OFFSET(O1704,-$C1704+1,0,$C1704)))*SummonTypeTable!$Q$2</f>
        <v>13106.666666666666</v>
      </c>
      <c r="G1704" t="str">
        <f ca="1">IF(C1704=1,60*SummonTypeTable!$Q$2-OFFSET(F1704,0,-1),
IF(F1704&lt;&gt;OFFSET(F1704,-1,0),OFFSET(F1704,-1,0)-OFFSET(F1704,0,-1),""))</f>
        <v/>
      </c>
      <c r="H1704" t="str">
        <f ca="1">IF(C1704=1,60*SummonTypeTable!$Q$2/OFFSET(F1704,0,-1),
IF(F1704&lt;&gt;OFFSET(F1704,-1,0),OFFSET(F1704,-1,0)/OFFSET(F1704,0,-1),""))</f>
        <v/>
      </c>
      <c r="I1704">
        <f ca="1">(60+SUMIF(OFFSET(N1704,-$C1704+1,0,$C1704),"EN",OFFSET(O1704,-$C1704+1,0,$C1704))+SUMIF(OFFSET(S1704,-$C1704+1,0,$C1704),"EN",OFFSET(T1704,-$C1704+1,0,$C1704)))*SummonTypeTable!$Q$2</f>
        <v>13106.666666666666</v>
      </c>
      <c r="J1704" t="str">
        <f ca="1">IF(C1704=1,60*SummonTypeTable!$Q$2-OFFSET(I1704,0,-4),
IF(I1704&lt;&gt;OFFSET(I1704,-1,0),OFFSET(I1704,-1,0)-OFFSET(I1704,0,-4),""))</f>
        <v/>
      </c>
      <c r="K1704" t="str">
        <f ca="1">IF(C1704=1,60*SummonTypeTable!$Q$2/OFFSET(I1704,0,-4),
IF(I1704&lt;&gt;OFFSET(I1704,-1,0),OFFSET(I1704,-1,0)/OFFSET(I1704,0,-4),""))</f>
        <v/>
      </c>
      <c r="L1704" t="str">
        <f t="shared" ca="1" si="321"/>
        <v>cu</v>
      </c>
      <c r="M1704" t="s">
        <v>81</v>
      </c>
      <c r="N1704" t="s">
        <v>147</v>
      </c>
      <c r="O1704">
        <v>14300</v>
      </c>
      <c r="P1704" t="str">
        <f t="shared" si="312"/>
        <v/>
      </c>
      <c r="Q1704" t="str">
        <f t="shared" ca="1" si="319"/>
        <v>cu</v>
      </c>
      <c r="R1704" t="s">
        <v>81</v>
      </c>
      <c r="S1704" t="s">
        <v>147</v>
      </c>
      <c r="T1704">
        <v>7150</v>
      </c>
      <c r="U1704" t="str">
        <f t="shared" ca="1" si="318"/>
        <v>cu</v>
      </c>
      <c r="V1704" t="str">
        <f t="shared" si="313"/>
        <v>GO</v>
      </c>
      <c r="W1704">
        <f t="shared" si="314"/>
        <v>14300</v>
      </c>
      <c r="X1704" t="str">
        <f t="shared" ca="1" si="315"/>
        <v>cu</v>
      </c>
      <c r="Y1704" t="str">
        <f t="shared" si="316"/>
        <v>GO</v>
      </c>
      <c r="Z1704">
        <f t="shared" si="317"/>
        <v>7150</v>
      </c>
    </row>
    <row r="1705" spans="1:26">
      <c r="A1705" t="str">
        <f t="shared" si="322"/>
        <v>rt5</v>
      </c>
      <c r="B1705" t="str">
        <f t="shared" si="323"/>
        <v>루틴5</v>
      </c>
      <c r="C1705">
        <v>284</v>
      </c>
      <c r="D1705">
        <v>1119</v>
      </c>
      <c r="E1705">
        <f t="shared" ca="1" si="320"/>
        <v>43312</v>
      </c>
      <c r="F1705">
        <f ca="1">(60+SUMIF(OFFSET(N1705,-$C1705+1,0,$C1705),"EN",OFFSET(O1705,-$C1705+1,0,$C1705)))*SummonTypeTable!$Q$2</f>
        <v>13106.666666666666</v>
      </c>
      <c r="G1705" t="str">
        <f ca="1">IF(C1705=1,60*SummonTypeTable!$Q$2-OFFSET(F1705,0,-1),
IF(F1705&lt;&gt;OFFSET(F1705,-1,0),OFFSET(F1705,-1,0)-OFFSET(F1705,0,-1),""))</f>
        <v/>
      </c>
      <c r="H1705" t="str">
        <f ca="1">IF(C1705=1,60*SummonTypeTable!$Q$2/OFFSET(F1705,0,-1),
IF(F1705&lt;&gt;OFFSET(F1705,-1,0),OFFSET(F1705,-1,0)/OFFSET(F1705,0,-1),""))</f>
        <v/>
      </c>
      <c r="I1705">
        <f ca="1">(60+SUMIF(OFFSET(N1705,-$C1705+1,0,$C1705),"EN",OFFSET(O1705,-$C1705+1,0,$C1705))+SUMIF(OFFSET(S1705,-$C1705+1,0,$C1705),"EN",OFFSET(T1705,-$C1705+1,0,$C1705)))*SummonTypeTable!$Q$2</f>
        <v>13106.666666666666</v>
      </c>
      <c r="J1705" t="str">
        <f ca="1">IF(C1705=1,60*SummonTypeTable!$Q$2-OFFSET(I1705,0,-4),
IF(I1705&lt;&gt;OFFSET(I1705,-1,0),OFFSET(I1705,-1,0)-OFFSET(I1705,0,-4),""))</f>
        <v/>
      </c>
      <c r="K1705" t="str">
        <f ca="1">IF(C1705=1,60*SummonTypeTable!$Q$2/OFFSET(I1705,0,-4),
IF(I1705&lt;&gt;OFFSET(I1705,-1,0),OFFSET(I1705,-1,0)/OFFSET(I1705,0,-4),""))</f>
        <v/>
      </c>
      <c r="L1705" t="str">
        <f t="shared" ca="1" si="321"/>
        <v>it</v>
      </c>
      <c r="M1705" t="s">
        <v>139</v>
      </c>
      <c r="N1705" t="s">
        <v>158</v>
      </c>
      <c r="O1705">
        <v>50</v>
      </c>
      <c r="P1705" t="str">
        <f t="shared" si="312"/>
        <v/>
      </c>
      <c r="Q1705" t="str">
        <f t="shared" ca="1" si="319"/>
        <v>cu</v>
      </c>
      <c r="R1705" t="s">
        <v>81</v>
      </c>
      <c r="S1705" t="s">
        <v>153</v>
      </c>
      <c r="T1705">
        <v>16</v>
      </c>
      <c r="U1705" t="str">
        <f t="shared" ca="1" si="318"/>
        <v>it</v>
      </c>
      <c r="V1705" t="str">
        <f t="shared" si="313"/>
        <v>Cash_sEquipGacha</v>
      </c>
      <c r="W1705">
        <f t="shared" si="314"/>
        <v>50</v>
      </c>
      <c r="X1705" t="str">
        <f t="shared" ca="1" si="315"/>
        <v>cu</v>
      </c>
      <c r="Y1705" t="str">
        <f t="shared" si="316"/>
        <v>DI</v>
      </c>
      <c r="Z1705">
        <f t="shared" si="317"/>
        <v>16</v>
      </c>
    </row>
    <row r="1706" spans="1:26">
      <c r="A1706" t="s">
        <v>78</v>
      </c>
      <c r="B1706" t="s">
        <v>157</v>
      </c>
      <c r="C1706">
        <v>1</v>
      </c>
      <c r="D1706">
        <v>12</v>
      </c>
      <c r="E1706">
        <f t="shared" ca="1" si="320"/>
        <v>12</v>
      </c>
      <c r="F1706">
        <f ca="1">(60+SUMIF(OFFSET(N1706,-$C1706+1,0,$C1706),"EN",OFFSET(O1706,-$C1706+1,0,$C1706)))*SummonTypeTable!$Q$2</f>
        <v>66.666666666666657</v>
      </c>
      <c r="G1706">
        <f ca="1">IF(C1706=1,60*SummonTypeTable!$Q$2-OFFSET(F1706,0,-1),
IF(F1706&lt;&gt;OFFSET(F1706,-1,0),OFFSET(F1706,-1,0)-OFFSET(F1706,0,-1),""))</f>
        <v>28</v>
      </c>
      <c r="H1706">
        <f ca="1">IF(C1706=1,60*SummonTypeTable!$Q$2/OFFSET(F1706,0,-1),
IF(F1706&lt;&gt;OFFSET(F1706,-1,0),OFFSET(F1706,-1,0)/OFFSET(F1706,0,-1),""))</f>
        <v>3.3333333333333335</v>
      </c>
      <c r="I1706">
        <f ca="1">(60+SUMIF(OFFSET(N1706,-$C1706+1,0,$C1706),"EN",OFFSET(O1706,-$C1706+1,0,$C1706))+SUMIF(OFFSET(S1706,-$C1706+1,0,$C1706),"EN",OFFSET(T1706,-$C1706+1,0,$C1706)))*SummonTypeTable!$Q$2</f>
        <v>66.666666666666657</v>
      </c>
      <c r="J1706">
        <f ca="1">IF(C1706=1,60*SummonTypeTable!$Q$2-OFFSET(I1706,0,-4),
IF(I1706&lt;&gt;OFFSET(I1706,-1,0),OFFSET(I1706,-1,0)-OFFSET(I1706,0,-4),""))</f>
        <v>28</v>
      </c>
      <c r="K1706">
        <f ca="1">IF(C1706=1,60*SummonTypeTable!$Q$2/OFFSET(I1706,0,-4),
IF(I1706&lt;&gt;OFFSET(I1706,-1,0),OFFSET(I1706,-1,0)/OFFSET(I1706,0,-4),""))</f>
        <v>3.3333333333333335</v>
      </c>
      <c r="L1706" t="str">
        <f t="shared" ca="1" si="321"/>
        <v>cu</v>
      </c>
      <c r="M1706" t="s">
        <v>81</v>
      </c>
      <c r="N1706" t="s">
        <v>146</v>
      </c>
      <c r="O1706">
        <v>40</v>
      </c>
      <c r="P1706" t="str">
        <f t="shared" si="312"/>
        <v>에너지너무많음</v>
      </c>
      <c r="Q1706" t="str">
        <f t="shared" ca="1" si="319"/>
        <v>cu</v>
      </c>
      <c r="R1706" t="s">
        <v>81</v>
      </c>
      <c r="S1706" t="s">
        <v>147</v>
      </c>
      <c r="T1706">
        <v>100</v>
      </c>
      <c r="U1706" t="str">
        <f t="shared" ca="1" si="318"/>
        <v>cu</v>
      </c>
      <c r="V1706" t="str">
        <f t="shared" si="313"/>
        <v>EN</v>
      </c>
      <c r="W1706">
        <f t="shared" si="314"/>
        <v>40</v>
      </c>
      <c r="X1706" t="str">
        <f t="shared" ca="1" si="315"/>
        <v>cu</v>
      </c>
      <c r="Y1706" t="str">
        <f t="shared" si="316"/>
        <v>GO</v>
      </c>
      <c r="Z1706">
        <f t="shared" si="317"/>
        <v>100</v>
      </c>
    </row>
    <row r="1707" spans="1:26">
      <c r="A1707" t="str">
        <f t="shared" ref="A1707:A1770" si="324">A1706</f>
        <v>rt6</v>
      </c>
      <c r="B1707" t="str">
        <f t="shared" ref="B1707:B1770" si="325">B1706</f>
        <v>루틴6</v>
      </c>
      <c r="C1707">
        <v>2</v>
      </c>
      <c r="D1707">
        <v>5</v>
      </c>
      <c r="E1707">
        <f t="shared" ca="1" si="320"/>
        <v>17</v>
      </c>
      <c r="F1707">
        <f ca="1">(60+SUMIF(OFFSET(N1707,-$C1707+1,0,$C1707),"EN",OFFSET(O1707,-$C1707+1,0,$C1707)))*SummonTypeTable!$Q$2</f>
        <v>66.666666666666657</v>
      </c>
      <c r="G1707" t="str">
        <f ca="1">IF(C1707=1,60*SummonTypeTable!$Q$2-OFFSET(F1707,0,-1),
IF(F1707&lt;&gt;OFFSET(F1707,-1,0),OFFSET(F1707,-1,0)-OFFSET(F1707,0,-1),""))</f>
        <v/>
      </c>
      <c r="H1707" t="str">
        <f ca="1">IF(C1707=1,60*SummonTypeTable!$Q$2/OFFSET(F1707,0,-1),
IF(F1707&lt;&gt;OFFSET(F1707,-1,0),OFFSET(F1707,-1,0)/OFFSET(F1707,0,-1),""))</f>
        <v/>
      </c>
      <c r="I1707">
        <f ca="1">(60+SUMIF(OFFSET(N1707,-$C1707+1,0,$C1707),"EN",OFFSET(O1707,-$C1707+1,0,$C1707))+SUMIF(OFFSET(S1707,-$C1707+1,0,$C1707),"EN",OFFSET(T1707,-$C1707+1,0,$C1707)))*SummonTypeTable!$Q$2</f>
        <v>66.666666666666657</v>
      </c>
      <c r="J1707" t="str">
        <f ca="1">IF(C1707=1,60*SummonTypeTable!$Q$2-OFFSET(I1707,0,-4),
IF(I1707&lt;&gt;OFFSET(I1707,-1,0),OFFSET(I1707,-1,0)-OFFSET(I1707,0,-4),""))</f>
        <v/>
      </c>
      <c r="K1707" t="str">
        <f ca="1">IF(C1707=1,60*SummonTypeTable!$Q$2/OFFSET(I1707,0,-4),
IF(I1707&lt;&gt;OFFSET(I1707,-1,0),OFFSET(I1707,-1,0)/OFFSET(I1707,0,-4),""))</f>
        <v/>
      </c>
      <c r="L1707" t="str">
        <f t="shared" ca="1" si="321"/>
        <v>cu</v>
      </c>
      <c r="M1707" t="s">
        <v>81</v>
      </c>
      <c r="N1707" t="s">
        <v>147</v>
      </c>
      <c r="O1707">
        <v>250</v>
      </c>
      <c r="P1707" t="str">
        <f t="shared" si="312"/>
        <v/>
      </c>
      <c r="Q1707" t="str">
        <f t="shared" ca="1" si="319"/>
        <v>cu</v>
      </c>
      <c r="R1707" t="s">
        <v>81</v>
      </c>
      <c r="S1707" t="s">
        <v>147</v>
      </c>
      <c r="T1707">
        <v>125</v>
      </c>
      <c r="U1707" t="str">
        <f t="shared" ca="1" si="318"/>
        <v>cu</v>
      </c>
      <c r="V1707" t="str">
        <f t="shared" si="313"/>
        <v>GO</v>
      </c>
      <c r="W1707">
        <f t="shared" si="314"/>
        <v>250</v>
      </c>
      <c r="X1707" t="str">
        <f t="shared" ca="1" si="315"/>
        <v>cu</v>
      </c>
      <c r="Y1707" t="str">
        <f t="shared" si="316"/>
        <v>GO</v>
      </c>
      <c r="Z1707">
        <f t="shared" si="317"/>
        <v>125</v>
      </c>
    </row>
    <row r="1708" spans="1:26">
      <c r="A1708" t="str">
        <f t="shared" si="324"/>
        <v>rt6</v>
      </c>
      <c r="B1708" t="str">
        <f t="shared" si="325"/>
        <v>루틴6</v>
      </c>
      <c r="C1708">
        <v>3</v>
      </c>
      <c r="D1708">
        <v>9</v>
      </c>
      <c r="E1708">
        <f t="shared" ca="1" si="320"/>
        <v>26</v>
      </c>
      <c r="F1708">
        <f ca="1">(60+SUMIF(OFFSET(N1708,-$C1708+1,0,$C1708),"EN",OFFSET(O1708,-$C1708+1,0,$C1708)))*SummonTypeTable!$Q$2</f>
        <v>66.666666666666657</v>
      </c>
      <c r="G1708" t="str">
        <f ca="1">IF(C1708=1,60*SummonTypeTable!$Q$2-OFFSET(F1708,0,-1),
IF(F1708&lt;&gt;OFFSET(F1708,-1,0),OFFSET(F1708,-1,0)-OFFSET(F1708,0,-1),""))</f>
        <v/>
      </c>
      <c r="H1708" t="str">
        <f ca="1">IF(C1708=1,60*SummonTypeTable!$Q$2/OFFSET(F1708,0,-1),
IF(F1708&lt;&gt;OFFSET(F1708,-1,0),OFFSET(F1708,-1,0)/OFFSET(F1708,0,-1),""))</f>
        <v/>
      </c>
      <c r="I1708">
        <f ca="1">(60+SUMIF(OFFSET(N1708,-$C1708+1,0,$C1708),"EN",OFFSET(O1708,-$C1708+1,0,$C1708))+SUMIF(OFFSET(S1708,-$C1708+1,0,$C1708),"EN",OFFSET(T1708,-$C1708+1,0,$C1708)))*SummonTypeTable!$Q$2</f>
        <v>66.666666666666657</v>
      </c>
      <c r="J1708" t="str">
        <f ca="1">IF(C1708=1,60*SummonTypeTable!$Q$2-OFFSET(I1708,0,-4),
IF(I1708&lt;&gt;OFFSET(I1708,-1,0),OFFSET(I1708,-1,0)-OFFSET(I1708,0,-4),""))</f>
        <v/>
      </c>
      <c r="K1708" t="str">
        <f ca="1">IF(C1708=1,60*SummonTypeTable!$Q$2/OFFSET(I1708,0,-4),
IF(I1708&lt;&gt;OFFSET(I1708,-1,0),OFFSET(I1708,-1,0)/OFFSET(I1708,0,-4),""))</f>
        <v/>
      </c>
      <c r="L1708" t="str">
        <f t="shared" ca="1" si="321"/>
        <v>it</v>
      </c>
      <c r="M1708" t="s">
        <v>139</v>
      </c>
      <c r="N1708" t="s">
        <v>138</v>
      </c>
      <c r="O1708">
        <v>1</v>
      </c>
      <c r="P1708" t="str">
        <f t="shared" si="312"/>
        <v/>
      </c>
      <c r="Q1708" t="str">
        <f t="shared" ca="1" si="319"/>
        <v>cu</v>
      </c>
      <c r="R1708" t="s">
        <v>81</v>
      </c>
      <c r="S1708" t="s">
        <v>147</v>
      </c>
      <c r="T1708">
        <v>150</v>
      </c>
      <c r="U1708" t="str">
        <f t="shared" ca="1" si="318"/>
        <v>it</v>
      </c>
      <c r="V1708" t="str">
        <f t="shared" si="313"/>
        <v>Cash_sSpellGacha</v>
      </c>
      <c r="W1708">
        <f t="shared" si="314"/>
        <v>1</v>
      </c>
      <c r="X1708" t="str">
        <f t="shared" ca="1" si="315"/>
        <v>cu</v>
      </c>
      <c r="Y1708" t="str">
        <f t="shared" si="316"/>
        <v>GO</v>
      </c>
      <c r="Z1708">
        <f t="shared" si="317"/>
        <v>150</v>
      </c>
    </row>
    <row r="1709" spans="1:26">
      <c r="A1709" t="str">
        <f t="shared" si="324"/>
        <v>rt6</v>
      </c>
      <c r="B1709" t="str">
        <f t="shared" si="325"/>
        <v>루틴6</v>
      </c>
      <c r="C1709">
        <v>4</v>
      </c>
      <c r="D1709">
        <v>2</v>
      </c>
      <c r="E1709">
        <f t="shared" ca="1" si="320"/>
        <v>28</v>
      </c>
      <c r="F1709">
        <f ca="1">(60+SUMIF(OFFSET(N1709,-$C1709+1,0,$C1709),"EN",OFFSET(O1709,-$C1709+1,0,$C1709)))*SummonTypeTable!$Q$2</f>
        <v>96.666666666666657</v>
      </c>
      <c r="G1709">
        <f ca="1">IF(C1709=1,60*SummonTypeTable!$Q$2-OFFSET(F1709,0,-1),
IF(F1709&lt;&gt;OFFSET(F1709,-1,0),OFFSET(F1709,-1,0)-OFFSET(F1709,0,-1),""))</f>
        <v>38.666666666666657</v>
      </c>
      <c r="H1709">
        <f ca="1">IF(C1709=1,60*SummonTypeTable!$Q$2/OFFSET(F1709,0,-1),
IF(F1709&lt;&gt;OFFSET(F1709,-1,0),OFFSET(F1709,-1,0)/OFFSET(F1709,0,-1),""))</f>
        <v>2.3809523809523805</v>
      </c>
      <c r="I1709">
        <f ca="1">(60+SUMIF(OFFSET(N1709,-$C1709+1,0,$C1709),"EN",OFFSET(O1709,-$C1709+1,0,$C1709))+SUMIF(OFFSET(S1709,-$C1709+1,0,$C1709),"EN",OFFSET(T1709,-$C1709+1,0,$C1709)))*SummonTypeTable!$Q$2</f>
        <v>96.666666666666657</v>
      </c>
      <c r="J1709">
        <f ca="1">IF(C1709=1,60*SummonTypeTable!$Q$2-OFFSET(I1709,0,-4),
IF(I1709&lt;&gt;OFFSET(I1709,-1,0),OFFSET(I1709,-1,0)-OFFSET(I1709,0,-4),""))</f>
        <v>38.666666666666657</v>
      </c>
      <c r="K1709">
        <f ca="1">IF(C1709=1,60*SummonTypeTable!$Q$2/OFFSET(I1709,0,-4),
IF(I1709&lt;&gt;OFFSET(I1709,-1,0),OFFSET(I1709,-1,0)/OFFSET(I1709,0,-4),""))</f>
        <v>2.3809523809523805</v>
      </c>
      <c r="L1709" t="str">
        <f t="shared" ca="1" si="321"/>
        <v>cu</v>
      </c>
      <c r="M1709" t="s">
        <v>81</v>
      </c>
      <c r="N1709" t="s">
        <v>146</v>
      </c>
      <c r="O1709">
        <v>45</v>
      </c>
      <c r="P1709" t="str">
        <f t="shared" si="312"/>
        <v>에너지너무많음</v>
      </c>
      <c r="Q1709" t="str">
        <f t="shared" ca="1" si="319"/>
        <v>cu</v>
      </c>
      <c r="R1709" t="s">
        <v>81</v>
      </c>
      <c r="S1709" t="s">
        <v>147</v>
      </c>
      <c r="T1709">
        <v>175</v>
      </c>
      <c r="U1709" t="str">
        <f t="shared" ca="1" si="318"/>
        <v>cu</v>
      </c>
      <c r="V1709" t="str">
        <f t="shared" si="313"/>
        <v>EN</v>
      </c>
      <c r="W1709">
        <f t="shared" si="314"/>
        <v>45</v>
      </c>
      <c r="X1709" t="str">
        <f t="shared" ca="1" si="315"/>
        <v>cu</v>
      </c>
      <c r="Y1709" t="str">
        <f t="shared" si="316"/>
        <v>GO</v>
      </c>
      <c r="Z1709">
        <f t="shared" si="317"/>
        <v>175</v>
      </c>
    </row>
    <row r="1710" spans="1:26">
      <c r="A1710" t="str">
        <f t="shared" si="324"/>
        <v>rt6</v>
      </c>
      <c r="B1710" t="str">
        <f t="shared" si="325"/>
        <v>루틴6</v>
      </c>
      <c r="C1710">
        <v>5</v>
      </c>
      <c r="D1710">
        <v>7</v>
      </c>
      <c r="E1710">
        <f t="shared" ca="1" si="320"/>
        <v>35</v>
      </c>
      <c r="F1710">
        <f ca="1">(60+SUMIF(OFFSET(N1710,-$C1710+1,0,$C1710),"EN",OFFSET(O1710,-$C1710+1,0,$C1710)))*SummonTypeTable!$Q$2</f>
        <v>96.666666666666657</v>
      </c>
      <c r="G1710" t="str">
        <f ca="1">IF(C1710=1,60*SummonTypeTable!$Q$2-OFFSET(F1710,0,-1),
IF(F1710&lt;&gt;OFFSET(F1710,-1,0),OFFSET(F1710,-1,0)-OFFSET(F1710,0,-1),""))</f>
        <v/>
      </c>
      <c r="H1710" t="str">
        <f ca="1">IF(C1710=1,60*SummonTypeTable!$Q$2/OFFSET(F1710,0,-1),
IF(F1710&lt;&gt;OFFSET(F1710,-1,0),OFFSET(F1710,-1,0)/OFFSET(F1710,0,-1),""))</f>
        <v/>
      </c>
      <c r="I1710">
        <f ca="1">(60+SUMIF(OFFSET(N1710,-$C1710+1,0,$C1710),"EN",OFFSET(O1710,-$C1710+1,0,$C1710))+SUMIF(OFFSET(S1710,-$C1710+1,0,$C1710),"EN",OFFSET(T1710,-$C1710+1,0,$C1710)))*SummonTypeTable!$Q$2</f>
        <v>96.666666666666657</v>
      </c>
      <c r="J1710" t="str">
        <f ca="1">IF(C1710=1,60*SummonTypeTable!$Q$2-OFFSET(I1710,0,-4),
IF(I1710&lt;&gt;OFFSET(I1710,-1,0),OFFSET(I1710,-1,0)-OFFSET(I1710,0,-4),""))</f>
        <v/>
      </c>
      <c r="K1710" t="str">
        <f ca="1">IF(C1710=1,60*SummonTypeTable!$Q$2/OFFSET(I1710,0,-4),
IF(I1710&lt;&gt;OFFSET(I1710,-1,0),OFFSET(I1710,-1,0)/OFFSET(I1710,0,-4),""))</f>
        <v/>
      </c>
      <c r="L1710" t="str">
        <f t="shared" ca="1" si="321"/>
        <v>cu</v>
      </c>
      <c r="M1710" t="s">
        <v>81</v>
      </c>
      <c r="N1710" t="s">
        <v>147</v>
      </c>
      <c r="O1710">
        <v>400</v>
      </c>
      <c r="P1710" t="str">
        <f t="shared" si="312"/>
        <v/>
      </c>
      <c r="Q1710" t="str">
        <f t="shared" ca="1" si="319"/>
        <v>cu</v>
      </c>
      <c r="R1710" t="s">
        <v>81</v>
      </c>
      <c r="S1710" t="s">
        <v>147</v>
      </c>
      <c r="T1710">
        <v>200</v>
      </c>
      <c r="U1710" t="str">
        <f t="shared" ca="1" si="318"/>
        <v>cu</v>
      </c>
      <c r="V1710" t="str">
        <f t="shared" si="313"/>
        <v>GO</v>
      </c>
      <c r="W1710">
        <f t="shared" si="314"/>
        <v>400</v>
      </c>
      <c r="X1710" t="str">
        <f t="shared" ca="1" si="315"/>
        <v>cu</v>
      </c>
      <c r="Y1710" t="str">
        <f t="shared" si="316"/>
        <v>GO</v>
      </c>
      <c r="Z1710">
        <f t="shared" si="317"/>
        <v>200</v>
      </c>
    </row>
    <row r="1711" spans="1:26">
      <c r="A1711" t="str">
        <f t="shared" si="324"/>
        <v>rt6</v>
      </c>
      <c r="B1711" t="str">
        <f t="shared" si="325"/>
        <v>루틴6</v>
      </c>
      <c r="C1711">
        <v>6</v>
      </c>
      <c r="D1711">
        <v>11</v>
      </c>
      <c r="E1711">
        <f t="shared" ca="1" si="320"/>
        <v>46</v>
      </c>
      <c r="F1711">
        <f ca="1">(60+SUMIF(OFFSET(N1711,-$C1711+1,0,$C1711),"EN",OFFSET(O1711,-$C1711+1,0,$C1711)))*SummonTypeTable!$Q$2</f>
        <v>96.666666666666657</v>
      </c>
      <c r="G1711" t="str">
        <f ca="1">IF(C1711=1,60*SummonTypeTable!$Q$2-OFFSET(F1711,0,-1),
IF(F1711&lt;&gt;OFFSET(F1711,-1,0),OFFSET(F1711,-1,0)-OFFSET(F1711,0,-1),""))</f>
        <v/>
      </c>
      <c r="H1711" t="str">
        <f ca="1">IF(C1711=1,60*SummonTypeTable!$Q$2/OFFSET(F1711,0,-1),
IF(F1711&lt;&gt;OFFSET(F1711,-1,0),OFFSET(F1711,-1,0)/OFFSET(F1711,0,-1),""))</f>
        <v/>
      </c>
      <c r="I1711">
        <f ca="1">(60+SUMIF(OFFSET(N1711,-$C1711+1,0,$C1711),"EN",OFFSET(O1711,-$C1711+1,0,$C1711))+SUMIF(OFFSET(S1711,-$C1711+1,0,$C1711),"EN",OFFSET(T1711,-$C1711+1,0,$C1711)))*SummonTypeTable!$Q$2</f>
        <v>96.666666666666657</v>
      </c>
      <c r="J1711" t="str">
        <f ca="1">IF(C1711=1,60*SummonTypeTable!$Q$2-OFFSET(I1711,0,-4),
IF(I1711&lt;&gt;OFFSET(I1711,-1,0),OFFSET(I1711,-1,0)-OFFSET(I1711,0,-4),""))</f>
        <v/>
      </c>
      <c r="K1711" t="str">
        <f ca="1">IF(C1711=1,60*SummonTypeTable!$Q$2/OFFSET(I1711,0,-4),
IF(I1711&lt;&gt;OFFSET(I1711,-1,0),OFFSET(I1711,-1,0)/OFFSET(I1711,0,-4),""))</f>
        <v/>
      </c>
      <c r="L1711" t="str">
        <f t="shared" ca="1" si="321"/>
        <v>cu</v>
      </c>
      <c r="M1711" t="s">
        <v>81</v>
      </c>
      <c r="N1711" t="s">
        <v>147</v>
      </c>
      <c r="O1711">
        <v>450</v>
      </c>
      <c r="P1711" t="str">
        <f t="shared" si="312"/>
        <v/>
      </c>
      <c r="Q1711" t="str">
        <f t="shared" ca="1" si="319"/>
        <v>cu</v>
      </c>
      <c r="R1711" t="s">
        <v>81</v>
      </c>
      <c r="S1711" t="s">
        <v>147</v>
      </c>
      <c r="T1711">
        <v>225</v>
      </c>
      <c r="U1711" t="str">
        <f t="shared" ca="1" si="318"/>
        <v>cu</v>
      </c>
      <c r="V1711" t="str">
        <f t="shared" si="313"/>
        <v>GO</v>
      </c>
      <c r="W1711">
        <f t="shared" si="314"/>
        <v>450</v>
      </c>
      <c r="X1711" t="str">
        <f t="shared" ca="1" si="315"/>
        <v>cu</v>
      </c>
      <c r="Y1711" t="str">
        <f t="shared" si="316"/>
        <v>GO</v>
      </c>
      <c r="Z1711">
        <f t="shared" si="317"/>
        <v>225</v>
      </c>
    </row>
    <row r="1712" spans="1:26">
      <c r="A1712" t="str">
        <f t="shared" si="324"/>
        <v>rt6</v>
      </c>
      <c r="B1712" t="str">
        <f t="shared" si="325"/>
        <v>루틴6</v>
      </c>
      <c r="C1712">
        <v>7</v>
      </c>
      <c r="D1712">
        <v>2</v>
      </c>
      <c r="E1712">
        <f t="shared" ca="1" si="320"/>
        <v>48</v>
      </c>
      <c r="F1712">
        <f ca="1">(60+SUMIF(OFFSET(N1712,-$C1712+1,0,$C1712),"EN",OFFSET(O1712,-$C1712+1,0,$C1712)))*SummonTypeTable!$Q$2</f>
        <v>130</v>
      </c>
      <c r="G1712">
        <f ca="1">IF(C1712=1,60*SummonTypeTable!$Q$2-OFFSET(F1712,0,-1),
IF(F1712&lt;&gt;OFFSET(F1712,-1,0),OFFSET(F1712,-1,0)-OFFSET(F1712,0,-1),""))</f>
        <v>48.666666666666657</v>
      </c>
      <c r="H1712">
        <f ca="1">IF(C1712=1,60*SummonTypeTable!$Q$2/OFFSET(F1712,0,-1),
IF(F1712&lt;&gt;OFFSET(F1712,-1,0),OFFSET(F1712,-1,0)/OFFSET(F1712,0,-1),""))</f>
        <v>2.0138888888888888</v>
      </c>
      <c r="I1712">
        <f ca="1">(60+SUMIF(OFFSET(N1712,-$C1712+1,0,$C1712),"EN",OFFSET(O1712,-$C1712+1,0,$C1712))+SUMIF(OFFSET(S1712,-$C1712+1,0,$C1712),"EN",OFFSET(T1712,-$C1712+1,0,$C1712)))*SummonTypeTable!$Q$2</f>
        <v>130</v>
      </c>
      <c r="J1712">
        <f ca="1">IF(C1712=1,60*SummonTypeTable!$Q$2-OFFSET(I1712,0,-4),
IF(I1712&lt;&gt;OFFSET(I1712,-1,0),OFFSET(I1712,-1,0)-OFFSET(I1712,0,-4),""))</f>
        <v>48.666666666666657</v>
      </c>
      <c r="K1712">
        <f ca="1">IF(C1712=1,60*SummonTypeTable!$Q$2/OFFSET(I1712,0,-4),
IF(I1712&lt;&gt;OFFSET(I1712,-1,0),OFFSET(I1712,-1,0)/OFFSET(I1712,0,-4),""))</f>
        <v>2.0138888888888888</v>
      </c>
      <c r="L1712" t="str">
        <f t="shared" ca="1" si="321"/>
        <v>cu</v>
      </c>
      <c r="M1712" t="s">
        <v>81</v>
      </c>
      <c r="N1712" t="s">
        <v>146</v>
      </c>
      <c r="O1712">
        <v>50</v>
      </c>
      <c r="P1712" t="str">
        <f t="shared" si="312"/>
        <v>에너지너무많음</v>
      </c>
      <c r="Q1712" t="str">
        <f t="shared" ca="1" si="319"/>
        <v>cu</v>
      </c>
      <c r="R1712" t="s">
        <v>81</v>
      </c>
      <c r="S1712" t="s">
        <v>147</v>
      </c>
      <c r="T1712">
        <v>250</v>
      </c>
      <c r="U1712" t="str">
        <f t="shared" ca="1" si="318"/>
        <v>cu</v>
      </c>
      <c r="V1712" t="str">
        <f t="shared" si="313"/>
        <v>EN</v>
      </c>
      <c r="W1712">
        <f t="shared" si="314"/>
        <v>50</v>
      </c>
      <c r="X1712" t="str">
        <f t="shared" ca="1" si="315"/>
        <v>cu</v>
      </c>
      <c r="Y1712" t="str">
        <f t="shared" si="316"/>
        <v>GO</v>
      </c>
      <c r="Z1712">
        <f t="shared" si="317"/>
        <v>250</v>
      </c>
    </row>
    <row r="1713" spans="1:26">
      <c r="A1713" t="str">
        <f t="shared" si="324"/>
        <v>rt6</v>
      </c>
      <c r="B1713" t="str">
        <f t="shared" si="325"/>
        <v>루틴6</v>
      </c>
      <c r="C1713">
        <v>8</v>
      </c>
      <c r="D1713">
        <v>9</v>
      </c>
      <c r="E1713">
        <f t="shared" ca="1" si="320"/>
        <v>57</v>
      </c>
      <c r="F1713">
        <f ca="1">(60+SUMIF(OFFSET(N1713,-$C1713+1,0,$C1713),"EN",OFFSET(O1713,-$C1713+1,0,$C1713)))*SummonTypeTable!$Q$2</f>
        <v>130</v>
      </c>
      <c r="G1713" t="str">
        <f ca="1">IF(C1713=1,60*SummonTypeTable!$Q$2-OFFSET(F1713,0,-1),
IF(F1713&lt;&gt;OFFSET(F1713,-1,0),OFFSET(F1713,-1,0)-OFFSET(F1713,0,-1),""))</f>
        <v/>
      </c>
      <c r="H1713" t="str">
        <f ca="1">IF(C1713=1,60*SummonTypeTable!$Q$2/OFFSET(F1713,0,-1),
IF(F1713&lt;&gt;OFFSET(F1713,-1,0),OFFSET(F1713,-1,0)/OFFSET(F1713,0,-1),""))</f>
        <v/>
      </c>
      <c r="I1713">
        <f ca="1">(60+SUMIF(OFFSET(N1713,-$C1713+1,0,$C1713),"EN",OFFSET(O1713,-$C1713+1,0,$C1713))+SUMIF(OFFSET(S1713,-$C1713+1,0,$C1713),"EN",OFFSET(T1713,-$C1713+1,0,$C1713)))*SummonTypeTable!$Q$2</f>
        <v>130</v>
      </c>
      <c r="J1713" t="str">
        <f ca="1">IF(C1713=1,60*SummonTypeTable!$Q$2-OFFSET(I1713,0,-4),
IF(I1713&lt;&gt;OFFSET(I1713,-1,0),OFFSET(I1713,-1,0)-OFFSET(I1713,0,-4),""))</f>
        <v/>
      </c>
      <c r="K1713" t="str">
        <f ca="1">IF(C1713=1,60*SummonTypeTable!$Q$2/OFFSET(I1713,0,-4),
IF(I1713&lt;&gt;OFFSET(I1713,-1,0),OFFSET(I1713,-1,0)/OFFSET(I1713,0,-4),""))</f>
        <v/>
      </c>
      <c r="L1713" t="str">
        <f t="shared" ca="1" si="321"/>
        <v>it</v>
      </c>
      <c r="M1713" t="s">
        <v>139</v>
      </c>
      <c r="N1713" t="s">
        <v>138</v>
      </c>
      <c r="O1713">
        <v>1</v>
      </c>
      <c r="P1713" t="str">
        <f t="shared" si="312"/>
        <v/>
      </c>
      <c r="Q1713" t="str">
        <f t="shared" ca="1" si="319"/>
        <v>cu</v>
      </c>
      <c r="R1713" t="s">
        <v>81</v>
      </c>
      <c r="S1713" t="s">
        <v>147</v>
      </c>
      <c r="T1713">
        <v>275</v>
      </c>
      <c r="U1713" t="str">
        <f t="shared" ca="1" si="318"/>
        <v>it</v>
      </c>
      <c r="V1713" t="str">
        <f t="shared" si="313"/>
        <v>Cash_sSpellGacha</v>
      </c>
      <c r="W1713">
        <f t="shared" si="314"/>
        <v>1</v>
      </c>
      <c r="X1713" t="str">
        <f t="shared" ca="1" si="315"/>
        <v>cu</v>
      </c>
      <c r="Y1713" t="str">
        <f t="shared" si="316"/>
        <v>GO</v>
      </c>
      <c r="Z1713">
        <f t="shared" si="317"/>
        <v>275</v>
      </c>
    </row>
    <row r="1714" spans="1:26">
      <c r="A1714" t="str">
        <f t="shared" si="324"/>
        <v>rt6</v>
      </c>
      <c r="B1714" t="str">
        <f t="shared" si="325"/>
        <v>루틴6</v>
      </c>
      <c r="C1714">
        <v>9</v>
      </c>
      <c r="D1714">
        <v>2</v>
      </c>
      <c r="E1714">
        <f t="shared" ca="1" si="320"/>
        <v>59</v>
      </c>
      <c r="F1714">
        <f ca="1">(60+SUMIF(OFFSET(N1714,-$C1714+1,0,$C1714),"EN",OFFSET(O1714,-$C1714+1,0,$C1714)))*SummonTypeTable!$Q$2</f>
        <v>130</v>
      </c>
      <c r="G1714" t="str">
        <f ca="1">IF(C1714=1,60*SummonTypeTable!$Q$2-OFFSET(F1714,0,-1),
IF(F1714&lt;&gt;OFFSET(F1714,-1,0),OFFSET(F1714,-1,0)-OFFSET(F1714,0,-1),""))</f>
        <v/>
      </c>
      <c r="H1714" t="str">
        <f ca="1">IF(C1714=1,60*SummonTypeTable!$Q$2/OFFSET(F1714,0,-1),
IF(F1714&lt;&gt;OFFSET(F1714,-1,0),OFFSET(F1714,-1,0)/OFFSET(F1714,0,-1),""))</f>
        <v/>
      </c>
      <c r="I1714">
        <f ca="1">(60+SUMIF(OFFSET(N1714,-$C1714+1,0,$C1714),"EN",OFFSET(O1714,-$C1714+1,0,$C1714))+SUMIF(OFFSET(S1714,-$C1714+1,0,$C1714),"EN",OFFSET(T1714,-$C1714+1,0,$C1714)))*SummonTypeTable!$Q$2</f>
        <v>130</v>
      </c>
      <c r="J1714" t="str">
        <f ca="1">IF(C1714=1,60*SummonTypeTable!$Q$2-OFFSET(I1714,0,-4),
IF(I1714&lt;&gt;OFFSET(I1714,-1,0),OFFSET(I1714,-1,0)-OFFSET(I1714,0,-4),""))</f>
        <v/>
      </c>
      <c r="K1714" t="str">
        <f ca="1">IF(C1714=1,60*SummonTypeTable!$Q$2/OFFSET(I1714,0,-4),
IF(I1714&lt;&gt;OFFSET(I1714,-1,0),OFFSET(I1714,-1,0)/OFFSET(I1714,0,-4),""))</f>
        <v/>
      </c>
      <c r="L1714" t="str">
        <f t="shared" ca="1" si="321"/>
        <v>cu</v>
      </c>
      <c r="M1714" t="s">
        <v>81</v>
      </c>
      <c r="N1714" t="s">
        <v>147</v>
      </c>
      <c r="O1714">
        <v>600</v>
      </c>
      <c r="P1714" t="str">
        <f t="shared" si="312"/>
        <v/>
      </c>
      <c r="Q1714" t="str">
        <f t="shared" ca="1" si="319"/>
        <v>cu</v>
      </c>
      <c r="R1714" t="s">
        <v>81</v>
      </c>
      <c r="S1714" t="s">
        <v>147</v>
      </c>
      <c r="T1714">
        <v>300</v>
      </c>
      <c r="U1714" t="str">
        <f t="shared" ca="1" si="318"/>
        <v>cu</v>
      </c>
      <c r="V1714" t="str">
        <f t="shared" si="313"/>
        <v>GO</v>
      </c>
      <c r="W1714">
        <f t="shared" si="314"/>
        <v>600</v>
      </c>
      <c r="X1714" t="str">
        <f t="shared" ca="1" si="315"/>
        <v>cu</v>
      </c>
      <c r="Y1714" t="str">
        <f t="shared" si="316"/>
        <v>GO</v>
      </c>
      <c r="Z1714">
        <f t="shared" si="317"/>
        <v>300</v>
      </c>
    </row>
    <row r="1715" spans="1:26">
      <c r="A1715" t="str">
        <f t="shared" si="324"/>
        <v>rt6</v>
      </c>
      <c r="B1715" t="str">
        <f t="shared" si="325"/>
        <v>루틴6</v>
      </c>
      <c r="C1715">
        <v>10</v>
      </c>
      <c r="D1715">
        <v>3</v>
      </c>
      <c r="E1715">
        <f t="shared" ca="1" si="320"/>
        <v>62</v>
      </c>
      <c r="F1715">
        <f ca="1">(60+SUMIF(OFFSET(N1715,-$C1715+1,0,$C1715),"EN",OFFSET(O1715,-$C1715+1,0,$C1715)))*SummonTypeTable!$Q$2</f>
        <v>130</v>
      </c>
      <c r="G1715" t="str">
        <f ca="1">IF(C1715=1,60*SummonTypeTable!$Q$2-OFFSET(F1715,0,-1),
IF(F1715&lt;&gt;OFFSET(F1715,-1,0),OFFSET(F1715,-1,0)-OFFSET(F1715,0,-1),""))</f>
        <v/>
      </c>
      <c r="H1715" t="str">
        <f ca="1">IF(C1715=1,60*SummonTypeTable!$Q$2/OFFSET(F1715,0,-1),
IF(F1715&lt;&gt;OFFSET(F1715,-1,0),OFFSET(F1715,-1,0)/OFFSET(F1715,0,-1),""))</f>
        <v/>
      </c>
      <c r="I1715">
        <f ca="1">(60+SUMIF(OFFSET(N1715,-$C1715+1,0,$C1715),"EN",OFFSET(O1715,-$C1715+1,0,$C1715))+SUMIF(OFFSET(S1715,-$C1715+1,0,$C1715),"EN",OFFSET(T1715,-$C1715+1,0,$C1715)))*SummonTypeTable!$Q$2</f>
        <v>130</v>
      </c>
      <c r="J1715" t="str">
        <f ca="1">IF(C1715=1,60*SummonTypeTable!$Q$2-OFFSET(I1715,0,-4),
IF(I1715&lt;&gt;OFFSET(I1715,-1,0),OFFSET(I1715,-1,0)-OFFSET(I1715,0,-4),""))</f>
        <v/>
      </c>
      <c r="K1715" t="str">
        <f ca="1">IF(C1715=1,60*SummonTypeTable!$Q$2/OFFSET(I1715,0,-4),
IF(I1715&lt;&gt;OFFSET(I1715,-1,0),OFFSET(I1715,-1,0)/OFFSET(I1715,0,-4),""))</f>
        <v/>
      </c>
      <c r="L1715" t="str">
        <f t="shared" ca="1" si="321"/>
        <v>it</v>
      </c>
      <c r="M1715" t="s">
        <v>139</v>
      </c>
      <c r="N1715" t="s">
        <v>140</v>
      </c>
      <c r="O1715">
        <v>1</v>
      </c>
      <c r="P1715" t="str">
        <f t="shared" si="312"/>
        <v/>
      </c>
      <c r="Q1715" t="str">
        <f t="shared" ca="1" si="319"/>
        <v>cu</v>
      </c>
      <c r="R1715" t="s">
        <v>81</v>
      </c>
      <c r="S1715" t="s">
        <v>147</v>
      </c>
      <c r="T1715">
        <v>325</v>
      </c>
      <c r="U1715" t="str">
        <f t="shared" ca="1" si="318"/>
        <v>it</v>
      </c>
      <c r="V1715" t="str">
        <f t="shared" si="313"/>
        <v>Cash_sCharacterGacha</v>
      </c>
      <c r="W1715">
        <f t="shared" si="314"/>
        <v>1</v>
      </c>
      <c r="X1715" t="str">
        <f t="shared" ca="1" si="315"/>
        <v>cu</v>
      </c>
      <c r="Y1715" t="str">
        <f t="shared" si="316"/>
        <v>GO</v>
      </c>
      <c r="Z1715">
        <f t="shared" si="317"/>
        <v>325</v>
      </c>
    </row>
    <row r="1716" spans="1:26">
      <c r="A1716" t="str">
        <f t="shared" si="324"/>
        <v>rt6</v>
      </c>
      <c r="B1716" t="str">
        <f t="shared" si="325"/>
        <v>루틴6</v>
      </c>
      <c r="C1716">
        <v>11</v>
      </c>
      <c r="D1716">
        <v>10</v>
      </c>
      <c r="E1716">
        <f t="shared" ca="1" si="320"/>
        <v>72</v>
      </c>
      <c r="F1716">
        <f ca="1">(60+SUMIF(OFFSET(N1716,-$C1716+1,0,$C1716),"EN",OFFSET(O1716,-$C1716+1,0,$C1716)))*SummonTypeTable!$Q$2</f>
        <v>166.66666666666666</v>
      </c>
      <c r="G1716">
        <f ca="1">IF(C1716=1,60*SummonTypeTable!$Q$2-OFFSET(F1716,0,-1),
IF(F1716&lt;&gt;OFFSET(F1716,-1,0),OFFSET(F1716,-1,0)-OFFSET(F1716,0,-1),""))</f>
        <v>58</v>
      </c>
      <c r="H1716">
        <f ca="1">IF(C1716=1,60*SummonTypeTable!$Q$2/OFFSET(F1716,0,-1),
IF(F1716&lt;&gt;OFFSET(F1716,-1,0),OFFSET(F1716,-1,0)/OFFSET(F1716,0,-1),""))</f>
        <v>1.8055555555555556</v>
      </c>
      <c r="I1716">
        <f ca="1">(60+SUMIF(OFFSET(N1716,-$C1716+1,0,$C1716),"EN",OFFSET(O1716,-$C1716+1,0,$C1716))+SUMIF(OFFSET(S1716,-$C1716+1,0,$C1716),"EN",OFFSET(T1716,-$C1716+1,0,$C1716)))*SummonTypeTable!$Q$2</f>
        <v>166.66666666666666</v>
      </c>
      <c r="J1716">
        <f ca="1">IF(C1716=1,60*SummonTypeTable!$Q$2-OFFSET(I1716,0,-4),
IF(I1716&lt;&gt;OFFSET(I1716,-1,0),OFFSET(I1716,-1,0)-OFFSET(I1716,0,-4),""))</f>
        <v>58</v>
      </c>
      <c r="K1716">
        <f ca="1">IF(C1716=1,60*SummonTypeTable!$Q$2/OFFSET(I1716,0,-4),
IF(I1716&lt;&gt;OFFSET(I1716,-1,0),OFFSET(I1716,-1,0)/OFFSET(I1716,0,-4),""))</f>
        <v>1.8055555555555556</v>
      </c>
      <c r="L1716" t="str">
        <f t="shared" ca="1" si="321"/>
        <v>cu</v>
      </c>
      <c r="M1716" t="s">
        <v>81</v>
      </c>
      <c r="N1716" t="s">
        <v>146</v>
      </c>
      <c r="O1716">
        <v>55</v>
      </c>
      <c r="P1716" t="str">
        <f t="shared" si="312"/>
        <v>에너지너무많음</v>
      </c>
      <c r="Q1716" t="str">
        <f t="shared" ca="1" si="319"/>
        <v>cu</v>
      </c>
      <c r="R1716" t="s">
        <v>81</v>
      </c>
      <c r="S1716" t="s">
        <v>147</v>
      </c>
      <c r="T1716">
        <v>350</v>
      </c>
      <c r="U1716" t="str">
        <f t="shared" ca="1" si="318"/>
        <v>cu</v>
      </c>
      <c r="V1716" t="str">
        <f t="shared" si="313"/>
        <v>EN</v>
      </c>
      <c r="W1716">
        <f t="shared" si="314"/>
        <v>55</v>
      </c>
      <c r="X1716" t="str">
        <f t="shared" ca="1" si="315"/>
        <v>cu</v>
      </c>
      <c r="Y1716" t="str">
        <f t="shared" si="316"/>
        <v>GO</v>
      </c>
      <c r="Z1716">
        <f t="shared" si="317"/>
        <v>350</v>
      </c>
    </row>
    <row r="1717" spans="1:26">
      <c r="A1717" t="str">
        <f t="shared" si="324"/>
        <v>rt6</v>
      </c>
      <c r="B1717" t="str">
        <f t="shared" si="325"/>
        <v>루틴6</v>
      </c>
      <c r="C1717">
        <v>12</v>
      </c>
      <c r="D1717">
        <v>13</v>
      </c>
      <c r="E1717">
        <f t="shared" ca="1" si="320"/>
        <v>85</v>
      </c>
      <c r="F1717">
        <f ca="1">(60+SUMIF(OFFSET(N1717,-$C1717+1,0,$C1717),"EN",OFFSET(O1717,-$C1717+1,0,$C1717)))*SummonTypeTable!$Q$2</f>
        <v>166.66666666666666</v>
      </c>
      <c r="G1717" t="str">
        <f ca="1">IF(C1717=1,60*SummonTypeTable!$Q$2-OFFSET(F1717,0,-1),
IF(F1717&lt;&gt;OFFSET(F1717,-1,0),OFFSET(F1717,-1,0)-OFFSET(F1717,0,-1),""))</f>
        <v/>
      </c>
      <c r="H1717" t="str">
        <f ca="1">IF(C1717=1,60*SummonTypeTable!$Q$2/OFFSET(F1717,0,-1),
IF(F1717&lt;&gt;OFFSET(F1717,-1,0),OFFSET(F1717,-1,0)/OFFSET(F1717,0,-1),""))</f>
        <v/>
      </c>
      <c r="I1717">
        <f ca="1">(60+SUMIF(OFFSET(N1717,-$C1717+1,0,$C1717),"EN",OFFSET(O1717,-$C1717+1,0,$C1717))+SUMIF(OFFSET(S1717,-$C1717+1,0,$C1717),"EN",OFFSET(T1717,-$C1717+1,0,$C1717)))*SummonTypeTable!$Q$2</f>
        <v>166.66666666666666</v>
      </c>
      <c r="J1717" t="str">
        <f ca="1">IF(C1717=1,60*SummonTypeTable!$Q$2-OFFSET(I1717,0,-4),
IF(I1717&lt;&gt;OFFSET(I1717,-1,0),OFFSET(I1717,-1,0)-OFFSET(I1717,0,-4),""))</f>
        <v/>
      </c>
      <c r="K1717" t="str">
        <f ca="1">IF(C1717=1,60*SummonTypeTable!$Q$2/OFFSET(I1717,0,-4),
IF(I1717&lt;&gt;OFFSET(I1717,-1,0),OFFSET(I1717,-1,0)/OFFSET(I1717,0,-4),""))</f>
        <v/>
      </c>
      <c r="L1717" t="str">
        <f t="shared" ca="1" si="321"/>
        <v>cu</v>
      </c>
      <c r="M1717" t="s">
        <v>81</v>
      </c>
      <c r="N1717" t="s">
        <v>147</v>
      </c>
      <c r="O1717">
        <v>750</v>
      </c>
      <c r="P1717" t="str">
        <f t="shared" si="312"/>
        <v/>
      </c>
      <c r="Q1717" t="str">
        <f t="shared" ca="1" si="319"/>
        <v>cu</v>
      </c>
      <c r="R1717" t="s">
        <v>81</v>
      </c>
      <c r="S1717" t="s">
        <v>147</v>
      </c>
      <c r="T1717">
        <v>375</v>
      </c>
      <c r="U1717" t="str">
        <f t="shared" ca="1" si="318"/>
        <v>cu</v>
      </c>
      <c r="V1717" t="str">
        <f t="shared" si="313"/>
        <v>GO</v>
      </c>
      <c r="W1717">
        <f t="shared" si="314"/>
        <v>750</v>
      </c>
      <c r="X1717" t="str">
        <f t="shared" ca="1" si="315"/>
        <v>cu</v>
      </c>
      <c r="Y1717" t="str">
        <f t="shared" si="316"/>
        <v>GO</v>
      </c>
      <c r="Z1717">
        <f t="shared" si="317"/>
        <v>375</v>
      </c>
    </row>
    <row r="1718" spans="1:26">
      <c r="A1718" t="str">
        <f t="shared" si="324"/>
        <v>rt6</v>
      </c>
      <c r="B1718" t="str">
        <f t="shared" si="325"/>
        <v>루틴6</v>
      </c>
      <c r="C1718">
        <v>13</v>
      </c>
      <c r="D1718">
        <v>5</v>
      </c>
      <c r="E1718">
        <f t="shared" ca="1" si="320"/>
        <v>90</v>
      </c>
      <c r="F1718">
        <f ca="1">(60+SUMIF(OFFSET(N1718,-$C1718+1,0,$C1718),"EN",OFFSET(O1718,-$C1718+1,0,$C1718)))*SummonTypeTable!$Q$2</f>
        <v>166.66666666666666</v>
      </c>
      <c r="G1718" t="str">
        <f ca="1">IF(C1718=1,60*SummonTypeTable!$Q$2-OFFSET(F1718,0,-1),
IF(F1718&lt;&gt;OFFSET(F1718,-1,0),OFFSET(F1718,-1,0)-OFFSET(F1718,0,-1),""))</f>
        <v/>
      </c>
      <c r="H1718" t="str">
        <f ca="1">IF(C1718=1,60*SummonTypeTable!$Q$2/OFFSET(F1718,0,-1),
IF(F1718&lt;&gt;OFFSET(F1718,-1,0),OFFSET(F1718,-1,0)/OFFSET(F1718,0,-1),""))</f>
        <v/>
      </c>
      <c r="I1718">
        <f ca="1">(60+SUMIF(OFFSET(N1718,-$C1718+1,0,$C1718),"EN",OFFSET(O1718,-$C1718+1,0,$C1718))+SUMIF(OFFSET(S1718,-$C1718+1,0,$C1718),"EN",OFFSET(T1718,-$C1718+1,0,$C1718)))*SummonTypeTable!$Q$2</f>
        <v>166.66666666666666</v>
      </c>
      <c r="J1718" t="str">
        <f ca="1">IF(C1718=1,60*SummonTypeTable!$Q$2-OFFSET(I1718,0,-4),
IF(I1718&lt;&gt;OFFSET(I1718,-1,0),OFFSET(I1718,-1,0)-OFFSET(I1718,0,-4),""))</f>
        <v/>
      </c>
      <c r="K1718" t="str">
        <f ca="1">IF(C1718=1,60*SummonTypeTable!$Q$2/OFFSET(I1718,0,-4),
IF(I1718&lt;&gt;OFFSET(I1718,-1,0),OFFSET(I1718,-1,0)/OFFSET(I1718,0,-4),""))</f>
        <v/>
      </c>
      <c r="L1718" t="str">
        <f t="shared" ca="1" si="321"/>
        <v>it</v>
      </c>
      <c r="M1718" t="s">
        <v>139</v>
      </c>
      <c r="N1718" t="s">
        <v>138</v>
      </c>
      <c r="O1718">
        <v>1</v>
      </c>
      <c r="P1718" t="str">
        <f t="shared" si="312"/>
        <v/>
      </c>
      <c r="Q1718" t="str">
        <f t="shared" ca="1" si="319"/>
        <v>cu</v>
      </c>
      <c r="R1718" t="s">
        <v>81</v>
      </c>
      <c r="S1718" t="s">
        <v>147</v>
      </c>
      <c r="T1718">
        <v>400</v>
      </c>
      <c r="U1718" t="str">
        <f t="shared" ca="1" si="318"/>
        <v>it</v>
      </c>
      <c r="V1718" t="str">
        <f t="shared" si="313"/>
        <v>Cash_sSpellGacha</v>
      </c>
      <c r="W1718">
        <f t="shared" si="314"/>
        <v>1</v>
      </c>
      <c r="X1718" t="str">
        <f t="shared" ca="1" si="315"/>
        <v>cu</v>
      </c>
      <c r="Y1718" t="str">
        <f t="shared" si="316"/>
        <v>GO</v>
      </c>
      <c r="Z1718">
        <f t="shared" si="317"/>
        <v>400</v>
      </c>
    </row>
    <row r="1719" spans="1:26">
      <c r="A1719" t="str">
        <f t="shared" si="324"/>
        <v>rt6</v>
      </c>
      <c r="B1719" t="str">
        <f t="shared" si="325"/>
        <v>루틴6</v>
      </c>
      <c r="C1719">
        <v>14</v>
      </c>
      <c r="D1719">
        <v>10</v>
      </c>
      <c r="E1719">
        <f t="shared" ca="1" si="320"/>
        <v>100</v>
      </c>
      <c r="F1719">
        <f ca="1">(60+SUMIF(OFFSET(N1719,-$C1719+1,0,$C1719),"EN",OFFSET(O1719,-$C1719+1,0,$C1719)))*SummonTypeTable!$Q$2</f>
        <v>166.66666666666666</v>
      </c>
      <c r="G1719" t="str">
        <f ca="1">IF(C1719=1,60*SummonTypeTable!$Q$2-OFFSET(F1719,0,-1),
IF(F1719&lt;&gt;OFFSET(F1719,-1,0),OFFSET(F1719,-1,0)-OFFSET(F1719,0,-1),""))</f>
        <v/>
      </c>
      <c r="H1719" t="str">
        <f ca="1">IF(C1719=1,60*SummonTypeTable!$Q$2/OFFSET(F1719,0,-1),
IF(F1719&lt;&gt;OFFSET(F1719,-1,0),OFFSET(F1719,-1,0)/OFFSET(F1719,0,-1),""))</f>
        <v/>
      </c>
      <c r="I1719">
        <f ca="1">(60+SUMIF(OFFSET(N1719,-$C1719+1,0,$C1719),"EN",OFFSET(O1719,-$C1719+1,0,$C1719))+SUMIF(OFFSET(S1719,-$C1719+1,0,$C1719),"EN",OFFSET(T1719,-$C1719+1,0,$C1719)))*SummonTypeTable!$Q$2</f>
        <v>166.66666666666666</v>
      </c>
      <c r="J1719" t="str">
        <f ca="1">IF(C1719=1,60*SummonTypeTable!$Q$2-OFFSET(I1719,0,-4),
IF(I1719&lt;&gt;OFFSET(I1719,-1,0),OFFSET(I1719,-1,0)-OFFSET(I1719,0,-4),""))</f>
        <v/>
      </c>
      <c r="K1719" t="str">
        <f ca="1">IF(C1719=1,60*SummonTypeTable!$Q$2/OFFSET(I1719,0,-4),
IF(I1719&lt;&gt;OFFSET(I1719,-1,0),OFFSET(I1719,-1,0)/OFFSET(I1719,0,-4),""))</f>
        <v/>
      </c>
      <c r="L1719" t="str">
        <f t="shared" ca="1" si="321"/>
        <v>cu</v>
      </c>
      <c r="M1719" t="s">
        <v>81</v>
      </c>
      <c r="N1719" t="s">
        <v>153</v>
      </c>
      <c r="O1719">
        <v>3</v>
      </c>
      <c r="P1719" t="str">
        <f t="shared" ref="P1719:P1782" si="326">IF(M1719="장비1상자",
  IF(OR(N1719&gt;3,O1719&gt;5),"장비이상",""),
IF(N1719="GO",
  IF(O1719&lt;100,"골드이상",""),
IF(N1719="EN",
  IF(O1719&gt;29,"에너지너무많음",
  IF(O1719&gt;9,"에너지다소많음","")),"")))</f>
        <v/>
      </c>
      <c r="Q1719" t="str">
        <f t="shared" ca="1" si="319"/>
        <v>cu</v>
      </c>
      <c r="R1719" t="s">
        <v>81</v>
      </c>
      <c r="S1719" t="s">
        <v>153</v>
      </c>
      <c r="T1719">
        <v>1</v>
      </c>
      <c r="U1719" t="str">
        <f t="shared" ca="1" si="318"/>
        <v>cu</v>
      </c>
      <c r="V1719" t="str">
        <f t="shared" ref="V1719:V1782" si="327">IF(LEN(N1719)=0,"",N1719)</f>
        <v>DI</v>
      </c>
      <c r="W1719">
        <f t="shared" ref="W1719:W1782" si="328">IF(LEN(O1719)=0,"",O1719)</f>
        <v>3</v>
      </c>
      <c r="X1719" t="str">
        <f t="shared" ref="X1719:X1782" ca="1" si="329">IF(LEN(Q1719)=0,"",Q1719)</f>
        <v>cu</v>
      </c>
      <c r="Y1719" t="str">
        <f t="shared" ref="Y1719:Y1782" si="330">IF(LEN(S1719)=0,"",S1719)</f>
        <v>DI</v>
      </c>
      <c r="Z1719">
        <f t="shared" ref="Z1719:Z1782" si="331">IF(LEN(T1719)=0,"",T1719)</f>
        <v>1</v>
      </c>
    </row>
    <row r="1720" spans="1:26">
      <c r="A1720" t="str">
        <f t="shared" si="324"/>
        <v>rt6</v>
      </c>
      <c r="B1720" t="str">
        <f t="shared" si="325"/>
        <v>루틴6</v>
      </c>
      <c r="C1720">
        <v>15</v>
      </c>
      <c r="D1720">
        <v>16</v>
      </c>
      <c r="E1720">
        <f t="shared" ca="1" si="320"/>
        <v>116</v>
      </c>
      <c r="F1720">
        <f ca="1">(60+SUMIF(OFFSET(N1720,-$C1720+1,0,$C1720),"EN",OFFSET(O1720,-$C1720+1,0,$C1720)))*SummonTypeTable!$Q$2</f>
        <v>166.66666666666666</v>
      </c>
      <c r="G1720" t="str">
        <f ca="1">IF(C1720=1,60*SummonTypeTable!$Q$2-OFFSET(F1720,0,-1),
IF(F1720&lt;&gt;OFFSET(F1720,-1,0),OFFSET(F1720,-1,0)-OFFSET(F1720,0,-1),""))</f>
        <v/>
      </c>
      <c r="H1720" t="str">
        <f ca="1">IF(C1720=1,60*SummonTypeTable!$Q$2/OFFSET(F1720,0,-1),
IF(F1720&lt;&gt;OFFSET(F1720,-1,0),OFFSET(F1720,-1,0)/OFFSET(F1720,0,-1),""))</f>
        <v/>
      </c>
      <c r="I1720">
        <f ca="1">(60+SUMIF(OFFSET(N1720,-$C1720+1,0,$C1720),"EN",OFFSET(O1720,-$C1720+1,0,$C1720))+SUMIF(OFFSET(S1720,-$C1720+1,0,$C1720),"EN",OFFSET(T1720,-$C1720+1,0,$C1720)))*SummonTypeTable!$Q$2</f>
        <v>166.66666666666666</v>
      </c>
      <c r="J1720" t="str">
        <f ca="1">IF(C1720=1,60*SummonTypeTable!$Q$2-OFFSET(I1720,0,-4),
IF(I1720&lt;&gt;OFFSET(I1720,-1,0),OFFSET(I1720,-1,0)-OFFSET(I1720,0,-4),""))</f>
        <v/>
      </c>
      <c r="K1720" t="str">
        <f ca="1">IF(C1720=1,60*SummonTypeTable!$Q$2/OFFSET(I1720,0,-4),
IF(I1720&lt;&gt;OFFSET(I1720,-1,0),OFFSET(I1720,-1,0)/OFFSET(I1720,0,-4),""))</f>
        <v/>
      </c>
      <c r="L1720" t="str">
        <f t="shared" ca="1" si="321"/>
        <v>cu</v>
      </c>
      <c r="M1720" t="s">
        <v>81</v>
      </c>
      <c r="N1720" t="s">
        <v>147</v>
      </c>
      <c r="O1720">
        <v>900</v>
      </c>
      <c r="P1720" t="str">
        <f t="shared" si="326"/>
        <v/>
      </c>
      <c r="Q1720" t="str">
        <f t="shared" ca="1" si="319"/>
        <v>cu</v>
      </c>
      <c r="R1720" t="s">
        <v>81</v>
      </c>
      <c r="S1720" t="s">
        <v>147</v>
      </c>
      <c r="T1720">
        <v>450</v>
      </c>
      <c r="U1720" t="str">
        <f t="shared" ca="1" si="318"/>
        <v>cu</v>
      </c>
      <c r="V1720" t="str">
        <f t="shared" si="327"/>
        <v>GO</v>
      </c>
      <c r="W1720">
        <f t="shared" si="328"/>
        <v>900</v>
      </c>
      <c r="X1720" t="str">
        <f t="shared" ca="1" si="329"/>
        <v>cu</v>
      </c>
      <c r="Y1720" t="str">
        <f t="shared" si="330"/>
        <v>GO</v>
      </c>
      <c r="Z1720">
        <f t="shared" si="331"/>
        <v>450</v>
      </c>
    </row>
    <row r="1721" spans="1:26">
      <c r="A1721" t="str">
        <f t="shared" si="324"/>
        <v>rt6</v>
      </c>
      <c r="B1721" t="str">
        <f t="shared" si="325"/>
        <v>루틴6</v>
      </c>
      <c r="C1721">
        <v>16</v>
      </c>
      <c r="D1721">
        <v>16</v>
      </c>
      <c r="E1721">
        <f t="shared" ca="1" si="320"/>
        <v>132</v>
      </c>
      <c r="F1721">
        <f ca="1">(60+SUMIF(OFFSET(N1721,-$C1721+1,0,$C1721),"EN",OFFSET(O1721,-$C1721+1,0,$C1721)))*SummonTypeTable!$Q$2</f>
        <v>200</v>
      </c>
      <c r="G1721">
        <f ca="1">IF(C1721=1,60*SummonTypeTable!$Q$2-OFFSET(F1721,0,-1),
IF(F1721&lt;&gt;OFFSET(F1721,-1,0),OFFSET(F1721,-1,0)-OFFSET(F1721,0,-1),""))</f>
        <v>34.666666666666657</v>
      </c>
      <c r="H1721">
        <f ca="1">IF(C1721=1,60*SummonTypeTable!$Q$2/OFFSET(F1721,0,-1),
IF(F1721&lt;&gt;OFFSET(F1721,-1,0),OFFSET(F1721,-1,0)/OFFSET(F1721,0,-1),""))</f>
        <v>1.2626262626262625</v>
      </c>
      <c r="I1721">
        <f ca="1">(60+SUMIF(OFFSET(N1721,-$C1721+1,0,$C1721),"EN",OFFSET(O1721,-$C1721+1,0,$C1721))+SUMIF(OFFSET(S1721,-$C1721+1,0,$C1721),"EN",OFFSET(T1721,-$C1721+1,0,$C1721)))*SummonTypeTable!$Q$2</f>
        <v>200</v>
      </c>
      <c r="J1721">
        <f ca="1">IF(C1721=1,60*SummonTypeTable!$Q$2-OFFSET(I1721,0,-4),
IF(I1721&lt;&gt;OFFSET(I1721,-1,0),OFFSET(I1721,-1,0)-OFFSET(I1721,0,-4),""))</f>
        <v>34.666666666666657</v>
      </c>
      <c r="K1721">
        <f ca="1">IF(C1721=1,60*SummonTypeTable!$Q$2/OFFSET(I1721,0,-4),
IF(I1721&lt;&gt;OFFSET(I1721,-1,0),OFFSET(I1721,-1,0)/OFFSET(I1721,0,-4),""))</f>
        <v>1.2626262626262625</v>
      </c>
      <c r="L1721" t="str">
        <f t="shared" ca="1" si="321"/>
        <v>cu</v>
      </c>
      <c r="M1721" t="s">
        <v>81</v>
      </c>
      <c r="N1721" t="s">
        <v>146</v>
      </c>
      <c r="O1721">
        <v>50</v>
      </c>
      <c r="P1721" t="str">
        <f t="shared" si="326"/>
        <v>에너지너무많음</v>
      </c>
      <c r="Q1721" t="str">
        <f t="shared" ca="1" si="319"/>
        <v>cu</v>
      </c>
      <c r="R1721" t="s">
        <v>81</v>
      </c>
      <c r="S1721" t="s">
        <v>147</v>
      </c>
      <c r="T1721">
        <v>475</v>
      </c>
      <c r="U1721" t="str">
        <f t="shared" ca="1" si="318"/>
        <v>cu</v>
      </c>
      <c r="V1721" t="str">
        <f t="shared" si="327"/>
        <v>EN</v>
      </c>
      <c r="W1721">
        <f t="shared" si="328"/>
        <v>50</v>
      </c>
      <c r="X1721" t="str">
        <f t="shared" ca="1" si="329"/>
        <v>cu</v>
      </c>
      <c r="Y1721" t="str">
        <f t="shared" si="330"/>
        <v>GO</v>
      </c>
      <c r="Z1721">
        <f t="shared" si="331"/>
        <v>475</v>
      </c>
    </row>
    <row r="1722" spans="1:26">
      <c r="A1722" t="str">
        <f t="shared" si="324"/>
        <v>rt6</v>
      </c>
      <c r="B1722" t="str">
        <f t="shared" si="325"/>
        <v>루틴6</v>
      </c>
      <c r="C1722">
        <v>17</v>
      </c>
      <c r="D1722">
        <v>19</v>
      </c>
      <c r="E1722">
        <f t="shared" ca="1" si="320"/>
        <v>151</v>
      </c>
      <c r="F1722">
        <f ca="1">(60+SUMIF(OFFSET(N1722,-$C1722+1,0,$C1722),"EN",OFFSET(O1722,-$C1722+1,0,$C1722)))*SummonTypeTable!$Q$2</f>
        <v>200</v>
      </c>
      <c r="G1722" t="str">
        <f ca="1">IF(C1722=1,60*SummonTypeTable!$Q$2-OFFSET(F1722,0,-1),
IF(F1722&lt;&gt;OFFSET(F1722,-1,0),OFFSET(F1722,-1,0)-OFFSET(F1722,0,-1),""))</f>
        <v/>
      </c>
      <c r="H1722" t="str">
        <f ca="1">IF(C1722=1,60*SummonTypeTable!$Q$2/OFFSET(F1722,0,-1),
IF(F1722&lt;&gt;OFFSET(F1722,-1,0),OFFSET(F1722,-1,0)/OFFSET(F1722,0,-1),""))</f>
        <v/>
      </c>
      <c r="I1722">
        <f ca="1">(60+SUMIF(OFFSET(N1722,-$C1722+1,0,$C1722),"EN",OFFSET(O1722,-$C1722+1,0,$C1722))+SUMIF(OFFSET(S1722,-$C1722+1,0,$C1722),"EN",OFFSET(T1722,-$C1722+1,0,$C1722)))*SummonTypeTable!$Q$2</f>
        <v>200</v>
      </c>
      <c r="J1722" t="str">
        <f ca="1">IF(C1722=1,60*SummonTypeTable!$Q$2-OFFSET(I1722,0,-4),
IF(I1722&lt;&gt;OFFSET(I1722,-1,0),OFFSET(I1722,-1,0)-OFFSET(I1722,0,-4),""))</f>
        <v/>
      </c>
      <c r="K1722" t="str">
        <f ca="1">IF(C1722=1,60*SummonTypeTable!$Q$2/OFFSET(I1722,0,-4),
IF(I1722&lt;&gt;OFFSET(I1722,-1,0),OFFSET(I1722,-1,0)/OFFSET(I1722,0,-4),""))</f>
        <v/>
      </c>
      <c r="L1722" t="str">
        <f t="shared" ca="1" si="321"/>
        <v>cu</v>
      </c>
      <c r="M1722" t="s">
        <v>81</v>
      </c>
      <c r="N1722" t="s">
        <v>147</v>
      </c>
      <c r="O1722">
        <v>1000</v>
      </c>
      <c r="P1722" t="str">
        <f t="shared" si="326"/>
        <v/>
      </c>
      <c r="Q1722" t="str">
        <f t="shared" ca="1" si="319"/>
        <v>cu</v>
      </c>
      <c r="R1722" t="s">
        <v>81</v>
      </c>
      <c r="S1722" t="s">
        <v>147</v>
      </c>
      <c r="T1722">
        <v>500</v>
      </c>
      <c r="U1722" t="str">
        <f t="shared" ca="1" si="318"/>
        <v>cu</v>
      </c>
      <c r="V1722" t="str">
        <f t="shared" si="327"/>
        <v>GO</v>
      </c>
      <c r="W1722">
        <f t="shared" si="328"/>
        <v>1000</v>
      </c>
      <c r="X1722" t="str">
        <f t="shared" ca="1" si="329"/>
        <v>cu</v>
      </c>
      <c r="Y1722" t="str">
        <f t="shared" si="330"/>
        <v>GO</v>
      </c>
      <c r="Z1722">
        <f t="shared" si="331"/>
        <v>500</v>
      </c>
    </row>
    <row r="1723" spans="1:26">
      <c r="A1723" t="str">
        <f t="shared" si="324"/>
        <v>rt6</v>
      </c>
      <c r="B1723" t="str">
        <f t="shared" si="325"/>
        <v>루틴6</v>
      </c>
      <c r="C1723">
        <v>18</v>
      </c>
      <c r="D1723">
        <v>12</v>
      </c>
      <c r="E1723">
        <f t="shared" ca="1" si="320"/>
        <v>163</v>
      </c>
      <c r="F1723">
        <f ca="1">(60+SUMIF(OFFSET(N1723,-$C1723+1,0,$C1723),"EN",OFFSET(O1723,-$C1723+1,0,$C1723)))*SummonTypeTable!$Q$2</f>
        <v>200</v>
      </c>
      <c r="G1723" t="str">
        <f ca="1">IF(C1723=1,60*SummonTypeTable!$Q$2-OFFSET(F1723,0,-1),
IF(F1723&lt;&gt;OFFSET(F1723,-1,0),OFFSET(F1723,-1,0)-OFFSET(F1723,0,-1),""))</f>
        <v/>
      </c>
      <c r="H1723" t="str">
        <f ca="1">IF(C1723=1,60*SummonTypeTable!$Q$2/OFFSET(F1723,0,-1),
IF(F1723&lt;&gt;OFFSET(F1723,-1,0),OFFSET(F1723,-1,0)/OFFSET(F1723,0,-1),""))</f>
        <v/>
      </c>
      <c r="I1723">
        <f ca="1">(60+SUMIF(OFFSET(N1723,-$C1723+1,0,$C1723),"EN",OFFSET(O1723,-$C1723+1,0,$C1723))+SUMIF(OFFSET(S1723,-$C1723+1,0,$C1723),"EN",OFFSET(T1723,-$C1723+1,0,$C1723)))*SummonTypeTable!$Q$2</f>
        <v>200</v>
      </c>
      <c r="J1723" t="str">
        <f ca="1">IF(C1723=1,60*SummonTypeTable!$Q$2-OFFSET(I1723,0,-4),
IF(I1723&lt;&gt;OFFSET(I1723,-1,0),OFFSET(I1723,-1,0)-OFFSET(I1723,0,-4),""))</f>
        <v/>
      </c>
      <c r="K1723" t="str">
        <f ca="1">IF(C1723=1,60*SummonTypeTable!$Q$2/OFFSET(I1723,0,-4),
IF(I1723&lt;&gt;OFFSET(I1723,-1,0),OFFSET(I1723,-1,0)/OFFSET(I1723,0,-4),""))</f>
        <v/>
      </c>
      <c r="L1723" t="str">
        <f t="shared" ca="1" si="321"/>
        <v>it</v>
      </c>
      <c r="M1723" t="s">
        <v>139</v>
      </c>
      <c r="N1723" t="s">
        <v>138</v>
      </c>
      <c r="O1723">
        <v>1</v>
      </c>
      <c r="P1723" t="str">
        <f t="shared" si="326"/>
        <v/>
      </c>
      <c r="Q1723" t="str">
        <f t="shared" ca="1" si="319"/>
        <v>cu</v>
      </c>
      <c r="R1723" t="s">
        <v>81</v>
      </c>
      <c r="S1723" t="s">
        <v>147</v>
      </c>
      <c r="T1723">
        <v>525</v>
      </c>
      <c r="U1723" t="str">
        <f t="shared" ca="1" si="318"/>
        <v>it</v>
      </c>
      <c r="V1723" t="str">
        <f t="shared" si="327"/>
        <v>Cash_sSpellGacha</v>
      </c>
      <c r="W1723">
        <f t="shared" si="328"/>
        <v>1</v>
      </c>
      <c r="X1723" t="str">
        <f t="shared" ca="1" si="329"/>
        <v>cu</v>
      </c>
      <c r="Y1723" t="str">
        <f t="shared" si="330"/>
        <v>GO</v>
      </c>
      <c r="Z1723">
        <f t="shared" si="331"/>
        <v>525</v>
      </c>
    </row>
    <row r="1724" spans="1:26">
      <c r="A1724" t="str">
        <f t="shared" si="324"/>
        <v>rt6</v>
      </c>
      <c r="B1724" t="str">
        <f t="shared" si="325"/>
        <v>루틴6</v>
      </c>
      <c r="C1724">
        <v>19</v>
      </c>
      <c r="D1724">
        <v>5</v>
      </c>
      <c r="E1724">
        <f t="shared" ca="1" si="320"/>
        <v>168</v>
      </c>
      <c r="F1724">
        <f ca="1">(60+SUMIF(OFFSET(N1724,-$C1724+1,0,$C1724),"EN",OFFSET(O1724,-$C1724+1,0,$C1724)))*SummonTypeTable!$Q$2</f>
        <v>236.66666666666666</v>
      </c>
      <c r="G1724">
        <f ca="1">IF(C1724=1,60*SummonTypeTable!$Q$2-OFFSET(F1724,0,-1),
IF(F1724&lt;&gt;OFFSET(F1724,-1,0),OFFSET(F1724,-1,0)-OFFSET(F1724,0,-1),""))</f>
        <v>32</v>
      </c>
      <c r="H1724">
        <f ca="1">IF(C1724=1,60*SummonTypeTable!$Q$2/OFFSET(F1724,0,-1),
IF(F1724&lt;&gt;OFFSET(F1724,-1,0),OFFSET(F1724,-1,0)/OFFSET(F1724,0,-1),""))</f>
        <v>1.1904761904761905</v>
      </c>
      <c r="I1724">
        <f ca="1">(60+SUMIF(OFFSET(N1724,-$C1724+1,0,$C1724),"EN",OFFSET(O1724,-$C1724+1,0,$C1724))+SUMIF(OFFSET(S1724,-$C1724+1,0,$C1724),"EN",OFFSET(T1724,-$C1724+1,0,$C1724)))*SummonTypeTable!$Q$2</f>
        <v>236.66666666666666</v>
      </c>
      <c r="J1724">
        <f ca="1">IF(C1724=1,60*SummonTypeTable!$Q$2-OFFSET(I1724,0,-4),
IF(I1724&lt;&gt;OFFSET(I1724,-1,0),OFFSET(I1724,-1,0)-OFFSET(I1724,0,-4),""))</f>
        <v>32</v>
      </c>
      <c r="K1724">
        <f ca="1">IF(C1724=1,60*SummonTypeTable!$Q$2/OFFSET(I1724,0,-4),
IF(I1724&lt;&gt;OFFSET(I1724,-1,0),OFFSET(I1724,-1,0)/OFFSET(I1724,0,-4),""))</f>
        <v>1.1904761904761905</v>
      </c>
      <c r="L1724" t="str">
        <f t="shared" ca="1" si="321"/>
        <v>cu</v>
      </c>
      <c r="M1724" t="s">
        <v>81</v>
      </c>
      <c r="N1724" t="s">
        <v>146</v>
      </c>
      <c r="O1724">
        <v>55</v>
      </c>
      <c r="P1724" t="str">
        <f t="shared" si="326"/>
        <v>에너지너무많음</v>
      </c>
      <c r="Q1724" t="str">
        <f t="shared" ca="1" si="319"/>
        <v>cu</v>
      </c>
      <c r="R1724" t="s">
        <v>81</v>
      </c>
      <c r="S1724" t="s">
        <v>147</v>
      </c>
      <c r="T1724">
        <v>550</v>
      </c>
      <c r="U1724" t="str">
        <f t="shared" ca="1" si="318"/>
        <v>cu</v>
      </c>
      <c r="V1724" t="str">
        <f t="shared" si="327"/>
        <v>EN</v>
      </c>
      <c r="W1724">
        <f t="shared" si="328"/>
        <v>55</v>
      </c>
      <c r="X1724" t="str">
        <f t="shared" ca="1" si="329"/>
        <v>cu</v>
      </c>
      <c r="Y1724" t="str">
        <f t="shared" si="330"/>
        <v>GO</v>
      </c>
      <c r="Z1724">
        <f t="shared" si="331"/>
        <v>550</v>
      </c>
    </row>
    <row r="1725" spans="1:26">
      <c r="A1725" t="str">
        <f t="shared" si="324"/>
        <v>rt6</v>
      </c>
      <c r="B1725" t="str">
        <f t="shared" si="325"/>
        <v>루틴6</v>
      </c>
      <c r="C1725">
        <v>20</v>
      </c>
      <c r="D1725">
        <v>15</v>
      </c>
      <c r="E1725">
        <f t="shared" ca="1" si="320"/>
        <v>183</v>
      </c>
      <c r="F1725">
        <f ca="1">(60+SUMIF(OFFSET(N1725,-$C1725+1,0,$C1725),"EN",OFFSET(O1725,-$C1725+1,0,$C1725)))*SummonTypeTable!$Q$2</f>
        <v>236.66666666666666</v>
      </c>
      <c r="G1725" t="str">
        <f ca="1">IF(C1725=1,60*SummonTypeTable!$Q$2-OFFSET(F1725,0,-1),
IF(F1725&lt;&gt;OFFSET(F1725,-1,0),OFFSET(F1725,-1,0)-OFFSET(F1725,0,-1),""))</f>
        <v/>
      </c>
      <c r="H1725" t="str">
        <f ca="1">IF(C1725=1,60*SummonTypeTable!$Q$2/OFFSET(F1725,0,-1),
IF(F1725&lt;&gt;OFFSET(F1725,-1,0),OFFSET(F1725,-1,0)/OFFSET(F1725,0,-1),""))</f>
        <v/>
      </c>
      <c r="I1725">
        <f ca="1">(60+SUMIF(OFFSET(N1725,-$C1725+1,0,$C1725),"EN",OFFSET(O1725,-$C1725+1,0,$C1725))+SUMIF(OFFSET(S1725,-$C1725+1,0,$C1725),"EN",OFFSET(T1725,-$C1725+1,0,$C1725)))*SummonTypeTable!$Q$2</f>
        <v>236.66666666666666</v>
      </c>
      <c r="J1725" t="str">
        <f ca="1">IF(C1725=1,60*SummonTypeTable!$Q$2-OFFSET(I1725,0,-4),
IF(I1725&lt;&gt;OFFSET(I1725,-1,0),OFFSET(I1725,-1,0)-OFFSET(I1725,0,-4),""))</f>
        <v/>
      </c>
      <c r="K1725" t="str">
        <f ca="1">IF(C1725=1,60*SummonTypeTable!$Q$2/OFFSET(I1725,0,-4),
IF(I1725&lt;&gt;OFFSET(I1725,-1,0),OFFSET(I1725,-1,0)/OFFSET(I1725,0,-4),""))</f>
        <v/>
      </c>
      <c r="L1725" t="str">
        <f t="shared" ca="1" si="321"/>
        <v>cu</v>
      </c>
      <c r="M1725" t="s">
        <v>81</v>
      </c>
      <c r="N1725" t="s">
        <v>147</v>
      </c>
      <c r="O1725">
        <v>1150</v>
      </c>
      <c r="P1725" t="str">
        <f t="shared" si="326"/>
        <v/>
      </c>
      <c r="Q1725" t="str">
        <f t="shared" ca="1" si="319"/>
        <v>cu</v>
      </c>
      <c r="R1725" t="s">
        <v>81</v>
      </c>
      <c r="S1725" t="s">
        <v>147</v>
      </c>
      <c r="T1725">
        <v>575</v>
      </c>
      <c r="U1725" t="str">
        <f t="shared" ca="1" si="318"/>
        <v>cu</v>
      </c>
      <c r="V1725" t="str">
        <f t="shared" si="327"/>
        <v>GO</v>
      </c>
      <c r="W1725">
        <f t="shared" si="328"/>
        <v>1150</v>
      </c>
      <c r="X1725" t="str">
        <f t="shared" ca="1" si="329"/>
        <v>cu</v>
      </c>
      <c r="Y1725" t="str">
        <f t="shared" si="330"/>
        <v>GO</v>
      </c>
      <c r="Z1725">
        <f t="shared" si="331"/>
        <v>575</v>
      </c>
    </row>
    <row r="1726" spans="1:26">
      <c r="A1726" t="str">
        <f t="shared" si="324"/>
        <v>rt6</v>
      </c>
      <c r="B1726" t="str">
        <f t="shared" si="325"/>
        <v>루틴6</v>
      </c>
      <c r="C1726">
        <v>21</v>
      </c>
      <c r="D1726">
        <v>4</v>
      </c>
      <c r="E1726">
        <f t="shared" ca="1" si="320"/>
        <v>187</v>
      </c>
      <c r="F1726">
        <f ca="1">(60+SUMIF(OFFSET(N1726,-$C1726+1,0,$C1726),"EN",OFFSET(O1726,-$C1726+1,0,$C1726)))*SummonTypeTable!$Q$2</f>
        <v>236.66666666666666</v>
      </c>
      <c r="G1726" t="str">
        <f ca="1">IF(C1726=1,60*SummonTypeTable!$Q$2-OFFSET(F1726,0,-1),
IF(F1726&lt;&gt;OFFSET(F1726,-1,0),OFFSET(F1726,-1,0)-OFFSET(F1726,0,-1),""))</f>
        <v/>
      </c>
      <c r="H1726" t="str">
        <f ca="1">IF(C1726=1,60*SummonTypeTable!$Q$2/OFFSET(F1726,0,-1),
IF(F1726&lt;&gt;OFFSET(F1726,-1,0),OFFSET(F1726,-1,0)/OFFSET(F1726,0,-1),""))</f>
        <v/>
      </c>
      <c r="I1726">
        <f ca="1">(60+SUMIF(OFFSET(N1726,-$C1726+1,0,$C1726),"EN",OFFSET(O1726,-$C1726+1,0,$C1726))+SUMIF(OFFSET(S1726,-$C1726+1,0,$C1726),"EN",OFFSET(T1726,-$C1726+1,0,$C1726)))*SummonTypeTable!$Q$2</f>
        <v>236.66666666666666</v>
      </c>
      <c r="J1726" t="str">
        <f ca="1">IF(C1726=1,60*SummonTypeTable!$Q$2-OFFSET(I1726,0,-4),
IF(I1726&lt;&gt;OFFSET(I1726,-1,0),OFFSET(I1726,-1,0)-OFFSET(I1726,0,-4),""))</f>
        <v/>
      </c>
      <c r="K1726" t="str">
        <f ca="1">IF(C1726=1,60*SummonTypeTable!$Q$2/OFFSET(I1726,0,-4),
IF(I1726&lt;&gt;OFFSET(I1726,-1,0),OFFSET(I1726,-1,0)/OFFSET(I1726,0,-4),""))</f>
        <v/>
      </c>
      <c r="L1726" t="str">
        <f t="shared" ca="1" si="321"/>
        <v>it</v>
      </c>
      <c r="M1726" t="s">
        <v>139</v>
      </c>
      <c r="N1726" t="s">
        <v>140</v>
      </c>
      <c r="O1726">
        <v>1</v>
      </c>
      <c r="P1726" t="str">
        <f t="shared" si="326"/>
        <v/>
      </c>
      <c r="Q1726" t="str">
        <f t="shared" ca="1" si="319"/>
        <v>cu</v>
      </c>
      <c r="R1726" t="s">
        <v>81</v>
      </c>
      <c r="S1726" t="s">
        <v>147</v>
      </c>
      <c r="T1726">
        <v>600</v>
      </c>
      <c r="U1726" t="str">
        <f t="shared" ca="1" si="318"/>
        <v>it</v>
      </c>
      <c r="V1726" t="str">
        <f t="shared" si="327"/>
        <v>Cash_sCharacterGacha</v>
      </c>
      <c r="W1726">
        <f t="shared" si="328"/>
        <v>1</v>
      </c>
      <c r="X1726" t="str">
        <f t="shared" ca="1" si="329"/>
        <v>cu</v>
      </c>
      <c r="Y1726" t="str">
        <f t="shared" si="330"/>
        <v>GO</v>
      </c>
      <c r="Z1726">
        <f t="shared" si="331"/>
        <v>600</v>
      </c>
    </row>
    <row r="1727" spans="1:26">
      <c r="A1727" t="str">
        <f t="shared" si="324"/>
        <v>rt6</v>
      </c>
      <c r="B1727" t="str">
        <f t="shared" si="325"/>
        <v>루틴6</v>
      </c>
      <c r="C1727">
        <v>22</v>
      </c>
      <c r="D1727">
        <v>5</v>
      </c>
      <c r="E1727">
        <f t="shared" ca="1" si="320"/>
        <v>192</v>
      </c>
      <c r="F1727">
        <f ca="1">(60+SUMIF(OFFSET(N1727,-$C1727+1,0,$C1727),"EN",OFFSET(O1727,-$C1727+1,0,$C1727)))*SummonTypeTable!$Q$2</f>
        <v>236.66666666666666</v>
      </c>
      <c r="G1727" t="str">
        <f ca="1">IF(C1727=1,60*SummonTypeTable!$Q$2-OFFSET(F1727,0,-1),
IF(F1727&lt;&gt;OFFSET(F1727,-1,0),OFFSET(F1727,-1,0)-OFFSET(F1727,0,-1),""))</f>
        <v/>
      </c>
      <c r="H1727" t="str">
        <f ca="1">IF(C1727=1,60*SummonTypeTable!$Q$2/OFFSET(F1727,0,-1),
IF(F1727&lt;&gt;OFFSET(F1727,-1,0),OFFSET(F1727,-1,0)/OFFSET(F1727,0,-1),""))</f>
        <v/>
      </c>
      <c r="I1727">
        <f ca="1">(60+SUMIF(OFFSET(N1727,-$C1727+1,0,$C1727),"EN",OFFSET(O1727,-$C1727+1,0,$C1727))+SUMIF(OFFSET(S1727,-$C1727+1,0,$C1727),"EN",OFFSET(T1727,-$C1727+1,0,$C1727)))*SummonTypeTable!$Q$2</f>
        <v>236.66666666666666</v>
      </c>
      <c r="J1727" t="str">
        <f ca="1">IF(C1727=1,60*SummonTypeTable!$Q$2-OFFSET(I1727,0,-4),
IF(I1727&lt;&gt;OFFSET(I1727,-1,0),OFFSET(I1727,-1,0)-OFFSET(I1727,0,-4),""))</f>
        <v/>
      </c>
      <c r="K1727" t="str">
        <f ca="1">IF(C1727=1,60*SummonTypeTable!$Q$2/OFFSET(I1727,0,-4),
IF(I1727&lt;&gt;OFFSET(I1727,-1,0),OFFSET(I1727,-1,0)/OFFSET(I1727,0,-4),""))</f>
        <v/>
      </c>
      <c r="L1727" t="str">
        <f t="shared" ca="1" si="321"/>
        <v>cu</v>
      </c>
      <c r="M1727" t="s">
        <v>81</v>
      </c>
      <c r="N1727" t="s">
        <v>147</v>
      </c>
      <c r="O1727">
        <v>1250</v>
      </c>
      <c r="P1727" t="str">
        <f t="shared" si="326"/>
        <v/>
      </c>
      <c r="Q1727" t="str">
        <f t="shared" ca="1" si="319"/>
        <v>cu</v>
      </c>
      <c r="R1727" t="s">
        <v>81</v>
      </c>
      <c r="S1727" t="s">
        <v>147</v>
      </c>
      <c r="T1727">
        <v>625</v>
      </c>
      <c r="U1727" t="str">
        <f t="shared" ca="1" si="318"/>
        <v>cu</v>
      </c>
      <c r="V1727" t="str">
        <f t="shared" si="327"/>
        <v>GO</v>
      </c>
      <c r="W1727">
        <f t="shared" si="328"/>
        <v>1250</v>
      </c>
      <c r="X1727" t="str">
        <f t="shared" ca="1" si="329"/>
        <v>cu</v>
      </c>
      <c r="Y1727" t="str">
        <f t="shared" si="330"/>
        <v>GO</v>
      </c>
      <c r="Z1727">
        <f t="shared" si="331"/>
        <v>625</v>
      </c>
    </row>
    <row r="1728" spans="1:26">
      <c r="A1728" t="str">
        <f t="shared" si="324"/>
        <v>rt6</v>
      </c>
      <c r="B1728" t="str">
        <f t="shared" si="325"/>
        <v>루틴6</v>
      </c>
      <c r="C1728">
        <v>23</v>
      </c>
      <c r="D1728">
        <v>16</v>
      </c>
      <c r="E1728">
        <f t="shared" ca="1" si="320"/>
        <v>208</v>
      </c>
      <c r="F1728">
        <f ca="1">(60+SUMIF(OFFSET(N1728,-$C1728+1,0,$C1728),"EN",OFFSET(O1728,-$C1728+1,0,$C1728)))*SummonTypeTable!$Q$2</f>
        <v>276.66666666666663</v>
      </c>
      <c r="G1728">
        <f ca="1">IF(C1728=1,60*SummonTypeTable!$Q$2-OFFSET(F1728,0,-1),
IF(F1728&lt;&gt;OFFSET(F1728,-1,0),OFFSET(F1728,-1,0)-OFFSET(F1728,0,-1),""))</f>
        <v>28.666666666666657</v>
      </c>
      <c r="H1728">
        <f ca="1">IF(C1728=1,60*SummonTypeTable!$Q$2/OFFSET(F1728,0,-1),
IF(F1728&lt;&gt;OFFSET(F1728,-1,0),OFFSET(F1728,-1,0)/OFFSET(F1728,0,-1),""))</f>
        <v>1.1378205128205128</v>
      </c>
      <c r="I1728">
        <f ca="1">(60+SUMIF(OFFSET(N1728,-$C1728+1,0,$C1728),"EN",OFFSET(O1728,-$C1728+1,0,$C1728))+SUMIF(OFFSET(S1728,-$C1728+1,0,$C1728),"EN",OFFSET(T1728,-$C1728+1,0,$C1728)))*SummonTypeTable!$Q$2</f>
        <v>276.66666666666663</v>
      </c>
      <c r="J1728">
        <f ca="1">IF(C1728=1,60*SummonTypeTable!$Q$2-OFFSET(I1728,0,-4),
IF(I1728&lt;&gt;OFFSET(I1728,-1,0),OFFSET(I1728,-1,0)-OFFSET(I1728,0,-4),""))</f>
        <v>28.666666666666657</v>
      </c>
      <c r="K1728">
        <f ca="1">IF(C1728=1,60*SummonTypeTable!$Q$2/OFFSET(I1728,0,-4),
IF(I1728&lt;&gt;OFFSET(I1728,-1,0),OFFSET(I1728,-1,0)/OFFSET(I1728,0,-4),""))</f>
        <v>1.1378205128205128</v>
      </c>
      <c r="L1728" t="str">
        <f t="shared" ca="1" si="321"/>
        <v>cu</v>
      </c>
      <c r="M1728" t="s">
        <v>81</v>
      </c>
      <c r="N1728" t="s">
        <v>146</v>
      </c>
      <c r="O1728">
        <v>60</v>
      </c>
      <c r="P1728" t="str">
        <f t="shared" si="326"/>
        <v>에너지너무많음</v>
      </c>
      <c r="Q1728" t="str">
        <f t="shared" ca="1" si="319"/>
        <v>cu</v>
      </c>
      <c r="R1728" t="s">
        <v>81</v>
      </c>
      <c r="S1728" t="s">
        <v>147</v>
      </c>
      <c r="T1728">
        <v>650</v>
      </c>
      <c r="U1728" t="str">
        <f t="shared" ca="1" si="318"/>
        <v>cu</v>
      </c>
      <c r="V1728" t="str">
        <f t="shared" si="327"/>
        <v>EN</v>
      </c>
      <c r="W1728">
        <f t="shared" si="328"/>
        <v>60</v>
      </c>
      <c r="X1728" t="str">
        <f t="shared" ca="1" si="329"/>
        <v>cu</v>
      </c>
      <c r="Y1728" t="str">
        <f t="shared" si="330"/>
        <v>GO</v>
      </c>
      <c r="Z1728">
        <f t="shared" si="331"/>
        <v>650</v>
      </c>
    </row>
    <row r="1729" spans="1:26">
      <c r="A1729" t="str">
        <f t="shared" si="324"/>
        <v>rt6</v>
      </c>
      <c r="B1729" t="str">
        <f t="shared" si="325"/>
        <v>루틴6</v>
      </c>
      <c r="C1729">
        <v>24</v>
      </c>
      <c r="D1729">
        <v>12</v>
      </c>
      <c r="E1729">
        <f t="shared" ca="1" si="320"/>
        <v>220</v>
      </c>
      <c r="F1729">
        <f ca="1">(60+SUMIF(OFFSET(N1729,-$C1729+1,0,$C1729),"EN",OFFSET(O1729,-$C1729+1,0,$C1729)))*SummonTypeTable!$Q$2</f>
        <v>276.66666666666663</v>
      </c>
      <c r="G1729" t="str">
        <f ca="1">IF(C1729=1,60*SummonTypeTable!$Q$2-OFFSET(F1729,0,-1),
IF(F1729&lt;&gt;OFFSET(F1729,-1,0),OFFSET(F1729,-1,0)-OFFSET(F1729,0,-1),""))</f>
        <v/>
      </c>
      <c r="H1729" t="str">
        <f ca="1">IF(C1729=1,60*SummonTypeTable!$Q$2/OFFSET(F1729,0,-1),
IF(F1729&lt;&gt;OFFSET(F1729,-1,0),OFFSET(F1729,-1,0)/OFFSET(F1729,0,-1),""))</f>
        <v/>
      </c>
      <c r="I1729">
        <f ca="1">(60+SUMIF(OFFSET(N1729,-$C1729+1,0,$C1729),"EN",OFFSET(O1729,-$C1729+1,0,$C1729))+SUMIF(OFFSET(S1729,-$C1729+1,0,$C1729),"EN",OFFSET(T1729,-$C1729+1,0,$C1729)))*SummonTypeTable!$Q$2</f>
        <v>276.66666666666663</v>
      </c>
      <c r="J1729" t="str">
        <f ca="1">IF(C1729=1,60*SummonTypeTable!$Q$2-OFFSET(I1729,0,-4),
IF(I1729&lt;&gt;OFFSET(I1729,-1,0),OFFSET(I1729,-1,0)-OFFSET(I1729,0,-4),""))</f>
        <v/>
      </c>
      <c r="K1729" t="str">
        <f ca="1">IF(C1729=1,60*SummonTypeTable!$Q$2/OFFSET(I1729,0,-4),
IF(I1729&lt;&gt;OFFSET(I1729,-1,0),OFFSET(I1729,-1,0)/OFFSET(I1729,0,-4),""))</f>
        <v/>
      </c>
      <c r="L1729" t="str">
        <f t="shared" ca="1" si="321"/>
        <v>cu</v>
      </c>
      <c r="M1729" t="s">
        <v>81</v>
      </c>
      <c r="N1729" t="s">
        <v>147</v>
      </c>
      <c r="O1729">
        <v>1350</v>
      </c>
      <c r="P1729" t="str">
        <f t="shared" si="326"/>
        <v/>
      </c>
      <c r="Q1729" t="str">
        <f t="shared" ca="1" si="319"/>
        <v>cu</v>
      </c>
      <c r="R1729" t="s">
        <v>81</v>
      </c>
      <c r="S1729" t="s">
        <v>147</v>
      </c>
      <c r="T1729">
        <v>675</v>
      </c>
      <c r="U1729" t="str">
        <f t="shared" ca="1" si="318"/>
        <v>cu</v>
      </c>
      <c r="V1729" t="str">
        <f t="shared" si="327"/>
        <v>GO</v>
      </c>
      <c r="W1729">
        <f t="shared" si="328"/>
        <v>1350</v>
      </c>
      <c r="X1729" t="str">
        <f t="shared" ca="1" si="329"/>
        <v>cu</v>
      </c>
      <c r="Y1729" t="str">
        <f t="shared" si="330"/>
        <v>GO</v>
      </c>
      <c r="Z1729">
        <f t="shared" si="331"/>
        <v>675</v>
      </c>
    </row>
    <row r="1730" spans="1:26">
      <c r="A1730" t="str">
        <f t="shared" si="324"/>
        <v>rt6</v>
      </c>
      <c r="B1730" t="str">
        <f t="shared" si="325"/>
        <v>루틴6</v>
      </c>
      <c r="C1730">
        <v>25</v>
      </c>
      <c r="D1730">
        <v>4</v>
      </c>
      <c r="E1730">
        <f t="shared" ca="1" si="320"/>
        <v>224</v>
      </c>
      <c r="F1730">
        <f ca="1">(60+SUMIF(OFFSET(N1730,-$C1730+1,0,$C1730),"EN",OFFSET(O1730,-$C1730+1,0,$C1730)))*SummonTypeTable!$Q$2</f>
        <v>276.66666666666663</v>
      </c>
      <c r="G1730" t="str">
        <f ca="1">IF(C1730=1,60*SummonTypeTable!$Q$2-OFFSET(F1730,0,-1),
IF(F1730&lt;&gt;OFFSET(F1730,-1,0),OFFSET(F1730,-1,0)-OFFSET(F1730,0,-1),""))</f>
        <v/>
      </c>
      <c r="H1730" t="str">
        <f ca="1">IF(C1730=1,60*SummonTypeTable!$Q$2/OFFSET(F1730,0,-1),
IF(F1730&lt;&gt;OFFSET(F1730,-1,0),OFFSET(F1730,-1,0)/OFFSET(F1730,0,-1),""))</f>
        <v/>
      </c>
      <c r="I1730">
        <f ca="1">(60+SUMIF(OFFSET(N1730,-$C1730+1,0,$C1730),"EN",OFFSET(O1730,-$C1730+1,0,$C1730))+SUMIF(OFFSET(S1730,-$C1730+1,0,$C1730),"EN",OFFSET(T1730,-$C1730+1,0,$C1730)))*SummonTypeTable!$Q$2</f>
        <v>276.66666666666663</v>
      </c>
      <c r="J1730" t="str">
        <f ca="1">IF(C1730=1,60*SummonTypeTable!$Q$2-OFFSET(I1730,0,-4),
IF(I1730&lt;&gt;OFFSET(I1730,-1,0),OFFSET(I1730,-1,0)-OFFSET(I1730,0,-4),""))</f>
        <v/>
      </c>
      <c r="K1730" t="str">
        <f ca="1">IF(C1730=1,60*SummonTypeTable!$Q$2/OFFSET(I1730,0,-4),
IF(I1730&lt;&gt;OFFSET(I1730,-1,0),OFFSET(I1730,-1,0)/OFFSET(I1730,0,-4),""))</f>
        <v/>
      </c>
      <c r="L1730" t="str">
        <f t="shared" ca="1" si="321"/>
        <v>it</v>
      </c>
      <c r="M1730" t="s">
        <v>139</v>
      </c>
      <c r="N1730" t="s">
        <v>138</v>
      </c>
      <c r="O1730">
        <v>1</v>
      </c>
      <c r="P1730" t="str">
        <f t="shared" si="326"/>
        <v/>
      </c>
      <c r="Q1730" t="str">
        <f t="shared" ca="1" si="319"/>
        <v>cu</v>
      </c>
      <c r="R1730" t="s">
        <v>81</v>
      </c>
      <c r="S1730" t="s">
        <v>147</v>
      </c>
      <c r="T1730">
        <v>700</v>
      </c>
      <c r="U1730" t="str">
        <f t="shared" ref="U1730:U1793" ca="1" si="332">IF(LEN(L1730)=0,"",L1730)</f>
        <v>it</v>
      </c>
      <c r="V1730" t="str">
        <f t="shared" si="327"/>
        <v>Cash_sSpellGacha</v>
      </c>
      <c r="W1730">
        <f t="shared" si="328"/>
        <v>1</v>
      </c>
      <c r="X1730" t="str">
        <f t="shared" ca="1" si="329"/>
        <v>cu</v>
      </c>
      <c r="Y1730" t="str">
        <f t="shared" si="330"/>
        <v>GO</v>
      </c>
      <c r="Z1730">
        <f t="shared" si="331"/>
        <v>700</v>
      </c>
    </row>
    <row r="1731" spans="1:26">
      <c r="A1731" t="str">
        <f t="shared" si="324"/>
        <v>rt6</v>
      </c>
      <c r="B1731" t="str">
        <f t="shared" si="325"/>
        <v>루틴6</v>
      </c>
      <c r="C1731">
        <v>26</v>
      </c>
      <c r="D1731">
        <v>5</v>
      </c>
      <c r="E1731">
        <f t="shared" ca="1" si="320"/>
        <v>229</v>
      </c>
      <c r="F1731">
        <f ca="1">(60+SUMIF(OFFSET(N1731,-$C1731+1,0,$C1731),"EN",OFFSET(O1731,-$C1731+1,0,$C1731)))*SummonTypeTable!$Q$2</f>
        <v>276.66666666666663</v>
      </c>
      <c r="G1731" t="str">
        <f ca="1">IF(C1731=1,60*SummonTypeTable!$Q$2-OFFSET(F1731,0,-1),
IF(F1731&lt;&gt;OFFSET(F1731,-1,0),OFFSET(F1731,-1,0)-OFFSET(F1731,0,-1),""))</f>
        <v/>
      </c>
      <c r="H1731" t="str">
        <f ca="1">IF(C1731=1,60*SummonTypeTable!$Q$2/OFFSET(F1731,0,-1),
IF(F1731&lt;&gt;OFFSET(F1731,-1,0),OFFSET(F1731,-1,0)/OFFSET(F1731,0,-1),""))</f>
        <v/>
      </c>
      <c r="I1731">
        <f ca="1">(60+SUMIF(OFFSET(N1731,-$C1731+1,0,$C1731),"EN",OFFSET(O1731,-$C1731+1,0,$C1731))+SUMIF(OFFSET(S1731,-$C1731+1,0,$C1731),"EN",OFFSET(T1731,-$C1731+1,0,$C1731)))*SummonTypeTable!$Q$2</f>
        <v>276.66666666666663</v>
      </c>
      <c r="J1731" t="str">
        <f ca="1">IF(C1731=1,60*SummonTypeTable!$Q$2-OFFSET(I1731,0,-4),
IF(I1731&lt;&gt;OFFSET(I1731,-1,0),OFFSET(I1731,-1,0)-OFFSET(I1731,0,-4),""))</f>
        <v/>
      </c>
      <c r="K1731" t="str">
        <f ca="1">IF(C1731=1,60*SummonTypeTable!$Q$2/OFFSET(I1731,0,-4),
IF(I1731&lt;&gt;OFFSET(I1731,-1,0),OFFSET(I1731,-1,0)/OFFSET(I1731,0,-4),""))</f>
        <v/>
      </c>
      <c r="L1731" t="str">
        <f t="shared" ca="1" si="321"/>
        <v>it</v>
      </c>
      <c r="M1731" t="s">
        <v>139</v>
      </c>
      <c r="N1731" t="s">
        <v>140</v>
      </c>
      <c r="O1731">
        <v>1</v>
      </c>
      <c r="P1731" t="str">
        <f t="shared" si="326"/>
        <v/>
      </c>
      <c r="Q1731" t="str">
        <f t="shared" ca="1" si="319"/>
        <v>cu</v>
      </c>
      <c r="R1731" t="s">
        <v>81</v>
      </c>
      <c r="S1731" t="s">
        <v>147</v>
      </c>
      <c r="T1731">
        <v>725</v>
      </c>
      <c r="U1731" t="str">
        <f t="shared" ca="1" si="332"/>
        <v>it</v>
      </c>
      <c r="V1731" t="str">
        <f t="shared" si="327"/>
        <v>Cash_sCharacterGacha</v>
      </c>
      <c r="W1731">
        <f t="shared" si="328"/>
        <v>1</v>
      </c>
      <c r="X1731" t="str">
        <f t="shared" ca="1" si="329"/>
        <v>cu</v>
      </c>
      <c r="Y1731" t="str">
        <f t="shared" si="330"/>
        <v>GO</v>
      </c>
      <c r="Z1731">
        <f t="shared" si="331"/>
        <v>725</v>
      </c>
    </row>
    <row r="1732" spans="1:26">
      <c r="A1732" t="str">
        <f t="shared" si="324"/>
        <v>rt6</v>
      </c>
      <c r="B1732" t="str">
        <f t="shared" si="325"/>
        <v>루틴6</v>
      </c>
      <c r="C1732">
        <v>27</v>
      </c>
      <c r="D1732">
        <v>5</v>
      </c>
      <c r="E1732">
        <f t="shared" ca="1" si="320"/>
        <v>234</v>
      </c>
      <c r="F1732">
        <f ca="1">(60+SUMIF(OFFSET(N1732,-$C1732+1,0,$C1732),"EN",OFFSET(O1732,-$C1732+1,0,$C1732)))*SummonTypeTable!$Q$2</f>
        <v>276.66666666666663</v>
      </c>
      <c r="G1732" t="str">
        <f ca="1">IF(C1732=1,60*SummonTypeTable!$Q$2-OFFSET(F1732,0,-1),
IF(F1732&lt;&gt;OFFSET(F1732,-1,0),OFFSET(F1732,-1,0)-OFFSET(F1732,0,-1),""))</f>
        <v/>
      </c>
      <c r="H1732" t="str">
        <f ca="1">IF(C1732=1,60*SummonTypeTable!$Q$2/OFFSET(F1732,0,-1),
IF(F1732&lt;&gt;OFFSET(F1732,-1,0),OFFSET(F1732,-1,0)/OFFSET(F1732,0,-1),""))</f>
        <v/>
      </c>
      <c r="I1732">
        <f ca="1">(60+SUMIF(OFFSET(N1732,-$C1732+1,0,$C1732),"EN",OFFSET(O1732,-$C1732+1,0,$C1732))+SUMIF(OFFSET(S1732,-$C1732+1,0,$C1732),"EN",OFFSET(T1732,-$C1732+1,0,$C1732)))*SummonTypeTable!$Q$2</f>
        <v>276.66666666666663</v>
      </c>
      <c r="J1732" t="str">
        <f ca="1">IF(C1732=1,60*SummonTypeTable!$Q$2-OFFSET(I1732,0,-4),
IF(I1732&lt;&gt;OFFSET(I1732,-1,0),OFFSET(I1732,-1,0)-OFFSET(I1732,0,-4),""))</f>
        <v/>
      </c>
      <c r="K1732" t="str">
        <f ca="1">IF(C1732=1,60*SummonTypeTable!$Q$2/OFFSET(I1732,0,-4),
IF(I1732&lt;&gt;OFFSET(I1732,-1,0),OFFSET(I1732,-1,0)/OFFSET(I1732,0,-4),""))</f>
        <v/>
      </c>
      <c r="L1732" t="str">
        <f t="shared" ca="1" si="321"/>
        <v>cu</v>
      </c>
      <c r="M1732" t="s">
        <v>81</v>
      </c>
      <c r="N1732" t="s">
        <v>147</v>
      </c>
      <c r="O1732">
        <v>1500</v>
      </c>
      <c r="P1732" t="str">
        <f t="shared" si="326"/>
        <v/>
      </c>
      <c r="Q1732" t="str">
        <f t="shared" ref="Q1732:Q1795" ca="1" si="333">IF(ISBLANK(R1732),"",
VLOOKUP(R1732,OFFSET(INDIRECT("$A:$B"),0,MATCH(R$1&amp;"_Verify",INDIRECT("$1:$1"),0)-1),2,0)
)</f>
        <v>cu</v>
      </c>
      <c r="R1732" t="s">
        <v>81</v>
      </c>
      <c r="S1732" t="s">
        <v>147</v>
      </c>
      <c r="T1732">
        <v>750</v>
      </c>
      <c r="U1732" t="str">
        <f t="shared" ca="1" si="332"/>
        <v>cu</v>
      </c>
      <c r="V1732" t="str">
        <f t="shared" si="327"/>
        <v>GO</v>
      </c>
      <c r="W1732">
        <f t="shared" si="328"/>
        <v>1500</v>
      </c>
      <c r="X1732" t="str">
        <f t="shared" ca="1" si="329"/>
        <v>cu</v>
      </c>
      <c r="Y1732" t="str">
        <f t="shared" si="330"/>
        <v>GO</v>
      </c>
      <c r="Z1732">
        <f t="shared" si="331"/>
        <v>750</v>
      </c>
    </row>
    <row r="1733" spans="1:26">
      <c r="A1733" t="str">
        <f t="shared" si="324"/>
        <v>rt6</v>
      </c>
      <c r="B1733" t="str">
        <f t="shared" si="325"/>
        <v>루틴6</v>
      </c>
      <c r="C1733">
        <v>28</v>
      </c>
      <c r="D1733">
        <v>10</v>
      </c>
      <c r="E1733">
        <f t="shared" ca="1" si="320"/>
        <v>244</v>
      </c>
      <c r="F1733">
        <f ca="1">(60+SUMIF(OFFSET(N1733,-$C1733+1,0,$C1733),"EN",OFFSET(O1733,-$C1733+1,0,$C1733)))*SummonTypeTable!$Q$2</f>
        <v>276.66666666666663</v>
      </c>
      <c r="G1733" t="str">
        <f ca="1">IF(C1733=1,60*SummonTypeTable!$Q$2-OFFSET(F1733,0,-1),
IF(F1733&lt;&gt;OFFSET(F1733,-1,0),OFFSET(F1733,-1,0)-OFFSET(F1733,0,-1),""))</f>
        <v/>
      </c>
      <c r="H1733" t="str">
        <f ca="1">IF(C1733=1,60*SummonTypeTable!$Q$2/OFFSET(F1733,0,-1),
IF(F1733&lt;&gt;OFFSET(F1733,-1,0),OFFSET(F1733,-1,0)/OFFSET(F1733,0,-1),""))</f>
        <v/>
      </c>
      <c r="I1733">
        <f ca="1">(60+SUMIF(OFFSET(N1733,-$C1733+1,0,$C1733),"EN",OFFSET(O1733,-$C1733+1,0,$C1733))+SUMIF(OFFSET(S1733,-$C1733+1,0,$C1733),"EN",OFFSET(T1733,-$C1733+1,0,$C1733)))*SummonTypeTable!$Q$2</f>
        <v>276.66666666666663</v>
      </c>
      <c r="J1733" t="str">
        <f ca="1">IF(C1733=1,60*SummonTypeTable!$Q$2-OFFSET(I1733,0,-4),
IF(I1733&lt;&gt;OFFSET(I1733,-1,0),OFFSET(I1733,-1,0)-OFFSET(I1733,0,-4),""))</f>
        <v/>
      </c>
      <c r="K1733" t="str">
        <f ca="1">IF(C1733=1,60*SummonTypeTable!$Q$2/OFFSET(I1733,0,-4),
IF(I1733&lt;&gt;OFFSET(I1733,-1,0),OFFSET(I1733,-1,0)/OFFSET(I1733,0,-4),""))</f>
        <v/>
      </c>
      <c r="L1733" t="str">
        <f t="shared" ca="1" si="321"/>
        <v>it</v>
      </c>
      <c r="M1733" t="s">
        <v>139</v>
      </c>
      <c r="N1733" t="s">
        <v>138</v>
      </c>
      <c r="O1733">
        <v>1</v>
      </c>
      <c r="P1733" t="str">
        <f t="shared" si="326"/>
        <v/>
      </c>
      <c r="Q1733" t="str">
        <f t="shared" ca="1" si="333"/>
        <v>cu</v>
      </c>
      <c r="R1733" t="s">
        <v>81</v>
      </c>
      <c r="S1733" t="s">
        <v>147</v>
      </c>
      <c r="T1733">
        <v>775</v>
      </c>
      <c r="U1733" t="str">
        <f t="shared" ca="1" si="332"/>
        <v>it</v>
      </c>
      <c r="V1733" t="str">
        <f t="shared" si="327"/>
        <v>Cash_sSpellGacha</v>
      </c>
      <c r="W1733">
        <f t="shared" si="328"/>
        <v>1</v>
      </c>
      <c r="X1733" t="str">
        <f t="shared" ca="1" si="329"/>
        <v>cu</v>
      </c>
      <c r="Y1733" t="str">
        <f t="shared" si="330"/>
        <v>GO</v>
      </c>
      <c r="Z1733">
        <f t="shared" si="331"/>
        <v>775</v>
      </c>
    </row>
    <row r="1734" spans="1:26">
      <c r="A1734" t="str">
        <f t="shared" si="324"/>
        <v>rt6</v>
      </c>
      <c r="B1734" t="str">
        <f t="shared" si="325"/>
        <v>루틴6</v>
      </c>
      <c r="C1734">
        <v>29</v>
      </c>
      <c r="D1734">
        <v>8</v>
      </c>
      <c r="E1734">
        <f t="shared" ca="1" si="320"/>
        <v>252</v>
      </c>
      <c r="F1734">
        <f ca="1">(60+SUMIF(OFFSET(N1734,-$C1734+1,0,$C1734),"EN",OFFSET(O1734,-$C1734+1,0,$C1734)))*SummonTypeTable!$Q$2</f>
        <v>320</v>
      </c>
      <c r="G1734">
        <f ca="1">IF(C1734=1,60*SummonTypeTable!$Q$2-OFFSET(F1734,0,-1),
IF(F1734&lt;&gt;OFFSET(F1734,-1,0),OFFSET(F1734,-1,0)-OFFSET(F1734,0,-1),""))</f>
        <v>24.666666666666629</v>
      </c>
      <c r="H1734">
        <f ca="1">IF(C1734=1,60*SummonTypeTable!$Q$2/OFFSET(F1734,0,-1),
IF(F1734&lt;&gt;OFFSET(F1734,-1,0),OFFSET(F1734,-1,0)/OFFSET(F1734,0,-1),""))</f>
        <v>1.0978835978835977</v>
      </c>
      <c r="I1734">
        <f ca="1">(60+SUMIF(OFFSET(N1734,-$C1734+1,0,$C1734),"EN",OFFSET(O1734,-$C1734+1,0,$C1734))+SUMIF(OFFSET(S1734,-$C1734+1,0,$C1734),"EN",OFFSET(T1734,-$C1734+1,0,$C1734)))*SummonTypeTable!$Q$2</f>
        <v>320</v>
      </c>
      <c r="J1734">
        <f ca="1">IF(C1734=1,60*SummonTypeTable!$Q$2-OFFSET(I1734,0,-4),
IF(I1734&lt;&gt;OFFSET(I1734,-1,0),OFFSET(I1734,-1,0)-OFFSET(I1734,0,-4),""))</f>
        <v>24.666666666666629</v>
      </c>
      <c r="K1734">
        <f ca="1">IF(C1734=1,60*SummonTypeTable!$Q$2/OFFSET(I1734,0,-4),
IF(I1734&lt;&gt;OFFSET(I1734,-1,0),OFFSET(I1734,-1,0)/OFFSET(I1734,0,-4),""))</f>
        <v>1.0978835978835977</v>
      </c>
      <c r="L1734" t="str">
        <f t="shared" ca="1" si="321"/>
        <v>cu</v>
      </c>
      <c r="M1734" t="s">
        <v>81</v>
      </c>
      <c r="N1734" t="s">
        <v>146</v>
      </c>
      <c r="O1734">
        <v>65</v>
      </c>
      <c r="P1734" t="str">
        <f t="shared" si="326"/>
        <v>에너지너무많음</v>
      </c>
      <c r="Q1734" t="str">
        <f t="shared" ca="1" si="333"/>
        <v>cu</v>
      </c>
      <c r="R1734" t="s">
        <v>81</v>
      </c>
      <c r="S1734" t="s">
        <v>147</v>
      </c>
      <c r="T1734">
        <v>800</v>
      </c>
      <c r="U1734" t="str">
        <f t="shared" ca="1" si="332"/>
        <v>cu</v>
      </c>
      <c r="V1734" t="str">
        <f t="shared" si="327"/>
        <v>EN</v>
      </c>
      <c r="W1734">
        <f t="shared" si="328"/>
        <v>65</v>
      </c>
      <c r="X1734" t="str">
        <f t="shared" ca="1" si="329"/>
        <v>cu</v>
      </c>
      <c r="Y1734" t="str">
        <f t="shared" si="330"/>
        <v>GO</v>
      </c>
      <c r="Z1734">
        <f t="shared" si="331"/>
        <v>800</v>
      </c>
    </row>
    <row r="1735" spans="1:26">
      <c r="A1735" t="str">
        <f t="shared" si="324"/>
        <v>rt6</v>
      </c>
      <c r="B1735" t="str">
        <f t="shared" si="325"/>
        <v>루틴6</v>
      </c>
      <c r="C1735">
        <v>30</v>
      </c>
      <c r="D1735">
        <v>48</v>
      </c>
      <c r="E1735">
        <f t="shared" ref="E1735:E1798" ca="1" si="334">IF(A1735&lt;&gt;OFFSET(A1735,-1,0),D1735,OFFSET(E1735,-1,0)+D1735)</f>
        <v>300</v>
      </c>
      <c r="F1735">
        <f ca="1">(60+SUMIF(OFFSET(N1735,-$C1735+1,0,$C1735),"EN",OFFSET(O1735,-$C1735+1,0,$C1735)))*SummonTypeTable!$Q$2</f>
        <v>320</v>
      </c>
      <c r="G1735" t="str">
        <f ca="1">IF(C1735=1,60*SummonTypeTable!$Q$2-OFFSET(F1735,0,-1),
IF(F1735&lt;&gt;OFFSET(F1735,-1,0),OFFSET(F1735,-1,0)-OFFSET(F1735,0,-1),""))</f>
        <v/>
      </c>
      <c r="H1735" t="str">
        <f ca="1">IF(C1735=1,60*SummonTypeTable!$Q$2/OFFSET(F1735,0,-1),
IF(F1735&lt;&gt;OFFSET(F1735,-1,0),OFFSET(F1735,-1,0)/OFFSET(F1735,0,-1),""))</f>
        <v/>
      </c>
      <c r="I1735">
        <f ca="1">(60+SUMIF(OFFSET(N1735,-$C1735+1,0,$C1735),"EN",OFFSET(O1735,-$C1735+1,0,$C1735))+SUMIF(OFFSET(S1735,-$C1735+1,0,$C1735),"EN",OFFSET(T1735,-$C1735+1,0,$C1735)))*SummonTypeTable!$Q$2</f>
        <v>320</v>
      </c>
      <c r="J1735" t="str">
        <f ca="1">IF(C1735=1,60*SummonTypeTable!$Q$2-OFFSET(I1735,0,-4),
IF(I1735&lt;&gt;OFFSET(I1735,-1,0),OFFSET(I1735,-1,0)-OFFSET(I1735,0,-4),""))</f>
        <v/>
      </c>
      <c r="K1735" t="str">
        <f ca="1">IF(C1735=1,60*SummonTypeTable!$Q$2/OFFSET(I1735,0,-4),
IF(I1735&lt;&gt;OFFSET(I1735,-1,0),OFFSET(I1735,-1,0)/OFFSET(I1735,0,-4),""))</f>
        <v/>
      </c>
      <c r="L1735" t="str">
        <f t="shared" ca="1" si="321"/>
        <v>cu</v>
      </c>
      <c r="M1735" t="s">
        <v>81</v>
      </c>
      <c r="N1735" t="s">
        <v>147</v>
      </c>
      <c r="O1735">
        <v>1650</v>
      </c>
      <c r="P1735" t="str">
        <f t="shared" si="326"/>
        <v/>
      </c>
      <c r="Q1735" t="str">
        <f t="shared" ca="1" si="333"/>
        <v>cu</v>
      </c>
      <c r="R1735" t="s">
        <v>81</v>
      </c>
      <c r="S1735" t="s">
        <v>147</v>
      </c>
      <c r="T1735">
        <v>825</v>
      </c>
      <c r="U1735" t="str">
        <f t="shared" ca="1" si="332"/>
        <v>cu</v>
      </c>
      <c r="V1735" t="str">
        <f t="shared" si="327"/>
        <v>GO</v>
      </c>
      <c r="W1735">
        <f t="shared" si="328"/>
        <v>1650</v>
      </c>
      <c r="X1735" t="str">
        <f t="shared" ca="1" si="329"/>
        <v>cu</v>
      </c>
      <c r="Y1735" t="str">
        <f t="shared" si="330"/>
        <v>GO</v>
      </c>
      <c r="Z1735">
        <f t="shared" si="331"/>
        <v>825</v>
      </c>
    </row>
    <row r="1736" spans="1:26">
      <c r="A1736" t="str">
        <f t="shared" si="324"/>
        <v>rt6</v>
      </c>
      <c r="B1736" t="str">
        <f t="shared" si="325"/>
        <v>루틴6</v>
      </c>
      <c r="C1736">
        <v>31</v>
      </c>
      <c r="D1736">
        <v>4</v>
      </c>
      <c r="E1736">
        <f t="shared" ca="1" si="334"/>
        <v>304</v>
      </c>
      <c r="F1736">
        <f ca="1">(60+SUMIF(OFFSET(N1736,-$C1736+1,0,$C1736),"EN",OFFSET(O1736,-$C1736+1,0,$C1736)))*SummonTypeTable!$Q$2</f>
        <v>320</v>
      </c>
      <c r="G1736" t="str">
        <f ca="1">IF(C1736=1,60*SummonTypeTable!$Q$2-OFFSET(F1736,0,-1),
IF(F1736&lt;&gt;OFFSET(F1736,-1,0),OFFSET(F1736,-1,0)-OFFSET(F1736,0,-1),""))</f>
        <v/>
      </c>
      <c r="H1736" t="str">
        <f ca="1">IF(C1736=1,60*SummonTypeTable!$Q$2/OFFSET(F1736,0,-1),
IF(F1736&lt;&gt;OFFSET(F1736,-1,0),OFFSET(F1736,-1,0)/OFFSET(F1736,0,-1),""))</f>
        <v/>
      </c>
      <c r="I1736">
        <f ca="1">(60+SUMIF(OFFSET(N1736,-$C1736+1,0,$C1736),"EN",OFFSET(O1736,-$C1736+1,0,$C1736))+SUMIF(OFFSET(S1736,-$C1736+1,0,$C1736),"EN",OFFSET(T1736,-$C1736+1,0,$C1736)))*SummonTypeTable!$Q$2</f>
        <v>320</v>
      </c>
      <c r="J1736" t="str">
        <f ca="1">IF(C1736=1,60*SummonTypeTable!$Q$2-OFFSET(I1736,0,-4),
IF(I1736&lt;&gt;OFFSET(I1736,-1,0),OFFSET(I1736,-1,0)-OFFSET(I1736,0,-4),""))</f>
        <v/>
      </c>
      <c r="K1736" t="str">
        <f ca="1">IF(C1736=1,60*SummonTypeTable!$Q$2/OFFSET(I1736,0,-4),
IF(I1736&lt;&gt;OFFSET(I1736,-1,0),OFFSET(I1736,-1,0)/OFFSET(I1736,0,-4),""))</f>
        <v/>
      </c>
      <c r="L1736" t="str">
        <f t="shared" ca="1" si="321"/>
        <v>cu</v>
      </c>
      <c r="M1736" t="s">
        <v>81</v>
      </c>
      <c r="N1736" t="s">
        <v>153</v>
      </c>
      <c r="O1736">
        <v>6</v>
      </c>
      <c r="P1736" t="str">
        <f t="shared" si="326"/>
        <v/>
      </c>
      <c r="Q1736" t="str">
        <f t="shared" ca="1" si="333"/>
        <v>cu</v>
      </c>
      <c r="R1736" t="s">
        <v>81</v>
      </c>
      <c r="S1736" t="s">
        <v>153</v>
      </c>
      <c r="T1736">
        <v>2</v>
      </c>
      <c r="U1736" t="str">
        <f t="shared" ca="1" si="332"/>
        <v>cu</v>
      </c>
      <c r="V1736" t="str">
        <f t="shared" si="327"/>
        <v>DI</v>
      </c>
      <c r="W1736">
        <f t="shared" si="328"/>
        <v>6</v>
      </c>
      <c r="X1736" t="str">
        <f t="shared" ca="1" si="329"/>
        <v>cu</v>
      </c>
      <c r="Y1736" t="str">
        <f t="shared" si="330"/>
        <v>DI</v>
      </c>
      <c r="Z1736">
        <f t="shared" si="331"/>
        <v>2</v>
      </c>
    </row>
    <row r="1737" spans="1:26">
      <c r="A1737" t="str">
        <f t="shared" si="324"/>
        <v>rt6</v>
      </c>
      <c r="B1737" t="str">
        <f t="shared" si="325"/>
        <v>루틴6</v>
      </c>
      <c r="C1737">
        <v>32</v>
      </c>
      <c r="D1737">
        <v>30</v>
      </c>
      <c r="E1737">
        <f t="shared" ca="1" si="334"/>
        <v>334</v>
      </c>
      <c r="F1737">
        <f ca="1">(60+SUMIF(OFFSET(N1737,-$C1737+1,0,$C1737),"EN",OFFSET(O1737,-$C1737+1,0,$C1737)))*SummonTypeTable!$Q$2</f>
        <v>320</v>
      </c>
      <c r="G1737" t="str">
        <f ca="1">IF(C1737=1,60*SummonTypeTable!$Q$2-OFFSET(F1737,0,-1),
IF(F1737&lt;&gt;OFFSET(F1737,-1,0),OFFSET(F1737,-1,0)-OFFSET(F1737,0,-1),""))</f>
        <v/>
      </c>
      <c r="H1737" t="str">
        <f ca="1">IF(C1737=1,60*SummonTypeTable!$Q$2/OFFSET(F1737,0,-1),
IF(F1737&lt;&gt;OFFSET(F1737,-1,0),OFFSET(F1737,-1,0)/OFFSET(F1737,0,-1),""))</f>
        <v/>
      </c>
      <c r="I1737">
        <f ca="1">(60+SUMIF(OFFSET(N1737,-$C1737+1,0,$C1737),"EN",OFFSET(O1737,-$C1737+1,0,$C1737))+SUMIF(OFFSET(S1737,-$C1737+1,0,$C1737),"EN",OFFSET(T1737,-$C1737+1,0,$C1737)))*SummonTypeTable!$Q$2</f>
        <v>320</v>
      </c>
      <c r="J1737" t="str">
        <f ca="1">IF(C1737=1,60*SummonTypeTable!$Q$2-OFFSET(I1737,0,-4),
IF(I1737&lt;&gt;OFFSET(I1737,-1,0),OFFSET(I1737,-1,0)-OFFSET(I1737,0,-4),""))</f>
        <v/>
      </c>
      <c r="K1737" t="str">
        <f ca="1">IF(C1737=1,60*SummonTypeTable!$Q$2/OFFSET(I1737,0,-4),
IF(I1737&lt;&gt;OFFSET(I1737,-1,0),OFFSET(I1737,-1,0)/OFFSET(I1737,0,-4),""))</f>
        <v/>
      </c>
      <c r="L1737" t="str">
        <f t="shared" ca="1" si="321"/>
        <v>cu</v>
      </c>
      <c r="M1737" t="s">
        <v>81</v>
      </c>
      <c r="N1737" t="s">
        <v>147</v>
      </c>
      <c r="O1737">
        <v>1750</v>
      </c>
      <c r="P1737" t="str">
        <f t="shared" si="326"/>
        <v/>
      </c>
      <c r="Q1737" t="str">
        <f t="shared" ca="1" si="333"/>
        <v>cu</v>
      </c>
      <c r="R1737" t="s">
        <v>81</v>
      </c>
      <c r="S1737" t="s">
        <v>147</v>
      </c>
      <c r="T1737">
        <v>875</v>
      </c>
      <c r="U1737" t="str">
        <f t="shared" ca="1" si="332"/>
        <v>cu</v>
      </c>
      <c r="V1737" t="str">
        <f t="shared" si="327"/>
        <v>GO</v>
      </c>
      <c r="W1737">
        <f t="shared" si="328"/>
        <v>1750</v>
      </c>
      <c r="X1737" t="str">
        <f t="shared" ca="1" si="329"/>
        <v>cu</v>
      </c>
      <c r="Y1737" t="str">
        <f t="shared" si="330"/>
        <v>GO</v>
      </c>
      <c r="Z1737">
        <f t="shared" si="331"/>
        <v>875</v>
      </c>
    </row>
    <row r="1738" spans="1:26">
      <c r="A1738" t="str">
        <f t="shared" si="324"/>
        <v>rt6</v>
      </c>
      <c r="B1738" t="str">
        <f t="shared" si="325"/>
        <v>루틴6</v>
      </c>
      <c r="C1738">
        <v>33</v>
      </c>
      <c r="D1738">
        <v>8</v>
      </c>
      <c r="E1738">
        <f t="shared" ca="1" si="334"/>
        <v>342</v>
      </c>
      <c r="F1738">
        <f ca="1">(60+SUMIF(OFFSET(N1738,-$C1738+1,0,$C1738),"EN",OFFSET(O1738,-$C1738+1,0,$C1738)))*SummonTypeTable!$Q$2</f>
        <v>320</v>
      </c>
      <c r="G1738" t="str">
        <f ca="1">IF(C1738=1,60*SummonTypeTable!$Q$2-OFFSET(F1738,0,-1),
IF(F1738&lt;&gt;OFFSET(F1738,-1,0),OFFSET(F1738,-1,0)-OFFSET(F1738,0,-1),""))</f>
        <v/>
      </c>
      <c r="H1738" t="str">
        <f ca="1">IF(C1738=1,60*SummonTypeTable!$Q$2/OFFSET(F1738,0,-1),
IF(F1738&lt;&gt;OFFSET(F1738,-1,0),OFFSET(F1738,-1,0)/OFFSET(F1738,0,-1),""))</f>
        <v/>
      </c>
      <c r="I1738">
        <f ca="1">(60+SUMIF(OFFSET(N1738,-$C1738+1,0,$C1738),"EN",OFFSET(O1738,-$C1738+1,0,$C1738))+SUMIF(OFFSET(S1738,-$C1738+1,0,$C1738),"EN",OFFSET(T1738,-$C1738+1,0,$C1738)))*SummonTypeTable!$Q$2</f>
        <v>320</v>
      </c>
      <c r="J1738" t="str">
        <f ca="1">IF(C1738=1,60*SummonTypeTable!$Q$2-OFFSET(I1738,0,-4),
IF(I1738&lt;&gt;OFFSET(I1738,-1,0),OFFSET(I1738,-1,0)-OFFSET(I1738,0,-4),""))</f>
        <v/>
      </c>
      <c r="K1738" t="str">
        <f ca="1">IF(C1738=1,60*SummonTypeTable!$Q$2/OFFSET(I1738,0,-4),
IF(I1738&lt;&gt;OFFSET(I1738,-1,0),OFFSET(I1738,-1,0)/OFFSET(I1738,0,-4),""))</f>
        <v/>
      </c>
      <c r="L1738" t="str">
        <f t="shared" ca="1" si="321"/>
        <v>it</v>
      </c>
      <c r="M1738" t="s">
        <v>139</v>
      </c>
      <c r="N1738" t="s">
        <v>138</v>
      </c>
      <c r="O1738">
        <v>1</v>
      </c>
      <c r="P1738" t="str">
        <f t="shared" si="326"/>
        <v/>
      </c>
      <c r="Q1738" t="str">
        <f t="shared" ca="1" si="333"/>
        <v>cu</v>
      </c>
      <c r="R1738" t="s">
        <v>81</v>
      </c>
      <c r="S1738" t="s">
        <v>147</v>
      </c>
      <c r="T1738">
        <v>900</v>
      </c>
      <c r="U1738" t="str">
        <f t="shared" ca="1" si="332"/>
        <v>it</v>
      </c>
      <c r="V1738" t="str">
        <f t="shared" si="327"/>
        <v>Cash_sSpellGacha</v>
      </c>
      <c r="W1738">
        <f t="shared" si="328"/>
        <v>1</v>
      </c>
      <c r="X1738" t="str">
        <f t="shared" ca="1" si="329"/>
        <v>cu</v>
      </c>
      <c r="Y1738" t="str">
        <f t="shared" si="330"/>
        <v>GO</v>
      </c>
      <c r="Z1738">
        <f t="shared" si="331"/>
        <v>900</v>
      </c>
    </row>
    <row r="1739" spans="1:26">
      <c r="A1739" t="str">
        <f t="shared" si="324"/>
        <v>rt6</v>
      </c>
      <c r="B1739" t="str">
        <f t="shared" si="325"/>
        <v>루틴6</v>
      </c>
      <c r="C1739">
        <v>34</v>
      </c>
      <c r="D1739">
        <v>22</v>
      </c>
      <c r="E1739">
        <f t="shared" ca="1" si="334"/>
        <v>364</v>
      </c>
      <c r="F1739">
        <f ca="1">(60+SUMIF(OFFSET(N1739,-$C1739+1,0,$C1739),"EN",OFFSET(O1739,-$C1739+1,0,$C1739)))*SummonTypeTable!$Q$2</f>
        <v>360</v>
      </c>
      <c r="G1739">
        <f ca="1">IF(C1739=1,60*SummonTypeTable!$Q$2-OFFSET(F1739,0,-1),
IF(F1739&lt;&gt;OFFSET(F1739,-1,0),OFFSET(F1739,-1,0)-OFFSET(F1739,0,-1),""))</f>
        <v>-44</v>
      </c>
      <c r="H1739">
        <f ca="1">IF(C1739=1,60*SummonTypeTable!$Q$2/OFFSET(F1739,0,-1),
IF(F1739&lt;&gt;OFFSET(F1739,-1,0),OFFSET(F1739,-1,0)/OFFSET(F1739,0,-1),""))</f>
        <v>0.87912087912087911</v>
      </c>
      <c r="I1739">
        <f ca="1">(60+SUMIF(OFFSET(N1739,-$C1739+1,0,$C1739),"EN",OFFSET(O1739,-$C1739+1,0,$C1739))+SUMIF(OFFSET(S1739,-$C1739+1,0,$C1739),"EN",OFFSET(T1739,-$C1739+1,0,$C1739)))*SummonTypeTable!$Q$2</f>
        <v>360</v>
      </c>
      <c r="J1739">
        <f ca="1">IF(C1739=1,60*SummonTypeTable!$Q$2-OFFSET(I1739,0,-4),
IF(I1739&lt;&gt;OFFSET(I1739,-1,0),OFFSET(I1739,-1,0)-OFFSET(I1739,0,-4),""))</f>
        <v>-44</v>
      </c>
      <c r="K1739">
        <f ca="1">IF(C1739=1,60*SummonTypeTable!$Q$2/OFFSET(I1739,0,-4),
IF(I1739&lt;&gt;OFFSET(I1739,-1,0),OFFSET(I1739,-1,0)/OFFSET(I1739,0,-4),""))</f>
        <v>0.87912087912087911</v>
      </c>
      <c r="L1739" t="str">
        <f t="shared" ca="1" si="321"/>
        <v>cu</v>
      </c>
      <c r="M1739" t="s">
        <v>81</v>
      </c>
      <c r="N1739" t="s">
        <v>146</v>
      </c>
      <c r="O1739">
        <v>60</v>
      </c>
      <c r="P1739" t="str">
        <f t="shared" si="326"/>
        <v>에너지너무많음</v>
      </c>
      <c r="Q1739" t="str">
        <f t="shared" ca="1" si="333"/>
        <v>cu</v>
      </c>
      <c r="R1739" t="s">
        <v>81</v>
      </c>
      <c r="S1739" t="s">
        <v>147</v>
      </c>
      <c r="T1739">
        <v>925</v>
      </c>
      <c r="U1739" t="str">
        <f t="shared" ca="1" si="332"/>
        <v>cu</v>
      </c>
      <c r="V1739" t="str">
        <f t="shared" si="327"/>
        <v>EN</v>
      </c>
      <c r="W1739">
        <f t="shared" si="328"/>
        <v>60</v>
      </c>
      <c r="X1739" t="str">
        <f t="shared" ca="1" si="329"/>
        <v>cu</v>
      </c>
      <c r="Y1739" t="str">
        <f t="shared" si="330"/>
        <v>GO</v>
      </c>
      <c r="Z1739">
        <f t="shared" si="331"/>
        <v>925</v>
      </c>
    </row>
    <row r="1740" spans="1:26">
      <c r="A1740" t="str">
        <f t="shared" si="324"/>
        <v>rt6</v>
      </c>
      <c r="B1740" t="str">
        <f t="shared" si="325"/>
        <v>루틴6</v>
      </c>
      <c r="C1740">
        <v>35</v>
      </c>
      <c r="D1740">
        <v>39</v>
      </c>
      <c r="E1740">
        <f t="shared" ca="1" si="334"/>
        <v>403</v>
      </c>
      <c r="F1740">
        <f ca="1">(60+SUMIF(OFFSET(N1740,-$C1740+1,0,$C1740),"EN",OFFSET(O1740,-$C1740+1,0,$C1740)))*SummonTypeTable!$Q$2</f>
        <v>360</v>
      </c>
      <c r="G1740" t="str">
        <f ca="1">IF(C1740=1,60*SummonTypeTable!$Q$2-OFFSET(F1740,0,-1),
IF(F1740&lt;&gt;OFFSET(F1740,-1,0),OFFSET(F1740,-1,0)-OFFSET(F1740,0,-1),""))</f>
        <v/>
      </c>
      <c r="H1740" t="str">
        <f ca="1">IF(C1740=1,60*SummonTypeTable!$Q$2/OFFSET(F1740,0,-1),
IF(F1740&lt;&gt;OFFSET(F1740,-1,0),OFFSET(F1740,-1,0)/OFFSET(F1740,0,-1),""))</f>
        <v/>
      </c>
      <c r="I1740">
        <f ca="1">(60+SUMIF(OFFSET(N1740,-$C1740+1,0,$C1740),"EN",OFFSET(O1740,-$C1740+1,0,$C1740))+SUMIF(OFFSET(S1740,-$C1740+1,0,$C1740),"EN",OFFSET(T1740,-$C1740+1,0,$C1740)))*SummonTypeTable!$Q$2</f>
        <v>360</v>
      </c>
      <c r="J1740" t="str">
        <f ca="1">IF(C1740=1,60*SummonTypeTable!$Q$2-OFFSET(I1740,0,-4),
IF(I1740&lt;&gt;OFFSET(I1740,-1,0),OFFSET(I1740,-1,0)-OFFSET(I1740,0,-4),""))</f>
        <v/>
      </c>
      <c r="K1740" t="str">
        <f ca="1">IF(C1740=1,60*SummonTypeTable!$Q$2/OFFSET(I1740,0,-4),
IF(I1740&lt;&gt;OFFSET(I1740,-1,0),OFFSET(I1740,-1,0)/OFFSET(I1740,0,-4),""))</f>
        <v/>
      </c>
      <c r="L1740" t="str">
        <f t="shared" ca="1" si="321"/>
        <v>cu</v>
      </c>
      <c r="M1740" t="s">
        <v>81</v>
      </c>
      <c r="N1740" t="s">
        <v>147</v>
      </c>
      <c r="O1740">
        <v>1900</v>
      </c>
      <c r="P1740" t="str">
        <f t="shared" si="326"/>
        <v/>
      </c>
      <c r="Q1740" t="str">
        <f t="shared" ca="1" si="333"/>
        <v>cu</v>
      </c>
      <c r="R1740" t="s">
        <v>81</v>
      </c>
      <c r="S1740" t="s">
        <v>147</v>
      </c>
      <c r="T1740">
        <v>950</v>
      </c>
      <c r="U1740" t="str">
        <f t="shared" ca="1" si="332"/>
        <v>cu</v>
      </c>
      <c r="V1740" t="str">
        <f t="shared" si="327"/>
        <v>GO</v>
      </c>
      <c r="W1740">
        <f t="shared" si="328"/>
        <v>1900</v>
      </c>
      <c r="X1740" t="str">
        <f t="shared" ca="1" si="329"/>
        <v>cu</v>
      </c>
      <c r="Y1740" t="str">
        <f t="shared" si="330"/>
        <v>GO</v>
      </c>
      <c r="Z1740">
        <f t="shared" si="331"/>
        <v>950</v>
      </c>
    </row>
    <row r="1741" spans="1:26">
      <c r="A1741" t="str">
        <f t="shared" si="324"/>
        <v>rt6</v>
      </c>
      <c r="B1741" t="str">
        <f t="shared" si="325"/>
        <v>루틴6</v>
      </c>
      <c r="C1741">
        <v>36</v>
      </c>
      <c r="D1741">
        <v>12</v>
      </c>
      <c r="E1741">
        <f t="shared" ca="1" si="334"/>
        <v>415</v>
      </c>
      <c r="F1741">
        <f ca="1">(60+SUMIF(OFFSET(N1741,-$C1741+1,0,$C1741),"EN",OFFSET(O1741,-$C1741+1,0,$C1741)))*SummonTypeTable!$Q$2</f>
        <v>360</v>
      </c>
      <c r="G1741" t="str">
        <f ca="1">IF(C1741=1,60*SummonTypeTable!$Q$2-OFFSET(F1741,0,-1),
IF(F1741&lt;&gt;OFFSET(F1741,-1,0),OFFSET(F1741,-1,0)-OFFSET(F1741,0,-1),""))</f>
        <v/>
      </c>
      <c r="H1741" t="str">
        <f ca="1">IF(C1741=1,60*SummonTypeTable!$Q$2/OFFSET(F1741,0,-1),
IF(F1741&lt;&gt;OFFSET(F1741,-1,0),OFFSET(F1741,-1,0)/OFFSET(F1741,0,-1),""))</f>
        <v/>
      </c>
      <c r="I1741">
        <f ca="1">(60+SUMIF(OFFSET(N1741,-$C1741+1,0,$C1741),"EN",OFFSET(O1741,-$C1741+1,0,$C1741))+SUMIF(OFFSET(S1741,-$C1741+1,0,$C1741),"EN",OFFSET(T1741,-$C1741+1,0,$C1741)))*SummonTypeTable!$Q$2</f>
        <v>360</v>
      </c>
      <c r="J1741" t="str">
        <f ca="1">IF(C1741=1,60*SummonTypeTable!$Q$2-OFFSET(I1741,0,-4),
IF(I1741&lt;&gt;OFFSET(I1741,-1,0),OFFSET(I1741,-1,0)-OFFSET(I1741,0,-4),""))</f>
        <v/>
      </c>
      <c r="K1741" t="str">
        <f ca="1">IF(C1741=1,60*SummonTypeTable!$Q$2/OFFSET(I1741,0,-4),
IF(I1741&lt;&gt;OFFSET(I1741,-1,0),OFFSET(I1741,-1,0)/OFFSET(I1741,0,-4),""))</f>
        <v/>
      </c>
      <c r="L1741" t="str">
        <f t="shared" ca="1" si="321"/>
        <v>it</v>
      </c>
      <c r="M1741" t="s">
        <v>139</v>
      </c>
      <c r="N1741" t="s">
        <v>138</v>
      </c>
      <c r="O1741">
        <v>2</v>
      </c>
      <c r="P1741" t="str">
        <f t="shared" si="326"/>
        <v/>
      </c>
      <c r="Q1741" t="str">
        <f t="shared" ca="1" si="333"/>
        <v>cu</v>
      </c>
      <c r="R1741" t="s">
        <v>81</v>
      </c>
      <c r="S1741" t="s">
        <v>147</v>
      </c>
      <c r="T1741">
        <v>975</v>
      </c>
      <c r="U1741" t="str">
        <f t="shared" ca="1" si="332"/>
        <v>it</v>
      </c>
      <c r="V1741" t="str">
        <f t="shared" si="327"/>
        <v>Cash_sSpellGacha</v>
      </c>
      <c r="W1741">
        <f t="shared" si="328"/>
        <v>2</v>
      </c>
      <c r="X1741" t="str">
        <f t="shared" ca="1" si="329"/>
        <v>cu</v>
      </c>
      <c r="Y1741" t="str">
        <f t="shared" si="330"/>
        <v>GO</v>
      </c>
      <c r="Z1741">
        <f t="shared" si="331"/>
        <v>975</v>
      </c>
    </row>
    <row r="1742" spans="1:26">
      <c r="A1742" t="str">
        <f t="shared" si="324"/>
        <v>rt6</v>
      </c>
      <c r="B1742" t="str">
        <f t="shared" si="325"/>
        <v>루틴6</v>
      </c>
      <c r="C1742">
        <v>37</v>
      </c>
      <c r="D1742">
        <v>17</v>
      </c>
      <c r="E1742">
        <f t="shared" ca="1" si="334"/>
        <v>432</v>
      </c>
      <c r="F1742">
        <f ca="1">(60+SUMIF(OFFSET(N1742,-$C1742+1,0,$C1742),"EN",OFFSET(O1742,-$C1742+1,0,$C1742)))*SummonTypeTable!$Q$2</f>
        <v>406.66666666666663</v>
      </c>
      <c r="G1742">
        <f ca="1">IF(C1742=1,60*SummonTypeTable!$Q$2-OFFSET(F1742,0,-1),
IF(F1742&lt;&gt;OFFSET(F1742,-1,0),OFFSET(F1742,-1,0)-OFFSET(F1742,0,-1),""))</f>
        <v>-72</v>
      </c>
      <c r="H1742">
        <f ca="1">IF(C1742=1,60*SummonTypeTable!$Q$2/OFFSET(F1742,0,-1),
IF(F1742&lt;&gt;OFFSET(F1742,-1,0),OFFSET(F1742,-1,0)/OFFSET(F1742,0,-1),""))</f>
        <v>0.83333333333333337</v>
      </c>
      <c r="I1742">
        <f ca="1">(60+SUMIF(OFFSET(N1742,-$C1742+1,0,$C1742),"EN",OFFSET(O1742,-$C1742+1,0,$C1742))+SUMIF(OFFSET(S1742,-$C1742+1,0,$C1742),"EN",OFFSET(T1742,-$C1742+1,0,$C1742)))*SummonTypeTable!$Q$2</f>
        <v>406.66666666666663</v>
      </c>
      <c r="J1742">
        <f ca="1">IF(C1742=1,60*SummonTypeTable!$Q$2-OFFSET(I1742,0,-4),
IF(I1742&lt;&gt;OFFSET(I1742,-1,0),OFFSET(I1742,-1,0)-OFFSET(I1742,0,-4),""))</f>
        <v>-72</v>
      </c>
      <c r="K1742">
        <f ca="1">IF(C1742=1,60*SummonTypeTable!$Q$2/OFFSET(I1742,0,-4),
IF(I1742&lt;&gt;OFFSET(I1742,-1,0),OFFSET(I1742,-1,0)/OFFSET(I1742,0,-4),""))</f>
        <v>0.83333333333333337</v>
      </c>
      <c r="L1742" t="str">
        <f t="shared" ref="L1742:L1805" ca="1" si="335">IF(ISBLANK(M1742),"",
VLOOKUP(M1742,OFFSET(INDIRECT("$A:$B"),0,MATCH(M$1&amp;"_Verify",INDIRECT("$1:$1"),0)-1),2,0)
)</f>
        <v>cu</v>
      </c>
      <c r="M1742" t="s">
        <v>81</v>
      </c>
      <c r="N1742" t="s">
        <v>146</v>
      </c>
      <c r="O1742">
        <v>70</v>
      </c>
      <c r="P1742" t="str">
        <f t="shared" si="326"/>
        <v>에너지너무많음</v>
      </c>
      <c r="Q1742" t="str">
        <f t="shared" ca="1" si="333"/>
        <v>cu</v>
      </c>
      <c r="R1742" t="s">
        <v>81</v>
      </c>
      <c r="S1742" t="s">
        <v>147</v>
      </c>
      <c r="T1742">
        <v>1000</v>
      </c>
      <c r="U1742" t="str">
        <f t="shared" ca="1" si="332"/>
        <v>cu</v>
      </c>
      <c r="V1742" t="str">
        <f t="shared" si="327"/>
        <v>EN</v>
      </c>
      <c r="W1742">
        <f t="shared" si="328"/>
        <v>70</v>
      </c>
      <c r="X1742" t="str">
        <f t="shared" ca="1" si="329"/>
        <v>cu</v>
      </c>
      <c r="Y1742" t="str">
        <f t="shared" si="330"/>
        <v>GO</v>
      </c>
      <c r="Z1742">
        <f t="shared" si="331"/>
        <v>1000</v>
      </c>
    </row>
    <row r="1743" spans="1:26">
      <c r="A1743" t="str">
        <f t="shared" si="324"/>
        <v>rt6</v>
      </c>
      <c r="B1743" t="str">
        <f t="shared" si="325"/>
        <v>루틴6</v>
      </c>
      <c r="C1743">
        <v>38</v>
      </c>
      <c r="D1743">
        <v>22</v>
      </c>
      <c r="E1743">
        <f t="shared" ca="1" si="334"/>
        <v>454</v>
      </c>
      <c r="F1743">
        <f ca="1">(60+SUMIF(OFFSET(N1743,-$C1743+1,0,$C1743),"EN",OFFSET(O1743,-$C1743+1,0,$C1743)))*SummonTypeTable!$Q$2</f>
        <v>406.66666666666663</v>
      </c>
      <c r="G1743" t="str">
        <f ca="1">IF(C1743=1,60*SummonTypeTable!$Q$2-OFFSET(F1743,0,-1),
IF(F1743&lt;&gt;OFFSET(F1743,-1,0),OFFSET(F1743,-1,0)-OFFSET(F1743,0,-1),""))</f>
        <v/>
      </c>
      <c r="H1743" t="str">
        <f ca="1">IF(C1743=1,60*SummonTypeTable!$Q$2/OFFSET(F1743,0,-1),
IF(F1743&lt;&gt;OFFSET(F1743,-1,0),OFFSET(F1743,-1,0)/OFFSET(F1743,0,-1),""))</f>
        <v/>
      </c>
      <c r="I1743">
        <f ca="1">(60+SUMIF(OFFSET(N1743,-$C1743+1,0,$C1743),"EN",OFFSET(O1743,-$C1743+1,0,$C1743))+SUMIF(OFFSET(S1743,-$C1743+1,0,$C1743),"EN",OFFSET(T1743,-$C1743+1,0,$C1743)))*SummonTypeTable!$Q$2</f>
        <v>406.66666666666663</v>
      </c>
      <c r="J1743" t="str">
        <f ca="1">IF(C1743=1,60*SummonTypeTable!$Q$2-OFFSET(I1743,0,-4),
IF(I1743&lt;&gt;OFFSET(I1743,-1,0),OFFSET(I1743,-1,0)-OFFSET(I1743,0,-4),""))</f>
        <v/>
      </c>
      <c r="K1743" t="str">
        <f ca="1">IF(C1743=1,60*SummonTypeTable!$Q$2/OFFSET(I1743,0,-4),
IF(I1743&lt;&gt;OFFSET(I1743,-1,0),OFFSET(I1743,-1,0)/OFFSET(I1743,0,-4),""))</f>
        <v/>
      </c>
      <c r="L1743" t="str">
        <f t="shared" ca="1" si="335"/>
        <v>cu</v>
      </c>
      <c r="M1743" t="s">
        <v>81</v>
      </c>
      <c r="N1743" t="s">
        <v>147</v>
      </c>
      <c r="O1743">
        <v>2050</v>
      </c>
      <c r="P1743" t="str">
        <f t="shared" si="326"/>
        <v/>
      </c>
      <c r="Q1743" t="str">
        <f t="shared" ca="1" si="333"/>
        <v>cu</v>
      </c>
      <c r="R1743" t="s">
        <v>81</v>
      </c>
      <c r="S1743" t="s">
        <v>147</v>
      </c>
      <c r="T1743">
        <v>1025</v>
      </c>
      <c r="U1743" t="str">
        <f t="shared" ca="1" si="332"/>
        <v>cu</v>
      </c>
      <c r="V1743" t="str">
        <f t="shared" si="327"/>
        <v>GO</v>
      </c>
      <c r="W1743">
        <f t="shared" si="328"/>
        <v>2050</v>
      </c>
      <c r="X1743" t="str">
        <f t="shared" ca="1" si="329"/>
        <v>cu</v>
      </c>
      <c r="Y1743" t="str">
        <f t="shared" si="330"/>
        <v>GO</v>
      </c>
      <c r="Z1743">
        <f t="shared" si="331"/>
        <v>1025</v>
      </c>
    </row>
    <row r="1744" spans="1:26">
      <c r="A1744" t="str">
        <f t="shared" si="324"/>
        <v>rt6</v>
      </c>
      <c r="B1744" t="str">
        <f t="shared" si="325"/>
        <v>루틴6</v>
      </c>
      <c r="C1744">
        <v>39</v>
      </c>
      <c r="D1744">
        <v>5</v>
      </c>
      <c r="E1744">
        <f t="shared" ca="1" si="334"/>
        <v>459</v>
      </c>
      <c r="F1744">
        <f ca="1">(60+SUMIF(OFFSET(N1744,-$C1744+1,0,$C1744),"EN",OFFSET(O1744,-$C1744+1,0,$C1744)))*SummonTypeTable!$Q$2</f>
        <v>406.66666666666663</v>
      </c>
      <c r="G1744" t="str">
        <f ca="1">IF(C1744=1,60*SummonTypeTable!$Q$2-OFFSET(F1744,0,-1),
IF(F1744&lt;&gt;OFFSET(F1744,-1,0),OFFSET(F1744,-1,0)-OFFSET(F1744,0,-1),""))</f>
        <v/>
      </c>
      <c r="H1744" t="str">
        <f ca="1">IF(C1744=1,60*SummonTypeTable!$Q$2/OFFSET(F1744,0,-1),
IF(F1744&lt;&gt;OFFSET(F1744,-1,0),OFFSET(F1744,-1,0)/OFFSET(F1744,0,-1),""))</f>
        <v/>
      </c>
      <c r="I1744">
        <f ca="1">(60+SUMIF(OFFSET(N1744,-$C1744+1,0,$C1744),"EN",OFFSET(O1744,-$C1744+1,0,$C1744))+SUMIF(OFFSET(S1744,-$C1744+1,0,$C1744),"EN",OFFSET(T1744,-$C1744+1,0,$C1744)))*SummonTypeTable!$Q$2</f>
        <v>406.66666666666663</v>
      </c>
      <c r="J1744" t="str">
        <f ca="1">IF(C1744=1,60*SummonTypeTable!$Q$2-OFFSET(I1744,0,-4),
IF(I1744&lt;&gt;OFFSET(I1744,-1,0),OFFSET(I1744,-1,0)-OFFSET(I1744,0,-4),""))</f>
        <v/>
      </c>
      <c r="K1744" t="str">
        <f ca="1">IF(C1744=1,60*SummonTypeTable!$Q$2/OFFSET(I1744,0,-4),
IF(I1744&lt;&gt;OFFSET(I1744,-1,0),OFFSET(I1744,-1,0)/OFFSET(I1744,0,-4),""))</f>
        <v/>
      </c>
      <c r="L1744" t="str">
        <f t="shared" ca="1" si="335"/>
        <v>it</v>
      </c>
      <c r="M1744" t="s">
        <v>139</v>
      </c>
      <c r="N1744" t="s">
        <v>138</v>
      </c>
      <c r="O1744">
        <v>1</v>
      </c>
      <c r="P1744" t="str">
        <f t="shared" si="326"/>
        <v/>
      </c>
      <c r="Q1744" t="str">
        <f t="shared" ca="1" si="333"/>
        <v>cu</v>
      </c>
      <c r="R1744" t="s">
        <v>81</v>
      </c>
      <c r="S1744" t="s">
        <v>147</v>
      </c>
      <c r="T1744">
        <v>1050</v>
      </c>
      <c r="U1744" t="str">
        <f t="shared" ca="1" si="332"/>
        <v>it</v>
      </c>
      <c r="V1744" t="str">
        <f t="shared" si="327"/>
        <v>Cash_sSpellGacha</v>
      </c>
      <c r="W1744">
        <f t="shared" si="328"/>
        <v>1</v>
      </c>
      <c r="X1744" t="str">
        <f t="shared" ca="1" si="329"/>
        <v>cu</v>
      </c>
      <c r="Y1744" t="str">
        <f t="shared" si="330"/>
        <v>GO</v>
      </c>
      <c r="Z1744">
        <f t="shared" si="331"/>
        <v>1050</v>
      </c>
    </row>
    <row r="1745" spans="1:26">
      <c r="A1745" t="str">
        <f t="shared" si="324"/>
        <v>rt6</v>
      </c>
      <c r="B1745" t="str">
        <f t="shared" si="325"/>
        <v>루틴6</v>
      </c>
      <c r="C1745">
        <v>40</v>
      </c>
      <c r="D1745">
        <v>18</v>
      </c>
      <c r="E1745">
        <f t="shared" ca="1" si="334"/>
        <v>477</v>
      </c>
      <c r="F1745">
        <f ca="1">(60+SUMIF(OFFSET(N1745,-$C1745+1,0,$C1745),"EN",OFFSET(O1745,-$C1745+1,0,$C1745)))*SummonTypeTable!$Q$2</f>
        <v>406.66666666666663</v>
      </c>
      <c r="G1745" t="str">
        <f ca="1">IF(C1745=1,60*SummonTypeTable!$Q$2-OFFSET(F1745,0,-1),
IF(F1745&lt;&gt;OFFSET(F1745,-1,0),OFFSET(F1745,-1,0)-OFFSET(F1745,0,-1),""))</f>
        <v/>
      </c>
      <c r="H1745" t="str">
        <f ca="1">IF(C1745=1,60*SummonTypeTable!$Q$2/OFFSET(F1745,0,-1),
IF(F1745&lt;&gt;OFFSET(F1745,-1,0),OFFSET(F1745,-1,0)/OFFSET(F1745,0,-1),""))</f>
        <v/>
      </c>
      <c r="I1745">
        <f ca="1">(60+SUMIF(OFFSET(N1745,-$C1745+1,0,$C1745),"EN",OFFSET(O1745,-$C1745+1,0,$C1745))+SUMIF(OFFSET(S1745,-$C1745+1,0,$C1745),"EN",OFFSET(T1745,-$C1745+1,0,$C1745)))*SummonTypeTable!$Q$2</f>
        <v>406.66666666666663</v>
      </c>
      <c r="J1745" t="str">
        <f ca="1">IF(C1745=1,60*SummonTypeTable!$Q$2-OFFSET(I1745,0,-4),
IF(I1745&lt;&gt;OFFSET(I1745,-1,0),OFFSET(I1745,-1,0)-OFFSET(I1745,0,-4),""))</f>
        <v/>
      </c>
      <c r="K1745" t="str">
        <f ca="1">IF(C1745=1,60*SummonTypeTable!$Q$2/OFFSET(I1745,0,-4),
IF(I1745&lt;&gt;OFFSET(I1745,-1,0),OFFSET(I1745,-1,0)/OFFSET(I1745,0,-4),""))</f>
        <v/>
      </c>
      <c r="L1745" t="str">
        <f t="shared" ca="1" si="335"/>
        <v>cu</v>
      </c>
      <c r="M1745" t="s">
        <v>81</v>
      </c>
      <c r="N1745" t="s">
        <v>147</v>
      </c>
      <c r="O1745">
        <v>2150</v>
      </c>
      <c r="P1745" t="str">
        <f t="shared" si="326"/>
        <v/>
      </c>
      <c r="Q1745" t="str">
        <f t="shared" ca="1" si="333"/>
        <v>cu</v>
      </c>
      <c r="R1745" t="s">
        <v>81</v>
      </c>
      <c r="S1745" t="s">
        <v>147</v>
      </c>
      <c r="T1745">
        <v>1075</v>
      </c>
      <c r="U1745" t="str">
        <f t="shared" ca="1" si="332"/>
        <v>cu</v>
      </c>
      <c r="V1745" t="str">
        <f t="shared" si="327"/>
        <v>GO</v>
      </c>
      <c r="W1745">
        <f t="shared" si="328"/>
        <v>2150</v>
      </c>
      <c r="X1745" t="str">
        <f t="shared" ca="1" si="329"/>
        <v>cu</v>
      </c>
      <c r="Y1745" t="str">
        <f t="shared" si="330"/>
        <v>GO</v>
      </c>
      <c r="Z1745">
        <f t="shared" si="331"/>
        <v>1075</v>
      </c>
    </row>
    <row r="1746" spans="1:26">
      <c r="A1746" t="str">
        <f t="shared" si="324"/>
        <v>rt6</v>
      </c>
      <c r="B1746" t="str">
        <f t="shared" si="325"/>
        <v>루틴6</v>
      </c>
      <c r="C1746">
        <v>41</v>
      </c>
      <c r="D1746">
        <v>31</v>
      </c>
      <c r="E1746">
        <f t="shared" ca="1" si="334"/>
        <v>508</v>
      </c>
      <c r="F1746">
        <f ca="1">(60+SUMIF(OFFSET(N1746,-$C1746+1,0,$C1746),"EN",OFFSET(O1746,-$C1746+1,0,$C1746)))*SummonTypeTable!$Q$2</f>
        <v>460</v>
      </c>
      <c r="G1746">
        <f ca="1">IF(C1746=1,60*SummonTypeTable!$Q$2-OFFSET(F1746,0,-1),
IF(F1746&lt;&gt;OFFSET(F1746,-1,0),OFFSET(F1746,-1,0)-OFFSET(F1746,0,-1),""))</f>
        <v>-101.33333333333337</v>
      </c>
      <c r="H1746">
        <f ca="1">IF(C1746=1,60*SummonTypeTable!$Q$2/OFFSET(F1746,0,-1),
IF(F1746&lt;&gt;OFFSET(F1746,-1,0),OFFSET(F1746,-1,0)/OFFSET(F1746,0,-1),""))</f>
        <v>0.80052493438320205</v>
      </c>
      <c r="I1746">
        <f ca="1">(60+SUMIF(OFFSET(N1746,-$C1746+1,0,$C1746),"EN",OFFSET(O1746,-$C1746+1,0,$C1746))+SUMIF(OFFSET(S1746,-$C1746+1,0,$C1746),"EN",OFFSET(T1746,-$C1746+1,0,$C1746)))*SummonTypeTable!$Q$2</f>
        <v>460</v>
      </c>
      <c r="J1746">
        <f ca="1">IF(C1746=1,60*SummonTypeTable!$Q$2-OFFSET(I1746,0,-4),
IF(I1746&lt;&gt;OFFSET(I1746,-1,0),OFFSET(I1746,-1,0)-OFFSET(I1746,0,-4),""))</f>
        <v>-101.33333333333337</v>
      </c>
      <c r="K1746">
        <f ca="1">IF(C1746=1,60*SummonTypeTable!$Q$2/OFFSET(I1746,0,-4),
IF(I1746&lt;&gt;OFFSET(I1746,-1,0),OFFSET(I1746,-1,0)/OFFSET(I1746,0,-4),""))</f>
        <v>0.80052493438320205</v>
      </c>
      <c r="L1746" t="str">
        <f t="shared" ca="1" si="335"/>
        <v>cu</v>
      </c>
      <c r="M1746" t="s">
        <v>81</v>
      </c>
      <c r="N1746" t="s">
        <v>146</v>
      </c>
      <c r="O1746">
        <v>80</v>
      </c>
      <c r="P1746" t="str">
        <f t="shared" si="326"/>
        <v>에너지너무많음</v>
      </c>
      <c r="Q1746" t="str">
        <f t="shared" ca="1" si="333"/>
        <v>cu</v>
      </c>
      <c r="R1746" t="s">
        <v>81</v>
      </c>
      <c r="S1746" t="s">
        <v>147</v>
      </c>
      <c r="T1746">
        <v>1100</v>
      </c>
      <c r="U1746" t="str">
        <f t="shared" ca="1" si="332"/>
        <v>cu</v>
      </c>
      <c r="V1746" t="str">
        <f t="shared" si="327"/>
        <v>EN</v>
      </c>
      <c r="W1746">
        <f t="shared" si="328"/>
        <v>80</v>
      </c>
      <c r="X1746" t="str">
        <f t="shared" ca="1" si="329"/>
        <v>cu</v>
      </c>
      <c r="Y1746" t="str">
        <f t="shared" si="330"/>
        <v>GO</v>
      </c>
      <c r="Z1746">
        <f t="shared" si="331"/>
        <v>1100</v>
      </c>
    </row>
    <row r="1747" spans="1:26">
      <c r="A1747" t="str">
        <f t="shared" si="324"/>
        <v>rt6</v>
      </c>
      <c r="B1747" t="str">
        <f t="shared" si="325"/>
        <v>루틴6</v>
      </c>
      <c r="C1747">
        <v>42</v>
      </c>
      <c r="D1747">
        <v>38</v>
      </c>
      <c r="E1747">
        <f t="shared" ca="1" si="334"/>
        <v>546</v>
      </c>
      <c r="F1747">
        <f ca="1">(60+SUMIF(OFFSET(N1747,-$C1747+1,0,$C1747),"EN",OFFSET(O1747,-$C1747+1,0,$C1747)))*SummonTypeTable!$Q$2</f>
        <v>460</v>
      </c>
      <c r="G1747" t="str">
        <f ca="1">IF(C1747=1,60*SummonTypeTable!$Q$2-OFFSET(F1747,0,-1),
IF(F1747&lt;&gt;OFFSET(F1747,-1,0),OFFSET(F1747,-1,0)-OFFSET(F1747,0,-1),""))</f>
        <v/>
      </c>
      <c r="H1747" t="str">
        <f ca="1">IF(C1747=1,60*SummonTypeTable!$Q$2/OFFSET(F1747,0,-1),
IF(F1747&lt;&gt;OFFSET(F1747,-1,0),OFFSET(F1747,-1,0)/OFFSET(F1747,0,-1),""))</f>
        <v/>
      </c>
      <c r="I1747">
        <f ca="1">(60+SUMIF(OFFSET(N1747,-$C1747+1,0,$C1747),"EN",OFFSET(O1747,-$C1747+1,0,$C1747))+SUMIF(OFFSET(S1747,-$C1747+1,0,$C1747),"EN",OFFSET(T1747,-$C1747+1,0,$C1747)))*SummonTypeTable!$Q$2</f>
        <v>460</v>
      </c>
      <c r="J1747" t="str">
        <f ca="1">IF(C1747=1,60*SummonTypeTable!$Q$2-OFFSET(I1747,0,-4),
IF(I1747&lt;&gt;OFFSET(I1747,-1,0),OFFSET(I1747,-1,0)-OFFSET(I1747,0,-4),""))</f>
        <v/>
      </c>
      <c r="K1747" t="str">
        <f ca="1">IF(C1747=1,60*SummonTypeTable!$Q$2/OFFSET(I1747,0,-4),
IF(I1747&lt;&gt;OFFSET(I1747,-1,0),OFFSET(I1747,-1,0)/OFFSET(I1747,0,-4),""))</f>
        <v/>
      </c>
      <c r="L1747" t="str">
        <f t="shared" ca="1" si="335"/>
        <v>cu</v>
      </c>
      <c r="M1747" t="s">
        <v>81</v>
      </c>
      <c r="N1747" t="s">
        <v>147</v>
      </c>
      <c r="O1747">
        <v>2250</v>
      </c>
      <c r="P1747" t="str">
        <f t="shared" si="326"/>
        <v/>
      </c>
      <c r="Q1747" t="str">
        <f t="shared" ca="1" si="333"/>
        <v>cu</v>
      </c>
      <c r="R1747" t="s">
        <v>81</v>
      </c>
      <c r="S1747" t="s">
        <v>147</v>
      </c>
      <c r="T1747">
        <v>1125</v>
      </c>
      <c r="U1747" t="str">
        <f t="shared" ca="1" si="332"/>
        <v>cu</v>
      </c>
      <c r="V1747" t="str">
        <f t="shared" si="327"/>
        <v>GO</v>
      </c>
      <c r="W1747">
        <f t="shared" si="328"/>
        <v>2250</v>
      </c>
      <c r="X1747" t="str">
        <f t="shared" ca="1" si="329"/>
        <v>cu</v>
      </c>
      <c r="Y1747" t="str">
        <f t="shared" si="330"/>
        <v>GO</v>
      </c>
      <c r="Z1747">
        <f t="shared" si="331"/>
        <v>1125</v>
      </c>
    </row>
    <row r="1748" spans="1:26">
      <c r="A1748" t="str">
        <f t="shared" si="324"/>
        <v>rt6</v>
      </c>
      <c r="B1748" t="str">
        <f t="shared" si="325"/>
        <v>루틴6</v>
      </c>
      <c r="C1748">
        <v>43</v>
      </c>
      <c r="D1748">
        <v>4</v>
      </c>
      <c r="E1748">
        <f t="shared" ca="1" si="334"/>
        <v>550</v>
      </c>
      <c r="F1748">
        <f ca="1">(60+SUMIF(OFFSET(N1748,-$C1748+1,0,$C1748),"EN",OFFSET(O1748,-$C1748+1,0,$C1748)))*SummonTypeTable!$Q$2</f>
        <v>460</v>
      </c>
      <c r="G1748" t="str">
        <f ca="1">IF(C1748=1,60*SummonTypeTable!$Q$2-OFFSET(F1748,0,-1),
IF(F1748&lt;&gt;OFFSET(F1748,-1,0),OFFSET(F1748,-1,0)-OFFSET(F1748,0,-1),""))</f>
        <v/>
      </c>
      <c r="H1748" t="str">
        <f ca="1">IF(C1748=1,60*SummonTypeTable!$Q$2/OFFSET(F1748,0,-1),
IF(F1748&lt;&gt;OFFSET(F1748,-1,0),OFFSET(F1748,-1,0)/OFFSET(F1748,0,-1),""))</f>
        <v/>
      </c>
      <c r="I1748">
        <f ca="1">(60+SUMIF(OFFSET(N1748,-$C1748+1,0,$C1748),"EN",OFFSET(O1748,-$C1748+1,0,$C1748))+SUMIF(OFFSET(S1748,-$C1748+1,0,$C1748),"EN",OFFSET(T1748,-$C1748+1,0,$C1748)))*SummonTypeTable!$Q$2</f>
        <v>460</v>
      </c>
      <c r="J1748" t="str">
        <f ca="1">IF(C1748=1,60*SummonTypeTable!$Q$2-OFFSET(I1748,0,-4),
IF(I1748&lt;&gt;OFFSET(I1748,-1,0),OFFSET(I1748,-1,0)-OFFSET(I1748,0,-4),""))</f>
        <v/>
      </c>
      <c r="K1748" t="str">
        <f ca="1">IF(C1748=1,60*SummonTypeTable!$Q$2/OFFSET(I1748,0,-4),
IF(I1748&lt;&gt;OFFSET(I1748,-1,0),OFFSET(I1748,-1,0)/OFFSET(I1748,0,-4),""))</f>
        <v/>
      </c>
      <c r="L1748" t="str">
        <f t="shared" ca="1" si="335"/>
        <v>it</v>
      </c>
      <c r="M1748" t="s">
        <v>139</v>
      </c>
      <c r="N1748" t="s">
        <v>138</v>
      </c>
      <c r="O1748">
        <v>1</v>
      </c>
      <c r="P1748" t="str">
        <f t="shared" si="326"/>
        <v/>
      </c>
      <c r="Q1748" t="str">
        <f t="shared" ca="1" si="333"/>
        <v>cu</v>
      </c>
      <c r="R1748" t="s">
        <v>81</v>
      </c>
      <c r="S1748" t="s">
        <v>147</v>
      </c>
      <c r="T1748">
        <v>1150</v>
      </c>
      <c r="U1748" t="str">
        <f t="shared" ca="1" si="332"/>
        <v>it</v>
      </c>
      <c r="V1748" t="str">
        <f t="shared" si="327"/>
        <v>Cash_sSpellGacha</v>
      </c>
      <c r="W1748">
        <f t="shared" si="328"/>
        <v>1</v>
      </c>
      <c r="X1748" t="str">
        <f t="shared" ca="1" si="329"/>
        <v>cu</v>
      </c>
      <c r="Y1748" t="str">
        <f t="shared" si="330"/>
        <v>GO</v>
      </c>
      <c r="Z1748">
        <f t="shared" si="331"/>
        <v>1150</v>
      </c>
    </row>
    <row r="1749" spans="1:26">
      <c r="A1749" t="str">
        <f t="shared" si="324"/>
        <v>rt6</v>
      </c>
      <c r="B1749" t="str">
        <f t="shared" si="325"/>
        <v>루틴6</v>
      </c>
      <c r="C1749">
        <v>44</v>
      </c>
      <c r="D1749">
        <v>42</v>
      </c>
      <c r="E1749">
        <f t="shared" ca="1" si="334"/>
        <v>592</v>
      </c>
      <c r="F1749">
        <f ca="1">(60+SUMIF(OFFSET(N1749,-$C1749+1,0,$C1749),"EN",OFFSET(O1749,-$C1749+1,0,$C1749)))*SummonTypeTable!$Q$2</f>
        <v>520</v>
      </c>
      <c r="G1749">
        <f ca="1">IF(C1749=1,60*SummonTypeTable!$Q$2-OFFSET(F1749,0,-1),
IF(F1749&lt;&gt;OFFSET(F1749,-1,0),OFFSET(F1749,-1,0)-OFFSET(F1749,0,-1),""))</f>
        <v>-132</v>
      </c>
      <c r="H1749">
        <f ca="1">IF(C1749=1,60*SummonTypeTable!$Q$2/OFFSET(F1749,0,-1),
IF(F1749&lt;&gt;OFFSET(F1749,-1,0),OFFSET(F1749,-1,0)/OFFSET(F1749,0,-1),""))</f>
        <v>0.77702702702702697</v>
      </c>
      <c r="I1749">
        <f ca="1">(60+SUMIF(OFFSET(N1749,-$C1749+1,0,$C1749),"EN",OFFSET(O1749,-$C1749+1,0,$C1749))+SUMIF(OFFSET(S1749,-$C1749+1,0,$C1749),"EN",OFFSET(T1749,-$C1749+1,0,$C1749)))*SummonTypeTable!$Q$2</f>
        <v>520</v>
      </c>
      <c r="J1749">
        <f ca="1">IF(C1749=1,60*SummonTypeTable!$Q$2-OFFSET(I1749,0,-4),
IF(I1749&lt;&gt;OFFSET(I1749,-1,0),OFFSET(I1749,-1,0)-OFFSET(I1749,0,-4),""))</f>
        <v>-132</v>
      </c>
      <c r="K1749">
        <f ca="1">IF(C1749=1,60*SummonTypeTable!$Q$2/OFFSET(I1749,0,-4),
IF(I1749&lt;&gt;OFFSET(I1749,-1,0),OFFSET(I1749,-1,0)/OFFSET(I1749,0,-4),""))</f>
        <v>0.77702702702702697</v>
      </c>
      <c r="L1749" t="str">
        <f t="shared" ca="1" si="335"/>
        <v>cu</v>
      </c>
      <c r="M1749" t="s">
        <v>81</v>
      </c>
      <c r="N1749" t="s">
        <v>146</v>
      </c>
      <c r="O1749">
        <v>90</v>
      </c>
      <c r="P1749" t="str">
        <f t="shared" si="326"/>
        <v>에너지너무많음</v>
      </c>
      <c r="Q1749" t="str">
        <f t="shared" ca="1" si="333"/>
        <v>cu</v>
      </c>
      <c r="R1749" t="s">
        <v>81</v>
      </c>
      <c r="S1749" t="s">
        <v>147</v>
      </c>
      <c r="T1749">
        <v>1175</v>
      </c>
      <c r="U1749" t="str">
        <f t="shared" ca="1" si="332"/>
        <v>cu</v>
      </c>
      <c r="V1749" t="str">
        <f t="shared" si="327"/>
        <v>EN</v>
      </c>
      <c r="W1749">
        <f t="shared" si="328"/>
        <v>90</v>
      </c>
      <c r="X1749" t="str">
        <f t="shared" ca="1" si="329"/>
        <v>cu</v>
      </c>
      <c r="Y1749" t="str">
        <f t="shared" si="330"/>
        <v>GO</v>
      </c>
      <c r="Z1749">
        <f t="shared" si="331"/>
        <v>1175</v>
      </c>
    </row>
    <row r="1750" spans="1:26">
      <c r="A1750" t="str">
        <f t="shared" si="324"/>
        <v>rt6</v>
      </c>
      <c r="B1750" t="str">
        <f t="shared" si="325"/>
        <v>루틴6</v>
      </c>
      <c r="C1750">
        <v>45</v>
      </c>
      <c r="D1750">
        <v>42</v>
      </c>
      <c r="E1750">
        <f t="shared" ca="1" si="334"/>
        <v>634</v>
      </c>
      <c r="F1750">
        <f ca="1">(60+SUMIF(OFFSET(N1750,-$C1750+1,0,$C1750),"EN",OFFSET(O1750,-$C1750+1,0,$C1750)))*SummonTypeTable!$Q$2</f>
        <v>520</v>
      </c>
      <c r="G1750" t="str">
        <f ca="1">IF(C1750=1,60*SummonTypeTable!$Q$2-OFFSET(F1750,0,-1),
IF(F1750&lt;&gt;OFFSET(F1750,-1,0),OFFSET(F1750,-1,0)-OFFSET(F1750,0,-1),""))</f>
        <v/>
      </c>
      <c r="H1750" t="str">
        <f ca="1">IF(C1750=1,60*SummonTypeTable!$Q$2/OFFSET(F1750,0,-1),
IF(F1750&lt;&gt;OFFSET(F1750,-1,0),OFFSET(F1750,-1,0)/OFFSET(F1750,0,-1),""))</f>
        <v/>
      </c>
      <c r="I1750">
        <f ca="1">(60+SUMIF(OFFSET(N1750,-$C1750+1,0,$C1750),"EN",OFFSET(O1750,-$C1750+1,0,$C1750))+SUMIF(OFFSET(S1750,-$C1750+1,0,$C1750),"EN",OFFSET(T1750,-$C1750+1,0,$C1750)))*SummonTypeTable!$Q$2</f>
        <v>520</v>
      </c>
      <c r="J1750" t="str">
        <f ca="1">IF(C1750=1,60*SummonTypeTable!$Q$2-OFFSET(I1750,0,-4),
IF(I1750&lt;&gt;OFFSET(I1750,-1,0),OFFSET(I1750,-1,0)-OFFSET(I1750,0,-4),""))</f>
        <v/>
      </c>
      <c r="K1750" t="str">
        <f ca="1">IF(C1750=1,60*SummonTypeTable!$Q$2/OFFSET(I1750,0,-4),
IF(I1750&lt;&gt;OFFSET(I1750,-1,0),OFFSET(I1750,-1,0)/OFFSET(I1750,0,-4),""))</f>
        <v/>
      </c>
      <c r="L1750" t="str">
        <f t="shared" ca="1" si="335"/>
        <v>cu</v>
      </c>
      <c r="M1750" t="s">
        <v>81</v>
      </c>
      <c r="N1750" t="s">
        <v>147</v>
      </c>
      <c r="O1750">
        <v>2400</v>
      </c>
      <c r="P1750" t="str">
        <f t="shared" si="326"/>
        <v/>
      </c>
      <c r="Q1750" t="str">
        <f t="shared" ca="1" si="333"/>
        <v>cu</v>
      </c>
      <c r="R1750" t="s">
        <v>81</v>
      </c>
      <c r="S1750" t="s">
        <v>147</v>
      </c>
      <c r="T1750">
        <v>1200</v>
      </c>
      <c r="U1750" t="str">
        <f t="shared" ca="1" si="332"/>
        <v>cu</v>
      </c>
      <c r="V1750" t="str">
        <f t="shared" si="327"/>
        <v>GO</v>
      </c>
      <c r="W1750">
        <f t="shared" si="328"/>
        <v>2400</v>
      </c>
      <c r="X1750" t="str">
        <f t="shared" ca="1" si="329"/>
        <v>cu</v>
      </c>
      <c r="Y1750" t="str">
        <f t="shared" si="330"/>
        <v>GO</v>
      </c>
      <c r="Z1750">
        <f t="shared" si="331"/>
        <v>1200</v>
      </c>
    </row>
    <row r="1751" spans="1:26">
      <c r="A1751" t="str">
        <f t="shared" si="324"/>
        <v>rt6</v>
      </c>
      <c r="B1751" t="str">
        <f t="shared" si="325"/>
        <v>루틴6</v>
      </c>
      <c r="C1751">
        <v>46</v>
      </c>
      <c r="D1751">
        <v>12</v>
      </c>
      <c r="E1751">
        <f t="shared" ca="1" si="334"/>
        <v>646</v>
      </c>
      <c r="F1751">
        <f ca="1">(60+SUMIF(OFFSET(N1751,-$C1751+1,0,$C1751),"EN",OFFSET(O1751,-$C1751+1,0,$C1751)))*SummonTypeTable!$Q$2</f>
        <v>520</v>
      </c>
      <c r="G1751" t="str">
        <f ca="1">IF(C1751=1,60*SummonTypeTable!$Q$2-OFFSET(F1751,0,-1),
IF(F1751&lt;&gt;OFFSET(F1751,-1,0),OFFSET(F1751,-1,0)-OFFSET(F1751,0,-1),""))</f>
        <v/>
      </c>
      <c r="H1751" t="str">
        <f ca="1">IF(C1751=1,60*SummonTypeTable!$Q$2/OFFSET(F1751,0,-1),
IF(F1751&lt;&gt;OFFSET(F1751,-1,0),OFFSET(F1751,-1,0)/OFFSET(F1751,0,-1),""))</f>
        <v/>
      </c>
      <c r="I1751">
        <f ca="1">(60+SUMIF(OFFSET(N1751,-$C1751+1,0,$C1751),"EN",OFFSET(O1751,-$C1751+1,0,$C1751))+SUMIF(OFFSET(S1751,-$C1751+1,0,$C1751),"EN",OFFSET(T1751,-$C1751+1,0,$C1751)))*SummonTypeTable!$Q$2</f>
        <v>520</v>
      </c>
      <c r="J1751" t="str">
        <f ca="1">IF(C1751=1,60*SummonTypeTable!$Q$2-OFFSET(I1751,0,-4),
IF(I1751&lt;&gt;OFFSET(I1751,-1,0),OFFSET(I1751,-1,0)-OFFSET(I1751,0,-4),""))</f>
        <v/>
      </c>
      <c r="K1751" t="str">
        <f ca="1">IF(C1751=1,60*SummonTypeTable!$Q$2/OFFSET(I1751,0,-4),
IF(I1751&lt;&gt;OFFSET(I1751,-1,0),OFFSET(I1751,-1,0)/OFFSET(I1751,0,-4),""))</f>
        <v/>
      </c>
      <c r="L1751" t="str">
        <f t="shared" ca="1" si="335"/>
        <v>it</v>
      </c>
      <c r="M1751" t="s">
        <v>139</v>
      </c>
      <c r="N1751" t="s">
        <v>140</v>
      </c>
      <c r="O1751">
        <v>1</v>
      </c>
      <c r="P1751" t="str">
        <f t="shared" si="326"/>
        <v/>
      </c>
      <c r="Q1751" t="str">
        <f t="shared" ca="1" si="333"/>
        <v>cu</v>
      </c>
      <c r="R1751" t="s">
        <v>81</v>
      </c>
      <c r="S1751" t="s">
        <v>147</v>
      </c>
      <c r="T1751">
        <v>1225</v>
      </c>
      <c r="U1751" t="str">
        <f t="shared" ca="1" si="332"/>
        <v>it</v>
      </c>
      <c r="V1751" t="str">
        <f t="shared" si="327"/>
        <v>Cash_sCharacterGacha</v>
      </c>
      <c r="W1751">
        <f t="shared" si="328"/>
        <v>1</v>
      </c>
      <c r="X1751" t="str">
        <f t="shared" ca="1" si="329"/>
        <v>cu</v>
      </c>
      <c r="Y1751" t="str">
        <f t="shared" si="330"/>
        <v>GO</v>
      </c>
      <c r="Z1751">
        <f t="shared" si="331"/>
        <v>1225</v>
      </c>
    </row>
    <row r="1752" spans="1:26">
      <c r="A1752" t="str">
        <f t="shared" si="324"/>
        <v>rt6</v>
      </c>
      <c r="B1752" t="str">
        <f t="shared" si="325"/>
        <v>루틴6</v>
      </c>
      <c r="C1752">
        <v>47</v>
      </c>
      <c r="D1752">
        <v>38</v>
      </c>
      <c r="E1752">
        <f t="shared" ca="1" si="334"/>
        <v>684</v>
      </c>
      <c r="F1752">
        <f ca="1">(60+SUMIF(OFFSET(N1752,-$C1752+1,0,$C1752),"EN",OFFSET(O1752,-$C1752+1,0,$C1752)))*SummonTypeTable!$Q$2</f>
        <v>520</v>
      </c>
      <c r="G1752" t="str">
        <f ca="1">IF(C1752=1,60*SummonTypeTable!$Q$2-OFFSET(F1752,0,-1),
IF(F1752&lt;&gt;OFFSET(F1752,-1,0),OFFSET(F1752,-1,0)-OFFSET(F1752,0,-1),""))</f>
        <v/>
      </c>
      <c r="H1752" t="str">
        <f ca="1">IF(C1752=1,60*SummonTypeTable!$Q$2/OFFSET(F1752,0,-1),
IF(F1752&lt;&gt;OFFSET(F1752,-1,0),OFFSET(F1752,-1,0)/OFFSET(F1752,0,-1),""))</f>
        <v/>
      </c>
      <c r="I1752">
        <f ca="1">(60+SUMIF(OFFSET(N1752,-$C1752+1,0,$C1752),"EN",OFFSET(O1752,-$C1752+1,0,$C1752))+SUMIF(OFFSET(S1752,-$C1752+1,0,$C1752),"EN",OFFSET(T1752,-$C1752+1,0,$C1752)))*SummonTypeTable!$Q$2</f>
        <v>520</v>
      </c>
      <c r="J1752" t="str">
        <f ca="1">IF(C1752=1,60*SummonTypeTable!$Q$2-OFFSET(I1752,0,-4),
IF(I1752&lt;&gt;OFFSET(I1752,-1,0),OFFSET(I1752,-1,0)-OFFSET(I1752,0,-4),""))</f>
        <v/>
      </c>
      <c r="K1752" t="str">
        <f ca="1">IF(C1752=1,60*SummonTypeTable!$Q$2/OFFSET(I1752,0,-4),
IF(I1752&lt;&gt;OFFSET(I1752,-1,0),OFFSET(I1752,-1,0)/OFFSET(I1752,0,-4),""))</f>
        <v/>
      </c>
      <c r="L1752" t="str">
        <f t="shared" ca="1" si="335"/>
        <v>cu</v>
      </c>
      <c r="M1752" t="s">
        <v>81</v>
      </c>
      <c r="N1752" t="s">
        <v>153</v>
      </c>
      <c r="O1752">
        <v>9</v>
      </c>
      <c r="P1752" t="str">
        <f t="shared" si="326"/>
        <v/>
      </c>
      <c r="Q1752" t="str">
        <f t="shared" ca="1" si="333"/>
        <v>cu</v>
      </c>
      <c r="R1752" t="s">
        <v>81</v>
      </c>
      <c r="S1752" t="s">
        <v>153</v>
      </c>
      <c r="T1752">
        <v>3</v>
      </c>
      <c r="U1752" t="str">
        <f t="shared" ca="1" si="332"/>
        <v>cu</v>
      </c>
      <c r="V1752" t="str">
        <f t="shared" si="327"/>
        <v>DI</v>
      </c>
      <c r="W1752">
        <f t="shared" si="328"/>
        <v>9</v>
      </c>
      <c r="X1752" t="str">
        <f t="shared" ca="1" si="329"/>
        <v>cu</v>
      </c>
      <c r="Y1752" t="str">
        <f t="shared" si="330"/>
        <v>DI</v>
      </c>
      <c r="Z1752">
        <f t="shared" si="331"/>
        <v>3</v>
      </c>
    </row>
    <row r="1753" spans="1:26">
      <c r="A1753" t="str">
        <f t="shared" si="324"/>
        <v>rt6</v>
      </c>
      <c r="B1753" t="str">
        <f t="shared" si="325"/>
        <v>루틴6</v>
      </c>
      <c r="C1753">
        <v>48</v>
      </c>
      <c r="D1753">
        <v>42</v>
      </c>
      <c r="E1753">
        <f t="shared" ca="1" si="334"/>
        <v>726</v>
      </c>
      <c r="F1753">
        <f ca="1">(60+SUMIF(OFFSET(N1753,-$C1753+1,0,$C1753),"EN",OFFSET(O1753,-$C1753+1,0,$C1753)))*SummonTypeTable!$Q$2</f>
        <v>520</v>
      </c>
      <c r="G1753" t="str">
        <f ca="1">IF(C1753=1,60*SummonTypeTable!$Q$2-OFFSET(F1753,0,-1),
IF(F1753&lt;&gt;OFFSET(F1753,-1,0),OFFSET(F1753,-1,0)-OFFSET(F1753,0,-1),""))</f>
        <v/>
      </c>
      <c r="H1753" t="str">
        <f ca="1">IF(C1753=1,60*SummonTypeTable!$Q$2/OFFSET(F1753,0,-1),
IF(F1753&lt;&gt;OFFSET(F1753,-1,0),OFFSET(F1753,-1,0)/OFFSET(F1753,0,-1),""))</f>
        <v/>
      </c>
      <c r="I1753">
        <f ca="1">(60+SUMIF(OFFSET(N1753,-$C1753+1,0,$C1753),"EN",OFFSET(O1753,-$C1753+1,0,$C1753))+SUMIF(OFFSET(S1753,-$C1753+1,0,$C1753),"EN",OFFSET(T1753,-$C1753+1,0,$C1753)))*SummonTypeTable!$Q$2</f>
        <v>520</v>
      </c>
      <c r="J1753" t="str">
        <f ca="1">IF(C1753=1,60*SummonTypeTable!$Q$2-OFFSET(I1753,0,-4),
IF(I1753&lt;&gt;OFFSET(I1753,-1,0),OFFSET(I1753,-1,0)-OFFSET(I1753,0,-4),""))</f>
        <v/>
      </c>
      <c r="K1753" t="str">
        <f ca="1">IF(C1753=1,60*SummonTypeTable!$Q$2/OFFSET(I1753,0,-4),
IF(I1753&lt;&gt;OFFSET(I1753,-1,0),OFFSET(I1753,-1,0)/OFFSET(I1753,0,-4),""))</f>
        <v/>
      </c>
      <c r="L1753" t="str">
        <f t="shared" ca="1" si="335"/>
        <v>cu</v>
      </c>
      <c r="M1753" t="s">
        <v>81</v>
      </c>
      <c r="N1753" t="s">
        <v>147</v>
      </c>
      <c r="O1753">
        <v>2550</v>
      </c>
      <c r="P1753" t="str">
        <f t="shared" si="326"/>
        <v/>
      </c>
      <c r="Q1753" t="str">
        <f t="shared" ca="1" si="333"/>
        <v>cu</v>
      </c>
      <c r="R1753" t="s">
        <v>81</v>
      </c>
      <c r="S1753" t="s">
        <v>147</v>
      </c>
      <c r="T1753">
        <v>1275</v>
      </c>
      <c r="U1753" t="str">
        <f t="shared" ca="1" si="332"/>
        <v>cu</v>
      </c>
      <c r="V1753" t="str">
        <f t="shared" si="327"/>
        <v>GO</v>
      </c>
      <c r="W1753">
        <f t="shared" si="328"/>
        <v>2550</v>
      </c>
      <c r="X1753" t="str">
        <f t="shared" ca="1" si="329"/>
        <v>cu</v>
      </c>
      <c r="Y1753" t="str">
        <f t="shared" si="330"/>
        <v>GO</v>
      </c>
      <c r="Z1753">
        <f t="shared" si="331"/>
        <v>1275</v>
      </c>
    </row>
    <row r="1754" spans="1:26">
      <c r="A1754" t="str">
        <f t="shared" si="324"/>
        <v>rt6</v>
      </c>
      <c r="B1754" t="str">
        <f t="shared" si="325"/>
        <v>루틴6</v>
      </c>
      <c r="C1754">
        <v>49</v>
      </c>
      <c r="D1754">
        <v>12</v>
      </c>
      <c r="E1754">
        <f t="shared" ca="1" si="334"/>
        <v>738</v>
      </c>
      <c r="F1754">
        <f ca="1">(60+SUMIF(OFFSET(N1754,-$C1754+1,0,$C1754),"EN",OFFSET(O1754,-$C1754+1,0,$C1754)))*SummonTypeTable!$Q$2</f>
        <v>520</v>
      </c>
      <c r="G1754" t="str">
        <f ca="1">IF(C1754=1,60*SummonTypeTable!$Q$2-OFFSET(F1754,0,-1),
IF(F1754&lt;&gt;OFFSET(F1754,-1,0),OFFSET(F1754,-1,0)-OFFSET(F1754,0,-1),""))</f>
        <v/>
      </c>
      <c r="H1754" t="str">
        <f ca="1">IF(C1754=1,60*SummonTypeTable!$Q$2/OFFSET(F1754,0,-1),
IF(F1754&lt;&gt;OFFSET(F1754,-1,0),OFFSET(F1754,-1,0)/OFFSET(F1754,0,-1),""))</f>
        <v/>
      </c>
      <c r="I1754">
        <f ca="1">(60+SUMIF(OFFSET(N1754,-$C1754+1,0,$C1754),"EN",OFFSET(O1754,-$C1754+1,0,$C1754))+SUMIF(OFFSET(S1754,-$C1754+1,0,$C1754),"EN",OFFSET(T1754,-$C1754+1,0,$C1754)))*SummonTypeTable!$Q$2</f>
        <v>520</v>
      </c>
      <c r="J1754" t="str">
        <f ca="1">IF(C1754=1,60*SummonTypeTable!$Q$2-OFFSET(I1754,0,-4),
IF(I1754&lt;&gt;OFFSET(I1754,-1,0),OFFSET(I1754,-1,0)-OFFSET(I1754,0,-4),""))</f>
        <v/>
      </c>
      <c r="K1754" t="str">
        <f ca="1">IF(C1754=1,60*SummonTypeTable!$Q$2/OFFSET(I1754,0,-4),
IF(I1754&lt;&gt;OFFSET(I1754,-1,0),OFFSET(I1754,-1,0)/OFFSET(I1754,0,-4),""))</f>
        <v/>
      </c>
      <c r="L1754" t="str">
        <f t="shared" ca="1" si="335"/>
        <v>it</v>
      </c>
      <c r="M1754" t="s">
        <v>139</v>
      </c>
      <c r="N1754" t="s">
        <v>138</v>
      </c>
      <c r="O1754">
        <v>1</v>
      </c>
      <c r="P1754" t="str">
        <f t="shared" si="326"/>
        <v/>
      </c>
      <c r="Q1754" t="str">
        <f t="shared" ca="1" si="333"/>
        <v>cu</v>
      </c>
      <c r="R1754" t="s">
        <v>81</v>
      </c>
      <c r="S1754" t="s">
        <v>147</v>
      </c>
      <c r="T1754">
        <v>1300</v>
      </c>
      <c r="U1754" t="str">
        <f t="shared" ca="1" si="332"/>
        <v>it</v>
      </c>
      <c r="V1754" t="str">
        <f t="shared" si="327"/>
        <v>Cash_sSpellGacha</v>
      </c>
      <c r="W1754">
        <f t="shared" si="328"/>
        <v>1</v>
      </c>
      <c r="X1754" t="str">
        <f t="shared" ca="1" si="329"/>
        <v>cu</v>
      </c>
      <c r="Y1754" t="str">
        <f t="shared" si="330"/>
        <v>GO</v>
      </c>
      <c r="Z1754">
        <f t="shared" si="331"/>
        <v>1300</v>
      </c>
    </row>
    <row r="1755" spans="1:26">
      <c r="A1755" t="str">
        <f t="shared" si="324"/>
        <v>rt6</v>
      </c>
      <c r="B1755" t="str">
        <f t="shared" si="325"/>
        <v>루틴6</v>
      </c>
      <c r="C1755">
        <v>50</v>
      </c>
      <c r="D1755">
        <v>46</v>
      </c>
      <c r="E1755">
        <f t="shared" ca="1" si="334"/>
        <v>784</v>
      </c>
      <c r="F1755">
        <f ca="1">(60+SUMIF(OFFSET(N1755,-$C1755+1,0,$C1755),"EN",OFFSET(O1755,-$C1755+1,0,$C1755)))*SummonTypeTable!$Q$2</f>
        <v>573.33333333333326</v>
      </c>
      <c r="G1755">
        <f ca="1">IF(C1755=1,60*SummonTypeTable!$Q$2-OFFSET(F1755,0,-1),
IF(F1755&lt;&gt;OFFSET(F1755,-1,0),OFFSET(F1755,-1,0)-OFFSET(F1755,0,-1),""))</f>
        <v>-264</v>
      </c>
      <c r="H1755">
        <f ca="1">IF(C1755=1,60*SummonTypeTable!$Q$2/OFFSET(F1755,0,-1),
IF(F1755&lt;&gt;OFFSET(F1755,-1,0),OFFSET(F1755,-1,0)/OFFSET(F1755,0,-1),""))</f>
        <v>0.66326530612244894</v>
      </c>
      <c r="I1755">
        <f ca="1">(60+SUMIF(OFFSET(N1755,-$C1755+1,0,$C1755),"EN",OFFSET(O1755,-$C1755+1,0,$C1755))+SUMIF(OFFSET(S1755,-$C1755+1,0,$C1755),"EN",OFFSET(T1755,-$C1755+1,0,$C1755)))*SummonTypeTable!$Q$2</f>
        <v>573.33333333333326</v>
      </c>
      <c r="J1755">
        <f ca="1">IF(C1755=1,60*SummonTypeTable!$Q$2-OFFSET(I1755,0,-4),
IF(I1755&lt;&gt;OFFSET(I1755,-1,0),OFFSET(I1755,-1,0)-OFFSET(I1755,0,-4),""))</f>
        <v>-264</v>
      </c>
      <c r="K1755">
        <f ca="1">IF(C1755=1,60*SummonTypeTable!$Q$2/OFFSET(I1755,0,-4),
IF(I1755&lt;&gt;OFFSET(I1755,-1,0),OFFSET(I1755,-1,0)/OFFSET(I1755,0,-4),""))</f>
        <v>0.66326530612244894</v>
      </c>
      <c r="L1755" t="str">
        <f t="shared" ca="1" si="335"/>
        <v>cu</v>
      </c>
      <c r="M1755" t="s">
        <v>81</v>
      </c>
      <c r="N1755" t="s">
        <v>146</v>
      </c>
      <c r="O1755">
        <v>80</v>
      </c>
      <c r="P1755" t="str">
        <f t="shared" si="326"/>
        <v>에너지너무많음</v>
      </c>
      <c r="Q1755" t="str">
        <f t="shared" ca="1" si="333"/>
        <v>cu</v>
      </c>
      <c r="R1755" t="s">
        <v>81</v>
      </c>
      <c r="S1755" t="s">
        <v>147</v>
      </c>
      <c r="T1755">
        <v>1325</v>
      </c>
      <c r="U1755" t="str">
        <f t="shared" ca="1" si="332"/>
        <v>cu</v>
      </c>
      <c r="V1755" t="str">
        <f t="shared" si="327"/>
        <v>EN</v>
      </c>
      <c r="W1755">
        <f t="shared" si="328"/>
        <v>80</v>
      </c>
      <c r="X1755" t="str">
        <f t="shared" ca="1" si="329"/>
        <v>cu</v>
      </c>
      <c r="Y1755" t="str">
        <f t="shared" si="330"/>
        <v>GO</v>
      </c>
      <c r="Z1755">
        <f t="shared" si="331"/>
        <v>1325</v>
      </c>
    </row>
    <row r="1756" spans="1:26">
      <c r="A1756" t="str">
        <f t="shared" si="324"/>
        <v>rt6</v>
      </c>
      <c r="B1756" t="str">
        <f t="shared" si="325"/>
        <v>루틴6</v>
      </c>
      <c r="C1756">
        <v>51</v>
      </c>
      <c r="D1756">
        <v>45</v>
      </c>
      <c r="E1756">
        <f t="shared" ca="1" si="334"/>
        <v>829</v>
      </c>
      <c r="F1756">
        <f ca="1">(60+SUMIF(OFFSET(N1756,-$C1756+1,0,$C1756),"EN",OFFSET(O1756,-$C1756+1,0,$C1756)))*SummonTypeTable!$Q$2</f>
        <v>573.33333333333326</v>
      </c>
      <c r="G1756" t="str">
        <f ca="1">IF(C1756=1,60*SummonTypeTable!$Q$2-OFFSET(F1756,0,-1),
IF(F1756&lt;&gt;OFFSET(F1756,-1,0),OFFSET(F1756,-1,0)-OFFSET(F1756,0,-1),""))</f>
        <v/>
      </c>
      <c r="H1756" t="str">
        <f ca="1">IF(C1756=1,60*SummonTypeTable!$Q$2/OFFSET(F1756,0,-1),
IF(F1756&lt;&gt;OFFSET(F1756,-1,0),OFFSET(F1756,-1,0)/OFFSET(F1756,0,-1),""))</f>
        <v/>
      </c>
      <c r="I1756">
        <f ca="1">(60+SUMIF(OFFSET(N1756,-$C1756+1,0,$C1756),"EN",OFFSET(O1756,-$C1756+1,0,$C1756))+SUMIF(OFFSET(S1756,-$C1756+1,0,$C1756),"EN",OFFSET(T1756,-$C1756+1,0,$C1756)))*SummonTypeTable!$Q$2</f>
        <v>573.33333333333326</v>
      </c>
      <c r="J1756" t="str">
        <f ca="1">IF(C1756=1,60*SummonTypeTable!$Q$2-OFFSET(I1756,0,-4),
IF(I1756&lt;&gt;OFFSET(I1756,-1,0),OFFSET(I1756,-1,0)-OFFSET(I1756,0,-4),""))</f>
        <v/>
      </c>
      <c r="K1756" t="str">
        <f ca="1">IF(C1756=1,60*SummonTypeTable!$Q$2/OFFSET(I1756,0,-4),
IF(I1756&lt;&gt;OFFSET(I1756,-1,0),OFFSET(I1756,-1,0)/OFFSET(I1756,0,-4),""))</f>
        <v/>
      </c>
      <c r="L1756" t="str">
        <f t="shared" ca="1" si="335"/>
        <v>it</v>
      </c>
      <c r="M1756" t="s">
        <v>139</v>
      </c>
      <c r="N1756" t="s">
        <v>158</v>
      </c>
      <c r="O1756">
        <v>1</v>
      </c>
      <c r="P1756" t="str">
        <f t="shared" si="326"/>
        <v/>
      </c>
      <c r="Q1756" t="str">
        <f t="shared" ca="1" si="333"/>
        <v>cu</v>
      </c>
      <c r="R1756" t="s">
        <v>81</v>
      </c>
      <c r="S1756" t="s">
        <v>147</v>
      </c>
      <c r="T1756">
        <v>1350</v>
      </c>
      <c r="U1756" t="str">
        <f t="shared" ca="1" si="332"/>
        <v>it</v>
      </c>
      <c r="V1756" t="str">
        <f t="shared" si="327"/>
        <v>Cash_sEquipGacha</v>
      </c>
      <c r="W1756">
        <f t="shared" si="328"/>
        <v>1</v>
      </c>
      <c r="X1756" t="str">
        <f t="shared" ca="1" si="329"/>
        <v>cu</v>
      </c>
      <c r="Y1756" t="str">
        <f t="shared" si="330"/>
        <v>GO</v>
      </c>
      <c r="Z1756">
        <f t="shared" si="331"/>
        <v>1350</v>
      </c>
    </row>
    <row r="1757" spans="1:26">
      <c r="A1757" t="str">
        <f t="shared" si="324"/>
        <v>rt6</v>
      </c>
      <c r="B1757" t="str">
        <f t="shared" si="325"/>
        <v>루틴6</v>
      </c>
      <c r="C1757">
        <v>52</v>
      </c>
      <c r="D1757">
        <v>36</v>
      </c>
      <c r="E1757">
        <f t="shared" ca="1" si="334"/>
        <v>865</v>
      </c>
      <c r="F1757">
        <f ca="1">(60+SUMIF(OFFSET(N1757,-$C1757+1,0,$C1757),"EN",OFFSET(O1757,-$C1757+1,0,$C1757)))*SummonTypeTable!$Q$2</f>
        <v>573.33333333333326</v>
      </c>
      <c r="G1757" t="str">
        <f ca="1">IF(C1757=1,60*SummonTypeTable!$Q$2-OFFSET(F1757,0,-1),
IF(F1757&lt;&gt;OFFSET(F1757,-1,0),OFFSET(F1757,-1,0)-OFFSET(F1757,0,-1),""))</f>
        <v/>
      </c>
      <c r="H1757" t="str">
        <f ca="1">IF(C1757=1,60*SummonTypeTable!$Q$2/OFFSET(F1757,0,-1),
IF(F1757&lt;&gt;OFFSET(F1757,-1,0),OFFSET(F1757,-1,0)/OFFSET(F1757,0,-1),""))</f>
        <v/>
      </c>
      <c r="I1757">
        <f ca="1">(60+SUMIF(OFFSET(N1757,-$C1757+1,0,$C1757),"EN",OFFSET(O1757,-$C1757+1,0,$C1757))+SUMIF(OFFSET(S1757,-$C1757+1,0,$C1757),"EN",OFFSET(T1757,-$C1757+1,0,$C1757)))*SummonTypeTable!$Q$2</f>
        <v>573.33333333333326</v>
      </c>
      <c r="J1757" t="str">
        <f ca="1">IF(C1757=1,60*SummonTypeTable!$Q$2-OFFSET(I1757,0,-4),
IF(I1757&lt;&gt;OFFSET(I1757,-1,0),OFFSET(I1757,-1,0)-OFFSET(I1757,0,-4),""))</f>
        <v/>
      </c>
      <c r="K1757" t="str">
        <f ca="1">IF(C1757=1,60*SummonTypeTable!$Q$2/OFFSET(I1757,0,-4),
IF(I1757&lt;&gt;OFFSET(I1757,-1,0),OFFSET(I1757,-1,0)/OFFSET(I1757,0,-4),""))</f>
        <v/>
      </c>
      <c r="L1757" t="str">
        <f t="shared" ca="1" si="335"/>
        <v>cu</v>
      </c>
      <c r="M1757" t="s">
        <v>81</v>
      </c>
      <c r="N1757" t="s">
        <v>147</v>
      </c>
      <c r="O1757">
        <v>2750</v>
      </c>
      <c r="P1757" t="str">
        <f t="shared" si="326"/>
        <v/>
      </c>
      <c r="Q1757" t="str">
        <f t="shared" ca="1" si="333"/>
        <v>cu</v>
      </c>
      <c r="R1757" t="s">
        <v>81</v>
      </c>
      <c r="S1757" t="s">
        <v>147</v>
      </c>
      <c r="T1757">
        <v>1375</v>
      </c>
      <c r="U1757" t="str">
        <f t="shared" ca="1" si="332"/>
        <v>cu</v>
      </c>
      <c r="V1757" t="str">
        <f t="shared" si="327"/>
        <v>GO</v>
      </c>
      <c r="W1757">
        <f t="shared" si="328"/>
        <v>2750</v>
      </c>
      <c r="X1757" t="str">
        <f t="shared" ca="1" si="329"/>
        <v>cu</v>
      </c>
      <c r="Y1757" t="str">
        <f t="shared" si="330"/>
        <v>GO</v>
      </c>
      <c r="Z1757">
        <f t="shared" si="331"/>
        <v>1375</v>
      </c>
    </row>
    <row r="1758" spans="1:26">
      <c r="A1758" t="str">
        <f t="shared" si="324"/>
        <v>rt6</v>
      </c>
      <c r="B1758" t="str">
        <f t="shared" si="325"/>
        <v>루틴6</v>
      </c>
      <c r="C1758">
        <v>53</v>
      </c>
      <c r="D1758">
        <v>27</v>
      </c>
      <c r="E1758">
        <f t="shared" ca="1" si="334"/>
        <v>892</v>
      </c>
      <c r="F1758">
        <f ca="1">(60+SUMIF(OFFSET(N1758,-$C1758+1,0,$C1758),"EN",OFFSET(O1758,-$C1758+1,0,$C1758)))*SummonTypeTable!$Q$2</f>
        <v>633.33333333333326</v>
      </c>
      <c r="G1758">
        <f ca="1">IF(C1758=1,60*SummonTypeTable!$Q$2-OFFSET(F1758,0,-1),
IF(F1758&lt;&gt;OFFSET(F1758,-1,0),OFFSET(F1758,-1,0)-OFFSET(F1758,0,-1),""))</f>
        <v>-318.66666666666674</v>
      </c>
      <c r="H1758">
        <f ca="1">IF(C1758=1,60*SummonTypeTable!$Q$2/OFFSET(F1758,0,-1),
IF(F1758&lt;&gt;OFFSET(F1758,-1,0),OFFSET(F1758,-1,0)/OFFSET(F1758,0,-1),""))</f>
        <v>0.64275037369207766</v>
      </c>
      <c r="I1758">
        <f ca="1">(60+SUMIF(OFFSET(N1758,-$C1758+1,0,$C1758),"EN",OFFSET(O1758,-$C1758+1,0,$C1758))+SUMIF(OFFSET(S1758,-$C1758+1,0,$C1758),"EN",OFFSET(T1758,-$C1758+1,0,$C1758)))*SummonTypeTable!$Q$2</f>
        <v>633.33333333333326</v>
      </c>
      <c r="J1758">
        <f ca="1">IF(C1758=1,60*SummonTypeTable!$Q$2-OFFSET(I1758,0,-4),
IF(I1758&lt;&gt;OFFSET(I1758,-1,0),OFFSET(I1758,-1,0)-OFFSET(I1758,0,-4),""))</f>
        <v>-318.66666666666674</v>
      </c>
      <c r="K1758">
        <f ca="1">IF(C1758=1,60*SummonTypeTable!$Q$2/OFFSET(I1758,0,-4),
IF(I1758&lt;&gt;OFFSET(I1758,-1,0),OFFSET(I1758,-1,0)/OFFSET(I1758,0,-4),""))</f>
        <v>0.64275037369207766</v>
      </c>
      <c r="L1758" t="str">
        <f t="shared" ca="1" si="335"/>
        <v>cu</v>
      </c>
      <c r="M1758" t="s">
        <v>81</v>
      </c>
      <c r="N1758" t="s">
        <v>146</v>
      </c>
      <c r="O1758">
        <v>90</v>
      </c>
      <c r="P1758" t="str">
        <f t="shared" si="326"/>
        <v>에너지너무많음</v>
      </c>
      <c r="Q1758" t="str">
        <f t="shared" ca="1" si="333"/>
        <v>cu</v>
      </c>
      <c r="R1758" t="s">
        <v>81</v>
      </c>
      <c r="S1758" t="s">
        <v>147</v>
      </c>
      <c r="T1758">
        <v>1400</v>
      </c>
      <c r="U1758" t="str">
        <f t="shared" ca="1" si="332"/>
        <v>cu</v>
      </c>
      <c r="V1758" t="str">
        <f t="shared" si="327"/>
        <v>EN</v>
      </c>
      <c r="W1758">
        <f t="shared" si="328"/>
        <v>90</v>
      </c>
      <c r="X1758" t="str">
        <f t="shared" ca="1" si="329"/>
        <v>cu</v>
      </c>
      <c r="Y1758" t="str">
        <f t="shared" si="330"/>
        <v>GO</v>
      </c>
      <c r="Z1758">
        <f t="shared" si="331"/>
        <v>1400</v>
      </c>
    </row>
    <row r="1759" spans="1:26">
      <c r="A1759" t="str">
        <f t="shared" si="324"/>
        <v>rt6</v>
      </c>
      <c r="B1759" t="str">
        <f t="shared" si="325"/>
        <v>루틴6</v>
      </c>
      <c r="C1759">
        <v>54</v>
      </c>
      <c r="D1759">
        <v>54</v>
      </c>
      <c r="E1759">
        <f t="shared" ca="1" si="334"/>
        <v>946</v>
      </c>
      <c r="F1759">
        <f ca="1">(60+SUMIF(OFFSET(N1759,-$C1759+1,0,$C1759),"EN",OFFSET(O1759,-$C1759+1,0,$C1759)))*SummonTypeTable!$Q$2</f>
        <v>633.33333333333326</v>
      </c>
      <c r="G1759" t="str">
        <f ca="1">IF(C1759=1,60*SummonTypeTable!$Q$2-OFFSET(F1759,0,-1),
IF(F1759&lt;&gt;OFFSET(F1759,-1,0),OFFSET(F1759,-1,0)-OFFSET(F1759,0,-1),""))</f>
        <v/>
      </c>
      <c r="H1759" t="str">
        <f ca="1">IF(C1759=1,60*SummonTypeTable!$Q$2/OFFSET(F1759,0,-1),
IF(F1759&lt;&gt;OFFSET(F1759,-1,0),OFFSET(F1759,-1,0)/OFFSET(F1759,0,-1),""))</f>
        <v/>
      </c>
      <c r="I1759">
        <f ca="1">(60+SUMIF(OFFSET(N1759,-$C1759+1,0,$C1759),"EN",OFFSET(O1759,-$C1759+1,0,$C1759))+SUMIF(OFFSET(S1759,-$C1759+1,0,$C1759),"EN",OFFSET(T1759,-$C1759+1,0,$C1759)))*SummonTypeTable!$Q$2</f>
        <v>633.33333333333326</v>
      </c>
      <c r="J1759" t="str">
        <f ca="1">IF(C1759=1,60*SummonTypeTable!$Q$2-OFFSET(I1759,0,-4),
IF(I1759&lt;&gt;OFFSET(I1759,-1,0),OFFSET(I1759,-1,0)-OFFSET(I1759,0,-4),""))</f>
        <v/>
      </c>
      <c r="K1759" t="str">
        <f ca="1">IF(C1759=1,60*SummonTypeTable!$Q$2/OFFSET(I1759,0,-4),
IF(I1759&lt;&gt;OFFSET(I1759,-1,0),OFFSET(I1759,-1,0)/OFFSET(I1759,0,-4),""))</f>
        <v/>
      </c>
      <c r="L1759" t="str">
        <f t="shared" ca="1" si="335"/>
        <v>it</v>
      </c>
      <c r="M1759" t="s">
        <v>139</v>
      </c>
      <c r="N1759" t="s">
        <v>138</v>
      </c>
      <c r="O1759">
        <v>1</v>
      </c>
      <c r="P1759" t="str">
        <f t="shared" si="326"/>
        <v/>
      </c>
      <c r="Q1759" t="str">
        <f t="shared" ca="1" si="333"/>
        <v>cu</v>
      </c>
      <c r="R1759" t="s">
        <v>81</v>
      </c>
      <c r="S1759" t="s">
        <v>147</v>
      </c>
      <c r="T1759">
        <v>1425</v>
      </c>
      <c r="U1759" t="str">
        <f t="shared" ca="1" si="332"/>
        <v>it</v>
      </c>
      <c r="V1759" t="str">
        <f t="shared" si="327"/>
        <v>Cash_sSpellGacha</v>
      </c>
      <c r="W1759">
        <f t="shared" si="328"/>
        <v>1</v>
      </c>
      <c r="X1759" t="str">
        <f t="shared" ca="1" si="329"/>
        <v>cu</v>
      </c>
      <c r="Y1759" t="str">
        <f t="shared" si="330"/>
        <v>GO</v>
      </c>
      <c r="Z1759">
        <f t="shared" si="331"/>
        <v>1425</v>
      </c>
    </row>
    <row r="1760" spans="1:26">
      <c r="A1760" t="str">
        <f t="shared" si="324"/>
        <v>rt6</v>
      </c>
      <c r="B1760" t="str">
        <f t="shared" si="325"/>
        <v>루틴6</v>
      </c>
      <c r="C1760">
        <v>55</v>
      </c>
      <c r="D1760">
        <v>10</v>
      </c>
      <c r="E1760">
        <f t="shared" ca="1" si="334"/>
        <v>956</v>
      </c>
      <c r="F1760">
        <f ca="1">(60+SUMIF(OFFSET(N1760,-$C1760+1,0,$C1760),"EN",OFFSET(O1760,-$C1760+1,0,$C1760)))*SummonTypeTable!$Q$2</f>
        <v>633.33333333333326</v>
      </c>
      <c r="G1760" t="str">
        <f ca="1">IF(C1760=1,60*SummonTypeTable!$Q$2-OFFSET(F1760,0,-1),
IF(F1760&lt;&gt;OFFSET(F1760,-1,0),OFFSET(F1760,-1,0)-OFFSET(F1760,0,-1),""))</f>
        <v/>
      </c>
      <c r="H1760" t="str">
        <f ca="1">IF(C1760=1,60*SummonTypeTable!$Q$2/OFFSET(F1760,0,-1),
IF(F1760&lt;&gt;OFFSET(F1760,-1,0),OFFSET(F1760,-1,0)/OFFSET(F1760,0,-1),""))</f>
        <v/>
      </c>
      <c r="I1760">
        <f ca="1">(60+SUMIF(OFFSET(N1760,-$C1760+1,0,$C1760),"EN",OFFSET(O1760,-$C1760+1,0,$C1760))+SUMIF(OFFSET(S1760,-$C1760+1,0,$C1760),"EN",OFFSET(T1760,-$C1760+1,0,$C1760)))*SummonTypeTable!$Q$2</f>
        <v>633.33333333333326</v>
      </c>
      <c r="J1760" t="str">
        <f ca="1">IF(C1760=1,60*SummonTypeTable!$Q$2-OFFSET(I1760,0,-4),
IF(I1760&lt;&gt;OFFSET(I1760,-1,0),OFFSET(I1760,-1,0)-OFFSET(I1760,0,-4),""))</f>
        <v/>
      </c>
      <c r="K1760" t="str">
        <f ca="1">IF(C1760=1,60*SummonTypeTable!$Q$2/OFFSET(I1760,0,-4),
IF(I1760&lt;&gt;OFFSET(I1760,-1,0),OFFSET(I1760,-1,0)/OFFSET(I1760,0,-4),""))</f>
        <v/>
      </c>
      <c r="L1760" t="str">
        <f t="shared" ca="1" si="335"/>
        <v>cu</v>
      </c>
      <c r="M1760" t="s">
        <v>81</v>
      </c>
      <c r="N1760" t="s">
        <v>147</v>
      </c>
      <c r="O1760">
        <v>2900</v>
      </c>
      <c r="P1760" t="str">
        <f t="shared" si="326"/>
        <v/>
      </c>
      <c r="Q1760" t="str">
        <f t="shared" ca="1" si="333"/>
        <v>cu</v>
      </c>
      <c r="R1760" t="s">
        <v>81</v>
      </c>
      <c r="S1760" t="s">
        <v>147</v>
      </c>
      <c r="T1760">
        <v>1450</v>
      </c>
      <c r="U1760" t="str">
        <f t="shared" ca="1" si="332"/>
        <v>cu</v>
      </c>
      <c r="V1760" t="str">
        <f t="shared" si="327"/>
        <v>GO</v>
      </c>
      <c r="W1760">
        <f t="shared" si="328"/>
        <v>2900</v>
      </c>
      <c r="X1760" t="str">
        <f t="shared" ca="1" si="329"/>
        <v>cu</v>
      </c>
      <c r="Y1760" t="str">
        <f t="shared" si="330"/>
        <v>GO</v>
      </c>
      <c r="Z1760">
        <f t="shared" si="331"/>
        <v>1450</v>
      </c>
    </row>
    <row r="1761" spans="1:26">
      <c r="A1761" t="str">
        <f t="shared" si="324"/>
        <v>rt6</v>
      </c>
      <c r="B1761" t="str">
        <f t="shared" si="325"/>
        <v>루틴6</v>
      </c>
      <c r="C1761">
        <v>56</v>
      </c>
      <c r="D1761">
        <v>52</v>
      </c>
      <c r="E1761">
        <f t="shared" ca="1" si="334"/>
        <v>1008</v>
      </c>
      <c r="F1761">
        <f ca="1">(60+SUMIF(OFFSET(N1761,-$C1761+1,0,$C1761),"EN",OFFSET(O1761,-$C1761+1,0,$C1761)))*SummonTypeTable!$Q$2</f>
        <v>700</v>
      </c>
      <c r="G1761">
        <f ca="1">IF(C1761=1,60*SummonTypeTable!$Q$2-OFFSET(F1761,0,-1),
IF(F1761&lt;&gt;OFFSET(F1761,-1,0),OFFSET(F1761,-1,0)-OFFSET(F1761,0,-1),""))</f>
        <v>-374.66666666666674</v>
      </c>
      <c r="H1761">
        <f ca="1">IF(C1761=1,60*SummonTypeTable!$Q$2/OFFSET(F1761,0,-1),
IF(F1761&lt;&gt;OFFSET(F1761,-1,0),OFFSET(F1761,-1,0)/OFFSET(F1761,0,-1),""))</f>
        <v>0.62830687830687826</v>
      </c>
      <c r="I1761">
        <f ca="1">(60+SUMIF(OFFSET(N1761,-$C1761+1,0,$C1761),"EN",OFFSET(O1761,-$C1761+1,0,$C1761))+SUMIF(OFFSET(S1761,-$C1761+1,0,$C1761),"EN",OFFSET(T1761,-$C1761+1,0,$C1761)))*SummonTypeTable!$Q$2</f>
        <v>700</v>
      </c>
      <c r="J1761">
        <f ca="1">IF(C1761=1,60*SummonTypeTable!$Q$2-OFFSET(I1761,0,-4),
IF(I1761&lt;&gt;OFFSET(I1761,-1,0),OFFSET(I1761,-1,0)-OFFSET(I1761,0,-4),""))</f>
        <v>-374.66666666666674</v>
      </c>
      <c r="K1761">
        <f ca="1">IF(C1761=1,60*SummonTypeTable!$Q$2/OFFSET(I1761,0,-4),
IF(I1761&lt;&gt;OFFSET(I1761,-1,0),OFFSET(I1761,-1,0)/OFFSET(I1761,0,-4),""))</f>
        <v>0.62830687830687826</v>
      </c>
      <c r="L1761" t="str">
        <f t="shared" ca="1" si="335"/>
        <v>cu</v>
      </c>
      <c r="M1761" t="s">
        <v>81</v>
      </c>
      <c r="N1761" t="s">
        <v>146</v>
      </c>
      <c r="O1761">
        <v>100</v>
      </c>
      <c r="P1761" t="str">
        <f t="shared" si="326"/>
        <v>에너지너무많음</v>
      </c>
      <c r="Q1761" t="str">
        <f t="shared" ca="1" si="333"/>
        <v>cu</v>
      </c>
      <c r="R1761" t="s">
        <v>81</v>
      </c>
      <c r="S1761" t="s">
        <v>147</v>
      </c>
      <c r="T1761">
        <v>1475</v>
      </c>
      <c r="U1761" t="str">
        <f t="shared" ca="1" si="332"/>
        <v>cu</v>
      </c>
      <c r="V1761" t="str">
        <f t="shared" si="327"/>
        <v>EN</v>
      </c>
      <c r="W1761">
        <f t="shared" si="328"/>
        <v>100</v>
      </c>
      <c r="X1761" t="str">
        <f t="shared" ca="1" si="329"/>
        <v>cu</v>
      </c>
      <c r="Y1761" t="str">
        <f t="shared" si="330"/>
        <v>GO</v>
      </c>
      <c r="Z1761">
        <f t="shared" si="331"/>
        <v>1475</v>
      </c>
    </row>
    <row r="1762" spans="1:26">
      <c r="A1762" t="str">
        <f t="shared" si="324"/>
        <v>rt6</v>
      </c>
      <c r="B1762" t="str">
        <f t="shared" si="325"/>
        <v>루틴6</v>
      </c>
      <c r="C1762">
        <v>57</v>
      </c>
      <c r="D1762">
        <v>38</v>
      </c>
      <c r="E1762">
        <f t="shared" ca="1" si="334"/>
        <v>1046</v>
      </c>
      <c r="F1762">
        <f ca="1">(60+SUMIF(OFFSET(N1762,-$C1762+1,0,$C1762),"EN",OFFSET(O1762,-$C1762+1,0,$C1762)))*SummonTypeTable!$Q$2</f>
        <v>700</v>
      </c>
      <c r="G1762" t="str">
        <f ca="1">IF(C1762=1,60*SummonTypeTable!$Q$2-OFFSET(F1762,0,-1),
IF(F1762&lt;&gt;OFFSET(F1762,-1,0),OFFSET(F1762,-1,0)-OFFSET(F1762,0,-1),""))</f>
        <v/>
      </c>
      <c r="H1762" t="str">
        <f ca="1">IF(C1762=1,60*SummonTypeTable!$Q$2/OFFSET(F1762,0,-1),
IF(F1762&lt;&gt;OFFSET(F1762,-1,0),OFFSET(F1762,-1,0)/OFFSET(F1762,0,-1),""))</f>
        <v/>
      </c>
      <c r="I1762">
        <f ca="1">(60+SUMIF(OFFSET(N1762,-$C1762+1,0,$C1762),"EN",OFFSET(O1762,-$C1762+1,0,$C1762))+SUMIF(OFFSET(S1762,-$C1762+1,0,$C1762),"EN",OFFSET(T1762,-$C1762+1,0,$C1762)))*SummonTypeTable!$Q$2</f>
        <v>700</v>
      </c>
      <c r="J1762" t="str">
        <f ca="1">IF(C1762=1,60*SummonTypeTable!$Q$2-OFFSET(I1762,0,-4),
IF(I1762&lt;&gt;OFFSET(I1762,-1,0),OFFSET(I1762,-1,0)-OFFSET(I1762,0,-4),""))</f>
        <v/>
      </c>
      <c r="K1762" t="str">
        <f ca="1">IF(C1762=1,60*SummonTypeTable!$Q$2/OFFSET(I1762,0,-4),
IF(I1762&lt;&gt;OFFSET(I1762,-1,0),OFFSET(I1762,-1,0)/OFFSET(I1762,0,-4),""))</f>
        <v/>
      </c>
      <c r="L1762" t="str">
        <f t="shared" ca="1" si="335"/>
        <v>cu</v>
      </c>
      <c r="M1762" t="s">
        <v>81</v>
      </c>
      <c r="N1762" t="s">
        <v>147</v>
      </c>
      <c r="O1762">
        <v>3000</v>
      </c>
      <c r="P1762" t="str">
        <f t="shared" si="326"/>
        <v/>
      </c>
      <c r="Q1762" t="str">
        <f t="shared" ca="1" si="333"/>
        <v>cu</v>
      </c>
      <c r="R1762" t="s">
        <v>81</v>
      </c>
      <c r="S1762" t="s">
        <v>147</v>
      </c>
      <c r="T1762">
        <v>1500</v>
      </c>
      <c r="U1762" t="str">
        <f t="shared" ca="1" si="332"/>
        <v>cu</v>
      </c>
      <c r="V1762" t="str">
        <f t="shared" si="327"/>
        <v>GO</v>
      </c>
      <c r="W1762">
        <f t="shared" si="328"/>
        <v>3000</v>
      </c>
      <c r="X1762" t="str">
        <f t="shared" ca="1" si="329"/>
        <v>cu</v>
      </c>
      <c r="Y1762" t="str">
        <f t="shared" si="330"/>
        <v>GO</v>
      </c>
      <c r="Z1762">
        <f t="shared" si="331"/>
        <v>1500</v>
      </c>
    </row>
    <row r="1763" spans="1:26">
      <c r="A1763" t="str">
        <f t="shared" si="324"/>
        <v>rt6</v>
      </c>
      <c r="B1763" t="str">
        <f t="shared" si="325"/>
        <v>루틴6</v>
      </c>
      <c r="C1763">
        <v>58</v>
      </c>
      <c r="D1763">
        <v>47</v>
      </c>
      <c r="E1763">
        <f t="shared" ca="1" si="334"/>
        <v>1093</v>
      </c>
      <c r="F1763">
        <f ca="1">(60+SUMIF(OFFSET(N1763,-$C1763+1,0,$C1763),"EN",OFFSET(O1763,-$C1763+1,0,$C1763)))*SummonTypeTable!$Q$2</f>
        <v>700</v>
      </c>
      <c r="G1763" t="str">
        <f ca="1">IF(C1763=1,60*SummonTypeTable!$Q$2-OFFSET(F1763,0,-1),
IF(F1763&lt;&gt;OFFSET(F1763,-1,0),OFFSET(F1763,-1,0)-OFFSET(F1763,0,-1),""))</f>
        <v/>
      </c>
      <c r="H1763" t="str">
        <f ca="1">IF(C1763=1,60*SummonTypeTable!$Q$2/OFFSET(F1763,0,-1),
IF(F1763&lt;&gt;OFFSET(F1763,-1,0),OFFSET(F1763,-1,0)/OFFSET(F1763,0,-1),""))</f>
        <v/>
      </c>
      <c r="I1763">
        <f ca="1">(60+SUMIF(OFFSET(N1763,-$C1763+1,0,$C1763),"EN",OFFSET(O1763,-$C1763+1,0,$C1763))+SUMIF(OFFSET(S1763,-$C1763+1,0,$C1763),"EN",OFFSET(T1763,-$C1763+1,0,$C1763)))*SummonTypeTable!$Q$2</f>
        <v>700</v>
      </c>
      <c r="J1763" t="str">
        <f ca="1">IF(C1763=1,60*SummonTypeTable!$Q$2-OFFSET(I1763,0,-4),
IF(I1763&lt;&gt;OFFSET(I1763,-1,0),OFFSET(I1763,-1,0)-OFFSET(I1763,0,-4),""))</f>
        <v/>
      </c>
      <c r="K1763" t="str">
        <f ca="1">IF(C1763=1,60*SummonTypeTable!$Q$2/OFFSET(I1763,0,-4),
IF(I1763&lt;&gt;OFFSET(I1763,-1,0),OFFSET(I1763,-1,0)/OFFSET(I1763,0,-4),""))</f>
        <v/>
      </c>
      <c r="L1763" t="str">
        <f t="shared" ca="1" si="335"/>
        <v>it</v>
      </c>
      <c r="M1763" t="s">
        <v>139</v>
      </c>
      <c r="N1763" t="s">
        <v>140</v>
      </c>
      <c r="O1763">
        <v>2</v>
      </c>
      <c r="P1763" t="str">
        <f t="shared" si="326"/>
        <v/>
      </c>
      <c r="Q1763" t="str">
        <f t="shared" ca="1" si="333"/>
        <v>cu</v>
      </c>
      <c r="R1763" t="s">
        <v>81</v>
      </c>
      <c r="S1763" t="s">
        <v>147</v>
      </c>
      <c r="T1763">
        <v>1525</v>
      </c>
      <c r="U1763" t="str">
        <f t="shared" ca="1" si="332"/>
        <v>it</v>
      </c>
      <c r="V1763" t="str">
        <f t="shared" si="327"/>
        <v>Cash_sCharacterGacha</v>
      </c>
      <c r="W1763">
        <f t="shared" si="328"/>
        <v>2</v>
      </c>
      <c r="X1763" t="str">
        <f t="shared" ca="1" si="329"/>
        <v>cu</v>
      </c>
      <c r="Y1763" t="str">
        <f t="shared" si="330"/>
        <v>GO</v>
      </c>
      <c r="Z1763">
        <f t="shared" si="331"/>
        <v>1525</v>
      </c>
    </row>
    <row r="1764" spans="1:26">
      <c r="A1764" t="str">
        <f t="shared" si="324"/>
        <v>rt6</v>
      </c>
      <c r="B1764" t="str">
        <f t="shared" si="325"/>
        <v>루틴6</v>
      </c>
      <c r="C1764">
        <v>59</v>
      </c>
      <c r="D1764">
        <v>15</v>
      </c>
      <c r="E1764">
        <f t="shared" ca="1" si="334"/>
        <v>1108</v>
      </c>
      <c r="F1764">
        <f ca="1">(60+SUMIF(OFFSET(N1764,-$C1764+1,0,$C1764),"EN",OFFSET(O1764,-$C1764+1,0,$C1764)))*SummonTypeTable!$Q$2</f>
        <v>700</v>
      </c>
      <c r="G1764" t="str">
        <f ca="1">IF(C1764=1,60*SummonTypeTable!$Q$2-OFFSET(F1764,0,-1),
IF(F1764&lt;&gt;OFFSET(F1764,-1,0),OFFSET(F1764,-1,0)-OFFSET(F1764,0,-1),""))</f>
        <v/>
      </c>
      <c r="H1764" t="str">
        <f ca="1">IF(C1764=1,60*SummonTypeTable!$Q$2/OFFSET(F1764,0,-1),
IF(F1764&lt;&gt;OFFSET(F1764,-1,0),OFFSET(F1764,-1,0)/OFFSET(F1764,0,-1),""))</f>
        <v/>
      </c>
      <c r="I1764">
        <f ca="1">(60+SUMIF(OFFSET(N1764,-$C1764+1,0,$C1764),"EN",OFFSET(O1764,-$C1764+1,0,$C1764))+SUMIF(OFFSET(S1764,-$C1764+1,0,$C1764),"EN",OFFSET(T1764,-$C1764+1,0,$C1764)))*SummonTypeTable!$Q$2</f>
        <v>700</v>
      </c>
      <c r="J1764" t="str">
        <f ca="1">IF(C1764=1,60*SummonTypeTable!$Q$2-OFFSET(I1764,0,-4),
IF(I1764&lt;&gt;OFFSET(I1764,-1,0),OFFSET(I1764,-1,0)-OFFSET(I1764,0,-4),""))</f>
        <v/>
      </c>
      <c r="K1764" t="str">
        <f ca="1">IF(C1764=1,60*SummonTypeTable!$Q$2/OFFSET(I1764,0,-4),
IF(I1764&lt;&gt;OFFSET(I1764,-1,0),OFFSET(I1764,-1,0)/OFFSET(I1764,0,-4),""))</f>
        <v/>
      </c>
      <c r="L1764" t="str">
        <f t="shared" ca="1" si="335"/>
        <v>cu</v>
      </c>
      <c r="M1764" t="s">
        <v>81</v>
      </c>
      <c r="N1764" t="s">
        <v>147</v>
      </c>
      <c r="O1764">
        <v>3100</v>
      </c>
      <c r="P1764" t="str">
        <f t="shared" si="326"/>
        <v/>
      </c>
      <c r="Q1764" t="str">
        <f t="shared" ca="1" si="333"/>
        <v>cu</v>
      </c>
      <c r="R1764" t="s">
        <v>81</v>
      </c>
      <c r="S1764" t="s">
        <v>147</v>
      </c>
      <c r="T1764">
        <v>1550</v>
      </c>
      <c r="U1764" t="str">
        <f t="shared" ca="1" si="332"/>
        <v>cu</v>
      </c>
      <c r="V1764" t="str">
        <f t="shared" si="327"/>
        <v>GO</v>
      </c>
      <c r="W1764">
        <f t="shared" si="328"/>
        <v>3100</v>
      </c>
      <c r="X1764" t="str">
        <f t="shared" ca="1" si="329"/>
        <v>cu</v>
      </c>
      <c r="Y1764" t="str">
        <f t="shared" si="330"/>
        <v>GO</v>
      </c>
      <c r="Z1764">
        <f t="shared" si="331"/>
        <v>1550</v>
      </c>
    </row>
    <row r="1765" spans="1:26">
      <c r="A1765" t="str">
        <f t="shared" si="324"/>
        <v>rt6</v>
      </c>
      <c r="B1765" t="str">
        <f t="shared" si="325"/>
        <v>루틴6</v>
      </c>
      <c r="C1765">
        <v>60</v>
      </c>
      <c r="D1765">
        <v>24</v>
      </c>
      <c r="E1765">
        <f t="shared" ca="1" si="334"/>
        <v>1132</v>
      </c>
      <c r="F1765">
        <f ca="1">(60+SUMIF(OFFSET(N1765,-$C1765+1,0,$C1765),"EN",OFFSET(O1765,-$C1765+1,0,$C1765)))*SummonTypeTable!$Q$2</f>
        <v>773.33333333333326</v>
      </c>
      <c r="G1765">
        <f ca="1">IF(C1765=1,60*SummonTypeTable!$Q$2-OFFSET(F1765,0,-1),
IF(F1765&lt;&gt;OFFSET(F1765,-1,0),OFFSET(F1765,-1,0)-OFFSET(F1765,0,-1),""))</f>
        <v>-432</v>
      </c>
      <c r="H1765">
        <f ca="1">IF(C1765=1,60*SummonTypeTable!$Q$2/OFFSET(F1765,0,-1),
IF(F1765&lt;&gt;OFFSET(F1765,-1,0),OFFSET(F1765,-1,0)/OFFSET(F1765,0,-1),""))</f>
        <v>0.61837455830388688</v>
      </c>
      <c r="I1765">
        <f ca="1">(60+SUMIF(OFFSET(N1765,-$C1765+1,0,$C1765),"EN",OFFSET(O1765,-$C1765+1,0,$C1765))+SUMIF(OFFSET(S1765,-$C1765+1,0,$C1765),"EN",OFFSET(T1765,-$C1765+1,0,$C1765)))*SummonTypeTable!$Q$2</f>
        <v>773.33333333333326</v>
      </c>
      <c r="J1765">
        <f ca="1">IF(C1765=1,60*SummonTypeTable!$Q$2-OFFSET(I1765,0,-4),
IF(I1765&lt;&gt;OFFSET(I1765,-1,0),OFFSET(I1765,-1,0)-OFFSET(I1765,0,-4),""))</f>
        <v>-432</v>
      </c>
      <c r="K1765">
        <f ca="1">IF(C1765=1,60*SummonTypeTable!$Q$2/OFFSET(I1765,0,-4),
IF(I1765&lt;&gt;OFFSET(I1765,-1,0),OFFSET(I1765,-1,0)/OFFSET(I1765,0,-4),""))</f>
        <v>0.61837455830388688</v>
      </c>
      <c r="L1765" t="str">
        <f t="shared" ca="1" si="335"/>
        <v>cu</v>
      </c>
      <c r="M1765" t="s">
        <v>81</v>
      </c>
      <c r="N1765" t="s">
        <v>146</v>
      </c>
      <c r="O1765">
        <v>110</v>
      </c>
      <c r="P1765" t="str">
        <f t="shared" si="326"/>
        <v>에너지너무많음</v>
      </c>
      <c r="Q1765" t="str">
        <f t="shared" ca="1" si="333"/>
        <v>cu</v>
      </c>
      <c r="R1765" t="s">
        <v>81</v>
      </c>
      <c r="S1765" t="s">
        <v>147</v>
      </c>
      <c r="T1765">
        <v>1575</v>
      </c>
      <c r="U1765" t="str">
        <f t="shared" ca="1" si="332"/>
        <v>cu</v>
      </c>
      <c r="V1765" t="str">
        <f t="shared" si="327"/>
        <v>EN</v>
      </c>
      <c r="W1765">
        <f t="shared" si="328"/>
        <v>110</v>
      </c>
      <c r="X1765" t="str">
        <f t="shared" ca="1" si="329"/>
        <v>cu</v>
      </c>
      <c r="Y1765" t="str">
        <f t="shared" si="330"/>
        <v>GO</v>
      </c>
      <c r="Z1765">
        <f t="shared" si="331"/>
        <v>1575</v>
      </c>
    </row>
    <row r="1766" spans="1:26">
      <c r="A1766" t="str">
        <f t="shared" si="324"/>
        <v>rt6</v>
      </c>
      <c r="B1766" t="str">
        <f t="shared" si="325"/>
        <v>루틴6</v>
      </c>
      <c r="C1766">
        <v>61</v>
      </c>
      <c r="D1766">
        <v>55</v>
      </c>
      <c r="E1766">
        <f t="shared" ca="1" si="334"/>
        <v>1187</v>
      </c>
      <c r="F1766">
        <f ca="1">(60+SUMIF(OFFSET(N1766,-$C1766+1,0,$C1766),"EN",OFFSET(O1766,-$C1766+1,0,$C1766)))*SummonTypeTable!$Q$2</f>
        <v>773.33333333333326</v>
      </c>
      <c r="G1766" t="str">
        <f ca="1">IF(C1766=1,60*SummonTypeTable!$Q$2-OFFSET(F1766,0,-1),
IF(F1766&lt;&gt;OFFSET(F1766,-1,0),OFFSET(F1766,-1,0)-OFFSET(F1766,0,-1),""))</f>
        <v/>
      </c>
      <c r="H1766" t="str">
        <f ca="1">IF(C1766=1,60*SummonTypeTable!$Q$2/OFFSET(F1766,0,-1),
IF(F1766&lt;&gt;OFFSET(F1766,-1,0),OFFSET(F1766,-1,0)/OFFSET(F1766,0,-1),""))</f>
        <v/>
      </c>
      <c r="I1766">
        <f ca="1">(60+SUMIF(OFFSET(N1766,-$C1766+1,0,$C1766),"EN",OFFSET(O1766,-$C1766+1,0,$C1766))+SUMIF(OFFSET(S1766,-$C1766+1,0,$C1766),"EN",OFFSET(T1766,-$C1766+1,0,$C1766)))*SummonTypeTable!$Q$2</f>
        <v>773.33333333333326</v>
      </c>
      <c r="J1766" t="str">
        <f ca="1">IF(C1766=1,60*SummonTypeTable!$Q$2-OFFSET(I1766,0,-4),
IF(I1766&lt;&gt;OFFSET(I1766,-1,0),OFFSET(I1766,-1,0)-OFFSET(I1766,0,-4),""))</f>
        <v/>
      </c>
      <c r="K1766" t="str">
        <f ca="1">IF(C1766=1,60*SummonTypeTable!$Q$2/OFFSET(I1766,0,-4),
IF(I1766&lt;&gt;OFFSET(I1766,-1,0),OFFSET(I1766,-1,0)/OFFSET(I1766,0,-4),""))</f>
        <v/>
      </c>
      <c r="L1766" t="str">
        <f t="shared" ca="1" si="335"/>
        <v>cu</v>
      </c>
      <c r="M1766" t="s">
        <v>81</v>
      </c>
      <c r="N1766" t="s">
        <v>147</v>
      </c>
      <c r="O1766">
        <v>3200</v>
      </c>
      <c r="P1766" t="str">
        <f t="shared" si="326"/>
        <v/>
      </c>
      <c r="Q1766" t="str">
        <f t="shared" ca="1" si="333"/>
        <v>cu</v>
      </c>
      <c r="R1766" t="s">
        <v>81</v>
      </c>
      <c r="S1766" t="s">
        <v>147</v>
      </c>
      <c r="T1766">
        <v>1600</v>
      </c>
      <c r="U1766" t="str">
        <f t="shared" ca="1" si="332"/>
        <v>cu</v>
      </c>
      <c r="V1766" t="str">
        <f t="shared" si="327"/>
        <v>GO</v>
      </c>
      <c r="W1766">
        <f t="shared" si="328"/>
        <v>3200</v>
      </c>
      <c r="X1766" t="str">
        <f t="shared" ca="1" si="329"/>
        <v>cu</v>
      </c>
      <c r="Y1766" t="str">
        <f t="shared" si="330"/>
        <v>GO</v>
      </c>
      <c r="Z1766">
        <f t="shared" si="331"/>
        <v>1600</v>
      </c>
    </row>
    <row r="1767" spans="1:26">
      <c r="A1767" t="str">
        <f t="shared" si="324"/>
        <v>rt6</v>
      </c>
      <c r="B1767" t="str">
        <f t="shared" si="325"/>
        <v>루틴6</v>
      </c>
      <c r="C1767">
        <v>62</v>
      </c>
      <c r="D1767">
        <v>24</v>
      </c>
      <c r="E1767">
        <f t="shared" ca="1" si="334"/>
        <v>1211</v>
      </c>
      <c r="F1767">
        <f ca="1">(60+SUMIF(OFFSET(N1767,-$C1767+1,0,$C1767),"EN",OFFSET(O1767,-$C1767+1,0,$C1767)))*SummonTypeTable!$Q$2</f>
        <v>773.33333333333326</v>
      </c>
      <c r="G1767" t="str">
        <f ca="1">IF(C1767=1,60*SummonTypeTable!$Q$2-OFFSET(F1767,0,-1),
IF(F1767&lt;&gt;OFFSET(F1767,-1,0),OFFSET(F1767,-1,0)-OFFSET(F1767,0,-1),""))</f>
        <v/>
      </c>
      <c r="H1767" t="str">
        <f ca="1">IF(C1767=1,60*SummonTypeTable!$Q$2/OFFSET(F1767,0,-1),
IF(F1767&lt;&gt;OFFSET(F1767,-1,0),OFFSET(F1767,-1,0)/OFFSET(F1767,0,-1),""))</f>
        <v/>
      </c>
      <c r="I1767">
        <f ca="1">(60+SUMIF(OFFSET(N1767,-$C1767+1,0,$C1767),"EN",OFFSET(O1767,-$C1767+1,0,$C1767))+SUMIF(OFFSET(S1767,-$C1767+1,0,$C1767),"EN",OFFSET(T1767,-$C1767+1,0,$C1767)))*SummonTypeTable!$Q$2</f>
        <v>773.33333333333326</v>
      </c>
      <c r="J1767" t="str">
        <f ca="1">IF(C1767=1,60*SummonTypeTable!$Q$2-OFFSET(I1767,0,-4),
IF(I1767&lt;&gt;OFFSET(I1767,-1,0),OFFSET(I1767,-1,0)-OFFSET(I1767,0,-4),""))</f>
        <v/>
      </c>
      <c r="K1767" t="str">
        <f ca="1">IF(C1767=1,60*SummonTypeTable!$Q$2/OFFSET(I1767,0,-4),
IF(I1767&lt;&gt;OFFSET(I1767,-1,0),OFFSET(I1767,-1,0)/OFFSET(I1767,0,-4),""))</f>
        <v/>
      </c>
      <c r="L1767" t="str">
        <f t="shared" ca="1" si="335"/>
        <v>it</v>
      </c>
      <c r="M1767" t="s">
        <v>139</v>
      </c>
      <c r="N1767" t="s">
        <v>140</v>
      </c>
      <c r="O1767">
        <v>1</v>
      </c>
      <c r="P1767" t="str">
        <f t="shared" si="326"/>
        <v/>
      </c>
      <c r="Q1767" t="str">
        <f t="shared" ca="1" si="333"/>
        <v>cu</v>
      </c>
      <c r="R1767" t="s">
        <v>81</v>
      </c>
      <c r="S1767" t="s">
        <v>147</v>
      </c>
      <c r="T1767">
        <v>1625</v>
      </c>
      <c r="U1767" t="str">
        <f t="shared" ca="1" si="332"/>
        <v>it</v>
      </c>
      <c r="V1767" t="str">
        <f t="shared" si="327"/>
        <v>Cash_sCharacterGacha</v>
      </c>
      <c r="W1767">
        <f t="shared" si="328"/>
        <v>1</v>
      </c>
      <c r="X1767" t="str">
        <f t="shared" ca="1" si="329"/>
        <v>cu</v>
      </c>
      <c r="Y1767" t="str">
        <f t="shared" si="330"/>
        <v>GO</v>
      </c>
      <c r="Z1767">
        <f t="shared" si="331"/>
        <v>1625</v>
      </c>
    </row>
    <row r="1768" spans="1:26">
      <c r="A1768" t="str">
        <f t="shared" si="324"/>
        <v>rt6</v>
      </c>
      <c r="B1768" t="str">
        <f t="shared" si="325"/>
        <v>루틴6</v>
      </c>
      <c r="C1768">
        <v>63</v>
      </c>
      <c r="D1768">
        <v>57</v>
      </c>
      <c r="E1768">
        <f t="shared" ca="1" si="334"/>
        <v>1268</v>
      </c>
      <c r="F1768">
        <f ca="1">(60+SUMIF(OFFSET(N1768,-$C1768+1,0,$C1768),"EN",OFFSET(O1768,-$C1768+1,0,$C1768)))*SummonTypeTable!$Q$2</f>
        <v>773.33333333333326</v>
      </c>
      <c r="G1768" t="str">
        <f ca="1">IF(C1768=1,60*SummonTypeTable!$Q$2-OFFSET(F1768,0,-1),
IF(F1768&lt;&gt;OFFSET(F1768,-1,0),OFFSET(F1768,-1,0)-OFFSET(F1768,0,-1),""))</f>
        <v/>
      </c>
      <c r="H1768" t="str">
        <f ca="1">IF(C1768=1,60*SummonTypeTable!$Q$2/OFFSET(F1768,0,-1),
IF(F1768&lt;&gt;OFFSET(F1768,-1,0),OFFSET(F1768,-1,0)/OFFSET(F1768,0,-1),""))</f>
        <v/>
      </c>
      <c r="I1768">
        <f ca="1">(60+SUMIF(OFFSET(N1768,-$C1768+1,0,$C1768),"EN",OFFSET(O1768,-$C1768+1,0,$C1768))+SUMIF(OFFSET(S1768,-$C1768+1,0,$C1768),"EN",OFFSET(T1768,-$C1768+1,0,$C1768)))*SummonTypeTable!$Q$2</f>
        <v>773.33333333333326</v>
      </c>
      <c r="J1768" t="str">
        <f ca="1">IF(C1768=1,60*SummonTypeTable!$Q$2-OFFSET(I1768,0,-4),
IF(I1768&lt;&gt;OFFSET(I1768,-1,0),OFFSET(I1768,-1,0)-OFFSET(I1768,0,-4),""))</f>
        <v/>
      </c>
      <c r="K1768" t="str">
        <f ca="1">IF(C1768=1,60*SummonTypeTable!$Q$2/OFFSET(I1768,0,-4),
IF(I1768&lt;&gt;OFFSET(I1768,-1,0),OFFSET(I1768,-1,0)/OFFSET(I1768,0,-4),""))</f>
        <v/>
      </c>
      <c r="L1768" t="str">
        <f t="shared" ca="1" si="335"/>
        <v>cu</v>
      </c>
      <c r="M1768" t="s">
        <v>81</v>
      </c>
      <c r="N1768" t="s">
        <v>153</v>
      </c>
      <c r="O1768">
        <v>12</v>
      </c>
      <c r="P1768" t="str">
        <f t="shared" si="326"/>
        <v/>
      </c>
      <c r="Q1768" t="str">
        <f t="shared" ca="1" si="333"/>
        <v>cu</v>
      </c>
      <c r="R1768" t="s">
        <v>81</v>
      </c>
      <c r="S1768" t="s">
        <v>153</v>
      </c>
      <c r="T1768">
        <v>4</v>
      </c>
      <c r="U1768" t="str">
        <f t="shared" ca="1" si="332"/>
        <v>cu</v>
      </c>
      <c r="V1768" t="str">
        <f t="shared" si="327"/>
        <v>DI</v>
      </c>
      <c r="W1768">
        <f t="shared" si="328"/>
        <v>12</v>
      </c>
      <c r="X1768" t="str">
        <f t="shared" ca="1" si="329"/>
        <v>cu</v>
      </c>
      <c r="Y1768" t="str">
        <f t="shared" si="330"/>
        <v>DI</v>
      </c>
      <c r="Z1768">
        <f t="shared" si="331"/>
        <v>4</v>
      </c>
    </row>
    <row r="1769" spans="1:26">
      <c r="A1769" t="str">
        <f t="shared" si="324"/>
        <v>rt6</v>
      </c>
      <c r="B1769" t="str">
        <f t="shared" si="325"/>
        <v>루틴6</v>
      </c>
      <c r="C1769">
        <v>64</v>
      </c>
      <c r="D1769">
        <v>35</v>
      </c>
      <c r="E1769">
        <f t="shared" ca="1" si="334"/>
        <v>1303</v>
      </c>
      <c r="F1769">
        <f ca="1">(60+SUMIF(OFFSET(N1769,-$C1769+1,0,$C1769),"EN",OFFSET(O1769,-$C1769+1,0,$C1769)))*SummonTypeTable!$Q$2</f>
        <v>773.33333333333326</v>
      </c>
      <c r="G1769" t="str">
        <f ca="1">IF(C1769=1,60*SummonTypeTable!$Q$2-OFFSET(F1769,0,-1),
IF(F1769&lt;&gt;OFFSET(F1769,-1,0),OFFSET(F1769,-1,0)-OFFSET(F1769,0,-1),""))</f>
        <v/>
      </c>
      <c r="H1769" t="str">
        <f ca="1">IF(C1769=1,60*SummonTypeTable!$Q$2/OFFSET(F1769,0,-1),
IF(F1769&lt;&gt;OFFSET(F1769,-1,0),OFFSET(F1769,-1,0)/OFFSET(F1769,0,-1),""))</f>
        <v/>
      </c>
      <c r="I1769">
        <f ca="1">(60+SUMIF(OFFSET(N1769,-$C1769+1,0,$C1769),"EN",OFFSET(O1769,-$C1769+1,0,$C1769))+SUMIF(OFFSET(S1769,-$C1769+1,0,$C1769),"EN",OFFSET(T1769,-$C1769+1,0,$C1769)))*SummonTypeTable!$Q$2</f>
        <v>773.33333333333326</v>
      </c>
      <c r="J1769" t="str">
        <f ca="1">IF(C1769=1,60*SummonTypeTable!$Q$2-OFFSET(I1769,0,-4),
IF(I1769&lt;&gt;OFFSET(I1769,-1,0),OFFSET(I1769,-1,0)-OFFSET(I1769,0,-4),""))</f>
        <v/>
      </c>
      <c r="K1769" t="str">
        <f ca="1">IF(C1769=1,60*SummonTypeTable!$Q$2/OFFSET(I1769,0,-4),
IF(I1769&lt;&gt;OFFSET(I1769,-1,0),OFFSET(I1769,-1,0)/OFFSET(I1769,0,-4),""))</f>
        <v/>
      </c>
      <c r="L1769" t="str">
        <f t="shared" ca="1" si="335"/>
        <v>cu</v>
      </c>
      <c r="M1769" t="s">
        <v>81</v>
      </c>
      <c r="N1769" t="s">
        <v>147</v>
      </c>
      <c r="O1769">
        <v>3350</v>
      </c>
      <c r="P1769" t="str">
        <f t="shared" si="326"/>
        <v/>
      </c>
      <c r="Q1769" t="str">
        <f t="shared" ca="1" si="333"/>
        <v>cu</v>
      </c>
      <c r="R1769" t="s">
        <v>81</v>
      </c>
      <c r="S1769" t="s">
        <v>147</v>
      </c>
      <c r="T1769">
        <v>1675</v>
      </c>
      <c r="U1769" t="str">
        <f t="shared" ca="1" si="332"/>
        <v>cu</v>
      </c>
      <c r="V1769" t="str">
        <f t="shared" si="327"/>
        <v>GO</v>
      </c>
      <c r="W1769">
        <f t="shared" si="328"/>
        <v>3350</v>
      </c>
      <c r="X1769" t="str">
        <f t="shared" ca="1" si="329"/>
        <v>cu</v>
      </c>
      <c r="Y1769" t="str">
        <f t="shared" si="330"/>
        <v>GO</v>
      </c>
      <c r="Z1769">
        <f t="shared" si="331"/>
        <v>1675</v>
      </c>
    </row>
    <row r="1770" spans="1:26">
      <c r="A1770" t="str">
        <f t="shared" si="324"/>
        <v>rt6</v>
      </c>
      <c r="B1770" t="str">
        <f t="shared" si="325"/>
        <v>루틴6</v>
      </c>
      <c r="C1770">
        <v>65</v>
      </c>
      <c r="D1770">
        <v>55</v>
      </c>
      <c r="E1770">
        <f t="shared" ca="1" si="334"/>
        <v>1358</v>
      </c>
      <c r="F1770">
        <f ca="1">(60+SUMIF(OFFSET(N1770,-$C1770+1,0,$C1770),"EN",OFFSET(O1770,-$C1770+1,0,$C1770)))*SummonTypeTable!$Q$2</f>
        <v>773.33333333333326</v>
      </c>
      <c r="G1770" t="str">
        <f ca="1">IF(C1770=1,60*SummonTypeTable!$Q$2-OFFSET(F1770,0,-1),
IF(F1770&lt;&gt;OFFSET(F1770,-1,0),OFFSET(F1770,-1,0)-OFFSET(F1770,0,-1),""))</f>
        <v/>
      </c>
      <c r="H1770" t="str">
        <f ca="1">IF(C1770=1,60*SummonTypeTable!$Q$2/OFFSET(F1770,0,-1),
IF(F1770&lt;&gt;OFFSET(F1770,-1,0),OFFSET(F1770,-1,0)/OFFSET(F1770,0,-1),""))</f>
        <v/>
      </c>
      <c r="I1770">
        <f ca="1">(60+SUMIF(OFFSET(N1770,-$C1770+1,0,$C1770),"EN",OFFSET(O1770,-$C1770+1,0,$C1770))+SUMIF(OFFSET(S1770,-$C1770+1,0,$C1770),"EN",OFFSET(T1770,-$C1770+1,0,$C1770)))*SummonTypeTable!$Q$2</f>
        <v>773.33333333333326</v>
      </c>
      <c r="J1770" t="str">
        <f ca="1">IF(C1770=1,60*SummonTypeTable!$Q$2-OFFSET(I1770,0,-4),
IF(I1770&lt;&gt;OFFSET(I1770,-1,0),OFFSET(I1770,-1,0)-OFFSET(I1770,0,-4),""))</f>
        <v/>
      </c>
      <c r="K1770" t="str">
        <f ca="1">IF(C1770=1,60*SummonTypeTable!$Q$2/OFFSET(I1770,0,-4),
IF(I1770&lt;&gt;OFFSET(I1770,-1,0),OFFSET(I1770,-1,0)/OFFSET(I1770,0,-4),""))</f>
        <v/>
      </c>
      <c r="L1770" t="str">
        <f t="shared" ca="1" si="335"/>
        <v>it</v>
      </c>
      <c r="M1770" t="s">
        <v>139</v>
      </c>
      <c r="N1770" t="s">
        <v>138</v>
      </c>
      <c r="O1770">
        <v>2</v>
      </c>
      <c r="P1770" t="str">
        <f t="shared" si="326"/>
        <v/>
      </c>
      <c r="Q1770" t="str">
        <f t="shared" ca="1" si="333"/>
        <v>cu</v>
      </c>
      <c r="R1770" t="s">
        <v>81</v>
      </c>
      <c r="S1770" t="s">
        <v>147</v>
      </c>
      <c r="T1770">
        <v>1700</v>
      </c>
      <c r="U1770" t="str">
        <f t="shared" ca="1" si="332"/>
        <v>it</v>
      </c>
      <c r="V1770" t="str">
        <f t="shared" si="327"/>
        <v>Cash_sSpellGacha</v>
      </c>
      <c r="W1770">
        <f t="shared" si="328"/>
        <v>2</v>
      </c>
      <c r="X1770" t="str">
        <f t="shared" ca="1" si="329"/>
        <v>cu</v>
      </c>
      <c r="Y1770" t="str">
        <f t="shared" si="330"/>
        <v>GO</v>
      </c>
      <c r="Z1770">
        <f t="shared" si="331"/>
        <v>1700</v>
      </c>
    </row>
    <row r="1771" spans="1:26">
      <c r="A1771" t="str">
        <f t="shared" ref="A1771:A1834" si="336">A1770</f>
        <v>rt6</v>
      </c>
      <c r="B1771" t="str">
        <f t="shared" ref="B1771:B1834" si="337">B1770</f>
        <v>루틴6</v>
      </c>
      <c r="C1771">
        <v>66</v>
      </c>
      <c r="D1771">
        <v>12</v>
      </c>
      <c r="E1771">
        <f t="shared" ca="1" si="334"/>
        <v>1370</v>
      </c>
      <c r="F1771">
        <f ca="1">(60+SUMIF(OFFSET(N1771,-$C1771+1,0,$C1771),"EN",OFFSET(O1771,-$C1771+1,0,$C1771)))*SummonTypeTable!$Q$2</f>
        <v>773.33333333333326</v>
      </c>
      <c r="G1771" t="str">
        <f ca="1">IF(C1771=1,60*SummonTypeTable!$Q$2-OFFSET(F1771,0,-1),
IF(F1771&lt;&gt;OFFSET(F1771,-1,0),OFFSET(F1771,-1,0)-OFFSET(F1771,0,-1),""))</f>
        <v/>
      </c>
      <c r="H1771" t="str">
        <f ca="1">IF(C1771=1,60*SummonTypeTable!$Q$2/OFFSET(F1771,0,-1),
IF(F1771&lt;&gt;OFFSET(F1771,-1,0),OFFSET(F1771,-1,0)/OFFSET(F1771,0,-1),""))</f>
        <v/>
      </c>
      <c r="I1771">
        <f ca="1">(60+SUMIF(OFFSET(N1771,-$C1771+1,0,$C1771),"EN",OFFSET(O1771,-$C1771+1,0,$C1771))+SUMIF(OFFSET(S1771,-$C1771+1,0,$C1771),"EN",OFFSET(T1771,-$C1771+1,0,$C1771)))*SummonTypeTable!$Q$2</f>
        <v>773.33333333333326</v>
      </c>
      <c r="J1771" t="str">
        <f ca="1">IF(C1771=1,60*SummonTypeTable!$Q$2-OFFSET(I1771,0,-4),
IF(I1771&lt;&gt;OFFSET(I1771,-1,0),OFFSET(I1771,-1,0)-OFFSET(I1771,0,-4),""))</f>
        <v/>
      </c>
      <c r="K1771" t="str">
        <f ca="1">IF(C1771=1,60*SummonTypeTable!$Q$2/OFFSET(I1771,0,-4),
IF(I1771&lt;&gt;OFFSET(I1771,-1,0),OFFSET(I1771,-1,0)/OFFSET(I1771,0,-4),""))</f>
        <v/>
      </c>
      <c r="L1771" t="str">
        <f t="shared" ca="1" si="335"/>
        <v>cu</v>
      </c>
      <c r="M1771" t="s">
        <v>81</v>
      </c>
      <c r="N1771" t="s">
        <v>147</v>
      </c>
      <c r="O1771">
        <v>3450</v>
      </c>
      <c r="P1771" t="str">
        <f t="shared" si="326"/>
        <v/>
      </c>
      <c r="Q1771" t="str">
        <f t="shared" ca="1" si="333"/>
        <v>cu</v>
      </c>
      <c r="R1771" t="s">
        <v>81</v>
      </c>
      <c r="S1771" t="s">
        <v>147</v>
      </c>
      <c r="T1771">
        <v>1725</v>
      </c>
      <c r="U1771" t="str">
        <f t="shared" ca="1" si="332"/>
        <v>cu</v>
      </c>
      <c r="V1771" t="str">
        <f t="shared" si="327"/>
        <v>GO</v>
      </c>
      <c r="W1771">
        <f t="shared" si="328"/>
        <v>3450</v>
      </c>
      <c r="X1771" t="str">
        <f t="shared" ca="1" si="329"/>
        <v>cu</v>
      </c>
      <c r="Y1771" t="str">
        <f t="shared" si="330"/>
        <v>GO</v>
      </c>
      <c r="Z1771">
        <f t="shared" si="331"/>
        <v>1725</v>
      </c>
    </row>
    <row r="1772" spans="1:26">
      <c r="A1772" t="str">
        <f t="shared" si="336"/>
        <v>rt6</v>
      </c>
      <c r="B1772" t="str">
        <f t="shared" si="337"/>
        <v>루틴6</v>
      </c>
      <c r="C1772">
        <v>67</v>
      </c>
      <c r="D1772">
        <v>46</v>
      </c>
      <c r="E1772">
        <f t="shared" ca="1" si="334"/>
        <v>1416</v>
      </c>
      <c r="F1772">
        <f ca="1">(60+SUMIF(OFFSET(N1772,-$C1772+1,0,$C1772),"EN",OFFSET(O1772,-$C1772+1,0,$C1772)))*SummonTypeTable!$Q$2</f>
        <v>840</v>
      </c>
      <c r="G1772">
        <f ca="1">IF(C1772=1,60*SummonTypeTable!$Q$2-OFFSET(F1772,0,-1),
IF(F1772&lt;&gt;OFFSET(F1772,-1,0),OFFSET(F1772,-1,0)-OFFSET(F1772,0,-1),""))</f>
        <v>-642.66666666666674</v>
      </c>
      <c r="H1772">
        <f ca="1">IF(C1772=1,60*SummonTypeTable!$Q$2/OFFSET(F1772,0,-1),
IF(F1772&lt;&gt;OFFSET(F1772,-1,0),OFFSET(F1772,-1,0)/OFFSET(F1772,0,-1),""))</f>
        <v>0.54613935969868166</v>
      </c>
      <c r="I1772">
        <f ca="1">(60+SUMIF(OFFSET(N1772,-$C1772+1,0,$C1772),"EN",OFFSET(O1772,-$C1772+1,0,$C1772))+SUMIF(OFFSET(S1772,-$C1772+1,0,$C1772),"EN",OFFSET(T1772,-$C1772+1,0,$C1772)))*SummonTypeTable!$Q$2</f>
        <v>840</v>
      </c>
      <c r="J1772">
        <f ca="1">IF(C1772=1,60*SummonTypeTable!$Q$2-OFFSET(I1772,0,-4),
IF(I1772&lt;&gt;OFFSET(I1772,-1,0),OFFSET(I1772,-1,0)-OFFSET(I1772,0,-4),""))</f>
        <v>-642.66666666666674</v>
      </c>
      <c r="K1772">
        <f ca="1">IF(C1772=1,60*SummonTypeTable!$Q$2/OFFSET(I1772,0,-4),
IF(I1772&lt;&gt;OFFSET(I1772,-1,0),OFFSET(I1772,-1,0)/OFFSET(I1772,0,-4),""))</f>
        <v>0.54613935969868166</v>
      </c>
      <c r="L1772" t="str">
        <f t="shared" ca="1" si="335"/>
        <v>cu</v>
      </c>
      <c r="M1772" t="s">
        <v>81</v>
      </c>
      <c r="N1772" t="s">
        <v>146</v>
      </c>
      <c r="O1772">
        <v>100</v>
      </c>
      <c r="P1772" t="str">
        <f t="shared" si="326"/>
        <v>에너지너무많음</v>
      </c>
      <c r="Q1772" t="str">
        <f t="shared" ca="1" si="333"/>
        <v>cu</v>
      </c>
      <c r="R1772" t="s">
        <v>81</v>
      </c>
      <c r="S1772" t="s">
        <v>147</v>
      </c>
      <c r="T1772">
        <v>1750</v>
      </c>
      <c r="U1772" t="str">
        <f t="shared" ca="1" si="332"/>
        <v>cu</v>
      </c>
      <c r="V1772" t="str">
        <f t="shared" si="327"/>
        <v>EN</v>
      </c>
      <c r="W1772">
        <f t="shared" si="328"/>
        <v>100</v>
      </c>
      <c r="X1772" t="str">
        <f t="shared" ca="1" si="329"/>
        <v>cu</v>
      </c>
      <c r="Y1772" t="str">
        <f t="shared" si="330"/>
        <v>GO</v>
      </c>
      <c r="Z1772">
        <f t="shared" si="331"/>
        <v>1750</v>
      </c>
    </row>
    <row r="1773" spans="1:26">
      <c r="A1773" t="str">
        <f t="shared" si="336"/>
        <v>rt6</v>
      </c>
      <c r="B1773" t="str">
        <f t="shared" si="337"/>
        <v>루틴6</v>
      </c>
      <c r="C1773">
        <v>68</v>
      </c>
      <c r="D1773">
        <v>65</v>
      </c>
      <c r="E1773">
        <f t="shared" ca="1" si="334"/>
        <v>1481</v>
      </c>
      <c r="F1773">
        <f ca="1">(60+SUMIF(OFFSET(N1773,-$C1773+1,0,$C1773),"EN",OFFSET(O1773,-$C1773+1,0,$C1773)))*SummonTypeTable!$Q$2</f>
        <v>840</v>
      </c>
      <c r="G1773" t="str">
        <f ca="1">IF(C1773=1,60*SummonTypeTable!$Q$2-OFFSET(F1773,0,-1),
IF(F1773&lt;&gt;OFFSET(F1773,-1,0),OFFSET(F1773,-1,0)-OFFSET(F1773,0,-1),""))</f>
        <v/>
      </c>
      <c r="H1773" t="str">
        <f ca="1">IF(C1773=1,60*SummonTypeTable!$Q$2/OFFSET(F1773,0,-1),
IF(F1773&lt;&gt;OFFSET(F1773,-1,0),OFFSET(F1773,-1,0)/OFFSET(F1773,0,-1),""))</f>
        <v/>
      </c>
      <c r="I1773">
        <f ca="1">(60+SUMIF(OFFSET(N1773,-$C1773+1,0,$C1773),"EN",OFFSET(O1773,-$C1773+1,0,$C1773))+SUMIF(OFFSET(S1773,-$C1773+1,0,$C1773),"EN",OFFSET(T1773,-$C1773+1,0,$C1773)))*SummonTypeTable!$Q$2</f>
        <v>840</v>
      </c>
      <c r="J1773" t="str">
        <f ca="1">IF(C1773=1,60*SummonTypeTable!$Q$2-OFFSET(I1773,0,-4),
IF(I1773&lt;&gt;OFFSET(I1773,-1,0),OFFSET(I1773,-1,0)-OFFSET(I1773,0,-4),""))</f>
        <v/>
      </c>
      <c r="K1773" t="str">
        <f ca="1">IF(C1773=1,60*SummonTypeTable!$Q$2/OFFSET(I1773,0,-4),
IF(I1773&lt;&gt;OFFSET(I1773,-1,0),OFFSET(I1773,-1,0)/OFFSET(I1773,0,-4),""))</f>
        <v/>
      </c>
      <c r="L1773" t="str">
        <f t="shared" ca="1" si="335"/>
        <v>it</v>
      </c>
      <c r="M1773" t="s">
        <v>139</v>
      </c>
      <c r="N1773" t="s">
        <v>140</v>
      </c>
      <c r="O1773">
        <v>3</v>
      </c>
      <c r="P1773" t="str">
        <f t="shared" si="326"/>
        <v/>
      </c>
      <c r="Q1773" t="str">
        <f t="shared" ca="1" si="333"/>
        <v>cu</v>
      </c>
      <c r="R1773" t="s">
        <v>81</v>
      </c>
      <c r="S1773" t="s">
        <v>147</v>
      </c>
      <c r="T1773">
        <v>1775</v>
      </c>
      <c r="U1773" t="str">
        <f t="shared" ca="1" si="332"/>
        <v>it</v>
      </c>
      <c r="V1773" t="str">
        <f t="shared" si="327"/>
        <v>Cash_sCharacterGacha</v>
      </c>
      <c r="W1773">
        <f t="shared" si="328"/>
        <v>3</v>
      </c>
      <c r="X1773" t="str">
        <f t="shared" ca="1" si="329"/>
        <v>cu</v>
      </c>
      <c r="Y1773" t="str">
        <f t="shared" si="330"/>
        <v>GO</v>
      </c>
      <c r="Z1773">
        <f t="shared" si="331"/>
        <v>1775</v>
      </c>
    </row>
    <row r="1774" spans="1:26">
      <c r="A1774" t="str">
        <f t="shared" si="336"/>
        <v>rt6</v>
      </c>
      <c r="B1774" t="str">
        <f t="shared" si="337"/>
        <v>루틴6</v>
      </c>
      <c r="C1774">
        <v>69</v>
      </c>
      <c r="D1774">
        <v>35</v>
      </c>
      <c r="E1774">
        <f t="shared" ca="1" si="334"/>
        <v>1516</v>
      </c>
      <c r="F1774">
        <f ca="1">(60+SUMIF(OFFSET(N1774,-$C1774+1,0,$C1774),"EN",OFFSET(O1774,-$C1774+1,0,$C1774)))*SummonTypeTable!$Q$2</f>
        <v>840</v>
      </c>
      <c r="G1774" t="str">
        <f ca="1">IF(C1774=1,60*SummonTypeTable!$Q$2-OFFSET(F1774,0,-1),
IF(F1774&lt;&gt;OFFSET(F1774,-1,0),OFFSET(F1774,-1,0)-OFFSET(F1774,0,-1),""))</f>
        <v/>
      </c>
      <c r="H1774" t="str">
        <f ca="1">IF(C1774=1,60*SummonTypeTable!$Q$2/OFFSET(F1774,0,-1),
IF(F1774&lt;&gt;OFFSET(F1774,-1,0),OFFSET(F1774,-1,0)/OFFSET(F1774,0,-1),""))</f>
        <v/>
      </c>
      <c r="I1774">
        <f ca="1">(60+SUMIF(OFFSET(N1774,-$C1774+1,0,$C1774),"EN",OFFSET(O1774,-$C1774+1,0,$C1774))+SUMIF(OFFSET(S1774,-$C1774+1,0,$C1774),"EN",OFFSET(T1774,-$C1774+1,0,$C1774)))*SummonTypeTable!$Q$2</f>
        <v>840</v>
      </c>
      <c r="J1774" t="str">
        <f ca="1">IF(C1774=1,60*SummonTypeTable!$Q$2-OFFSET(I1774,0,-4),
IF(I1774&lt;&gt;OFFSET(I1774,-1,0),OFFSET(I1774,-1,0)-OFFSET(I1774,0,-4),""))</f>
        <v/>
      </c>
      <c r="K1774" t="str">
        <f ca="1">IF(C1774=1,60*SummonTypeTable!$Q$2/OFFSET(I1774,0,-4),
IF(I1774&lt;&gt;OFFSET(I1774,-1,0),OFFSET(I1774,-1,0)/OFFSET(I1774,0,-4),""))</f>
        <v/>
      </c>
      <c r="L1774" t="str">
        <f t="shared" ca="1" si="335"/>
        <v>cu</v>
      </c>
      <c r="M1774" t="s">
        <v>81</v>
      </c>
      <c r="N1774" t="s">
        <v>147</v>
      </c>
      <c r="O1774">
        <v>3600</v>
      </c>
      <c r="P1774" t="str">
        <f t="shared" si="326"/>
        <v/>
      </c>
      <c r="Q1774" t="str">
        <f t="shared" ca="1" si="333"/>
        <v>cu</v>
      </c>
      <c r="R1774" t="s">
        <v>81</v>
      </c>
      <c r="S1774" t="s">
        <v>147</v>
      </c>
      <c r="T1774">
        <v>1800</v>
      </c>
      <c r="U1774" t="str">
        <f t="shared" ca="1" si="332"/>
        <v>cu</v>
      </c>
      <c r="V1774" t="str">
        <f t="shared" si="327"/>
        <v>GO</v>
      </c>
      <c r="W1774">
        <f t="shared" si="328"/>
        <v>3600</v>
      </c>
      <c r="X1774" t="str">
        <f t="shared" ca="1" si="329"/>
        <v>cu</v>
      </c>
      <c r="Y1774" t="str">
        <f t="shared" si="330"/>
        <v>GO</v>
      </c>
      <c r="Z1774">
        <f t="shared" si="331"/>
        <v>1800</v>
      </c>
    </row>
    <row r="1775" spans="1:26">
      <c r="A1775" t="str">
        <f t="shared" si="336"/>
        <v>rt6</v>
      </c>
      <c r="B1775" t="str">
        <f t="shared" si="337"/>
        <v>루틴6</v>
      </c>
      <c r="C1775">
        <v>70</v>
      </c>
      <c r="D1775">
        <v>60</v>
      </c>
      <c r="E1775">
        <f t="shared" ca="1" si="334"/>
        <v>1576</v>
      </c>
      <c r="F1775">
        <f ca="1">(60+SUMIF(OFFSET(N1775,-$C1775+1,0,$C1775),"EN",OFFSET(O1775,-$C1775+1,0,$C1775)))*SummonTypeTable!$Q$2</f>
        <v>916.66666666666663</v>
      </c>
      <c r="G1775">
        <f ca="1">IF(C1775=1,60*SummonTypeTable!$Q$2-OFFSET(F1775,0,-1),
IF(F1775&lt;&gt;OFFSET(F1775,-1,0),OFFSET(F1775,-1,0)-OFFSET(F1775,0,-1),""))</f>
        <v>-736</v>
      </c>
      <c r="H1775">
        <f ca="1">IF(C1775=1,60*SummonTypeTable!$Q$2/OFFSET(F1775,0,-1),
IF(F1775&lt;&gt;OFFSET(F1775,-1,0),OFFSET(F1775,-1,0)/OFFSET(F1775,0,-1),""))</f>
        <v>0.53299492385786806</v>
      </c>
      <c r="I1775">
        <f ca="1">(60+SUMIF(OFFSET(N1775,-$C1775+1,0,$C1775),"EN",OFFSET(O1775,-$C1775+1,0,$C1775))+SUMIF(OFFSET(S1775,-$C1775+1,0,$C1775),"EN",OFFSET(T1775,-$C1775+1,0,$C1775)))*SummonTypeTable!$Q$2</f>
        <v>916.66666666666663</v>
      </c>
      <c r="J1775">
        <f ca="1">IF(C1775=1,60*SummonTypeTable!$Q$2-OFFSET(I1775,0,-4),
IF(I1775&lt;&gt;OFFSET(I1775,-1,0),OFFSET(I1775,-1,0)-OFFSET(I1775,0,-4),""))</f>
        <v>-736</v>
      </c>
      <c r="K1775">
        <f ca="1">IF(C1775=1,60*SummonTypeTable!$Q$2/OFFSET(I1775,0,-4),
IF(I1775&lt;&gt;OFFSET(I1775,-1,0),OFFSET(I1775,-1,0)/OFFSET(I1775,0,-4),""))</f>
        <v>0.53299492385786806</v>
      </c>
      <c r="L1775" t="str">
        <f t="shared" ca="1" si="335"/>
        <v>cu</v>
      </c>
      <c r="M1775" t="s">
        <v>81</v>
      </c>
      <c r="N1775" t="s">
        <v>146</v>
      </c>
      <c r="O1775">
        <v>115</v>
      </c>
      <c r="P1775" t="str">
        <f t="shared" si="326"/>
        <v>에너지너무많음</v>
      </c>
      <c r="Q1775" t="str">
        <f t="shared" ca="1" si="333"/>
        <v>cu</v>
      </c>
      <c r="R1775" t="s">
        <v>81</v>
      </c>
      <c r="S1775" t="s">
        <v>147</v>
      </c>
      <c r="T1775">
        <v>1825</v>
      </c>
      <c r="U1775" t="str">
        <f t="shared" ca="1" si="332"/>
        <v>cu</v>
      </c>
      <c r="V1775" t="str">
        <f t="shared" si="327"/>
        <v>EN</v>
      </c>
      <c r="W1775">
        <f t="shared" si="328"/>
        <v>115</v>
      </c>
      <c r="X1775" t="str">
        <f t="shared" ca="1" si="329"/>
        <v>cu</v>
      </c>
      <c r="Y1775" t="str">
        <f t="shared" si="330"/>
        <v>GO</v>
      </c>
      <c r="Z1775">
        <f t="shared" si="331"/>
        <v>1825</v>
      </c>
    </row>
    <row r="1776" spans="1:26">
      <c r="A1776" t="str">
        <f t="shared" si="336"/>
        <v>rt6</v>
      </c>
      <c r="B1776" t="str">
        <f t="shared" si="337"/>
        <v>루틴6</v>
      </c>
      <c r="C1776">
        <v>71</v>
      </c>
      <c r="D1776">
        <v>72</v>
      </c>
      <c r="E1776">
        <f t="shared" ca="1" si="334"/>
        <v>1648</v>
      </c>
      <c r="F1776">
        <f ca="1">(60+SUMIF(OFFSET(N1776,-$C1776+1,0,$C1776),"EN",OFFSET(O1776,-$C1776+1,0,$C1776)))*SummonTypeTable!$Q$2</f>
        <v>916.66666666666663</v>
      </c>
      <c r="G1776" t="str">
        <f ca="1">IF(C1776=1,60*SummonTypeTable!$Q$2-OFFSET(F1776,0,-1),
IF(F1776&lt;&gt;OFFSET(F1776,-1,0),OFFSET(F1776,-1,0)-OFFSET(F1776,0,-1),""))</f>
        <v/>
      </c>
      <c r="H1776" t="str">
        <f ca="1">IF(C1776=1,60*SummonTypeTable!$Q$2/OFFSET(F1776,0,-1),
IF(F1776&lt;&gt;OFFSET(F1776,-1,0),OFFSET(F1776,-1,0)/OFFSET(F1776,0,-1),""))</f>
        <v/>
      </c>
      <c r="I1776">
        <f ca="1">(60+SUMIF(OFFSET(N1776,-$C1776+1,0,$C1776),"EN",OFFSET(O1776,-$C1776+1,0,$C1776))+SUMIF(OFFSET(S1776,-$C1776+1,0,$C1776),"EN",OFFSET(T1776,-$C1776+1,0,$C1776)))*SummonTypeTable!$Q$2</f>
        <v>916.66666666666663</v>
      </c>
      <c r="J1776" t="str">
        <f ca="1">IF(C1776=1,60*SummonTypeTable!$Q$2-OFFSET(I1776,0,-4),
IF(I1776&lt;&gt;OFFSET(I1776,-1,0),OFFSET(I1776,-1,0)-OFFSET(I1776,0,-4),""))</f>
        <v/>
      </c>
      <c r="K1776" t="str">
        <f ca="1">IF(C1776=1,60*SummonTypeTable!$Q$2/OFFSET(I1776,0,-4),
IF(I1776&lt;&gt;OFFSET(I1776,-1,0),OFFSET(I1776,-1,0)/OFFSET(I1776,0,-4),""))</f>
        <v/>
      </c>
      <c r="L1776" t="str">
        <f t="shared" ca="1" si="335"/>
        <v>it</v>
      </c>
      <c r="M1776" t="s">
        <v>139</v>
      </c>
      <c r="N1776" t="s">
        <v>158</v>
      </c>
      <c r="O1776">
        <v>1</v>
      </c>
      <c r="P1776" t="str">
        <f t="shared" si="326"/>
        <v/>
      </c>
      <c r="Q1776" t="str">
        <f t="shared" ca="1" si="333"/>
        <v>cu</v>
      </c>
      <c r="R1776" t="s">
        <v>81</v>
      </c>
      <c r="S1776" t="s">
        <v>147</v>
      </c>
      <c r="T1776">
        <v>1850</v>
      </c>
      <c r="U1776" t="str">
        <f t="shared" ca="1" si="332"/>
        <v>it</v>
      </c>
      <c r="V1776" t="str">
        <f t="shared" si="327"/>
        <v>Cash_sEquipGacha</v>
      </c>
      <c r="W1776">
        <f t="shared" si="328"/>
        <v>1</v>
      </c>
      <c r="X1776" t="str">
        <f t="shared" ca="1" si="329"/>
        <v>cu</v>
      </c>
      <c r="Y1776" t="str">
        <f t="shared" si="330"/>
        <v>GO</v>
      </c>
      <c r="Z1776">
        <f t="shared" si="331"/>
        <v>1850</v>
      </c>
    </row>
    <row r="1777" spans="1:26">
      <c r="A1777" t="str">
        <f t="shared" si="336"/>
        <v>rt6</v>
      </c>
      <c r="B1777" t="str">
        <f t="shared" si="337"/>
        <v>루틴6</v>
      </c>
      <c r="C1777">
        <v>72</v>
      </c>
      <c r="D1777">
        <v>88</v>
      </c>
      <c r="E1777">
        <f t="shared" ca="1" si="334"/>
        <v>1736</v>
      </c>
      <c r="F1777">
        <f ca="1">(60+SUMIF(OFFSET(N1777,-$C1777+1,0,$C1777),"EN",OFFSET(O1777,-$C1777+1,0,$C1777)))*SummonTypeTable!$Q$2</f>
        <v>916.66666666666663</v>
      </c>
      <c r="G1777" t="str">
        <f ca="1">IF(C1777=1,60*SummonTypeTable!$Q$2-OFFSET(F1777,0,-1),
IF(F1777&lt;&gt;OFFSET(F1777,-1,0),OFFSET(F1777,-1,0)-OFFSET(F1777,0,-1),""))</f>
        <v/>
      </c>
      <c r="H1777" t="str">
        <f ca="1">IF(C1777=1,60*SummonTypeTable!$Q$2/OFFSET(F1777,0,-1),
IF(F1777&lt;&gt;OFFSET(F1777,-1,0),OFFSET(F1777,-1,0)/OFFSET(F1777,0,-1),""))</f>
        <v/>
      </c>
      <c r="I1777">
        <f ca="1">(60+SUMIF(OFFSET(N1777,-$C1777+1,0,$C1777),"EN",OFFSET(O1777,-$C1777+1,0,$C1777))+SUMIF(OFFSET(S1777,-$C1777+1,0,$C1777),"EN",OFFSET(T1777,-$C1777+1,0,$C1777)))*SummonTypeTable!$Q$2</f>
        <v>916.66666666666663</v>
      </c>
      <c r="J1777" t="str">
        <f ca="1">IF(C1777=1,60*SummonTypeTable!$Q$2-OFFSET(I1777,0,-4),
IF(I1777&lt;&gt;OFFSET(I1777,-1,0),OFFSET(I1777,-1,0)-OFFSET(I1777,0,-4),""))</f>
        <v/>
      </c>
      <c r="K1777" t="str">
        <f ca="1">IF(C1777=1,60*SummonTypeTable!$Q$2/OFFSET(I1777,0,-4),
IF(I1777&lt;&gt;OFFSET(I1777,-1,0),OFFSET(I1777,-1,0)/OFFSET(I1777,0,-4),""))</f>
        <v/>
      </c>
      <c r="L1777" t="str">
        <f t="shared" ca="1" si="335"/>
        <v>cu</v>
      </c>
      <c r="M1777" t="s">
        <v>81</v>
      </c>
      <c r="N1777" t="s">
        <v>147</v>
      </c>
      <c r="O1777">
        <v>3750</v>
      </c>
      <c r="P1777" t="str">
        <f t="shared" si="326"/>
        <v/>
      </c>
      <c r="Q1777" t="str">
        <f t="shared" ca="1" si="333"/>
        <v>cu</v>
      </c>
      <c r="R1777" t="s">
        <v>81</v>
      </c>
      <c r="S1777" t="s">
        <v>147</v>
      </c>
      <c r="T1777">
        <v>1875</v>
      </c>
      <c r="U1777" t="str">
        <f t="shared" ca="1" si="332"/>
        <v>cu</v>
      </c>
      <c r="V1777" t="str">
        <f t="shared" si="327"/>
        <v>GO</v>
      </c>
      <c r="W1777">
        <f t="shared" si="328"/>
        <v>3750</v>
      </c>
      <c r="X1777" t="str">
        <f t="shared" ca="1" si="329"/>
        <v>cu</v>
      </c>
      <c r="Y1777" t="str">
        <f t="shared" si="330"/>
        <v>GO</v>
      </c>
      <c r="Z1777">
        <f t="shared" si="331"/>
        <v>1875</v>
      </c>
    </row>
    <row r="1778" spans="1:26">
      <c r="A1778" t="str">
        <f t="shared" si="336"/>
        <v>rt6</v>
      </c>
      <c r="B1778" t="str">
        <f t="shared" si="337"/>
        <v>루틴6</v>
      </c>
      <c r="C1778">
        <v>73</v>
      </c>
      <c r="D1778">
        <v>12</v>
      </c>
      <c r="E1778">
        <f t="shared" ca="1" si="334"/>
        <v>1748</v>
      </c>
      <c r="F1778">
        <f ca="1">(60+SUMIF(OFFSET(N1778,-$C1778+1,0,$C1778),"EN",OFFSET(O1778,-$C1778+1,0,$C1778)))*SummonTypeTable!$Q$2</f>
        <v>1003.3333333333333</v>
      </c>
      <c r="G1778">
        <f ca="1">IF(C1778=1,60*SummonTypeTable!$Q$2-OFFSET(F1778,0,-1),
IF(F1778&lt;&gt;OFFSET(F1778,-1,0),OFFSET(F1778,-1,0)-OFFSET(F1778,0,-1),""))</f>
        <v>-831.33333333333337</v>
      </c>
      <c r="H1778">
        <f ca="1">IF(C1778=1,60*SummonTypeTable!$Q$2/OFFSET(F1778,0,-1),
IF(F1778&lt;&gt;OFFSET(F1778,-1,0),OFFSET(F1778,-1,0)/OFFSET(F1778,0,-1),""))</f>
        <v>0.52440884820747524</v>
      </c>
      <c r="I1778">
        <f ca="1">(60+SUMIF(OFFSET(N1778,-$C1778+1,0,$C1778),"EN",OFFSET(O1778,-$C1778+1,0,$C1778))+SUMIF(OFFSET(S1778,-$C1778+1,0,$C1778),"EN",OFFSET(T1778,-$C1778+1,0,$C1778)))*SummonTypeTable!$Q$2</f>
        <v>1003.3333333333333</v>
      </c>
      <c r="J1778">
        <f ca="1">IF(C1778=1,60*SummonTypeTable!$Q$2-OFFSET(I1778,0,-4),
IF(I1778&lt;&gt;OFFSET(I1778,-1,0),OFFSET(I1778,-1,0)-OFFSET(I1778,0,-4),""))</f>
        <v>-831.33333333333337</v>
      </c>
      <c r="K1778">
        <f ca="1">IF(C1778=1,60*SummonTypeTable!$Q$2/OFFSET(I1778,0,-4),
IF(I1778&lt;&gt;OFFSET(I1778,-1,0),OFFSET(I1778,-1,0)/OFFSET(I1778,0,-4),""))</f>
        <v>0.52440884820747524</v>
      </c>
      <c r="L1778" t="str">
        <f t="shared" ca="1" si="335"/>
        <v>cu</v>
      </c>
      <c r="M1778" t="s">
        <v>81</v>
      </c>
      <c r="N1778" t="s">
        <v>146</v>
      </c>
      <c r="O1778">
        <v>130</v>
      </c>
      <c r="P1778" t="str">
        <f t="shared" si="326"/>
        <v>에너지너무많음</v>
      </c>
      <c r="Q1778" t="str">
        <f t="shared" ca="1" si="333"/>
        <v>cu</v>
      </c>
      <c r="R1778" t="s">
        <v>81</v>
      </c>
      <c r="S1778" t="s">
        <v>147</v>
      </c>
      <c r="T1778">
        <v>1900</v>
      </c>
      <c r="U1778" t="str">
        <f t="shared" ca="1" si="332"/>
        <v>cu</v>
      </c>
      <c r="V1778" t="str">
        <f t="shared" si="327"/>
        <v>EN</v>
      </c>
      <c r="W1778">
        <f t="shared" si="328"/>
        <v>130</v>
      </c>
      <c r="X1778" t="str">
        <f t="shared" ca="1" si="329"/>
        <v>cu</v>
      </c>
      <c r="Y1778" t="str">
        <f t="shared" si="330"/>
        <v>GO</v>
      </c>
      <c r="Z1778">
        <f t="shared" si="331"/>
        <v>1900</v>
      </c>
    </row>
    <row r="1779" spans="1:26">
      <c r="A1779" t="str">
        <f t="shared" si="336"/>
        <v>rt6</v>
      </c>
      <c r="B1779" t="str">
        <f t="shared" si="337"/>
        <v>루틴6</v>
      </c>
      <c r="C1779">
        <v>74</v>
      </c>
      <c r="D1779">
        <v>32</v>
      </c>
      <c r="E1779">
        <f t="shared" ca="1" si="334"/>
        <v>1780</v>
      </c>
      <c r="F1779">
        <f ca="1">(60+SUMIF(OFFSET(N1779,-$C1779+1,0,$C1779),"EN",OFFSET(O1779,-$C1779+1,0,$C1779)))*SummonTypeTable!$Q$2</f>
        <v>1003.3333333333333</v>
      </c>
      <c r="G1779" t="str">
        <f ca="1">IF(C1779=1,60*SummonTypeTable!$Q$2-OFFSET(F1779,0,-1),
IF(F1779&lt;&gt;OFFSET(F1779,-1,0),OFFSET(F1779,-1,0)-OFFSET(F1779,0,-1),""))</f>
        <v/>
      </c>
      <c r="H1779" t="str">
        <f ca="1">IF(C1779=1,60*SummonTypeTable!$Q$2/OFFSET(F1779,0,-1),
IF(F1779&lt;&gt;OFFSET(F1779,-1,0),OFFSET(F1779,-1,0)/OFFSET(F1779,0,-1),""))</f>
        <v/>
      </c>
      <c r="I1779">
        <f ca="1">(60+SUMIF(OFFSET(N1779,-$C1779+1,0,$C1779),"EN",OFFSET(O1779,-$C1779+1,0,$C1779))+SUMIF(OFFSET(S1779,-$C1779+1,0,$C1779),"EN",OFFSET(T1779,-$C1779+1,0,$C1779)))*SummonTypeTable!$Q$2</f>
        <v>1003.3333333333333</v>
      </c>
      <c r="J1779" t="str">
        <f ca="1">IF(C1779=1,60*SummonTypeTable!$Q$2-OFFSET(I1779,0,-4),
IF(I1779&lt;&gt;OFFSET(I1779,-1,0),OFFSET(I1779,-1,0)-OFFSET(I1779,0,-4),""))</f>
        <v/>
      </c>
      <c r="K1779" t="str">
        <f ca="1">IF(C1779=1,60*SummonTypeTable!$Q$2/OFFSET(I1779,0,-4),
IF(I1779&lt;&gt;OFFSET(I1779,-1,0),OFFSET(I1779,-1,0)/OFFSET(I1779,0,-4),""))</f>
        <v/>
      </c>
      <c r="L1779" t="str">
        <f t="shared" ca="1" si="335"/>
        <v>it</v>
      </c>
      <c r="M1779" t="s">
        <v>139</v>
      </c>
      <c r="N1779" t="s">
        <v>140</v>
      </c>
      <c r="O1779">
        <v>1</v>
      </c>
      <c r="P1779" t="str">
        <f t="shared" si="326"/>
        <v/>
      </c>
      <c r="Q1779" t="str">
        <f t="shared" ca="1" si="333"/>
        <v>cu</v>
      </c>
      <c r="R1779" t="s">
        <v>81</v>
      </c>
      <c r="S1779" t="s">
        <v>147</v>
      </c>
      <c r="T1779">
        <v>1925</v>
      </c>
      <c r="U1779" t="str">
        <f t="shared" ca="1" si="332"/>
        <v>it</v>
      </c>
      <c r="V1779" t="str">
        <f t="shared" si="327"/>
        <v>Cash_sCharacterGacha</v>
      </c>
      <c r="W1779">
        <f t="shared" si="328"/>
        <v>1</v>
      </c>
      <c r="X1779" t="str">
        <f t="shared" ca="1" si="329"/>
        <v>cu</v>
      </c>
      <c r="Y1779" t="str">
        <f t="shared" si="330"/>
        <v>GO</v>
      </c>
      <c r="Z1779">
        <f t="shared" si="331"/>
        <v>1925</v>
      </c>
    </row>
    <row r="1780" spans="1:26">
      <c r="A1780" t="str">
        <f t="shared" si="336"/>
        <v>rt6</v>
      </c>
      <c r="B1780" t="str">
        <f t="shared" si="337"/>
        <v>루틴6</v>
      </c>
      <c r="C1780">
        <v>75</v>
      </c>
      <c r="D1780">
        <v>40</v>
      </c>
      <c r="E1780">
        <f t="shared" ca="1" si="334"/>
        <v>1820</v>
      </c>
      <c r="F1780">
        <f ca="1">(60+SUMIF(OFFSET(N1780,-$C1780+1,0,$C1780),"EN",OFFSET(O1780,-$C1780+1,0,$C1780)))*SummonTypeTable!$Q$2</f>
        <v>1003.3333333333333</v>
      </c>
      <c r="G1780" t="str">
        <f ca="1">IF(C1780=1,60*SummonTypeTable!$Q$2-OFFSET(F1780,0,-1),
IF(F1780&lt;&gt;OFFSET(F1780,-1,0),OFFSET(F1780,-1,0)-OFFSET(F1780,0,-1),""))</f>
        <v/>
      </c>
      <c r="H1780" t="str">
        <f ca="1">IF(C1780=1,60*SummonTypeTable!$Q$2/OFFSET(F1780,0,-1),
IF(F1780&lt;&gt;OFFSET(F1780,-1,0),OFFSET(F1780,-1,0)/OFFSET(F1780,0,-1),""))</f>
        <v/>
      </c>
      <c r="I1780">
        <f ca="1">(60+SUMIF(OFFSET(N1780,-$C1780+1,0,$C1780),"EN",OFFSET(O1780,-$C1780+1,0,$C1780))+SUMIF(OFFSET(S1780,-$C1780+1,0,$C1780),"EN",OFFSET(T1780,-$C1780+1,0,$C1780)))*SummonTypeTable!$Q$2</f>
        <v>1003.3333333333333</v>
      </c>
      <c r="J1780" t="str">
        <f ca="1">IF(C1780=1,60*SummonTypeTable!$Q$2-OFFSET(I1780,0,-4),
IF(I1780&lt;&gt;OFFSET(I1780,-1,0),OFFSET(I1780,-1,0)-OFFSET(I1780,0,-4),""))</f>
        <v/>
      </c>
      <c r="K1780" t="str">
        <f ca="1">IF(C1780=1,60*SummonTypeTable!$Q$2/OFFSET(I1780,0,-4),
IF(I1780&lt;&gt;OFFSET(I1780,-1,0),OFFSET(I1780,-1,0)/OFFSET(I1780,0,-4),""))</f>
        <v/>
      </c>
      <c r="L1780" t="str">
        <f t="shared" ca="1" si="335"/>
        <v>cu</v>
      </c>
      <c r="M1780" t="s">
        <v>81</v>
      </c>
      <c r="N1780" t="s">
        <v>147</v>
      </c>
      <c r="O1780">
        <v>3900</v>
      </c>
      <c r="P1780" t="str">
        <f t="shared" si="326"/>
        <v/>
      </c>
      <c r="Q1780" t="str">
        <f t="shared" ca="1" si="333"/>
        <v>cu</v>
      </c>
      <c r="R1780" t="s">
        <v>81</v>
      </c>
      <c r="S1780" t="s">
        <v>147</v>
      </c>
      <c r="T1780">
        <v>1950</v>
      </c>
      <c r="U1780" t="str">
        <f t="shared" ca="1" si="332"/>
        <v>cu</v>
      </c>
      <c r="V1780" t="str">
        <f t="shared" si="327"/>
        <v>GO</v>
      </c>
      <c r="W1780">
        <f t="shared" si="328"/>
        <v>3900</v>
      </c>
      <c r="X1780" t="str">
        <f t="shared" ca="1" si="329"/>
        <v>cu</v>
      </c>
      <c r="Y1780" t="str">
        <f t="shared" si="330"/>
        <v>GO</v>
      </c>
      <c r="Z1780">
        <f t="shared" si="331"/>
        <v>1950</v>
      </c>
    </row>
    <row r="1781" spans="1:26">
      <c r="A1781" t="str">
        <f t="shared" si="336"/>
        <v>rt6</v>
      </c>
      <c r="B1781" t="str">
        <f t="shared" si="337"/>
        <v>루틴6</v>
      </c>
      <c r="C1781">
        <v>76</v>
      </c>
      <c r="D1781">
        <v>52</v>
      </c>
      <c r="E1781">
        <f t="shared" ca="1" si="334"/>
        <v>1872</v>
      </c>
      <c r="F1781">
        <f ca="1">(60+SUMIF(OFFSET(N1781,-$C1781+1,0,$C1781),"EN",OFFSET(O1781,-$C1781+1,0,$C1781)))*SummonTypeTable!$Q$2</f>
        <v>1003.3333333333333</v>
      </c>
      <c r="G1781" t="str">
        <f ca="1">IF(C1781=1,60*SummonTypeTable!$Q$2-OFFSET(F1781,0,-1),
IF(F1781&lt;&gt;OFFSET(F1781,-1,0),OFFSET(F1781,-1,0)-OFFSET(F1781,0,-1),""))</f>
        <v/>
      </c>
      <c r="H1781" t="str">
        <f ca="1">IF(C1781=1,60*SummonTypeTable!$Q$2/OFFSET(F1781,0,-1),
IF(F1781&lt;&gt;OFFSET(F1781,-1,0),OFFSET(F1781,-1,0)/OFFSET(F1781,0,-1),""))</f>
        <v/>
      </c>
      <c r="I1781">
        <f ca="1">(60+SUMIF(OFFSET(N1781,-$C1781+1,0,$C1781),"EN",OFFSET(O1781,-$C1781+1,0,$C1781))+SUMIF(OFFSET(S1781,-$C1781+1,0,$C1781),"EN",OFFSET(T1781,-$C1781+1,0,$C1781)))*SummonTypeTable!$Q$2</f>
        <v>1003.3333333333333</v>
      </c>
      <c r="J1781" t="str">
        <f ca="1">IF(C1781=1,60*SummonTypeTable!$Q$2-OFFSET(I1781,0,-4),
IF(I1781&lt;&gt;OFFSET(I1781,-1,0),OFFSET(I1781,-1,0)-OFFSET(I1781,0,-4),""))</f>
        <v/>
      </c>
      <c r="K1781" t="str">
        <f ca="1">IF(C1781=1,60*SummonTypeTable!$Q$2/OFFSET(I1781,0,-4),
IF(I1781&lt;&gt;OFFSET(I1781,-1,0),OFFSET(I1781,-1,0)/OFFSET(I1781,0,-4),""))</f>
        <v/>
      </c>
      <c r="L1781" t="str">
        <f t="shared" ca="1" si="335"/>
        <v>it</v>
      </c>
      <c r="M1781" t="s">
        <v>139</v>
      </c>
      <c r="N1781" t="s">
        <v>138</v>
      </c>
      <c r="O1781">
        <v>1</v>
      </c>
      <c r="P1781" t="str">
        <f t="shared" si="326"/>
        <v/>
      </c>
      <c r="Q1781" t="str">
        <f t="shared" ca="1" si="333"/>
        <v>cu</v>
      </c>
      <c r="R1781" t="s">
        <v>81</v>
      </c>
      <c r="S1781" t="s">
        <v>147</v>
      </c>
      <c r="T1781">
        <v>1975</v>
      </c>
      <c r="U1781" t="str">
        <f t="shared" ca="1" si="332"/>
        <v>it</v>
      </c>
      <c r="V1781" t="str">
        <f t="shared" si="327"/>
        <v>Cash_sSpellGacha</v>
      </c>
      <c r="W1781">
        <f t="shared" si="328"/>
        <v>1</v>
      </c>
      <c r="X1781" t="str">
        <f t="shared" ca="1" si="329"/>
        <v>cu</v>
      </c>
      <c r="Y1781" t="str">
        <f t="shared" si="330"/>
        <v>GO</v>
      </c>
      <c r="Z1781">
        <f t="shared" si="331"/>
        <v>1975</v>
      </c>
    </row>
    <row r="1782" spans="1:26">
      <c r="A1782" t="str">
        <f t="shared" si="336"/>
        <v>rt6</v>
      </c>
      <c r="B1782" t="str">
        <f t="shared" si="337"/>
        <v>루틴6</v>
      </c>
      <c r="C1782">
        <v>77</v>
      </c>
      <c r="D1782">
        <v>12</v>
      </c>
      <c r="E1782">
        <f t="shared" ca="1" si="334"/>
        <v>1884</v>
      </c>
      <c r="F1782">
        <f ca="1">(60+SUMIF(OFFSET(N1782,-$C1782+1,0,$C1782),"EN",OFFSET(O1782,-$C1782+1,0,$C1782)))*SummonTypeTable!$Q$2</f>
        <v>1003.3333333333333</v>
      </c>
      <c r="G1782" t="str">
        <f ca="1">IF(C1782=1,60*SummonTypeTable!$Q$2-OFFSET(F1782,0,-1),
IF(F1782&lt;&gt;OFFSET(F1782,-1,0),OFFSET(F1782,-1,0)-OFFSET(F1782,0,-1),""))</f>
        <v/>
      </c>
      <c r="H1782" t="str">
        <f ca="1">IF(C1782=1,60*SummonTypeTable!$Q$2/OFFSET(F1782,0,-1),
IF(F1782&lt;&gt;OFFSET(F1782,-1,0),OFFSET(F1782,-1,0)/OFFSET(F1782,0,-1),""))</f>
        <v/>
      </c>
      <c r="I1782">
        <f ca="1">(60+SUMIF(OFFSET(N1782,-$C1782+1,0,$C1782),"EN",OFFSET(O1782,-$C1782+1,0,$C1782))+SUMIF(OFFSET(S1782,-$C1782+1,0,$C1782),"EN",OFFSET(T1782,-$C1782+1,0,$C1782)))*SummonTypeTable!$Q$2</f>
        <v>1003.3333333333333</v>
      </c>
      <c r="J1782" t="str">
        <f ca="1">IF(C1782=1,60*SummonTypeTable!$Q$2-OFFSET(I1782,0,-4),
IF(I1782&lt;&gt;OFFSET(I1782,-1,0),OFFSET(I1782,-1,0)-OFFSET(I1782,0,-4),""))</f>
        <v/>
      </c>
      <c r="K1782" t="str">
        <f ca="1">IF(C1782=1,60*SummonTypeTable!$Q$2/OFFSET(I1782,0,-4),
IF(I1782&lt;&gt;OFFSET(I1782,-1,0),OFFSET(I1782,-1,0)/OFFSET(I1782,0,-4),""))</f>
        <v/>
      </c>
      <c r="L1782" t="str">
        <f t="shared" ca="1" si="335"/>
        <v>cu</v>
      </c>
      <c r="M1782" t="s">
        <v>81</v>
      </c>
      <c r="N1782" t="s">
        <v>147</v>
      </c>
      <c r="O1782">
        <v>4000</v>
      </c>
      <c r="P1782" t="str">
        <f t="shared" si="326"/>
        <v/>
      </c>
      <c r="Q1782" t="str">
        <f t="shared" ca="1" si="333"/>
        <v>cu</v>
      </c>
      <c r="R1782" t="s">
        <v>81</v>
      </c>
      <c r="S1782" t="s">
        <v>147</v>
      </c>
      <c r="T1782">
        <v>2000</v>
      </c>
      <c r="U1782" t="str">
        <f t="shared" ca="1" si="332"/>
        <v>cu</v>
      </c>
      <c r="V1782" t="str">
        <f t="shared" si="327"/>
        <v>GO</v>
      </c>
      <c r="W1782">
        <f t="shared" si="328"/>
        <v>4000</v>
      </c>
      <c r="X1782" t="str">
        <f t="shared" ca="1" si="329"/>
        <v>cu</v>
      </c>
      <c r="Y1782" t="str">
        <f t="shared" si="330"/>
        <v>GO</v>
      </c>
      <c r="Z1782">
        <f t="shared" si="331"/>
        <v>2000</v>
      </c>
    </row>
    <row r="1783" spans="1:26">
      <c r="A1783" t="str">
        <f t="shared" si="336"/>
        <v>rt6</v>
      </c>
      <c r="B1783" t="str">
        <f t="shared" si="337"/>
        <v>루틴6</v>
      </c>
      <c r="C1783">
        <v>78</v>
      </c>
      <c r="D1783">
        <v>48</v>
      </c>
      <c r="E1783">
        <f t="shared" ca="1" si="334"/>
        <v>1932</v>
      </c>
      <c r="F1783">
        <f ca="1">(60+SUMIF(OFFSET(N1783,-$C1783+1,0,$C1783),"EN",OFFSET(O1783,-$C1783+1,0,$C1783)))*SummonTypeTable!$Q$2</f>
        <v>1100</v>
      </c>
      <c r="G1783">
        <f ca="1">IF(C1783=1,60*SummonTypeTable!$Q$2-OFFSET(F1783,0,-1),
IF(F1783&lt;&gt;OFFSET(F1783,-1,0),OFFSET(F1783,-1,0)-OFFSET(F1783,0,-1),""))</f>
        <v>-928.66666666666674</v>
      </c>
      <c r="H1783">
        <f ca="1">IF(C1783=1,60*SummonTypeTable!$Q$2/OFFSET(F1783,0,-1),
IF(F1783&lt;&gt;OFFSET(F1783,-1,0),OFFSET(F1783,-1,0)/OFFSET(F1783,0,-1),""))</f>
        <v>0.51932367149758452</v>
      </c>
      <c r="I1783">
        <f ca="1">(60+SUMIF(OFFSET(N1783,-$C1783+1,0,$C1783),"EN",OFFSET(O1783,-$C1783+1,0,$C1783))+SUMIF(OFFSET(S1783,-$C1783+1,0,$C1783),"EN",OFFSET(T1783,-$C1783+1,0,$C1783)))*SummonTypeTable!$Q$2</f>
        <v>1100</v>
      </c>
      <c r="J1783">
        <f ca="1">IF(C1783=1,60*SummonTypeTable!$Q$2-OFFSET(I1783,0,-4),
IF(I1783&lt;&gt;OFFSET(I1783,-1,0),OFFSET(I1783,-1,0)-OFFSET(I1783,0,-4),""))</f>
        <v>-928.66666666666674</v>
      </c>
      <c r="K1783">
        <f ca="1">IF(C1783=1,60*SummonTypeTable!$Q$2/OFFSET(I1783,0,-4),
IF(I1783&lt;&gt;OFFSET(I1783,-1,0),OFFSET(I1783,-1,0)/OFFSET(I1783,0,-4),""))</f>
        <v>0.51932367149758452</v>
      </c>
      <c r="L1783" t="str">
        <f t="shared" ca="1" si="335"/>
        <v>cu</v>
      </c>
      <c r="M1783" t="s">
        <v>81</v>
      </c>
      <c r="N1783" t="s">
        <v>146</v>
      </c>
      <c r="O1783">
        <v>145</v>
      </c>
      <c r="P1783" t="str">
        <f t="shared" ref="P1783:P1846" si="338">IF(M1783="장비1상자",
  IF(OR(N1783&gt;3,O1783&gt;5),"장비이상",""),
IF(N1783="GO",
  IF(O1783&lt;100,"골드이상",""),
IF(N1783="EN",
  IF(O1783&gt;29,"에너지너무많음",
  IF(O1783&gt;9,"에너지다소많음","")),"")))</f>
        <v>에너지너무많음</v>
      </c>
      <c r="Q1783" t="str">
        <f t="shared" ca="1" si="333"/>
        <v>cu</v>
      </c>
      <c r="R1783" t="s">
        <v>81</v>
      </c>
      <c r="S1783" t="s">
        <v>147</v>
      </c>
      <c r="T1783">
        <v>2025</v>
      </c>
      <c r="U1783" t="str">
        <f t="shared" ca="1" si="332"/>
        <v>cu</v>
      </c>
      <c r="V1783" t="str">
        <f t="shared" ref="V1783:V1846" si="339">IF(LEN(N1783)=0,"",N1783)</f>
        <v>EN</v>
      </c>
      <c r="W1783">
        <f t="shared" ref="W1783:W1846" si="340">IF(LEN(O1783)=0,"",O1783)</f>
        <v>145</v>
      </c>
      <c r="X1783" t="str">
        <f t="shared" ref="X1783:X1846" ca="1" si="341">IF(LEN(Q1783)=0,"",Q1783)</f>
        <v>cu</v>
      </c>
      <c r="Y1783" t="str">
        <f t="shared" ref="Y1783:Y1846" si="342">IF(LEN(S1783)=0,"",S1783)</f>
        <v>GO</v>
      </c>
      <c r="Z1783">
        <f t="shared" ref="Z1783:Z1846" si="343">IF(LEN(T1783)=0,"",T1783)</f>
        <v>2025</v>
      </c>
    </row>
    <row r="1784" spans="1:26">
      <c r="A1784" t="str">
        <f t="shared" si="336"/>
        <v>rt6</v>
      </c>
      <c r="B1784" t="str">
        <f t="shared" si="337"/>
        <v>루틴6</v>
      </c>
      <c r="C1784">
        <v>79</v>
      </c>
      <c r="D1784">
        <v>45</v>
      </c>
      <c r="E1784">
        <f t="shared" ca="1" si="334"/>
        <v>1977</v>
      </c>
      <c r="F1784">
        <f ca="1">(60+SUMIF(OFFSET(N1784,-$C1784+1,0,$C1784),"EN",OFFSET(O1784,-$C1784+1,0,$C1784)))*SummonTypeTable!$Q$2</f>
        <v>1100</v>
      </c>
      <c r="G1784" t="str">
        <f ca="1">IF(C1784=1,60*SummonTypeTable!$Q$2-OFFSET(F1784,0,-1),
IF(F1784&lt;&gt;OFFSET(F1784,-1,0),OFFSET(F1784,-1,0)-OFFSET(F1784,0,-1),""))</f>
        <v/>
      </c>
      <c r="H1784" t="str">
        <f ca="1">IF(C1784=1,60*SummonTypeTable!$Q$2/OFFSET(F1784,0,-1),
IF(F1784&lt;&gt;OFFSET(F1784,-1,0),OFFSET(F1784,-1,0)/OFFSET(F1784,0,-1),""))</f>
        <v/>
      </c>
      <c r="I1784">
        <f ca="1">(60+SUMIF(OFFSET(N1784,-$C1784+1,0,$C1784),"EN",OFFSET(O1784,-$C1784+1,0,$C1784))+SUMIF(OFFSET(S1784,-$C1784+1,0,$C1784),"EN",OFFSET(T1784,-$C1784+1,0,$C1784)))*SummonTypeTable!$Q$2</f>
        <v>1100</v>
      </c>
      <c r="J1784" t="str">
        <f ca="1">IF(C1784=1,60*SummonTypeTable!$Q$2-OFFSET(I1784,0,-4),
IF(I1784&lt;&gt;OFFSET(I1784,-1,0),OFFSET(I1784,-1,0)-OFFSET(I1784,0,-4),""))</f>
        <v/>
      </c>
      <c r="K1784" t="str">
        <f ca="1">IF(C1784=1,60*SummonTypeTable!$Q$2/OFFSET(I1784,0,-4),
IF(I1784&lt;&gt;OFFSET(I1784,-1,0),OFFSET(I1784,-1,0)/OFFSET(I1784,0,-4),""))</f>
        <v/>
      </c>
      <c r="L1784" t="str">
        <f t="shared" ca="1" si="335"/>
        <v>cu</v>
      </c>
      <c r="M1784" t="s">
        <v>81</v>
      </c>
      <c r="N1784" t="s">
        <v>147</v>
      </c>
      <c r="O1784">
        <v>4100</v>
      </c>
      <c r="P1784" t="str">
        <f t="shared" si="338"/>
        <v/>
      </c>
      <c r="Q1784" t="str">
        <f t="shared" ca="1" si="333"/>
        <v>cu</v>
      </c>
      <c r="R1784" t="s">
        <v>81</v>
      </c>
      <c r="S1784" t="s">
        <v>147</v>
      </c>
      <c r="T1784">
        <v>2050</v>
      </c>
      <c r="U1784" t="str">
        <f t="shared" ca="1" si="332"/>
        <v>cu</v>
      </c>
      <c r="V1784" t="str">
        <f t="shared" si="339"/>
        <v>GO</v>
      </c>
      <c r="W1784">
        <f t="shared" si="340"/>
        <v>4100</v>
      </c>
      <c r="X1784" t="str">
        <f t="shared" ca="1" si="341"/>
        <v>cu</v>
      </c>
      <c r="Y1784" t="str">
        <f t="shared" si="342"/>
        <v>GO</v>
      </c>
      <c r="Z1784">
        <f t="shared" si="343"/>
        <v>2050</v>
      </c>
    </row>
    <row r="1785" spans="1:26">
      <c r="A1785" t="str">
        <f t="shared" si="336"/>
        <v>rt6</v>
      </c>
      <c r="B1785" t="str">
        <f t="shared" si="337"/>
        <v>루틴6</v>
      </c>
      <c r="C1785">
        <v>80</v>
      </c>
      <c r="D1785">
        <v>70</v>
      </c>
      <c r="E1785">
        <f t="shared" ca="1" si="334"/>
        <v>2047</v>
      </c>
      <c r="F1785">
        <f ca="1">(60+SUMIF(OFFSET(N1785,-$C1785+1,0,$C1785),"EN",OFFSET(O1785,-$C1785+1,0,$C1785)))*SummonTypeTable!$Q$2</f>
        <v>1100</v>
      </c>
      <c r="G1785" t="str">
        <f ca="1">IF(C1785=1,60*SummonTypeTable!$Q$2-OFFSET(F1785,0,-1),
IF(F1785&lt;&gt;OFFSET(F1785,-1,0),OFFSET(F1785,-1,0)-OFFSET(F1785,0,-1),""))</f>
        <v/>
      </c>
      <c r="H1785" t="str">
        <f ca="1">IF(C1785=1,60*SummonTypeTable!$Q$2/OFFSET(F1785,0,-1),
IF(F1785&lt;&gt;OFFSET(F1785,-1,0),OFFSET(F1785,-1,0)/OFFSET(F1785,0,-1),""))</f>
        <v/>
      </c>
      <c r="I1785">
        <f ca="1">(60+SUMIF(OFFSET(N1785,-$C1785+1,0,$C1785),"EN",OFFSET(O1785,-$C1785+1,0,$C1785))+SUMIF(OFFSET(S1785,-$C1785+1,0,$C1785),"EN",OFFSET(T1785,-$C1785+1,0,$C1785)))*SummonTypeTable!$Q$2</f>
        <v>1100</v>
      </c>
      <c r="J1785" t="str">
        <f ca="1">IF(C1785=1,60*SummonTypeTable!$Q$2-OFFSET(I1785,0,-4),
IF(I1785&lt;&gt;OFFSET(I1785,-1,0),OFFSET(I1785,-1,0)-OFFSET(I1785,0,-4),""))</f>
        <v/>
      </c>
      <c r="K1785" t="str">
        <f ca="1">IF(C1785=1,60*SummonTypeTable!$Q$2/OFFSET(I1785,0,-4),
IF(I1785&lt;&gt;OFFSET(I1785,-1,0),OFFSET(I1785,-1,0)/OFFSET(I1785,0,-4),""))</f>
        <v/>
      </c>
      <c r="L1785" t="str">
        <f t="shared" ca="1" si="335"/>
        <v>it</v>
      </c>
      <c r="M1785" t="s">
        <v>139</v>
      </c>
      <c r="N1785" t="s">
        <v>138</v>
      </c>
      <c r="O1785">
        <v>1</v>
      </c>
      <c r="P1785" t="str">
        <f t="shared" si="338"/>
        <v/>
      </c>
      <c r="Q1785" t="str">
        <f t="shared" ca="1" si="333"/>
        <v>cu</v>
      </c>
      <c r="R1785" t="s">
        <v>81</v>
      </c>
      <c r="S1785" t="s">
        <v>147</v>
      </c>
      <c r="T1785">
        <v>2075</v>
      </c>
      <c r="U1785" t="str">
        <f t="shared" ca="1" si="332"/>
        <v>it</v>
      </c>
      <c r="V1785" t="str">
        <f t="shared" si="339"/>
        <v>Cash_sSpellGacha</v>
      </c>
      <c r="W1785">
        <f t="shared" si="340"/>
        <v>1</v>
      </c>
      <c r="X1785" t="str">
        <f t="shared" ca="1" si="341"/>
        <v>cu</v>
      </c>
      <c r="Y1785" t="str">
        <f t="shared" si="342"/>
        <v>GO</v>
      </c>
      <c r="Z1785">
        <f t="shared" si="343"/>
        <v>2075</v>
      </c>
    </row>
    <row r="1786" spans="1:26">
      <c r="A1786" t="str">
        <f t="shared" si="336"/>
        <v>rt6</v>
      </c>
      <c r="B1786" t="str">
        <f t="shared" si="337"/>
        <v>루틴6</v>
      </c>
      <c r="C1786">
        <v>81</v>
      </c>
      <c r="D1786">
        <v>12</v>
      </c>
      <c r="E1786">
        <f t="shared" ca="1" si="334"/>
        <v>2059</v>
      </c>
      <c r="F1786">
        <f ca="1">(60+SUMIF(OFFSET(N1786,-$C1786+1,0,$C1786),"EN",OFFSET(O1786,-$C1786+1,0,$C1786)))*SummonTypeTable!$Q$2</f>
        <v>1100</v>
      </c>
      <c r="G1786" t="str">
        <f ca="1">IF(C1786=1,60*SummonTypeTable!$Q$2-OFFSET(F1786,0,-1),
IF(F1786&lt;&gt;OFFSET(F1786,-1,0),OFFSET(F1786,-1,0)-OFFSET(F1786,0,-1),""))</f>
        <v/>
      </c>
      <c r="H1786" t="str">
        <f ca="1">IF(C1786=1,60*SummonTypeTable!$Q$2/OFFSET(F1786,0,-1),
IF(F1786&lt;&gt;OFFSET(F1786,-1,0),OFFSET(F1786,-1,0)/OFFSET(F1786,0,-1),""))</f>
        <v/>
      </c>
      <c r="I1786">
        <f ca="1">(60+SUMIF(OFFSET(N1786,-$C1786+1,0,$C1786),"EN",OFFSET(O1786,-$C1786+1,0,$C1786))+SUMIF(OFFSET(S1786,-$C1786+1,0,$C1786),"EN",OFFSET(T1786,-$C1786+1,0,$C1786)))*SummonTypeTable!$Q$2</f>
        <v>1100</v>
      </c>
      <c r="J1786" t="str">
        <f ca="1">IF(C1786=1,60*SummonTypeTable!$Q$2-OFFSET(I1786,0,-4),
IF(I1786&lt;&gt;OFFSET(I1786,-1,0),OFFSET(I1786,-1,0)-OFFSET(I1786,0,-4),""))</f>
        <v/>
      </c>
      <c r="K1786" t="str">
        <f ca="1">IF(C1786=1,60*SummonTypeTable!$Q$2/OFFSET(I1786,0,-4),
IF(I1786&lt;&gt;OFFSET(I1786,-1,0),OFFSET(I1786,-1,0)/OFFSET(I1786,0,-4),""))</f>
        <v/>
      </c>
      <c r="L1786" t="str">
        <f t="shared" ca="1" si="335"/>
        <v>cu</v>
      </c>
      <c r="M1786" t="s">
        <v>81</v>
      </c>
      <c r="N1786" t="s">
        <v>147</v>
      </c>
      <c r="O1786">
        <v>4200</v>
      </c>
      <c r="P1786" t="str">
        <f t="shared" si="338"/>
        <v/>
      </c>
      <c r="Q1786" t="str">
        <f t="shared" ca="1" si="333"/>
        <v>cu</v>
      </c>
      <c r="R1786" t="s">
        <v>81</v>
      </c>
      <c r="S1786" t="s">
        <v>147</v>
      </c>
      <c r="T1786">
        <v>2100</v>
      </c>
      <c r="U1786" t="str">
        <f t="shared" ca="1" si="332"/>
        <v>cu</v>
      </c>
      <c r="V1786" t="str">
        <f t="shared" si="339"/>
        <v>GO</v>
      </c>
      <c r="W1786">
        <f t="shared" si="340"/>
        <v>4200</v>
      </c>
      <c r="X1786" t="str">
        <f t="shared" ca="1" si="341"/>
        <v>cu</v>
      </c>
      <c r="Y1786" t="str">
        <f t="shared" si="342"/>
        <v>GO</v>
      </c>
      <c r="Z1786">
        <f t="shared" si="343"/>
        <v>2100</v>
      </c>
    </row>
    <row r="1787" spans="1:26">
      <c r="A1787" t="str">
        <f t="shared" si="336"/>
        <v>rt6</v>
      </c>
      <c r="B1787" t="str">
        <f t="shared" si="337"/>
        <v>루틴6</v>
      </c>
      <c r="C1787">
        <v>82</v>
      </c>
      <c r="D1787">
        <v>69</v>
      </c>
      <c r="E1787">
        <f t="shared" ca="1" si="334"/>
        <v>2128</v>
      </c>
      <c r="F1787">
        <f ca="1">(60+SUMIF(OFFSET(N1787,-$C1787+1,0,$C1787),"EN",OFFSET(O1787,-$C1787+1,0,$C1787)))*SummonTypeTable!$Q$2</f>
        <v>1100</v>
      </c>
      <c r="G1787" t="str">
        <f ca="1">IF(C1787=1,60*SummonTypeTable!$Q$2-OFFSET(F1787,0,-1),
IF(F1787&lt;&gt;OFFSET(F1787,-1,0),OFFSET(F1787,-1,0)-OFFSET(F1787,0,-1),""))</f>
        <v/>
      </c>
      <c r="H1787" t="str">
        <f ca="1">IF(C1787=1,60*SummonTypeTable!$Q$2/OFFSET(F1787,0,-1),
IF(F1787&lt;&gt;OFFSET(F1787,-1,0),OFFSET(F1787,-1,0)/OFFSET(F1787,0,-1),""))</f>
        <v/>
      </c>
      <c r="I1787">
        <f ca="1">(60+SUMIF(OFFSET(N1787,-$C1787+1,0,$C1787),"EN",OFFSET(O1787,-$C1787+1,0,$C1787))+SUMIF(OFFSET(S1787,-$C1787+1,0,$C1787),"EN",OFFSET(T1787,-$C1787+1,0,$C1787)))*SummonTypeTable!$Q$2</f>
        <v>1100</v>
      </c>
      <c r="J1787" t="str">
        <f ca="1">IF(C1787=1,60*SummonTypeTable!$Q$2-OFFSET(I1787,0,-4),
IF(I1787&lt;&gt;OFFSET(I1787,-1,0),OFFSET(I1787,-1,0)-OFFSET(I1787,0,-4),""))</f>
        <v/>
      </c>
      <c r="K1787" t="str">
        <f ca="1">IF(C1787=1,60*SummonTypeTable!$Q$2/OFFSET(I1787,0,-4),
IF(I1787&lt;&gt;OFFSET(I1787,-1,0),OFFSET(I1787,-1,0)/OFFSET(I1787,0,-4),""))</f>
        <v/>
      </c>
      <c r="L1787" t="str">
        <f t="shared" ca="1" si="335"/>
        <v>cu</v>
      </c>
      <c r="M1787" t="s">
        <v>81</v>
      </c>
      <c r="N1787" t="s">
        <v>153</v>
      </c>
      <c r="O1787">
        <v>15</v>
      </c>
      <c r="P1787" t="str">
        <f t="shared" si="338"/>
        <v/>
      </c>
      <c r="Q1787" t="str">
        <f t="shared" ca="1" si="333"/>
        <v>cu</v>
      </c>
      <c r="R1787" t="s">
        <v>81</v>
      </c>
      <c r="S1787" t="s">
        <v>153</v>
      </c>
      <c r="T1787">
        <v>5</v>
      </c>
      <c r="U1787" t="str">
        <f t="shared" ca="1" si="332"/>
        <v>cu</v>
      </c>
      <c r="V1787" t="str">
        <f t="shared" si="339"/>
        <v>DI</v>
      </c>
      <c r="W1787">
        <f t="shared" si="340"/>
        <v>15</v>
      </c>
      <c r="X1787" t="str">
        <f t="shared" ca="1" si="341"/>
        <v>cu</v>
      </c>
      <c r="Y1787" t="str">
        <f t="shared" si="342"/>
        <v>DI</v>
      </c>
      <c r="Z1787">
        <f t="shared" si="343"/>
        <v>5</v>
      </c>
    </row>
    <row r="1788" spans="1:26">
      <c r="A1788" t="str">
        <f t="shared" si="336"/>
        <v>rt6</v>
      </c>
      <c r="B1788" t="str">
        <f t="shared" si="337"/>
        <v>루틴6</v>
      </c>
      <c r="C1788">
        <v>83</v>
      </c>
      <c r="D1788">
        <v>150</v>
      </c>
      <c r="E1788">
        <f t="shared" ca="1" si="334"/>
        <v>2278</v>
      </c>
      <c r="F1788">
        <f ca="1">(60+SUMIF(OFFSET(N1788,-$C1788+1,0,$C1788),"EN",OFFSET(O1788,-$C1788+1,0,$C1788)))*SummonTypeTable!$Q$2</f>
        <v>1100</v>
      </c>
      <c r="G1788" t="str">
        <f ca="1">IF(C1788=1,60*SummonTypeTable!$Q$2-OFFSET(F1788,0,-1),
IF(F1788&lt;&gt;OFFSET(F1788,-1,0),OFFSET(F1788,-1,0)-OFFSET(F1788,0,-1),""))</f>
        <v/>
      </c>
      <c r="H1788" t="str">
        <f ca="1">IF(C1788=1,60*SummonTypeTable!$Q$2/OFFSET(F1788,0,-1),
IF(F1788&lt;&gt;OFFSET(F1788,-1,0),OFFSET(F1788,-1,0)/OFFSET(F1788,0,-1),""))</f>
        <v/>
      </c>
      <c r="I1788">
        <f ca="1">(60+SUMIF(OFFSET(N1788,-$C1788+1,0,$C1788),"EN",OFFSET(O1788,-$C1788+1,0,$C1788))+SUMIF(OFFSET(S1788,-$C1788+1,0,$C1788),"EN",OFFSET(T1788,-$C1788+1,0,$C1788)))*SummonTypeTable!$Q$2</f>
        <v>1100</v>
      </c>
      <c r="J1788" t="str">
        <f ca="1">IF(C1788=1,60*SummonTypeTable!$Q$2-OFFSET(I1788,0,-4),
IF(I1788&lt;&gt;OFFSET(I1788,-1,0),OFFSET(I1788,-1,0)-OFFSET(I1788,0,-4),""))</f>
        <v/>
      </c>
      <c r="K1788" t="str">
        <f ca="1">IF(C1788=1,60*SummonTypeTable!$Q$2/OFFSET(I1788,0,-4),
IF(I1788&lt;&gt;OFFSET(I1788,-1,0),OFFSET(I1788,-1,0)/OFFSET(I1788,0,-4),""))</f>
        <v/>
      </c>
      <c r="L1788" t="str">
        <f t="shared" ca="1" si="335"/>
        <v>it</v>
      </c>
      <c r="M1788" t="s">
        <v>139</v>
      </c>
      <c r="N1788" t="s">
        <v>158</v>
      </c>
      <c r="O1788">
        <v>2</v>
      </c>
      <c r="P1788" t="str">
        <f t="shared" si="338"/>
        <v/>
      </c>
      <c r="Q1788" t="str">
        <f t="shared" ca="1" si="333"/>
        <v>cu</v>
      </c>
      <c r="R1788" t="s">
        <v>81</v>
      </c>
      <c r="S1788" t="s">
        <v>147</v>
      </c>
      <c r="T1788">
        <v>2150</v>
      </c>
      <c r="U1788" t="str">
        <f t="shared" ca="1" si="332"/>
        <v>it</v>
      </c>
      <c r="V1788" t="str">
        <f t="shared" si="339"/>
        <v>Cash_sEquipGacha</v>
      </c>
      <c r="W1788">
        <f t="shared" si="340"/>
        <v>2</v>
      </c>
      <c r="X1788" t="str">
        <f t="shared" ca="1" si="341"/>
        <v>cu</v>
      </c>
      <c r="Y1788" t="str">
        <f t="shared" si="342"/>
        <v>GO</v>
      </c>
      <c r="Z1788">
        <f t="shared" si="343"/>
        <v>2150</v>
      </c>
    </row>
    <row r="1789" spans="1:26">
      <c r="A1789" t="str">
        <f t="shared" si="336"/>
        <v>rt6</v>
      </c>
      <c r="B1789" t="str">
        <f t="shared" si="337"/>
        <v>루틴6</v>
      </c>
      <c r="C1789">
        <v>84</v>
      </c>
      <c r="D1789">
        <v>58</v>
      </c>
      <c r="E1789">
        <f t="shared" ca="1" si="334"/>
        <v>2336</v>
      </c>
      <c r="F1789">
        <f ca="1">(60+SUMIF(OFFSET(N1789,-$C1789+1,0,$C1789),"EN",OFFSET(O1789,-$C1789+1,0,$C1789)))*SummonTypeTable!$Q$2</f>
        <v>1186.6666666666665</v>
      </c>
      <c r="G1789">
        <f ca="1">IF(C1789=1,60*SummonTypeTable!$Q$2-OFFSET(F1789,0,-1),
IF(F1789&lt;&gt;OFFSET(F1789,-1,0),OFFSET(F1789,-1,0)-OFFSET(F1789,0,-1),""))</f>
        <v>-1236</v>
      </c>
      <c r="H1789">
        <f ca="1">IF(C1789=1,60*SummonTypeTable!$Q$2/OFFSET(F1789,0,-1),
IF(F1789&lt;&gt;OFFSET(F1789,-1,0),OFFSET(F1789,-1,0)/OFFSET(F1789,0,-1),""))</f>
        <v>0.4708904109589041</v>
      </c>
      <c r="I1789">
        <f ca="1">(60+SUMIF(OFFSET(N1789,-$C1789+1,0,$C1789),"EN",OFFSET(O1789,-$C1789+1,0,$C1789))+SUMIF(OFFSET(S1789,-$C1789+1,0,$C1789),"EN",OFFSET(T1789,-$C1789+1,0,$C1789)))*SummonTypeTable!$Q$2</f>
        <v>1186.6666666666665</v>
      </c>
      <c r="J1789">
        <f ca="1">IF(C1789=1,60*SummonTypeTable!$Q$2-OFFSET(I1789,0,-4),
IF(I1789&lt;&gt;OFFSET(I1789,-1,0),OFFSET(I1789,-1,0)-OFFSET(I1789,0,-4),""))</f>
        <v>-1236</v>
      </c>
      <c r="K1789">
        <f ca="1">IF(C1789=1,60*SummonTypeTable!$Q$2/OFFSET(I1789,0,-4),
IF(I1789&lt;&gt;OFFSET(I1789,-1,0),OFFSET(I1789,-1,0)/OFFSET(I1789,0,-4),""))</f>
        <v>0.4708904109589041</v>
      </c>
      <c r="L1789" t="str">
        <f t="shared" ca="1" si="335"/>
        <v>cu</v>
      </c>
      <c r="M1789" t="s">
        <v>81</v>
      </c>
      <c r="N1789" t="s">
        <v>146</v>
      </c>
      <c r="O1789">
        <v>130</v>
      </c>
      <c r="P1789" t="str">
        <f t="shared" si="338"/>
        <v>에너지너무많음</v>
      </c>
      <c r="Q1789" t="str">
        <f t="shared" ca="1" si="333"/>
        <v>cu</v>
      </c>
      <c r="R1789" t="s">
        <v>81</v>
      </c>
      <c r="S1789" t="s">
        <v>147</v>
      </c>
      <c r="T1789">
        <v>2175</v>
      </c>
      <c r="U1789" t="str">
        <f t="shared" ca="1" si="332"/>
        <v>cu</v>
      </c>
      <c r="V1789" t="str">
        <f t="shared" si="339"/>
        <v>EN</v>
      </c>
      <c r="W1789">
        <f t="shared" si="340"/>
        <v>130</v>
      </c>
      <c r="X1789" t="str">
        <f t="shared" ca="1" si="341"/>
        <v>cu</v>
      </c>
      <c r="Y1789" t="str">
        <f t="shared" si="342"/>
        <v>GO</v>
      </c>
      <c r="Z1789">
        <f t="shared" si="343"/>
        <v>2175</v>
      </c>
    </row>
    <row r="1790" spans="1:26">
      <c r="A1790" t="str">
        <f t="shared" si="336"/>
        <v>rt6</v>
      </c>
      <c r="B1790" t="str">
        <f t="shared" si="337"/>
        <v>루틴6</v>
      </c>
      <c r="C1790">
        <v>85</v>
      </c>
      <c r="D1790">
        <v>95</v>
      </c>
      <c r="E1790">
        <f t="shared" ca="1" si="334"/>
        <v>2431</v>
      </c>
      <c r="F1790">
        <f ca="1">(60+SUMIF(OFFSET(N1790,-$C1790+1,0,$C1790),"EN",OFFSET(O1790,-$C1790+1,0,$C1790)))*SummonTypeTable!$Q$2</f>
        <v>1186.6666666666665</v>
      </c>
      <c r="G1790" t="str">
        <f ca="1">IF(C1790=1,60*SummonTypeTable!$Q$2-OFFSET(F1790,0,-1),
IF(F1790&lt;&gt;OFFSET(F1790,-1,0),OFFSET(F1790,-1,0)-OFFSET(F1790,0,-1),""))</f>
        <v/>
      </c>
      <c r="H1790" t="str">
        <f ca="1">IF(C1790=1,60*SummonTypeTable!$Q$2/OFFSET(F1790,0,-1),
IF(F1790&lt;&gt;OFFSET(F1790,-1,0),OFFSET(F1790,-1,0)/OFFSET(F1790,0,-1),""))</f>
        <v/>
      </c>
      <c r="I1790">
        <f ca="1">(60+SUMIF(OFFSET(N1790,-$C1790+1,0,$C1790),"EN",OFFSET(O1790,-$C1790+1,0,$C1790))+SUMIF(OFFSET(S1790,-$C1790+1,0,$C1790),"EN",OFFSET(T1790,-$C1790+1,0,$C1790)))*SummonTypeTable!$Q$2</f>
        <v>1186.6666666666665</v>
      </c>
      <c r="J1790" t="str">
        <f ca="1">IF(C1790=1,60*SummonTypeTable!$Q$2-OFFSET(I1790,0,-4),
IF(I1790&lt;&gt;OFFSET(I1790,-1,0),OFFSET(I1790,-1,0)-OFFSET(I1790,0,-4),""))</f>
        <v/>
      </c>
      <c r="K1790" t="str">
        <f ca="1">IF(C1790=1,60*SummonTypeTable!$Q$2/OFFSET(I1790,0,-4),
IF(I1790&lt;&gt;OFFSET(I1790,-1,0),OFFSET(I1790,-1,0)/OFFSET(I1790,0,-4),""))</f>
        <v/>
      </c>
      <c r="L1790" t="str">
        <f t="shared" ca="1" si="335"/>
        <v>cu</v>
      </c>
      <c r="M1790" t="s">
        <v>81</v>
      </c>
      <c r="N1790" t="s">
        <v>147</v>
      </c>
      <c r="O1790">
        <v>4400</v>
      </c>
      <c r="P1790" t="str">
        <f t="shared" si="338"/>
        <v/>
      </c>
      <c r="Q1790" t="str">
        <f t="shared" ca="1" si="333"/>
        <v>cu</v>
      </c>
      <c r="R1790" t="s">
        <v>81</v>
      </c>
      <c r="S1790" t="s">
        <v>147</v>
      </c>
      <c r="T1790">
        <v>2200</v>
      </c>
      <c r="U1790" t="str">
        <f t="shared" ca="1" si="332"/>
        <v>cu</v>
      </c>
      <c r="V1790" t="str">
        <f t="shared" si="339"/>
        <v>GO</v>
      </c>
      <c r="W1790">
        <f t="shared" si="340"/>
        <v>4400</v>
      </c>
      <c r="X1790" t="str">
        <f t="shared" ca="1" si="341"/>
        <v>cu</v>
      </c>
      <c r="Y1790" t="str">
        <f t="shared" si="342"/>
        <v>GO</v>
      </c>
      <c r="Z1790">
        <f t="shared" si="343"/>
        <v>2200</v>
      </c>
    </row>
    <row r="1791" spans="1:26">
      <c r="A1791" t="str">
        <f t="shared" si="336"/>
        <v>rt6</v>
      </c>
      <c r="B1791" t="str">
        <f t="shared" si="337"/>
        <v>루틴6</v>
      </c>
      <c r="C1791">
        <v>86</v>
      </c>
      <c r="D1791">
        <v>105</v>
      </c>
      <c r="E1791">
        <f t="shared" ca="1" si="334"/>
        <v>2536</v>
      </c>
      <c r="F1791">
        <f ca="1">(60+SUMIF(OFFSET(N1791,-$C1791+1,0,$C1791),"EN",OFFSET(O1791,-$C1791+1,0,$C1791)))*SummonTypeTable!$Q$2</f>
        <v>1186.6666666666665</v>
      </c>
      <c r="G1791" t="str">
        <f ca="1">IF(C1791=1,60*SummonTypeTable!$Q$2-OFFSET(F1791,0,-1),
IF(F1791&lt;&gt;OFFSET(F1791,-1,0),OFFSET(F1791,-1,0)-OFFSET(F1791,0,-1),""))</f>
        <v/>
      </c>
      <c r="H1791" t="str">
        <f ca="1">IF(C1791=1,60*SummonTypeTable!$Q$2/OFFSET(F1791,0,-1),
IF(F1791&lt;&gt;OFFSET(F1791,-1,0),OFFSET(F1791,-1,0)/OFFSET(F1791,0,-1),""))</f>
        <v/>
      </c>
      <c r="I1791">
        <f ca="1">(60+SUMIF(OFFSET(N1791,-$C1791+1,0,$C1791),"EN",OFFSET(O1791,-$C1791+1,0,$C1791))+SUMIF(OFFSET(S1791,-$C1791+1,0,$C1791),"EN",OFFSET(T1791,-$C1791+1,0,$C1791)))*SummonTypeTable!$Q$2</f>
        <v>1186.6666666666665</v>
      </c>
      <c r="J1791" t="str">
        <f ca="1">IF(C1791=1,60*SummonTypeTable!$Q$2-OFFSET(I1791,0,-4),
IF(I1791&lt;&gt;OFFSET(I1791,-1,0),OFFSET(I1791,-1,0)-OFFSET(I1791,0,-4),""))</f>
        <v/>
      </c>
      <c r="K1791" t="str">
        <f ca="1">IF(C1791=1,60*SummonTypeTable!$Q$2/OFFSET(I1791,0,-4),
IF(I1791&lt;&gt;OFFSET(I1791,-1,0),OFFSET(I1791,-1,0)/OFFSET(I1791,0,-4),""))</f>
        <v/>
      </c>
      <c r="L1791" t="str">
        <f t="shared" ca="1" si="335"/>
        <v>it</v>
      </c>
      <c r="M1791" t="s">
        <v>139</v>
      </c>
      <c r="N1791" t="s">
        <v>140</v>
      </c>
      <c r="O1791">
        <v>5</v>
      </c>
      <c r="P1791" t="str">
        <f t="shared" si="338"/>
        <v/>
      </c>
      <c r="Q1791" t="str">
        <f t="shared" ca="1" si="333"/>
        <v>cu</v>
      </c>
      <c r="R1791" t="s">
        <v>81</v>
      </c>
      <c r="S1791" t="s">
        <v>147</v>
      </c>
      <c r="T1791">
        <v>2225</v>
      </c>
      <c r="U1791" t="str">
        <f t="shared" ca="1" si="332"/>
        <v>it</v>
      </c>
      <c r="V1791" t="str">
        <f t="shared" si="339"/>
        <v>Cash_sCharacterGacha</v>
      </c>
      <c r="W1791">
        <f t="shared" si="340"/>
        <v>5</v>
      </c>
      <c r="X1791" t="str">
        <f t="shared" ca="1" si="341"/>
        <v>cu</v>
      </c>
      <c r="Y1791" t="str">
        <f t="shared" si="342"/>
        <v>GO</v>
      </c>
      <c r="Z1791">
        <f t="shared" si="343"/>
        <v>2225</v>
      </c>
    </row>
    <row r="1792" spans="1:26">
      <c r="A1792" t="str">
        <f t="shared" si="336"/>
        <v>rt6</v>
      </c>
      <c r="B1792" t="str">
        <f t="shared" si="337"/>
        <v>루틴6</v>
      </c>
      <c r="C1792">
        <v>87</v>
      </c>
      <c r="D1792">
        <v>20</v>
      </c>
      <c r="E1792">
        <f t="shared" ca="1" si="334"/>
        <v>2556</v>
      </c>
      <c r="F1792">
        <f ca="1">(60+SUMIF(OFFSET(N1792,-$C1792+1,0,$C1792),"EN",OFFSET(O1792,-$C1792+1,0,$C1792)))*SummonTypeTable!$Q$2</f>
        <v>1283.3333333333333</v>
      </c>
      <c r="G1792">
        <f ca="1">IF(C1792=1,60*SummonTypeTable!$Q$2-OFFSET(F1792,0,-1),
IF(F1792&lt;&gt;OFFSET(F1792,-1,0),OFFSET(F1792,-1,0)-OFFSET(F1792,0,-1),""))</f>
        <v>-1369.3333333333335</v>
      </c>
      <c r="H1792">
        <f ca="1">IF(C1792=1,60*SummonTypeTable!$Q$2/OFFSET(F1792,0,-1),
IF(F1792&lt;&gt;OFFSET(F1792,-1,0),OFFSET(F1792,-1,0)/OFFSET(F1792,0,-1),""))</f>
        <v>0.46426708398539379</v>
      </c>
      <c r="I1792">
        <f ca="1">(60+SUMIF(OFFSET(N1792,-$C1792+1,0,$C1792),"EN",OFFSET(O1792,-$C1792+1,0,$C1792))+SUMIF(OFFSET(S1792,-$C1792+1,0,$C1792),"EN",OFFSET(T1792,-$C1792+1,0,$C1792)))*SummonTypeTable!$Q$2</f>
        <v>1283.3333333333333</v>
      </c>
      <c r="J1792">
        <f ca="1">IF(C1792=1,60*SummonTypeTable!$Q$2-OFFSET(I1792,0,-4),
IF(I1792&lt;&gt;OFFSET(I1792,-1,0),OFFSET(I1792,-1,0)-OFFSET(I1792,0,-4),""))</f>
        <v>-1369.3333333333335</v>
      </c>
      <c r="K1792">
        <f ca="1">IF(C1792=1,60*SummonTypeTable!$Q$2/OFFSET(I1792,0,-4),
IF(I1792&lt;&gt;OFFSET(I1792,-1,0),OFFSET(I1792,-1,0)/OFFSET(I1792,0,-4),""))</f>
        <v>0.46426708398539379</v>
      </c>
      <c r="L1792" t="str">
        <f t="shared" ca="1" si="335"/>
        <v>cu</v>
      </c>
      <c r="M1792" t="s">
        <v>81</v>
      </c>
      <c r="N1792" t="s">
        <v>146</v>
      </c>
      <c r="O1792">
        <v>145</v>
      </c>
      <c r="P1792" t="str">
        <f t="shared" si="338"/>
        <v>에너지너무많음</v>
      </c>
      <c r="Q1792" t="str">
        <f t="shared" ca="1" si="333"/>
        <v>cu</v>
      </c>
      <c r="R1792" t="s">
        <v>81</v>
      </c>
      <c r="S1792" t="s">
        <v>147</v>
      </c>
      <c r="T1792">
        <v>2250</v>
      </c>
      <c r="U1792" t="str">
        <f t="shared" ca="1" si="332"/>
        <v>cu</v>
      </c>
      <c r="V1792" t="str">
        <f t="shared" si="339"/>
        <v>EN</v>
      </c>
      <c r="W1792">
        <f t="shared" si="340"/>
        <v>145</v>
      </c>
      <c r="X1792" t="str">
        <f t="shared" ca="1" si="341"/>
        <v>cu</v>
      </c>
      <c r="Y1792" t="str">
        <f t="shared" si="342"/>
        <v>GO</v>
      </c>
      <c r="Z1792">
        <f t="shared" si="343"/>
        <v>2250</v>
      </c>
    </row>
    <row r="1793" spans="1:26">
      <c r="A1793" t="str">
        <f t="shared" si="336"/>
        <v>rt6</v>
      </c>
      <c r="B1793" t="str">
        <f t="shared" si="337"/>
        <v>루틴6</v>
      </c>
      <c r="C1793">
        <v>88</v>
      </c>
      <c r="D1793">
        <v>59</v>
      </c>
      <c r="E1793">
        <f t="shared" ca="1" si="334"/>
        <v>2615</v>
      </c>
      <c r="F1793">
        <f ca="1">(60+SUMIF(OFFSET(N1793,-$C1793+1,0,$C1793),"EN",OFFSET(O1793,-$C1793+1,0,$C1793)))*SummonTypeTable!$Q$2</f>
        <v>1283.3333333333333</v>
      </c>
      <c r="G1793" t="str">
        <f ca="1">IF(C1793=1,60*SummonTypeTable!$Q$2-OFFSET(F1793,0,-1),
IF(F1793&lt;&gt;OFFSET(F1793,-1,0),OFFSET(F1793,-1,0)-OFFSET(F1793,0,-1),""))</f>
        <v/>
      </c>
      <c r="H1793" t="str">
        <f ca="1">IF(C1793=1,60*SummonTypeTable!$Q$2/OFFSET(F1793,0,-1),
IF(F1793&lt;&gt;OFFSET(F1793,-1,0),OFFSET(F1793,-1,0)/OFFSET(F1793,0,-1),""))</f>
        <v/>
      </c>
      <c r="I1793">
        <f ca="1">(60+SUMIF(OFFSET(N1793,-$C1793+1,0,$C1793),"EN",OFFSET(O1793,-$C1793+1,0,$C1793))+SUMIF(OFFSET(S1793,-$C1793+1,0,$C1793),"EN",OFFSET(T1793,-$C1793+1,0,$C1793)))*SummonTypeTable!$Q$2</f>
        <v>1283.3333333333333</v>
      </c>
      <c r="J1793" t="str">
        <f ca="1">IF(C1793=1,60*SummonTypeTable!$Q$2-OFFSET(I1793,0,-4),
IF(I1793&lt;&gt;OFFSET(I1793,-1,0),OFFSET(I1793,-1,0)-OFFSET(I1793,0,-4),""))</f>
        <v/>
      </c>
      <c r="K1793" t="str">
        <f ca="1">IF(C1793=1,60*SummonTypeTable!$Q$2/OFFSET(I1793,0,-4),
IF(I1793&lt;&gt;OFFSET(I1793,-1,0),OFFSET(I1793,-1,0)/OFFSET(I1793,0,-4),""))</f>
        <v/>
      </c>
      <c r="L1793" t="str">
        <f t="shared" ca="1" si="335"/>
        <v>cu</v>
      </c>
      <c r="M1793" t="s">
        <v>81</v>
      </c>
      <c r="N1793" t="s">
        <v>147</v>
      </c>
      <c r="O1793">
        <v>4550</v>
      </c>
      <c r="P1793" t="str">
        <f t="shared" si="338"/>
        <v/>
      </c>
      <c r="Q1793" t="str">
        <f t="shared" ca="1" si="333"/>
        <v>cu</v>
      </c>
      <c r="R1793" t="s">
        <v>81</v>
      </c>
      <c r="S1793" t="s">
        <v>147</v>
      </c>
      <c r="T1793">
        <v>2275</v>
      </c>
      <c r="U1793" t="str">
        <f t="shared" ca="1" si="332"/>
        <v>cu</v>
      </c>
      <c r="V1793" t="str">
        <f t="shared" si="339"/>
        <v>GO</v>
      </c>
      <c r="W1793">
        <f t="shared" si="340"/>
        <v>4550</v>
      </c>
      <c r="X1793" t="str">
        <f t="shared" ca="1" si="341"/>
        <v>cu</v>
      </c>
      <c r="Y1793" t="str">
        <f t="shared" si="342"/>
        <v>GO</v>
      </c>
      <c r="Z1793">
        <f t="shared" si="343"/>
        <v>2275</v>
      </c>
    </row>
    <row r="1794" spans="1:26">
      <c r="A1794" t="str">
        <f t="shared" si="336"/>
        <v>rt6</v>
      </c>
      <c r="B1794" t="str">
        <f t="shared" si="337"/>
        <v>루틴6</v>
      </c>
      <c r="C1794">
        <v>89</v>
      </c>
      <c r="D1794">
        <v>75</v>
      </c>
      <c r="E1794">
        <f t="shared" ca="1" si="334"/>
        <v>2690</v>
      </c>
      <c r="F1794">
        <f ca="1">(60+SUMIF(OFFSET(N1794,-$C1794+1,0,$C1794),"EN",OFFSET(O1794,-$C1794+1,0,$C1794)))*SummonTypeTable!$Q$2</f>
        <v>1283.3333333333333</v>
      </c>
      <c r="G1794" t="str">
        <f ca="1">IF(C1794=1,60*SummonTypeTable!$Q$2-OFFSET(F1794,0,-1),
IF(F1794&lt;&gt;OFFSET(F1794,-1,0),OFFSET(F1794,-1,0)-OFFSET(F1794,0,-1),""))</f>
        <v/>
      </c>
      <c r="H1794" t="str">
        <f ca="1">IF(C1794=1,60*SummonTypeTable!$Q$2/OFFSET(F1794,0,-1),
IF(F1794&lt;&gt;OFFSET(F1794,-1,0),OFFSET(F1794,-1,0)/OFFSET(F1794,0,-1),""))</f>
        <v/>
      </c>
      <c r="I1794">
        <f ca="1">(60+SUMIF(OFFSET(N1794,-$C1794+1,0,$C1794),"EN",OFFSET(O1794,-$C1794+1,0,$C1794))+SUMIF(OFFSET(S1794,-$C1794+1,0,$C1794),"EN",OFFSET(T1794,-$C1794+1,0,$C1794)))*SummonTypeTable!$Q$2</f>
        <v>1283.3333333333333</v>
      </c>
      <c r="J1794" t="str">
        <f ca="1">IF(C1794=1,60*SummonTypeTable!$Q$2-OFFSET(I1794,0,-4),
IF(I1794&lt;&gt;OFFSET(I1794,-1,0),OFFSET(I1794,-1,0)-OFFSET(I1794,0,-4),""))</f>
        <v/>
      </c>
      <c r="K1794" t="str">
        <f ca="1">IF(C1794=1,60*SummonTypeTable!$Q$2/OFFSET(I1794,0,-4),
IF(I1794&lt;&gt;OFFSET(I1794,-1,0),OFFSET(I1794,-1,0)/OFFSET(I1794,0,-4),""))</f>
        <v/>
      </c>
      <c r="L1794" t="str">
        <f t="shared" ca="1" si="335"/>
        <v>it</v>
      </c>
      <c r="M1794" t="s">
        <v>139</v>
      </c>
      <c r="N1794" t="s">
        <v>138</v>
      </c>
      <c r="O1794">
        <v>2</v>
      </c>
      <c r="P1794" t="str">
        <f t="shared" si="338"/>
        <v/>
      </c>
      <c r="Q1794" t="str">
        <f t="shared" ca="1" si="333"/>
        <v>cu</v>
      </c>
      <c r="R1794" t="s">
        <v>81</v>
      </c>
      <c r="S1794" t="s">
        <v>147</v>
      </c>
      <c r="T1794">
        <v>2300</v>
      </c>
      <c r="U1794" t="str">
        <f t="shared" ref="U1794:U1857" ca="1" si="344">IF(LEN(L1794)=0,"",L1794)</f>
        <v>it</v>
      </c>
      <c r="V1794" t="str">
        <f t="shared" si="339"/>
        <v>Cash_sSpellGacha</v>
      </c>
      <c r="W1794">
        <f t="shared" si="340"/>
        <v>2</v>
      </c>
      <c r="X1794" t="str">
        <f t="shared" ca="1" si="341"/>
        <v>cu</v>
      </c>
      <c r="Y1794" t="str">
        <f t="shared" si="342"/>
        <v>GO</v>
      </c>
      <c r="Z1794">
        <f t="shared" si="343"/>
        <v>2300</v>
      </c>
    </row>
    <row r="1795" spans="1:26">
      <c r="A1795" t="str">
        <f t="shared" si="336"/>
        <v>rt6</v>
      </c>
      <c r="B1795" t="str">
        <f t="shared" si="337"/>
        <v>루틴6</v>
      </c>
      <c r="C1795">
        <v>90</v>
      </c>
      <c r="D1795">
        <v>94</v>
      </c>
      <c r="E1795">
        <f t="shared" ca="1" si="334"/>
        <v>2784</v>
      </c>
      <c r="F1795">
        <f ca="1">(60+SUMIF(OFFSET(N1795,-$C1795+1,0,$C1795),"EN",OFFSET(O1795,-$C1795+1,0,$C1795)))*SummonTypeTable!$Q$2</f>
        <v>1283.3333333333333</v>
      </c>
      <c r="G1795" t="str">
        <f ca="1">IF(C1795=1,60*SummonTypeTable!$Q$2-OFFSET(F1795,0,-1),
IF(F1795&lt;&gt;OFFSET(F1795,-1,0),OFFSET(F1795,-1,0)-OFFSET(F1795,0,-1),""))</f>
        <v/>
      </c>
      <c r="H1795" t="str">
        <f ca="1">IF(C1795=1,60*SummonTypeTable!$Q$2/OFFSET(F1795,0,-1),
IF(F1795&lt;&gt;OFFSET(F1795,-1,0),OFFSET(F1795,-1,0)/OFFSET(F1795,0,-1),""))</f>
        <v/>
      </c>
      <c r="I1795">
        <f ca="1">(60+SUMIF(OFFSET(N1795,-$C1795+1,0,$C1795),"EN",OFFSET(O1795,-$C1795+1,0,$C1795))+SUMIF(OFFSET(S1795,-$C1795+1,0,$C1795),"EN",OFFSET(T1795,-$C1795+1,0,$C1795)))*SummonTypeTable!$Q$2</f>
        <v>1283.3333333333333</v>
      </c>
      <c r="J1795" t="str">
        <f ca="1">IF(C1795=1,60*SummonTypeTable!$Q$2-OFFSET(I1795,0,-4),
IF(I1795&lt;&gt;OFFSET(I1795,-1,0),OFFSET(I1795,-1,0)-OFFSET(I1795,0,-4),""))</f>
        <v/>
      </c>
      <c r="K1795" t="str">
        <f ca="1">IF(C1795=1,60*SummonTypeTable!$Q$2/OFFSET(I1795,0,-4),
IF(I1795&lt;&gt;OFFSET(I1795,-1,0),OFFSET(I1795,-1,0)/OFFSET(I1795,0,-4),""))</f>
        <v/>
      </c>
      <c r="L1795" t="str">
        <f t="shared" ca="1" si="335"/>
        <v>cu</v>
      </c>
      <c r="M1795" t="s">
        <v>81</v>
      </c>
      <c r="N1795" t="s">
        <v>147</v>
      </c>
      <c r="O1795">
        <v>4650</v>
      </c>
      <c r="P1795" t="str">
        <f t="shared" si="338"/>
        <v/>
      </c>
      <c r="Q1795" t="str">
        <f t="shared" ca="1" si="333"/>
        <v>cu</v>
      </c>
      <c r="R1795" t="s">
        <v>81</v>
      </c>
      <c r="S1795" t="s">
        <v>147</v>
      </c>
      <c r="T1795">
        <v>2325</v>
      </c>
      <c r="U1795" t="str">
        <f t="shared" ca="1" si="344"/>
        <v>cu</v>
      </c>
      <c r="V1795" t="str">
        <f t="shared" si="339"/>
        <v>GO</v>
      </c>
      <c r="W1795">
        <f t="shared" si="340"/>
        <v>4650</v>
      </c>
      <c r="X1795" t="str">
        <f t="shared" ca="1" si="341"/>
        <v>cu</v>
      </c>
      <c r="Y1795" t="str">
        <f t="shared" si="342"/>
        <v>GO</v>
      </c>
      <c r="Z1795">
        <f t="shared" si="343"/>
        <v>2325</v>
      </c>
    </row>
    <row r="1796" spans="1:26">
      <c r="A1796" t="str">
        <f t="shared" si="336"/>
        <v>rt6</v>
      </c>
      <c r="B1796" t="str">
        <f t="shared" si="337"/>
        <v>루틴6</v>
      </c>
      <c r="C1796">
        <v>91</v>
      </c>
      <c r="D1796">
        <v>4</v>
      </c>
      <c r="E1796">
        <f t="shared" ca="1" si="334"/>
        <v>2788</v>
      </c>
      <c r="F1796">
        <f ca="1">(60+SUMIF(OFFSET(N1796,-$C1796+1,0,$C1796),"EN",OFFSET(O1796,-$C1796+1,0,$C1796)))*SummonTypeTable!$Q$2</f>
        <v>1390</v>
      </c>
      <c r="G1796">
        <f ca="1">IF(C1796=1,60*SummonTypeTable!$Q$2-OFFSET(F1796,0,-1),
IF(F1796&lt;&gt;OFFSET(F1796,-1,0),OFFSET(F1796,-1,0)-OFFSET(F1796,0,-1),""))</f>
        <v>-1504.6666666666667</v>
      </c>
      <c r="H1796">
        <f ca="1">IF(C1796=1,60*SummonTypeTable!$Q$2/OFFSET(F1796,0,-1),
IF(F1796&lt;&gt;OFFSET(F1796,-1,0),OFFSET(F1796,-1,0)/OFFSET(F1796,0,-1),""))</f>
        <v>0.46030607364897175</v>
      </c>
      <c r="I1796">
        <f ca="1">(60+SUMIF(OFFSET(N1796,-$C1796+1,0,$C1796),"EN",OFFSET(O1796,-$C1796+1,0,$C1796))+SUMIF(OFFSET(S1796,-$C1796+1,0,$C1796),"EN",OFFSET(T1796,-$C1796+1,0,$C1796)))*SummonTypeTable!$Q$2</f>
        <v>1390</v>
      </c>
      <c r="J1796">
        <f ca="1">IF(C1796=1,60*SummonTypeTable!$Q$2-OFFSET(I1796,0,-4),
IF(I1796&lt;&gt;OFFSET(I1796,-1,0),OFFSET(I1796,-1,0)-OFFSET(I1796,0,-4),""))</f>
        <v>-1504.6666666666667</v>
      </c>
      <c r="K1796">
        <f ca="1">IF(C1796=1,60*SummonTypeTable!$Q$2/OFFSET(I1796,0,-4),
IF(I1796&lt;&gt;OFFSET(I1796,-1,0),OFFSET(I1796,-1,0)/OFFSET(I1796,0,-4),""))</f>
        <v>0.46030607364897175</v>
      </c>
      <c r="L1796" t="str">
        <f t="shared" ca="1" si="335"/>
        <v>cu</v>
      </c>
      <c r="M1796" t="s">
        <v>81</v>
      </c>
      <c r="N1796" t="s">
        <v>146</v>
      </c>
      <c r="O1796">
        <v>160</v>
      </c>
      <c r="P1796" t="str">
        <f t="shared" si="338"/>
        <v>에너지너무많음</v>
      </c>
      <c r="Q1796" t="str">
        <f t="shared" ref="Q1796:Q1880" ca="1" si="345">IF(ISBLANK(R1796),"",
VLOOKUP(R1796,OFFSET(INDIRECT("$A:$B"),0,MATCH(R$1&amp;"_Verify",INDIRECT("$1:$1"),0)-1),2,0)
)</f>
        <v>cu</v>
      </c>
      <c r="R1796" t="s">
        <v>81</v>
      </c>
      <c r="S1796" t="s">
        <v>147</v>
      </c>
      <c r="T1796">
        <v>2350</v>
      </c>
      <c r="U1796" t="str">
        <f t="shared" ca="1" si="344"/>
        <v>cu</v>
      </c>
      <c r="V1796" t="str">
        <f t="shared" si="339"/>
        <v>EN</v>
      </c>
      <c r="W1796">
        <f t="shared" si="340"/>
        <v>160</v>
      </c>
      <c r="X1796" t="str">
        <f t="shared" ca="1" si="341"/>
        <v>cu</v>
      </c>
      <c r="Y1796" t="str">
        <f t="shared" si="342"/>
        <v>GO</v>
      </c>
      <c r="Z1796">
        <f t="shared" si="343"/>
        <v>2350</v>
      </c>
    </row>
    <row r="1797" spans="1:26">
      <c r="A1797" t="str">
        <f t="shared" si="336"/>
        <v>rt6</v>
      </c>
      <c r="B1797" t="str">
        <f t="shared" si="337"/>
        <v>루틴6</v>
      </c>
      <c r="C1797">
        <v>92</v>
      </c>
      <c r="D1797">
        <v>35</v>
      </c>
      <c r="E1797">
        <f t="shared" ca="1" si="334"/>
        <v>2823</v>
      </c>
      <c r="F1797">
        <f ca="1">(60+SUMIF(OFFSET(N1797,-$C1797+1,0,$C1797),"EN",OFFSET(O1797,-$C1797+1,0,$C1797)))*SummonTypeTable!$Q$2</f>
        <v>1390</v>
      </c>
      <c r="G1797" t="str">
        <f ca="1">IF(C1797=1,60*SummonTypeTable!$Q$2-OFFSET(F1797,0,-1),
IF(F1797&lt;&gt;OFFSET(F1797,-1,0),OFFSET(F1797,-1,0)-OFFSET(F1797,0,-1),""))</f>
        <v/>
      </c>
      <c r="H1797" t="str">
        <f ca="1">IF(C1797=1,60*SummonTypeTable!$Q$2/OFFSET(F1797,0,-1),
IF(F1797&lt;&gt;OFFSET(F1797,-1,0),OFFSET(F1797,-1,0)/OFFSET(F1797,0,-1),""))</f>
        <v/>
      </c>
      <c r="I1797">
        <f ca="1">(60+SUMIF(OFFSET(N1797,-$C1797+1,0,$C1797),"EN",OFFSET(O1797,-$C1797+1,0,$C1797))+SUMIF(OFFSET(S1797,-$C1797+1,0,$C1797),"EN",OFFSET(T1797,-$C1797+1,0,$C1797)))*SummonTypeTable!$Q$2</f>
        <v>1390</v>
      </c>
      <c r="J1797" t="str">
        <f ca="1">IF(C1797=1,60*SummonTypeTable!$Q$2-OFFSET(I1797,0,-4),
IF(I1797&lt;&gt;OFFSET(I1797,-1,0),OFFSET(I1797,-1,0)-OFFSET(I1797,0,-4),""))</f>
        <v/>
      </c>
      <c r="K1797" t="str">
        <f ca="1">IF(C1797=1,60*SummonTypeTable!$Q$2/OFFSET(I1797,0,-4),
IF(I1797&lt;&gt;OFFSET(I1797,-1,0),OFFSET(I1797,-1,0)/OFFSET(I1797,0,-4),""))</f>
        <v/>
      </c>
      <c r="L1797" t="str">
        <f t="shared" ca="1" si="335"/>
        <v>cu</v>
      </c>
      <c r="M1797" t="s">
        <v>81</v>
      </c>
      <c r="N1797" t="s">
        <v>147</v>
      </c>
      <c r="O1797">
        <v>4750</v>
      </c>
      <c r="P1797" t="str">
        <f t="shared" si="338"/>
        <v/>
      </c>
      <c r="Q1797" t="str">
        <f t="shared" ca="1" si="345"/>
        <v>cu</v>
      </c>
      <c r="R1797" t="s">
        <v>81</v>
      </c>
      <c r="S1797" t="s">
        <v>147</v>
      </c>
      <c r="T1797">
        <v>2375</v>
      </c>
      <c r="U1797" t="str">
        <f t="shared" ca="1" si="344"/>
        <v>cu</v>
      </c>
      <c r="V1797" t="str">
        <f t="shared" si="339"/>
        <v>GO</v>
      </c>
      <c r="W1797">
        <f t="shared" si="340"/>
        <v>4750</v>
      </c>
      <c r="X1797" t="str">
        <f t="shared" ca="1" si="341"/>
        <v>cu</v>
      </c>
      <c r="Y1797" t="str">
        <f t="shared" si="342"/>
        <v>GO</v>
      </c>
      <c r="Z1797">
        <f t="shared" si="343"/>
        <v>2375</v>
      </c>
    </row>
    <row r="1798" spans="1:26">
      <c r="A1798" t="str">
        <f t="shared" si="336"/>
        <v>rt6</v>
      </c>
      <c r="B1798" t="str">
        <f t="shared" si="337"/>
        <v>루틴6</v>
      </c>
      <c r="C1798">
        <v>93</v>
      </c>
      <c r="D1798">
        <v>41</v>
      </c>
      <c r="E1798">
        <f t="shared" ca="1" si="334"/>
        <v>2864</v>
      </c>
      <c r="F1798">
        <f ca="1">(60+SUMIF(OFFSET(N1798,-$C1798+1,0,$C1798),"EN",OFFSET(O1798,-$C1798+1,0,$C1798)))*SummonTypeTable!$Q$2</f>
        <v>1390</v>
      </c>
      <c r="G1798" t="str">
        <f ca="1">IF(C1798=1,60*SummonTypeTable!$Q$2-OFFSET(F1798,0,-1),
IF(F1798&lt;&gt;OFFSET(F1798,-1,0),OFFSET(F1798,-1,0)-OFFSET(F1798,0,-1),""))</f>
        <v/>
      </c>
      <c r="H1798" t="str">
        <f ca="1">IF(C1798=1,60*SummonTypeTable!$Q$2/OFFSET(F1798,0,-1),
IF(F1798&lt;&gt;OFFSET(F1798,-1,0),OFFSET(F1798,-1,0)/OFFSET(F1798,0,-1),""))</f>
        <v/>
      </c>
      <c r="I1798">
        <f ca="1">(60+SUMIF(OFFSET(N1798,-$C1798+1,0,$C1798),"EN",OFFSET(O1798,-$C1798+1,0,$C1798))+SUMIF(OFFSET(S1798,-$C1798+1,0,$C1798),"EN",OFFSET(T1798,-$C1798+1,0,$C1798)))*SummonTypeTable!$Q$2</f>
        <v>1390</v>
      </c>
      <c r="J1798" t="str">
        <f ca="1">IF(C1798=1,60*SummonTypeTable!$Q$2-OFFSET(I1798,0,-4),
IF(I1798&lt;&gt;OFFSET(I1798,-1,0),OFFSET(I1798,-1,0)-OFFSET(I1798,0,-4),""))</f>
        <v/>
      </c>
      <c r="K1798" t="str">
        <f ca="1">IF(C1798=1,60*SummonTypeTable!$Q$2/OFFSET(I1798,0,-4),
IF(I1798&lt;&gt;OFFSET(I1798,-1,0),OFFSET(I1798,-1,0)/OFFSET(I1798,0,-4),""))</f>
        <v/>
      </c>
      <c r="L1798" t="str">
        <f t="shared" ca="1" si="335"/>
        <v>it</v>
      </c>
      <c r="M1798" t="s">
        <v>139</v>
      </c>
      <c r="N1798" t="s">
        <v>158</v>
      </c>
      <c r="O1798">
        <v>1</v>
      </c>
      <c r="P1798" t="str">
        <f t="shared" si="338"/>
        <v/>
      </c>
      <c r="Q1798" t="str">
        <f t="shared" ca="1" si="345"/>
        <v>cu</v>
      </c>
      <c r="R1798" t="s">
        <v>81</v>
      </c>
      <c r="S1798" t="s">
        <v>147</v>
      </c>
      <c r="T1798">
        <v>2400</v>
      </c>
      <c r="U1798" t="str">
        <f t="shared" ca="1" si="344"/>
        <v>it</v>
      </c>
      <c r="V1798" t="str">
        <f t="shared" si="339"/>
        <v>Cash_sEquipGacha</v>
      </c>
      <c r="W1798">
        <f t="shared" si="340"/>
        <v>1</v>
      </c>
      <c r="X1798" t="str">
        <f t="shared" ca="1" si="341"/>
        <v>cu</v>
      </c>
      <c r="Y1798" t="str">
        <f t="shared" si="342"/>
        <v>GO</v>
      </c>
      <c r="Z1798">
        <f t="shared" si="343"/>
        <v>2400</v>
      </c>
    </row>
    <row r="1799" spans="1:26">
      <c r="A1799" t="str">
        <f t="shared" si="336"/>
        <v>rt6</v>
      </c>
      <c r="B1799" t="str">
        <f t="shared" si="337"/>
        <v>루틴6</v>
      </c>
      <c r="C1799">
        <v>94</v>
      </c>
      <c r="D1799">
        <v>53</v>
      </c>
      <c r="E1799">
        <f t="shared" ref="E1799:E1862" ca="1" si="346">IF(A1799&lt;&gt;OFFSET(A1799,-1,0),D1799,OFFSET(E1799,-1,0)+D1799)</f>
        <v>2917</v>
      </c>
      <c r="F1799">
        <f ca="1">(60+SUMIF(OFFSET(N1799,-$C1799+1,0,$C1799),"EN",OFFSET(O1799,-$C1799+1,0,$C1799)))*SummonTypeTable!$Q$2</f>
        <v>1390</v>
      </c>
      <c r="G1799" t="str">
        <f ca="1">IF(C1799=1,60*SummonTypeTable!$Q$2-OFFSET(F1799,0,-1),
IF(F1799&lt;&gt;OFFSET(F1799,-1,0),OFFSET(F1799,-1,0)-OFFSET(F1799,0,-1),""))</f>
        <v/>
      </c>
      <c r="H1799" t="str">
        <f ca="1">IF(C1799=1,60*SummonTypeTable!$Q$2/OFFSET(F1799,0,-1),
IF(F1799&lt;&gt;OFFSET(F1799,-1,0),OFFSET(F1799,-1,0)/OFFSET(F1799,0,-1),""))</f>
        <v/>
      </c>
      <c r="I1799">
        <f ca="1">(60+SUMIF(OFFSET(N1799,-$C1799+1,0,$C1799),"EN",OFFSET(O1799,-$C1799+1,0,$C1799))+SUMIF(OFFSET(S1799,-$C1799+1,0,$C1799),"EN",OFFSET(T1799,-$C1799+1,0,$C1799)))*SummonTypeTable!$Q$2</f>
        <v>1390</v>
      </c>
      <c r="J1799" t="str">
        <f ca="1">IF(C1799=1,60*SummonTypeTable!$Q$2-OFFSET(I1799,0,-4),
IF(I1799&lt;&gt;OFFSET(I1799,-1,0),OFFSET(I1799,-1,0)-OFFSET(I1799,0,-4),""))</f>
        <v/>
      </c>
      <c r="K1799" t="str">
        <f ca="1">IF(C1799=1,60*SummonTypeTable!$Q$2/OFFSET(I1799,0,-4),
IF(I1799&lt;&gt;OFFSET(I1799,-1,0),OFFSET(I1799,-1,0)/OFFSET(I1799,0,-4),""))</f>
        <v/>
      </c>
      <c r="L1799" t="str">
        <f t="shared" ca="1" si="335"/>
        <v>cu</v>
      </c>
      <c r="M1799" t="s">
        <v>81</v>
      </c>
      <c r="N1799" t="s">
        <v>147</v>
      </c>
      <c r="O1799">
        <v>4850</v>
      </c>
      <c r="P1799" t="str">
        <f t="shared" si="338"/>
        <v/>
      </c>
      <c r="Q1799" t="str">
        <f t="shared" ca="1" si="345"/>
        <v>cu</v>
      </c>
      <c r="R1799" t="s">
        <v>81</v>
      </c>
      <c r="S1799" t="s">
        <v>147</v>
      </c>
      <c r="T1799">
        <v>2425</v>
      </c>
      <c r="U1799" t="str">
        <f t="shared" ca="1" si="344"/>
        <v>cu</v>
      </c>
      <c r="V1799" t="str">
        <f t="shared" si="339"/>
        <v>GO</v>
      </c>
      <c r="W1799">
        <f t="shared" si="340"/>
        <v>4850</v>
      </c>
      <c r="X1799" t="str">
        <f t="shared" ca="1" si="341"/>
        <v>cu</v>
      </c>
      <c r="Y1799" t="str">
        <f t="shared" si="342"/>
        <v>GO</v>
      </c>
      <c r="Z1799">
        <f t="shared" si="343"/>
        <v>2425</v>
      </c>
    </row>
    <row r="1800" spans="1:26">
      <c r="A1800" t="str">
        <f t="shared" si="336"/>
        <v>rt6</v>
      </c>
      <c r="B1800" t="str">
        <f t="shared" si="337"/>
        <v>루틴6</v>
      </c>
      <c r="C1800">
        <v>95</v>
      </c>
      <c r="D1800">
        <v>12</v>
      </c>
      <c r="E1800">
        <f t="shared" ca="1" si="346"/>
        <v>2929</v>
      </c>
      <c r="F1800">
        <f ca="1">(60+SUMIF(OFFSET(N1800,-$C1800+1,0,$C1800),"EN",OFFSET(O1800,-$C1800+1,0,$C1800)))*SummonTypeTable!$Q$2</f>
        <v>1390</v>
      </c>
      <c r="G1800" t="str">
        <f ca="1">IF(C1800=1,60*SummonTypeTable!$Q$2-OFFSET(F1800,0,-1),
IF(F1800&lt;&gt;OFFSET(F1800,-1,0),OFFSET(F1800,-1,0)-OFFSET(F1800,0,-1),""))</f>
        <v/>
      </c>
      <c r="H1800" t="str">
        <f ca="1">IF(C1800=1,60*SummonTypeTable!$Q$2/OFFSET(F1800,0,-1),
IF(F1800&lt;&gt;OFFSET(F1800,-1,0),OFFSET(F1800,-1,0)/OFFSET(F1800,0,-1),""))</f>
        <v/>
      </c>
      <c r="I1800">
        <f ca="1">(60+SUMIF(OFFSET(N1800,-$C1800+1,0,$C1800),"EN",OFFSET(O1800,-$C1800+1,0,$C1800))+SUMIF(OFFSET(S1800,-$C1800+1,0,$C1800),"EN",OFFSET(T1800,-$C1800+1,0,$C1800)))*SummonTypeTable!$Q$2</f>
        <v>1390</v>
      </c>
      <c r="J1800" t="str">
        <f ca="1">IF(C1800=1,60*SummonTypeTable!$Q$2-OFFSET(I1800,0,-4),
IF(I1800&lt;&gt;OFFSET(I1800,-1,0),OFFSET(I1800,-1,0)-OFFSET(I1800,0,-4),""))</f>
        <v/>
      </c>
      <c r="K1800" t="str">
        <f ca="1">IF(C1800=1,60*SummonTypeTable!$Q$2/OFFSET(I1800,0,-4),
IF(I1800&lt;&gt;OFFSET(I1800,-1,0),OFFSET(I1800,-1,0)/OFFSET(I1800,0,-4),""))</f>
        <v/>
      </c>
      <c r="L1800" t="str">
        <f t="shared" ca="1" si="335"/>
        <v>it</v>
      </c>
      <c r="M1800" t="s">
        <v>139</v>
      </c>
      <c r="N1800" t="s">
        <v>140</v>
      </c>
      <c r="O1800">
        <v>1</v>
      </c>
      <c r="P1800" t="str">
        <f t="shared" si="338"/>
        <v/>
      </c>
      <c r="Q1800" t="str">
        <f t="shared" ca="1" si="345"/>
        <v>cu</v>
      </c>
      <c r="R1800" t="s">
        <v>81</v>
      </c>
      <c r="S1800" t="s">
        <v>147</v>
      </c>
      <c r="T1800">
        <v>2450</v>
      </c>
      <c r="U1800" t="str">
        <f t="shared" ca="1" si="344"/>
        <v>it</v>
      </c>
      <c r="V1800" t="str">
        <f t="shared" si="339"/>
        <v>Cash_sCharacterGacha</v>
      </c>
      <c r="W1800">
        <f t="shared" si="340"/>
        <v>1</v>
      </c>
      <c r="X1800" t="str">
        <f t="shared" ca="1" si="341"/>
        <v>cu</v>
      </c>
      <c r="Y1800" t="str">
        <f t="shared" si="342"/>
        <v>GO</v>
      </c>
      <c r="Z1800">
        <f t="shared" si="343"/>
        <v>2450</v>
      </c>
    </row>
    <row r="1801" spans="1:26">
      <c r="A1801" t="str">
        <f t="shared" si="336"/>
        <v>rt6</v>
      </c>
      <c r="B1801" t="str">
        <f t="shared" si="337"/>
        <v>루틴6</v>
      </c>
      <c r="C1801">
        <v>96</v>
      </c>
      <c r="D1801">
        <v>24</v>
      </c>
      <c r="E1801">
        <f t="shared" ca="1" si="346"/>
        <v>2953</v>
      </c>
      <c r="F1801">
        <f ca="1">(60+SUMIF(OFFSET(N1801,-$C1801+1,0,$C1801),"EN",OFFSET(O1801,-$C1801+1,0,$C1801)))*SummonTypeTable!$Q$2</f>
        <v>1390</v>
      </c>
      <c r="G1801" t="str">
        <f ca="1">IF(C1801=1,60*SummonTypeTable!$Q$2-OFFSET(F1801,0,-1),
IF(F1801&lt;&gt;OFFSET(F1801,-1,0),OFFSET(F1801,-1,0)-OFFSET(F1801,0,-1),""))</f>
        <v/>
      </c>
      <c r="H1801" t="str">
        <f ca="1">IF(C1801=1,60*SummonTypeTable!$Q$2/OFFSET(F1801,0,-1),
IF(F1801&lt;&gt;OFFSET(F1801,-1,0),OFFSET(F1801,-1,0)/OFFSET(F1801,0,-1),""))</f>
        <v/>
      </c>
      <c r="I1801">
        <f ca="1">(60+SUMIF(OFFSET(N1801,-$C1801+1,0,$C1801),"EN",OFFSET(O1801,-$C1801+1,0,$C1801))+SUMIF(OFFSET(S1801,-$C1801+1,0,$C1801),"EN",OFFSET(T1801,-$C1801+1,0,$C1801)))*SummonTypeTable!$Q$2</f>
        <v>1390</v>
      </c>
      <c r="J1801" t="str">
        <f ca="1">IF(C1801=1,60*SummonTypeTable!$Q$2-OFFSET(I1801,0,-4),
IF(I1801&lt;&gt;OFFSET(I1801,-1,0),OFFSET(I1801,-1,0)-OFFSET(I1801,0,-4),""))</f>
        <v/>
      </c>
      <c r="K1801" t="str">
        <f ca="1">IF(C1801=1,60*SummonTypeTable!$Q$2/OFFSET(I1801,0,-4),
IF(I1801&lt;&gt;OFFSET(I1801,-1,0),OFFSET(I1801,-1,0)/OFFSET(I1801,0,-4),""))</f>
        <v/>
      </c>
      <c r="L1801" t="str">
        <f t="shared" ca="1" si="335"/>
        <v>cu</v>
      </c>
      <c r="M1801" t="s">
        <v>81</v>
      </c>
      <c r="N1801" t="s">
        <v>147</v>
      </c>
      <c r="O1801">
        <v>4950</v>
      </c>
      <c r="P1801" t="str">
        <f t="shared" si="338"/>
        <v/>
      </c>
      <c r="Q1801" t="str">
        <f t="shared" ca="1" si="345"/>
        <v>cu</v>
      </c>
      <c r="R1801" t="s">
        <v>81</v>
      </c>
      <c r="S1801" t="s">
        <v>147</v>
      </c>
      <c r="T1801">
        <v>2475</v>
      </c>
      <c r="U1801" t="str">
        <f t="shared" ca="1" si="344"/>
        <v>cu</v>
      </c>
      <c r="V1801" t="str">
        <f t="shared" si="339"/>
        <v>GO</v>
      </c>
      <c r="W1801">
        <f t="shared" si="340"/>
        <v>4950</v>
      </c>
      <c r="X1801" t="str">
        <f t="shared" ca="1" si="341"/>
        <v>cu</v>
      </c>
      <c r="Y1801" t="str">
        <f t="shared" si="342"/>
        <v>GO</v>
      </c>
      <c r="Z1801">
        <f t="shared" si="343"/>
        <v>2475</v>
      </c>
    </row>
    <row r="1802" spans="1:26">
      <c r="A1802" t="str">
        <f t="shared" si="336"/>
        <v>rt6</v>
      </c>
      <c r="B1802" t="str">
        <f t="shared" si="337"/>
        <v>루틴6</v>
      </c>
      <c r="C1802">
        <v>97</v>
      </c>
      <c r="D1802">
        <v>79</v>
      </c>
      <c r="E1802">
        <f t="shared" ca="1" si="346"/>
        <v>3032</v>
      </c>
      <c r="F1802">
        <f ca="1">(60+SUMIF(OFFSET(N1802,-$C1802+1,0,$C1802),"EN",OFFSET(O1802,-$C1802+1,0,$C1802)))*SummonTypeTable!$Q$2</f>
        <v>1506.6666666666665</v>
      </c>
      <c r="G1802">
        <f ca="1">IF(C1802=1,60*SummonTypeTable!$Q$2-OFFSET(F1802,0,-1),
IF(F1802&lt;&gt;OFFSET(F1802,-1,0),OFFSET(F1802,-1,0)-OFFSET(F1802,0,-1),""))</f>
        <v>-1642</v>
      </c>
      <c r="H1802">
        <f ca="1">IF(C1802=1,60*SummonTypeTable!$Q$2/OFFSET(F1802,0,-1),
IF(F1802&lt;&gt;OFFSET(F1802,-1,0),OFFSET(F1802,-1,0)/OFFSET(F1802,0,-1),""))</f>
        <v>0.45844327176781002</v>
      </c>
      <c r="I1802">
        <f ca="1">(60+SUMIF(OFFSET(N1802,-$C1802+1,0,$C1802),"EN",OFFSET(O1802,-$C1802+1,0,$C1802))+SUMIF(OFFSET(S1802,-$C1802+1,0,$C1802),"EN",OFFSET(T1802,-$C1802+1,0,$C1802)))*SummonTypeTable!$Q$2</f>
        <v>1506.6666666666665</v>
      </c>
      <c r="J1802">
        <f ca="1">IF(C1802=1,60*SummonTypeTable!$Q$2-OFFSET(I1802,0,-4),
IF(I1802&lt;&gt;OFFSET(I1802,-1,0),OFFSET(I1802,-1,0)-OFFSET(I1802,0,-4),""))</f>
        <v>-1642</v>
      </c>
      <c r="K1802">
        <f ca="1">IF(C1802=1,60*SummonTypeTable!$Q$2/OFFSET(I1802,0,-4),
IF(I1802&lt;&gt;OFFSET(I1802,-1,0),OFFSET(I1802,-1,0)/OFFSET(I1802,0,-4),""))</f>
        <v>0.45844327176781002</v>
      </c>
      <c r="L1802" t="str">
        <f t="shared" ca="1" si="335"/>
        <v>cu</v>
      </c>
      <c r="M1802" t="s">
        <v>81</v>
      </c>
      <c r="N1802" t="s">
        <v>146</v>
      </c>
      <c r="O1802">
        <v>175</v>
      </c>
      <c r="P1802" t="str">
        <f t="shared" si="338"/>
        <v>에너지너무많음</v>
      </c>
      <c r="Q1802" t="str">
        <f t="shared" ca="1" si="345"/>
        <v>cu</v>
      </c>
      <c r="R1802" t="s">
        <v>81</v>
      </c>
      <c r="S1802" t="s">
        <v>147</v>
      </c>
      <c r="T1802">
        <v>2500</v>
      </c>
      <c r="U1802" t="str">
        <f t="shared" ca="1" si="344"/>
        <v>cu</v>
      </c>
      <c r="V1802" t="str">
        <f t="shared" si="339"/>
        <v>EN</v>
      </c>
      <c r="W1802">
        <f t="shared" si="340"/>
        <v>175</v>
      </c>
      <c r="X1802" t="str">
        <f t="shared" ca="1" si="341"/>
        <v>cu</v>
      </c>
      <c r="Y1802" t="str">
        <f t="shared" si="342"/>
        <v>GO</v>
      </c>
      <c r="Z1802">
        <f t="shared" si="343"/>
        <v>2500</v>
      </c>
    </row>
    <row r="1803" spans="1:26">
      <c r="A1803" t="str">
        <f t="shared" si="336"/>
        <v>rt6</v>
      </c>
      <c r="B1803" t="str">
        <f t="shared" si="337"/>
        <v>루틴6</v>
      </c>
      <c r="C1803">
        <v>98</v>
      </c>
      <c r="D1803">
        <v>40</v>
      </c>
      <c r="E1803">
        <f t="shared" ca="1" si="346"/>
        <v>3072</v>
      </c>
      <c r="F1803">
        <f ca="1">(60+SUMIF(OFFSET(N1803,-$C1803+1,0,$C1803),"EN",OFFSET(O1803,-$C1803+1,0,$C1803)))*SummonTypeTable!$Q$2</f>
        <v>1506.6666666666665</v>
      </c>
      <c r="G1803" t="str">
        <f ca="1">IF(C1803=1,60*SummonTypeTable!$Q$2-OFFSET(F1803,0,-1),
IF(F1803&lt;&gt;OFFSET(F1803,-1,0),OFFSET(F1803,-1,0)-OFFSET(F1803,0,-1),""))</f>
        <v/>
      </c>
      <c r="H1803" t="str">
        <f ca="1">IF(C1803=1,60*SummonTypeTable!$Q$2/OFFSET(F1803,0,-1),
IF(F1803&lt;&gt;OFFSET(F1803,-1,0),OFFSET(F1803,-1,0)/OFFSET(F1803,0,-1),""))</f>
        <v/>
      </c>
      <c r="I1803">
        <f ca="1">(60+SUMIF(OFFSET(N1803,-$C1803+1,0,$C1803),"EN",OFFSET(O1803,-$C1803+1,0,$C1803))+SUMIF(OFFSET(S1803,-$C1803+1,0,$C1803),"EN",OFFSET(T1803,-$C1803+1,0,$C1803)))*SummonTypeTable!$Q$2</f>
        <v>1506.6666666666665</v>
      </c>
      <c r="J1803" t="str">
        <f ca="1">IF(C1803=1,60*SummonTypeTable!$Q$2-OFFSET(I1803,0,-4),
IF(I1803&lt;&gt;OFFSET(I1803,-1,0),OFFSET(I1803,-1,0)-OFFSET(I1803,0,-4),""))</f>
        <v/>
      </c>
      <c r="K1803" t="str">
        <f ca="1">IF(C1803=1,60*SummonTypeTable!$Q$2/OFFSET(I1803,0,-4),
IF(I1803&lt;&gt;OFFSET(I1803,-1,0),OFFSET(I1803,-1,0)/OFFSET(I1803,0,-4),""))</f>
        <v/>
      </c>
      <c r="L1803" t="str">
        <f t="shared" ca="1" si="335"/>
        <v>it</v>
      </c>
      <c r="M1803" t="s">
        <v>139</v>
      </c>
      <c r="N1803" t="s">
        <v>138</v>
      </c>
      <c r="O1803">
        <v>1</v>
      </c>
      <c r="P1803" t="str">
        <f t="shared" si="338"/>
        <v/>
      </c>
      <c r="Q1803" t="str">
        <f t="shared" ca="1" si="345"/>
        <v>cu</v>
      </c>
      <c r="R1803" t="s">
        <v>81</v>
      </c>
      <c r="S1803" t="s">
        <v>147</v>
      </c>
      <c r="T1803">
        <v>2525</v>
      </c>
      <c r="U1803" t="str">
        <f t="shared" ca="1" si="344"/>
        <v>it</v>
      </c>
      <c r="V1803" t="str">
        <f t="shared" si="339"/>
        <v>Cash_sSpellGacha</v>
      </c>
      <c r="W1803">
        <f t="shared" si="340"/>
        <v>1</v>
      </c>
      <c r="X1803" t="str">
        <f t="shared" ca="1" si="341"/>
        <v>cu</v>
      </c>
      <c r="Y1803" t="str">
        <f t="shared" si="342"/>
        <v>GO</v>
      </c>
      <c r="Z1803">
        <f t="shared" si="343"/>
        <v>2525</v>
      </c>
    </row>
    <row r="1804" spans="1:26">
      <c r="A1804" t="str">
        <f t="shared" si="336"/>
        <v>rt6</v>
      </c>
      <c r="B1804" t="str">
        <f t="shared" si="337"/>
        <v>루틴6</v>
      </c>
      <c r="C1804">
        <v>99</v>
      </c>
      <c r="D1804">
        <v>66</v>
      </c>
      <c r="E1804">
        <f t="shared" ca="1" si="346"/>
        <v>3138</v>
      </c>
      <c r="F1804">
        <f ca="1">(60+SUMIF(OFFSET(N1804,-$C1804+1,0,$C1804),"EN",OFFSET(O1804,-$C1804+1,0,$C1804)))*SummonTypeTable!$Q$2</f>
        <v>1506.6666666666665</v>
      </c>
      <c r="G1804" t="str">
        <f ca="1">IF(C1804=1,60*SummonTypeTable!$Q$2-OFFSET(F1804,0,-1),
IF(F1804&lt;&gt;OFFSET(F1804,-1,0),OFFSET(F1804,-1,0)-OFFSET(F1804,0,-1),""))</f>
        <v/>
      </c>
      <c r="H1804" t="str">
        <f ca="1">IF(C1804=1,60*SummonTypeTable!$Q$2/OFFSET(F1804,0,-1),
IF(F1804&lt;&gt;OFFSET(F1804,-1,0),OFFSET(F1804,-1,0)/OFFSET(F1804,0,-1),""))</f>
        <v/>
      </c>
      <c r="I1804">
        <f ca="1">(60+SUMIF(OFFSET(N1804,-$C1804+1,0,$C1804),"EN",OFFSET(O1804,-$C1804+1,0,$C1804))+SUMIF(OFFSET(S1804,-$C1804+1,0,$C1804),"EN",OFFSET(T1804,-$C1804+1,0,$C1804)))*SummonTypeTable!$Q$2</f>
        <v>1506.6666666666665</v>
      </c>
      <c r="J1804" t="str">
        <f ca="1">IF(C1804=1,60*SummonTypeTable!$Q$2-OFFSET(I1804,0,-4),
IF(I1804&lt;&gt;OFFSET(I1804,-1,0),OFFSET(I1804,-1,0)-OFFSET(I1804,0,-4),""))</f>
        <v/>
      </c>
      <c r="K1804" t="str">
        <f ca="1">IF(C1804=1,60*SummonTypeTable!$Q$2/OFFSET(I1804,0,-4),
IF(I1804&lt;&gt;OFFSET(I1804,-1,0),OFFSET(I1804,-1,0)/OFFSET(I1804,0,-4),""))</f>
        <v/>
      </c>
      <c r="L1804" t="str">
        <f t="shared" ca="1" si="335"/>
        <v>cu</v>
      </c>
      <c r="M1804" t="s">
        <v>81</v>
      </c>
      <c r="N1804" t="s">
        <v>147</v>
      </c>
      <c r="O1804">
        <v>5100</v>
      </c>
      <c r="P1804" t="str">
        <f t="shared" si="338"/>
        <v/>
      </c>
      <c r="Q1804" t="str">
        <f t="shared" ca="1" si="345"/>
        <v>cu</v>
      </c>
      <c r="R1804" t="s">
        <v>81</v>
      </c>
      <c r="S1804" t="s">
        <v>147</v>
      </c>
      <c r="T1804">
        <v>2550</v>
      </c>
      <c r="U1804" t="str">
        <f t="shared" ca="1" si="344"/>
        <v>cu</v>
      </c>
      <c r="V1804" t="str">
        <f t="shared" si="339"/>
        <v>GO</v>
      </c>
      <c r="W1804">
        <f t="shared" si="340"/>
        <v>5100</v>
      </c>
      <c r="X1804" t="str">
        <f t="shared" ca="1" si="341"/>
        <v>cu</v>
      </c>
      <c r="Y1804" t="str">
        <f t="shared" si="342"/>
        <v>GO</v>
      </c>
      <c r="Z1804">
        <f t="shared" si="343"/>
        <v>2550</v>
      </c>
    </row>
    <row r="1805" spans="1:26">
      <c r="A1805" t="str">
        <f t="shared" si="336"/>
        <v>rt6</v>
      </c>
      <c r="B1805" t="str">
        <f t="shared" si="337"/>
        <v>루틴6</v>
      </c>
      <c r="C1805">
        <v>100</v>
      </c>
      <c r="D1805">
        <v>89</v>
      </c>
      <c r="E1805">
        <f t="shared" ca="1" si="346"/>
        <v>3227</v>
      </c>
      <c r="F1805">
        <f ca="1">(60+SUMIF(OFFSET(N1805,-$C1805+1,0,$C1805),"EN",OFFSET(O1805,-$C1805+1,0,$C1805)))*SummonTypeTable!$Q$2</f>
        <v>1506.6666666666665</v>
      </c>
      <c r="G1805" t="str">
        <f ca="1">IF(C1805=1,60*SummonTypeTable!$Q$2-OFFSET(F1805,0,-1),
IF(F1805&lt;&gt;OFFSET(F1805,-1,0),OFFSET(F1805,-1,0)-OFFSET(F1805,0,-1),""))</f>
        <v/>
      </c>
      <c r="H1805" t="str">
        <f ca="1">IF(C1805=1,60*SummonTypeTable!$Q$2/OFFSET(F1805,0,-1),
IF(F1805&lt;&gt;OFFSET(F1805,-1,0),OFFSET(F1805,-1,0)/OFFSET(F1805,0,-1),""))</f>
        <v/>
      </c>
      <c r="I1805">
        <f ca="1">(60+SUMIF(OFFSET(N1805,-$C1805+1,0,$C1805),"EN",OFFSET(O1805,-$C1805+1,0,$C1805))+SUMIF(OFFSET(S1805,-$C1805+1,0,$C1805),"EN",OFFSET(T1805,-$C1805+1,0,$C1805)))*SummonTypeTable!$Q$2</f>
        <v>1506.6666666666665</v>
      </c>
      <c r="J1805" t="str">
        <f ca="1">IF(C1805=1,60*SummonTypeTable!$Q$2-OFFSET(I1805,0,-4),
IF(I1805&lt;&gt;OFFSET(I1805,-1,0),OFFSET(I1805,-1,0)-OFFSET(I1805,0,-4),""))</f>
        <v/>
      </c>
      <c r="K1805" t="str">
        <f ca="1">IF(C1805=1,60*SummonTypeTable!$Q$2/OFFSET(I1805,0,-4),
IF(I1805&lt;&gt;OFFSET(I1805,-1,0),OFFSET(I1805,-1,0)/OFFSET(I1805,0,-4),""))</f>
        <v/>
      </c>
      <c r="L1805" t="str">
        <f t="shared" ca="1" si="335"/>
        <v>it</v>
      </c>
      <c r="M1805" t="s">
        <v>139</v>
      </c>
      <c r="N1805" t="s">
        <v>158</v>
      </c>
      <c r="O1805">
        <v>1</v>
      </c>
      <c r="P1805" t="str">
        <f t="shared" si="338"/>
        <v/>
      </c>
      <c r="Q1805" t="str">
        <f t="shared" ca="1" si="345"/>
        <v>cu</v>
      </c>
      <c r="R1805" t="s">
        <v>81</v>
      </c>
      <c r="S1805" t="s">
        <v>147</v>
      </c>
      <c r="T1805">
        <v>2575</v>
      </c>
      <c r="U1805" t="str">
        <f t="shared" ca="1" si="344"/>
        <v>it</v>
      </c>
      <c r="V1805" t="str">
        <f t="shared" si="339"/>
        <v>Cash_sEquipGacha</v>
      </c>
      <c r="W1805">
        <f t="shared" si="340"/>
        <v>1</v>
      </c>
      <c r="X1805" t="str">
        <f t="shared" ca="1" si="341"/>
        <v>cu</v>
      </c>
      <c r="Y1805" t="str">
        <f t="shared" si="342"/>
        <v>GO</v>
      </c>
      <c r="Z1805">
        <f t="shared" si="343"/>
        <v>2575</v>
      </c>
    </row>
    <row r="1806" spans="1:26">
      <c r="A1806" t="str">
        <f t="shared" si="336"/>
        <v>rt6</v>
      </c>
      <c r="B1806" t="str">
        <f t="shared" si="337"/>
        <v>루틴6</v>
      </c>
      <c r="C1806">
        <v>101</v>
      </c>
      <c r="D1806">
        <v>65</v>
      </c>
      <c r="E1806">
        <f t="shared" ca="1" si="346"/>
        <v>3292</v>
      </c>
      <c r="F1806">
        <f ca="1">(60+SUMIF(OFFSET(N1806,-$C1806+1,0,$C1806),"EN",OFFSET(O1806,-$C1806+1,0,$C1806)))*SummonTypeTable!$Q$2</f>
        <v>1506.6666666666665</v>
      </c>
      <c r="G1806" t="str">
        <f ca="1">IF(C1806=1,60*SummonTypeTable!$Q$2-OFFSET(F1806,0,-1),
IF(F1806&lt;&gt;OFFSET(F1806,-1,0),OFFSET(F1806,-1,0)-OFFSET(F1806,0,-1),""))</f>
        <v/>
      </c>
      <c r="H1806" t="str">
        <f ca="1">IF(C1806=1,60*SummonTypeTable!$Q$2/OFFSET(F1806,0,-1),
IF(F1806&lt;&gt;OFFSET(F1806,-1,0),OFFSET(F1806,-1,0)/OFFSET(F1806,0,-1),""))</f>
        <v/>
      </c>
      <c r="I1806">
        <f ca="1">(60+SUMIF(OFFSET(N1806,-$C1806+1,0,$C1806),"EN",OFFSET(O1806,-$C1806+1,0,$C1806))+SUMIF(OFFSET(S1806,-$C1806+1,0,$C1806),"EN",OFFSET(T1806,-$C1806+1,0,$C1806)))*SummonTypeTable!$Q$2</f>
        <v>1506.6666666666665</v>
      </c>
      <c r="J1806" t="str">
        <f ca="1">IF(C1806=1,60*SummonTypeTable!$Q$2-OFFSET(I1806,0,-4),
IF(I1806&lt;&gt;OFFSET(I1806,-1,0),OFFSET(I1806,-1,0)-OFFSET(I1806,0,-4),""))</f>
        <v/>
      </c>
      <c r="K1806" t="str">
        <f ca="1">IF(C1806=1,60*SummonTypeTable!$Q$2/OFFSET(I1806,0,-4),
IF(I1806&lt;&gt;OFFSET(I1806,-1,0),OFFSET(I1806,-1,0)/OFFSET(I1806,0,-4),""))</f>
        <v/>
      </c>
      <c r="L1806" t="str">
        <f t="shared" ref="L1806:L1892" ca="1" si="347">IF(ISBLANK(M1806),"",
VLOOKUP(M1806,OFFSET(INDIRECT("$A:$B"),0,MATCH(M$1&amp;"_Verify",INDIRECT("$1:$1"),0)-1),2,0)
)</f>
        <v>cu</v>
      </c>
      <c r="M1806" t="s">
        <v>81</v>
      </c>
      <c r="N1806" t="s">
        <v>153</v>
      </c>
      <c r="O1806">
        <v>18</v>
      </c>
      <c r="P1806" t="str">
        <f t="shared" si="338"/>
        <v/>
      </c>
      <c r="Q1806" t="str">
        <f t="shared" ca="1" si="345"/>
        <v>cu</v>
      </c>
      <c r="R1806" t="s">
        <v>81</v>
      </c>
      <c r="S1806" t="s">
        <v>153</v>
      </c>
      <c r="T1806">
        <v>6</v>
      </c>
      <c r="U1806" t="str">
        <f t="shared" ca="1" si="344"/>
        <v>cu</v>
      </c>
      <c r="V1806" t="str">
        <f t="shared" si="339"/>
        <v>DI</v>
      </c>
      <c r="W1806">
        <f t="shared" si="340"/>
        <v>18</v>
      </c>
      <c r="X1806" t="str">
        <f t="shared" ca="1" si="341"/>
        <v>cu</v>
      </c>
      <c r="Y1806" t="str">
        <f t="shared" si="342"/>
        <v>DI</v>
      </c>
      <c r="Z1806">
        <f t="shared" si="343"/>
        <v>6</v>
      </c>
    </row>
    <row r="1807" spans="1:26">
      <c r="A1807" t="str">
        <f t="shared" si="336"/>
        <v>rt6</v>
      </c>
      <c r="B1807" t="str">
        <f t="shared" si="337"/>
        <v>루틴6</v>
      </c>
      <c r="C1807">
        <v>102</v>
      </c>
      <c r="D1807">
        <v>55</v>
      </c>
      <c r="E1807">
        <f t="shared" ca="1" si="346"/>
        <v>3347</v>
      </c>
      <c r="F1807">
        <f ca="1">(60+SUMIF(OFFSET(N1807,-$C1807+1,0,$C1807),"EN",OFFSET(O1807,-$C1807+1,0,$C1807)))*SummonTypeTable!$Q$2</f>
        <v>1506.6666666666665</v>
      </c>
      <c r="G1807" t="str">
        <f ca="1">IF(C1807=1,60*SummonTypeTable!$Q$2-OFFSET(F1807,0,-1),
IF(F1807&lt;&gt;OFFSET(F1807,-1,0),OFFSET(F1807,-1,0)-OFFSET(F1807,0,-1),""))</f>
        <v/>
      </c>
      <c r="H1807" t="str">
        <f ca="1">IF(C1807=1,60*SummonTypeTable!$Q$2/OFFSET(F1807,0,-1),
IF(F1807&lt;&gt;OFFSET(F1807,-1,0),OFFSET(F1807,-1,0)/OFFSET(F1807,0,-1),""))</f>
        <v/>
      </c>
      <c r="I1807">
        <f ca="1">(60+SUMIF(OFFSET(N1807,-$C1807+1,0,$C1807),"EN",OFFSET(O1807,-$C1807+1,0,$C1807))+SUMIF(OFFSET(S1807,-$C1807+1,0,$C1807),"EN",OFFSET(T1807,-$C1807+1,0,$C1807)))*SummonTypeTable!$Q$2</f>
        <v>1506.6666666666665</v>
      </c>
      <c r="J1807" t="str">
        <f ca="1">IF(C1807=1,60*SummonTypeTable!$Q$2-OFFSET(I1807,0,-4),
IF(I1807&lt;&gt;OFFSET(I1807,-1,0),OFFSET(I1807,-1,0)-OFFSET(I1807,0,-4),""))</f>
        <v/>
      </c>
      <c r="K1807" t="str">
        <f ca="1">IF(C1807=1,60*SummonTypeTable!$Q$2/OFFSET(I1807,0,-4),
IF(I1807&lt;&gt;OFFSET(I1807,-1,0),OFFSET(I1807,-1,0)/OFFSET(I1807,0,-4),""))</f>
        <v/>
      </c>
      <c r="L1807" t="str">
        <f t="shared" ca="1" si="347"/>
        <v>it</v>
      </c>
      <c r="M1807" t="s">
        <v>139</v>
      </c>
      <c r="N1807" t="s">
        <v>140</v>
      </c>
      <c r="O1807">
        <v>1</v>
      </c>
      <c r="P1807" t="str">
        <f t="shared" si="338"/>
        <v/>
      </c>
      <c r="Q1807" t="str">
        <f t="shared" ca="1" si="345"/>
        <v>cu</v>
      </c>
      <c r="R1807" t="s">
        <v>81</v>
      </c>
      <c r="S1807" t="s">
        <v>147</v>
      </c>
      <c r="T1807">
        <v>2625</v>
      </c>
      <c r="U1807" t="str">
        <f t="shared" ca="1" si="344"/>
        <v>it</v>
      </c>
      <c r="V1807" t="str">
        <f t="shared" si="339"/>
        <v>Cash_sCharacterGacha</v>
      </c>
      <c r="W1807">
        <f t="shared" si="340"/>
        <v>1</v>
      </c>
      <c r="X1807" t="str">
        <f t="shared" ca="1" si="341"/>
        <v>cu</v>
      </c>
      <c r="Y1807" t="str">
        <f t="shared" si="342"/>
        <v>GO</v>
      </c>
      <c r="Z1807">
        <f t="shared" si="343"/>
        <v>2625</v>
      </c>
    </row>
    <row r="1808" spans="1:26">
      <c r="A1808" t="str">
        <f t="shared" si="336"/>
        <v>rt6</v>
      </c>
      <c r="B1808" t="str">
        <f t="shared" si="337"/>
        <v>루틴6</v>
      </c>
      <c r="C1808">
        <v>103</v>
      </c>
      <c r="D1808">
        <v>125</v>
      </c>
      <c r="E1808">
        <f t="shared" ca="1" si="346"/>
        <v>3472</v>
      </c>
      <c r="F1808">
        <f ca="1">(60+SUMIF(OFFSET(N1808,-$C1808+1,0,$C1808),"EN",OFFSET(O1808,-$C1808+1,0,$C1808)))*SummonTypeTable!$Q$2</f>
        <v>1506.6666666666665</v>
      </c>
      <c r="G1808" t="str">
        <f ca="1">IF(C1808=1,60*SummonTypeTable!$Q$2-OFFSET(F1808,0,-1),
IF(F1808&lt;&gt;OFFSET(F1808,-1,0),OFFSET(F1808,-1,0)-OFFSET(F1808,0,-1),""))</f>
        <v/>
      </c>
      <c r="H1808" t="str">
        <f ca="1">IF(C1808=1,60*SummonTypeTable!$Q$2/OFFSET(F1808,0,-1),
IF(F1808&lt;&gt;OFFSET(F1808,-1,0),OFFSET(F1808,-1,0)/OFFSET(F1808,0,-1),""))</f>
        <v/>
      </c>
      <c r="I1808">
        <f ca="1">(60+SUMIF(OFFSET(N1808,-$C1808+1,0,$C1808),"EN",OFFSET(O1808,-$C1808+1,0,$C1808))+SUMIF(OFFSET(S1808,-$C1808+1,0,$C1808),"EN",OFFSET(T1808,-$C1808+1,0,$C1808)))*SummonTypeTable!$Q$2</f>
        <v>1506.6666666666665</v>
      </c>
      <c r="J1808" t="str">
        <f ca="1">IF(C1808=1,60*SummonTypeTable!$Q$2-OFFSET(I1808,0,-4),
IF(I1808&lt;&gt;OFFSET(I1808,-1,0),OFFSET(I1808,-1,0)-OFFSET(I1808,0,-4),""))</f>
        <v/>
      </c>
      <c r="K1808" t="str">
        <f ca="1">IF(C1808=1,60*SummonTypeTable!$Q$2/OFFSET(I1808,0,-4),
IF(I1808&lt;&gt;OFFSET(I1808,-1,0),OFFSET(I1808,-1,0)/OFFSET(I1808,0,-4),""))</f>
        <v/>
      </c>
      <c r="L1808" t="str">
        <f t="shared" ca="1" si="347"/>
        <v>cu</v>
      </c>
      <c r="M1808" t="s">
        <v>81</v>
      </c>
      <c r="N1808" t="s">
        <v>147</v>
      </c>
      <c r="O1808">
        <v>5300</v>
      </c>
      <c r="P1808" t="str">
        <f t="shared" si="338"/>
        <v/>
      </c>
      <c r="Q1808" t="str">
        <f t="shared" ca="1" si="345"/>
        <v>cu</v>
      </c>
      <c r="R1808" t="s">
        <v>81</v>
      </c>
      <c r="S1808" t="s">
        <v>147</v>
      </c>
      <c r="T1808">
        <v>2650</v>
      </c>
      <c r="U1808" t="str">
        <f t="shared" ca="1" si="344"/>
        <v>cu</v>
      </c>
      <c r="V1808" t="str">
        <f t="shared" si="339"/>
        <v>GO</v>
      </c>
      <c r="W1808">
        <f t="shared" si="340"/>
        <v>5300</v>
      </c>
      <c r="X1808" t="str">
        <f t="shared" ca="1" si="341"/>
        <v>cu</v>
      </c>
      <c r="Y1808" t="str">
        <f t="shared" si="342"/>
        <v>GO</v>
      </c>
      <c r="Z1808">
        <f t="shared" si="343"/>
        <v>2650</v>
      </c>
    </row>
    <row r="1809" spans="1:26">
      <c r="A1809" t="str">
        <f t="shared" si="336"/>
        <v>rt6</v>
      </c>
      <c r="B1809" t="str">
        <f t="shared" si="337"/>
        <v>루틴6</v>
      </c>
      <c r="C1809">
        <v>104</v>
      </c>
      <c r="D1809">
        <v>96</v>
      </c>
      <c r="E1809">
        <f t="shared" ca="1" si="346"/>
        <v>3568</v>
      </c>
      <c r="F1809">
        <f ca="1">(60+SUMIF(OFFSET(N1809,-$C1809+1,0,$C1809),"EN",OFFSET(O1809,-$C1809+1,0,$C1809)))*SummonTypeTable!$Q$2</f>
        <v>1613.3333333333333</v>
      </c>
      <c r="G1809">
        <f ca="1">IF(C1809=1,60*SummonTypeTable!$Q$2-OFFSET(F1809,0,-1),
IF(F1809&lt;&gt;OFFSET(F1809,-1,0),OFFSET(F1809,-1,0)-OFFSET(F1809,0,-1),""))</f>
        <v>-2061.3333333333335</v>
      </c>
      <c r="H1809">
        <f ca="1">IF(C1809=1,60*SummonTypeTable!$Q$2/OFFSET(F1809,0,-1),
IF(F1809&lt;&gt;OFFSET(F1809,-1,0),OFFSET(F1809,-1,0)/OFFSET(F1809,0,-1),""))</f>
        <v>0.42227204783258593</v>
      </c>
      <c r="I1809">
        <f ca="1">(60+SUMIF(OFFSET(N1809,-$C1809+1,0,$C1809),"EN",OFFSET(O1809,-$C1809+1,0,$C1809))+SUMIF(OFFSET(S1809,-$C1809+1,0,$C1809),"EN",OFFSET(T1809,-$C1809+1,0,$C1809)))*SummonTypeTable!$Q$2</f>
        <v>1613.3333333333333</v>
      </c>
      <c r="J1809">
        <f ca="1">IF(C1809=1,60*SummonTypeTable!$Q$2-OFFSET(I1809,0,-4),
IF(I1809&lt;&gt;OFFSET(I1809,-1,0),OFFSET(I1809,-1,0)-OFFSET(I1809,0,-4),""))</f>
        <v>-2061.3333333333335</v>
      </c>
      <c r="K1809">
        <f ca="1">IF(C1809=1,60*SummonTypeTable!$Q$2/OFFSET(I1809,0,-4),
IF(I1809&lt;&gt;OFFSET(I1809,-1,0),OFFSET(I1809,-1,0)/OFFSET(I1809,0,-4),""))</f>
        <v>0.42227204783258593</v>
      </c>
      <c r="L1809" t="str">
        <f t="shared" ca="1" si="347"/>
        <v>cu</v>
      </c>
      <c r="M1809" t="s">
        <v>81</v>
      </c>
      <c r="N1809" t="s">
        <v>146</v>
      </c>
      <c r="O1809">
        <v>160</v>
      </c>
      <c r="P1809" t="str">
        <f t="shared" si="338"/>
        <v>에너지너무많음</v>
      </c>
      <c r="Q1809" t="str">
        <f t="shared" ca="1" si="345"/>
        <v>cu</v>
      </c>
      <c r="R1809" t="s">
        <v>81</v>
      </c>
      <c r="S1809" t="s">
        <v>147</v>
      </c>
      <c r="T1809">
        <v>2675</v>
      </c>
      <c r="U1809" t="str">
        <f t="shared" ca="1" si="344"/>
        <v>cu</v>
      </c>
      <c r="V1809" t="str">
        <f t="shared" si="339"/>
        <v>EN</v>
      </c>
      <c r="W1809">
        <f t="shared" si="340"/>
        <v>160</v>
      </c>
      <c r="X1809" t="str">
        <f t="shared" ca="1" si="341"/>
        <v>cu</v>
      </c>
      <c r="Y1809" t="str">
        <f t="shared" si="342"/>
        <v>GO</v>
      </c>
      <c r="Z1809">
        <f t="shared" si="343"/>
        <v>2675</v>
      </c>
    </row>
    <row r="1810" spans="1:26">
      <c r="A1810" t="str">
        <f t="shared" si="336"/>
        <v>rt6</v>
      </c>
      <c r="B1810" t="str">
        <f t="shared" si="337"/>
        <v>루틴6</v>
      </c>
      <c r="C1810">
        <v>105</v>
      </c>
      <c r="D1810">
        <v>66</v>
      </c>
      <c r="E1810">
        <f t="shared" ca="1" si="346"/>
        <v>3634</v>
      </c>
      <c r="F1810">
        <f ca="1">(60+SUMIF(OFFSET(N1810,-$C1810+1,0,$C1810),"EN",OFFSET(O1810,-$C1810+1,0,$C1810)))*SummonTypeTable!$Q$2</f>
        <v>1613.3333333333333</v>
      </c>
      <c r="G1810" t="str">
        <f ca="1">IF(C1810=1,60*SummonTypeTable!$Q$2-OFFSET(F1810,0,-1),
IF(F1810&lt;&gt;OFFSET(F1810,-1,0),OFFSET(F1810,-1,0)-OFFSET(F1810,0,-1),""))</f>
        <v/>
      </c>
      <c r="H1810" t="str">
        <f ca="1">IF(C1810=1,60*SummonTypeTable!$Q$2/OFFSET(F1810,0,-1),
IF(F1810&lt;&gt;OFFSET(F1810,-1,0),OFFSET(F1810,-1,0)/OFFSET(F1810,0,-1),""))</f>
        <v/>
      </c>
      <c r="I1810">
        <f ca="1">(60+SUMIF(OFFSET(N1810,-$C1810+1,0,$C1810),"EN",OFFSET(O1810,-$C1810+1,0,$C1810))+SUMIF(OFFSET(S1810,-$C1810+1,0,$C1810),"EN",OFFSET(T1810,-$C1810+1,0,$C1810)))*SummonTypeTable!$Q$2</f>
        <v>1613.3333333333333</v>
      </c>
      <c r="J1810" t="str">
        <f ca="1">IF(C1810=1,60*SummonTypeTable!$Q$2-OFFSET(I1810,0,-4),
IF(I1810&lt;&gt;OFFSET(I1810,-1,0),OFFSET(I1810,-1,0)-OFFSET(I1810,0,-4),""))</f>
        <v/>
      </c>
      <c r="K1810" t="str">
        <f ca="1">IF(C1810=1,60*SummonTypeTable!$Q$2/OFFSET(I1810,0,-4),
IF(I1810&lt;&gt;OFFSET(I1810,-1,0),OFFSET(I1810,-1,0)/OFFSET(I1810,0,-4),""))</f>
        <v/>
      </c>
      <c r="L1810" t="str">
        <f t="shared" ca="1" si="347"/>
        <v>it</v>
      </c>
      <c r="M1810" t="s">
        <v>139</v>
      </c>
      <c r="N1810" t="s">
        <v>138</v>
      </c>
      <c r="O1810">
        <v>1</v>
      </c>
      <c r="P1810" t="str">
        <f t="shared" si="338"/>
        <v/>
      </c>
      <c r="Q1810" t="str">
        <f t="shared" ca="1" si="345"/>
        <v>cu</v>
      </c>
      <c r="R1810" t="s">
        <v>81</v>
      </c>
      <c r="S1810" t="s">
        <v>147</v>
      </c>
      <c r="T1810">
        <v>2700</v>
      </c>
      <c r="U1810" t="str">
        <f t="shared" ca="1" si="344"/>
        <v>it</v>
      </c>
      <c r="V1810" t="str">
        <f t="shared" si="339"/>
        <v>Cash_sSpellGacha</v>
      </c>
      <c r="W1810">
        <f t="shared" si="340"/>
        <v>1</v>
      </c>
      <c r="X1810" t="str">
        <f t="shared" ca="1" si="341"/>
        <v>cu</v>
      </c>
      <c r="Y1810" t="str">
        <f t="shared" si="342"/>
        <v>GO</v>
      </c>
      <c r="Z1810">
        <f t="shared" si="343"/>
        <v>2700</v>
      </c>
    </row>
    <row r="1811" spans="1:26">
      <c r="A1811" t="str">
        <f t="shared" si="336"/>
        <v>rt6</v>
      </c>
      <c r="B1811" t="str">
        <f t="shared" si="337"/>
        <v>루틴6</v>
      </c>
      <c r="C1811">
        <v>106</v>
      </c>
      <c r="D1811">
        <v>115</v>
      </c>
      <c r="E1811">
        <f t="shared" ca="1" si="346"/>
        <v>3749</v>
      </c>
      <c r="F1811">
        <f ca="1">(60+SUMIF(OFFSET(N1811,-$C1811+1,0,$C1811),"EN",OFFSET(O1811,-$C1811+1,0,$C1811)))*SummonTypeTable!$Q$2</f>
        <v>1613.3333333333333</v>
      </c>
      <c r="G1811" t="str">
        <f ca="1">IF(C1811=1,60*SummonTypeTable!$Q$2-OFFSET(F1811,0,-1),
IF(F1811&lt;&gt;OFFSET(F1811,-1,0),OFFSET(F1811,-1,0)-OFFSET(F1811,0,-1),""))</f>
        <v/>
      </c>
      <c r="H1811" t="str">
        <f ca="1">IF(C1811=1,60*SummonTypeTable!$Q$2/OFFSET(F1811,0,-1),
IF(F1811&lt;&gt;OFFSET(F1811,-1,0),OFFSET(F1811,-1,0)/OFFSET(F1811,0,-1),""))</f>
        <v/>
      </c>
      <c r="I1811">
        <f ca="1">(60+SUMIF(OFFSET(N1811,-$C1811+1,0,$C1811),"EN",OFFSET(O1811,-$C1811+1,0,$C1811))+SUMIF(OFFSET(S1811,-$C1811+1,0,$C1811),"EN",OFFSET(T1811,-$C1811+1,0,$C1811)))*SummonTypeTable!$Q$2</f>
        <v>1613.3333333333333</v>
      </c>
      <c r="J1811" t="str">
        <f ca="1">IF(C1811=1,60*SummonTypeTable!$Q$2-OFFSET(I1811,0,-4),
IF(I1811&lt;&gt;OFFSET(I1811,-1,0),OFFSET(I1811,-1,0)-OFFSET(I1811,0,-4),""))</f>
        <v/>
      </c>
      <c r="K1811" t="str">
        <f ca="1">IF(C1811=1,60*SummonTypeTable!$Q$2/OFFSET(I1811,0,-4),
IF(I1811&lt;&gt;OFFSET(I1811,-1,0),OFFSET(I1811,-1,0)/OFFSET(I1811,0,-4),""))</f>
        <v/>
      </c>
      <c r="L1811" t="str">
        <f t="shared" ca="1" si="347"/>
        <v>cu</v>
      </c>
      <c r="M1811" t="s">
        <v>81</v>
      </c>
      <c r="N1811" t="s">
        <v>147</v>
      </c>
      <c r="O1811">
        <v>5450</v>
      </c>
      <c r="P1811" t="str">
        <f t="shared" si="338"/>
        <v/>
      </c>
      <c r="Q1811" t="str">
        <f t="shared" ca="1" si="345"/>
        <v>cu</v>
      </c>
      <c r="R1811" t="s">
        <v>81</v>
      </c>
      <c r="S1811" t="s">
        <v>147</v>
      </c>
      <c r="T1811">
        <v>2725</v>
      </c>
      <c r="U1811" t="str">
        <f t="shared" ca="1" si="344"/>
        <v>cu</v>
      </c>
      <c r="V1811" t="str">
        <f t="shared" si="339"/>
        <v>GO</v>
      </c>
      <c r="W1811">
        <f t="shared" si="340"/>
        <v>5450</v>
      </c>
      <c r="X1811" t="str">
        <f t="shared" ca="1" si="341"/>
        <v>cu</v>
      </c>
      <c r="Y1811" t="str">
        <f t="shared" si="342"/>
        <v>GO</v>
      </c>
      <c r="Z1811">
        <f t="shared" si="343"/>
        <v>2725</v>
      </c>
    </row>
    <row r="1812" spans="1:26">
      <c r="A1812" t="str">
        <f t="shared" si="336"/>
        <v>rt6</v>
      </c>
      <c r="B1812" t="str">
        <f t="shared" si="337"/>
        <v>루틴6</v>
      </c>
      <c r="C1812">
        <v>107</v>
      </c>
      <c r="D1812">
        <v>111</v>
      </c>
      <c r="E1812">
        <f t="shared" ca="1" si="346"/>
        <v>3860</v>
      </c>
      <c r="F1812">
        <f ca="1">(60+SUMIF(OFFSET(N1812,-$C1812+1,0,$C1812),"EN",OFFSET(O1812,-$C1812+1,0,$C1812)))*SummonTypeTable!$Q$2</f>
        <v>1733.3333333333333</v>
      </c>
      <c r="G1812">
        <f ca="1">IF(C1812=1,60*SummonTypeTable!$Q$2-OFFSET(F1812,0,-1),
IF(F1812&lt;&gt;OFFSET(F1812,-1,0),OFFSET(F1812,-1,0)-OFFSET(F1812,0,-1),""))</f>
        <v>-2246.666666666667</v>
      </c>
      <c r="H1812">
        <f ca="1">IF(C1812=1,60*SummonTypeTable!$Q$2/OFFSET(F1812,0,-1),
IF(F1812&lt;&gt;OFFSET(F1812,-1,0),OFFSET(F1812,-1,0)/OFFSET(F1812,0,-1),""))</f>
        <v>0.4179620034542314</v>
      </c>
      <c r="I1812">
        <f ca="1">(60+SUMIF(OFFSET(N1812,-$C1812+1,0,$C1812),"EN",OFFSET(O1812,-$C1812+1,0,$C1812))+SUMIF(OFFSET(S1812,-$C1812+1,0,$C1812),"EN",OFFSET(T1812,-$C1812+1,0,$C1812)))*SummonTypeTable!$Q$2</f>
        <v>1733.3333333333333</v>
      </c>
      <c r="J1812">
        <f ca="1">IF(C1812=1,60*SummonTypeTable!$Q$2-OFFSET(I1812,0,-4),
IF(I1812&lt;&gt;OFFSET(I1812,-1,0),OFFSET(I1812,-1,0)-OFFSET(I1812,0,-4),""))</f>
        <v>-2246.666666666667</v>
      </c>
      <c r="K1812">
        <f ca="1">IF(C1812=1,60*SummonTypeTable!$Q$2/OFFSET(I1812,0,-4),
IF(I1812&lt;&gt;OFFSET(I1812,-1,0),OFFSET(I1812,-1,0)/OFFSET(I1812,0,-4),""))</f>
        <v>0.4179620034542314</v>
      </c>
      <c r="L1812" t="str">
        <f t="shared" ca="1" si="347"/>
        <v>cu</v>
      </c>
      <c r="M1812" t="s">
        <v>81</v>
      </c>
      <c r="N1812" t="s">
        <v>146</v>
      </c>
      <c r="O1812">
        <v>180</v>
      </c>
      <c r="P1812" t="str">
        <f t="shared" si="338"/>
        <v>에너지너무많음</v>
      </c>
      <c r="Q1812" t="str">
        <f t="shared" ca="1" si="345"/>
        <v>cu</v>
      </c>
      <c r="R1812" t="s">
        <v>81</v>
      </c>
      <c r="S1812" t="s">
        <v>147</v>
      </c>
      <c r="T1812">
        <v>2750</v>
      </c>
      <c r="U1812" t="str">
        <f t="shared" ca="1" si="344"/>
        <v>cu</v>
      </c>
      <c r="V1812" t="str">
        <f t="shared" si="339"/>
        <v>EN</v>
      </c>
      <c r="W1812">
        <f t="shared" si="340"/>
        <v>180</v>
      </c>
      <c r="X1812" t="str">
        <f t="shared" ca="1" si="341"/>
        <v>cu</v>
      </c>
      <c r="Y1812" t="str">
        <f t="shared" si="342"/>
        <v>GO</v>
      </c>
      <c r="Z1812">
        <f t="shared" si="343"/>
        <v>2750</v>
      </c>
    </row>
    <row r="1813" spans="1:26">
      <c r="A1813" t="str">
        <f t="shared" si="336"/>
        <v>rt6</v>
      </c>
      <c r="B1813" t="str">
        <f t="shared" si="337"/>
        <v>루틴6</v>
      </c>
      <c r="C1813">
        <v>108</v>
      </c>
      <c r="D1813">
        <v>95</v>
      </c>
      <c r="E1813">
        <f t="shared" ca="1" si="346"/>
        <v>3955</v>
      </c>
      <c r="F1813">
        <f ca="1">(60+SUMIF(OFFSET(N1813,-$C1813+1,0,$C1813),"EN",OFFSET(O1813,-$C1813+1,0,$C1813)))*SummonTypeTable!$Q$2</f>
        <v>1733.3333333333333</v>
      </c>
      <c r="G1813" t="str">
        <f ca="1">IF(C1813=1,60*SummonTypeTable!$Q$2-OFFSET(F1813,0,-1),
IF(F1813&lt;&gt;OFFSET(F1813,-1,0),OFFSET(F1813,-1,0)-OFFSET(F1813,0,-1),""))</f>
        <v/>
      </c>
      <c r="H1813" t="str">
        <f ca="1">IF(C1813=1,60*SummonTypeTable!$Q$2/OFFSET(F1813,0,-1),
IF(F1813&lt;&gt;OFFSET(F1813,-1,0),OFFSET(F1813,-1,0)/OFFSET(F1813,0,-1),""))</f>
        <v/>
      </c>
      <c r="I1813">
        <f ca="1">(60+SUMIF(OFFSET(N1813,-$C1813+1,0,$C1813),"EN",OFFSET(O1813,-$C1813+1,0,$C1813))+SUMIF(OFFSET(S1813,-$C1813+1,0,$C1813),"EN",OFFSET(T1813,-$C1813+1,0,$C1813)))*SummonTypeTable!$Q$2</f>
        <v>1733.3333333333333</v>
      </c>
      <c r="J1813" t="str">
        <f ca="1">IF(C1813=1,60*SummonTypeTable!$Q$2-OFFSET(I1813,0,-4),
IF(I1813&lt;&gt;OFFSET(I1813,-1,0),OFFSET(I1813,-1,0)-OFFSET(I1813,0,-4),""))</f>
        <v/>
      </c>
      <c r="K1813" t="str">
        <f ca="1">IF(C1813=1,60*SummonTypeTable!$Q$2/OFFSET(I1813,0,-4),
IF(I1813&lt;&gt;OFFSET(I1813,-1,0),OFFSET(I1813,-1,0)/OFFSET(I1813,0,-4),""))</f>
        <v/>
      </c>
      <c r="L1813" t="str">
        <f t="shared" ca="1" si="347"/>
        <v>it</v>
      </c>
      <c r="M1813" t="s">
        <v>139</v>
      </c>
      <c r="N1813" t="s">
        <v>138</v>
      </c>
      <c r="O1813">
        <v>10</v>
      </c>
      <c r="P1813" t="str">
        <f t="shared" si="338"/>
        <v/>
      </c>
      <c r="Q1813" t="str">
        <f t="shared" ca="1" si="345"/>
        <v>cu</v>
      </c>
      <c r="R1813" t="s">
        <v>81</v>
      </c>
      <c r="S1813" t="s">
        <v>147</v>
      </c>
      <c r="T1813">
        <v>2775</v>
      </c>
      <c r="U1813" t="str">
        <f t="shared" ca="1" si="344"/>
        <v>it</v>
      </c>
      <c r="V1813" t="str">
        <f t="shared" si="339"/>
        <v>Cash_sSpellGacha</v>
      </c>
      <c r="W1813">
        <f t="shared" si="340"/>
        <v>10</v>
      </c>
      <c r="X1813" t="str">
        <f t="shared" ca="1" si="341"/>
        <v>cu</v>
      </c>
      <c r="Y1813" t="str">
        <f t="shared" si="342"/>
        <v>GO</v>
      </c>
      <c r="Z1813">
        <f t="shared" si="343"/>
        <v>2775</v>
      </c>
    </row>
    <row r="1814" spans="1:26">
      <c r="A1814" t="str">
        <f t="shared" si="336"/>
        <v>rt6</v>
      </c>
      <c r="B1814" t="str">
        <f t="shared" si="337"/>
        <v>루틴6</v>
      </c>
      <c r="C1814">
        <v>109</v>
      </c>
      <c r="D1814">
        <v>126</v>
      </c>
      <c r="E1814">
        <f t="shared" ca="1" si="346"/>
        <v>4081</v>
      </c>
      <c r="F1814">
        <f ca="1">(60+SUMIF(OFFSET(N1814,-$C1814+1,0,$C1814),"EN",OFFSET(O1814,-$C1814+1,0,$C1814)))*SummonTypeTable!$Q$2</f>
        <v>1733.3333333333333</v>
      </c>
      <c r="G1814" t="str">
        <f ca="1">IF(C1814=1,60*SummonTypeTable!$Q$2-OFFSET(F1814,0,-1),
IF(F1814&lt;&gt;OFFSET(F1814,-1,0),OFFSET(F1814,-1,0)-OFFSET(F1814,0,-1),""))</f>
        <v/>
      </c>
      <c r="H1814" t="str">
        <f ca="1">IF(C1814=1,60*SummonTypeTable!$Q$2/OFFSET(F1814,0,-1),
IF(F1814&lt;&gt;OFFSET(F1814,-1,0),OFFSET(F1814,-1,0)/OFFSET(F1814,0,-1),""))</f>
        <v/>
      </c>
      <c r="I1814">
        <f ca="1">(60+SUMIF(OFFSET(N1814,-$C1814+1,0,$C1814),"EN",OFFSET(O1814,-$C1814+1,0,$C1814))+SUMIF(OFFSET(S1814,-$C1814+1,0,$C1814),"EN",OFFSET(T1814,-$C1814+1,0,$C1814)))*SummonTypeTable!$Q$2</f>
        <v>1733.3333333333333</v>
      </c>
      <c r="J1814" t="str">
        <f ca="1">IF(C1814=1,60*SummonTypeTable!$Q$2-OFFSET(I1814,0,-4),
IF(I1814&lt;&gt;OFFSET(I1814,-1,0),OFFSET(I1814,-1,0)-OFFSET(I1814,0,-4),""))</f>
        <v/>
      </c>
      <c r="K1814" t="str">
        <f ca="1">IF(C1814=1,60*SummonTypeTable!$Q$2/OFFSET(I1814,0,-4),
IF(I1814&lt;&gt;OFFSET(I1814,-1,0),OFFSET(I1814,-1,0)/OFFSET(I1814,0,-4),""))</f>
        <v/>
      </c>
      <c r="L1814" t="str">
        <f t="shared" ca="1" si="347"/>
        <v>cu</v>
      </c>
      <c r="M1814" t="s">
        <v>81</v>
      </c>
      <c r="N1814" t="s">
        <v>147</v>
      </c>
      <c r="O1814">
        <v>5600</v>
      </c>
      <c r="P1814" t="str">
        <f t="shared" si="338"/>
        <v/>
      </c>
      <c r="Q1814" t="str">
        <f t="shared" ca="1" si="345"/>
        <v>cu</v>
      </c>
      <c r="R1814" t="s">
        <v>81</v>
      </c>
      <c r="S1814" t="s">
        <v>147</v>
      </c>
      <c r="T1814">
        <v>2800</v>
      </c>
      <c r="U1814" t="str">
        <f t="shared" ca="1" si="344"/>
        <v>cu</v>
      </c>
      <c r="V1814" t="str">
        <f t="shared" si="339"/>
        <v>GO</v>
      </c>
      <c r="W1814">
        <f t="shared" si="340"/>
        <v>5600</v>
      </c>
      <c r="X1814" t="str">
        <f t="shared" ca="1" si="341"/>
        <v>cu</v>
      </c>
      <c r="Y1814" t="str">
        <f t="shared" si="342"/>
        <v>GO</v>
      </c>
      <c r="Z1814">
        <f t="shared" si="343"/>
        <v>2800</v>
      </c>
    </row>
    <row r="1815" spans="1:26">
      <c r="A1815" t="str">
        <f t="shared" si="336"/>
        <v>rt6</v>
      </c>
      <c r="B1815" t="str">
        <f t="shared" si="337"/>
        <v>루틴6</v>
      </c>
      <c r="C1815">
        <v>110</v>
      </c>
      <c r="D1815">
        <v>87</v>
      </c>
      <c r="E1815">
        <f t="shared" ca="1" si="346"/>
        <v>4168</v>
      </c>
      <c r="F1815">
        <f ca="1">(60+SUMIF(OFFSET(N1815,-$C1815+1,0,$C1815),"EN",OFFSET(O1815,-$C1815+1,0,$C1815)))*SummonTypeTable!$Q$2</f>
        <v>1866.6666666666665</v>
      </c>
      <c r="G1815">
        <f ca="1">IF(C1815=1,60*SummonTypeTable!$Q$2-OFFSET(F1815,0,-1),
IF(F1815&lt;&gt;OFFSET(F1815,-1,0),OFFSET(F1815,-1,0)-OFFSET(F1815,0,-1),""))</f>
        <v>-2434.666666666667</v>
      </c>
      <c r="H1815">
        <f ca="1">IF(C1815=1,60*SummonTypeTable!$Q$2/OFFSET(F1815,0,-1),
IF(F1815&lt;&gt;OFFSET(F1815,-1,0),OFFSET(F1815,-1,0)/OFFSET(F1815,0,-1),""))</f>
        <v>0.41586692258477287</v>
      </c>
      <c r="I1815">
        <f ca="1">(60+SUMIF(OFFSET(N1815,-$C1815+1,0,$C1815),"EN",OFFSET(O1815,-$C1815+1,0,$C1815))+SUMIF(OFFSET(S1815,-$C1815+1,0,$C1815),"EN",OFFSET(T1815,-$C1815+1,0,$C1815)))*SummonTypeTable!$Q$2</f>
        <v>1866.6666666666665</v>
      </c>
      <c r="J1815">
        <f ca="1">IF(C1815=1,60*SummonTypeTable!$Q$2-OFFSET(I1815,0,-4),
IF(I1815&lt;&gt;OFFSET(I1815,-1,0),OFFSET(I1815,-1,0)-OFFSET(I1815,0,-4),""))</f>
        <v>-2434.666666666667</v>
      </c>
      <c r="K1815">
        <f ca="1">IF(C1815=1,60*SummonTypeTable!$Q$2/OFFSET(I1815,0,-4),
IF(I1815&lt;&gt;OFFSET(I1815,-1,0),OFFSET(I1815,-1,0)/OFFSET(I1815,0,-4),""))</f>
        <v>0.41586692258477287</v>
      </c>
      <c r="L1815" t="str">
        <f t="shared" ca="1" si="347"/>
        <v>cu</v>
      </c>
      <c r="M1815" t="s">
        <v>81</v>
      </c>
      <c r="N1815" t="s">
        <v>146</v>
      </c>
      <c r="O1815">
        <v>200</v>
      </c>
      <c r="P1815" t="str">
        <f t="shared" si="338"/>
        <v>에너지너무많음</v>
      </c>
      <c r="Q1815" t="str">
        <f t="shared" ca="1" si="345"/>
        <v>cu</v>
      </c>
      <c r="R1815" t="s">
        <v>81</v>
      </c>
      <c r="S1815" t="s">
        <v>147</v>
      </c>
      <c r="T1815">
        <v>2825</v>
      </c>
      <c r="U1815" t="str">
        <f t="shared" ca="1" si="344"/>
        <v>cu</v>
      </c>
      <c r="V1815" t="str">
        <f t="shared" si="339"/>
        <v>EN</v>
      </c>
      <c r="W1815">
        <f t="shared" si="340"/>
        <v>200</v>
      </c>
      <c r="X1815" t="str">
        <f t="shared" ca="1" si="341"/>
        <v>cu</v>
      </c>
      <c r="Y1815" t="str">
        <f t="shared" si="342"/>
        <v>GO</v>
      </c>
      <c r="Z1815">
        <f t="shared" si="343"/>
        <v>2825</v>
      </c>
    </row>
    <row r="1816" spans="1:26">
      <c r="A1816" t="str">
        <f t="shared" si="336"/>
        <v>rt6</v>
      </c>
      <c r="B1816" t="str">
        <f t="shared" si="337"/>
        <v>루틴6</v>
      </c>
      <c r="C1816">
        <v>111</v>
      </c>
      <c r="D1816">
        <v>45</v>
      </c>
      <c r="E1816">
        <f t="shared" ca="1" si="346"/>
        <v>4213</v>
      </c>
      <c r="F1816">
        <f ca="1">(60+SUMIF(OFFSET(N1816,-$C1816+1,0,$C1816),"EN",OFFSET(O1816,-$C1816+1,0,$C1816)))*SummonTypeTable!$Q$2</f>
        <v>1866.6666666666665</v>
      </c>
      <c r="G1816" t="str">
        <f ca="1">IF(C1816=1,60*SummonTypeTable!$Q$2-OFFSET(F1816,0,-1),
IF(F1816&lt;&gt;OFFSET(F1816,-1,0),OFFSET(F1816,-1,0)-OFFSET(F1816,0,-1),""))</f>
        <v/>
      </c>
      <c r="H1816" t="str">
        <f ca="1">IF(C1816=1,60*SummonTypeTable!$Q$2/OFFSET(F1816,0,-1),
IF(F1816&lt;&gt;OFFSET(F1816,-1,0),OFFSET(F1816,-1,0)/OFFSET(F1816,0,-1),""))</f>
        <v/>
      </c>
      <c r="I1816">
        <f ca="1">(60+SUMIF(OFFSET(N1816,-$C1816+1,0,$C1816),"EN",OFFSET(O1816,-$C1816+1,0,$C1816))+SUMIF(OFFSET(S1816,-$C1816+1,0,$C1816),"EN",OFFSET(T1816,-$C1816+1,0,$C1816)))*SummonTypeTable!$Q$2</f>
        <v>1866.6666666666665</v>
      </c>
      <c r="J1816" t="str">
        <f ca="1">IF(C1816=1,60*SummonTypeTable!$Q$2-OFFSET(I1816,0,-4),
IF(I1816&lt;&gt;OFFSET(I1816,-1,0),OFFSET(I1816,-1,0)-OFFSET(I1816,0,-4),""))</f>
        <v/>
      </c>
      <c r="K1816" t="str">
        <f ca="1">IF(C1816=1,60*SummonTypeTable!$Q$2/OFFSET(I1816,0,-4),
IF(I1816&lt;&gt;OFFSET(I1816,-1,0),OFFSET(I1816,-1,0)/OFFSET(I1816,0,-4),""))</f>
        <v/>
      </c>
      <c r="L1816" t="str">
        <f t="shared" ca="1" si="347"/>
        <v>it</v>
      </c>
      <c r="M1816" t="s">
        <v>139</v>
      </c>
      <c r="N1816" t="s">
        <v>158</v>
      </c>
      <c r="O1816">
        <v>1</v>
      </c>
      <c r="P1816" t="str">
        <f t="shared" si="338"/>
        <v/>
      </c>
      <c r="Q1816" t="str">
        <f t="shared" ca="1" si="345"/>
        <v>cu</v>
      </c>
      <c r="R1816" t="s">
        <v>81</v>
      </c>
      <c r="S1816" t="s">
        <v>147</v>
      </c>
      <c r="T1816">
        <v>2850</v>
      </c>
      <c r="U1816" t="str">
        <f t="shared" ca="1" si="344"/>
        <v>it</v>
      </c>
      <c r="V1816" t="str">
        <f t="shared" si="339"/>
        <v>Cash_sEquipGacha</v>
      </c>
      <c r="W1816">
        <f t="shared" si="340"/>
        <v>1</v>
      </c>
      <c r="X1816" t="str">
        <f t="shared" ca="1" si="341"/>
        <v>cu</v>
      </c>
      <c r="Y1816" t="str">
        <f t="shared" si="342"/>
        <v>GO</v>
      </c>
      <c r="Z1816">
        <f t="shared" si="343"/>
        <v>2850</v>
      </c>
    </row>
    <row r="1817" spans="1:26">
      <c r="A1817" t="str">
        <f t="shared" si="336"/>
        <v>rt6</v>
      </c>
      <c r="B1817" t="str">
        <f t="shared" si="337"/>
        <v>루틴6</v>
      </c>
      <c r="C1817">
        <v>112</v>
      </c>
      <c r="D1817">
        <v>52</v>
      </c>
      <c r="E1817">
        <f t="shared" ca="1" si="346"/>
        <v>4265</v>
      </c>
      <c r="F1817">
        <f ca="1">(60+SUMIF(OFFSET(N1817,-$C1817+1,0,$C1817),"EN",OFFSET(O1817,-$C1817+1,0,$C1817)))*SummonTypeTable!$Q$2</f>
        <v>1866.6666666666665</v>
      </c>
      <c r="G1817" t="str">
        <f ca="1">IF(C1817=1,60*SummonTypeTable!$Q$2-OFFSET(F1817,0,-1),
IF(F1817&lt;&gt;OFFSET(F1817,-1,0),OFFSET(F1817,-1,0)-OFFSET(F1817,0,-1),""))</f>
        <v/>
      </c>
      <c r="H1817" t="str">
        <f ca="1">IF(C1817=1,60*SummonTypeTable!$Q$2/OFFSET(F1817,0,-1),
IF(F1817&lt;&gt;OFFSET(F1817,-1,0),OFFSET(F1817,-1,0)/OFFSET(F1817,0,-1),""))</f>
        <v/>
      </c>
      <c r="I1817">
        <f ca="1">(60+SUMIF(OFFSET(N1817,-$C1817+1,0,$C1817),"EN",OFFSET(O1817,-$C1817+1,0,$C1817))+SUMIF(OFFSET(S1817,-$C1817+1,0,$C1817),"EN",OFFSET(T1817,-$C1817+1,0,$C1817)))*SummonTypeTable!$Q$2</f>
        <v>1866.6666666666665</v>
      </c>
      <c r="J1817" t="str">
        <f ca="1">IF(C1817=1,60*SummonTypeTable!$Q$2-OFFSET(I1817,0,-4),
IF(I1817&lt;&gt;OFFSET(I1817,-1,0),OFFSET(I1817,-1,0)-OFFSET(I1817,0,-4),""))</f>
        <v/>
      </c>
      <c r="K1817" t="str">
        <f ca="1">IF(C1817=1,60*SummonTypeTable!$Q$2/OFFSET(I1817,0,-4),
IF(I1817&lt;&gt;OFFSET(I1817,-1,0),OFFSET(I1817,-1,0)/OFFSET(I1817,0,-4),""))</f>
        <v/>
      </c>
      <c r="L1817" t="str">
        <f t="shared" ca="1" si="347"/>
        <v>cu</v>
      </c>
      <c r="M1817" t="s">
        <v>81</v>
      </c>
      <c r="N1817" t="s">
        <v>147</v>
      </c>
      <c r="O1817">
        <v>5750</v>
      </c>
      <c r="P1817" t="str">
        <f t="shared" si="338"/>
        <v/>
      </c>
      <c r="Q1817" t="str">
        <f t="shared" ca="1" si="345"/>
        <v>cu</v>
      </c>
      <c r="R1817" t="s">
        <v>81</v>
      </c>
      <c r="S1817" t="s">
        <v>147</v>
      </c>
      <c r="T1817">
        <v>2875</v>
      </c>
      <c r="U1817" t="str">
        <f t="shared" ca="1" si="344"/>
        <v>cu</v>
      </c>
      <c r="V1817" t="str">
        <f t="shared" si="339"/>
        <v>GO</v>
      </c>
      <c r="W1817">
        <f t="shared" si="340"/>
        <v>5750</v>
      </c>
      <c r="X1817" t="str">
        <f t="shared" ca="1" si="341"/>
        <v>cu</v>
      </c>
      <c r="Y1817" t="str">
        <f t="shared" si="342"/>
        <v>GO</v>
      </c>
      <c r="Z1817">
        <f t="shared" si="343"/>
        <v>2875</v>
      </c>
    </row>
    <row r="1818" spans="1:26">
      <c r="A1818" t="str">
        <f t="shared" si="336"/>
        <v>rt6</v>
      </c>
      <c r="B1818" t="str">
        <f t="shared" si="337"/>
        <v>루틴6</v>
      </c>
      <c r="C1818">
        <v>113</v>
      </c>
      <c r="D1818">
        <v>79</v>
      </c>
      <c r="E1818">
        <f t="shared" ca="1" si="346"/>
        <v>4344</v>
      </c>
      <c r="F1818">
        <f ca="1">(60+SUMIF(OFFSET(N1818,-$C1818+1,0,$C1818),"EN",OFFSET(O1818,-$C1818+1,0,$C1818)))*SummonTypeTable!$Q$2</f>
        <v>1866.6666666666665</v>
      </c>
      <c r="G1818" t="str">
        <f ca="1">IF(C1818=1,60*SummonTypeTable!$Q$2-OFFSET(F1818,0,-1),
IF(F1818&lt;&gt;OFFSET(F1818,-1,0),OFFSET(F1818,-1,0)-OFFSET(F1818,0,-1),""))</f>
        <v/>
      </c>
      <c r="H1818" t="str">
        <f ca="1">IF(C1818=1,60*SummonTypeTable!$Q$2/OFFSET(F1818,0,-1),
IF(F1818&lt;&gt;OFFSET(F1818,-1,0),OFFSET(F1818,-1,0)/OFFSET(F1818,0,-1),""))</f>
        <v/>
      </c>
      <c r="I1818">
        <f ca="1">(60+SUMIF(OFFSET(N1818,-$C1818+1,0,$C1818),"EN",OFFSET(O1818,-$C1818+1,0,$C1818))+SUMIF(OFFSET(S1818,-$C1818+1,0,$C1818),"EN",OFFSET(T1818,-$C1818+1,0,$C1818)))*SummonTypeTable!$Q$2</f>
        <v>1866.6666666666665</v>
      </c>
      <c r="J1818" t="str">
        <f ca="1">IF(C1818=1,60*SummonTypeTable!$Q$2-OFFSET(I1818,0,-4),
IF(I1818&lt;&gt;OFFSET(I1818,-1,0),OFFSET(I1818,-1,0)-OFFSET(I1818,0,-4),""))</f>
        <v/>
      </c>
      <c r="K1818" t="str">
        <f ca="1">IF(C1818=1,60*SummonTypeTable!$Q$2/OFFSET(I1818,0,-4),
IF(I1818&lt;&gt;OFFSET(I1818,-1,0),OFFSET(I1818,-1,0)/OFFSET(I1818,0,-4),""))</f>
        <v/>
      </c>
      <c r="L1818" t="str">
        <f t="shared" ca="1" si="347"/>
        <v>it</v>
      </c>
      <c r="M1818" t="s">
        <v>139</v>
      </c>
      <c r="N1818" t="s">
        <v>140</v>
      </c>
      <c r="O1818">
        <v>2</v>
      </c>
      <c r="P1818" t="str">
        <f t="shared" si="338"/>
        <v/>
      </c>
      <c r="Q1818" t="str">
        <f t="shared" ca="1" si="345"/>
        <v>cu</v>
      </c>
      <c r="R1818" t="s">
        <v>81</v>
      </c>
      <c r="S1818" t="s">
        <v>147</v>
      </c>
      <c r="T1818">
        <v>2900</v>
      </c>
      <c r="U1818" t="str">
        <f t="shared" ca="1" si="344"/>
        <v>it</v>
      </c>
      <c r="V1818" t="str">
        <f t="shared" si="339"/>
        <v>Cash_sCharacterGacha</v>
      </c>
      <c r="W1818">
        <f t="shared" si="340"/>
        <v>2</v>
      </c>
      <c r="X1818" t="str">
        <f t="shared" ca="1" si="341"/>
        <v>cu</v>
      </c>
      <c r="Y1818" t="str">
        <f t="shared" si="342"/>
        <v>GO</v>
      </c>
      <c r="Z1818">
        <f t="shared" si="343"/>
        <v>2900</v>
      </c>
    </row>
    <row r="1819" spans="1:26">
      <c r="A1819" t="str">
        <f t="shared" si="336"/>
        <v>rt6</v>
      </c>
      <c r="B1819" t="str">
        <f t="shared" si="337"/>
        <v>루틴6</v>
      </c>
      <c r="C1819">
        <v>114</v>
      </c>
      <c r="D1819">
        <v>105</v>
      </c>
      <c r="E1819">
        <f t="shared" ca="1" si="346"/>
        <v>4449</v>
      </c>
      <c r="F1819">
        <f ca="1">(60+SUMIF(OFFSET(N1819,-$C1819+1,0,$C1819),"EN",OFFSET(O1819,-$C1819+1,0,$C1819)))*SummonTypeTable!$Q$2</f>
        <v>1866.6666666666665</v>
      </c>
      <c r="G1819" t="str">
        <f ca="1">IF(C1819=1,60*SummonTypeTable!$Q$2-OFFSET(F1819,0,-1),
IF(F1819&lt;&gt;OFFSET(F1819,-1,0),OFFSET(F1819,-1,0)-OFFSET(F1819,0,-1),""))</f>
        <v/>
      </c>
      <c r="H1819" t="str">
        <f ca="1">IF(C1819=1,60*SummonTypeTable!$Q$2/OFFSET(F1819,0,-1),
IF(F1819&lt;&gt;OFFSET(F1819,-1,0),OFFSET(F1819,-1,0)/OFFSET(F1819,0,-1),""))</f>
        <v/>
      </c>
      <c r="I1819">
        <f ca="1">(60+SUMIF(OFFSET(N1819,-$C1819+1,0,$C1819),"EN",OFFSET(O1819,-$C1819+1,0,$C1819))+SUMIF(OFFSET(S1819,-$C1819+1,0,$C1819),"EN",OFFSET(T1819,-$C1819+1,0,$C1819)))*SummonTypeTable!$Q$2</f>
        <v>1866.6666666666665</v>
      </c>
      <c r="J1819" t="str">
        <f ca="1">IF(C1819=1,60*SummonTypeTable!$Q$2-OFFSET(I1819,0,-4),
IF(I1819&lt;&gt;OFFSET(I1819,-1,0),OFFSET(I1819,-1,0)-OFFSET(I1819,0,-4),""))</f>
        <v/>
      </c>
      <c r="K1819" t="str">
        <f ca="1">IF(C1819=1,60*SummonTypeTable!$Q$2/OFFSET(I1819,0,-4),
IF(I1819&lt;&gt;OFFSET(I1819,-1,0),OFFSET(I1819,-1,0)/OFFSET(I1819,0,-4),""))</f>
        <v/>
      </c>
      <c r="L1819" t="str">
        <f t="shared" ca="1" si="347"/>
        <v>cu</v>
      </c>
      <c r="M1819" t="s">
        <v>81</v>
      </c>
      <c r="N1819" t="s">
        <v>147</v>
      </c>
      <c r="O1819">
        <v>5850</v>
      </c>
      <c r="P1819" t="str">
        <f t="shared" si="338"/>
        <v/>
      </c>
      <c r="Q1819" t="str">
        <f t="shared" ca="1" si="345"/>
        <v>cu</v>
      </c>
      <c r="R1819" t="s">
        <v>81</v>
      </c>
      <c r="S1819" t="s">
        <v>147</v>
      </c>
      <c r="T1819">
        <v>2925</v>
      </c>
      <c r="U1819" t="str">
        <f t="shared" ca="1" si="344"/>
        <v>cu</v>
      </c>
      <c r="V1819" t="str">
        <f t="shared" si="339"/>
        <v>GO</v>
      </c>
      <c r="W1819">
        <f t="shared" si="340"/>
        <v>5850</v>
      </c>
      <c r="X1819" t="str">
        <f t="shared" ca="1" si="341"/>
        <v>cu</v>
      </c>
      <c r="Y1819" t="str">
        <f t="shared" si="342"/>
        <v>GO</v>
      </c>
      <c r="Z1819">
        <f t="shared" si="343"/>
        <v>2925</v>
      </c>
    </row>
    <row r="1820" spans="1:26">
      <c r="A1820" t="str">
        <f t="shared" si="336"/>
        <v>rt6</v>
      </c>
      <c r="B1820" t="str">
        <f t="shared" si="337"/>
        <v>루틴6</v>
      </c>
      <c r="C1820">
        <v>115</v>
      </c>
      <c r="D1820">
        <v>43</v>
      </c>
      <c r="E1820">
        <f t="shared" ca="1" si="346"/>
        <v>4492</v>
      </c>
      <c r="F1820">
        <f ca="1">(60+SUMIF(OFFSET(N1820,-$C1820+1,0,$C1820),"EN",OFFSET(O1820,-$C1820+1,0,$C1820)))*SummonTypeTable!$Q$2</f>
        <v>2013.3333333333333</v>
      </c>
      <c r="G1820">
        <f ca="1">IF(C1820=1,60*SummonTypeTable!$Q$2-OFFSET(F1820,0,-1),
IF(F1820&lt;&gt;OFFSET(F1820,-1,0),OFFSET(F1820,-1,0)-OFFSET(F1820,0,-1),""))</f>
        <v>-2625.3333333333335</v>
      </c>
      <c r="H1820">
        <f ca="1">IF(C1820=1,60*SummonTypeTable!$Q$2/OFFSET(F1820,0,-1),
IF(F1820&lt;&gt;OFFSET(F1820,-1,0),OFFSET(F1820,-1,0)/OFFSET(F1820,0,-1),""))</f>
        <v>0.41555357672899967</v>
      </c>
      <c r="I1820">
        <f ca="1">(60+SUMIF(OFFSET(N1820,-$C1820+1,0,$C1820),"EN",OFFSET(O1820,-$C1820+1,0,$C1820))+SUMIF(OFFSET(S1820,-$C1820+1,0,$C1820),"EN",OFFSET(T1820,-$C1820+1,0,$C1820)))*SummonTypeTable!$Q$2</f>
        <v>2013.3333333333333</v>
      </c>
      <c r="J1820">
        <f ca="1">IF(C1820=1,60*SummonTypeTable!$Q$2-OFFSET(I1820,0,-4),
IF(I1820&lt;&gt;OFFSET(I1820,-1,0),OFFSET(I1820,-1,0)-OFFSET(I1820,0,-4),""))</f>
        <v>-2625.3333333333335</v>
      </c>
      <c r="K1820">
        <f ca="1">IF(C1820=1,60*SummonTypeTable!$Q$2/OFFSET(I1820,0,-4),
IF(I1820&lt;&gt;OFFSET(I1820,-1,0),OFFSET(I1820,-1,0)/OFFSET(I1820,0,-4),""))</f>
        <v>0.41555357672899967</v>
      </c>
      <c r="L1820" t="str">
        <f t="shared" ca="1" si="347"/>
        <v>cu</v>
      </c>
      <c r="M1820" t="s">
        <v>81</v>
      </c>
      <c r="N1820" t="s">
        <v>146</v>
      </c>
      <c r="O1820">
        <v>220</v>
      </c>
      <c r="P1820" t="str">
        <f t="shared" si="338"/>
        <v>에너지너무많음</v>
      </c>
      <c r="Q1820" t="str">
        <f t="shared" ca="1" si="345"/>
        <v>cu</v>
      </c>
      <c r="R1820" t="s">
        <v>81</v>
      </c>
      <c r="S1820" t="s">
        <v>147</v>
      </c>
      <c r="T1820">
        <v>2950</v>
      </c>
      <c r="U1820" t="str">
        <f t="shared" ca="1" si="344"/>
        <v>cu</v>
      </c>
      <c r="V1820" t="str">
        <f t="shared" si="339"/>
        <v>EN</v>
      </c>
      <c r="W1820">
        <f t="shared" si="340"/>
        <v>220</v>
      </c>
      <c r="X1820" t="str">
        <f t="shared" ca="1" si="341"/>
        <v>cu</v>
      </c>
      <c r="Y1820" t="str">
        <f t="shared" si="342"/>
        <v>GO</v>
      </c>
      <c r="Z1820">
        <f t="shared" si="343"/>
        <v>2950</v>
      </c>
    </row>
    <row r="1821" spans="1:26">
      <c r="A1821" t="str">
        <f t="shared" si="336"/>
        <v>rt6</v>
      </c>
      <c r="B1821" t="str">
        <f t="shared" si="337"/>
        <v>루틴6</v>
      </c>
      <c r="C1821">
        <v>116</v>
      </c>
      <c r="D1821">
        <v>87</v>
      </c>
      <c r="E1821">
        <f t="shared" ca="1" si="346"/>
        <v>4579</v>
      </c>
      <c r="F1821">
        <f ca="1">(60+SUMIF(OFFSET(N1821,-$C1821+1,0,$C1821),"EN",OFFSET(O1821,-$C1821+1,0,$C1821)))*SummonTypeTable!$Q$2</f>
        <v>2013.3333333333333</v>
      </c>
      <c r="G1821" t="str">
        <f ca="1">IF(C1821=1,60*SummonTypeTable!$Q$2-OFFSET(F1821,0,-1),
IF(F1821&lt;&gt;OFFSET(F1821,-1,0),OFFSET(F1821,-1,0)-OFFSET(F1821,0,-1),""))</f>
        <v/>
      </c>
      <c r="H1821" t="str">
        <f ca="1">IF(C1821=1,60*SummonTypeTable!$Q$2/OFFSET(F1821,0,-1),
IF(F1821&lt;&gt;OFFSET(F1821,-1,0),OFFSET(F1821,-1,0)/OFFSET(F1821,0,-1),""))</f>
        <v/>
      </c>
      <c r="I1821">
        <f ca="1">(60+SUMIF(OFFSET(N1821,-$C1821+1,0,$C1821),"EN",OFFSET(O1821,-$C1821+1,0,$C1821))+SUMIF(OFFSET(S1821,-$C1821+1,0,$C1821),"EN",OFFSET(T1821,-$C1821+1,0,$C1821)))*SummonTypeTable!$Q$2</f>
        <v>2013.3333333333333</v>
      </c>
      <c r="J1821" t="str">
        <f ca="1">IF(C1821=1,60*SummonTypeTable!$Q$2-OFFSET(I1821,0,-4),
IF(I1821&lt;&gt;OFFSET(I1821,-1,0),OFFSET(I1821,-1,0)-OFFSET(I1821,0,-4),""))</f>
        <v/>
      </c>
      <c r="K1821" t="str">
        <f ca="1">IF(C1821=1,60*SummonTypeTable!$Q$2/OFFSET(I1821,0,-4),
IF(I1821&lt;&gt;OFFSET(I1821,-1,0),OFFSET(I1821,-1,0)/OFFSET(I1821,0,-4),""))</f>
        <v/>
      </c>
      <c r="L1821" t="str">
        <f t="shared" ca="1" si="347"/>
        <v>it</v>
      </c>
      <c r="M1821" t="s">
        <v>139</v>
      </c>
      <c r="N1821" t="s">
        <v>158</v>
      </c>
      <c r="O1821">
        <v>1</v>
      </c>
      <c r="P1821" t="str">
        <f t="shared" si="338"/>
        <v/>
      </c>
      <c r="Q1821" t="str">
        <f t="shared" ca="1" si="345"/>
        <v>cu</v>
      </c>
      <c r="R1821" t="s">
        <v>81</v>
      </c>
      <c r="S1821" t="s">
        <v>147</v>
      </c>
      <c r="T1821">
        <v>2975</v>
      </c>
      <c r="U1821" t="str">
        <f t="shared" ca="1" si="344"/>
        <v>it</v>
      </c>
      <c r="V1821" t="str">
        <f t="shared" si="339"/>
        <v>Cash_sEquipGacha</v>
      </c>
      <c r="W1821">
        <f t="shared" si="340"/>
        <v>1</v>
      </c>
      <c r="X1821" t="str">
        <f t="shared" ca="1" si="341"/>
        <v>cu</v>
      </c>
      <c r="Y1821" t="str">
        <f t="shared" si="342"/>
        <v>GO</v>
      </c>
      <c r="Z1821">
        <f t="shared" si="343"/>
        <v>2975</v>
      </c>
    </row>
    <row r="1822" spans="1:26">
      <c r="A1822" t="str">
        <f t="shared" si="336"/>
        <v>rt6</v>
      </c>
      <c r="B1822" t="str">
        <f t="shared" si="337"/>
        <v>루틴6</v>
      </c>
      <c r="C1822">
        <v>117</v>
      </c>
      <c r="D1822">
        <v>146</v>
      </c>
      <c r="E1822">
        <f t="shared" ca="1" si="346"/>
        <v>4725</v>
      </c>
      <c r="F1822">
        <f ca="1">(60+SUMIF(OFFSET(N1822,-$C1822+1,0,$C1822),"EN",OFFSET(O1822,-$C1822+1,0,$C1822)))*SummonTypeTable!$Q$2</f>
        <v>2013.3333333333333</v>
      </c>
      <c r="G1822" t="str">
        <f ca="1">IF(C1822=1,60*SummonTypeTable!$Q$2-OFFSET(F1822,0,-1),
IF(F1822&lt;&gt;OFFSET(F1822,-1,0),OFFSET(F1822,-1,0)-OFFSET(F1822,0,-1),""))</f>
        <v/>
      </c>
      <c r="H1822" t="str">
        <f ca="1">IF(C1822=1,60*SummonTypeTable!$Q$2/OFFSET(F1822,0,-1),
IF(F1822&lt;&gt;OFFSET(F1822,-1,0),OFFSET(F1822,-1,0)/OFFSET(F1822,0,-1),""))</f>
        <v/>
      </c>
      <c r="I1822">
        <f ca="1">(60+SUMIF(OFFSET(N1822,-$C1822+1,0,$C1822),"EN",OFFSET(O1822,-$C1822+1,0,$C1822))+SUMIF(OFFSET(S1822,-$C1822+1,0,$C1822),"EN",OFFSET(T1822,-$C1822+1,0,$C1822)))*SummonTypeTable!$Q$2</f>
        <v>2013.3333333333333</v>
      </c>
      <c r="J1822" t="str">
        <f ca="1">IF(C1822=1,60*SummonTypeTable!$Q$2-OFFSET(I1822,0,-4),
IF(I1822&lt;&gt;OFFSET(I1822,-1,0),OFFSET(I1822,-1,0)-OFFSET(I1822,0,-4),""))</f>
        <v/>
      </c>
      <c r="K1822" t="str">
        <f ca="1">IF(C1822=1,60*SummonTypeTable!$Q$2/OFFSET(I1822,0,-4),
IF(I1822&lt;&gt;OFFSET(I1822,-1,0),OFFSET(I1822,-1,0)/OFFSET(I1822,0,-4),""))</f>
        <v/>
      </c>
      <c r="L1822" t="str">
        <f t="shared" ca="1" si="347"/>
        <v>cu</v>
      </c>
      <c r="M1822" t="s">
        <v>81</v>
      </c>
      <c r="N1822" t="s">
        <v>147</v>
      </c>
      <c r="O1822">
        <v>6000</v>
      </c>
      <c r="P1822" t="str">
        <f t="shared" si="338"/>
        <v/>
      </c>
      <c r="Q1822" t="str">
        <f t="shared" ca="1" si="345"/>
        <v>cu</v>
      </c>
      <c r="R1822" t="s">
        <v>81</v>
      </c>
      <c r="S1822" t="s">
        <v>147</v>
      </c>
      <c r="T1822">
        <v>3000</v>
      </c>
      <c r="U1822" t="str">
        <f t="shared" ca="1" si="344"/>
        <v>cu</v>
      </c>
      <c r="V1822" t="str">
        <f t="shared" si="339"/>
        <v>GO</v>
      </c>
      <c r="W1822">
        <f t="shared" si="340"/>
        <v>6000</v>
      </c>
      <c r="X1822" t="str">
        <f t="shared" ca="1" si="341"/>
        <v>cu</v>
      </c>
      <c r="Y1822" t="str">
        <f t="shared" si="342"/>
        <v>GO</v>
      </c>
      <c r="Z1822">
        <f t="shared" si="343"/>
        <v>3000</v>
      </c>
    </row>
    <row r="1823" spans="1:26">
      <c r="A1823" t="str">
        <f t="shared" si="336"/>
        <v>rt6</v>
      </c>
      <c r="B1823" t="str">
        <f t="shared" si="337"/>
        <v>루틴6</v>
      </c>
      <c r="C1823">
        <v>118</v>
      </c>
      <c r="D1823">
        <v>107</v>
      </c>
      <c r="E1823">
        <f t="shared" ca="1" si="346"/>
        <v>4832</v>
      </c>
      <c r="F1823">
        <f ca="1">(60+SUMIF(OFFSET(N1823,-$C1823+1,0,$C1823),"EN",OFFSET(O1823,-$C1823+1,0,$C1823)))*SummonTypeTable!$Q$2</f>
        <v>2013.3333333333333</v>
      </c>
      <c r="G1823" t="str">
        <f ca="1">IF(C1823=1,60*SummonTypeTable!$Q$2-OFFSET(F1823,0,-1),
IF(F1823&lt;&gt;OFFSET(F1823,-1,0),OFFSET(F1823,-1,0)-OFFSET(F1823,0,-1),""))</f>
        <v/>
      </c>
      <c r="H1823" t="str">
        <f ca="1">IF(C1823=1,60*SummonTypeTable!$Q$2/OFFSET(F1823,0,-1),
IF(F1823&lt;&gt;OFFSET(F1823,-1,0),OFFSET(F1823,-1,0)/OFFSET(F1823,0,-1),""))</f>
        <v/>
      </c>
      <c r="I1823">
        <f ca="1">(60+SUMIF(OFFSET(N1823,-$C1823+1,0,$C1823),"EN",OFFSET(O1823,-$C1823+1,0,$C1823))+SUMIF(OFFSET(S1823,-$C1823+1,0,$C1823),"EN",OFFSET(T1823,-$C1823+1,0,$C1823)))*SummonTypeTable!$Q$2</f>
        <v>2013.3333333333333</v>
      </c>
      <c r="J1823" t="str">
        <f ca="1">IF(C1823=1,60*SummonTypeTable!$Q$2-OFFSET(I1823,0,-4),
IF(I1823&lt;&gt;OFFSET(I1823,-1,0),OFFSET(I1823,-1,0)-OFFSET(I1823,0,-4),""))</f>
        <v/>
      </c>
      <c r="K1823" t="str">
        <f ca="1">IF(C1823=1,60*SummonTypeTable!$Q$2/OFFSET(I1823,0,-4),
IF(I1823&lt;&gt;OFFSET(I1823,-1,0),OFFSET(I1823,-1,0)/OFFSET(I1823,0,-4),""))</f>
        <v/>
      </c>
      <c r="L1823" t="str">
        <f t="shared" ca="1" si="347"/>
        <v>cu</v>
      </c>
      <c r="M1823" t="s">
        <v>81</v>
      </c>
      <c r="N1823" t="s">
        <v>153</v>
      </c>
      <c r="O1823">
        <v>21</v>
      </c>
      <c r="P1823" t="str">
        <f t="shared" si="338"/>
        <v/>
      </c>
      <c r="Q1823" t="str">
        <f t="shared" ca="1" si="345"/>
        <v>cu</v>
      </c>
      <c r="R1823" t="s">
        <v>81</v>
      </c>
      <c r="S1823" t="s">
        <v>153</v>
      </c>
      <c r="T1823">
        <v>7</v>
      </c>
      <c r="U1823" t="str">
        <f t="shared" ca="1" si="344"/>
        <v>cu</v>
      </c>
      <c r="V1823" t="str">
        <f t="shared" si="339"/>
        <v>DI</v>
      </c>
      <c r="W1823">
        <f t="shared" si="340"/>
        <v>21</v>
      </c>
      <c r="X1823" t="str">
        <f t="shared" ca="1" si="341"/>
        <v>cu</v>
      </c>
      <c r="Y1823" t="str">
        <f t="shared" si="342"/>
        <v>DI</v>
      </c>
      <c r="Z1823">
        <f t="shared" si="343"/>
        <v>7</v>
      </c>
    </row>
    <row r="1824" spans="1:26">
      <c r="A1824" t="str">
        <f t="shared" si="336"/>
        <v>rt6</v>
      </c>
      <c r="B1824" t="str">
        <f t="shared" si="337"/>
        <v>루틴6</v>
      </c>
      <c r="C1824">
        <v>119</v>
      </c>
      <c r="D1824">
        <v>45</v>
      </c>
      <c r="E1824">
        <f t="shared" ca="1" si="346"/>
        <v>4877</v>
      </c>
      <c r="F1824">
        <f ca="1">(60+SUMIF(OFFSET(N1824,-$C1824+1,0,$C1824),"EN",OFFSET(O1824,-$C1824+1,0,$C1824)))*SummonTypeTable!$Q$2</f>
        <v>2013.3333333333333</v>
      </c>
      <c r="G1824" t="str">
        <f ca="1">IF(C1824=1,60*SummonTypeTable!$Q$2-OFFSET(F1824,0,-1),
IF(F1824&lt;&gt;OFFSET(F1824,-1,0),OFFSET(F1824,-1,0)-OFFSET(F1824,0,-1),""))</f>
        <v/>
      </c>
      <c r="H1824" t="str">
        <f ca="1">IF(C1824=1,60*SummonTypeTable!$Q$2/OFFSET(F1824,0,-1),
IF(F1824&lt;&gt;OFFSET(F1824,-1,0),OFFSET(F1824,-1,0)/OFFSET(F1824,0,-1),""))</f>
        <v/>
      </c>
      <c r="I1824">
        <f ca="1">(60+SUMIF(OFFSET(N1824,-$C1824+1,0,$C1824),"EN",OFFSET(O1824,-$C1824+1,0,$C1824))+SUMIF(OFFSET(S1824,-$C1824+1,0,$C1824),"EN",OFFSET(T1824,-$C1824+1,0,$C1824)))*SummonTypeTable!$Q$2</f>
        <v>2013.3333333333333</v>
      </c>
      <c r="J1824" t="str">
        <f ca="1">IF(C1824=1,60*SummonTypeTable!$Q$2-OFFSET(I1824,0,-4),
IF(I1824&lt;&gt;OFFSET(I1824,-1,0),OFFSET(I1824,-1,0)-OFFSET(I1824,0,-4),""))</f>
        <v/>
      </c>
      <c r="K1824" t="str">
        <f ca="1">IF(C1824=1,60*SummonTypeTable!$Q$2/OFFSET(I1824,0,-4),
IF(I1824&lt;&gt;OFFSET(I1824,-1,0),OFFSET(I1824,-1,0)/OFFSET(I1824,0,-4),""))</f>
        <v/>
      </c>
      <c r="L1824" t="str">
        <f t="shared" ca="1" si="347"/>
        <v>cu</v>
      </c>
      <c r="M1824" t="s">
        <v>81</v>
      </c>
      <c r="N1824" t="s">
        <v>147</v>
      </c>
      <c r="O1824">
        <v>6100</v>
      </c>
      <c r="P1824" t="str">
        <f t="shared" si="338"/>
        <v/>
      </c>
      <c r="Q1824" t="str">
        <f t="shared" ca="1" si="345"/>
        <v>cu</v>
      </c>
      <c r="R1824" t="s">
        <v>81</v>
      </c>
      <c r="S1824" t="s">
        <v>147</v>
      </c>
      <c r="T1824">
        <v>3050</v>
      </c>
      <c r="U1824" t="str">
        <f t="shared" ca="1" si="344"/>
        <v>cu</v>
      </c>
      <c r="V1824" t="str">
        <f t="shared" si="339"/>
        <v>GO</v>
      </c>
      <c r="W1824">
        <f t="shared" si="340"/>
        <v>6100</v>
      </c>
      <c r="X1824" t="str">
        <f t="shared" ca="1" si="341"/>
        <v>cu</v>
      </c>
      <c r="Y1824" t="str">
        <f t="shared" si="342"/>
        <v>GO</v>
      </c>
      <c r="Z1824">
        <f t="shared" si="343"/>
        <v>3050</v>
      </c>
    </row>
    <row r="1825" spans="1:26">
      <c r="A1825" t="str">
        <f t="shared" si="336"/>
        <v>rt6</v>
      </c>
      <c r="B1825" t="str">
        <f t="shared" si="337"/>
        <v>루틴6</v>
      </c>
      <c r="C1825">
        <v>120</v>
      </c>
      <c r="D1825">
        <v>63</v>
      </c>
      <c r="E1825">
        <f t="shared" ca="1" si="346"/>
        <v>4940</v>
      </c>
      <c r="F1825">
        <f ca="1">(60+SUMIF(OFFSET(N1825,-$C1825+1,0,$C1825),"EN",OFFSET(O1825,-$C1825+1,0,$C1825)))*SummonTypeTable!$Q$2</f>
        <v>2013.3333333333333</v>
      </c>
      <c r="G1825" t="str">
        <f ca="1">IF(C1825=1,60*SummonTypeTable!$Q$2-OFFSET(F1825,0,-1),
IF(F1825&lt;&gt;OFFSET(F1825,-1,0),OFFSET(F1825,-1,0)-OFFSET(F1825,0,-1),""))</f>
        <v/>
      </c>
      <c r="H1825" t="str">
        <f ca="1">IF(C1825=1,60*SummonTypeTable!$Q$2/OFFSET(F1825,0,-1),
IF(F1825&lt;&gt;OFFSET(F1825,-1,0),OFFSET(F1825,-1,0)/OFFSET(F1825,0,-1),""))</f>
        <v/>
      </c>
      <c r="I1825">
        <f ca="1">(60+SUMIF(OFFSET(N1825,-$C1825+1,0,$C1825),"EN",OFFSET(O1825,-$C1825+1,0,$C1825))+SUMIF(OFFSET(S1825,-$C1825+1,0,$C1825),"EN",OFFSET(T1825,-$C1825+1,0,$C1825)))*SummonTypeTable!$Q$2</f>
        <v>2013.3333333333333</v>
      </c>
      <c r="J1825" t="str">
        <f ca="1">IF(C1825=1,60*SummonTypeTable!$Q$2-OFFSET(I1825,0,-4),
IF(I1825&lt;&gt;OFFSET(I1825,-1,0),OFFSET(I1825,-1,0)-OFFSET(I1825,0,-4),""))</f>
        <v/>
      </c>
      <c r="K1825" t="str">
        <f ca="1">IF(C1825=1,60*SummonTypeTable!$Q$2/OFFSET(I1825,0,-4),
IF(I1825&lt;&gt;OFFSET(I1825,-1,0),OFFSET(I1825,-1,0)/OFFSET(I1825,0,-4),""))</f>
        <v/>
      </c>
      <c r="L1825" t="str">
        <f t="shared" ca="1" si="347"/>
        <v>it</v>
      </c>
      <c r="M1825" t="s">
        <v>139</v>
      </c>
      <c r="N1825" t="s">
        <v>158</v>
      </c>
      <c r="O1825">
        <v>1</v>
      </c>
      <c r="P1825" t="str">
        <f t="shared" si="338"/>
        <v/>
      </c>
      <c r="Q1825" t="str">
        <f t="shared" ca="1" si="345"/>
        <v>cu</v>
      </c>
      <c r="R1825" t="s">
        <v>81</v>
      </c>
      <c r="S1825" t="s">
        <v>147</v>
      </c>
      <c r="T1825">
        <v>3075</v>
      </c>
      <c r="U1825" t="str">
        <f t="shared" ca="1" si="344"/>
        <v>it</v>
      </c>
      <c r="V1825" t="str">
        <f t="shared" si="339"/>
        <v>Cash_sEquipGacha</v>
      </c>
      <c r="W1825">
        <f t="shared" si="340"/>
        <v>1</v>
      </c>
      <c r="X1825" t="str">
        <f t="shared" ca="1" si="341"/>
        <v>cu</v>
      </c>
      <c r="Y1825" t="str">
        <f t="shared" si="342"/>
        <v>GO</v>
      </c>
      <c r="Z1825">
        <f t="shared" si="343"/>
        <v>3075</v>
      </c>
    </row>
    <row r="1826" spans="1:26">
      <c r="A1826" t="str">
        <f t="shared" si="336"/>
        <v>rt6</v>
      </c>
      <c r="B1826" t="str">
        <f t="shared" si="337"/>
        <v>루틴6</v>
      </c>
      <c r="C1826">
        <v>121</v>
      </c>
      <c r="D1826">
        <v>248</v>
      </c>
      <c r="E1826">
        <f t="shared" ca="1" si="346"/>
        <v>5188</v>
      </c>
      <c r="F1826">
        <f ca="1">(60+SUMIF(OFFSET(N1826,-$C1826+1,0,$C1826),"EN",OFFSET(O1826,-$C1826+1,0,$C1826)))*SummonTypeTable!$Q$2</f>
        <v>2146.6666666666665</v>
      </c>
      <c r="G1826">
        <f ca="1">IF(C1826=1,60*SummonTypeTable!$Q$2-OFFSET(F1826,0,-1),
IF(F1826&lt;&gt;OFFSET(F1826,-1,0),OFFSET(F1826,-1,0)-OFFSET(F1826,0,-1),""))</f>
        <v>-3174.666666666667</v>
      </c>
      <c r="H1826">
        <f ca="1">IF(C1826=1,60*SummonTypeTable!$Q$2/OFFSET(F1826,0,-1),
IF(F1826&lt;&gt;OFFSET(F1826,-1,0),OFFSET(F1826,-1,0)/OFFSET(F1826,0,-1),""))</f>
        <v>0.38807504497558465</v>
      </c>
      <c r="I1826">
        <f ca="1">(60+SUMIF(OFFSET(N1826,-$C1826+1,0,$C1826),"EN",OFFSET(O1826,-$C1826+1,0,$C1826))+SUMIF(OFFSET(S1826,-$C1826+1,0,$C1826),"EN",OFFSET(T1826,-$C1826+1,0,$C1826)))*SummonTypeTable!$Q$2</f>
        <v>2146.6666666666665</v>
      </c>
      <c r="J1826">
        <f ca="1">IF(C1826=1,60*SummonTypeTable!$Q$2-OFFSET(I1826,0,-4),
IF(I1826&lt;&gt;OFFSET(I1826,-1,0),OFFSET(I1826,-1,0)-OFFSET(I1826,0,-4),""))</f>
        <v>-3174.666666666667</v>
      </c>
      <c r="K1826">
        <f ca="1">IF(C1826=1,60*SummonTypeTable!$Q$2/OFFSET(I1826,0,-4),
IF(I1826&lt;&gt;OFFSET(I1826,-1,0),OFFSET(I1826,-1,0)/OFFSET(I1826,0,-4),""))</f>
        <v>0.38807504497558465</v>
      </c>
      <c r="L1826" t="str">
        <f t="shared" ca="1" si="347"/>
        <v>cu</v>
      </c>
      <c r="M1826" t="s">
        <v>81</v>
      </c>
      <c r="N1826" t="s">
        <v>146</v>
      </c>
      <c r="O1826">
        <v>200</v>
      </c>
      <c r="P1826" t="str">
        <f t="shared" si="338"/>
        <v>에너지너무많음</v>
      </c>
      <c r="Q1826" t="str">
        <f t="shared" ca="1" si="345"/>
        <v>cu</v>
      </c>
      <c r="R1826" t="s">
        <v>81</v>
      </c>
      <c r="S1826" t="s">
        <v>147</v>
      </c>
      <c r="T1826">
        <v>3100</v>
      </c>
      <c r="U1826" t="str">
        <f t="shared" ca="1" si="344"/>
        <v>cu</v>
      </c>
      <c r="V1826" t="str">
        <f t="shared" si="339"/>
        <v>EN</v>
      </c>
      <c r="W1826">
        <f t="shared" si="340"/>
        <v>200</v>
      </c>
      <c r="X1826" t="str">
        <f t="shared" ca="1" si="341"/>
        <v>cu</v>
      </c>
      <c r="Y1826" t="str">
        <f t="shared" si="342"/>
        <v>GO</v>
      </c>
      <c r="Z1826">
        <f t="shared" si="343"/>
        <v>3100</v>
      </c>
    </row>
    <row r="1827" spans="1:26">
      <c r="A1827" t="str">
        <f t="shared" si="336"/>
        <v>rt6</v>
      </c>
      <c r="B1827" t="str">
        <f t="shared" si="337"/>
        <v>루틴6</v>
      </c>
      <c r="C1827">
        <v>122</v>
      </c>
      <c r="D1827">
        <v>39</v>
      </c>
      <c r="E1827">
        <f t="shared" ca="1" si="346"/>
        <v>5227</v>
      </c>
      <c r="F1827">
        <f ca="1">(60+SUMIF(OFFSET(N1827,-$C1827+1,0,$C1827),"EN",OFFSET(O1827,-$C1827+1,0,$C1827)))*SummonTypeTable!$Q$2</f>
        <v>2146.6666666666665</v>
      </c>
      <c r="G1827" t="str">
        <f ca="1">IF(C1827=1,60*SummonTypeTable!$Q$2-OFFSET(F1827,0,-1),
IF(F1827&lt;&gt;OFFSET(F1827,-1,0),OFFSET(F1827,-1,0)-OFFSET(F1827,0,-1),""))</f>
        <v/>
      </c>
      <c r="H1827" t="str">
        <f ca="1">IF(C1827=1,60*SummonTypeTable!$Q$2/OFFSET(F1827,0,-1),
IF(F1827&lt;&gt;OFFSET(F1827,-1,0),OFFSET(F1827,-1,0)/OFFSET(F1827,0,-1),""))</f>
        <v/>
      </c>
      <c r="I1827">
        <f ca="1">(60+SUMIF(OFFSET(N1827,-$C1827+1,0,$C1827),"EN",OFFSET(O1827,-$C1827+1,0,$C1827))+SUMIF(OFFSET(S1827,-$C1827+1,0,$C1827),"EN",OFFSET(T1827,-$C1827+1,0,$C1827)))*SummonTypeTable!$Q$2</f>
        <v>2146.6666666666665</v>
      </c>
      <c r="J1827" t="str">
        <f ca="1">IF(C1827=1,60*SummonTypeTable!$Q$2-OFFSET(I1827,0,-4),
IF(I1827&lt;&gt;OFFSET(I1827,-1,0),OFFSET(I1827,-1,0)-OFFSET(I1827,0,-4),""))</f>
        <v/>
      </c>
      <c r="K1827" t="str">
        <f ca="1">IF(C1827=1,60*SummonTypeTable!$Q$2/OFFSET(I1827,0,-4),
IF(I1827&lt;&gt;OFFSET(I1827,-1,0),OFFSET(I1827,-1,0)/OFFSET(I1827,0,-4),""))</f>
        <v/>
      </c>
      <c r="L1827" t="str">
        <f t="shared" ca="1" si="347"/>
        <v>cu</v>
      </c>
      <c r="M1827" t="s">
        <v>81</v>
      </c>
      <c r="N1827" t="s">
        <v>147</v>
      </c>
      <c r="O1827">
        <v>6250</v>
      </c>
      <c r="P1827" t="str">
        <f t="shared" si="338"/>
        <v/>
      </c>
      <c r="Q1827" t="str">
        <f t="shared" ca="1" si="345"/>
        <v>cu</v>
      </c>
      <c r="R1827" t="s">
        <v>81</v>
      </c>
      <c r="S1827" t="s">
        <v>147</v>
      </c>
      <c r="T1827">
        <v>3125</v>
      </c>
      <c r="U1827" t="str">
        <f t="shared" ca="1" si="344"/>
        <v>cu</v>
      </c>
      <c r="V1827" t="str">
        <f t="shared" si="339"/>
        <v>GO</v>
      </c>
      <c r="W1827">
        <f t="shared" si="340"/>
        <v>6250</v>
      </c>
      <c r="X1827" t="str">
        <f t="shared" ca="1" si="341"/>
        <v>cu</v>
      </c>
      <c r="Y1827" t="str">
        <f t="shared" si="342"/>
        <v>GO</v>
      </c>
      <c r="Z1827">
        <f t="shared" si="343"/>
        <v>3125</v>
      </c>
    </row>
    <row r="1828" spans="1:26">
      <c r="A1828" t="str">
        <f t="shared" si="336"/>
        <v>rt6</v>
      </c>
      <c r="B1828" t="str">
        <f t="shared" si="337"/>
        <v>루틴6</v>
      </c>
      <c r="C1828">
        <v>123</v>
      </c>
      <c r="D1828">
        <v>65</v>
      </c>
      <c r="E1828">
        <f t="shared" ca="1" si="346"/>
        <v>5292</v>
      </c>
      <c r="F1828">
        <f ca="1">(60+SUMIF(OFFSET(N1828,-$C1828+1,0,$C1828),"EN",OFFSET(O1828,-$C1828+1,0,$C1828)))*SummonTypeTable!$Q$2</f>
        <v>2146.6666666666665</v>
      </c>
      <c r="G1828" t="str">
        <f ca="1">IF(C1828=1,60*SummonTypeTable!$Q$2-OFFSET(F1828,0,-1),
IF(F1828&lt;&gt;OFFSET(F1828,-1,0),OFFSET(F1828,-1,0)-OFFSET(F1828,0,-1),""))</f>
        <v/>
      </c>
      <c r="H1828" t="str">
        <f ca="1">IF(C1828=1,60*SummonTypeTable!$Q$2/OFFSET(F1828,0,-1),
IF(F1828&lt;&gt;OFFSET(F1828,-1,0),OFFSET(F1828,-1,0)/OFFSET(F1828,0,-1),""))</f>
        <v/>
      </c>
      <c r="I1828">
        <f ca="1">(60+SUMIF(OFFSET(N1828,-$C1828+1,0,$C1828),"EN",OFFSET(O1828,-$C1828+1,0,$C1828))+SUMIF(OFFSET(S1828,-$C1828+1,0,$C1828),"EN",OFFSET(T1828,-$C1828+1,0,$C1828)))*SummonTypeTable!$Q$2</f>
        <v>2146.6666666666665</v>
      </c>
      <c r="J1828" t="str">
        <f ca="1">IF(C1828=1,60*SummonTypeTable!$Q$2-OFFSET(I1828,0,-4),
IF(I1828&lt;&gt;OFFSET(I1828,-1,0),OFFSET(I1828,-1,0)-OFFSET(I1828,0,-4),""))</f>
        <v/>
      </c>
      <c r="K1828" t="str">
        <f ca="1">IF(C1828=1,60*SummonTypeTable!$Q$2/OFFSET(I1828,0,-4),
IF(I1828&lt;&gt;OFFSET(I1828,-1,0),OFFSET(I1828,-1,0)/OFFSET(I1828,0,-4),""))</f>
        <v/>
      </c>
      <c r="L1828" t="str">
        <f t="shared" ca="1" si="347"/>
        <v>it</v>
      </c>
      <c r="M1828" t="s">
        <v>139</v>
      </c>
      <c r="N1828" t="s">
        <v>140</v>
      </c>
      <c r="O1828">
        <v>1</v>
      </c>
      <c r="P1828" t="str">
        <f t="shared" si="338"/>
        <v/>
      </c>
      <c r="Q1828" t="str">
        <f t="shared" ca="1" si="345"/>
        <v>cu</v>
      </c>
      <c r="R1828" t="s">
        <v>81</v>
      </c>
      <c r="S1828" t="s">
        <v>147</v>
      </c>
      <c r="T1828">
        <v>3150</v>
      </c>
      <c r="U1828" t="str">
        <f t="shared" ca="1" si="344"/>
        <v>it</v>
      </c>
      <c r="V1828" t="str">
        <f t="shared" si="339"/>
        <v>Cash_sCharacterGacha</v>
      </c>
      <c r="W1828">
        <f t="shared" si="340"/>
        <v>1</v>
      </c>
      <c r="X1828" t="str">
        <f t="shared" ca="1" si="341"/>
        <v>cu</v>
      </c>
      <c r="Y1828" t="str">
        <f t="shared" si="342"/>
        <v>GO</v>
      </c>
      <c r="Z1828">
        <f t="shared" si="343"/>
        <v>3150</v>
      </c>
    </row>
    <row r="1829" spans="1:26">
      <c r="A1829" t="str">
        <f t="shared" si="336"/>
        <v>rt6</v>
      </c>
      <c r="B1829" t="str">
        <f t="shared" si="337"/>
        <v>루틴6</v>
      </c>
      <c r="C1829">
        <v>124</v>
      </c>
      <c r="D1829">
        <v>102</v>
      </c>
      <c r="E1829">
        <f t="shared" ca="1" si="346"/>
        <v>5394</v>
      </c>
      <c r="F1829">
        <f ca="1">(60+SUMIF(OFFSET(N1829,-$C1829+1,0,$C1829),"EN",OFFSET(O1829,-$C1829+1,0,$C1829)))*SummonTypeTable!$Q$2</f>
        <v>2146.6666666666665</v>
      </c>
      <c r="G1829" t="str">
        <f ca="1">IF(C1829=1,60*SummonTypeTable!$Q$2-OFFSET(F1829,0,-1),
IF(F1829&lt;&gt;OFFSET(F1829,-1,0),OFFSET(F1829,-1,0)-OFFSET(F1829,0,-1),""))</f>
        <v/>
      </c>
      <c r="H1829" t="str">
        <f ca="1">IF(C1829=1,60*SummonTypeTable!$Q$2/OFFSET(F1829,0,-1),
IF(F1829&lt;&gt;OFFSET(F1829,-1,0),OFFSET(F1829,-1,0)/OFFSET(F1829,0,-1),""))</f>
        <v/>
      </c>
      <c r="I1829">
        <f ca="1">(60+SUMIF(OFFSET(N1829,-$C1829+1,0,$C1829),"EN",OFFSET(O1829,-$C1829+1,0,$C1829))+SUMIF(OFFSET(S1829,-$C1829+1,0,$C1829),"EN",OFFSET(T1829,-$C1829+1,0,$C1829)))*SummonTypeTable!$Q$2</f>
        <v>2146.6666666666665</v>
      </c>
      <c r="J1829" t="str">
        <f ca="1">IF(C1829=1,60*SummonTypeTable!$Q$2-OFFSET(I1829,0,-4),
IF(I1829&lt;&gt;OFFSET(I1829,-1,0),OFFSET(I1829,-1,0)-OFFSET(I1829,0,-4),""))</f>
        <v/>
      </c>
      <c r="K1829" t="str">
        <f ca="1">IF(C1829=1,60*SummonTypeTable!$Q$2/OFFSET(I1829,0,-4),
IF(I1829&lt;&gt;OFFSET(I1829,-1,0),OFFSET(I1829,-1,0)/OFFSET(I1829,0,-4),""))</f>
        <v/>
      </c>
      <c r="L1829" t="str">
        <f t="shared" ca="1" si="347"/>
        <v>cu</v>
      </c>
      <c r="M1829" t="s">
        <v>81</v>
      </c>
      <c r="N1829" t="s">
        <v>147</v>
      </c>
      <c r="O1829">
        <v>6350</v>
      </c>
      <c r="P1829" t="str">
        <f t="shared" si="338"/>
        <v/>
      </c>
      <c r="Q1829" t="str">
        <f t="shared" ca="1" si="345"/>
        <v>cu</v>
      </c>
      <c r="R1829" t="s">
        <v>81</v>
      </c>
      <c r="S1829" t="s">
        <v>147</v>
      </c>
      <c r="T1829">
        <v>3175</v>
      </c>
      <c r="U1829" t="str">
        <f t="shared" ca="1" si="344"/>
        <v>cu</v>
      </c>
      <c r="V1829" t="str">
        <f t="shared" si="339"/>
        <v>GO</v>
      </c>
      <c r="W1829">
        <f t="shared" si="340"/>
        <v>6350</v>
      </c>
      <c r="X1829" t="str">
        <f t="shared" ca="1" si="341"/>
        <v>cu</v>
      </c>
      <c r="Y1829" t="str">
        <f t="shared" si="342"/>
        <v>GO</v>
      </c>
      <c r="Z1829">
        <f t="shared" si="343"/>
        <v>3175</v>
      </c>
    </row>
    <row r="1830" spans="1:26">
      <c r="A1830" t="str">
        <f t="shared" si="336"/>
        <v>rt6</v>
      </c>
      <c r="B1830" t="str">
        <f t="shared" si="337"/>
        <v>루틴6</v>
      </c>
      <c r="C1830">
        <v>125</v>
      </c>
      <c r="D1830">
        <v>166</v>
      </c>
      <c r="E1830">
        <f t="shared" ca="1" si="346"/>
        <v>5560</v>
      </c>
      <c r="F1830">
        <f ca="1">(60+SUMIF(OFFSET(N1830,-$C1830+1,0,$C1830),"EN",OFFSET(O1830,-$C1830+1,0,$C1830)))*SummonTypeTable!$Q$2</f>
        <v>2293.333333333333</v>
      </c>
      <c r="G1830">
        <f ca="1">IF(C1830=1,60*SummonTypeTable!$Q$2-OFFSET(F1830,0,-1),
IF(F1830&lt;&gt;OFFSET(F1830,-1,0),OFFSET(F1830,-1,0)-OFFSET(F1830,0,-1),""))</f>
        <v>-3413.3333333333335</v>
      </c>
      <c r="H1830">
        <f ca="1">IF(C1830=1,60*SummonTypeTable!$Q$2/OFFSET(F1830,0,-1),
IF(F1830&lt;&gt;OFFSET(F1830,-1,0),OFFSET(F1830,-1,0)/OFFSET(F1830,0,-1),""))</f>
        <v>0.38609112709832133</v>
      </c>
      <c r="I1830">
        <f ca="1">(60+SUMIF(OFFSET(N1830,-$C1830+1,0,$C1830),"EN",OFFSET(O1830,-$C1830+1,0,$C1830))+SUMIF(OFFSET(S1830,-$C1830+1,0,$C1830),"EN",OFFSET(T1830,-$C1830+1,0,$C1830)))*SummonTypeTable!$Q$2</f>
        <v>2293.333333333333</v>
      </c>
      <c r="J1830">
        <f ca="1">IF(C1830=1,60*SummonTypeTable!$Q$2-OFFSET(I1830,0,-4),
IF(I1830&lt;&gt;OFFSET(I1830,-1,0),OFFSET(I1830,-1,0)-OFFSET(I1830,0,-4),""))</f>
        <v>-3413.3333333333335</v>
      </c>
      <c r="K1830">
        <f ca="1">IF(C1830=1,60*SummonTypeTable!$Q$2/OFFSET(I1830,0,-4),
IF(I1830&lt;&gt;OFFSET(I1830,-1,0),OFFSET(I1830,-1,0)/OFFSET(I1830,0,-4),""))</f>
        <v>0.38609112709832133</v>
      </c>
      <c r="L1830" t="str">
        <f t="shared" ca="1" si="347"/>
        <v>cu</v>
      </c>
      <c r="M1830" t="s">
        <v>81</v>
      </c>
      <c r="N1830" t="s">
        <v>146</v>
      </c>
      <c r="O1830">
        <v>220</v>
      </c>
      <c r="P1830" t="str">
        <f t="shared" si="338"/>
        <v>에너지너무많음</v>
      </c>
      <c r="Q1830" t="str">
        <f t="shared" ca="1" si="345"/>
        <v>cu</v>
      </c>
      <c r="R1830" t="s">
        <v>81</v>
      </c>
      <c r="S1830" t="s">
        <v>147</v>
      </c>
      <c r="T1830">
        <v>3200</v>
      </c>
      <c r="U1830" t="str">
        <f t="shared" ca="1" si="344"/>
        <v>cu</v>
      </c>
      <c r="V1830" t="str">
        <f t="shared" si="339"/>
        <v>EN</v>
      </c>
      <c r="W1830">
        <f t="shared" si="340"/>
        <v>220</v>
      </c>
      <c r="X1830" t="str">
        <f t="shared" ca="1" si="341"/>
        <v>cu</v>
      </c>
      <c r="Y1830" t="str">
        <f t="shared" si="342"/>
        <v>GO</v>
      </c>
      <c r="Z1830">
        <f t="shared" si="343"/>
        <v>3200</v>
      </c>
    </row>
    <row r="1831" spans="1:26">
      <c r="A1831" t="str">
        <f t="shared" si="336"/>
        <v>rt6</v>
      </c>
      <c r="B1831" t="str">
        <f t="shared" si="337"/>
        <v>루틴6</v>
      </c>
      <c r="C1831">
        <v>126</v>
      </c>
      <c r="D1831">
        <v>52</v>
      </c>
      <c r="E1831">
        <f t="shared" ca="1" si="346"/>
        <v>5612</v>
      </c>
      <c r="F1831">
        <f ca="1">(60+SUMIF(OFFSET(N1831,-$C1831+1,0,$C1831),"EN",OFFSET(O1831,-$C1831+1,0,$C1831)))*SummonTypeTable!$Q$2</f>
        <v>2293.333333333333</v>
      </c>
      <c r="G1831" t="str">
        <f ca="1">IF(C1831=1,60*SummonTypeTable!$Q$2-OFFSET(F1831,0,-1),
IF(F1831&lt;&gt;OFFSET(F1831,-1,0),OFFSET(F1831,-1,0)-OFFSET(F1831,0,-1),""))</f>
        <v/>
      </c>
      <c r="H1831" t="str">
        <f ca="1">IF(C1831=1,60*SummonTypeTable!$Q$2/OFFSET(F1831,0,-1),
IF(F1831&lt;&gt;OFFSET(F1831,-1,0),OFFSET(F1831,-1,0)/OFFSET(F1831,0,-1),""))</f>
        <v/>
      </c>
      <c r="I1831">
        <f ca="1">(60+SUMIF(OFFSET(N1831,-$C1831+1,0,$C1831),"EN",OFFSET(O1831,-$C1831+1,0,$C1831))+SUMIF(OFFSET(S1831,-$C1831+1,0,$C1831),"EN",OFFSET(T1831,-$C1831+1,0,$C1831)))*SummonTypeTable!$Q$2</f>
        <v>2293.333333333333</v>
      </c>
      <c r="J1831" t="str">
        <f ca="1">IF(C1831=1,60*SummonTypeTable!$Q$2-OFFSET(I1831,0,-4),
IF(I1831&lt;&gt;OFFSET(I1831,-1,0),OFFSET(I1831,-1,0)-OFFSET(I1831,0,-4),""))</f>
        <v/>
      </c>
      <c r="K1831" t="str">
        <f ca="1">IF(C1831=1,60*SummonTypeTable!$Q$2/OFFSET(I1831,0,-4),
IF(I1831&lt;&gt;OFFSET(I1831,-1,0),OFFSET(I1831,-1,0)/OFFSET(I1831,0,-4),""))</f>
        <v/>
      </c>
      <c r="L1831" t="str">
        <f t="shared" ca="1" si="347"/>
        <v>cu</v>
      </c>
      <c r="M1831" t="s">
        <v>81</v>
      </c>
      <c r="N1831" t="s">
        <v>147</v>
      </c>
      <c r="O1831">
        <v>6450</v>
      </c>
      <c r="P1831" t="str">
        <f t="shared" si="338"/>
        <v/>
      </c>
      <c r="Q1831" t="str">
        <f t="shared" ca="1" si="345"/>
        <v>cu</v>
      </c>
      <c r="R1831" t="s">
        <v>81</v>
      </c>
      <c r="S1831" t="s">
        <v>147</v>
      </c>
      <c r="T1831">
        <v>3225</v>
      </c>
      <c r="U1831" t="str">
        <f t="shared" ca="1" si="344"/>
        <v>cu</v>
      </c>
      <c r="V1831" t="str">
        <f t="shared" si="339"/>
        <v>GO</v>
      </c>
      <c r="W1831">
        <f t="shared" si="340"/>
        <v>6450</v>
      </c>
      <c r="X1831" t="str">
        <f t="shared" ca="1" si="341"/>
        <v>cu</v>
      </c>
      <c r="Y1831" t="str">
        <f t="shared" si="342"/>
        <v>GO</v>
      </c>
      <c r="Z1831">
        <f t="shared" si="343"/>
        <v>3225</v>
      </c>
    </row>
    <row r="1832" spans="1:26">
      <c r="A1832" t="str">
        <f t="shared" si="336"/>
        <v>rt6</v>
      </c>
      <c r="B1832" t="str">
        <f t="shared" si="337"/>
        <v>루틴6</v>
      </c>
      <c r="C1832">
        <v>127</v>
      </c>
      <c r="D1832">
        <v>75</v>
      </c>
      <c r="E1832">
        <f t="shared" ca="1" si="346"/>
        <v>5687</v>
      </c>
      <c r="F1832">
        <f ca="1">(60+SUMIF(OFFSET(N1832,-$C1832+1,0,$C1832),"EN",OFFSET(O1832,-$C1832+1,0,$C1832)))*SummonTypeTable!$Q$2</f>
        <v>2293.333333333333</v>
      </c>
      <c r="G1832" t="str">
        <f ca="1">IF(C1832=1,60*SummonTypeTable!$Q$2-OFFSET(F1832,0,-1),
IF(F1832&lt;&gt;OFFSET(F1832,-1,0),OFFSET(F1832,-1,0)-OFFSET(F1832,0,-1),""))</f>
        <v/>
      </c>
      <c r="H1832" t="str">
        <f ca="1">IF(C1832=1,60*SummonTypeTable!$Q$2/OFFSET(F1832,0,-1),
IF(F1832&lt;&gt;OFFSET(F1832,-1,0),OFFSET(F1832,-1,0)/OFFSET(F1832,0,-1),""))</f>
        <v/>
      </c>
      <c r="I1832">
        <f ca="1">(60+SUMIF(OFFSET(N1832,-$C1832+1,0,$C1832),"EN",OFFSET(O1832,-$C1832+1,0,$C1832))+SUMIF(OFFSET(S1832,-$C1832+1,0,$C1832),"EN",OFFSET(T1832,-$C1832+1,0,$C1832)))*SummonTypeTable!$Q$2</f>
        <v>2293.333333333333</v>
      </c>
      <c r="J1832" t="str">
        <f ca="1">IF(C1832=1,60*SummonTypeTable!$Q$2-OFFSET(I1832,0,-4),
IF(I1832&lt;&gt;OFFSET(I1832,-1,0),OFFSET(I1832,-1,0)-OFFSET(I1832,0,-4),""))</f>
        <v/>
      </c>
      <c r="K1832" t="str">
        <f ca="1">IF(C1832=1,60*SummonTypeTable!$Q$2/OFFSET(I1832,0,-4),
IF(I1832&lt;&gt;OFFSET(I1832,-1,0),OFFSET(I1832,-1,0)/OFFSET(I1832,0,-4),""))</f>
        <v/>
      </c>
      <c r="L1832" t="str">
        <f t="shared" ca="1" si="347"/>
        <v>it</v>
      </c>
      <c r="M1832" t="s">
        <v>139</v>
      </c>
      <c r="N1832" t="s">
        <v>138</v>
      </c>
      <c r="O1832">
        <v>2</v>
      </c>
      <c r="P1832" t="str">
        <f t="shared" si="338"/>
        <v/>
      </c>
      <c r="Q1832" t="str">
        <f t="shared" ca="1" si="345"/>
        <v>cu</v>
      </c>
      <c r="R1832" t="s">
        <v>81</v>
      </c>
      <c r="S1832" t="s">
        <v>147</v>
      </c>
      <c r="T1832">
        <v>3250</v>
      </c>
      <c r="U1832" t="str">
        <f t="shared" ca="1" si="344"/>
        <v>it</v>
      </c>
      <c r="V1832" t="str">
        <f t="shared" si="339"/>
        <v>Cash_sSpellGacha</v>
      </c>
      <c r="W1832">
        <f t="shared" si="340"/>
        <v>2</v>
      </c>
      <c r="X1832" t="str">
        <f t="shared" ca="1" si="341"/>
        <v>cu</v>
      </c>
      <c r="Y1832" t="str">
        <f t="shared" si="342"/>
        <v>GO</v>
      </c>
      <c r="Z1832">
        <f t="shared" si="343"/>
        <v>3250</v>
      </c>
    </row>
    <row r="1833" spans="1:26">
      <c r="A1833" t="str">
        <f t="shared" si="336"/>
        <v>rt6</v>
      </c>
      <c r="B1833" t="str">
        <f t="shared" si="337"/>
        <v>루틴6</v>
      </c>
      <c r="C1833">
        <v>128</v>
      </c>
      <c r="D1833">
        <v>91</v>
      </c>
      <c r="E1833">
        <f t="shared" ca="1" si="346"/>
        <v>5778</v>
      </c>
      <c r="F1833">
        <f ca="1">(60+SUMIF(OFFSET(N1833,-$C1833+1,0,$C1833),"EN",OFFSET(O1833,-$C1833+1,0,$C1833)))*SummonTypeTable!$Q$2</f>
        <v>2293.333333333333</v>
      </c>
      <c r="G1833" t="str">
        <f ca="1">IF(C1833=1,60*SummonTypeTable!$Q$2-OFFSET(F1833,0,-1),
IF(F1833&lt;&gt;OFFSET(F1833,-1,0),OFFSET(F1833,-1,0)-OFFSET(F1833,0,-1),""))</f>
        <v/>
      </c>
      <c r="H1833" t="str">
        <f ca="1">IF(C1833=1,60*SummonTypeTable!$Q$2/OFFSET(F1833,0,-1),
IF(F1833&lt;&gt;OFFSET(F1833,-1,0),OFFSET(F1833,-1,0)/OFFSET(F1833,0,-1),""))</f>
        <v/>
      </c>
      <c r="I1833">
        <f ca="1">(60+SUMIF(OFFSET(N1833,-$C1833+1,0,$C1833),"EN",OFFSET(O1833,-$C1833+1,0,$C1833))+SUMIF(OFFSET(S1833,-$C1833+1,0,$C1833),"EN",OFFSET(T1833,-$C1833+1,0,$C1833)))*SummonTypeTable!$Q$2</f>
        <v>2293.333333333333</v>
      </c>
      <c r="J1833" t="str">
        <f ca="1">IF(C1833=1,60*SummonTypeTable!$Q$2-OFFSET(I1833,0,-4),
IF(I1833&lt;&gt;OFFSET(I1833,-1,0),OFFSET(I1833,-1,0)-OFFSET(I1833,0,-4),""))</f>
        <v/>
      </c>
      <c r="K1833" t="str">
        <f ca="1">IF(C1833=1,60*SummonTypeTable!$Q$2/OFFSET(I1833,0,-4),
IF(I1833&lt;&gt;OFFSET(I1833,-1,0),OFFSET(I1833,-1,0)/OFFSET(I1833,0,-4),""))</f>
        <v/>
      </c>
      <c r="L1833" t="str">
        <f t="shared" ca="1" si="347"/>
        <v>cu</v>
      </c>
      <c r="M1833" t="s">
        <v>81</v>
      </c>
      <c r="N1833" t="s">
        <v>147</v>
      </c>
      <c r="O1833">
        <v>6550</v>
      </c>
      <c r="P1833" t="str">
        <f t="shared" si="338"/>
        <v/>
      </c>
      <c r="Q1833" t="str">
        <f t="shared" ca="1" si="345"/>
        <v>cu</v>
      </c>
      <c r="R1833" t="s">
        <v>81</v>
      </c>
      <c r="S1833" t="s">
        <v>147</v>
      </c>
      <c r="T1833">
        <v>3275</v>
      </c>
      <c r="U1833" t="str">
        <f t="shared" ca="1" si="344"/>
        <v>cu</v>
      </c>
      <c r="V1833" t="str">
        <f t="shared" si="339"/>
        <v>GO</v>
      </c>
      <c r="W1833">
        <f t="shared" si="340"/>
        <v>6550</v>
      </c>
      <c r="X1833" t="str">
        <f t="shared" ca="1" si="341"/>
        <v>cu</v>
      </c>
      <c r="Y1833" t="str">
        <f t="shared" si="342"/>
        <v>GO</v>
      </c>
      <c r="Z1833">
        <f t="shared" si="343"/>
        <v>3275</v>
      </c>
    </row>
    <row r="1834" spans="1:26">
      <c r="A1834" t="str">
        <f t="shared" si="336"/>
        <v>rt6</v>
      </c>
      <c r="B1834" t="str">
        <f t="shared" si="337"/>
        <v>루틴6</v>
      </c>
      <c r="C1834">
        <v>129</v>
      </c>
      <c r="D1834">
        <v>102</v>
      </c>
      <c r="E1834">
        <f t="shared" ca="1" si="346"/>
        <v>5880</v>
      </c>
      <c r="F1834">
        <f ca="1">(60+SUMIF(OFFSET(N1834,-$C1834+1,0,$C1834),"EN",OFFSET(O1834,-$C1834+1,0,$C1834)))*SummonTypeTable!$Q$2</f>
        <v>2293.333333333333</v>
      </c>
      <c r="G1834" t="str">
        <f ca="1">IF(C1834=1,60*SummonTypeTable!$Q$2-OFFSET(F1834,0,-1),
IF(F1834&lt;&gt;OFFSET(F1834,-1,0),OFFSET(F1834,-1,0)-OFFSET(F1834,0,-1),""))</f>
        <v/>
      </c>
      <c r="H1834" t="str">
        <f ca="1">IF(C1834=1,60*SummonTypeTable!$Q$2/OFFSET(F1834,0,-1),
IF(F1834&lt;&gt;OFFSET(F1834,-1,0),OFFSET(F1834,-1,0)/OFFSET(F1834,0,-1),""))</f>
        <v/>
      </c>
      <c r="I1834">
        <f ca="1">(60+SUMIF(OFFSET(N1834,-$C1834+1,0,$C1834),"EN",OFFSET(O1834,-$C1834+1,0,$C1834))+SUMIF(OFFSET(S1834,-$C1834+1,0,$C1834),"EN",OFFSET(T1834,-$C1834+1,0,$C1834)))*SummonTypeTable!$Q$2</f>
        <v>2293.333333333333</v>
      </c>
      <c r="J1834" t="str">
        <f ca="1">IF(C1834=1,60*SummonTypeTable!$Q$2-OFFSET(I1834,0,-4),
IF(I1834&lt;&gt;OFFSET(I1834,-1,0),OFFSET(I1834,-1,0)-OFFSET(I1834,0,-4),""))</f>
        <v/>
      </c>
      <c r="K1834" t="str">
        <f ca="1">IF(C1834=1,60*SummonTypeTable!$Q$2/OFFSET(I1834,0,-4),
IF(I1834&lt;&gt;OFFSET(I1834,-1,0),OFFSET(I1834,-1,0)/OFFSET(I1834,0,-4),""))</f>
        <v/>
      </c>
      <c r="L1834" t="str">
        <f t="shared" ca="1" si="347"/>
        <v>it</v>
      </c>
      <c r="M1834" t="s">
        <v>139</v>
      </c>
      <c r="N1834" t="s">
        <v>158</v>
      </c>
      <c r="O1834">
        <v>2</v>
      </c>
      <c r="P1834" t="str">
        <f t="shared" si="338"/>
        <v/>
      </c>
      <c r="Q1834" t="str">
        <f t="shared" ca="1" si="345"/>
        <v>cu</v>
      </c>
      <c r="R1834" t="s">
        <v>81</v>
      </c>
      <c r="S1834" t="s">
        <v>147</v>
      </c>
      <c r="T1834">
        <v>3300</v>
      </c>
      <c r="U1834" t="str">
        <f t="shared" ca="1" si="344"/>
        <v>it</v>
      </c>
      <c r="V1834" t="str">
        <f t="shared" si="339"/>
        <v>Cash_sEquipGacha</v>
      </c>
      <c r="W1834">
        <f t="shared" si="340"/>
        <v>2</v>
      </c>
      <c r="X1834" t="str">
        <f t="shared" ca="1" si="341"/>
        <v>cu</v>
      </c>
      <c r="Y1834" t="str">
        <f t="shared" si="342"/>
        <v>GO</v>
      </c>
      <c r="Z1834">
        <f t="shared" si="343"/>
        <v>3300</v>
      </c>
    </row>
    <row r="1835" spans="1:26">
      <c r="A1835" t="str">
        <f t="shared" ref="A1835:A1898" si="348">A1834</f>
        <v>rt6</v>
      </c>
      <c r="B1835" t="str">
        <f t="shared" ref="B1835:B1898" si="349">B1834</f>
        <v>루틴6</v>
      </c>
      <c r="C1835">
        <v>130</v>
      </c>
      <c r="D1835">
        <v>68</v>
      </c>
      <c r="E1835">
        <f t="shared" ca="1" si="346"/>
        <v>5948</v>
      </c>
      <c r="F1835">
        <f ca="1">(60+SUMIF(OFFSET(N1835,-$C1835+1,0,$C1835),"EN",OFFSET(O1835,-$C1835+1,0,$C1835)))*SummonTypeTable!$Q$2</f>
        <v>2453.333333333333</v>
      </c>
      <c r="G1835">
        <f ca="1">IF(C1835=1,60*SummonTypeTable!$Q$2-OFFSET(F1835,0,-1),
IF(F1835&lt;&gt;OFFSET(F1835,-1,0),OFFSET(F1835,-1,0)-OFFSET(F1835,0,-1),""))</f>
        <v>-3654.666666666667</v>
      </c>
      <c r="H1835">
        <f ca="1">IF(C1835=1,60*SummonTypeTable!$Q$2/OFFSET(F1835,0,-1),
IF(F1835&lt;&gt;OFFSET(F1835,-1,0),OFFSET(F1835,-1,0)/OFFSET(F1835,0,-1),""))</f>
        <v>0.38556377493835459</v>
      </c>
      <c r="I1835">
        <f ca="1">(60+SUMIF(OFFSET(N1835,-$C1835+1,0,$C1835),"EN",OFFSET(O1835,-$C1835+1,0,$C1835))+SUMIF(OFFSET(S1835,-$C1835+1,0,$C1835),"EN",OFFSET(T1835,-$C1835+1,0,$C1835)))*SummonTypeTable!$Q$2</f>
        <v>2453.333333333333</v>
      </c>
      <c r="J1835">
        <f ca="1">IF(C1835=1,60*SummonTypeTable!$Q$2-OFFSET(I1835,0,-4),
IF(I1835&lt;&gt;OFFSET(I1835,-1,0),OFFSET(I1835,-1,0)-OFFSET(I1835,0,-4),""))</f>
        <v>-3654.666666666667</v>
      </c>
      <c r="K1835">
        <f ca="1">IF(C1835=1,60*SummonTypeTable!$Q$2/OFFSET(I1835,0,-4),
IF(I1835&lt;&gt;OFFSET(I1835,-1,0),OFFSET(I1835,-1,0)/OFFSET(I1835,0,-4),""))</f>
        <v>0.38556377493835459</v>
      </c>
      <c r="L1835" t="str">
        <f t="shared" ca="1" si="347"/>
        <v>cu</v>
      </c>
      <c r="M1835" t="s">
        <v>81</v>
      </c>
      <c r="N1835" t="s">
        <v>146</v>
      </c>
      <c r="O1835">
        <v>240</v>
      </c>
      <c r="P1835" t="str">
        <f t="shared" si="338"/>
        <v>에너지너무많음</v>
      </c>
      <c r="Q1835" t="str">
        <f t="shared" ca="1" si="345"/>
        <v>cu</v>
      </c>
      <c r="R1835" t="s">
        <v>81</v>
      </c>
      <c r="S1835" t="s">
        <v>147</v>
      </c>
      <c r="T1835">
        <v>3325</v>
      </c>
      <c r="U1835" t="str">
        <f t="shared" ca="1" si="344"/>
        <v>cu</v>
      </c>
      <c r="V1835" t="str">
        <f t="shared" si="339"/>
        <v>EN</v>
      </c>
      <c r="W1835">
        <f t="shared" si="340"/>
        <v>240</v>
      </c>
      <c r="X1835" t="str">
        <f t="shared" ca="1" si="341"/>
        <v>cu</v>
      </c>
      <c r="Y1835" t="str">
        <f t="shared" si="342"/>
        <v>GO</v>
      </c>
      <c r="Z1835">
        <f t="shared" si="343"/>
        <v>3325</v>
      </c>
    </row>
    <row r="1836" spans="1:26">
      <c r="A1836" t="str">
        <f t="shared" si="348"/>
        <v>rt6</v>
      </c>
      <c r="B1836" t="str">
        <f t="shared" si="349"/>
        <v>루틴6</v>
      </c>
      <c r="C1836">
        <v>131</v>
      </c>
      <c r="D1836">
        <v>55</v>
      </c>
      <c r="E1836">
        <f t="shared" ca="1" si="346"/>
        <v>6003</v>
      </c>
      <c r="F1836">
        <f ca="1">(60+SUMIF(OFFSET(N1836,-$C1836+1,0,$C1836),"EN",OFFSET(O1836,-$C1836+1,0,$C1836)))*SummonTypeTable!$Q$2</f>
        <v>2453.333333333333</v>
      </c>
      <c r="G1836" t="str">
        <f ca="1">IF(C1836=1,60*SummonTypeTable!$Q$2-OFFSET(F1836,0,-1),
IF(F1836&lt;&gt;OFFSET(F1836,-1,0),OFFSET(F1836,-1,0)-OFFSET(F1836,0,-1),""))</f>
        <v/>
      </c>
      <c r="H1836" t="str">
        <f ca="1">IF(C1836=1,60*SummonTypeTable!$Q$2/OFFSET(F1836,0,-1),
IF(F1836&lt;&gt;OFFSET(F1836,-1,0),OFFSET(F1836,-1,0)/OFFSET(F1836,0,-1),""))</f>
        <v/>
      </c>
      <c r="I1836">
        <f ca="1">(60+SUMIF(OFFSET(N1836,-$C1836+1,0,$C1836),"EN",OFFSET(O1836,-$C1836+1,0,$C1836))+SUMIF(OFFSET(S1836,-$C1836+1,0,$C1836),"EN",OFFSET(T1836,-$C1836+1,0,$C1836)))*SummonTypeTable!$Q$2</f>
        <v>2453.333333333333</v>
      </c>
      <c r="J1836" t="str">
        <f ca="1">IF(C1836=1,60*SummonTypeTable!$Q$2-OFFSET(I1836,0,-4),
IF(I1836&lt;&gt;OFFSET(I1836,-1,0),OFFSET(I1836,-1,0)-OFFSET(I1836,0,-4),""))</f>
        <v/>
      </c>
      <c r="K1836" t="str">
        <f ca="1">IF(C1836=1,60*SummonTypeTable!$Q$2/OFFSET(I1836,0,-4),
IF(I1836&lt;&gt;OFFSET(I1836,-1,0),OFFSET(I1836,-1,0)/OFFSET(I1836,0,-4),""))</f>
        <v/>
      </c>
      <c r="L1836" t="str">
        <f t="shared" ca="1" si="347"/>
        <v>cu</v>
      </c>
      <c r="M1836" t="s">
        <v>81</v>
      </c>
      <c r="N1836" t="s">
        <v>147</v>
      </c>
      <c r="O1836">
        <v>6700</v>
      </c>
      <c r="P1836" t="str">
        <f t="shared" si="338"/>
        <v/>
      </c>
      <c r="Q1836" t="str">
        <f t="shared" ca="1" si="345"/>
        <v>cu</v>
      </c>
      <c r="R1836" t="s">
        <v>81</v>
      </c>
      <c r="S1836" t="s">
        <v>147</v>
      </c>
      <c r="T1836">
        <v>3350</v>
      </c>
      <c r="U1836" t="str">
        <f t="shared" ca="1" si="344"/>
        <v>cu</v>
      </c>
      <c r="V1836" t="str">
        <f t="shared" si="339"/>
        <v>GO</v>
      </c>
      <c r="W1836">
        <f t="shared" si="340"/>
        <v>6700</v>
      </c>
      <c r="X1836" t="str">
        <f t="shared" ca="1" si="341"/>
        <v>cu</v>
      </c>
      <c r="Y1836" t="str">
        <f t="shared" si="342"/>
        <v>GO</v>
      </c>
      <c r="Z1836">
        <f t="shared" si="343"/>
        <v>3350</v>
      </c>
    </row>
    <row r="1837" spans="1:26">
      <c r="A1837" t="str">
        <f t="shared" si="348"/>
        <v>rt6</v>
      </c>
      <c r="B1837" t="str">
        <f t="shared" si="349"/>
        <v>루틴6</v>
      </c>
      <c r="C1837">
        <v>132</v>
      </c>
      <c r="D1837">
        <v>65</v>
      </c>
      <c r="E1837">
        <f t="shared" ca="1" si="346"/>
        <v>6068</v>
      </c>
      <c r="F1837">
        <f ca="1">(60+SUMIF(OFFSET(N1837,-$C1837+1,0,$C1837),"EN",OFFSET(O1837,-$C1837+1,0,$C1837)))*SummonTypeTable!$Q$2</f>
        <v>2453.333333333333</v>
      </c>
      <c r="G1837" t="str">
        <f ca="1">IF(C1837=1,60*SummonTypeTable!$Q$2-OFFSET(F1837,0,-1),
IF(F1837&lt;&gt;OFFSET(F1837,-1,0),OFFSET(F1837,-1,0)-OFFSET(F1837,0,-1),""))</f>
        <v/>
      </c>
      <c r="H1837" t="str">
        <f ca="1">IF(C1837=1,60*SummonTypeTable!$Q$2/OFFSET(F1837,0,-1),
IF(F1837&lt;&gt;OFFSET(F1837,-1,0),OFFSET(F1837,-1,0)/OFFSET(F1837,0,-1),""))</f>
        <v/>
      </c>
      <c r="I1837">
        <f ca="1">(60+SUMIF(OFFSET(N1837,-$C1837+1,0,$C1837),"EN",OFFSET(O1837,-$C1837+1,0,$C1837))+SUMIF(OFFSET(S1837,-$C1837+1,0,$C1837),"EN",OFFSET(T1837,-$C1837+1,0,$C1837)))*SummonTypeTable!$Q$2</f>
        <v>2453.333333333333</v>
      </c>
      <c r="J1837" t="str">
        <f ca="1">IF(C1837=1,60*SummonTypeTable!$Q$2-OFFSET(I1837,0,-4),
IF(I1837&lt;&gt;OFFSET(I1837,-1,0),OFFSET(I1837,-1,0)-OFFSET(I1837,0,-4),""))</f>
        <v/>
      </c>
      <c r="K1837" t="str">
        <f ca="1">IF(C1837=1,60*SummonTypeTable!$Q$2/OFFSET(I1837,0,-4),
IF(I1837&lt;&gt;OFFSET(I1837,-1,0),OFFSET(I1837,-1,0)/OFFSET(I1837,0,-4),""))</f>
        <v/>
      </c>
      <c r="L1837" t="str">
        <f t="shared" ca="1" si="347"/>
        <v>cu</v>
      </c>
      <c r="M1837" t="s">
        <v>81</v>
      </c>
      <c r="N1837" t="s">
        <v>147</v>
      </c>
      <c r="O1837">
        <v>6750</v>
      </c>
      <c r="P1837" t="str">
        <f t="shared" si="338"/>
        <v/>
      </c>
      <c r="Q1837" t="str">
        <f t="shared" ca="1" si="345"/>
        <v>cu</v>
      </c>
      <c r="R1837" t="s">
        <v>81</v>
      </c>
      <c r="S1837" t="s">
        <v>147</v>
      </c>
      <c r="T1837">
        <v>3375</v>
      </c>
      <c r="U1837" t="str">
        <f t="shared" ca="1" si="344"/>
        <v>cu</v>
      </c>
      <c r="V1837" t="str">
        <f t="shared" si="339"/>
        <v>GO</v>
      </c>
      <c r="W1837">
        <f t="shared" si="340"/>
        <v>6750</v>
      </c>
      <c r="X1837" t="str">
        <f t="shared" ca="1" si="341"/>
        <v>cu</v>
      </c>
      <c r="Y1837" t="str">
        <f t="shared" si="342"/>
        <v>GO</v>
      </c>
      <c r="Z1837">
        <f t="shared" si="343"/>
        <v>3375</v>
      </c>
    </row>
    <row r="1838" spans="1:26">
      <c r="A1838" t="str">
        <f t="shared" si="348"/>
        <v>rt6</v>
      </c>
      <c r="B1838" t="str">
        <f t="shared" si="349"/>
        <v>루틴6</v>
      </c>
      <c r="C1838">
        <v>133</v>
      </c>
      <c r="D1838">
        <v>73</v>
      </c>
      <c r="E1838">
        <f t="shared" ca="1" si="346"/>
        <v>6141</v>
      </c>
      <c r="F1838">
        <f ca="1">(60+SUMIF(OFFSET(N1838,-$C1838+1,0,$C1838),"EN",OFFSET(O1838,-$C1838+1,0,$C1838)))*SummonTypeTable!$Q$2</f>
        <v>2453.333333333333</v>
      </c>
      <c r="G1838" t="str">
        <f ca="1">IF(C1838=1,60*SummonTypeTable!$Q$2-OFFSET(F1838,0,-1),
IF(F1838&lt;&gt;OFFSET(F1838,-1,0),OFFSET(F1838,-1,0)-OFFSET(F1838,0,-1),""))</f>
        <v/>
      </c>
      <c r="H1838" t="str">
        <f ca="1">IF(C1838=1,60*SummonTypeTable!$Q$2/OFFSET(F1838,0,-1),
IF(F1838&lt;&gt;OFFSET(F1838,-1,0),OFFSET(F1838,-1,0)/OFFSET(F1838,0,-1),""))</f>
        <v/>
      </c>
      <c r="I1838">
        <f ca="1">(60+SUMIF(OFFSET(N1838,-$C1838+1,0,$C1838),"EN",OFFSET(O1838,-$C1838+1,0,$C1838))+SUMIF(OFFSET(S1838,-$C1838+1,0,$C1838),"EN",OFFSET(T1838,-$C1838+1,0,$C1838)))*SummonTypeTable!$Q$2</f>
        <v>2453.333333333333</v>
      </c>
      <c r="J1838" t="str">
        <f ca="1">IF(C1838=1,60*SummonTypeTable!$Q$2-OFFSET(I1838,0,-4),
IF(I1838&lt;&gt;OFFSET(I1838,-1,0),OFFSET(I1838,-1,0)-OFFSET(I1838,0,-4),""))</f>
        <v/>
      </c>
      <c r="K1838" t="str">
        <f ca="1">IF(C1838=1,60*SummonTypeTable!$Q$2/OFFSET(I1838,0,-4),
IF(I1838&lt;&gt;OFFSET(I1838,-1,0),OFFSET(I1838,-1,0)/OFFSET(I1838,0,-4),""))</f>
        <v/>
      </c>
      <c r="L1838" t="str">
        <f t="shared" ca="1" si="347"/>
        <v>it</v>
      </c>
      <c r="M1838" t="s">
        <v>139</v>
      </c>
      <c r="N1838" t="s">
        <v>138</v>
      </c>
      <c r="O1838">
        <v>2</v>
      </c>
      <c r="P1838" t="str">
        <f t="shared" si="338"/>
        <v/>
      </c>
      <c r="Q1838" t="str">
        <f t="shared" ca="1" si="345"/>
        <v>cu</v>
      </c>
      <c r="R1838" t="s">
        <v>81</v>
      </c>
      <c r="S1838" t="s">
        <v>147</v>
      </c>
      <c r="T1838">
        <v>3400</v>
      </c>
      <c r="U1838" t="str">
        <f t="shared" ca="1" si="344"/>
        <v>it</v>
      </c>
      <c r="V1838" t="str">
        <f t="shared" si="339"/>
        <v>Cash_sSpellGacha</v>
      </c>
      <c r="W1838">
        <f t="shared" si="340"/>
        <v>2</v>
      </c>
      <c r="X1838" t="str">
        <f t="shared" ca="1" si="341"/>
        <v>cu</v>
      </c>
      <c r="Y1838" t="str">
        <f t="shared" si="342"/>
        <v>GO</v>
      </c>
      <c r="Z1838">
        <f t="shared" si="343"/>
        <v>3400</v>
      </c>
    </row>
    <row r="1839" spans="1:26">
      <c r="A1839" t="str">
        <f t="shared" si="348"/>
        <v>rt6</v>
      </c>
      <c r="B1839" t="str">
        <f t="shared" si="349"/>
        <v>루틴6</v>
      </c>
      <c r="C1839">
        <v>134</v>
      </c>
      <c r="D1839">
        <v>85</v>
      </c>
      <c r="E1839">
        <f t="shared" ca="1" si="346"/>
        <v>6226</v>
      </c>
      <c r="F1839">
        <f ca="1">(60+SUMIF(OFFSET(N1839,-$C1839+1,0,$C1839),"EN",OFFSET(O1839,-$C1839+1,0,$C1839)))*SummonTypeTable!$Q$2</f>
        <v>2453.333333333333</v>
      </c>
      <c r="G1839" t="str">
        <f ca="1">IF(C1839=1,60*SummonTypeTable!$Q$2-OFFSET(F1839,0,-1),
IF(F1839&lt;&gt;OFFSET(F1839,-1,0),OFFSET(F1839,-1,0)-OFFSET(F1839,0,-1),""))</f>
        <v/>
      </c>
      <c r="H1839" t="str">
        <f ca="1">IF(C1839=1,60*SummonTypeTable!$Q$2/OFFSET(F1839,0,-1),
IF(F1839&lt;&gt;OFFSET(F1839,-1,0),OFFSET(F1839,-1,0)/OFFSET(F1839,0,-1),""))</f>
        <v/>
      </c>
      <c r="I1839">
        <f ca="1">(60+SUMIF(OFFSET(N1839,-$C1839+1,0,$C1839),"EN",OFFSET(O1839,-$C1839+1,0,$C1839))+SUMIF(OFFSET(S1839,-$C1839+1,0,$C1839),"EN",OFFSET(T1839,-$C1839+1,0,$C1839)))*SummonTypeTable!$Q$2</f>
        <v>2453.333333333333</v>
      </c>
      <c r="J1839" t="str">
        <f ca="1">IF(C1839=1,60*SummonTypeTable!$Q$2-OFFSET(I1839,0,-4),
IF(I1839&lt;&gt;OFFSET(I1839,-1,0),OFFSET(I1839,-1,0)-OFFSET(I1839,0,-4),""))</f>
        <v/>
      </c>
      <c r="K1839" t="str">
        <f ca="1">IF(C1839=1,60*SummonTypeTable!$Q$2/OFFSET(I1839,0,-4),
IF(I1839&lt;&gt;OFFSET(I1839,-1,0),OFFSET(I1839,-1,0)/OFFSET(I1839,0,-4),""))</f>
        <v/>
      </c>
      <c r="L1839" t="str">
        <f t="shared" ca="1" si="347"/>
        <v>it</v>
      </c>
      <c r="M1839" t="s">
        <v>139</v>
      </c>
      <c r="N1839" t="s">
        <v>158</v>
      </c>
      <c r="O1839">
        <v>1</v>
      </c>
      <c r="P1839" t="str">
        <f t="shared" si="338"/>
        <v/>
      </c>
      <c r="Q1839" t="str">
        <f t="shared" ca="1" si="345"/>
        <v>cu</v>
      </c>
      <c r="R1839" t="s">
        <v>81</v>
      </c>
      <c r="S1839" t="s">
        <v>147</v>
      </c>
      <c r="T1839">
        <v>3425</v>
      </c>
      <c r="U1839" t="str">
        <f t="shared" ca="1" si="344"/>
        <v>it</v>
      </c>
      <c r="V1839" t="str">
        <f t="shared" si="339"/>
        <v>Cash_sEquipGacha</v>
      </c>
      <c r="W1839">
        <f t="shared" si="340"/>
        <v>1</v>
      </c>
      <c r="X1839" t="str">
        <f t="shared" ca="1" si="341"/>
        <v>cu</v>
      </c>
      <c r="Y1839" t="str">
        <f t="shared" si="342"/>
        <v>GO</v>
      </c>
      <c r="Z1839">
        <f t="shared" si="343"/>
        <v>3425</v>
      </c>
    </row>
    <row r="1840" spans="1:26">
      <c r="A1840" t="str">
        <f t="shared" si="348"/>
        <v>rt6</v>
      </c>
      <c r="B1840" t="str">
        <f t="shared" si="349"/>
        <v>루틴6</v>
      </c>
      <c r="C1840">
        <v>135</v>
      </c>
      <c r="D1840">
        <v>87</v>
      </c>
      <c r="E1840">
        <f t="shared" ca="1" si="346"/>
        <v>6313</v>
      </c>
      <c r="F1840">
        <f ca="1">(60+SUMIF(OFFSET(N1840,-$C1840+1,0,$C1840),"EN",OFFSET(O1840,-$C1840+1,0,$C1840)))*SummonTypeTable!$Q$2</f>
        <v>2453.333333333333</v>
      </c>
      <c r="G1840" t="str">
        <f ca="1">IF(C1840=1,60*SummonTypeTable!$Q$2-OFFSET(F1840,0,-1),
IF(F1840&lt;&gt;OFFSET(F1840,-1,0),OFFSET(F1840,-1,0)-OFFSET(F1840,0,-1),""))</f>
        <v/>
      </c>
      <c r="H1840" t="str">
        <f ca="1">IF(C1840=1,60*SummonTypeTable!$Q$2/OFFSET(F1840,0,-1),
IF(F1840&lt;&gt;OFFSET(F1840,-1,0),OFFSET(F1840,-1,0)/OFFSET(F1840,0,-1),""))</f>
        <v/>
      </c>
      <c r="I1840">
        <f ca="1">(60+SUMIF(OFFSET(N1840,-$C1840+1,0,$C1840),"EN",OFFSET(O1840,-$C1840+1,0,$C1840))+SUMIF(OFFSET(S1840,-$C1840+1,0,$C1840),"EN",OFFSET(T1840,-$C1840+1,0,$C1840)))*SummonTypeTable!$Q$2</f>
        <v>2453.333333333333</v>
      </c>
      <c r="J1840" t="str">
        <f ca="1">IF(C1840=1,60*SummonTypeTable!$Q$2-OFFSET(I1840,0,-4),
IF(I1840&lt;&gt;OFFSET(I1840,-1,0),OFFSET(I1840,-1,0)-OFFSET(I1840,0,-4),""))</f>
        <v/>
      </c>
      <c r="K1840" t="str">
        <f ca="1">IF(C1840=1,60*SummonTypeTable!$Q$2/OFFSET(I1840,0,-4),
IF(I1840&lt;&gt;OFFSET(I1840,-1,0),OFFSET(I1840,-1,0)/OFFSET(I1840,0,-4),""))</f>
        <v/>
      </c>
      <c r="L1840" t="str">
        <f t="shared" ca="1" si="347"/>
        <v>cu</v>
      </c>
      <c r="M1840" t="s">
        <v>81</v>
      </c>
      <c r="N1840" t="s">
        <v>147</v>
      </c>
      <c r="O1840">
        <v>6900</v>
      </c>
      <c r="P1840" t="str">
        <f t="shared" si="338"/>
        <v/>
      </c>
      <c r="Q1840" t="str">
        <f t="shared" ca="1" si="345"/>
        <v>cu</v>
      </c>
      <c r="R1840" t="s">
        <v>81</v>
      </c>
      <c r="S1840" t="s">
        <v>147</v>
      </c>
      <c r="T1840">
        <v>3450</v>
      </c>
      <c r="U1840" t="str">
        <f t="shared" ca="1" si="344"/>
        <v>cu</v>
      </c>
      <c r="V1840" t="str">
        <f t="shared" si="339"/>
        <v>GO</v>
      </c>
      <c r="W1840">
        <f t="shared" si="340"/>
        <v>6900</v>
      </c>
      <c r="X1840" t="str">
        <f t="shared" ca="1" si="341"/>
        <v>cu</v>
      </c>
      <c r="Y1840" t="str">
        <f t="shared" si="342"/>
        <v>GO</v>
      </c>
      <c r="Z1840">
        <f t="shared" si="343"/>
        <v>3450</v>
      </c>
    </row>
    <row r="1841" spans="1:26">
      <c r="A1841" t="str">
        <f t="shared" si="348"/>
        <v>rt6</v>
      </c>
      <c r="B1841" t="str">
        <f t="shared" si="349"/>
        <v>루틴6</v>
      </c>
      <c r="C1841">
        <v>136</v>
      </c>
      <c r="D1841">
        <v>39</v>
      </c>
      <c r="E1841">
        <f t="shared" ca="1" si="346"/>
        <v>6352</v>
      </c>
      <c r="F1841">
        <f ca="1">(60+SUMIF(OFFSET(N1841,-$C1841+1,0,$C1841),"EN",OFFSET(O1841,-$C1841+1,0,$C1841)))*SummonTypeTable!$Q$2</f>
        <v>2626.6666666666665</v>
      </c>
      <c r="G1841">
        <f ca="1">IF(C1841=1,60*SummonTypeTable!$Q$2-OFFSET(F1841,0,-1),
IF(F1841&lt;&gt;OFFSET(F1841,-1,0),OFFSET(F1841,-1,0)-OFFSET(F1841,0,-1),""))</f>
        <v>-3898.666666666667</v>
      </c>
      <c r="H1841">
        <f ca="1">IF(C1841=1,60*SummonTypeTable!$Q$2/OFFSET(F1841,0,-1),
IF(F1841&lt;&gt;OFFSET(F1841,-1,0),OFFSET(F1841,-1,0)/OFFSET(F1841,0,-1),""))</f>
        <v>0.38623005877413935</v>
      </c>
      <c r="I1841">
        <f ca="1">(60+SUMIF(OFFSET(N1841,-$C1841+1,0,$C1841),"EN",OFFSET(O1841,-$C1841+1,0,$C1841))+SUMIF(OFFSET(S1841,-$C1841+1,0,$C1841),"EN",OFFSET(T1841,-$C1841+1,0,$C1841)))*SummonTypeTable!$Q$2</f>
        <v>2626.6666666666665</v>
      </c>
      <c r="J1841">
        <f ca="1">IF(C1841=1,60*SummonTypeTable!$Q$2-OFFSET(I1841,0,-4),
IF(I1841&lt;&gt;OFFSET(I1841,-1,0),OFFSET(I1841,-1,0)-OFFSET(I1841,0,-4),""))</f>
        <v>-3898.666666666667</v>
      </c>
      <c r="K1841">
        <f ca="1">IF(C1841=1,60*SummonTypeTable!$Q$2/OFFSET(I1841,0,-4),
IF(I1841&lt;&gt;OFFSET(I1841,-1,0),OFFSET(I1841,-1,0)/OFFSET(I1841,0,-4),""))</f>
        <v>0.38623005877413935</v>
      </c>
      <c r="L1841" t="str">
        <f t="shared" ca="1" si="347"/>
        <v>cu</v>
      </c>
      <c r="M1841" t="s">
        <v>81</v>
      </c>
      <c r="N1841" t="s">
        <v>146</v>
      </c>
      <c r="O1841">
        <v>260</v>
      </c>
      <c r="P1841" t="str">
        <f t="shared" si="338"/>
        <v>에너지너무많음</v>
      </c>
      <c r="Q1841" t="str">
        <f t="shared" ca="1" si="345"/>
        <v>cu</v>
      </c>
      <c r="R1841" t="s">
        <v>81</v>
      </c>
      <c r="S1841" t="s">
        <v>147</v>
      </c>
      <c r="T1841">
        <v>3475</v>
      </c>
      <c r="U1841" t="str">
        <f t="shared" ca="1" si="344"/>
        <v>cu</v>
      </c>
      <c r="V1841" t="str">
        <f t="shared" si="339"/>
        <v>EN</v>
      </c>
      <c r="W1841">
        <f t="shared" si="340"/>
        <v>260</v>
      </c>
      <c r="X1841" t="str">
        <f t="shared" ca="1" si="341"/>
        <v>cu</v>
      </c>
      <c r="Y1841" t="str">
        <f t="shared" si="342"/>
        <v>GO</v>
      </c>
      <c r="Z1841">
        <f t="shared" si="343"/>
        <v>3475</v>
      </c>
    </row>
    <row r="1842" spans="1:26">
      <c r="A1842" t="str">
        <f t="shared" si="348"/>
        <v>rt6</v>
      </c>
      <c r="B1842" t="str">
        <f t="shared" si="349"/>
        <v>루틴6</v>
      </c>
      <c r="C1842">
        <v>137</v>
      </c>
      <c r="D1842">
        <v>85</v>
      </c>
      <c r="E1842">
        <f t="shared" ca="1" si="346"/>
        <v>6437</v>
      </c>
      <c r="F1842">
        <f ca="1">(60+SUMIF(OFFSET(N1842,-$C1842+1,0,$C1842),"EN",OFFSET(O1842,-$C1842+1,0,$C1842)))*SummonTypeTable!$Q$2</f>
        <v>2626.6666666666665</v>
      </c>
      <c r="G1842" t="str">
        <f ca="1">IF(C1842=1,60*SummonTypeTable!$Q$2-OFFSET(F1842,0,-1),
IF(F1842&lt;&gt;OFFSET(F1842,-1,0),OFFSET(F1842,-1,0)-OFFSET(F1842,0,-1),""))</f>
        <v/>
      </c>
      <c r="H1842" t="str">
        <f ca="1">IF(C1842=1,60*SummonTypeTable!$Q$2/OFFSET(F1842,0,-1),
IF(F1842&lt;&gt;OFFSET(F1842,-1,0),OFFSET(F1842,-1,0)/OFFSET(F1842,0,-1),""))</f>
        <v/>
      </c>
      <c r="I1842">
        <f ca="1">(60+SUMIF(OFFSET(N1842,-$C1842+1,0,$C1842),"EN",OFFSET(O1842,-$C1842+1,0,$C1842))+SUMIF(OFFSET(S1842,-$C1842+1,0,$C1842),"EN",OFFSET(T1842,-$C1842+1,0,$C1842)))*SummonTypeTable!$Q$2</f>
        <v>2626.6666666666665</v>
      </c>
      <c r="J1842" t="str">
        <f ca="1">IF(C1842=1,60*SummonTypeTable!$Q$2-OFFSET(I1842,0,-4),
IF(I1842&lt;&gt;OFFSET(I1842,-1,0),OFFSET(I1842,-1,0)-OFFSET(I1842,0,-4),""))</f>
        <v/>
      </c>
      <c r="K1842" t="str">
        <f ca="1">IF(C1842=1,60*SummonTypeTable!$Q$2/OFFSET(I1842,0,-4),
IF(I1842&lt;&gt;OFFSET(I1842,-1,0),OFFSET(I1842,-1,0)/OFFSET(I1842,0,-4),""))</f>
        <v/>
      </c>
      <c r="L1842" t="str">
        <f t="shared" ca="1" si="347"/>
        <v>cu</v>
      </c>
      <c r="M1842" t="s">
        <v>81</v>
      </c>
      <c r="N1842" t="s">
        <v>147</v>
      </c>
      <c r="O1842">
        <v>7000</v>
      </c>
      <c r="P1842" t="str">
        <f t="shared" si="338"/>
        <v/>
      </c>
      <c r="Q1842" t="str">
        <f t="shared" ca="1" si="345"/>
        <v>cu</v>
      </c>
      <c r="R1842" t="s">
        <v>81</v>
      </c>
      <c r="S1842" t="s">
        <v>147</v>
      </c>
      <c r="T1842">
        <v>3500</v>
      </c>
      <c r="U1842" t="str">
        <f t="shared" ca="1" si="344"/>
        <v>cu</v>
      </c>
      <c r="V1842" t="str">
        <f t="shared" si="339"/>
        <v>GO</v>
      </c>
      <c r="W1842">
        <f t="shared" si="340"/>
        <v>7000</v>
      </c>
      <c r="X1842" t="str">
        <f t="shared" ca="1" si="341"/>
        <v>cu</v>
      </c>
      <c r="Y1842" t="str">
        <f t="shared" si="342"/>
        <v>GO</v>
      </c>
      <c r="Z1842">
        <f t="shared" si="343"/>
        <v>3500</v>
      </c>
    </row>
    <row r="1843" spans="1:26">
      <c r="A1843" t="str">
        <f t="shared" si="348"/>
        <v>rt6</v>
      </c>
      <c r="B1843" t="str">
        <f t="shared" si="349"/>
        <v>루틴6</v>
      </c>
      <c r="C1843">
        <v>138</v>
      </c>
      <c r="D1843">
        <v>123</v>
      </c>
      <c r="E1843">
        <f t="shared" ca="1" si="346"/>
        <v>6560</v>
      </c>
      <c r="F1843">
        <f ca="1">(60+SUMIF(OFFSET(N1843,-$C1843+1,0,$C1843),"EN",OFFSET(O1843,-$C1843+1,0,$C1843)))*SummonTypeTable!$Q$2</f>
        <v>2626.6666666666665</v>
      </c>
      <c r="G1843" t="str">
        <f ca="1">IF(C1843=1,60*SummonTypeTable!$Q$2-OFFSET(F1843,0,-1),
IF(F1843&lt;&gt;OFFSET(F1843,-1,0),OFFSET(F1843,-1,0)-OFFSET(F1843,0,-1),""))</f>
        <v/>
      </c>
      <c r="H1843" t="str">
        <f ca="1">IF(C1843=1,60*SummonTypeTable!$Q$2/OFFSET(F1843,0,-1),
IF(F1843&lt;&gt;OFFSET(F1843,-1,0),OFFSET(F1843,-1,0)/OFFSET(F1843,0,-1),""))</f>
        <v/>
      </c>
      <c r="I1843">
        <f ca="1">(60+SUMIF(OFFSET(N1843,-$C1843+1,0,$C1843),"EN",OFFSET(O1843,-$C1843+1,0,$C1843))+SUMIF(OFFSET(S1843,-$C1843+1,0,$C1843),"EN",OFFSET(T1843,-$C1843+1,0,$C1843)))*SummonTypeTable!$Q$2</f>
        <v>2626.6666666666665</v>
      </c>
      <c r="J1843" t="str">
        <f ca="1">IF(C1843=1,60*SummonTypeTable!$Q$2-OFFSET(I1843,0,-4),
IF(I1843&lt;&gt;OFFSET(I1843,-1,0),OFFSET(I1843,-1,0)-OFFSET(I1843,0,-4),""))</f>
        <v/>
      </c>
      <c r="K1843" t="str">
        <f ca="1">IF(C1843=1,60*SummonTypeTable!$Q$2/OFFSET(I1843,0,-4),
IF(I1843&lt;&gt;OFFSET(I1843,-1,0),OFFSET(I1843,-1,0)/OFFSET(I1843,0,-4),""))</f>
        <v/>
      </c>
      <c r="L1843" t="str">
        <f t="shared" ca="1" si="347"/>
        <v>it</v>
      </c>
      <c r="M1843" t="s">
        <v>139</v>
      </c>
      <c r="N1843" t="s">
        <v>138</v>
      </c>
      <c r="O1843">
        <v>10</v>
      </c>
      <c r="P1843" t="str">
        <f t="shared" si="338"/>
        <v/>
      </c>
      <c r="Q1843" t="str">
        <f t="shared" ca="1" si="345"/>
        <v>cu</v>
      </c>
      <c r="R1843" t="s">
        <v>81</v>
      </c>
      <c r="S1843" t="s">
        <v>147</v>
      </c>
      <c r="T1843">
        <v>3525</v>
      </c>
      <c r="U1843" t="str">
        <f t="shared" ca="1" si="344"/>
        <v>it</v>
      </c>
      <c r="V1843" t="str">
        <f t="shared" si="339"/>
        <v>Cash_sSpellGacha</v>
      </c>
      <c r="W1843">
        <f t="shared" si="340"/>
        <v>10</v>
      </c>
      <c r="X1843" t="str">
        <f t="shared" ca="1" si="341"/>
        <v>cu</v>
      </c>
      <c r="Y1843" t="str">
        <f t="shared" si="342"/>
        <v>GO</v>
      </c>
      <c r="Z1843">
        <f t="shared" si="343"/>
        <v>3525</v>
      </c>
    </row>
    <row r="1844" spans="1:26">
      <c r="A1844" t="str">
        <f t="shared" si="348"/>
        <v>rt6</v>
      </c>
      <c r="B1844" t="str">
        <f t="shared" si="349"/>
        <v>루틴6</v>
      </c>
      <c r="C1844">
        <v>139</v>
      </c>
      <c r="D1844">
        <v>119</v>
      </c>
      <c r="E1844">
        <f t="shared" ca="1" si="346"/>
        <v>6679</v>
      </c>
      <c r="F1844">
        <f ca="1">(60+SUMIF(OFFSET(N1844,-$C1844+1,0,$C1844),"EN",OFFSET(O1844,-$C1844+1,0,$C1844)))*SummonTypeTable!$Q$2</f>
        <v>2626.6666666666665</v>
      </c>
      <c r="G1844" t="str">
        <f ca="1">IF(C1844=1,60*SummonTypeTable!$Q$2-OFFSET(F1844,0,-1),
IF(F1844&lt;&gt;OFFSET(F1844,-1,0),OFFSET(F1844,-1,0)-OFFSET(F1844,0,-1),""))</f>
        <v/>
      </c>
      <c r="H1844" t="str">
        <f ca="1">IF(C1844=1,60*SummonTypeTable!$Q$2/OFFSET(F1844,0,-1),
IF(F1844&lt;&gt;OFFSET(F1844,-1,0),OFFSET(F1844,-1,0)/OFFSET(F1844,0,-1),""))</f>
        <v/>
      </c>
      <c r="I1844">
        <f ca="1">(60+SUMIF(OFFSET(N1844,-$C1844+1,0,$C1844),"EN",OFFSET(O1844,-$C1844+1,0,$C1844))+SUMIF(OFFSET(S1844,-$C1844+1,0,$C1844),"EN",OFFSET(T1844,-$C1844+1,0,$C1844)))*SummonTypeTable!$Q$2</f>
        <v>2626.6666666666665</v>
      </c>
      <c r="J1844" t="str">
        <f ca="1">IF(C1844=1,60*SummonTypeTable!$Q$2-OFFSET(I1844,0,-4),
IF(I1844&lt;&gt;OFFSET(I1844,-1,0),OFFSET(I1844,-1,0)-OFFSET(I1844,0,-4),""))</f>
        <v/>
      </c>
      <c r="K1844" t="str">
        <f ca="1">IF(C1844=1,60*SummonTypeTable!$Q$2/OFFSET(I1844,0,-4),
IF(I1844&lt;&gt;OFFSET(I1844,-1,0),OFFSET(I1844,-1,0)/OFFSET(I1844,0,-4),""))</f>
        <v/>
      </c>
      <c r="L1844" t="str">
        <f t="shared" ca="1" si="347"/>
        <v>cu</v>
      </c>
      <c r="M1844" t="s">
        <v>81</v>
      </c>
      <c r="N1844" t="s">
        <v>147</v>
      </c>
      <c r="O1844">
        <v>7100</v>
      </c>
      <c r="P1844" t="str">
        <f t="shared" si="338"/>
        <v/>
      </c>
      <c r="Q1844" t="str">
        <f t="shared" ca="1" si="345"/>
        <v>cu</v>
      </c>
      <c r="R1844" t="s">
        <v>81</v>
      </c>
      <c r="S1844" t="s">
        <v>147</v>
      </c>
      <c r="T1844">
        <v>3550</v>
      </c>
      <c r="U1844" t="str">
        <f t="shared" ca="1" si="344"/>
        <v>cu</v>
      </c>
      <c r="V1844" t="str">
        <f t="shared" si="339"/>
        <v>GO</v>
      </c>
      <c r="W1844">
        <f t="shared" si="340"/>
        <v>7100</v>
      </c>
      <c r="X1844" t="str">
        <f t="shared" ca="1" si="341"/>
        <v>cu</v>
      </c>
      <c r="Y1844" t="str">
        <f t="shared" si="342"/>
        <v>GO</v>
      </c>
      <c r="Z1844">
        <f t="shared" si="343"/>
        <v>3550</v>
      </c>
    </row>
    <row r="1845" spans="1:26">
      <c r="A1845" t="str">
        <f t="shared" si="348"/>
        <v>rt6</v>
      </c>
      <c r="B1845" t="str">
        <f t="shared" si="349"/>
        <v>루틴6</v>
      </c>
      <c r="C1845">
        <v>140</v>
      </c>
      <c r="D1845">
        <v>97</v>
      </c>
      <c r="E1845">
        <f t="shared" ca="1" si="346"/>
        <v>6776</v>
      </c>
      <c r="F1845">
        <f ca="1">(60+SUMIF(OFFSET(N1845,-$C1845+1,0,$C1845),"EN",OFFSET(O1845,-$C1845+1,0,$C1845)))*SummonTypeTable!$Q$2</f>
        <v>2626.6666666666665</v>
      </c>
      <c r="G1845" t="str">
        <f ca="1">IF(C1845=1,60*SummonTypeTable!$Q$2-OFFSET(F1845,0,-1),
IF(F1845&lt;&gt;OFFSET(F1845,-1,0),OFFSET(F1845,-1,0)-OFFSET(F1845,0,-1),""))</f>
        <v/>
      </c>
      <c r="H1845" t="str">
        <f ca="1">IF(C1845=1,60*SummonTypeTable!$Q$2/OFFSET(F1845,0,-1),
IF(F1845&lt;&gt;OFFSET(F1845,-1,0),OFFSET(F1845,-1,0)/OFFSET(F1845,0,-1),""))</f>
        <v/>
      </c>
      <c r="I1845">
        <f ca="1">(60+SUMIF(OFFSET(N1845,-$C1845+1,0,$C1845),"EN",OFFSET(O1845,-$C1845+1,0,$C1845))+SUMIF(OFFSET(S1845,-$C1845+1,0,$C1845),"EN",OFFSET(T1845,-$C1845+1,0,$C1845)))*SummonTypeTable!$Q$2</f>
        <v>2626.6666666666665</v>
      </c>
      <c r="J1845" t="str">
        <f ca="1">IF(C1845=1,60*SummonTypeTable!$Q$2-OFFSET(I1845,0,-4),
IF(I1845&lt;&gt;OFFSET(I1845,-1,0),OFFSET(I1845,-1,0)-OFFSET(I1845,0,-4),""))</f>
        <v/>
      </c>
      <c r="K1845" t="str">
        <f ca="1">IF(C1845=1,60*SummonTypeTable!$Q$2/OFFSET(I1845,0,-4),
IF(I1845&lt;&gt;OFFSET(I1845,-1,0),OFFSET(I1845,-1,0)/OFFSET(I1845,0,-4),""))</f>
        <v/>
      </c>
      <c r="L1845" t="str">
        <f t="shared" ca="1" si="347"/>
        <v>cu</v>
      </c>
      <c r="M1845" t="s">
        <v>81</v>
      </c>
      <c r="N1845" t="s">
        <v>153</v>
      </c>
      <c r="O1845">
        <v>24</v>
      </c>
      <c r="P1845" t="str">
        <f t="shared" si="338"/>
        <v/>
      </c>
      <c r="Q1845" t="str">
        <f t="shared" ca="1" si="345"/>
        <v>cu</v>
      </c>
      <c r="R1845" t="s">
        <v>81</v>
      </c>
      <c r="S1845" t="s">
        <v>153</v>
      </c>
      <c r="T1845">
        <v>8</v>
      </c>
      <c r="U1845" t="str">
        <f t="shared" ca="1" si="344"/>
        <v>cu</v>
      </c>
      <c r="V1845" t="str">
        <f t="shared" si="339"/>
        <v>DI</v>
      </c>
      <c r="W1845">
        <f t="shared" si="340"/>
        <v>24</v>
      </c>
      <c r="X1845" t="str">
        <f t="shared" ca="1" si="341"/>
        <v>cu</v>
      </c>
      <c r="Y1845" t="str">
        <f t="shared" si="342"/>
        <v>DI</v>
      </c>
      <c r="Z1845">
        <f t="shared" si="343"/>
        <v>8</v>
      </c>
    </row>
    <row r="1846" spans="1:26">
      <c r="A1846" t="str">
        <f t="shared" si="348"/>
        <v>rt6</v>
      </c>
      <c r="B1846" t="str">
        <f t="shared" si="349"/>
        <v>루틴6</v>
      </c>
      <c r="C1846">
        <v>141</v>
      </c>
      <c r="D1846">
        <v>42</v>
      </c>
      <c r="E1846">
        <f t="shared" ca="1" si="346"/>
        <v>6818</v>
      </c>
      <c r="F1846">
        <f ca="1">(60+SUMIF(OFFSET(N1846,-$C1846+1,0,$C1846),"EN",OFFSET(O1846,-$C1846+1,0,$C1846)))*SummonTypeTable!$Q$2</f>
        <v>2626.6666666666665</v>
      </c>
      <c r="G1846" t="str">
        <f ca="1">IF(C1846=1,60*SummonTypeTable!$Q$2-OFFSET(F1846,0,-1),
IF(F1846&lt;&gt;OFFSET(F1846,-1,0),OFFSET(F1846,-1,0)-OFFSET(F1846,0,-1),""))</f>
        <v/>
      </c>
      <c r="H1846" t="str">
        <f ca="1">IF(C1846=1,60*SummonTypeTable!$Q$2/OFFSET(F1846,0,-1),
IF(F1846&lt;&gt;OFFSET(F1846,-1,0),OFFSET(F1846,-1,0)/OFFSET(F1846,0,-1),""))</f>
        <v/>
      </c>
      <c r="I1846">
        <f ca="1">(60+SUMIF(OFFSET(N1846,-$C1846+1,0,$C1846),"EN",OFFSET(O1846,-$C1846+1,0,$C1846))+SUMIF(OFFSET(S1846,-$C1846+1,0,$C1846),"EN",OFFSET(T1846,-$C1846+1,0,$C1846)))*SummonTypeTable!$Q$2</f>
        <v>2626.6666666666665</v>
      </c>
      <c r="J1846" t="str">
        <f ca="1">IF(C1846=1,60*SummonTypeTable!$Q$2-OFFSET(I1846,0,-4),
IF(I1846&lt;&gt;OFFSET(I1846,-1,0),OFFSET(I1846,-1,0)-OFFSET(I1846,0,-4),""))</f>
        <v/>
      </c>
      <c r="K1846" t="str">
        <f ca="1">IF(C1846=1,60*SummonTypeTable!$Q$2/OFFSET(I1846,0,-4),
IF(I1846&lt;&gt;OFFSET(I1846,-1,0),OFFSET(I1846,-1,0)/OFFSET(I1846,0,-4),""))</f>
        <v/>
      </c>
      <c r="L1846" t="str">
        <f t="shared" ca="1" si="347"/>
        <v>it</v>
      </c>
      <c r="M1846" t="s">
        <v>139</v>
      </c>
      <c r="N1846" t="s">
        <v>140</v>
      </c>
      <c r="O1846">
        <v>1</v>
      </c>
      <c r="P1846" t="str">
        <f t="shared" si="338"/>
        <v/>
      </c>
      <c r="Q1846" t="str">
        <f t="shared" ca="1" si="345"/>
        <v>cu</v>
      </c>
      <c r="R1846" t="s">
        <v>81</v>
      </c>
      <c r="S1846" t="s">
        <v>147</v>
      </c>
      <c r="T1846">
        <v>3600</v>
      </c>
      <c r="U1846" t="str">
        <f t="shared" ca="1" si="344"/>
        <v>it</v>
      </c>
      <c r="V1846" t="str">
        <f t="shared" si="339"/>
        <v>Cash_sCharacterGacha</v>
      </c>
      <c r="W1846">
        <f t="shared" si="340"/>
        <v>1</v>
      </c>
      <c r="X1846" t="str">
        <f t="shared" ca="1" si="341"/>
        <v>cu</v>
      </c>
      <c r="Y1846" t="str">
        <f t="shared" si="342"/>
        <v>GO</v>
      </c>
      <c r="Z1846">
        <f t="shared" si="343"/>
        <v>3600</v>
      </c>
    </row>
    <row r="1847" spans="1:26">
      <c r="A1847" t="str">
        <f t="shared" si="348"/>
        <v>rt6</v>
      </c>
      <c r="B1847" t="str">
        <f t="shared" si="349"/>
        <v>루틴6</v>
      </c>
      <c r="C1847">
        <v>142</v>
      </c>
      <c r="D1847">
        <v>104</v>
      </c>
      <c r="E1847">
        <f t="shared" ca="1" si="346"/>
        <v>6922</v>
      </c>
      <c r="F1847">
        <f ca="1">(60+SUMIF(OFFSET(N1847,-$C1847+1,0,$C1847),"EN",OFFSET(O1847,-$C1847+1,0,$C1847)))*SummonTypeTable!$Q$2</f>
        <v>2626.6666666666665</v>
      </c>
      <c r="G1847" t="str">
        <f ca="1">IF(C1847=1,60*SummonTypeTable!$Q$2-OFFSET(F1847,0,-1),
IF(F1847&lt;&gt;OFFSET(F1847,-1,0),OFFSET(F1847,-1,0)-OFFSET(F1847,0,-1),""))</f>
        <v/>
      </c>
      <c r="H1847" t="str">
        <f ca="1">IF(C1847=1,60*SummonTypeTable!$Q$2/OFFSET(F1847,0,-1),
IF(F1847&lt;&gt;OFFSET(F1847,-1,0),OFFSET(F1847,-1,0)/OFFSET(F1847,0,-1),""))</f>
        <v/>
      </c>
      <c r="I1847">
        <f ca="1">(60+SUMIF(OFFSET(N1847,-$C1847+1,0,$C1847),"EN",OFFSET(O1847,-$C1847+1,0,$C1847))+SUMIF(OFFSET(S1847,-$C1847+1,0,$C1847),"EN",OFFSET(T1847,-$C1847+1,0,$C1847)))*SummonTypeTable!$Q$2</f>
        <v>2626.6666666666665</v>
      </c>
      <c r="J1847" t="str">
        <f ca="1">IF(C1847=1,60*SummonTypeTable!$Q$2-OFFSET(I1847,0,-4),
IF(I1847&lt;&gt;OFFSET(I1847,-1,0),OFFSET(I1847,-1,0)-OFFSET(I1847,0,-4),""))</f>
        <v/>
      </c>
      <c r="K1847" t="str">
        <f ca="1">IF(C1847=1,60*SummonTypeTable!$Q$2/OFFSET(I1847,0,-4),
IF(I1847&lt;&gt;OFFSET(I1847,-1,0),OFFSET(I1847,-1,0)/OFFSET(I1847,0,-4),""))</f>
        <v/>
      </c>
      <c r="L1847" t="str">
        <f t="shared" ca="1" si="347"/>
        <v>cu</v>
      </c>
      <c r="M1847" t="s">
        <v>81</v>
      </c>
      <c r="N1847" t="s">
        <v>147</v>
      </c>
      <c r="O1847">
        <v>7250</v>
      </c>
      <c r="P1847" t="str">
        <f t="shared" ref="P1847:P1931" si="350">IF(M1847="장비1상자",
  IF(OR(N1847&gt;3,O1847&gt;5),"장비이상",""),
IF(N1847="GO",
  IF(O1847&lt;100,"골드이상",""),
IF(N1847="EN",
  IF(O1847&gt;29,"에너지너무많음",
  IF(O1847&gt;9,"에너지다소많음","")),"")))</f>
        <v/>
      </c>
      <c r="Q1847" t="str">
        <f t="shared" ca="1" si="345"/>
        <v>cu</v>
      </c>
      <c r="R1847" t="s">
        <v>81</v>
      </c>
      <c r="S1847" t="s">
        <v>147</v>
      </c>
      <c r="T1847">
        <v>3625</v>
      </c>
      <c r="U1847" t="str">
        <f t="shared" ca="1" si="344"/>
        <v>cu</v>
      </c>
      <c r="V1847" t="str">
        <f t="shared" ref="V1847:V1931" si="351">IF(LEN(N1847)=0,"",N1847)</f>
        <v>GO</v>
      </c>
      <c r="W1847">
        <f t="shared" ref="W1847:W1931" si="352">IF(LEN(O1847)=0,"",O1847)</f>
        <v>7250</v>
      </c>
      <c r="X1847" t="str">
        <f t="shared" ref="X1847:X1931" ca="1" si="353">IF(LEN(Q1847)=0,"",Q1847)</f>
        <v>cu</v>
      </c>
      <c r="Y1847" t="str">
        <f t="shared" ref="Y1847:Y1931" si="354">IF(LEN(S1847)=0,"",S1847)</f>
        <v>GO</v>
      </c>
      <c r="Z1847">
        <f t="shared" ref="Z1847:Z1931" si="355">IF(LEN(T1847)=0,"",T1847)</f>
        <v>3625</v>
      </c>
    </row>
    <row r="1848" spans="1:26">
      <c r="A1848" t="str">
        <f t="shared" si="348"/>
        <v>rt6</v>
      </c>
      <c r="B1848" t="str">
        <f t="shared" si="349"/>
        <v>루틴6</v>
      </c>
      <c r="C1848">
        <v>143</v>
      </c>
      <c r="D1848">
        <v>298</v>
      </c>
      <c r="E1848">
        <f t="shared" ca="1" si="346"/>
        <v>7220</v>
      </c>
      <c r="F1848">
        <f ca="1">(60+SUMIF(OFFSET(N1848,-$C1848+1,0,$C1848),"EN",OFFSET(O1848,-$C1848+1,0,$C1848)))*SummonTypeTable!$Q$2</f>
        <v>2786.6666666666665</v>
      </c>
      <c r="G1848">
        <f ca="1">IF(C1848=1,60*SummonTypeTable!$Q$2-OFFSET(F1848,0,-1),
IF(F1848&lt;&gt;OFFSET(F1848,-1,0),OFFSET(F1848,-1,0)-OFFSET(F1848,0,-1),""))</f>
        <v>-4593.3333333333339</v>
      </c>
      <c r="H1848">
        <f ca="1">IF(C1848=1,60*SummonTypeTable!$Q$2/OFFSET(F1848,0,-1),
IF(F1848&lt;&gt;OFFSET(F1848,-1,0),OFFSET(F1848,-1,0)/OFFSET(F1848,0,-1),""))</f>
        <v>0.36380424746075712</v>
      </c>
      <c r="I1848">
        <f ca="1">(60+SUMIF(OFFSET(N1848,-$C1848+1,0,$C1848),"EN",OFFSET(O1848,-$C1848+1,0,$C1848))+SUMIF(OFFSET(S1848,-$C1848+1,0,$C1848),"EN",OFFSET(T1848,-$C1848+1,0,$C1848)))*SummonTypeTable!$Q$2</f>
        <v>2786.6666666666665</v>
      </c>
      <c r="J1848">
        <f ca="1">IF(C1848=1,60*SummonTypeTable!$Q$2-OFFSET(I1848,0,-4),
IF(I1848&lt;&gt;OFFSET(I1848,-1,0),OFFSET(I1848,-1,0)-OFFSET(I1848,0,-4),""))</f>
        <v>-4593.3333333333339</v>
      </c>
      <c r="K1848">
        <f ca="1">IF(C1848=1,60*SummonTypeTable!$Q$2/OFFSET(I1848,0,-4),
IF(I1848&lt;&gt;OFFSET(I1848,-1,0),OFFSET(I1848,-1,0)/OFFSET(I1848,0,-4),""))</f>
        <v>0.36380424746075712</v>
      </c>
      <c r="L1848" t="str">
        <f t="shared" ca="1" si="347"/>
        <v>cu</v>
      </c>
      <c r="M1848" t="s">
        <v>81</v>
      </c>
      <c r="N1848" t="s">
        <v>146</v>
      </c>
      <c r="O1848">
        <v>240</v>
      </c>
      <c r="P1848" t="str">
        <f t="shared" si="350"/>
        <v>에너지너무많음</v>
      </c>
      <c r="Q1848" t="str">
        <f t="shared" ca="1" si="345"/>
        <v>cu</v>
      </c>
      <c r="R1848" t="s">
        <v>81</v>
      </c>
      <c r="S1848" t="s">
        <v>147</v>
      </c>
      <c r="T1848">
        <v>3650</v>
      </c>
      <c r="U1848" t="str">
        <f t="shared" ca="1" si="344"/>
        <v>cu</v>
      </c>
      <c r="V1848" t="str">
        <f t="shared" si="351"/>
        <v>EN</v>
      </c>
      <c r="W1848">
        <f t="shared" si="352"/>
        <v>240</v>
      </c>
      <c r="X1848" t="str">
        <f t="shared" ca="1" si="353"/>
        <v>cu</v>
      </c>
      <c r="Y1848" t="str">
        <f t="shared" si="354"/>
        <v>GO</v>
      </c>
      <c r="Z1848">
        <f t="shared" si="355"/>
        <v>3650</v>
      </c>
    </row>
    <row r="1849" spans="1:26">
      <c r="A1849" t="str">
        <f t="shared" si="348"/>
        <v>rt6</v>
      </c>
      <c r="B1849" t="str">
        <f t="shared" si="349"/>
        <v>루틴6</v>
      </c>
      <c r="C1849">
        <v>144</v>
      </c>
      <c r="D1849">
        <v>92</v>
      </c>
      <c r="E1849">
        <f t="shared" ca="1" si="346"/>
        <v>7312</v>
      </c>
      <c r="F1849">
        <f ca="1">(60+SUMIF(OFFSET(N1849,-$C1849+1,0,$C1849),"EN",OFFSET(O1849,-$C1849+1,0,$C1849)))*SummonTypeTable!$Q$2</f>
        <v>2786.6666666666665</v>
      </c>
      <c r="G1849" t="str">
        <f ca="1">IF(C1849=1,60*SummonTypeTable!$Q$2-OFFSET(F1849,0,-1),
IF(F1849&lt;&gt;OFFSET(F1849,-1,0),OFFSET(F1849,-1,0)-OFFSET(F1849,0,-1),""))</f>
        <v/>
      </c>
      <c r="H1849" t="str">
        <f ca="1">IF(C1849=1,60*SummonTypeTable!$Q$2/OFFSET(F1849,0,-1),
IF(F1849&lt;&gt;OFFSET(F1849,-1,0),OFFSET(F1849,-1,0)/OFFSET(F1849,0,-1),""))</f>
        <v/>
      </c>
      <c r="I1849">
        <f ca="1">(60+SUMIF(OFFSET(N1849,-$C1849+1,0,$C1849),"EN",OFFSET(O1849,-$C1849+1,0,$C1849))+SUMIF(OFFSET(S1849,-$C1849+1,0,$C1849),"EN",OFFSET(T1849,-$C1849+1,0,$C1849)))*SummonTypeTable!$Q$2</f>
        <v>2786.6666666666665</v>
      </c>
      <c r="J1849" t="str">
        <f ca="1">IF(C1849=1,60*SummonTypeTable!$Q$2-OFFSET(I1849,0,-4),
IF(I1849&lt;&gt;OFFSET(I1849,-1,0),OFFSET(I1849,-1,0)-OFFSET(I1849,0,-4),""))</f>
        <v/>
      </c>
      <c r="K1849" t="str">
        <f ca="1">IF(C1849=1,60*SummonTypeTable!$Q$2/OFFSET(I1849,0,-4),
IF(I1849&lt;&gt;OFFSET(I1849,-1,0),OFFSET(I1849,-1,0)/OFFSET(I1849,0,-4),""))</f>
        <v/>
      </c>
      <c r="L1849" t="str">
        <f t="shared" ca="1" si="347"/>
        <v>it</v>
      </c>
      <c r="M1849" t="s">
        <v>139</v>
      </c>
      <c r="N1849" t="s">
        <v>158</v>
      </c>
      <c r="O1849">
        <v>1</v>
      </c>
      <c r="P1849" t="str">
        <f t="shared" si="350"/>
        <v/>
      </c>
      <c r="Q1849" t="str">
        <f t="shared" ca="1" si="345"/>
        <v>cu</v>
      </c>
      <c r="R1849" t="s">
        <v>81</v>
      </c>
      <c r="S1849" t="s">
        <v>147</v>
      </c>
      <c r="T1849">
        <v>3675</v>
      </c>
      <c r="U1849" t="str">
        <f t="shared" ca="1" si="344"/>
        <v>it</v>
      </c>
      <c r="V1849" t="str">
        <f t="shared" si="351"/>
        <v>Cash_sEquipGacha</v>
      </c>
      <c r="W1849">
        <f t="shared" si="352"/>
        <v>1</v>
      </c>
      <c r="X1849" t="str">
        <f t="shared" ca="1" si="353"/>
        <v>cu</v>
      </c>
      <c r="Y1849" t="str">
        <f t="shared" si="354"/>
        <v>GO</v>
      </c>
      <c r="Z1849">
        <f t="shared" si="355"/>
        <v>3675</v>
      </c>
    </row>
    <row r="1850" spans="1:26">
      <c r="A1850" t="str">
        <f t="shared" si="348"/>
        <v>rt6</v>
      </c>
      <c r="B1850" t="str">
        <f t="shared" si="349"/>
        <v>루틴6</v>
      </c>
      <c r="C1850">
        <v>145</v>
      </c>
      <c r="D1850">
        <v>175</v>
      </c>
      <c r="E1850">
        <f t="shared" ca="1" si="346"/>
        <v>7487</v>
      </c>
      <c r="F1850">
        <f ca="1">(60+SUMIF(OFFSET(N1850,-$C1850+1,0,$C1850),"EN",OFFSET(O1850,-$C1850+1,0,$C1850)))*SummonTypeTable!$Q$2</f>
        <v>2786.6666666666665</v>
      </c>
      <c r="G1850" t="str">
        <f ca="1">IF(C1850=1,60*SummonTypeTable!$Q$2-OFFSET(F1850,0,-1),
IF(F1850&lt;&gt;OFFSET(F1850,-1,0),OFFSET(F1850,-1,0)-OFFSET(F1850,0,-1),""))</f>
        <v/>
      </c>
      <c r="H1850" t="str">
        <f ca="1">IF(C1850=1,60*SummonTypeTable!$Q$2/OFFSET(F1850,0,-1),
IF(F1850&lt;&gt;OFFSET(F1850,-1,0),OFFSET(F1850,-1,0)/OFFSET(F1850,0,-1),""))</f>
        <v/>
      </c>
      <c r="I1850">
        <f ca="1">(60+SUMIF(OFFSET(N1850,-$C1850+1,0,$C1850),"EN",OFFSET(O1850,-$C1850+1,0,$C1850))+SUMIF(OFFSET(S1850,-$C1850+1,0,$C1850),"EN",OFFSET(T1850,-$C1850+1,0,$C1850)))*SummonTypeTable!$Q$2</f>
        <v>2786.6666666666665</v>
      </c>
      <c r="J1850" t="str">
        <f ca="1">IF(C1850=1,60*SummonTypeTable!$Q$2-OFFSET(I1850,0,-4),
IF(I1850&lt;&gt;OFFSET(I1850,-1,0),OFFSET(I1850,-1,0)-OFFSET(I1850,0,-4),""))</f>
        <v/>
      </c>
      <c r="K1850" t="str">
        <f ca="1">IF(C1850=1,60*SummonTypeTable!$Q$2/OFFSET(I1850,0,-4),
IF(I1850&lt;&gt;OFFSET(I1850,-1,0),OFFSET(I1850,-1,0)/OFFSET(I1850,0,-4),""))</f>
        <v/>
      </c>
      <c r="L1850" t="str">
        <f t="shared" ca="1" si="347"/>
        <v>cu</v>
      </c>
      <c r="M1850" t="s">
        <v>81</v>
      </c>
      <c r="N1850" t="s">
        <v>147</v>
      </c>
      <c r="O1850">
        <v>7400</v>
      </c>
      <c r="P1850" t="str">
        <f t="shared" si="350"/>
        <v/>
      </c>
      <c r="Q1850" t="str">
        <f t="shared" ca="1" si="345"/>
        <v>cu</v>
      </c>
      <c r="R1850" t="s">
        <v>81</v>
      </c>
      <c r="S1850" t="s">
        <v>147</v>
      </c>
      <c r="T1850">
        <v>3700</v>
      </c>
      <c r="U1850" t="str">
        <f t="shared" ca="1" si="344"/>
        <v>cu</v>
      </c>
      <c r="V1850" t="str">
        <f t="shared" si="351"/>
        <v>GO</v>
      </c>
      <c r="W1850">
        <f t="shared" si="352"/>
        <v>7400</v>
      </c>
      <c r="X1850" t="str">
        <f t="shared" ca="1" si="353"/>
        <v>cu</v>
      </c>
      <c r="Y1850" t="str">
        <f t="shared" si="354"/>
        <v>GO</v>
      </c>
      <c r="Z1850">
        <f t="shared" si="355"/>
        <v>3700</v>
      </c>
    </row>
    <row r="1851" spans="1:26">
      <c r="A1851" t="str">
        <f t="shared" si="348"/>
        <v>rt6</v>
      </c>
      <c r="B1851" t="str">
        <f t="shared" si="349"/>
        <v>루틴6</v>
      </c>
      <c r="C1851">
        <v>146</v>
      </c>
      <c r="D1851">
        <v>197</v>
      </c>
      <c r="E1851">
        <f t="shared" ca="1" si="346"/>
        <v>7684</v>
      </c>
      <c r="F1851">
        <f ca="1">(60+SUMIF(OFFSET(N1851,-$C1851+1,0,$C1851),"EN",OFFSET(O1851,-$C1851+1,0,$C1851)))*SummonTypeTable!$Q$2</f>
        <v>2963.333333333333</v>
      </c>
      <c r="G1851">
        <f ca="1">IF(C1851=1,60*SummonTypeTable!$Q$2-OFFSET(F1851,0,-1),
IF(F1851&lt;&gt;OFFSET(F1851,-1,0),OFFSET(F1851,-1,0)-OFFSET(F1851,0,-1),""))</f>
        <v>-4897.3333333333339</v>
      </c>
      <c r="H1851">
        <f ca="1">IF(C1851=1,60*SummonTypeTable!$Q$2/OFFSET(F1851,0,-1),
IF(F1851&lt;&gt;OFFSET(F1851,-1,0),OFFSET(F1851,-1,0)/OFFSET(F1851,0,-1),""))</f>
        <v>0.36265833767135169</v>
      </c>
      <c r="I1851">
        <f ca="1">(60+SUMIF(OFFSET(N1851,-$C1851+1,0,$C1851),"EN",OFFSET(O1851,-$C1851+1,0,$C1851))+SUMIF(OFFSET(S1851,-$C1851+1,0,$C1851),"EN",OFFSET(T1851,-$C1851+1,0,$C1851)))*SummonTypeTable!$Q$2</f>
        <v>2963.333333333333</v>
      </c>
      <c r="J1851">
        <f ca="1">IF(C1851=1,60*SummonTypeTable!$Q$2-OFFSET(I1851,0,-4),
IF(I1851&lt;&gt;OFFSET(I1851,-1,0),OFFSET(I1851,-1,0)-OFFSET(I1851,0,-4),""))</f>
        <v>-4897.3333333333339</v>
      </c>
      <c r="K1851">
        <f ca="1">IF(C1851=1,60*SummonTypeTable!$Q$2/OFFSET(I1851,0,-4),
IF(I1851&lt;&gt;OFFSET(I1851,-1,0),OFFSET(I1851,-1,0)/OFFSET(I1851,0,-4),""))</f>
        <v>0.36265833767135169</v>
      </c>
      <c r="L1851" t="str">
        <f t="shared" ca="1" si="347"/>
        <v>cu</v>
      </c>
      <c r="M1851" t="s">
        <v>81</v>
      </c>
      <c r="N1851" t="s">
        <v>146</v>
      </c>
      <c r="O1851">
        <v>265</v>
      </c>
      <c r="P1851" t="str">
        <f t="shared" si="350"/>
        <v>에너지너무많음</v>
      </c>
      <c r="Q1851" t="str">
        <f t="shared" ca="1" si="345"/>
        <v>cu</v>
      </c>
      <c r="R1851" t="s">
        <v>81</v>
      </c>
      <c r="S1851" t="s">
        <v>147</v>
      </c>
      <c r="T1851">
        <v>3725</v>
      </c>
      <c r="U1851" t="str">
        <f t="shared" ca="1" si="344"/>
        <v>cu</v>
      </c>
      <c r="V1851" t="str">
        <f t="shared" si="351"/>
        <v>EN</v>
      </c>
      <c r="W1851">
        <f t="shared" si="352"/>
        <v>265</v>
      </c>
      <c r="X1851" t="str">
        <f t="shared" ca="1" si="353"/>
        <v>cu</v>
      </c>
      <c r="Y1851" t="str">
        <f t="shared" si="354"/>
        <v>GO</v>
      </c>
      <c r="Z1851">
        <f t="shared" si="355"/>
        <v>3725</v>
      </c>
    </row>
    <row r="1852" spans="1:26">
      <c r="A1852" t="str">
        <f t="shared" si="348"/>
        <v>rt6</v>
      </c>
      <c r="B1852" t="str">
        <f t="shared" si="349"/>
        <v>루틴6</v>
      </c>
      <c r="C1852">
        <v>147</v>
      </c>
      <c r="D1852">
        <v>69</v>
      </c>
      <c r="E1852">
        <f t="shared" ca="1" si="346"/>
        <v>7753</v>
      </c>
      <c r="F1852">
        <f ca="1">(60+SUMIF(OFFSET(N1852,-$C1852+1,0,$C1852),"EN",OFFSET(O1852,-$C1852+1,0,$C1852)))*SummonTypeTable!$Q$2</f>
        <v>2963.333333333333</v>
      </c>
      <c r="G1852" t="str">
        <f ca="1">IF(C1852=1,60*SummonTypeTable!$Q$2-OFFSET(F1852,0,-1),
IF(F1852&lt;&gt;OFFSET(F1852,-1,0),OFFSET(F1852,-1,0)-OFFSET(F1852,0,-1),""))</f>
        <v/>
      </c>
      <c r="H1852" t="str">
        <f ca="1">IF(C1852=1,60*SummonTypeTable!$Q$2/OFFSET(F1852,0,-1),
IF(F1852&lt;&gt;OFFSET(F1852,-1,0),OFFSET(F1852,-1,0)/OFFSET(F1852,0,-1),""))</f>
        <v/>
      </c>
      <c r="I1852">
        <f ca="1">(60+SUMIF(OFFSET(N1852,-$C1852+1,0,$C1852),"EN",OFFSET(O1852,-$C1852+1,0,$C1852))+SUMIF(OFFSET(S1852,-$C1852+1,0,$C1852),"EN",OFFSET(T1852,-$C1852+1,0,$C1852)))*SummonTypeTable!$Q$2</f>
        <v>2963.333333333333</v>
      </c>
      <c r="J1852" t="str">
        <f ca="1">IF(C1852=1,60*SummonTypeTable!$Q$2-OFFSET(I1852,0,-4),
IF(I1852&lt;&gt;OFFSET(I1852,-1,0),OFFSET(I1852,-1,0)-OFFSET(I1852,0,-4),""))</f>
        <v/>
      </c>
      <c r="K1852" t="str">
        <f ca="1">IF(C1852=1,60*SummonTypeTable!$Q$2/OFFSET(I1852,0,-4),
IF(I1852&lt;&gt;OFFSET(I1852,-1,0),OFFSET(I1852,-1,0)/OFFSET(I1852,0,-4),""))</f>
        <v/>
      </c>
      <c r="L1852" t="str">
        <f t="shared" ca="1" si="347"/>
        <v>cu</v>
      </c>
      <c r="M1852" t="s">
        <v>81</v>
      </c>
      <c r="N1852" t="s">
        <v>147</v>
      </c>
      <c r="O1852">
        <v>7500</v>
      </c>
      <c r="P1852" t="str">
        <f t="shared" si="350"/>
        <v/>
      </c>
      <c r="Q1852" t="str">
        <f t="shared" ca="1" si="345"/>
        <v>cu</v>
      </c>
      <c r="R1852" t="s">
        <v>81</v>
      </c>
      <c r="S1852" t="s">
        <v>147</v>
      </c>
      <c r="T1852">
        <v>3750</v>
      </c>
      <c r="U1852" t="str">
        <f t="shared" ca="1" si="344"/>
        <v>cu</v>
      </c>
      <c r="V1852" t="str">
        <f t="shared" si="351"/>
        <v>GO</v>
      </c>
      <c r="W1852">
        <f t="shared" si="352"/>
        <v>7500</v>
      </c>
      <c r="X1852" t="str">
        <f t="shared" ca="1" si="353"/>
        <v>cu</v>
      </c>
      <c r="Y1852" t="str">
        <f t="shared" si="354"/>
        <v>GO</v>
      </c>
      <c r="Z1852">
        <f t="shared" si="355"/>
        <v>3750</v>
      </c>
    </row>
    <row r="1853" spans="1:26">
      <c r="A1853" t="str">
        <f t="shared" si="348"/>
        <v>rt6</v>
      </c>
      <c r="B1853" t="str">
        <f t="shared" si="349"/>
        <v>루틴6</v>
      </c>
      <c r="C1853">
        <v>148</v>
      </c>
      <c r="D1853">
        <v>147</v>
      </c>
      <c r="E1853">
        <f t="shared" ca="1" si="346"/>
        <v>7900</v>
      </c>
      <c r="F1853">
        <f ca="1">(60+SUMIF(OFFSET(N1853,-$C1853+1,0,$C1853),"EN",OFFSET(O1853,-$C1853+1,0,$C1853)))*SummonTypeTable!$Q$2</f>
        <v>2963.333333333333</v>
      </c>
      <c r="G1853" t="str">
        <f ca="1">IF(C1853=1,60*SummonTypeTable!$Q$2-OFFSET(F1853,0,-1),
IF(F1853&lt;&gt;OFFSET(F1853,-1,0),OFFSET(F1853,-1,0)-OFFSET(F1853,0,-1),""))</f>
        <v/>
      </c>
      <c r="H1853" t="str">
        <f ca="1">IF(C1853=1,60*SummonTypeTable!$Q$2/OFFSET(F1853,0,-1),
IF(F1853&lt;&gt;OFFSET(F1853,-1,0),OFFSET(F1853,-1,0)/OFFSET(F1853,0,-1),""))</f>
        <v/>
      </c>
      <c r="I1853">
        <f ca="1">(60+SUMIF(OFFSET(N1853,-$C1853+1,0,$C1853),"EN",OFFSET(O1853,-$C1853+1,0,$C1853))+SUMIF(OFFSET(S1853,-$C1853+1,0,$C1853),"EN",OFFSET(T1853,-$C1853+1,0,$C1853)))*SummonTypeTable!$Q$2</f>
        <v>2963.333333333333</v>
      </c>
      <c r="J1853" t="str">
        <f ca="1">IF(C1853=1,60*SummonTypeTable!$Q$2-OFFSET(I1853,0,-4),
IF(I1853&lt;&gt;OFFSET(I1853,-1,0),OFFSET(I1853,-1,0)-OFFSET(I1853,0,-4),""))</f>
        <v/>
      </c>
      <c r="K1853" t="str">
        <f ca="1">IF(C1853=1,60*SummonTypeTable!$Q$2/OFFSET(I1853,0,-4),
IF(I1853&lt;&gt;OFFSET(I1853,-1,0),OFFSET(I1853,-1,0)/OFFSET(I1853,0,-4),""))</f>
        <v/>
      </c>
      <c r="L1853" t="str">
        <f t="shared" ca="1" si="347"/>
        <v>it</v>
      </c>
      <c r="M1853" t="s">
        <v>139</v>
      </c>
      <c r="N1853" t="s">
        <v>140</v>
      </c>
      <c r="O1853">
        <v>10</v>
      </c>
      <c r="P1853" t="str">
        <f t="shared" si="350"/>
        <v/>
      </c>
      <c r="Q1853" t="str">
        <f t="shared" ca="1" si="345"/>
        <v>cu</v>
      </c>
      <c r="R1853" t="s">
        <v>81</v>
      </c>
      <c r="S1853" t="s">
        <v>147</v>
      </c>
      <c r="T1853">
        <v>3775</v>
      </c>
      <c r="U1853" t="str">
        <f t="shared" ca="1" si="344"/>
        <v>it</v>
      </c>
      <c r="V1853" t="str">
        <f t="shared" si="351"/>
        <v>Cash_sCharacterGacha</v>
      </c>
      <c r="W1853">
        <f t="shared" si="352"/>
        <v>10</v>
      </c>
      <c r="X1853" t="str">
        <f t="shared" ca="1" si="353"/>
        <v>cu</v>
      </c>
      <c r="Y1853" t="str">
        <f t="shared" si="354"/>
        <v>GO</v>
      </c>
      <c r="Z1853">
        <f t="shared" si="355"/>
        <v>3775</v>
      </c>
    </row>
    <row r="1854" spans="1:26">
      <c r="A1854" t="str">
        <f t="shared" si="348"/>
        <v>rt6</v>
      </c>
      <c r="B1854" t="str">
        <f t="shared" si="349"/>
        <v>루틴6</v>
      </c>
      <c r="C1854">
        <v>149</v>
      </c>
      <c r="D1854">
        <v>268</v>
      </c>
      <c r="E1854">
        <f t="shared" ca="1" si="346"/>
        <v>8168</v>
      </c>
      <c r="F1854">
        <f ca="1">(60+SUMIF(OFFSET(N1854,-$C1854+1,0,$C1854),"EN",OFFSET(O1854,-$C1854+1,0,$C1854)))*SummonTypeTable!$Q$2</f>
        <v>3156.6666666666665</v>
      </c>
      <c r="G1854">
        <f ca="1">IF(C1854=1,60*SummonTypeTable!$Q$2-OFFSET(F1854,0,-1),
IF(F1854&lt;&gt;OFFSET(F1854,-1,0),OFFSET(F1854,-1,0)-OFFSET(F1854,0,-1),""))</f>
        <v>-5204.666666666667</v>
      </c>
      <c r="H1854">
        <f ca="1">IF(C1854=1,60*SummonTypeTable!$Q$2/OFFSET(F1854,0,-1),
IF(F1854&lt;&gt;OFFSET(F1854,-1,0),OFFSET(F1854,-1,0)/OFFSET(F1854,0,-1),""))</f>
        <v>0.36279791054521709</v>
      </c>
      <c r="I1854">
        <f ca="1">(60+SUMIF(OFFSET(N1854,-$C1854+1,0,$C1854),"EN",OFFSET(O1854,-$C1854+1,0,$C1854))+SUMIF(OFFSET(S1854,-$C1854+1,0,$C1854),"EN",OFFSET(T1854,-$C1854+1,0,$C1854)))*SummonTypeTable!$Q$2</f>
        <v>3156.6666666666665</v>
      </c>
      <c r="J1854">
        <f ca="1">IF(C1854=1,60*SummonTypeTable!$Q$2-OFFSET(I1854,0,-4),
IF(I1854&lt;&gt;OFFSET(I1854,-1,0),OFFSET(I1854,-1,0)-OFFSET(I1854,0,-4),""))</f>
        <v>-5204.666666666667</v>
      </c>
      <c r="K1854">
        <f ca="1">IF(C1854=1,60*SummonTypeTable!$Q$2/OFFSET(I1854,0,-4),
IF(I1854&lt;&gt;OFFSET(I1854,-1,0),OFFSET(I1854,-1,0)/OFFSET(I1854,0,-4),""))</f>
        <v>0.36279791054521709</v>
      </c>
      <c r="L1854" t="str">
        <f t="shared" ca="1" si="347"/>
        <v>cu</v>
      </c>
      <c r="M1854" t="s">
        <v>81</v>
      </c>
      <c r="N1854" t="s">
        <v>146</v>
      </c>
      <c r="O1854">
        <v>290</v>
      </c>
      <c r="P1854" t="str">
        <f t="shared" si="350"/>
        <v>에너지너무많음</v>
      </c>
      <c r="Q1854" t="str">
        <f t="shared" ca="1" si="345"/>
        <v>cu</v>
      </c>
      <c r="R1854" t="s">
        <v>81</v>
      </c>
      <c r="S1854" t="s">
        <v>147</v>
      </c>
      <c r="T1854">
        <v>3800</v>
      </c>
      <c r="U1854" t="str">
        <f t="shared" ca="1" si="344"/>
        <v>cu</v>
      </c>
      <c r="V1854" t="str">
        <f t="shared" si="351"/>
        <v>EN</v>
      </c>
      <c r="W1854">
        <f t="shared" si="352"/>
        <v>290</v>
      </c>
      <c r="X1854" t="str">
        <f t="shared" ca="1" si="353"/>
        <v>cu</v>
      </c>
      <c r="Y1854" t="str">
        <f t="shared" si="354"/>
        <v>GO</v>
      </c>
      <c r="Z1854">
        <f t="shared" si="355"/>
        <v>3800</v>
      </c>
    </row>
    <row r="1855" spans="1:26">
      <c r="A1855" t="str">
        <f t="shared" si="348"/>
        <v>rt6</v>
      </c>
      <c r="B1855" t="str">
        <f t="shared" si="349"/>
        <v>루틴6</v>
      </c>
      <c r="C1855">
        <v>150</v>
      </c>
      <c r="D1855">
        <v>80</v>
      </c>
      <c r="E1855">
        <f t="shared" ca="1" si="346"/>
        <v>8248</v>
      </c>
      <c r="F1855">
        <f ca="1">(60+SUMIF(OFFSET(N1855,-$C1855+1,0,$C1855),"EN",OFFSET(O1855,-$C1855+1,0,$C1855)))*SummonTypeTable!$Q$2</f>
        <v>3156.6666666666665</v>
      </c>
      <c r="G1855" t="str">
        <f ca="1">IF(C1855=1,60*SummonTypeTable!$Q$2-OFFSET(F1855,0,-1),
IF(F1855&lt;&gt;OFFSET(F1855,-1,0),OFFSET(F1855,-1,0)-OFFSET(F1855,0,-1),""))</f>
        <v/>
      </c>
      <c r="H1855" t="str">
        <f ca="1">IF(C1855=1,60*SummonTypeTable!$Q$2/OFFSET(F1855,0,-1),
IF(F1855&lt;&gt;OFFSET(F1855,-1,0),OFFSET(F1855,-1,0)/OFFSET(F1855,0,-1),""))</f>
        <v/>
      </c>
      <c r="I1855">
        <f ca="1">(60+SUMIF(OFFSET(N1855,-$C1855+1,0,$C1855),"EN",OFFSET(O1855,-$C1855+1,0,$C1855))+SUMIF(OFFSET(S1855,-$C1855+1,0,$C1855),"EN",OFFSET(T1855,-$C1855+1,0,$C1855)))*SummonTypeTable!$Q$2</f>
        <v>3156.6666666666665</v>
      </c>
      <c r="J1855" t="str">
        <f ca="1">IF(C1855=1,60*SummonTypeTable!$Q$2-OFFSET(I1855,0,-4),
IF(I1855&lt;&gt;OFFSET(I1855,-1,0),OFFSET(I1855,-1,0)-OFFSET(I1855,0,-4),""))</f>
        <v/>
      </c>
      <c r="K1855" t="str">
        <f ca="1">IF(C1855=1,60*SummonTypeTable!$Q$2/OFFSET(I1855,0,-4),
IF(I1855&lt;&gt;OFFSET(I1855,-1,0),OFFSET(I1855,-1,0)/OFFSET(I1855,0,-4),""))</f>
        <v/>
      </c>
      <c r="L1855" t="str">
        <f t="shared" ca="1" si="347"/>
        <v>cu</v>
      </c>
      <c r="M1855" t="s">
        <v>81</v>
      </c>
      <c r="N1855" t="s">
        <v>147</v>
      </c>
      <c r="O1855">
        <v>7650</v>
      </c>
      <c r="P1855" t="str">
        <f t="shared" si="350"/>
        <v/>
      </c>
      <c r="Q1855" t="str">
        <f t="shared" ca="1" si="345"/>
        <v>cu</v>
      </c>
      <c r="R1855" t="s">
        <v>81</v>
      </c>
      <c r="S1855" t="s">
        <v>147</v>
      </c>
      <c r="T1855">
        <v>3825</v>
      </c>
      <c r="U1855" t="str">
        <f t="shared" ca="1" si="344"/>
        <v>cu</v>
      </c>
      <c r="V1855" t="str">
        <f t="shared" si="351"/>
        <v>GO</v>
      </c>
      <c r="W1855">
        <f t="shared" si="352"/>
        <v>7650</v>
      </c>
      <c r="X1855" t="str">
        <f t="shared" ca="1" si="353"/>
        <v>cu</v>
      </c>
      <c r="Y1855" t="str">
        <f t="shared" si="354"/>
        <v>GO</v>
      </c>
      <c r="Z1855">
        <f t="shared" si="355"/>
        <v>3825</v>
      </c>
    </row>
    <row r="1856" spans="1:26">
      <c r="A1856" t="str">
        <f t="shared" si="348"/>
        <v>rt6</v>
      </c>
      <c r="B1856" t="str">
        <f t="shared" si="349"/>
        <v>루틴6</v>
      </c>
      <c r="C1856">
        <v>151</v>
      </c>
      <c r="D1856">
        <v>120</v>
      </c>
      <c r="E1856">
        <f t="shared" ca="1" si="346"/>
        <v>8368</v>
      </c>
      <c r="F1856">
        <f ca="1">(60+SUMIF(OFFSET(N1856,-$C1856+1,0,$C1856),"EN",OFFSET(O1856,-$C1856+1,0,$C1856)))*SummonTypeTable!$Q$2</f>
        <v>3156.6666666666665</v>
      </c>
      <c r="G1856" t="str">
        <f ca="1">IF(C1856=1,60*SummonTypeTable!$Q$2-OFFSET(F1856,0,-1),
IF(F1856&lt;&gt;OFFSET(F1856,-1,0),OFFSET(F1856,-1,0)-OFFSET(F1856,0,-1),""))</f>
        <v/>
      </c>
      <c r="H1856" t="str">
        <f ca="1">IF(C1856=1,60*SummonTypeTable!$Q$2/OFFSET(F1856,0,-1),
IF(F1856&lt;&gt;OFFSET(F1856,-1,0),OFFSET(F1856,-1,0)/OFFSET(F1856,0,-1),""))</f>
        <v/>
      </c>
      <c r="I1856">
        <f ca="1">(60+SUMIF(OFFSET(N1856,-$C1856+1,0,$C1856),"EN",OFFSET(O1856,-$C1856+1,0,$C1856))+SUMIF(OFFSET(S1856,-$C1856+1,0,$C1856),"EN",OFFSET(T1856,-$C1856+1,0,$C1856)))*SummonTypeTable!$Q$2</f>
        <v>3156.6666666666665</v>
      </c>
      <c r="J1856" t="str">
        <f ca="1">IF(C1856=1,60*SummonTypeTable!$Q$2-OFFSET(I1856,0,-4),
IF(I1856&lt;&gt;OFFSET(I1856,-1,0),OFFSET(I1856,-1,0)-OFFSET(I1856,0,-4),""))</f>
        <v/>
      </c>
      <c r="K1856" t="str">
        <f ca="1">IF(C1856=1,60*SummonTypeTable!$Q$2/OFFSET(I1856,0,-4),
IF(I1856&lt;&gt;OFFSET(I1856,-1,0),OFFSET(I1856,-1,0)/OFFSET(I1856,0,-4),""))</f>
        <v/>
      </c>
      <c r="L1856" t="str">
        <f t="shared" ca="1" si="347"/>
        <v>it</v>
      </c>
      <c r="M1856" t="s">
        <v>139</v>
      </c>
      <c r="N1856" t="s">
        <v>158</v>
      </c>
      <c r="O1856">
        <v>1</v>
      </c>
      <c r="P1856" t="str">
        <f t="shared" si="350"/>
        <v/>
      </c>
      <c r="Q1856" t="str">
        <f t="shared" ca="1" si="345"/>
        <v>cu</v>
      </c>
      <c r="R1856" t="s">
        <v>81</v>
      </c>
      <c r="S1856" t="s">
        <v>147</v>
      </c>
      <c r="T1856">
        <v>3850</v>
      </c>
      <c r="U1856" t="str">
        <f t="shared" ca="1" si="344"/>
        <v>it</v>
      </c>
      <c r="V1856" t="str">
        <f t="shared" si="351"/>
        <v>Cash_sEquipGacha</v>
      </c>
      <c r="W1856">
        <f t="shared" si="352"/>
        <v>1</v>
      </c>
      <c r="X1856" t="str">
        <f t="shared" ca="1" si="353"/>
        <v>cu</v>
      </c>
      <c r="Y1856" t="str">
        <f t="shared" si="354"/>
        <v>GO</v>
      </c>
      <c r="Z1856">
        <f t="shared" si="355"/>
        <v>3850</v>
      </c>
    </row>
    <row r="1857" spans="1:26">
      <c r="A1857" t="str">
        <f t="shared" si="348"/>
        <v>rt6</v>
      </c>
      <c r="B1857" t="str">
        <f t="shared" si="349"/>
        <v>루틴6</v>
      </c>
      <c r="C1857">
        <v>152</v>
      </c>
      <c r="D1857">
        <v>140</v>
      </c>
      <c r="E1857">
        <f t="shared" ca="1" si="346"/>
        <v>8508</v>
      </c>
      <c r="F1857">
        <f ca="1">(60+SUMIF(OFFSET(N1857,-$C1857+1,0,$C1857),"EN",OFFSET(O1857,-$C1857+1,0,$C1857)))*SummonTypeTable!$Q$2</f>
        <v>3156.6666666666665</v>
      </c>
      <c r="G1857" t="str">
        <f ca="1">IF(C1857=1,60*SummonTypeTable!$Q$2-OFFSET(F1857,0,-1),
IF(F1857&lt;&gt;OFFSET(F1857,-1,0),OFFSET(F1857,-1,0)-OFFSET(F1857,0,-1),""))</f>
        <v/>
      </c>
      <c r="H1857" t="str">
        <f ca="1">IF(C1857=1,60*SummonTypeTable!$Q$2/OFFSET(F1857,0,-1),
IF(F1857&lt;&gt;OFFSET(F1857,-1,0),OFFSET(F1857,-1,0)/OFFSET(F1857,0,-1),""))</f>
        <v/>
      </c>
      <c r="I1857">
        <f ca="1">(60+SUMIF(OFFSET(N1857,-$C1857+1,0,$C1857),"EN",OFFSET(O1857,-$C1857+1,0,$C1857))+SUMIF(OFFSET(S1857,-$C1857+1,0,$C1857),"EN",OFFSET(T1857,-$C1857+1,0,$C1857)))*SummonTypeTable!$Q$2</f>
        <v>3156.6666666666665</v>
      </c>
      <c r="J1857" t="str">
        <f ca="1">IF(C1857=1,60*SummonTypeTable!$Q$2-OFFSET(I1857,0,-4),
IF(I1857&lt;&gt;OFFSET(I1857,-1,0),OFFSET(I1857,-1,0)-OFFSET(I1857,0,-4),""))</f>
        <v/>
      </c>
      <c r="K1857" t="str">
        <f ca="1">IF(C1857=1,60*SummonTypeTable!$Q$2/OFFSET(I1857,0,-4),
IF(I1857&lt;&gt;OFFSET(I1857,-1,0),OFFSET(I1857,-1,0)/OFFSET(I1857,0,-4),""))</f>
        <v/>
      </c>
      <c r="L1857" t="str">
        <f t="shared" ca="1" si="347"/>
        <v>cu</v>
      </c>
      <c r="M1857" t="s">
        <v>81</v>
      </c>
      <c r="N1857" t="s">
        <v>147</v>
      </c>
      <c r="O1857">
        <v>7750</v>
      </c>
      <c r="P1857" t="str">
        <f t="shared" si="350"/>
        <v/>
      </c>
      <c r="Q1857" t="str">
        <f t="shared" ca="1" si="345"/>
        <v>cu</v>
      </c>
      <c r="R1857" t="s">
        <v>81</v>
      </c>
      <c r="S1857" t="s">
        <v>147</v>
      </c>
      <c r="T1857">
        <v>3875</v>
      </c>
      <c r="U1857" t="str">
        <f t="shared" ca="1" si="344"/>
        <v>cu</v>
      </c>
      <c r="V1857" t="str">
        <f t="shared" si="351"/>
        <v>GO</v>
      </c>
      <c r="W1857">
        <f t="shared" si="352"/>
        <v>7750</v>
      </c>
      <c r="X1857" t="str">
        <f t="shared" ca="1" si="353"/>
        <v>cu</v>
      </c>
      <c r="Y1857" t="str">
        <f t="shared" si="354"/>
        <v>GO</v>
      </c>
      <c r="Z1857">
        <f t="shared" si="355"/>
        <v>3875</v>
      </c>
    </row>
    <row r="1858" spans="1:26">
      <c r="A1858" t="str">
        <f t="shared" si="348"/>
        <v>rt6</v>
      </c>
      <c r="B1858" t="str">
        <f t="shared" si="349"/>
        <v>루틴6</v>
      </c>
      <c r="C1858">
        <v>153</v>
      </c>
      <c r="D1858">
        <v>164</v>
      </c>
      <c r="E1858">
        <f t="shared" ca="1" si="346"/>
        <v>8672</v>
      </c>
      <c r="F1858">
        <f ca="1">(60+SUMIF(OFFSET(N1858,-$C1858+1,0,$C1858),"EN",OFFSET(O1858,-$C1858+1,0,$C1858)))*SummonTypeTable!$Q$2</f>
        <v>3366.6666666666665</v>
      </c>
      <c r="G1858">
        <f ca="1">IF(C1858=1,60*SummonTypeTable!$Q$2-OFFSET(F1858,0,-1),
IF(F1858&lt;&gt;OFFSET(F1858,-1,0),OFFSET(F1858,-1,0)-OFFSET(F1858,0,-1),""))</f>
        <v>-5515.3333333333339</v>
      </c>
      <c r="H1858">
        <f ca="1">IF(C1858=1,60*SummonTypeTable!$Q$2/OFFSET(F1858,0,-1),
IF(F1858&lt;&gt;OFFSET(F1858,-1,0),OFFSET(F1858,-1,0)/OFFSET(F1858,0,-1),""))</f>
        <v>0.36400676506765067</v>
      </c>
      <c r="I1858">
        <f ca="1">(60+SUMIF(OFFSET(N1858,-$C1858+1,0,$C1858),"EN",OFFSET(O1858,-$C1858+1,0,$C1858))+SUMIF(OFFSET(S1858,-$C1858+1,0,$C1858),"EN",OFFSET(T1858,-$C1858+1,0,$C1858)))*SummonTypeTable!$Q$2</f>
        <v>3366.6666666666665</v>
      </c>
      <c r="J1858">
        <f ca="1">IF(C1858=1,60*SummonTypeTable!$Q$2-OFFSET(I1858,0,-4),
IF(I1858&lt;&gt;OFFSET(I1858,-1,0),OFFSET(I1858,-1,0)-OFFSET(I1858,0,-4),""))</f>
        <v>-5515.3333333333339</v>
      </c>
      <c r="K1858">
        <f ca="1">IF(C1858=1,60*SummonTypeTable!$Q$2/OFFSET(I1858,0,-4),
IF(I1858&lt;&gt;OFFSET(I1858,-1,0),OFFSET(I1858,-1,0)/OFFSET(I1858,0,-4),""))</f>
        <v>0.36400676506765067</v>
      </c>
      <c r="L1858" t="str">
        <f t="shared" ca="1" si="347"/>
        <v>cu</v>
      </c>
      <c r="M1858" t="s">
        <v>81</v>
      </c>
      <c r="N1858" t="s">
        <v>146</v>
      </c>
      <c r="O1858">
        <v>315</v>
      </c>
      <c r="P1858" t="str">
        <f t="shared" si="350"/>
        <v>에너지너무많음</v>
      </c>
      <c r="Q1858" t="str">
        <f t="shared" ca="1" si="345"/>
        <v>cu</v>
      </c>
      <c r="R1858" t="s">
        <v>81</v>
      </c>
      <c r="S1858" t="s">
        <v>147</v>
      </c>
      <c r="T1858">
        <v>3900</v>
      </c>
      <c r="U1858" t="str">
        <f t="shared" ref="U1858:U1921" ca="1" si="356">IF(LEN(L1858)=0,"",L1858)</f>
        <v>cu</v>
      </c>
      <c r="V1858" t="str">
        <f t="shared" si="351"/>
        <v>EN</v>
      </c>
      <c r="W1858">
        <f t="shared" si="352"/>
        <v>315</v>
      </c>
      <c r="X1858" t="str">
        <f t="shared" ca="1" si="353"/>
        <v>cu</v>
      </c>
      <c r="Y1858" t="str">
        <f t="shared" si="354"/>
        <v>GO</v>
      </c>
      <c r="Z1858">
        <f t="shared" si="355"/>
        <v>3900</v>
      </c>
    </row>
    <row r="1859" spans="1:26">
      <c r="A1859" t="str">
        <f t="shared" si="348"/>
        <v>rt6</v>
      </c>
      <c r="B1859" t="str">
        <f t="shared" si="349"/>
        <v>루틴6</v>
      </c>
      <c r="C1859">
        <v>154</v>
      </c>
      <c r="D1859">
        <v>119</v>
      </c>
      <c r="E1859">
        <f t="shared" ca="1" si="346"/>
        <v>8791</v>
      </c>
      <c r="F1859">
        <f ca="1">(60+SUMIF(OFFSET(N1859,-$C1859+1,0,$C1859),"EN",OFFSET(O1859,-$C1859+1,0,$C1859)))*SummonTypeTable!$Q$2</f>
        <v>3366.6666666666665</v>
      </c>
      <c r="G1859" t="str">
        <f ca="1">IF(C1859=1,60*SummonTypeTable!$Q$2-OFFSET(F1859,0,-1),
IF(F1859&lt;&gt;OFFSET(F1859,-1,0),OFFSET(F1859,-1,0)-OFFSET(F1859,0,-1),""))</f>
        <v/>
      </c>
      <c r="H1859" t="str">
        <f ca="1">IF(C1859=1,60*SummonTypeTable!$Q$2/OFFSET(F1859,0,-1),
IF(F1859&lt;&gt;OFFSET(F1859,-1,0),OFFSET(F1859,-1,0)/OFFSET(F1859,0,-1),""))</f>
        <v/>
      </c>
      <c r="I1859">
        <f ca="1">(60+SUMIF(OFFSET(N1859,-$C1859+1,0,$C1859),"EN",OFFSET(O1859,-$C1859+1,0,$C1859))+SUMIF(OFFSET(S1859,-$C1859+1,0,$C1859),"EN",OFFSET(T1859,-$C1859+1,0,$C1859)))*SummonTypeTable!$Q$2</f>
        <v>3366.6666666666665</v>
      </c>
      <c r="J1859" t="str">
        <f ca="1">IF(C1859=1,60*SummonTypeTable!$Q$2-OFFSET(I1859,0,-4),
IF(I1859&lt;&gt;OFFSET(I1859,-1,0),OFFSET(I1859,-1,0)-OFFSET(I1859,0,-4),""))</f>
        <v/>
      </c>
      <c r="K1859" t="str">
        <f ca="1">IF(C1859=1,60*SummonTypeTable!$Q$2/OFFSET(I1859,0,-4),
IF(I1859&lt;&gt;OFFSET(I1859,-1,0),OFFSET(I1859,-1,0)/OFFSET(I1859,0,-4),""))</f>
        <v/>
      </c>
      <c r="L1859" t="str">
        <f t="shared" ca="1" si="347"/>
        <v>cu</v>
      </c>
      <c r="M1859" t="s">
        <v>81</v>
      </c>
      <c r="N1859" t="s">
        <v>147</v>
      </c>
      <c r="O1859">
        <v>7850</v>
      </c>
      <c r="P1859" t="str">
        <f t="shared" si="350"/>
        <v/>
      </c>
      <c r="Q1859" t="str">
        <f t="shared" ca="1" si="345"/>
        <v>cu</v>
      </c>
      <c r="R1859" t="s">
        <v>81</v>
      </c>
      <c r="S1859" t="s">
        <v>147</v>
      </c>
      <c r="T1859">
        <v>3925</v>
      </c>
      <c r="U1859" t="str">
        <f t="shared" ca="1" si="356"/>
        <v>cu</v>
      </c>
      <c r="V1859" t="str">
        <f t="shared" si="351"/>
        <v>GO</v>
      </c>
      <c r="W1859">
        <f t="shared" si="352"/>
        <v>7850</v>
      </c>
      <c r="X1859" t="str">
        <f t="shared" ca="1" si="353"/>
        <v>cu</v>
      </c>
      <c r="Y1859" t="str">
        <f t="shared" si="354"/>
        <v>GO</v>
      </c>
      <c r="Z1859">
        <f t="shared" si="355"/>
        <v>3925</v>
      </c>
    </row>
    <row r="1860" spans="1:26">
      <c r="A1860" t="str">
        <f t="shared" si="348"/>
        <v>rt6</v>
      </c>
      <c r="B1860" t="str">
        <f t="shared" si="349"/>
        <v>루틴6</v>
      </c>
      <c r="C1860">
        <v>155</v>
      </c>
      <c r="D1860">
        <v>146</v>
      </c>
      <c r="E1860">
        <f t="shared" ca="1" si="346"/>
        <v>8937</v>
      </c>
      <c r="F1860">
        <f ca="1">(60+SUMIF(OFFSET(N1860,-$C1860+1,0,$C1860),"EN",OFFSET(O1860,-$C1860+1,0,$C1860)))*SummonTypeTable!$Q$2</f>
        <v>3366.6666666666665</v>
      </c>
      <c r="G1860" t="str">
        <f ca="1">IF(C1860=1,60*SummonTypeTable!$Q$2-OFFSET(F1860,0,-1),
IF(F1860&lt;&gt;OFFSET(F1860,-1,0),OFFSET(F1860,-1,0)-OFFSET(F1860,0,-1),""))</f>
        <v/>
      </c>
      <c r="H1860" t="str">
        <f ca="1">IF(C1860=1,60*SummonTypeTable!$Q$2/OFFSET(F1860,0,-1),
IF(F1860&lt;&gt;OFFSET(F1860,-1,0),OFFSET(F1860,-1,0)/OFFSET(F1860,0,-1),""))</f>
        <v/>
      </c>
      <c r="I1860">
        <f ca="1">(60+SUMIF(OFFSET(N1860,-$C1860+1,0,$C1860),"EN",OFFSET(O1860,-$C1860+1,0,$C1860))+SUMIF(OFFSET(S1860,-$C1860+1,0,$C1860),"EN",OFFSET(T1860,-$C1860+1,0,$C1860)))*SummonTypeTable!$Q$2</f>
        <v>3366.6666666666665</v>
      </c>
      <c r="J1860" t="str">
        <f ca="1">IF(C1860=1,60*SummonTypeTable!$Q$2-OFFSET(I1860,0,-4),
IF(I1860&lt;&gt;OFFSET(I1860,-1,0),OFFSET(I1860,-1,0)-OFFSET(I1860,0,-4),""))</f>
        <v/>
      </c>
      <c r="K1860" t="str">
        <f ca="1">IF(C1860=1,60*SummonTypeTable!$Q$2/OFFSET(I1860,0,-4),
IF(I1860&lt;&gt;OFFSET(I1860,-1,0),OFFSET(I1860,-1,0)/OFFSET(I1860,0,-4),""))</f>
        <v/>
      </c>
      <c r="L1860" t="str">
        <f t="shared" ca="1" si="347"/>
        <v>it</v>
      </c>
      <c r="M1860" t="s">
        <v>139</v>
      </c>
      <c r="N1860" t="s">
        <v>158</v>
      </c>
      <c r="O1860">
        <v>2</v>
      </c>
      <c r="P1860" t="str">
        <f t="shared" si="350"/>
        <v/>
      </c>
      <c r="Q1860" t="str">
        <f t="shared" ca="1" si="345"/>
        <v>cu</v>
      </c>
      <c r="R1860" t="s">
        <v>81</v>
      </c>
      <c r="S1860" t="s">
        <v>147</v>
      </c>
      <c r="T1860">
        <v>3950</v>
      </c>
      <c r="U1860" t="str">
        <f t="shared" ca="1" si="356"/>
        <v>it</v>
      </c>
      <c r="V1860" t="str">
        <f t="shared" si="351"/>
        <v>Cash_sEquipGacha</v>
      </c>
      <c r="W1860">
        <f t="shared" si="352"/>
        <v>2</v>
      </c>
      <c r="X1860" t="str">
        <f t="shared" ca="1" si="353"/>
        <v>cu</v>
      </c>
      <c r="Y1860" t="str">
        <f t="shared" si="354"/>
        <v>GO</v>
      </c>
      <c r="Z1860">
        <f t="shared" si="355"/>
        <v>3950</v>
      </c>
    </row>
    <row r="1861" spans="1:26">
      <c r="A1861" t="str">
        <f t="shared" si="348"/>
        <v>rt6</v>
      </c>
      <c r="B1861" t="str">
        <f t="shared" si="349"/>
        <v>루틴6</v>
      </c>
      <c r="C1861">
        <v>156</v>
      </c>
      <c r="D1861">
        <v>259</v>
      </c>
      <c r="E1861">
        <f t="shared" ca="1" si="346"/>
        <v>9196</v>
      </c>
      <c r="F1861">
        <f ca="1">(60+SUMIF(OFFSET(N1861,-$C1861+1,0,$C1861),"EN",OFFSET(O1861,-$C1861+1,0,$C1861)))*SummonTypeTable!$Q$2</f>
        <v>3366.6666666666665</v>
      </c>
      <c r="G1861" t="str">
        <f ca="1">IF(C1861=1,60*SummonTypeTable!$Q$2-OFFSET(F1861,0,-1),
IF(F1861&lt;&gt;OFFSET(F1861,-1,0),OFFSET(F1861,-1,0)-OFFSET(F1861,0,-1),""))</f>
        <v/>
      </c>
      <c r="H1861" t="str">
        <f ca="1">IF(C1861=1,60*SummonTypeTable!$Q$2/OFFSET(F1861,0,-1),
IF(F1861&lt;&gt;OFFSET(F1861,-1,0),OFFSET(F1861,-1,0)/OFFSET(F1861,0,-1),""))</f>
        <v/>
      </c>
      <c r="I1861">
        <f ca="1">(60+SUMIF(OFFSET(N1861,-$C1861+1,0,$C1861),"EN",OFFSET(O1861,-$C1861+1,0,$C1861))+SUMIF(OFFSET(S1861,-$C1861+1,0,$C1861),"EN",OFFSET(T1861,-$C1861+1,0,$C1861)))*SummonTypeTable!$Q$2</f>
        <v>3366.6666666666665</v>
      </c>
      <c r="J1861" t="str">
        <f ca="1">IF(C1861=1,60*SummonTypeTable!$Q$2-OFFSET(I1861,0,-4),
IF(I1861&lt;&gt;OFFSET(I1861,-1,0),OFFSET(I1861,-1,0)-OFFSET(I1861,0,-4),""))</f>
        <v/>
      </c>
      <c r="K1861" t="str">
        <f ca="1">IF(C1861=1,60*SummonTypeTable!$Q$2/OFFSET(I1861,0,-4),
IF(I1861&lt;&gt;OFFSET(I1861,-1,0),OFFSET(I1861,-1,0)/OFFSET(I1861,0,-4),""))</f>
        <v/>
      </c>
      <c r="L1861" t="str">
        <f t="shared" ca="1" si="347"/>
        <v>cu</v>
      </c>
      <c r="M1861" t="s">
        <v>81</v>
      </c>
      <c r="N1861" t="s">
        <v>153</v>
      </c>
      <c r="O1861">
        <v>27</v>
      </c>
      <c r="P1861" t="str">
        <f t="shared" si="350"/>
        <v/>
      </c>
      <c r="Q1861" t="str">
        <f t="shared" ca="1" si="345"/>
        <v>cu</v>
      </c>
      <c r="R1861" t="s">
        <v>81</v>
      </c>
      <c r="S1861" t="s">
        <v>153</v>
      </c>
      <c r="T1861">
        <v>9</v>
      </c>
      <c r="U1861" t="str">
        <f t="shared" ca="1" si="356"/>
        <v>cu</v>
      </c>
      <c r="V1861" t="str">
        <f t="shared" si="351"/>
        <v>DI</v>
      </c>
      <c r="W1861">
        <f t="shared" si="352"/>
        <v>27</v>
      </c>
      <c r="X1861" t="str">
        <f t="shared" ca="1" si="353"/>
        <v>cu</v>
      </c>
      <c r="Y1861" t="str">
        <f t="shared" si="354"/>
        <v>DI</v>
      </c>
      <c r="Z1861">
        <f t="shared" si="355"/>
        <v>9</v>
      </c>
    </row>
    <row r="1862" spans="1:26">
      <c r="A1862" t="str">
        <f t="shared" si="348"/>
        <v>rt6</v>
      </c>
      <c r="B1862" t="str">
        <f t="shared" si="349"/>
        <v>루틴6</v>
      </c>
      <c r="C1862">
        <v>157</v>
      </c>
      <c r="D1862">
        <v>76</v>
      </c>
      <c r="E1862">
        <f t="shared" ca="1" si="346"/>
        <v>9272</v>
      </c>
      <c r="F1862">
        <f ca="1">(60+SUMIF(OFFSET(N1862,-$C1862+1,0,$C1862),"EN",OFFSET(O1862,-$C1862+1,0,$C1862)))*SummonTypeTable!$Q$2</f>
        <v>3366.6666666666665</v>
      </c>
      <c r="G1862" t="str">
        <f ca="1">IF(C1862=1,60*SummonTypeTable!$Q$2-OFFSET(F1862,0,-1),
IF(F1862&lt;&gt;OFFSET(F1862,-1,0),OFFSET(F1862,-1,0)-OFFSET(F1862,0,-1),""))</f>
        <v/>
      </c>
      <c r="H1862" t="str">
        <f ca="1">IF(C1862=1,60*SummonTypeTable!$Q$2/OFFSET(F1862,0,-1),
IF(F1862&lt;&gt;OFFSET(F1862,-1,0),OFFSET(F1862,-1,0)/OFFSET(F1862,0,-1),""))</f>
        <v/>
      </c>
      <c r="I1862">
        <f ca="1">(60+SUMIF(OFFSET(N1862,-$C1862+1,0,$C1862),"EN",OFFSET(O1862,-$C1862+1,0,$C1862))+SUMIF(OFFSET(S1862,-$C1862+1,0,$C1862),"EN",OFFSET(T1862,-$C1862+1,0,$C1862)))*SummonTypeTable!$Q$2</f>
        <v>3366.6666666666665</v>
      </c>
      <c r="J1862" t="str">
        <f ca="1">IF(C1862=1,60*SummonTypeTable!$Q$2-OFFSET(I1862,0,-4),
IF(I1862&lt;&gt;OFFSET(I1862,-1,0),OFFSET(I1862,-1,0)-OFFSET(I1862,0,-4),""))</f>
        <v/>
      </c>
      <c r="K1862" t="str">
        <f ca="1">IF(C1862=1,60*SummonTypeTable!$Q$2/OFFSET(I1862,0,-4),
IF(I1862&lt;&gt;OFFSET(I1862,-1,0),OFFSET(I1862,-1,0)/OFFSET(I1862,0,-4),""))</f>
        <v/>
      </c>
      <c r="L1862" t="str">
        <f t="shared" ca="1" si="347"/>
        <v>cu</v>
      </c>
      <c r="M1862" t="s">
        <v>81</v>
      </c>
      <c r="N1862" t="s">
        <v>147</v>
      </c>
      <c r="O1862">
        <v>8000</v>
      </c>
      <c r="P1862" t="str">
        <f t="shared" si="350"/>
        <v/>
      </c>
      <c r="Q1862" t="str">
        <f t="shared" ca="1" si="345"/>
        <v>cu</v>
      </c>
      <c r="R1862" t="s">
        <v>81</v>
      </c>
      <c r="S1862" t="s">
        <v>147</v>
      </c>
      <c r="T1862">
        <v>4000</v>
      </c>
      <c r="U1862" t="str">
        <f t="shared" ca="1" si="356"/>
        <v>cu</v>
      </c>
      <c r="V1862" t="str">
        <f t="shared" si="351"/>
        <v>GO</v>
      </c>
      <c r="W1862">
        <f t="shared" si="352"/>
        <v>8000</v>
      </c>
      <c r="X1862" t="str">
        <f t="shared" ca="1" si="353"/>
        <v>cu</v>
      </c>
      <c r="Y1862" t="str">
        <f t="shared" si="354"/>
        <v>GO</v>
      </c>
      <c r="Z1862">
        <f t="shared" si="355"/>
        <v>4000</v>
      </c>
    </row>
    <row r="1863" spans="1:26">
      <c r="A1863" t="str">
        <f t="shared" si="348"/>
        <v>rt6</v>
      </c>
      <c r="B1863" t="str">
        <f t="shared" si="349"/>
        <v>루틴6</v>
      </c>
      <c r="C1863">
        <v>158</v>
      </c>
      <c r="D1863">
        <v>145</v>
      </c>
      <c r="E1863">
        <f t="shared" ref="E1863:E1949" ca="1" si="357">IF(A1863&lt;&gt;OFFSET(A1863,-1,0),D1863,OFFSET(E1863,-1,0)+D1863)</f>
        <v>9417</v>
      </c>
      <c r="F1863">
        <f ca="1">(60+SUMIF(OFFSET(N1863,-$C1863+1,0,$C1863),"EN",OFFSET(O1863,-$C1863+1,0,$C1863)))*SummonTypeTable!$Q$2</f>
        <v>3366.6666666666665</v>
      </c>
      <c r="G1863" t="str">
        <f ca="1">IF(C1863=1,60*SummonTypeTable!$Q$2-OFFSET(F1863,0,-1),
IF(F1863&lt;&gt;OFFSET(F1863,-1,0),OFFSET(F1863,-1,0)-OFFSET(F1863,0,-1),""))</f>
        <v/>
      </c>
      <c r="H1863" t="str">
        <f ca="1">IF(C1863=1,60*SummonTypeTable!$Q$2/OFFSET(F1863,0,-1),
IF(F1863&lt;&gt;OFFSET(F1863,-1,0),OFFSET(F1863,-1,0)/OFFSET(F1863,0,-1),""))</f>
        <v/>
      </c>
      <c r="I1863">
        <f ca="1">(60+SUMIF(OFFSET(N1863,-$C1863+1,0,$C1863),"EN",OFFSET(O1863,-$C1863+1,0,$C1863))+SUMIF(OFFSET(S1863,-$C1863+1,0,$C1863),"EN",OFFSET(T1863,-$C1863+1,0,$C1863)))*SummonTypeTable!$Q$2</f>
        <v>3366.6666666666665</v>
      </c>
      <c r="J1863" t="str">
        <f ca="1">IF(C1863=1,60*SummonTypeTable!$Q$2-OFFSET(I1863,0,-4),
IF(I1863&lt;&gt;OFFSET(I1863,-1,0),OFFSET(I1863,-1,0)-OFFSET(I1863,0,-4),""))</f>
        <v/>
      </c>
      <c r="K1863" t="str">
        <f ca="1">IF(C1863=1,60*SummonTypeTable!$Q$2/OFFSET(I1863,0,-4),
IF(I1863&lt;&gt;OFFSET(I1863,-1,0),OFFSET(I1863,-1,0)/OFFSET(I1863,0,-4),""))</f>
        <v/>
      </c>
      <c r="L1863" t="str">
        <f t="shared" ca="1" si="347"/>
        <v>it</v>
      </c>
      <c r="M1863" t="s">
        <v>139</v>
      </c>
      <c r="N1863" t="s">
        <v>140</v>
      </c>
      <c r="O1863">
        <v>2</v>
      </c>
      <c r="P1863" t="str">
        <f t="shared" si="350"/>
        <v/>
      </c>
      <c r="Q1863" t="str">
        <f t="shared" ca="1" si="345"/>
        <v>cu</v>
      </c>
      <c r="R1863" t="s">
        <v>81</v>
      </c>
      <c r="S1863" t="s">
        <v>147</v>
      </c>
      <c r="T1863">
        <v>4025</v>
      </c>
      <c r="U1863" t="str">
        <f t="shared" ca="1" si="356"/>
        <v>it</v>
      </c>
      <c r="V1863" t="str">
        <f t="shared" si="351"/>
        <v>Cash_sCharacterGacha</v>
      </c>
      <c r="W1863">
        <f t="shared" si="352"/>
        <v>2</v>
      </c>
      <c r="X1863" t="str">
        <f t="shared" ca="1" si="353"/>
        <v>cu</v>
      </c>
      <c r="Y1863" t="str">
        <f t="shared" si="354"/>
        <v>GO</v>
      </c>
      <c r="Z1863">
        <f t="shared" si="355"/>
        <v>4025</v>
      </c>
    </row>
    <row r="1864" spans="1:26">
      <c r="A1864" t="str">
        <f t="shared" si="348"/>
        <v>rt6</v>
      </c>
      <c r="B1864" t="str">
        <f t="shared" si="349"/>
        <v>루틴6</v>
      </c>
      <c r="C1864">
        <v>159</v>
      </c>
      <c r="D1864">
        <v>323</v>
      </c>
      <c r="E1864">
        <f t="shared" ca="1" si="357"/>
        <v>9740</v>
      </c>
      <c r="F1864">
        <f ca="1">(60+SUMIF(OFFSET(N1864,-$C1864+1,0,$C1864),"EN",OFFSET(O1864,-$C1864+1,0,$C1864)))*SummonTypeTable!$Q$2</f>
        <v>3560</v>
      </c>
      <c r="G1864">
        <f ca="1">IF(C1864=1,60*SummonTypeTable!$Q$2-OFFSET(F1864,0,-1),
IF(F1864&lt;&gt;OFFSET(F1864,-1,0),OFFSET(F1864,-1,0)-OFFSET(F1864,0,-1),""))</f>
        <v>-6373.3333333333339</v>
      </c>
      <c r="H1864">
        <f ca="1">IF(C1864=1,60*SummonTypeTable!$Q$2/OFFSET(F1864,0,-1),
IF(F1864&lt;&gt;OFFSET(F1864,-1,0),OFFSET(F1864,-1,0)/OFFSET(F1864,0,-1),""))</f>
        <v>0.34565366187542779</v>
      </c>
      <c r="I1864">
        <f ca="1">(60+SUMIF(OFFSET(N1864,-$C1864+1,0,$C1864),"EN",OFFSET(O1864,-$C1864+1,0,$C1864))+SUMIF(OFFSET(S1864,-$C1864+1,0,$C1864),"EN",OFFSET(T1864,-$C1864+1,0,$C1864)))*SummonTypeTable!$Q$2</f>
        <v>3560</v>
      </c>
      <c r="J1864">
        <f ca="1">IF(C1864=1,60*SummonTypeTable!$Q$2-OFFSET(I1864,0,-4),
IF(I1864&lt;&gt;OFFSET(I1864,-1,0),OFFSET(I1864,-1,0)-OFFSET(I1864,0,-4),""))</f>
        <v>-6373.3333333333339</v>
      </c>
      <c r="K1864">
        <f ca="1">IF(C1864=1,60*SummonTypeTable!$Q$2/OFFSET(I1864,0,-4),
IF(I1864&lt;&gt;OFFSET(I1864,-1,0),OFFSET(I1864,-1,0)/OFFSET(I1864,0,-4),""))</f>
        <v>0.34565366187542779</v>
      </c>
      <c r="L1864" t="str">
        <f t="shared" ca="1" si="347"/>
        <v>cu</v>
      </c>
      <c r="M1864" t="s">
        <v>81</v>
      </c>
      <c r="N1864" t="s">
        <v>146</v>
      </c>
      <c r="O1864">
        <v>290</v>
      </c>
      <c r="P1864" t="str">
        <f t="shared" si="350"/>
        <v>에너지너무많음</v>
      </c>
      <c r="Q1864" t="str">
        <f t="shared" ca="1" si="345"/>
        <v>cu</v>
      </c>
      <c r="R1864" t="s">
        <v>81</v>
      </c>
      <c r="S1864" t="s">
        <v>147</v>
      </c>
      <c r="T1864">
        <v>4050</v>
      </c>
      <c r="U1864" t="str">
        <f t="shared" ca="1" si="356"/>
        <v>cu</v>
      </c>
      <c r="V1864" t="str">
        <f t="shared" si="351"/>
        <v>EN</v>
      </c>
      <c r="W1864">
        <f t="shared" si="352"/>
        <v>290</v>
      </c>
      <c r="X1864" t="str">
        <f t="shared" ca="1" si="353"/>
        <v>cu</v>
      </c>
      <c r="Y1864" t="str">
        <f t="shared" si="354"/>
        <v>GO</v>
      </c>
      <c r="Z1864">
        <f t="shared" si="355"/>
        <v>4050</v>
      </c>
    </row>
    <row r="1865" spans="1:26">
      <c r="A1865" t="str">
        <f t="shared" si="348"/>
        <v>rt6</v>
      </c>
      <c r="B1865" t="str">
        <f t="shared" si="349"/>
        <v>루틴6</v>
      </c>
      <c r="C1865">
        <v>160</v>
      </c>
      <c r="D1865">
        <v>108</v>
      </c>
      <c r="E1865">
        <f t="shared" ca="1" si="357"/>
        <v>9848</v>
      </c>
      <c r="F1865">
        <f ca="1">(60+SUMIF(OFFSET(N1865,-$C1865+1,0,$C1865),"EN",OFFSET(O1865,-$C1865+1,0,$C1865)))*SummonTypeTable!$Q$2</f>
        <v>3560</v>
      </c>
      <c r="G1865" t="str">
        <f ca="1">IF(C1865=1,60*SummonTypeTable!$Q$2-OFFSET(F1865,0,-1),
IF(F1865&lt;&gt;OFFSET(F1865,-1,0),OFFSET(F1865,-1,0)-OFFSET(F1865,0,-1),""))</f>
        <v/>
      </c>
      <c r="H1865" t="str">
        <f ca="1">IF(C1865=1,60*SummonTypeTable!$Q$2/OFFSET(F1865,0,-1),
IF(F1865&lt;&gt;OFFSET(F1865,-1,0),OFFSET(F1865,-1,0)/OFFSET(F1865,0,-1),""))</f>
        <v/>
      </c>
      <c r="I1865">
        <f ca="1">(60+SUMIF(OFFSET(N1865,-$C1865+1,0,$C1865),"EN",OFFSET(O1865,-$C1865+1,0,$C1865))+SUMIF(OFFSET(S1865,-$C1865+1,0,$C1865),"EN",OFFSET(T1865,-$C1865+1,0,$C1865)))*SummonTypeTable!$Q$2</f>
        <v>3560</v>
      </c>
      <c r="J1865" t="str">
        <f ca="1">IF(C1865=1,60*SummonTypeTable!$Q$2-OFFSET(I1865,0,-4),
IF(I1865&lt;&gt;OFFSET(I1865,-1,0),OFFSET(I1865,-1,0)-OFFSET(I1865,0,-4),""))</f>
        <v/>
      </c>
      <c r="K1865" t="str">
        <f ca="1">IF(C1865=1,60*SummonTypeTable!$Q$2/OFFSET(I1865,0,-4),
IF(I1865&lt;&gt;OFFSET(I1865,-1,0),OFFSET(I1865,-1,0)/OFFSET(I1865,0,-4),""))</f>
        <v/>
      </c>
      <c r="L1865" t="str">
        <f t="shared" ca="1" si="347"/>
        <v>cu</v>
      </c>
      <c r="M1865" t="s">
        <v>81</v>
      </c>
      <c r="N1865" t="s">
        <v>147</v>
      </c>
      <c r="O1865">
        <v>8150</v>
      </c>
      <c r="P1865" t="str">
        <f t="shared" si="350"/>
        <v/>
      </c>
      <c r="Q1865" t="str">
        <f t="shared" ca="1" si="345"/>
        <v>cu</v>
      </c>
      <c r="R1865" t="s">
        <v>81</v>
      </c>
      <c r="S1865" t="s">
        <v>147</v>
      </c>
      <c r="T1865">
        <v>4075</v>
      </c>
      <c r="U1865" t="str">
        <f t="shared" ca="1" si="356"/>
        <v>cu</v>
      </c>
      <c r="V1865" t="str">
        <f t="shared" si="351"/>
        <v>GO</v>
      </c>
      <c r="W1865">
        <f t="shared" si="352"/>
        <v>8150</v>
      </c>
      <c r="X1865" t="str">
        <f t="shared" ca="1" si="353"/>
        <v>cu</v>
      </c>
      <c r="Y1865" t="str">
        <f t="shared" si="354"/>
        <v>GO</v>
      </c>
      <c r="Z1865">
        <f t="shared" si="355"/>
        <v>4075</v>
      </c>
    </row>
    <row r="1866" spans="1:26">
      <c r="A1866" t="str">
        <f t="shared" si="348"/>
        <v>rt6</v>
      </c>
      <c r="B1866" t="str">
        <f t="shared" si="349"/>
        <v>루틴6</v>
      </c>
      <c r="C1866">
        <v>161</v>
      </c>
      <c r="D1866">
        <v>116</v>
      </c>
      <c r="E1866">
        <f t="shared" ca="1" si="357"/>
        <v>9964</v>
      </c>
      <c r="F1866">
        <f ca="1">(60+SUMIF(OFFSET(N1866,-$C1866+1,0,$C1866),"EN",OFFSET(O1866,-$C1866+1,0,$C1866)))*SummonTypeTable!$Q$2</f>
        <v>3560</v>
      </c>
      <c r="G1866" t="str">
        <f ca="1">IF(C1866=1,60*SummonTypeTable!$Q$2-OFFSET(F1866,0,-1),
IF(F1866&lt;&gt;OFFSET(F1866,-1,0),OFFSET(F1866,-1,0)-OFFSET(F1866,0,-1),""))</f>
        <v/>
      </c>
      <c r="H1866" t="str">
        <f ca="1">IF(C1866=1,60*SummonTypeTable!$Q$2/OFFSET(F1866,0,-1),
IF(F1866&lt;&gt;OFFSET(F1866,-1,0),OFFSET(F1866,-1,0)/OFFSET(F1866,0,-1),""))</f>
        <v/>
      </c>
      <c r="I1866">
        <f ca="1">(60+SUMIF(OFFSET(N1866,-$C1866+1,0,$C1866),"EN",OFFSET(O1866,-$C1866+1,0,$C1866))+SUMIF(OFFSET(S1866,-$C1866+1,0,$C1866),"EN",OFFSET(T1866,-$C1866+1,0,$C1866)))*SummonTypeTable!$Q$2</f>
        <v>3560</v>
      </c>
      <c r="J1866" t="str">
        <f ca="1">IF(C1866=1,60*SummonTypeTable!$Q$2-OFFSET(I1866,0,-4),
IF(I1866&lt;&gt;OFFSET(I1866,-1,0),OFFSET(I1866,-1,0)-OFFSET(I1866,0,-4),""))</f>
        <v/>
      </c>
      <c r="K1866" t="str">
        <f ca="1">IF(C1866=1,60*SummonTypeTable!$Q$2/OFFSET(I1866,0,-4),
IF(I1866&lt;&gt;OFFSET(I1866,-1,0),OFFSET(I1866,-1,0)/OFFSET(I1866,0,-4),""))</f>
        <v/>
      </c>
      <c r="L1866" t="str">
        <f t="shared" ca="1" si="347"/>
        <v>it</v>
      </c>
      <c r="M1866" t="s">
        <v>139</v>
      </c>
      <c r="N1866" t="s">
        <v>158</v>
      </c>
      <c r="O1866">
        <v>1</v>
      </c>
      <c r="P1866" t="str">
        <f t="shared" si="350"/>
        <v/>
      </c>
      <c r="Q1866" t="str">
        <f t="shared" ca="1" si="345"/>
        <v>cu</v>
      </c>
      <c r="R1866" t="s">
        <v>81</v>
      </c>
      <c r="S1866" t="s">
        <v>147</v>
      </c>
      <c r="T1866">
        <v>4100</v>
      </c>
      <c r="U1866" t="str">
        <f t="shared" ca="1" si="356"/>
        <v>it</v>
      </c>
      <c r="V1866" t="str">
        <f t="shared" si="351"/>
        <v>Cash_sEquipGacha</v>
      </c>
      <c r="W1866">
        <f t="shared" si="352"/>
        <v>1</v>
      </c>
      <c r="X1866" t="str">
        <f t="shared" ca="1" si="353"/>
        <v>cu</v>
      </c>
      <c r="Y1866" t="str">
        <f t="shared" si="354"/>
        <v>GO</v>
      </c>
      <c r="Z1866">
        <f t="shared" si="355"/>
        <v>4100</v>
      </c>
    </row>
    <row r="1867" spans="1:26">
      <c r="A1867" t="str">
        <f t="shared" si="348"/>
        <v>rt6</v>
      </c>
      <c r="B1867" t="str">
        <f t="shared" si="349"/>
        <v>루틴6</v>
      </c>
      <c r="C1867">
        <v>162</v>
      </c>
      <c r="D1867">
        <v>158</v>
      </c>
      <c r="E1867">
        <f t="shared" ca="1" si="357"/>
        <v>10122</v>
      </c>
      <c r="F1867">
        <f ca="1">(60+SUMIF(OFFSET(N1867,-$C1867+1,0,$C1867),"EN",OFFSET(O1867,-$C1867+1,0,$C1867)))*SummonTypeTable!$Q$2</f>
        <v>3560</v>
      </c>
      <c r="G1867" t="str">
        <f ca="1">IF(C1867=1,60*SummonTypeTable!$Q$2-OFFSET(F1867,0,-1),
IF(F1867&lt;&gt;OFFSET(F1867,-1,0),OFFSET(F1867,-1,0)-OFFSET(F1867,0,-1),""))</f>
        <v/>
      </c>
      <c r="H1867" t="str">
        <f ca="1">IF(C1867=1,60*SummonTypeTable!$Q$2/OFFSET(F1867,0,-1),
IF(F1867&lt;&gt;OFFSET(F1867,-1,0),OFFSET(F1867,-1,0)/OFFSET(F1867,0,-1),""))</f>
        <v/>
      </c>
      <c r="I1867">
        <f ca="1">(60+SUMIF(OFFSET(N1867,-$C1867+1,0,$C1867),"EN",OFFSET(O1867,-$C1867+1,0,$C1867))+SUMIF(OFFSET(S1867,-$C1867+1,0,$C1867),"EN",OFFSET(T1867,-$C1867+1,0,$C1867)))*SummonTypeTable!$Q$2</f>
        <v>3560</v>
      </c>
      <c r="J1867" t="str">
        <f ca="1">IF(C1867=1,60*SummonTypeTable!$Q$2-OFFSET(I1867,0,-4),
IF(I1867&lt;&gt;OFFSET(I1867,-1,0),OFFSET(I1867,-1,0)-OFFSET(I1867,0,-4),""))</f>
        <v/>
      </c>
      <c r="K1867" t="str">
        <f ca="1">IF(C1867=1,60*SummonTypeTable!$Q$2/OFFSET(I1867,0,-4),
IF(I1867&lt;&gt;OFFSET(I1867,-1,0),OFFSET(I1867,-1,0)/OFFSET(I1867,0,-4),""))</f>
        <v/>
      </c>
      <c r="L1867" t="str">
        <f t="shared" ca="1" si="347"/>
        <v>cu</v>
      </c>
      <c r="M1867" t="s">
        <v>81</v>
      </c>
      <c r="N1867" t="s">
        <v>147</v>
      </c>
      <c r="O1867">
        <v>8250</v>
      </c>
      <c r="P1867" t="str">
        <f t="shared" si="350"/>
        <v/>
      </c>
      <c r="Q1867" t="str">
        <f t="shared" ca="1" si="345"/>
        <v>cu</v>
      </c>
      <c r="R1867" t="s">
        <v>81</v>
      </c>
      <c r="S1867" t="s">
        <v>147</v>
      </c>
      <c r="T1867">
        <v>4125</v>
      </c>
      <c r="U1867" t="str">
        <f t="shared" ca="1" si="356"/>
        <v>cu</v>
      </c>
      <c r="V1867" t="str">
        <f t="shared" si="351"/>
        <v>GO</v>
      </c>
      <c r="W1867">
        <f t="shared" si="352"/>
        <v>8250</v>
      </c>
      <c r="X1867" t="str">
        <f t="shared" ca="1" si="353"/>
        <v>cu</v>
      </c>
      <c r="Y1867" t="str">
        <f t="shared" si="354"/>
        <v>GO</v>
      </c>
      <c r="Z1867">
        <f t="shared" si="355"/>
        <v>4125</v>
      </c>
    </row>
    <row r="1868" spans="1:26">
      <c r="A1868" t="str">
        <f t="shared" si="348"/>
        <v>rt6</v>
      </c>
      <c r="B1868" t="str">
        <f t="shared" si="349"/>
        <v>루틴6</v>
      </c>
      <c r="C1868">
        <v>163</v>
      </c>
      <c r="D1868">
        <v>182</v>
      </c>
      <c r="E1868">
        <f t="shared" ca="1" si="357"/>
        <v>10304</v>
      </c>
      <c r="F1868">
        <f ca="1">(60+SUMIF(OFFSET(N1868,-$C1868+1,0,$C1868),"EN",OFFSET(O1868,-$C1868+1,0,$C1868)))*SummonTypeTable!$Q$2</f>
        <v>3770</v>
      </c>
      <c r="G1868">
        <f ca="1">IF(C1868=1,60*SummonTypeTable!$Q$2-OFFSET(F1868,0,-1),
IF(F1868&lt;&gt;OFFSET(F1868,-1,0),OFFSET(F1868,-1,0)-OFFSET(F1868,0,-1),""))</f>
        <v>-6744</v>
      </c>
      <c r="H1868">
        <f ca="1">IF(C1868=1,60*SummonTypeTable!$Q$2/OFFSET(F1868,0,-1),
IF(F1868&lt;&gt;OFFSET(F1868,-1,0),OFFSET(F1868,-1,0)/OFFSET(F1868,0,-1),""))</f>
        <v>0.34549689440993792</v>
      </c>
      <c r="I1868">
        <f ca="1">(60+SUMIF(OFFSET(N1868,-$C1868+1,0,$C1868),"EN",OFFSET(O1868,-$C1868+1,0,$C1868))+SUMIF(OFFSET(S1868,-$C1868+1,0,$C1868),"EN",OFFSET(T1868,-$C1868+1,0,$C1868)))*SummonTypeTable!$Q$2</f>
        <v>3770</v>
      </c>
      <c r="J1868">
        <f ca="1">IF(C1868=1,60*SummonTypeTable!$Q$2-OFFSET(I1868,0,-4),
IF(I1868&lt;&gt;OFFSET(I1868,-1,0),OFFSET(I1868,-1,0)-OFFSET(I1868,0,-4),""))</f>
        <v>-6744</v>
      </c>
      <c r="K1868">
        <f ca="1">IF(C1868=1,60*SummonTypeTable!$Q$2/OFFSET(I1868,0,-4),
IF(I1868&lt;&gt;OFFSET(I1868,-1,0),OFFSET(I1868,-1,0)/OFFSET(I1868,0,-4),""))</f>
        <v>0.34549689440993792</v>
      </c>
      <c r="L1868" t="str">
        <f t="shared" ca="1" si="347"/>
        <v>cu</v>
      </c>
      <c r="M1868" t="s">
        <v>81</v>
      </c>
      <c r="N1868" t="s">
        <v>146</v>
      </c>
      <c r="O1868">
        <v>315</v>
      </c>
      <c r="P1868" t="str">
        <f t="shared" si="350"/>
        <v>에너지너무많음</v>
      </c>
      <c r="Q1868" t="str">
        <f t="shared" ca="1" si="345"/>
        <v>cu</v>
      </c>
      <c r="R1868" t="s">
        <v>81</v>
      </c>
      <c r="S1868" t="s">
        <v>147</v>
      </c>
      <c r="T1868">
        <v>4150</v>
      </c>
      <c r="U1868" t="str">
        <f t="shared" ca="1" si="356"/>
        <v>cu</v>
      </c>
      <c r="V1868" t="str">
        <f t="shared" si="351"/>
        <v>EN</v>
      </c>
      <c r="W1868">
        <f t="shared" si="352"/>
        <v>315</v>
      </c>
      <c r="X1868" t="str">
        <f t="shared" ca="1" si="353"/>
        <v>cu</v>
      </c>
      <c r="Y1868" t="str">
        <f t="shared" si="354"/>
        <v>GO</v>
      </c>
      <c r="Z1868">
        <f t="shared" si="355"/>
        <v>4150</v>
      </c>
    </row>
    <row r="1869" spans="1:26">
      <c r="A1869" t="str">
        <f t="shared" si="348"/>
        <v>rt6</v>
      </c>
      <c r="B1869" t="str">
        <f t="shared" si="349"/>
        <v>루틴6</v>
      </c>
      <c r="C1869">
        <v>164</v>
      </c>
      <c r="D1869">
        <v>95</v>
      </c>
      <c r="E1869">
        <f t="shared" ca="1" si="357"/>
        <v>10399</v>
      </c>
      <c r="F1869">
        <f ca="1">(60+SUMIF(OFFSET(N1869,-$C1869+1,0,$C1869),"EN",OFFSET(O1869,-$C1869+1,0,$C1869)))*SummonTypeTable!$Q$2</f>
        <v>3770</v>
      </c>
      <c r="G1869" t="str">
        <f ca="1">IF(C1869=1,60*SummonTypeTable!$Q$2-OFFSET(F1869,0,-1),
IF(F1869&lt;&gt;OFFSET(F1869,-1,0),OFFSET(F1869,-1,0)-OFFSET(F1869,0,-1),""))</f>
        <v/>
      </c>
      <c r="H1869" t="str">
        <f ca="1">IF(C1869=1,60*SummonTypeTable!$Q$2/OFFSET(F1869,0,-1),
IF(F1869&lt;&gt;OFFSET(F1869,-1,0),OFFSET(F1869,-1,0)/OFFSET(F1869,0,-1),""))</f>
        <v/>
      </c>
      <c r="I1869">
        <f ca="1">(60+SUMIF(OFFSET(N1869,-$C1869+1,0,$C1869),"EN",OFFSET(O1869,-$C1869+1,0,$C1869))+SUMIF(OFFSET(S1869,-$C1869+1,0,$C1869),"EN",OFFSET(T1869,-$C1869+1,0,$C1869)))*SummonTypeTable!$Q$2</f>
        <v>3770</v>
      </c>
      <c r="J1869" t="str">
        <f ca="1">IF(C1869=1,60*SummonTypeTable!$Q$2-OFFSET(I1869,0,-4),
IF(I1869&lt;&gt;OFFSET(I1869,-1,0),OFFSET(I1869,-1,0)-OFFSET(I1869,0,-4),""))</f>
        <v/>
      </c>
      <c r="K1869" t="str">
        <f ca="1">IF(C1869=1,60*SummonTypeTable!$Q$2/OFFSET(I1869,0,-4),
IF(I1869&lt;&gt;OFFSET(I1869,-1,0),OFFSET(I1869,-1,0)/OFFSET(I1869,0,-4),""))</f>
        <v/>
      </c>
      <c r="L1869" t="str">
        <f t="shared" ca="1" si="347"/>
        <v>cu</v>
      </c>
      <c r="M1869" t="s">
        <v>81</v>
      </c>
      <c r="N1869" t="s">
        <v>147</v>
      </c>
      <c r="O1869">
        <v>8350</v>
      </c>
      <c r="P1869" t="str">
        <f t="shared" si="350"/>
        <v/>
      </c>
      <c r="Q1869" t="str">
        <f t="shared" ca="1" si="345"/>
        <v>cu</v>
      </c>
      <c r="R1869" t="s">
        <v>81</v>
      </c>
      <c r="S1869" t="s">
        <v>147</v>
      </c>
      <c r="T1869">
        <v>4175</v>
      </c>
      <c r="U1869" t="str">
        <f t="shared" ca="1" si="356"/>
        <v>cu</v>
      </c>
      <c r="V1869" t="str">
        <f t="shared" si="351"/>
        <v>GO</v>
      </c>
      <c r="W1869">
        <f t="shared" si="352"/>
        <v>8350</v>
      </c>
      <c r="X1869" t="str">
        <f t="shared" ca="1" si="353"/>
        <v>cu</v>
      </c>
      <c r="Y1869" t="str">
        <f t="shared" si="354"/>
        <v>GO</v>
      </c>
      <c r="Z1869">
        <f t="shared" si="355"/>
        <v>4175</v>
      </c>
    </row>
    <row r="1870" spans="1:26">
      <c r="A1870" t="str">
        <f t="shared" si="348"/>
        <v>rt6</v>
      </c>
      <c r="B1870" t="str">
        <f t="shared" si="349"/>
        <v>루틴6</v>
      </c>
      <c r="C1870">
        <v>165</v>
      </c>
      <c r="D1870">
        <v>195</v>
      </c>
      <c r="E1870">
        <f t="shared" ca="1" si="357"/>
        <v>10594</v>
      </c>
      <c r="F1870">
        <f ca="1">(60+SUMIF(OFFSET(N1870,-$C1870+1,0,$C1870),"EN",OFFSET(O1870,-$C1870+1,0,$C1870)))*SummonTypeTable!$Q$2</f>
        <v>3770</v>
      </c>
      <c r="G1870" t="str">
        <f ca="1">IF(C1870=1,60*SummonTypeTable!$Q$2-OFFSET(F1870,0,-1),
IF(F1870&lt;&gt;OFFSET(F1870,-1,0),OFFSET(F1870,-1,0)-OFFSET(F1870,0,-1),""))</f>
        <v/>
      </c>
      <c r="H1870" t="str">
        <f ca="1">IF(C1870=1,60*SummonTypeTable!$Q$2/OFFSET(F1870,0,-1),
IF(F1870&lt;&gt;OFFSET(F1870,-1,0),OFFSET(F1870,-1,0)/OFFSET(F1870,0,-1),""))</f>
        <v/>
      </c>
      <c r="I1870">
        <f ca="1">(60+SUMIF(OFFSET(N1870,-$C1870+1,0,$C1870),"EN",OFFSET(O1870,-$C1870+1,0,$C1870))+SUMIF(OFFSET(S1870,-$C1870+1,0,$C1870),"EN",OFFSET(T1870,-$C1870+1,0,$C1870)))*SummonTypeTable!$Q$2</f>
        <v>3770</v>
      </c>
      <c r="J1870" t="str">
        <f ca="1">IF(C1870=1,60*SummonTypeTable!$Q$2-OFFSET(I1870,0,-4),
IF(I1870&lt;&gt;OFFSET(I1870,-1,0),OFFSET(I1870,-1,0)-OFFSET(I1870,0,-4),""))</f>
        <v/>
      </c>
      <c r="K1870" t="str">
        <f ca="1">IF(C1870=1,60*SummonTypeTable!$Q$2/OFFSET(I1870,0,-4),
IF(I1870&lt;&gt;OFFSET(I1870,-1,0),OFFSET(I1870,-1,0)/OFFSET(I1870,0,-4),""))</f>
        <v/>
      </c>
      <c r="L1870" t="str">
        <f t="shared" ca="1" si="347"/>
        <v>it</v>
      </c>
      <c r="M1870" t="s">
        <v>139</v>
      </c>
      <c r="N1870" t="s">
        <v>140</v>
      </c>
      <c r="O1870">
        <v>5</v>
      </c>
      <c r="P1870" t="str">
        <f t="shared" si="350"/>
        <v/>
      </c>
      <c r="Q1870" t="str">
        <f t="shared" ca="1" si="345"/>
        <v>cu</v>
      </c>
      <c r="R1870" t="s">
        <v>81</v>
      </c>
      <c r="S1870" t="s">
        <v>147</v>
      </c>
      <c r="T1870">
        <v>4200</v>
      </c>
      <c r="U1870" t="str">
        <f t="shared" ca="1" si="356"/>
        <v>it</v>
      </c>
      <c r="V1870" t="str">
        <f t="shared" si="351"/>
        <v>Cash_sCharacterGacha</v>
      </c>
      <c r="W1870">
        <f t="shared" si="352"/>
        <v>5</v>
      </c>
      <c r="X1870" t="str">
        <f t="shared" ca="1" si="353"/>
        <v>cu</v>
      </c>
      <c r="Y1870" t="str">
        <f t="shared" si="354"/>
        <v>GO</v>
      </c>
      <c r="Z1870">
        <f t="shared" si="355"/>
        <v>4200</v>
      </c>
    </row>
    <row r="1871" spans="1:26">
      <c r="A1871" t="str">
        <f t="shared" si="348"/>
        <v>rt6</v>
      </c>
      <c r="B1871" t="str">
        <f t="shared" si="349"/>
        <v>루틴6</v>
      </c>
      <c r="C1871">
        <v>166</v>
      </c>
      <c r="D1871">
        <v>294</v>
      </c>
      <c r="E1871">
        <f t="shared" ca="1" si="357"/>
        <v>10888</v>
      </c>
      <c r="F1871">
        <f ca="1">(60+SUMIF(OFFSET(N1871,-$C1871+1,0,$C1871),"EN",OFFSET(O1871,-$C1871+1,0,$C1871)))*SummonTypeTable!$Q$2</f>
        <v>3996.6666666666665</v>
      </c>
      <c r="G1871">
        <f ca="1">IF(C1871=1,60*SummonTypeTable!$Q$2-OFFSET(F1871,0,-1),
IF(F1871&lt;&gt;OFFSET(F1871,-1,0),OFFSET(F1871,-1,0)-OFFSET(F1871,0,-1),""))</f>
        <v>-7118</v>
      </c>
      <c r="H1871">
        <f ca="1">IF(C1871=1,60*SummonTypeTable!$Q$2/OFFSET(F1871,0,-1),
IF(F1871&lt;&gt;OFFSET(F1871,-1,0),OFFSET(F1871,-1,0)/OFFSET(F1871,0,-1),""))</f>
        <v>0.34625275532696548</v>
      </c>
      <c r="I1871">
        <f ca="1">(60+SUMIF(OFFSET(N1871,-$C1871+1,0,$C1871),"EN",OFFSET(O1871,-$C1871+1,0,$C1871))+SUMIF(OFFSET(S1871,-$C1871+1,0,$C1871),"EN",OFFSET(T1871,-$C1871+1,0,$C1871)))*SummonTypeTable!$Q$2</f>
        <v>3996.6666666666665</v>
      </c>
      <c r="J1871">
        <f ca="1">IF(C1871=1,60*SummonTypeTable!$Q$2-OFFSET(I1871,0,-4),
IF(I1871&lt;&gt;OFFSET(I1871,-1,0),OFFSET(I1871,-1,0)-OFFSET(I1871,0,-4),""))</f>
        <v>-7118</v>
      </c>
      <c r="K1871">
        <f ca="1">IF(C1871=1,60*SummonTypeTable!$Q$2/OFFSET(I1871,0,-4),
IF(I1871&lt;&gt;OFFSET(I1871,-1,0),OFFSET(I1871,-1,0)/OFFSET(I1871,0,-4),""))</f>
        <v>0.34625275532696548</v>
      </c>
      <c r="L1871" t="str">
        <f t="shared" ca="1" si="347"/>
        <v>cu</v>
      </c>
      <c r="M1871" t="s">
        <v>81</v>
      </c>
      <c r="N1871" t="s">
        <v>146</v>
      </c>
      <c r="O1871">
        <v>340</v>
      </c>
      <c r="P1871" t="str">
        <f t="shared" si="350"/>
        <v>에너지너무많음</v>
      </c>
      <c r="Q1871" t="str">
        <f t="shared" ca="1" si="345"/>
        <v>cu</v>
      </c>
      <c r="R1871" t="s">
        <v>81</v>
      </c>
      <c r="S1871" t="s">
        <v>147</v>
      </c>
      <c r="T1871">
        <v>4225</v>
      </c>
      <c r="U1871" t="str">
        <f t="shared" ca="1" si="356"/>
        <v>cu</v>
      </c>
      <c r="V1871" t="str">
        <f t="shared" si="351"/>
        <v>EN</v>
      </c>
      <c r="W1871">
        <f t="shared" si="352"/>
        <v>340</v>
      </c>
      <c r="X1871" t="str">
        <f t="shared" ca="1" si="353"/>
        <v>cu</v>
      </c>
      <c r="Y1871" t="str">
        <f t="shared" si="354"/>
        <v>GO</v>
      </c>
      <c r="Z1871">
        <f t="shared" si="355"/>
        <v>4225</v>
      </c>
    </row>
    <row r="1872" spans="1:26">
      <c r="A1872" t="str">
        <f t="shared" si="348"/>
        <v>rt6</v>
      </c>
      <c r="B1872" t="str">
        <f t="shared" si="349"/>
        <v>루틴6</v>
      </c>
      <c r="C1872">
        <v>167</v>
      </c>
      <c r="D1872">
        <v>54</v>
      </c>
      <c r="E1872">
        <f t="shared" ca="1" si="357"/>
        <v>10942</v>
      </c>
      <c r="F1872">
        <f ca="1">(60+SUMIF(OFFSET(N1872,-$C1872+1,0,$C1872),"EN",OFFSET(O1872,-$C1872+1,0,$C1872)))*SummonTypeTable!$Q$2</f>
        <v>3996.6666666666665</v>
      </c>
      <c r="G1872" t="str">
        <f ca="1">IF(C1872=1,60*SummonTypeTable!$Q$2-OFFSET(F1872,0,-1),
IF(F1872&lt;&gt;OFFSET(F1872,-1,0),OFFSET(F1872,-1,0)-OFFSET(F1872,0,-1),""))</f>
        <v/>
      </c>
      <c r="H1872" t="str">
        <f ca="1">IF(C1872=1,60*SummonTypeTable!$Q$2/OFFSET(F1872,0,-1),
IF(F1872&lt;&gt;OFFSET(F1872,-1,0),OFFSET(F1872,-1,0)/OFFSET(F1872,0,-1),""))</f>
        <v/>
      </c>
      <c r="I1872">
        <f ca="1">(60+SUMIF(OFFSET(N1872,-$C1872+1,0,$C1872),"EN",OFFSET(O1872,-$C1872+1,0,$C1872))+SUMIF(OFFSET(S1872,-$C1872+1,0,$C1872),"EN",OFFSET(T1872,-$C1872+1,0,$C1872)))*SummonTypeTable!$Q$2</f>
        <v>3996.6666666666665</v>
      </c>
      <c r="J1872" t="str">
        <f ca="1">IF(C1872=1,60*SummonTypeTable!$Q$2-OFFSET(I1872,0,-4),
IF(I1872&lt;&gt;OFFSET(I1872,-1,0),OFFSET(I1872,-1,0)-OFFSET(I1872,0,-4),""))</f>
        <v/>
      </c>
      <c r="K1872" t="str">
        <f ca="1">IF(C1872=1,60*SummonTypeTable!$Q$2/OFFSET(I1872,0,-4),
IF(I1872&lt;&gt;OFFSET(I1872,-1,0),OFFSET(I1872,-1,0)/OFFSET(I1872,0,-4),""))</f>
        <v/>
      </c>
      <c r="L1872" t="str">
        <f t="shared" ca="1" si="347"/>
        <v>cu</v>
      </c>
      <c r="M1872" t="s">
        <v>81</v>
      </c>
      <c r="N1872" t="s">
        <v>147</v>
      </c>
      <c r="O1872">
        <v>8500</v>
      </c>
      <c r="P1872" t="str">
        <f t="shared" si="350"/>
        <v/>
      </c>
      <c r="Q1872" t="str">
        <f t="shared" ca="1" si="345"/>
        <v>cu</v>
      </c>
      <c r="R1872" t="s">
        <v>81</v>
      </c>
      <c r="S1872" t="s">
        <v>147</v>
      </c>
      <c r="T1872">
        <v>4250</v>
      </c>
      <c r="U1872" t="str">
        <f t="shared" ca="1" si="356"/>
        <v>cu</v>
      </c>
      <c r="V1872" t="str">
        <f t="shared" si="351"/>
        <v>GO</v>
      </c>
      <c r="W1872">
        <f t="shared" si="352"/>
        <v>8500</v>
      </c>
      <c r="X1872" t="str">
        <f t="shared" ca="1" si="353"/>
        <v>cu</v>
      </c>
      <c r="Y1872" t="str">
        <f t="shared" si="354"/>
        <v>GO</v>
      </c>
      <c r="Z1872">
        <f t="shared" si="355"/>
        <v>4250</v>
      </c>
    </row>
    <row r="1873" spans="1:26">
      <c r="A1873" t="str">
        <f t="shared" si="348"/>
        <v>rt6</v>
      </c>
      <c r="B1873" t="str">
        <f t="shared" si="349"/>
        <v>루틴6</v>
      </c>
      <c r="C1873">
        <v>168</v>
      </c>
      <c r="D1873">
        <v>125</v>
      </c>
      <c r="E1873">
        <f t="shared" ca="1" si="357"/>
        <v>11067</v>
      </c>
      <c r="F1873">
        <f ca="1">(60+SUMIF(OFFSET(N1873,-$C1873+1,0,$C1873),"EN",OFFSET(O1873,-$C1873+1,0,$C1873)))*SummonTypeTable!$Q$2</f>
        <v>3996.6666666666665</v>
      </c>
      <c r="G1873" t="str">
        <f ca="1">IF(C1873=1,60*SummonTypeTable!$Q$2-OFFSET(F1873,0,-1),
IF(F1873&lt;&gt;OFFSET(F1873,-1,0),OFFSET(F1873,-1,0)-OFFSET(F1873,0,-1),""))</f>
        <v/>
      </c>
      <c r="H1873" t="str">
        <f ca="1">IF(C1873=1,60*SummonTypeTable!$Q$2/OFFSET(F1873,0,-1),
IF(F1873&lt;&gt;OFFSET(F1873,-1,0),OFFSET(F1873,-1,0)/OFFSET(F1873,0,-1),""))</f>
        <v/>
      </c>
      <c r="I1873">
        <f ca="1">(60+SUMIF(OFFSET(N1873,-$C1873+1,0,$C1873),"EN",OFFSET(O1873,-$C1873+1,0,$C1873))+SUMIF(OFFSET(S1873,-$C1873+1,0,$C1873),"EN",OFFSET(T1873,-$C1873+1,0,$C1873)))*SummonTypeTable!$Q$2</f>
        <v>3996.6666666666665</v>
      </c>
      <c r="J1873" t="str">
        <f ca="1">IF(C1873=1,60*SummonTypeTable!$Q$2-OFFSET(I1873,0,-4),
IF(I1873&lt;&gt;OFFSET(I1873,-1,0),OFFSET(I1873,-1,0)-OFFSET(I1873,0,-4),""))</f>
        <v/>
      </c>
      <c r="K1873" t="str">
        <f ca="1">IF(C1873=1,60*SummonTypeTable!$Q$2/OFFSET(I1873,0,-4),
IF(I1873&lt;&gt;OFFSET(I1873,-1,0),OFFSET(I1873,-1,0)/OFFSET(I1873,0,-4),""))</f>
        <v/>
      </c>
      <c r="L1873" t="str">
        <f t="shared" ca="1" si="347"/>
        <v>it</v>
      </c>
      <c r="M1873" t="s">
        <v>139</v>
      </c>
      <c r="N1873" t="s">
        <v>138</v>
      </c>
      <c r="O1873">
        <v>10</v>
      </c>
      <c r="P1873" t="str">
        <f t="shared" si="350"/>
        <v/>
      </c>
      <c r="Q1873" t="str">
        <f t="shared" ca="1" si="345"/>
        <v>cu</v>
      </c>
      <c r="R1873" t="s">
        <v>81</v>
      </c>
      <c r="S1873" t="s">
        <v>147</v>
      </c>
      <c r="T1873">
        <v>4275</v>
      </c>
      <c r="U1873" t="str">
        <f t="shared" ca="1" si="356"/>
        <v>it</v>
      </c>
      <c r="V1873" t="str">
        <f t="shared" si="351"/>
        <v>Cash_sSpellGacha</v>
      </c>
      <c r="W1873">
        <f t="shared" si="352"/>
        <v>10</v>
      </c>
      <c r="X1873" t="str">
        <f t="shared" ca="1" si="353"/>
        <v>cu</v>
      </c>
      <c r="Y1873" t="str">
        <f t="shared" si="354"/>
        <v>GO</v>
      </c>
      <c r="Z1873">
        <f t="shared" si="355"/>
        <v>4275</v>
      </c>
    </row>
    <row r="1874" spans="1:26">
      <c r="A1874" t="str">
        <f t="shared" si="348"/>
        <v>rt6</v>
      </c>
      <c r="B1874" t="str">
        <f t="shared" si="349"/>
        <v>루틴6</v>
      </c>
      <c r="C1874">
        <v>169</v>
      </c>
      <c r="D1874">
        <v>157</v>
      </c>
      <c r="E1874">
        <f t="shared" ca="1" si="357"/>
        <v>11224</v>
      </c>
      <c r="F1874">
        <f ca="1">(60+SUMIF(OFFSET(N1874,-$C1874+1,0,$C1874),"EN",OFFSET(O1874,-$C1874+1,0,$C1874)))*SummonTypeTable!$Q$2</f>
        <v>3996.6666666666665</v>
      </c>
      <c r="G1874" t="str">
        <f ca="1">IF(C1874=1,60*SummonTypeTable!$Q$2-OFFSET(F1874,0,-1),
IF(F1874&lt;&gt;OFFSET(F1874,-1,0),OFFSET(F1874,-1,0)-OFFSET(F1874,0,-1),""))</f>
        <v/>
      </c>
      <c r="H1874" t="str">
        <f ca="1">IF(C1874=1,60*SummonTypeTable!$Q$2/OFFSET(F1874,0,-1),
IF(F1874&lt;&gt;OFFSET(F1874,-1,0),OFFSET(F1874,-1,0)/OFFSET(F1874,0,-1),""))</f>
        <v/>
      </c>
      <c r="I1874">
        <f ca="1">(60+SUMIF(OFFSET(N1874,-$C1874+1,0,$C1874),"EN",OFFSET(O1874,-$C1874+1,0,$C1874))+SUMIF(OFFSET(S1874,-$C1874+1,0,$C1874),"EN",OFFSET(T1874,-$C1874+1,0,$C1874)))*SummonTypeTable!$Q$2</f>
        <v>3996.6666666666665</v>
      </c>
      <c r="J1874" t="str">
        <f ca="1">IF(C1874=1,60*SummonTypeTable!$Q$2-OFFSET(I1874,0,-4),
IF(I1874&lt;&gt;OFFSET(I1874,-1,0),OFFSET(I1874,-1,0)-OFFSET(I1874,0,-4),""))</f>
        <v/>
      </c>
      <c r="K1874" t="str">
        <f ca="1">IF(C1874=1,60*SummonTypeTable!$Q$2/OFFSET(I1874,0,-4),
IF(I1874&lt;&gt;OFFSET(I1874,-1,0),OFFSET(I1874,-1,0)/OFFSET(I1874,0,-4),""))</f>
        <v/>
      </c>
      <c r="L1874" t="str">
        <f t="shared" ca="1" si="347"/>
        <v>cu</v>
      </c>
      <c r="M1874" t="s">
        <v>81</v>
      </c>
      <c r="N1874" t="s">
        <v>147</v>
      </c>
      <c r="O1874">
        <v>8600</v>
      </c>
      <c r="P1874" t="str">
        <f t="shared" si="350"/>
        <v/>
      </c>
      <c r="Q1874" t="str">
        <f t="shared" ca="1" si="345"/>
        <v>cu</v>
      </c>
      <c r="R1874" t="s">
        <v>81</v>
      </c>
      <c r="S1874" t="s">
        <v>147</v>
      </c>
      <c r="T1874">
        <v>4300</v>
      </c>
      <c r="U1874" t="str">
        <f t="shared" ca="1" si="356"/>
        <v>cu</v>
      </c>
      <c r="V1874" t="str">
        <f t="shared" si="351"/>
        <v>GO</v>
      </c>
      <c r="W1874">
        <f t="shared" si="352"/>
        <v>8600</v>
      </c>
      <c r="X1874" t="str">
        <f t="shared" ca="1" si="353"/>
        <v>cu</v>
      </c>
      <c r="Y1874" t="str">
        <f t="shared" si="354"/>
        <v>GO</v>
      </c>
      <c r="Z1874">
        <f t="shared" si="355"/>
        <v>4300</v>
      </c>
    </row>
    <row r="1875" spans="1:26">
      <c r="A1875" t="str">
        <f t="shared" si="348"/>
        <v>rt6</v>
      </c>
      <c r="B1875" t="str">
        <f t="shared" si="349"/>
        <v>루틴6</v>
      </c>
      <c r="C1875">
        <v>170</v>
      </c>
      <c r="D1875">
        <v>268</v>
      </c>
      <c r="E1875">
        <f t="shared" ca="1" si="357"/>
        <v>11492</v>
      </c>
      <c r="F1875">
        <f ca="1">(60+SUMIF(OFFSET(N1875,-$C1875+1,0,$C1875),"EN",OFFSET(O1875,-$C1875+1,0,$C1875)))*SummonTypeTable!$Q$2</f>
        <v>4240</v>
      </c>
      <c r="G1875">
        <f ca="1">IF(C1875=1,60*SummonTypeTable!$Q$2-OFFSET(F1875,0,-1),
IF(F1875&lt;&gt;OFFSET(F1875,-1,0),OFFSET(F1875,-1,0)-OFFSET(F1875,0,-1),""))</f>
        <v>-7495.3333333333339</v>
      </c>
      <c r="H1875">
        <f ca="1">IF(C1875=1,60*SummonTypeTable!$Q$2/OFFSET(F1875,0,-1),
IF(F1875&lt;&gt;OFFSET(F1875,-1,0),OFFSET(F1875,-1,0)/OFFSET(F1875,0,-1),""))</f>
        <v>0.34777816452024596</v>
      </c>
      <c r="I1875">
        <f ca="1">(60+SUMIF(OFFSET(N1875,-$C1875+1,0,$C1875),"EN",OFFSET(O1875,-$C1875+1,0,$C1875))+SUMIF(OFFSET(S1875,-$C1875+1,0,$C1875),"EN",OFFSET(T1875,-$C1875+1,0,$C1875)))*SummonTypeTable!$Q$2</f>
        <v>4240</v>
      </c>
      <c r="J1875">
        <f ca="1">IF(C1875=1,60*SummonTypeTable!$Q$2-OFFSET(I1875,0,-4),
IF(I1875&lt;&gt;OFFSET(I1875,-1,0),OFFSET(I1875,-1,0)-OFFSET(I1875,0,-4),""))</f>
        <v>-7495.3333333333339</v>
      </c>
      <c r="K1875">
        <f ca="1">IF(C1875=1,60*SummonTypeTable!$Q$2/OFFSET(I1875,0,-4),
IF(I1875&lt;&gt;OFFSET(I1875,-1,0),OFFSET(I1875,-1,0)/OFFSET(I1875,0,-4),""))</f>
        <v>0.34777816452024596</v>
      </c>
      <c r="L1875" t="str">
        <f t="shared" ca="1" si="347"/>
        <v>cu</v>
      </c>
      <c r="M1875" t="s">
        <v>81</v>
      </c>
      <c r="N1875" t="s">
        <v>146</v>
      </c>
      <c r="O1875">
        <v>365</v>
      </c>
      <c r="P1875" t="str">
        <f t="shared" si="350"/>
        <v>에너지너무많음</v>
      </c>
      <c r="Q1875" t="str">
        <f t="shared" ca="1" si="345"/>
        <v>cu</v>
      </c>
      <c r="R1875" t="s">
        <v>81</v>
      </c>
      <c r="S1875" t="s">
        <v>147</v>
      </c>
      <c r="T1875">
        <v>4325</v>
      </c>
      <c r="U1875" t="str">
        <f t="shared" ca="1" si="356"/>
        <v>cu</v>
      </c>
      <c r="V1875" t="str">
        <f t="shared" si="351"/>
        <v>EN</v>
      </c>
      <c r="W1875">
        <f t="shared" si="352"/>
        <v>365</v>
      </c>
      <c r="X1875" t="str">
        <f t="shared" ca="1" si="353"/>
        <v>cu</v>
      </c>
      <c r="Y1875" t="str">
        <f t="shared" si="354"/>
        <v>GO</v>
      </c>
      <c r="Z1875">
        <f t="shared" si="355"/>
        <v>4325</v>
      </c>
    </row>
    <row r="1876" spans="1:26">
      <c r="A1876" t="str">
        <f t="shared" si="348"/>
        <v>rt6</v>
      </c>
      <c r="B1876" t="str">
        <f t="shared" si="349"/>
        <v>루틴6</v>
      </c>
      <c r="C1876">
        <v>171</v>
      </c>
      <c r="D1876">
        <v>72</v>
      </c>
      <c r="E1876">
        <f t="shared" ca="1" si="357"/>
        <v>11564</v>
      </c>
      <c r="F1876">
        <f ca="1">(60+SUMIF(OFFSET(N1876,-$C1876+1,0,$C1876),"EN",OFFSET(O1876,-$C1876+1,0,$C1876)))*SummonTypeTable!$Q$2</f>
        <v>4240</v>
      </c>
      <c r="G1876" t="str">
        <f ca="1">IF(C1876=1,60*SummonTypeTable!$Q$2-OFFSET(F1876,0,-1),
IF(F1876&lt;&gt;OFFSET(F1876,-1,0),OFFSET(F1876,-1,0)-OFFSET(F1876,0,-1),""))</f>
        <v/>
      </c>
      <c r="H1876" t="str">
        <f ca="1">IF(C1876=1,60*SummonTypeTable!$Q$2/OFFSET(F1876,0,-1),
IF(F1876&lt;&gt;OFFSET(F1876,-1,0),OFFSET(F1876,-1,0)/OFFSET(F1876,0,-1),""))</f>
        <v/>
      </c>
      <c r="I1876">
        <f ca="1">(60+SUMIF(OFFSET(N1876,-$C1876+1,0,$C1876),"EN",OFFSET(O1876,-$C1876+1,0,$C1876))+SUMIF(OFFSET(S1876,-$C1876+1,0,$C1876),"EN",OFFSET(T1876,-$C1876+1,0,$C1876)))*SummonTypeTable!$Q$2</f>
        <v>4240</v>
      </c>
      <c r="J1876" t="str">
        <f ca="1">IF(C1876=1,60*SummonTypeTable!$Q$2-OFFSET(I1876,0,-4),
IF(I1876&lt;&gt;OFFSET(I1876,-1,0),OFFSET(I1876,-1,0)-OFFSET(I1876,0,-4),""))</f>
        <v/>
      </c>
      <c r="K1876" t="str">
        <f ca="1">IF(C1876=1,60*SummonTypeTable!$Q$2/OFFSET(I1876,0,-4),
IF(I1876&lt;&gt;OFFSET(I1876,-1,0),OFFSET(I1876,-1,0)/OFFSET(I1876,0,-4),""))</f>
        <v/>
      </c>
      <c r="L1876" t="str">
        <f t="shared" ca="1" si="347"/>
        <v>cu</v>
      </c>
      <c r="M1876" t="s">
        <v>81</v>
      </c>
      <c r="N1876" t="s">
        <v>147</v>
      </c>
      <c r="O1876">
        <v>8700</v>
      </c>
      <c r="P1876" t="str">
        <f t="shared" si="350"/>
        <v/>
      </c>
      <c r="Q1876" t="str">
        <f t="shared" ca="1" si="345"/>
        <v>cu</v>
      </c>
      <c r="R1876" t="s">
        <v>81</v>
      </c>
      <c r="S1876" t="s">
        <v>147</v>
      </c>
      <c r="T1876">
        <v>4350</v>
      </c>
      <c r="U1876" t="str">
        <f t="shared" ca="1" si="356"/>
        <v>cu</v>
      </c>
      <c r="V1876" t="str">
        <f t="shared" si="351"/>
        <v>GO</v>
      </c>
      <c r="W1876">
        <f t="shared" si="352"/>
        <v>8700</v>
      </c>
      <c r="X1876" t="str">
        <f t="shared" ca="1" si="353"/>
        <v>cu</v>
      </c>
      <c r="Y1876" t="str">
        <f t="shared" si="354"/>
        <v>GO</v>
      </c>
      <c r="Z1876">
        <f t="shared" si="355"/>
        <v>4350</v>
      </c>
    </row>
    <row r="1877" spans="1:26">
      <c r="A1877" t="str">
        <f t="shared" si="348"/>
        <v>rt6</v>
      </c>
      <c r="B1877" t="str">
        <f t="shared" si="349"/>
        <v>루틴6</v>
      </c>
      <c r="C1877">
        <v>172</v>
      </c>
      <c r="D1877">
        <v>144</v>
      </c>
      <c r="E1877">
        <f t="shared" ca="1" si="357"/>
        <v>11708</v>
      </c>
      <c r="F1877">
        <f ca="1">(60+SUMIF(OFFSET(N1877,-$C1877+1,0,$C1877),"EN",OFFSET(O1877,-$C1877+1,0,$C1877)))*SummonTypeTable!$Q$2</f>
        <v>4240</v>
      </c>
      <c r="G1877" t="str">
        <f ca="1">IF(C1877=1,60*SummonTypeTable!$Q$2-OFFSET(F1877,0,-1),
IF(F1877&lt;&gt;OFFSET(F1877,-1,0),OFFSET(F1877,-1,0)-OFFSET(F1877,0,-1),""))</f>
        <v/>
      </c>
      <c r="H1877" t="str">
        <f ca="1">IF(C1877=1,60*SummonTypeTable!$Q$2/OFFSET(F1877,0,-1),
IF(F1877&lt;&gt;OFFSET(F1877,-1,0),OFFSET(F1877,-1,0)/OFFSET(F1877,0,-1),""))</f>
        <v/>
      </c>
      <c r="I1877">
        <f ca="1">(60+SUMIF(OFFSET(N1877,-$C1877+1,0,$C1877),"EN",OFFSET(O1877,-$C1877+1,0,$C1877))+SUMIF(OFFSET(S1877,-$C1877+1,0,$C1877),"EN",OFFSET(T1877,-$C1877+1,0,$C1877)))*SummonTypeTable!$Q$2</f>
        <v>4240</v>
      </c>
      <c r="J1877" t="str">
        <f ca="1">IF(C1877=1,60*SummonTypeTable!$Q$2-OFFSET(I1877,0,-4),
IF(I1877&lt;&gt;OFFSET(I1877,-1,0),OFFSET(I1877,-1,0)-OFFSET(I1877,0,-4),""))</f>
        <v/>
      </c>
      <c r="K1877" t="str">
        <f ca="1">IF(C1877=1,60*SummonTypeTable!$Q$2/OFFSET(I1877,0,-4),
IF(I1877&lt;&gt;OFFSET(I1877,-1,0),OFFSET(I1877,-1,0)/OFFSET(I1877,0,-4),""))</f>
        <v/>
      </c>
      <c r="L1877" t="str">
        <f t="shared" ca="1" si="347"/>
        <v>it</v>
      </c>
      <c r="M1877" t="s">
        <v>139</v>
      </c>
      <c r="N1877" t="s">
        <v>158</v>
      </c>
      <c r="O1877">
        <v>2</v>
      </c>
      <c r="P1877" t="str">
        <f t="shared" si="350"/>
        <v/>
      </c>
      <c r="Q1877" t="str">
        <f t="shared" ca="1" si="345"/>
        <v>cu</v>
      </c>
      <c r="R1877" t="s">
        <v>81</v>
      </c>
      <c r="S1877" t="s">
        <v>147</v>
      </c>
      <c r="T1877">
        <v>4375</v>
      </c>
      <c r="U1877" t="str">
        <f t="shared" ca="1" si="356"/>
        <v>it</v>
      </c>
      <c r="V1877" t="str">
        <f t="shared" si="351"/>
        <v>Cash_sEquipGacha</v>
      </c>
      <c r="W1877">
        <f t="shared" si="352"/>
        <v>2</v>
      </c>
      <c r="X1877" t="str">
        <f t="shared" ca="1" si="353"/>
        <v>cu</v>
      </c>
      <c r="Y1877" t="str">
        <f t="shared" si="354"/>
        <v>GO</v>
      </c>
      <c r="Z1877">
        <f t="shared" si="355"/>
        <v>4375</v>
      </c>
    </row>
    <row r="1878" spans="1:26">
      <c r="A1878" t="str">
        <f t="shared" si="348"/>
        <v>rt6</v>
      </c>
      <c r="B1878" t="str">
        <f t="shared" si="349"/>
        <v>루틴6</v>
      </c>
      <c r="C1878">
        <v>173</v>
      </c>
      <c r="D1878">
        <v>412</v>
      </c>
      <c r="E1878">
        <f t="shared" ca="1" si="357"/>
        <v>12120</v>
      </c>
      <c r="F1878">
        <f ca="1">(60+SUMIF(OFFSET(N1878,-$C1878+1,0,$C1878),"EN",OFFSET(O1878,-$C1878+1,0,$C1878)))*SummonTypeTable!$Q$2</f>
        <v>4240</v>
      </c>
      <c r="G1878" t="str">
        <f ca="1">IF(C1878=1,60*SummonTypeTable!$Q$2-OFFSET(F1878,0,-1),
IF(F1878&lt;&gt;OFFSET(F1878,-1,0),OFFSET(F1878,-1,0)-OFFSET(F1878,0,-1),""))</f>
        <v/>
      </c>
      <c r="H1878" t="str">
        <f ca="1">IF(C1878=1,60*SummonTypeTable!$Q$2/OFFSET(F1878,0,-1),
IF(F1878&lt;&gt;OFFSET(F1878,-1,0),OFFSET(F1878,-1,0)/OFFSET(F1878,0,-1),""))</f>
        <v/>
      </c>
      <c r="I1878">
        <f ca="1">(60+SUMIF(OFFSET(N1878,-$C1878+1,0,$C1878),"EN",OFFSET(O1878,-$C1878+1,0,$C1878))+SUMIF(OFFSET(S1878,-$C1878+1,0,$C1878),"EN",OFFSET(T1878,-$C1878+1,0,$C1878)))*SummonTypeTable!$Q$2</f>
        <v>4240</v>
      </c>
      <c r="J1878" t="str">
        <f ca="1">IF(C1878=1,60*SummonTypeTable!$Q$2-OFFSET(I1878,0,-4),
IF(I1878&lt;&gt;OFFSET(I1878,-1,0),OFFSET(I1878,-1,0)-OFFSET(I1878,0,-4),""))</f>
        <v/>
      </c>
      <c r="K1878" t="str">
        <f ca="1">IF(C1878=1,60*SummonTypeTable!$Q$2/OFFSET(I1878,0,-4),
IF(I1878&lt;&gt;OFFSET(I1878,-1,0),OFFSET(I1878,-1,0)/OFFSET(I1878,0,-4),""))</f>
        <v/>
      </c>
      <c r="L1878" t="str">
        <f t="shared" ca="1" si="347"/>
        <v>cu</v>
      </c>
      <c r="M1878" t="s">
        <v>81</v>
      </c>
      <c r="N1878" t="s">
        <v>153</v>
      </c>
      <c r="O1878">
        <v>30</v>
      </c>
      <c r="P1878" t="str">
        <f t="shared" si="350"/>
        <v/>
      </c>
      <c r="Q1878" t="str">
        <f t="shared" ca="1" si="345"/>
        <v>cu</v>
      </c>
      <c r="R1878" t="s">
        <v>81</v>
      </c>
      <c r="S1878" t="s">
        <v>153</v>
      </c>
      <c r="T1878">
        <v>10</v>
      </c>
      <c r="U1878" t="str">
        <f t="shared" ca="1" si="356"/>
        <v>cu</v>
      </c>
      <c r="V1878" t="str">
        <f t="shared" si="351"/>
        <v>DI</v>
      </c>
      <c r="W1878">
        <f t="shared" si="352"/>
        <v>30</v>
      </c>
      <c r="X1878" t="str">
        <f t="shared" ca="1" si="353"/>
        <v>cu</v>
      </c>
      <c r="Y1878" t="str">
        <f t="shared" si="354"/>
        <v>DI</v>
      </c>
      <c r="Z1878">
        <f t="shared" si="355"/>
        <v>10</v>
      </c>
    </row>
    <row r="1879" spans="1:26">
      <c r="A1879" t="str">
        <f t="shared" si="348"/>
        <v>rt6</v>
      </c>
      <c r="B1879" t="str">
        <f t="shared" si="349"/>
        <v>루틴6</v>
      </c>
      <c r="C1879">
        <v>174</v>
      </c>
      <c r="D1879">
        <v>111</v>
      </c>
      <c r="E1879">
        <f t="shared" ca="1" si="357"/>
        <v>12231</v>
      </c>
      <c r="F1879">
        <f ca="1">(60+SUMIF(OFFSET(N1879,-$C1879+1,0,$C1879),"EN",OFFSET(O1879,-$C1879+1,0,$C1879)))*SummonTypeTable!$Q$2</f>
        <v>4240</v>
      </c>
      <c r="G1879" t="str">
        <f ca="1">IF(C1879=1,60*SummonTypeTable!$Q$2-OFFSET(F1879,0,-1),
IF(F1879&lt;&gt;OFFSET(F1879,-1,0),OFFSET(F1879,-1,0)-OFFSET(F1879,0,-1),""))</f>
        <v/>
      </c>
      <c r="H1879" t="str">
        <f ca="1">IF(C1879=1,60*SummonTypeTable!$Q$2/OFFSET(F1879,0,-1),
IF(F1879&lt;&gt;OFFSET(F1879,-1,0),OFFSET(F1879,-1,0)/OFFSET(F1879,0,-1),""))</f>
        <v/>
      </c>
      <c r="I1879">
        <f ca="1">(60+SUMIF(OFFSET(N1879,-$C1879+1,0,$C1879),"EN",OFFSET(O1879,-$C1879+1,0,$C1879))+SUMIF(OFFSET(S1879,-$C1879+1,0,$C1879),"EN",OFFSET(T1879,-$C1879+1,0,$C1879)))*SummonTypeTable!$Q$2</f>
        <v>4240</v>
      </c>
      <c r="J1879" t="str">
        <f ca="1">IF(C1879=1,60*SummonTypeTable!$Q$2-OFFSET(I1879,0,-4),
IF(I1879&lt;&gt;OFFSET(I1879,-1,0),OFFSET(I1879,-1,0)-OFFSET(I1879,0,-4),""))</f>
        <v/>
      </c>
      <c r="K1879" t="str">
        <f ca="1">IF(C1879=1,60*SummonTypeTable!$Q$2/OFFSET(I1879,0,-4),
IF(I1879&lt;&gt;OFFSET(I1879,-1,0),OFFSET(I1879,-1,0)/OFFSET(I1879,0,-4),""))</f>
        <v/>
      </c>
      <c r="L1879" t="str">
        <f t="shared" ca="1" si="347"/>
        <v>cu</v>
      </c>
      <c r="M1879" t="s">
        <v>81</v>
      </c>
      <c r="N1879" t="s">
        <v>147</v>
      </c>
      <c r="O1879">
        <v>8850</v>
      </c>
      <c r="P1879" t="str">
        <f t="shared" si="350"/>
        <v/>
      </c>
      <c r="Q1879" t="str">
        <f t="shared" ca="1" si="345"/>
        <v>cu</v>
      </c>
      <c r="R1879" t="s">
        <v>81</v>
      </c>
      <c r="S1879" t="s">
        <v>147</v>
      </c>
      <c r="T1879">
        <v>4425</v>
      </c>
      <c r="U1879" t="str">
        <f t="shared" ca="1" si="356"/>
        <v>cu</v>
      </c>
      <c r="V1879" t="str">
        <f t="shared" si="351"/>
        <v>GO</v>
      </c>
      <c r="W1879">
        <f t="shared" si="352"/>
        <v>8850</v>
      </c>
      <c r="X1879" t="str">
        <f t="shared" ca="1" si="353"/>
        <v>cu</v>
      </c>
      <c r="Y1879" t="str">
        <f t="shared" si="354"/>
        <v>GO</v>
      </c>
      <c r="Z1879">
        <f t="shared" si="355"/>
        <v>4425</v>
      </c>
    </row>
    <row r="1880" spans="1:26">
      <c r="A1880" t="str">
        <f t="shared" si="348"/>
        <v>rt6</v>
      </c>
      <c r="B1880" t="str">
        <f t="shared" si="349"/>
        <v>루틴6</v>
      </c>
      <c r="C1880">
        <v>175</v>
      </c>
      <c r="D1880">
        <v>145</v>
      </c>
      <c r="E1880">
        <f t="shared" ca="1" si="357"/>
        <v>12376</v>
      </c>
      <c r="F1880">
        <f ca="1">(60+SUMIF(OFFSET(N1880,-$C1880+1,0,$C1880),"EN",OFFSET(O1880,-$C1880+1,0,$C1880)))*SummonTypeTable!$Q$2</f>
        <v>4240</v>
      </c>
      <c r="G1880" t="str">
        <f ca="1">IF(C1880=1,60*SummonTypeTable!$Q$2-OFFSET(F1880,0,-1),
IF(F1880&lt;&gt;OFFSET(F1880,-1,0),OFFSET(F1880,-1,0)-OFFSET(F1880,0,-1),""))</f>
        <v/>
      </c>
      <c r="H1880" t="str">
        <f ca="1">IF(C1880=1,60*SummonTypeTable!$Q$2/OFFSET(F1880,0,-1),
IF(F1880&lt;&gt;OFFSET(F1880,-1,0),OFFSET(F1880,-1,0)/OFFSET(F1880,0,-1),""))</f>
        <v/>
      </c>
      <c r="I1880">
        <f ca="1">(60+SUMIF(OFFSET(N1880,-$C1880+1,0,$C1880),"EN",OFFSET(O1880,-$C1880+1,0,$C1880))+SUMIF(OFFSET(S1880,-$C1880+1,0,$C1880),"EN",OFFSET(T1880,-$C1880+1,0,$C1880)))*SummonTypeTable!$Q$2</f>
        <v>4240</v>
      </c>
      <c r="J1880" t="str">
        <f ca="1">IF(C1880=1,60*SummonTypeTable!$Q$2-OFFSET(I1880,0,-4),
IF(I1880&lt;&gt;OFFSET(I1880,-1,0),OFFSET(I1880,-1,0)-OFFSET(I1880,0,-4),""))</f>
        <v/>
      </c>
      <c r="K1880" t="str">
        <f ca="1">IF(C1880=1,60*SummonTypeTable!$Q$2/OFFSET(I1880,0,-4),
IF(I1880&lt;&gt;OFFSET(I1880,-1,0),OFFSET(I1880,-1,0)/OFFSET(I1880,0,-4),""))</f>
        <v/>
      </c>
      <c r="L1880" t="str">
        <f t="shared" ca="1" si="347"/>
        <v>it</v>
      </c>
      <c r="M1880" t="s">
        <v>139</v>
      </c>
      <c r="N1880" t="s">
        <v>138</v>
      </c>
      <c r="O1880">
        <v>10</v>
      </c>
      <c r="P1880" t="str">
        <f t="shared" si="350"/>
        <v/>
      </c>
      <c r="Q1880" t="str">
        <f t="shared" ca="1" si="345"/>
        <v>cu</v>
      </c>
      <c r="R1880" t="s">
        <v>81</v>
      </c>
      <c r="S1880" t="s">
        <v>147</v>
      </c>
      <c r="T1880">
        <v>4450</v>
      </c>
      <c r="U1880" t="str">
        <f t="shared" ca="1" si="356"/>
        <v>it</v>
      </c>
      <c r="V1880" t="str">
        <f t="shared" si="351"/>
        <v>Cash_sSpellGacha</v>
      </c>
      <c r="W1880">
        <f t="shared" si="352"/>
        <v>10</v>
      </c>
      <c r="X1880" t="str">
        <f t="shared" ca="1" si="353"/>
        <v>cu</v>
      </c>
      <c r="Y1880" t="str">
        <f t="shared" si="354"/>
        <v>GO</v>
      </c>
      <c r="Z1880">
        <f t="shared" si="355"/>
        <v>4450</v>
      </c>
    </row>
    <row r="1881" spans="1:26">
      <c r="A1881" t="str">
        <f t="shared" si="348"/>
        <v>rt6</v>
      </c>
      <c r="B1881" t="str">
        <f t="shared" si="349"/>
        <v>루틴6</v>
      </c>
      <c r="C1881">
        <v>176</v>
      </c>
      <c r="D1881">
        <v>396</v>
      </c>
      <c r="E1881">
        <f t="shared" ca="1" si="357"/>
        <v>12772</v>
      </c>
      <c r="F1881">
        <f ca="1">(60+SUMIF(OFFSET(N1881,-$C1881+1,0,$C1881),"EN",OFFSET(O1881,-$C1881+1,0,$C1881)))*SummonTypeTable!$Q$2</f>
        <v>4466.6666666666661</v>
      </c>
      <c r="G1881">
        <f ca="1">IF(C1881=1,60*SummonTypeTable!$Q$2-OFFSET(F1881,0,-1),
IF(F1881&lt;&gt;OFFSET(F1881,-1,0),OFFSET(F1881,-1,0)-OFFSET(F1881,0,-1),""))</f>
        <v>-8532</v>
      </c>
      <c r="H1881">
        <f ca="1">IF(C1881=1,60*SummonTypeTable!$Q$2/OFFSET(F1881,0,-1),
IF(F1881&lt;&gt;OFFSET(F1881,-1,0),OFFSET(F1881,-1,0)/OFFSET(F1881,0,-1),""))</f>
        <v>0.33197619793297839</v>
      </c>
      <c r="I1881">
        <f ca="1">(60+SUMIF(OFFSET(N1881,-$C1881+1,0,$C1881),"EN",OFFSET(O1881,-$C1881+1,0,$C1881))+SUMIF(OFFSET(S1881,-$C1881+1,0,$C1881),"EN",OFFSET(T1881,-$C1881+1,0,$C1881)))*SummonTypeTable!$Q$2</f>
        <v>4466.6666666666661</v>
      </c>
      <c r="J1881">
        <f ca="1">IF(C1881=1,60*SummonTypeTable!$Q$2-OFFSET(I1881,0,-4),
IF(I1881&lt;&gt;OFFSET(I1881,-1,0),OFFSET(I1881,-1,0)-OFFSET(I1881,0,-4),""))</f>
        <v>-8532</v>
      </c>
      <c r="K1881">
        <f ca="1">IF(C1881=1,60*SummonTypeTable!$Q$2/OFFSET(I1881,0,-4),
IF(I1881&lt;&gt;OFFSET(I1881,-1,0),OFFSET(I1881,-1,0)/OFFSET(I1881,0,-4),""))</f>
        <v>0.33197619793297839</v>
      </c>
      <c r="L1881" t="str">
        <f t="shared" ca="1" si="347"/>
        <v>cu</v>
      </c>
      <c r="M1881" t="s">
        <v>81</v>
      </c>
      <c r="N1881" t="s">
        <v>146</v>
      </c>
      <c r="O1881">
        <v>340</v>
      </c>
      <c r="P1881" t="str">
        <f t="shared" si="350"/>
        <v>에너지너무많음</v>
      </c>
      <c r="Q1881" t="str">
        <f t="shared" ref="Q1881:Q1944" ca="1" si="358">IF(ISBLANK(R1881),"",
VLOOKUP(R1881,OFFSET(INDIRECT("$A:$B"),0,MATCH(R$1&amp;"_Verify",INDIRECT("$1:$1"),0)-1),2,0)
)</f>
        <v>cu</v>
      </c>
      <c r="R1881" t="s">
        <v>81</v>
      </c>
      <c r="S1881" t="s">
        <v>147</v>
      </c>
      <c r="T1881">
        <v>4475</v>
      </c>
      <c r="U1881" t="str">
        <f t="shared" ca="1" si="356"/>
        <v>cu</v>
      </c>
      <c r="V1881" t="str">
        <f t="shared" si="351"/>
        <v>EN</v>
      </c>
      <c r="W1881">
        <f t="shared" si="352"/>
        <v>340</v>
      </c>
      <c r="X1881" t="str">
        <f t="shared" ca="1" si="353"/>
        <v>cu</v>
      </c>
      <c r="Y1881" t="str">
        <f t="shared" si="354"/>
        <v>GO</v>
      </c>
      <c r="Z1881">
        <f t="shared" si="355"/>
        <v>4475</v>
      </c>
    </row>
    <row r="1882" spans="1:26">
      <c r="A1882" t="str">
        <f t="shared" si="348"/>
        <v>rt6</v>
      </c>
      <c r="B1882" t="str">
        <f t="shared" si="349"/>
        <v>루틴6</v>
      </c>
      <c r="C1882">
        <v>177</v>
      </c>
      <c r="D1882">
        <v>132</v>
      </c>
      <c r="E1882">
        <f t="shared" ca="1" si="357"/>
        <v>12904</v>
      </c>
      <c r="F1882">
        <f ca="1">(60+SUMIF(OFFSET(N1882,-$C1882+1,0,$C1882),"EN",OFFSET(O1882,-$C1882+1,0,$C1882)))*SummonTypeTable!$Q$2</f>
        <v>4466.6666666666661</v>
      </c>
      <c r="G1882" t="str">
        <f ca="1">IF(C1882=1,60*SummonTypeTable!$Q$2-OFFSET(F1882,0,-1),
IF(F1882&lt;&gt;OFFSET(F1882,-1,0),OFFSET(F1882,-1,0)-OFFSET(F1882,0,-1),""))</f>
        <v/>
      </c>
      <c r="H1882" t="str">
        <f ca="1">IF(C1882=1,60*SummonTypeTable!$Q$2/OFFSET(F1882,0,-1),
IF(F1882&lt;&gt;OFFSET(F1882,-1,0),OFFSET(F1882,-1,0)/OFFSET(F1882,0,-1),""))</f>
        <v/>
      </c>
      <c r="I1882">
        <f ca="1">(60+SUMIF(OFFSET(N1882,-$C1882+1,0,$C1882),"EN",OFFSET(O1882,-$C1882+1,0,$C1882))+SUMIF(OFFSET(S1882,-$C1882+1,0,$C1882),"EN",OFFSET(T1882,-$C1882+1,0,$C1882)))*SummonTypeTable!$Q$2</f>
        <v>4466.6666666666661</v>
      </c>
      <c r="J1882" t="str">
        <f ca="1">IF(C1882=1,60*SummonTypeTable!$Q$2-OFFSET(I1882,0,-4),
IF(I1882&lt;&gt;OFFSET(I1882,-1,0),OFFSET(I1882,-1,0)-OFFSET(I1882,0,-4),""))</f>
        <v/>
      </c>
      <c r="K1882" t="str">
        <f ca="1">IF(C1882=1,60*SummonTypeTable!$Q$2/OFFSET(I1882,0,-4),
IF(I1882&lt;&gt;OFFSET(I1882,-1,0),OFFSET(I1882,-1,0)/OFFSET(I1882,0,-4),""))</f>
        <v/>
      </c>
      <c r="L1882" t="str">
        <f t="shared" ca="1" si="347"/>
        <v>it</v>
      </c>
      <c r="M1882" t="s">
        <v>139</v>
      </c>
      <c r="N1882" t="s">
        <v>140</v>
      </c>
      <c r="O1882">
        <v>2</v>
      </c>
      <c r="P1882" t="str">
        <f t="shared" si="350"/>
        <v/>
      </c>
      <c r="Q1882" t="str">
        <f t="shared" ca="1" si="358"/>
        <v>cu</v>
      </c>
      <c r="R1882" t="s">
        <v>81</v>
      </c>
      <c r="S1882" t="s">
        <v>147</v>
      </c>
      <c r="T1882">
        <v>4500</v>
      </c>
      <c r="U1882" t="str">
        <f t="shared" ca="1" si="356"/>
        <v>it</v>
      </c>
      <c r="V1882" t="str">
        <f t="shared" si="351"/>
        <v>Cash_sCharacterGacha</v>
      </c>
      <c r="W1882">
        <f t="shared" si="352"/>
        <v>2</v>
      </c>
      <c r="X1882" t="str">
        <f t="shared" ca="1" si="353"/>
        <v>cu</v>
      </c>
      <c r="Y1882" t="str">
        <f t="shared" si="354"/>
        <v>GO</v>
      </c>
      <c r="Z1882">
        <f t="shared" si="355"/>
        <v>4500</v>
      </c>
    </row>
    <row r="1883" spans="1:26">
      <c r="A1883" t="str">
        <f t="shared" si="348"/>
        <v>rt6</v>
      </c>
      <c r="B1883" t="str">
        <f t="shared" si="349"/>
        <v>루틴6</v>
      </c>
      <c r="C1883">
        <v>178</v>
      </c>
      <c r="D1883">
        <v>185</v>
      </c>
      <c r="E1883">
        <f t="shared" ca="1" si="357"/>
        <v>13089</v>
      </c>
      <c r="F1883">
        <f ca="1">(60+SUMIF(OFFSET(N1883,-$C1883+1,0,$C1883),"EN",OFFSET(O1883,-$C1883+1,0,$C1883)))*SummonTypeTable!$Q$2</f>
        <v>4466.6666666666661</v>
      </c>
      <c r="G1883" t="str">
        <f ca="1">IF(C1883=1,60*SummonTypeTable!$Q$2-OFFSET(F1883,0,-1),
IF(F1883&lt;&gt;OFFSET(F1883,-1,0),OFFSET(F1883,-1,0)-OFFSET(F1883,0,-1),""))</f>
        <v/>
      </c>
      <c r="H1883" t="str">
        <f ca="1">IF(C1883=1,60*SummonTypeTable!$Q$2/OFFSET(F1883,0,-1),
IF(F1883&lt;&gt;OFFSET(F1883,-1,0),OFFSET(F1883,-1,0)/OFFSET(F1883,0,-1),""))</f>
        <v/>
      </c>
      <c r="I1883">
        <f ca="1">(60+SUMIF(OFFSET(N1883,-$C1883+1,0,$C1883),"EN",OFFSET(O1883,-$C1883+1,0,$C1883))+SUMIF(OFFSET(S1883,-$C1883+1,0,$C1883),"EN",OFFSET(T1883,-$C1883+1,0,$C1883)))*SummonTypeTable!$Q$2</f>
        <v>4466.6666666666661</v>
      </c>
      <c r="J1883" t="str">
        <f ca="1">IF(C1883=1,60*SummonTypeTable!$Q$2-OFFSET(I1883,0,-4),
IF(I1883&lt;&gt;OFFSET(I1883,-1,0),OFFSET(I1883,-1,0)-OFFSET(I1883,0,-4),""))</f>
        <v/>
      </c>
      <c r="K1883" t="str">
        <f ca="1">IF(C1883=1,60*SummonTypeTable!$Q$2/OFFSET(I1883,0,-4),
IF(I1883&lt;&gt;OFFSET(I1883,-1,0),OFFSET(I1883,-1,0)/OFFSET(I1883,0,-4),""))</f>
        <v/>
      </c>
      <c r="L1883" t="str">
        <f t="shared" ca="1" si="347"/>
        <v>cu</v>
      </c>
      <c r="M1883" t="s">
        <v>81</v>
      </c>
      <c r="N1883" t="s">
        <v>147</v>
      </c>
      <c r="O1883">
        <v>9050</v>
      </c>
      <c r="P1883" t="str">
        <f t="shared" si="350"/>
        <v/>
      </c>
      <c r="Q1883" t="str">
        <f t="shared" ca="1" si="358"/>
        <v>cu</v>
      </c>
      <c r="R1883" t="s">
        <v>81</v>
      </c>
      <c r="S1883" t="s">
        <v>147</v>
      </c>
      <c r="T1883">
        <v>4525</v>
      </c>
      <c r="U1883" t="str">
        <f t="shared" ca="1" si="356"/>
        <v>cu</v>
      </c>
      <c r="V1883" t="str">
        <f t="shared" si="351"/>
        <v>GO</v>
      </c>
      <c r="W1883">
        <f t="shared" si="352"/>
        <v>9050</v>
      </c>
      <c r="X1883" t="str">
        <f t="shared" ca="1" si="353"/>
        <v>cu</v>
      </c>
      <c r="Y1883" t="str">
        <f t="shared" si="354"/>
        <v>GO</v>
      </c>
      <c r="Z1883">
        <f t="shared" si="355"/>
        <v>4525</v>
      </c>
    </row>
    <row r="1884" spans="1:26">
      <c r="A1884" t="str">
        <f t="shared" si="348"/>
        <v>rt6</v>
      </c>
      <c r="B1884" t="str">
        <f t="shared" si="349"/>
        <v>루틴6</v>
      </c>
      <c r="C1884">
        <v>179</v>
      </c>
      <c r="D1884">
        <v>359</v>
      </c>
      <c r="E1884">
        <f t="shared" ca="1" si="357"/>
        <v>13448</v>
      </c>
      <c r="F1884">
        <f ca="1">(60+SUMIF(OFFSET(N1884,-$C1884+1,0,$C1884),"EN",OFFSET(O1884,-$C1884+1,0,$C1884)))*SummonTypeTable!$Q$2</f>
        <v>4713.333333333333</v>
      </c>
      <c r="G1884">
        <f ca="1">IF(C1884=1,60*SummonTypeTable!$Q$2-OFFSET(F1884,0,-1),
IF(F1884&lt;&gt;OFFSET(F1884,-1,0),OFFSET(F1884,-1,0)-OFFSET(F1884,0,-1),""))</f>
        <v>-8981.3333333333339</v>
      </c>
      <c r="H1884">
        <f ca="1">IF(C1884=1,60*SummonTypeTable!$Q$2/OFFSET(F1884,0,-1),
IF(F1884&lt;&gt;OFFSET(F1884,-1,0),OFFSET(F1884,-1,0)/OFFSET(F1884,0,-1),""))</f>
        <v>0.33214356533809236</v>
      </c>
      <c r="I1884">
        <f ca="1">(60+SUMIF(OFFSET(N1884,-$C1884+1,0,$C1884),"EN",OFFSET(O1884,-$C1884+1,0,$C1884))+SUMIF(OFFSET(S1884,-$C1884+1,0,$C1884),"EN",OFFSET(T1884,-$C1884+1,0,$C1884)))*SummonTypeTable!$Q$2</f>
        <v>4713.333333333333</v>
      </c>
      <c r="J1884">
        <f ca="1">IF(C1884=1,60*SummonTypeTable!$Q$2-OFFSET(I1884,0,-4),
IF(I1884&lt;&gt;OFFSET(I1884,-1,0),OFFSET(I1884,-1,0)-OFFSET(I1884,0,-4),""))</f>
        <v>-8981.3333333333339</v>
      </c>
      <c r="K1884">
        <f ca="1">IF(C1884=1,60*SummonTypeTable!$Q$2/OFFSET(I1884,0,-4),
IF(I1884&lt;&gt;OFFSET(I1884,-1,0),OFFSET(I1884,-1,0)/OFFSET(I1884,0,-4),""))</f>
        <v>0.33214356533809236</v>
      </c>
      <c r="L1884" t="str">
        <f t="shared" ca="1" si="347"/>
        <v>cu</v>
      </c>
      <c r="M1884" t="s">
        <v>81</v>
      </c>
      <c r="N1884" t="s">
        <v>146</v>
      </c>
      <c r="O1884">
        <v>370</v>
      </c>
      <c r="P1884" t="str">
        <f t="shared" si="350"/>
        <v>에너지너무많음</v>
      </c>
      <c r="Q1884" t="str">
        <f t="shared" ca="1" si="358"/>
        <v>cu</v>
      </c>
      <c r="R1884" t="s">
        <v>81</v>
      </c>
      <c r="S1884" t="s">
        <v>147</v>
      </c>
      <c r="T1884">
        <v>4550</v>
      </c>
      <c r="U1884" t="str">
        <f t="shared" ca="1" si="356"/>
        <v>cu</v>
      </c>
      <c r="V1884" t="str">
        <f t="shared" si="351"/>
        <v>EN</v>
      </c>
      <c r="W1884">
        <f t="shared" si="352"/>
        <v>370</v>
      </c>
      <c r="X1884" t="str">
        <f t="shared" ca="1" si="353"/>
        <v>cu</v>
      </c>
      <c r="Y1884" t="str">
        <f t="shared" si="354"/>
        <v>GO</v>
      </c>
      <c r="Z1884">
        <f t="shared" si="355"/>
        <v>4550</v>
      </c>
    </row>
    <row r="1885" spans="1:26">
      <c r="A1885" t="str">
        <f t="shared" si="348"/>
        <v>rt6</v>
      </c>
      <c r="B1885" t="str">
        <f t="shared" si="349"/>
        <v>루틴6</v>
      </c>
      <c r="C1885">
        <v>180</v>
      </c>
      <c r="D1885">
        <v>86</v>
      </c>
      <c r="E1885">
        <f t="shared" ca="1" si="357"/>
        <v>13534</v>
      </c>
      <c r="F1885">
        <f ca="1">(60+SUMIF(OFFSET(N1885,-$C1885+1,0,$C1885),"EN",OFFSET(O1885,-$C1885+1,0,$C1885)))*SummonTypeTable!$Q$2</f>
        <v>4713.333333333333</v>
      </c>
      <c r="G1885" t="str">
        <f ca="1">IF(C1885=1,60*SummonTypeTable!$Q$2-OFFSET(F1885,0,-1),
IF(F1885&lt;&gt;OFFSET(F1885,-1,0),OFFSET(F1885,-1,0)-OFFSET(F1885,0,-1),""))</f>
        <v/>
      </c>
      <c r="H1885" t="str">
        <f ca="1">IF(C1885=1,60*SummonTypeTable!$Q$2/OFFSET(F1885,0,-1),
IF(F1885&lt;&gt;OFFSET(F1885,-1,0),OFFSET(F1885,-1,0)/OFFSET(F1885,0,-1),""))</f>
        <v/>
      </c>
      <c r="I1885">
        <f ca="1">(60+SUMIF(OFFSET(N1885,-$C1885+1,0,$C1885),"EN",OFFSET(O1885,-$C1885+1,0,$C1885))+SUMIF(OFFSET(S1885,-$C1885+1,0,$C1885),"EN",OFFSET(T1885,-$C1885+1,0,$C1885)))*SummonTypeTable!$Q$2</f>
        <v>4713.333333333333</v>
      </c>
      <c r="J1885" t="str">
        <f ca="1">IF(C1885=1,60*SummonTypeTable!$Q$2-OFFSET(I1885,0,-4),
IF(I1885&lt;&gt;OFFSET(I1885,-1,0),OFFSET(I1885,-1,0)-OFFSET(I1885,0,-4),""))</f>
        <v/>
      </c>
      <c r="K1885" t="str">
        <f ca="1">IF(C1885=1,60*SummonTypeTable!$Q$2/OFFSET(I1885,0,-4),
IF(I1885&lt;&gt;OFFSET(I1885,-1,0),OFFSET(I1885,-1,0)/OFFSET(I1885,0,-4),""))</f>
        <v/>
      </c>
      <c r="L1885" t="str">
        <f t="shared" ca="1" si="347"/>
        <v>it</v>
      </c>
      <c r="M1885" t="s">
        <v>139</v>
      </c>
      <c r="N1885" t="s">
        <v>138</v>
      </c>
      <c r="O1885">
        <v>2</v>
      </c>
      <c r="P1885" t="str">
        <f t="shared" si="350"/>
        <v/>
      </c>
      <c r="Q1885" t="str">
        <f t="shared" ca="1" si="358"/>
        <v>cu</v>
      </c>
      <c r="R1885" t="s">
        <v>81</v>
      </c>
      <c r="S1885" t="s">
        <v>147</v>
      </c>
      <c r="T1885">
        <v>4575</v>
      </c>
      <c r="U1885" t="str">
        <f t="shared" ca="1" si="356"/>
        <v>it</v>
      </c>
      <c r="V1885" t="str">
        <f t="shared" si="351"/>
        <v>Cash_sSpellGacha</v>
      </c>
      <c r="W1885">
        <f t="shared" si="352"/>
        <v>2</v>
      </c>
      <c r="X1885" t="str">
        <f t="shared" ca="1" si="353"/>
        <v>cu</v>
      </c>
      <c r="Y1885" t="str">
        <f t="shared" si="354"/>
        <v>GO</v>
      </c>
      <c r="Z1885">
        <f t="shared" si="355"/>
        <v>4575</v>
      </c>
    </row>
    <row r="1886" spans="1:26">
      <c r="A1886" t="str">
        <f t="shared" si="348"/>
        <v>rt6</v>
      </c>
      <c r="B1886" t="str">
        <f t="shared" si="349"/>
        <v>루틴6</v>
      </c>
      <c r="C1886">
        <v>181</v>
      </c>
      <c r="D1886">
        <v>92</v>
      </c>
      <c r="E1886">
        <f t="shared" ca="1" si="357"/>
        <v>13626</v>
      </c>
      <c r="F1886">
        <f ca="1">(60+SUMIF(OFFSET(N1886,-$C1886+1,0,$C1886),"EN",OFFSET(O1886,-$C1886+1,0,$C1886)))*SummonTypeTable!$Q$2</f>
        <v>4713.333333333333</v>
      </c>
      <c r="G1886" t="str">
        <f ca="1">IF(C1886=1,60*SummonTypeTable!$Q$2-OFFSET(F1886,0,-1),
IF(F1886&lt;&gt;OFFSET(F1886,-1,0),OFFSET(F1886,-1,0)-OFFSET(F1886,0,-1),""))</f>
        <v/>
      </c>
      <c r="H1886" t="str">
        <f ca="1">IF(C1886=1,60*SummonTypeTable!$Q$2/OFFSET(F1886,0,-1),
IF(F1886&lt;&gt;OFFSET(F1886,-1,0),OFFSET(F1886,-1,0)/OFFSET(F1886,0,-1),""))</f>
        <v/>
      </c>
      <c r="I1886">
        <f ca="1">(60+SUMIF(OFFSET(N1886,-$C1886+1,0,$C1886),"EN",OFFSET(O1886,-$C1886+1,0,$C1886))+SUMIF(OFFSET(S1886,-$C1886+1,0,$C1886),"EN",OFFSET(T1886,-$C1886+1,0,$C1886)))*SummonTypeTable!$Q$2</f>
        <v>4713.333333333333</v>
      </c>
      <c r="J1886" t="str">
        <f ca="1">IF(C1886=1,60*SummonTypeTable!$Q$2-OFFSET(I1886,0,-4),
IF(I1886&lt;&gt;OFFSET(I1886,-1,0),OFFSET(I1886,-1,0)-OFFSET(I1886,0,-4),""))</f>
        <v/>
      </c>
      <c r="K1886" t="str">
        <f ca="1">IF(C1886=1,60*SummonTypeTable!$Q$2/OFFSET(I1886,0,-4),
IF(I1886&lt;&gt;OFFSET(I1886,-1,0),OFFSET(I1886,-1,0)/OFFSET(I1886,0,-4),""))</f>
        <v/>
      </c>
      <c r="L1886" t="str">
        <f t="shared" ca="1" si="347"/>
        <v>cu</v>
      </c>
      <c r="M1886" t="s">
        <v>81</v>
      </c>
      <c r="N1886" t="s">
        <v>147</v>
      </c>
      <c r="O1886">
        <v>9200</v>
      </c>
      <c r="P1886" t="str">
        <f t="shared" si="350"/>
        <v/>
      </c>
      <c r="Q1886" t="str">
        <f t="shared" ca="1" si="358"/>
        <v>cu</v>
      </c>
      <c r="R1886" t="s">
        <v>81</v>
      </c>
      <c r="S1886" t="s">
        <v>147</v>
      </c>
      <c r="T1886">
        <v>4600</v>
      </c>
      <c r="U1886" t="str">
        <f t="shared" ca="1" si="356"/>
        <v>cu</v>
      </c>
      <c r="V1886" t="str">
        <f t="shared" si="351"/>
        <v>GO</v>
      </c>
      <c r="W1886">
        <f t="shared" si="352"/>
        <v>9200</v>
      </c>
      <c r="X1886" t="str">
        <f t="shared" ca="1" si="353"/>
        <v>cu</v>
      </c>
      <c r="Y1886" t="str">
        <f t="shared" si="354"/>
        <v>GO</v>
      </c>
      <c r="Z1886">
        <f t="shared" si="355"/>
        <v>4600</v>
      </c>
    </row>
    <row r="1887" spans="1:26">
      <c r="A1887" t="str">
        <f t="shared" si="348"/>
        <v>rt6</v>
      </c>
      <c r="B1887" t="str">
        <f t="shared" si="349"/>
        <v>루틴6</v>
      </c>
      <c r="C1887">
        <v>182</v>
      </c>
      <c r="D1887">
        <v>115</v>
      </c>
      <c r="E1887">
        <f t="shared" ca="1" si="357"/>
        <v>13741</v>
      </c>
      <c r="F1887">
        <f ca="1">(60+SUMIF(OFFSET(N1887,-$C1887+1,0,$C1887),"EN",OFFSET(O1887,-$C1887+1,0,$C1887)))*SummonTypeTable!$Q$2</f>
        <v>4713.333333333333</v>
      </c>
      <c r="G1887" t="str">
        <f ca="1">IF(C1887=1,60*SummonTypeTable!$Q$2-OFFSET(F1887,0,-1),
IF(F1887&lt;&gt;OFFSET(F1887,-1,0),OFFSET(F1887,-1,0)-OFFSET(F1887,0,-1),""))</f>
        <v/>
      </c>
      <c r="H1887" t="str">
        <f ca="1">IF(C1887=1,60*SummonTypeTable!$Q$2/OFFSET(F1887,0,-1),
IF(F1887&lt;&gt;OFFSET(F1887,-1,0),OFFSET(F1887,-1,0)/OFFSET(F1887,0,-1),""))</f>
        <v/>
      </c>
      <c r="I1887">
        <f ca="1">(60+SUMIF(OFFSET(N1887,-$C1887+1,0,$C1887),"EN",OFFSET(O1887,-$C1887+1,0,$C1887))+SUMIF(OFFSET(S1887,-$C1887+1,0,$C1887),"EN",OFFSET(T1887,-$C1887+1,0,$C1887)))*SummonTypeTable!$Q$2</f>
        <v>4713.333333333333</v>
      </c>
      <c r="J1887" t="str">
        <f ca="1">IF(C1887=1,60*SummonTypeTable!$Q$2-OFFSET(I1887,0,-4),
IF(I1887&lt;&gt;OFFSET(I1887,-1,0),OFFSET(I1887,-1,0)-OFFSET(I1887,0,-4),""))</f>
        <v/>
      </c>
      <c r="K1887" t="str">
        <f ca="1">IF(C1887=1,60*SummonTypeTable!$Q$2/OFFSET(I1887,0,-4),
IF(I1887&lt;&gt;OFFSET(I1887,-1,0),OFFSET(I1887,-1,0)/OFFSET(I1887,0,-4),""))</f>
        <v/>
      </c>
      <c r="L1887" t="str">
        <f t="shared" ca="1" si="347"/>
        <v>it</v>
      </c>
      <c r="M1887" t="s">
        <v>139</v>
      </c>
      <c r="N1887" t="s">
        <v>140</v>
      </c>
      <c r="O1887">
        <v>1</v>
      </c>
      <c r="P1887" t="str">
        <f t="shared" si="350"/>
        <v/>
      </c>
      <c r="Q1887" t="str">
        <f t="shared" ca="1" si="358"/>
        <v>cu</v>
      </c>
      <c r="R1887" t="s">
        <v>81</v>
      </c>
      <c r="S1887" t="s">
        <v>147</v>
      </c>
      <c r="T1887">
        <v>4625</v>
      </c>
      <c r="U1887" t="str">
        <f t="shared" ca="1" si="356"/>
        <v>it</v>
      </c>
      <c r="V1887" t="str">
        <f t="shared" si="351"/>
        <v>Cash_sCharacterGacha</v>
      </c>
      <c r="W1887">
        <f t="shared" si="352"/>
        <v>1</v>
      </c>
      <c r="X1887" t="str">
        <f t="shared" ca="1" si="353"/>
        <v>cu</v>
      </c>
      <c r="Y1887" t="str">
        <f t="shared" si="354"/>
        <v>GO</v>
      </c>
      <c r="Z1887">
        <f t="shared" si="355"/>
        <v>4625</v>
      </c>
    </row>
    <row r="1888" spans="1:26">
      <c r="A1888" t="str">
        <f t="shared" si="348"/>
        <v>rt6</v>
      </c>
      <c r="B1888" t="str">
        <f t="shared" si="349"/>
        <v>루틴6</v>
      </c>
      <c r="C1888">
        <v>183</v>
      </c>
      <c r="D1888">
        <v>155</v>
      </c>
      <c r="E1888">
        <f t="shared" ca="1" si="357"/>
        <v>13896</v>
      </c>
      <c r="F1888">
        <f ca="1">(60+SUMIF(OFFSET(N1888,-$C1888+1,0,$C1888),"EN",OFFSET(O1888,-$C1888+1,0,$C1888)))*SummonTypeTable!$Q$2</f>
        <v>4713.333333333333</v>
      </c>
      <c r="G1888" t="str">
        <f ca="1">IF(C1888=1,60*SummonTypeTable!$Q$2-OFFSET(F1888,0,-1),
IF(F1888&lt;&gt;OFFSET(F1888,-1,0),OFFSET(F1888,-1,0)-OFFSET(F1888,0,-1),""))</f>
        <v/>
      </c>
      <c r="H1888" t="str">
        <f ca="1">IF(C1888=1,60*SummonTypeTable!$Q$2/OFFSET(F1888,0,-1),
IF(F1888&lt;&gt;OFFSET(F1888,-1,0),OFFSET(F1888,-1,0)/OFFSET(F1888,0,-1),""))</f>
        <v/>
      </c>
      <c r="I1888">
        <f ca="1">(60+SUMIF(OFFSET(N1888,-$C1888+1,0,$C1888),"EN",OFFSET(O1888,-$C1888+1,0,$C1888))+SUMIF(OFFSET(S1888,-$C1888+1,0,$C1888),"EN",OFFSET(T1888,-$C1888+1,0,$C1888)))*SummonTypeTable!$Q$2</f>
        <v>4713.333333333333</v>
      </c>
      <c r="J1888" t="str">
        <f ca="1">IF(C1888=1,60*SummonTypeTable!$Q$2-OFFSET(I1888,0,-4),
IF(I1888&lt;&gt;OFFSET(I1888,-1,0),OFFSET(I1888,-1,0)-OFFSET(I1888,0,-4),""))</f>
        <v/>
      </c>
      <c r="K1888" t="str">
        <f ca="1">IF(C1888=1,60*SummonTypeTable!$Q$2/OFFSET(I1888,0,-4),
IF(I1888&lt;&gt;OFFSET(I1888,-1,0),OFFSET(I1888,-1,0)/OFFSET(I1888,0,-4),""))</f>
        <v/>
      </c>
      <c r="L1888" t="str">
        <f t="shared" ca="1" si="347"/>
        <v>cu</v>
      </c>
      <c r="M1888" t="s">
        <v>81</v>
      </c>
      <c r="N1888" t="s">
        <v>147</v>
      </c>
      <c r="O1888">
        <v>9300</v>
      </c>
      <c r="P1888" t="str">
        <f t="shared" si="350"/>
        <v/>
      </c>
      <c r="Q1888" t="str">
        <f t="shared" ca="1" si="358"/>
        <v>cu</v>
      </c>
      <c r="R1888" t="s">
        <v>81</v>
      </c>
      <c r="S1888" t="s">
        <v>147</v>
      </c>
      <c r="T1888">
        <v>4650</v>
      </c>
      <c r="U1888" t="str">
        <f t="shared" ca="1" si="356"/>
        <v>cu</v>
      </c>
      <c r="V1888" t="str">
        <f t="shared" si="351"/>
        <v>GO</v>
      </c>
      <c r="W1888">
        <f t="shared" si="352"/>
        <v>9300</v>
      </c>
      <c r="X1888" t="str">
        <f t="shared" ca="1" si="353"/>
        <v>cu</v>
      </c>
      <c r="Y1888" t="str">
        <f t="shared" si="354"/>
        <v>GO</v>
      </c>
      <c r="Z1888">
        <f t="shared" si="355"/>
        <v>4650</v>
      </c>
    </row>
    <row r="1889" spans="1:26">
      <c r="A1889" t="str">
        <f t="shared" si="348"/>
        <v>rt6</v>
      </c>
      <c r="B1889" t="str">
        <f t="shared" si="349"/>
        <v>루틴6</v>
      </c>
      <c r="C1889">
        <v>184</v>
      </c>
      <c r="D1889">
        <v>252</v>
      </c>
      <c r="E1889">
        <f t="shared" ca="1" si="357"/>
        <v>14148</v>
      </c>
      <c r="F1889">
        <f ca="1">(60+SUMIF(OFFSET(N1889,-$C1889+1,0,$C1889),"EN",OFFSET(O1889,-$C1889+1,0,$C1889)))*SummonTypeTable!$Q$2</f>
        <v>4980</v>
      </c>
      <c r="G1889">
        <f ca="1">IF(C1889=1,60*SummonTypeTable!$Q$2-OFFSET(F1889,0,-1),
IF(F1889&lt;&gt;OFFSET(F1889,-1,0),OFFSET(F1889,-1,0)-OFFSET(F1889,0,-1),""))</f>
        <v>-9434.6666666666679</v>
      </c>
      <c r="H1889">
        <f ca="1">IF(C1889=1,60*SummonTypeTable!$Q$2/OFFSET(F1889,0,-1),
IF(F1889&lt;&gt;OFFSET(F1889,-1,0),OFFSET(F1889,-1,0)/OFFSET(F1889,0,-1),""))</f>
        <v>0.33314484968428987</v>
      </c>
      <c r="I1889">
        <f ca="1">(60+SUMIF(OFFSET(N1889,-$C1889+1,0,$C1889),"EN",OFFSET(O1889,-$C1889+1,0,$C1889))+SUMIF(OFFSET(S1889,-$C1889+1,0,$C1889),"EN",OFFSET(T1889,-$C1889+1,0,$C1889)))*SummonTypeTable!$Q$2</f>
        <v>4980</v>
      </c>
      <c r="J1889">
        <f ca="1">IF(C1889=1,60*SummonTypeTable!$Q$2-OFFSET(I1889,0,-4),
IF(I1889&lt;&gt;OFFSET(I1889,-1,0),OFFSET(I1889,-1,0)-OFFSET(I1889,0,-4),""))</f>
        <v>-9434.6666666666679</v>
      </c>
      <c r="K1889">
        <f ca="1">IF(C1889=1,60*SummonTypeTable!$Q$2/OFFSET(I1889,0,-4),
IF(I1889&lt;&gt;OFFSET(I1889,-1,0),OFFSET(I1889,-1,0)/OFFSET(I1889,0,-4),""))</f>
        <v>0.33314484968428987</v>
      </c>
      <c r="L1889" t="str">
        <f t="shared" ca="1" si="347"/>
        <v>cu</v>
      </c>
      <c r="M1889" t="s">
        <v>81</v>
      </c>
      <c r="N1889" t="s">
        <v>146</v>
      </c>
      <c r="O1889">
        <v>400</v>
      </c>
      <c r="P1889" t="str">
        <f t="shared" si="350"/>
        <v>에너지너무많음</v>
      </c>
      <c r="Q1889" t="str">
        <f t="shared" ca="1" si="358"/>
        <v>cu</v>
      </c>
      <c r="R1889" t="s">
        <v>81</v>
      </c>
      <c r="S1889" t="s">
        <v>147</v>
      </c>
      <c r="T1889">
        <v>4675</v>
      </c>
      <c r="U1889" t="str">
        <f t="shared" ca="1" si="356"/>
        <v>cu</v>
      </c>
      <c r="V1889" t="str">
        <f t="shared" si="351"/>
        <v>EN</v>
      </c>
      <c r="W1889">
        <f t="shared" si="352"/>
        <v>400</v>
      </c>
      <c r="X1889" t="str">
        <f t="shared" ca="1" si="353"/>
        <v>cu</v>
      </c>
      <c r="Y1889" t="str">
        <f t="shared" si="354"/>
        <v>GO</v>
      </c>
      <c r="Z1889">
        <f t="shared" si="355"/>
        <v>4675</v>
      </c>
    </row>
    <row r="1890" spans="1:26">
      <c r="A1890" t="str">
        <f t="shared" si="348"/>
        <v>rt6</v>
      </c>
      <c r="B1890" t="str">
        <f t="shared" si="349"/>
        <v>루틴6</v>
      </c>
      <c r="C1890">
        <v>185</v>
      </c>
      <c r="D1890">
        <v>77</v>
      </c>
      <c r="E1890">
        <f t="shared" ca="1" si="357"/>
        <v>14225</v>
      </c>
      <c r="F1890">
        <f ca="1">(60+SUMIF(OFFSET(N1890,-$C1890+1,0,$C1890),"EN",OFFSET(O1890,-$C1890+1,0,$C1890)))*SummonTypeTable!$Q$2</f>
        <v>4980</v>
      </c>
      <c r="G1890" t="str">
        <f ca="1">IF(C1890=1,60*SummonTypeTable!$Q$2-OFFSET(F1890,0,-1),
IF(F1890&lt;&gt;OFFSET(F1890,-1,0),OFFSET(F1890,-1,0)-OFFSET(F1890,0,-1),""))</f>
        <v/>
      </c>
      <c r="H1890" t="str">
        <f ca="1">IF(C1890=1,60*SummonTypeTable!$Q$2/OFFSET(F1890,0,-1),
IF(F1890&lt;&gt;OFFSET(F1890,-1,0),OFFSET(F1890,-1,0)/OFFSET(F1890,0,-1),""))</f>
        <v/>
      </c>
      <c r="I1890">
        <f ca="1">(60+SUMIF(OFFSET(N1890,-$C1890+1,0,$C1890),"EN",OFFSET(O1890,-$C1890+1,0,$C1890))+SUMIF(OFFSET(S1890,-$C1890+1,0,$C1890),"EN",OFFSET(T1890,-$C1890+1,0,$C1890)))*SummonTypeTable!$Q$2</f>
        <v>4980</v>
      </c>
      <c r="J1890" t="str">
        <f ca="1">IF(C1890=1,60*SummonTypeTable!$Q$2-OFFSET(I1890,0,-4),
IF(I1890&lt;&gt;OFFSET(I1890,-1,0),OFFSET(I1890,-1,0)-OFFSET(I1890,0,-4),""))</f>
        <v/>
      </c>
      <c r="K1890" t="str">
        <f ca="1">IF(C1890=1,60*SummonTypeTable!$Q$2/OFFSET(I1890,0,-4),
IF(I1890&lt;&gt;OFFSET(I1890,-1,0),OFFSET(I1890,-1,0)/OFFSET(I1890,0,-4),""))</f>
        <v/>
      </c>
      <c r="L1890" t="str">
        <f t="shared" ca="1" si="347"/>
        <v>cu</v>
      </c>
      <c r="M1890" t="s">
        <v>81</v>
      </c>
      <c r="N1890" t="s">
        <v>147</v>
      </c>
      <c r="O1890">
        <v>9400</v>
      </c>
      <c r="P1890" t="str">
        <f t="shared" si="350"/>
        <v/>
      </c>
      <c r="Q1890" t="str">
        <f t="shared" ca="1" si="358"/>
        <v>cu</v>
      </c>
      <c r="R1890" t="s">
        <v>81</v>
      </c>
      <c r="S1890" t="s">
        <v>147</v>
      </c>
      <c r="T1890">
        <v>4700</v>
      </c>
      <c r="U1890" t="str">
        <f t="shared" ca="1" si="356"/>
        <v>cu</v>
      </c>
      <c r="V1890" t="str">
        <f t="shared" si="351"/>
        <v>GO</v>
      </c>
      <c r="W1890">
        <f t="shared" si="352"/>
        <v>9400</v>
      </c>
      <c r="X1890" t="str">
        <f t="shared" ca="1" si="353"/>
        <v>cu</v>
      </c>
      <c r="Y1890" t="str">
        <f t="shared" si="354"/>
        <v>GO</v>
      </c>
      <c r="Z1890">
        <f t="shared" si="355"/>
        <v>4700</v>
      </c>
    </row>
    <row r="1891" spans="1:26">
      <c r="A1891" t="str">
        <f t="shared" si="348"/>
        <v>rt6</v>
      </c>
      <c r="B1891" t="str">
        <f t="shared" si="349"/>
        <v>루틴6</v>
      </c>
      <c r="C1891">
        <v>186</v>
      </c>
      <c r="D1891">
        <v>85</v>
      </c>
      <c r="E1891">
        <f t="shared" ca="1" si="357"/>
        <v>14310</v>
      </c>
      <c r="F1891">
        <f ca="1">(60+SUMIF(OFFSET(N1891,-$C1891+1,0,$C1891),"EN",OFFSET(O1891,-$C1891+1,0,$C1891)))*SummonTypeTable!$Q$2</f>
        <v>4980</v>
      </c>
      <c r="G1891" t="str">
        <f ca="1">IF(C1891=1,60*SummonTypeTable!$Q$2-OFFSET(F1891,0,-1),
IF(F1891&lt;&gt;OFFSET(F1891,-1,0),OFFSET(F1891,-1,0)-OFFSET(F1891,0,-1),""))</f>
        <v/>
      </c>
      <c r="H1891" t="str">
        <f ca="1">IF(C1891=1,60*SummonTypeTable!$Q$2/OFFSET(F1891,0,-1),
IF(F1891&lt;&gt;OFFSET(F1891,-1,0),OFFSET(F1891,-1,0)/OFFSET(F1891,0,-1),""))</f>
        <v/>
      </c>
      <c r="I1891">
        <f ca="1">(60+SUMIF(OFFSET(N1891,-$C1891+1,0,$C1891),"EN",OFFSET(O1891,-$C1891+1,0,$C1891))+SUMIF(OFFSET(S1891,-$C1891+1,0,$C1891),"EN",OFFSET(T1891,-$C1891+1,0,$C1891)))*SummonTypeTable!$Q$2</f>
        <v>4980</v>
      </c>
      <c r="J1891" t="str">
        <f ca="1">IF(C1891=1,60*SummonTypeTable!$Q$2-OFFSET(I1891,0,-4),
IF(I1891&lt;&gt;OFFSET(I1891,-1,0),OFFSET(I1891,-1,0)-OFFSET(I1891,0,-4),""))</f>
        <v/>
      </c>
      <c r="K1891" t="str">
        <f ca="1">IF(C1891=1,60*SummonTypeTable!$Q$2/OFFSET(I1891,0,-4),
IF(I1891&lt;&gt;OFFSET(I1891,-1,0),OFFSET(I1891,-1,0)/OFFSET(I1891,0,-4),""))</f>
        <v/>
      </c>
      <c r="L1891" t="str">
        <f t="shared" ca="1" si="347"/>
        <v>it</v>
      </c>
      <c r="M1891" t="s">
        <v>139</v>
      </c>
      <c r="N1891" t="s">
        <v>138</v>
      </c>
      <c r="O1891">
        <v>2</v>
      </c>
      <c r="P1891" t="str">
        <f t="shared" si="350"/>
        <v/>
      </c>
      <c r="Q1891" t="str">
        <f t="shared" ca="1" si="358"/>
        <v>cu</v>
      </c>
      <c r="R1891" t="s">
        <v>81</v>
      </c>
      <c r="S1891" t="s">
        <v>147</v>
      </c>
      <c r="T1891">
        <v>4725</v>
      </c>
      <c r="U1891" t="str">
        <f t="shared" ca="1" si="356"/>
        <v>it</v>
      </c>
      <c r="V1891" t="str">
        <f t="shared" si="351"/>
        <v>Cash_sSpellGacha</v>
      </c>
      <c r="W1891">
        <f t="shared" si="352"/>
        <v>2</v>
      </c>
      <c r="X1891" t="str">
        <f t="shared" ca="1" si="353"/>
        <v>cu</v>
      </c>
      <c r="Y1891" t="str">
        <f t="shared" si="354"/>
        <v>GO</v>
      </c>
      <c r="Z1891">
        <f t="shared" si="355"/>
        <v>4725</v>
      </c>
    </row>
    <row r="1892" spans="1:26">
      <c r="A1892" t="str">
        <f t="shared" si="348"/>
        <v>rt6</v>
      </c>
      <c r="B1892" t="str">
        <f t="shared" si="349"/>
        <v>루틴6</v>
      </c>
      <c r="C1892">
        <v>187</v>
      </c>
      <c r="D1892">
        <v>92</v>
      </c>
      <c r="E1892">
        <f t="shared" ca="1" si="357"/>
        <v>14402</v>
      </c>
      <c r="F1892">
        <f ca="1">(60+SUMIF(OFFSET(N1892,-$C1892+1,0,$C1892),"EN",OFFSET(O1892,-$C1892+1,0,$C1892)))*SummonTypeTable!$Q$2</f>
        <v>4980</v>
      </c>
      <c r="G1892" t="str">
        <f ca="1">IF(C1892=1,60*SummonTypeTable!$Q$2-OFFSET(F1892,0,-1),
IF(F1892&lt;&gt;OFFSET(F1892,-1,0),OFFSET(F1892,-1,0)-OFFSET(F1892,0,-1),""))</f>
        <v/>
      </c>
      <c r="H1892" t="str">
        <f ca="1">IF(C1892=1,60*SummonTypeTable!$Q$2/OFFSET(F1892,0,-1),
IF(F1892&lt;&gt;OFFSET(F1892,-1,0),OFFSET(F1892,-1,0)/OFFSET(F1892,0,-1),""))</f>
        <v/>
      </c>
      <c r="I1892">
        <f ca="1">(60+SUMIF(OFFSET(N1892,-$C1892+1,0,$C1892),"EN",OFFSET(O1892,-$C1892+1,0,$C1892))+SUMIF(OFFSET(S1892,-$C1892+1,0,$C1892),"EN",OFFSET(T1892,-$C1892+1,0,$C1892)))*SummonTypeTable!$Q$2</f>
        <v>4980</v>
      </c>
      <c r="J1892" t="str">
        <f ca="1">IF(C1892=1,60*SummonTypeTable!$Q$2-OFFSET(I1892,0,-4),
IF(I1892&lt;&gt;OFFSET(I1892,-1,0),OFFSET(I1892,-1,0)-OFFSET(I1892,0,-4),""))</f>
        <v/>
      </c>
      <c r="K1892" t="str">
        <f ca="1">IF(C1892=1,60*SummonTypeTable!$Q$2/OFFSET(I1892,0,-4),
IF(I1892&lt;&gt;OFFSET(I1892,-1,0),OFFSET(I1892,-1,0)/OFFSET(I1892,0,-4),""))</f>
        <v/>
      </c>
      <c r="L1892" t="str">
        <f t="shared" ca="1" si="347"/>
        <v>cu</v>
      </c>
      <c r="M1892" t="s">
        <v>81</v>
      </c>
      <c r="N1892" t="s">
        <v>147</v>
      </c>
      <c r="O1892">
        <v>9500</v>
      </c>
      <c r="P1892" t="str">
        <f t="shared" si="350"/>
        <v/>
      </c>
      <c r="Q1892" t="str">
        <f t="shared" ca="1" si="358"/>
        <v>cu</v>
      </c>
      <c r="R1892" t="s">
        <v>81</v>
      </c>
      <c r="S1892" t="s">
        <v>147</v>
      </c>
      <c r="T1892">
        <v>4750</v>
      </c>
      <c r="U1892" t="str">
        <f t="shared" ca="1" si="356"/>
        <v>cu</v>
      </c>
      <c r="V1892" t="str">
        <f t="shared" si="351"/>
        <v>GO</v>
      </c>
      <c r="W1892">
        <f t="shared" si="352"/>
        <v>9500</v>
      </c>
      <c r="X1892" t="str">
        <f t="shared" ca="1" si="353"/>
        <v>cu</v>
      </c>
      <c r="Y1892" t="str">
        <f t="shared" si="354"/>
        <v>GO</v>
      </c>
      <c r="Z1892">
        <f t="shared" si="355"/>
        <v>4750</v>
      </c>
    </row>
    <row r="1893" spans="1:26">
      <c r="A1893" t="str">
        <f t="shared" si="348"/>
        <v>rt6</v>
      </c>
      <c r="B1893" t="str">
        <f t="shared" si="349"/>
        <v>루틴6</v>
      </c>
      <c r="C1893">
        <v>188</v>
      </c>
      <c r="D1893">
        <v>104</v>
      </c>
      <c r="E1893">
        <f t="shared" ca="1" si="357"/>
        <v>14506</v>
      </c>
      <c r="F1893">
        <f ca="1">(60+SUMIF(OFFSET(N1893,-$C1893+1,0,$C1893),"EN",OFFSET(O1893,-$C1893+1,0,$C1893)))*SummonTypeTable!$Q$2</f>
        <v>4980</v>
      </c>
      <c r="G1893" t="str">
        <f ca="1">IF(C1893=1,60*SummonTypeTable!$Q$2-OFFSET(F1893,0,-1),
IF(F1893&lt;&gt;OFFSET(F1893,-1,0),OFFSET(F1893,-1,0)-OFFSET(F1893,0,-1),""))</f>
        <v/>
      </c>
      <c r="H1893" t="str">
        <f ca="1">IF(C1893=1,60*SummonTypeTable!$Q$2/OFFSET(F1893,0,-1),
IF(F1893&lt;&gt;OFFSET(F1893,-1,0),OFFSET(F1893,-1,0)/OFFSET(F1893,0,-1),""))</f>
        <v/>
      </c>
      <c r="I1893">
        <f ca="1">(60+SUMIF(OFFSET(N1893,-$C1893+1,0,$C1893),"EN",OFFSET(O1893,-$C1893+1,0,$C1893))+SUMIF(OFFSET(S1893,-$C1893+1,0,$C1893),"EN",OFFSET(T1893,-$C1893+1,0,$C1893)))*SummonTypeTable!$Q$2</f>
        <v>4980</v>
      </c>
      <c r="J1893" t="str">
        <f ca="1">IF(C1893=1,60*SummonTypeTable!$Q$2-OFFSET(I1893,0,-4),
IF(I1893&lt;&gt;OFFSET(I1893,-1,0),OFFSET(I1893,-1,0)-OFFSET(I1893,0,-4),""))</f>
        <v/>
      </c>
      <c r="K1893" t="str">
        <f ca="1">IF(C1893=1,60*SummonTypeTable!$Q$2/OFFSET(I1893,0,-4),
IF(I1893&lt;&gt;OFFSET(I1893,-1,0),OFFSET(I1893,-1,0)/OFFSET(I1893,0,-4),""))</f>
        <v/>
      </c>
      <c r="L1893" t="str">
        <f t="shared" ref="L1893:L1956" ca="1" si="359">IF(ISBLANK(M1893),"",
VLOOKUP(M1893,OFFSET(INDIRECT("$A:$B"),0,MATCH(M$1&amp;"_Verify",INDIRECT("$1:$1"),0)-1),2,0)
)</f>
        <v>it</v>
      </c>
      <c r="M1893" t="s">
        <v>139</v>
      </c>
      <c r="N1893" t="s">
        <v>140</v>
      </c>
      <c r="O1893">
        <v>1</v>
      </c>
      <c r="P1893" t="str">
        <f t="shared" si="350"/>
        <v/>
      </c>
      <c r="Q1893" t="str">
        <f t="shared" ca="1" si="358"/>
        <v>cu</v>
      </c>
      <c r="R1893" t="s">
        <v>81</v>
      </c>
      <c r="S1893" t="s">
        <v>147</v>
      </c>
      <c r="T1893">
        <v>4775</v>
      </c>
      <c r="U1893" t="str">
        <f t="shared" ca="1" si="356"/>
        <v>it</v>
      </c>
      <c r="V1893" t="str">
        <f t="shared" si="351"/>
        <v>Cash_sCharacterGacha</v>
      </c>
      <c r="W1893">
        <f t="shared" si="352"/>
        <v>1</v>
      </c>
      <c r="X1893" t="str">
        <f t="shared" ca="1" si="353"/>
        <v>cu</v>
      </c>
      <c r="Y1893" t="str">
        <f t="shared" si="354"/>
        <v>GO</v>
      </c>
      <c r="Z1893">
        <f t="shared" si="355"/>
        <v>4775</v>
      </c>
    </row>
    <row r="1894" spans="1:26">
      <c r="A1894" t="str">
        <f t="shared" si="348"/>
        <v>rt6</v>
      </c>
      <c r="B1894" t="str">
        <f t="shared" si="349"/>
        <v>루틴6</v>
      </c>
      <c r="C1894">
        <v>189</v>
      </c>
      <c r="D1894">
        <v>126</v>
      </c>
      <c r="E1894">
        <f t="shared" ca="1" si="357"/>
        <v>14632</v>
      </c>
      <c r="F1894">
        <f ca="1">(60+SUMIF(OFFSET(N1894,-$C1894+1,0,$C1894),"EN",OFFSET(O1894,-$C1894+1,0,$C1894)))*SummonTypeTable!$Q$2</f>
        <v>4980</v>
      </c>
      <c r="G1894" t="str">
        <f ca="1">IF(C1894=1,60*SummonTypeTable!$Q$2-OFFSET(F1894,0,-1),
IF(F1894&lt;&gt;OFFSET(F1894,-1,0),OFFSET(F1894,-1,0)-OFFSET(F1894,0,-1),""))</f>
        <v/>
      </c>
      <c r="H1894" t="str">
        <f ca="1">IF(C1894=1,60*SummonTypeTable!$Q$2/OFFSET(F1894,0,-1),
IF(F1894&lt;&gt;OFFSET(F1894,-1,0),OFFSET(F1894,-1,0)/OFFSET(F1894,0,-1),""))</f>
        <v/>
      </c>
      <c r="I1894">
        <f ca="1">(60+SUMIF(OFFSET(N1894,-$C1894+1,0,$C1894),"EN",OFFSET(O1894,-$C1894+1,0,$C1894))+SUMIF(OFFSET(S1894,-$C1894+1,0,$C1894),"EN",OFFSET(T1894,-$C1894+1,0,$C1894)))*SummonTypeTable!$Q$2</f>
        <v>4980</v>
      </c>
      <c r="J1894" t="str">
        <f ca="1">IF(C1894=1,60*SummonTypeTable!$Q$2-OFFSET(I1894,0,-4),
IF(I1894&lt;&gt;OFFSET(I1894,-1,0),OFFSET(I1894,-1,0)-OFFSET(I1894,0,-4),""))</f>
        <v/>
      </c>
      <c r="K1894" t="str">
        <f ca="1">IF(C1894=1,60*SummonTypeTable!$Q$2/OFFSET(I1894,0,-4),
IF(I1894&lt;&gt;OFFSET(I1894,-1,0),OFFSET(I1894,-1,0)/OFFSET(I1894,0,-4),""))</f>
        <v/>
      </c>
      <c r="L1894" t="str">
        <f t="shared" ca="1" si="359"/>
        <v>cu</v>
      </c>
      <c r="M1894" t="s">
        <v>81</v>
      </c>
      <c r="N1894" t="s">
        <v>147</v>
      </c>
      <c r="O1894">
        <v>9600</v>
      </c>
      <c r="P1894" t="str">
        <f t="shared" si="350"/>
        <v/>
      </c>
      <c r="Q1894" t="str">
        <f t="shared" ca="1" si="358"/>
        <v>cu</v>
      </c>
      <c r="R1894" t="s">
        <v>81</v>
      </c>
      <c r="S1894" t="s">
        <v>147</v>
      </c>
      <c r="T1894">
        <v>4800</v>
      </c>
      <c r="U1894" t="str">
        <f t="shared" ca="1" si="356"/>
        <v>cu</v>
      </c>
      <c r="V1894" t="str">
        <f t="shared" si="351"/>
        <v>GO</v>
      </c>
      <c r="W1894">
        <f t="shared" si="352"/>
        <v>9600</v>
      </c>
      <c r="X1894" t="str">
        <f t="shared" ca="1" si="353"/>
        <v>cu</v>
      </c>
      <c r="Y1894" t="str">
        <f t="shared" si="354"/>
        <v>GO</v>
      </c>
      <c r="Z1894">
        <f t="shared" si="355"/>
        <v>4800</v>
      </c>
    </row>
    <row r="1895" spans="1:26">
      <c r="A1895" t="str">
        <f t="shared" si="348"/>
        <v>rt6</v>
      </c>
      <c r="B1895" t="str">
        <f t="shared" si="349"/>
        <v>루틴6</v>
      </c>
      <c r="C1895">
        <v>190</v>
      </c>
      <c r="D1895">
        <v>240</v>
      </c>
      <c r="E1895">
        <f t="shared" ca="1" si="357"/>
        <v>14872</v>
      </c>
      <c r="F1895">
        <f ca="1">(60+SUMIF(OFFSET(N1895,-$C1895+1,0,$C1895),"EN",OFFSET(O1895,-$C1895+1,0,$C1895)))*SummonTypeTable!$Q$2</f>
        <v>5266.6666666666661</v>
      </c>
      <c r="G1895">
        <f ca="1">IF(C1895=1,60*SummonTypeTable!$Q$2-OFFSET(F1895,0,-1),
IF(F1895&lt;&gt;OFFSET(F1895,-1,0),OFFSET(F1895,-1,0)-OFFSET(F1895,0,-1),""))</f>
        <v>-9892</v>
      </c>
      <c r="H1895">
        <f ca="1">IF(C1895=1,60*SummonTypeTable!$Q$2/OFFSET(F1895,0,-1),
IF(F1895&lt;&gt;OFFSET(F1895,-1,0),OFFSET(F1895,-1,0)/OFFSET(F1895,0,-1),""))</f>
        <v>0.33485745024206565</v>
      </c>
      <c r="I1895">
        <f ca="1">(60+SUMIF(OFFSET(N1895,-$C1895+1,0,$C1895),"EN",OFFSET(O1895,-$C1895+1,0,$C1895))+SUMIF(OFFSET(S1895,-$C1895+1,0,$C1895),"EN",OFFSET(T1895,-$C1895+1,0,$C1895)))*SummonTypeTable!$Q$2</f>
        <v>5266.6666666666661</v>
      </c>
      <c r="J1895">
        <f ca="1">IF(C1895=1,60*SummonTypeTable!$Q$2-OFFSET(I1895,0,-4),
IF(I1895&lt;&gt;OFFSET(I1895,-1,0),OFFSET(I1895,-1,0)-OFFSET(I1895,0,-4),""))</f>
        <v>-9892</v>
      </c>
      <c r="K1895">
        <f ca="1">IF(C1895=1,60*SummonTypeTable!$Q$2/OFFSET(I1895,0,-4),
IF(I1895&lt;&gt;OFFSET(I1895,-1,0),OFFSET(I1895,-1,0)/OFFSET(I1895,0,-4),""))</f>
        <v>0.33485745024206565</v>
      </c>
      <c r="L1895" t="str">
        <f t="shared" ca="1" si="359"/>
        <v>cu</v>
      </c>
      <c r="M1895" t="s">
        <v>81</v>
      </c>
      <c r="N1895" t="s">
        <v>146</v>
      </c>
      <c r="O1895">
        <v>430</v>
      </c>
      <c r="P1895" t="str">
        <f t="shared" si="350"/>
        <v>에너지너무많음</v>
      </c>
      <c r="Q1895" t="str">
        <f t="shared" ca="1" si="358"/>
        <v>cu</v>
      </c>
      <c r="R1895" t="s">
        <v>81</v>
      </c>
      <c r="S1895" t="s">
        <v>147</v>
      </c>
      <c r="T1895">
        <v>4825</v>
      </c>
      <c r="U1895" t="str">
        <f t="shared" ca="1" si="356"/>
        <v>cu</v>
      </c>
      <c r="V1895" t="str">
        <f t="shared" si="351"/>
        <v>EN</v>
      </c>
      <c r="W1895">
        <f t="shared" si="352"/>
        <v>430</v>
      </c>
      <c r="X1895" t="str">
        <f t="shared" ca="1" si="353"/>
        <v>cu</v>
      </c>
      <c r="Y1895" t="str">
        <f t="shared" si="354"/>
        <v>GO</v>
      </c>
      <c r="Z1895">
        <f t="shared" si="355"/>
        <v>4825</v>
      </c>
    </row>
    <row r="1896" spans="1:26">
      <c r="A1896" t="str">
        <f t="shared" si="348"/>
        <v>rt6</v>
      </c>
      <c r="B1896" t="str">
        <f t="shared" si="349"/>
        <v>루틴6</v>
      </c>
      <c r="C1896">
        <v>191</v>
      </c>
      <c r="D1896">
        <v>111</v>
      </c>
      <c r="E1896">
        <f t="shared" ca="1" si="357"/>
        <v>14983</v>
      </c>
      <c r="F1896">
        <f ca="1">(60+SUMIF(OFFSET(N1896,-$C1896+1,0,$C1896),"EN",OFFSET(O1896,-$C1896+1,0,$C1896)))*SummonTypeTable!$Q$2</f>
        <v>5266.6666666666661</v>
      </c>
      <c r="G1896" t="str">
        <f ca="1">IF(C1896=1,60*SummonTypeTable!$Q$2-OFFSET(F1896,0,-1),
IF(F1896&lt;&gt;OFFSET(F1896,-1,0),OFFSET(F1896,-1,0)-OFFSET(F1896,0,-1),""))</f>
        <v/>
      </c>
      <c r="H1896" t="str">
        <f ca="1">IF(C1896=1,60*SummonTypeTable!$Q$2/OFFSET(F1896,0,-1),
IF(F1896&lt;&gt;OFFSET(F1896,-1,0),OFFSET(F1896,-1,0)/OFFSET(F1896,0,-1),""))</f>
        <v/>
      </c>
      <c r="I1896">
        <f ca="1">(60+SUMIF(OFFSET(N1896,-$C1896+1,0,$C1896),"EN",OFFSET(O1896,-$C1896+1,0,$C1896))+SUMIF(OFFSET(S1896,-$C1896+1,0,$C1896),"EN",OFFSET(T1896,-$C1896+1,0,$C1896)))*SummonTypeTable!$Q$2</f>
        <v>5266.6666666666661</v>
      </c>
      <c r="J1896" t="str">
        <f ca="1">IF(C1896=1,60*SummonTypeTable!$Q$2-OFFSET(I1896,0,-4),
IF(I1896&lt;&gt;OFFSET(I1896,-1,0),OFFSET(I1896,-1,0)-OFFSET(I1896,0,-4),""))</f>
        <v/>
      </c>
      <c r="K1896" t="str">
        <f ca="1">IF(C1896=1,60*SummonTypeTable!$Q$2/OFFSET(I1896,0,-4),
IF(I1896&lt;&gt;OFFSET(I1896,-1,0),OFFSET(I1896,-1,0)/OFFSET(I1896,0,-4),""))</f>
        <v/>
      </c>
      <c r="L1896" t="str">
        <f t="shared" ca="1" si="359"/>
        <v>cu</v>
      </c>
      <c r="M1896" t="s">
        <v>81</v>
      </c>
      <c r="N1896" t="s">
        <v>147</v>
      </c>
      <c r="O1896">
        <v>9700</v>
      </c>
      <c r="P1896" t="str">
        <f t="shared" si="350"/>
        <v/>
      </c>
      <c r="Q1896" t="str">
        <f t="shared" ca="1" si="358"/>
        <v>cu</v>
      </c>
      <c r="R1896" t="s">
        <v>81</v>
      </c>
      <c r="S1896" t="s">
        <v>147</v>
      </c>
      <c r="T1896">
        <v>4850</v>
      </c>
      <c r="U1896" t="str">
        <f t="shared" ca="1" si="356"/>
        <v>cu</v>
      </c>
      <c r="V1896" t="str">
        <f t="shared" si="351"/>
        <v>GO</v>
      </c>
      <c r="W1896">
        <f t="shared" si="352"/>
        <v>9700</v>
      </c>
      <c r="X1896" t="str">
        <f t="shared" ca="1" si="353"/>
        <v>cu</v>
      </c>
      <c r="Y1896" t="str">
        <f t="shared" si="354"/>
        <v>GO</v>
      </c>
      <c r="Z1896">
        <f t="shared" si="355"/>
        <v>4850</v>
      </c>
    </row>
    <row r="1897" spans="1:26">
      <c r="A1897" t="str">
        <f t="shared" si="348"/>
        <v>rt6</v>
      </c>
      <c r="B1897" t="str">
        <f t="shared" si="349"/>
        <v>루틴6</v>
      </c>
      <c r="C1897">
        <v>192</v>
      </c>
      <c r="D1897">
        <v>145</v>
      </c>
      <c r="E1897">
        <f t="shared" ca="1" si="357"/>
        <v>15128</v>
      </c>
      <c r="F1897">
        <f ca="1">(60+SUMIF(OFFSET(N1897,-$C1897+1,0,$C1897),"EN",OFFSET(O1897,-$C1897+1,0,$C1897)))*SummonTypeTable!$Q$2</f>
        <v>5266.6666666666661</v>
      </c>
      <c r="G1897" t="str">
        <f ca="1">IF(C1897=1,60*SummonTypeTable!$Q$2-OFFSET(F1897,0,-1),
IF(F1897&lt;&gt;OFFSET(F1897,-1,0),OFFSET(F1897,-1,0)-OFFSET(F1897,0,-1),""))</f>
        <v/>
      </c>
      <c r="H1897" t="str">
        <f ca="1">IF(C1897=1,60*SummonTypeTable!$Q$2/OFFSET(F1897,0,-1),
IF(F1897&lt;&gt;OFFSET(F1897,-1,0),OFFSET(F1897,-1,0)/OFFSET(F1897,0,-1),""))</f>
        <v/>
      </c>
      <c r="I1897">
        <f ca="1">(60+SUMIF(OFFSET(N1897,-$C1897+1,0,$C1897),"EN",OFFSET(O1897,-$C1897+1,0,$C1897))+SUMIF(OFFSET(S1897,-$C1897+1,0,$C1897),"EN",OFFSET(T1897,-$C1897+1,0,$C1897)))*SummonTypeTable!$Q$2</f>
        <v>5266.6666666666661</v>
      </c>
      <c r="J1897" t="str">
        <f ca="1">IF(C1897=1,60*SummonTypeTable!$Q$2-OFFSET(I1897,0,-4),
IF(I1897&lt;&gt;OFFSET(I1897,-1,0),OFFSET(I1897,-1,0)-OFFSET(I1897,0,-4),""))</f>
        <v/>
      </c>
      <c r="K1897" t="str">
        <f ca="1">IF(C1897=1,60*SummonTypeTable!$Q$2/OFFSET(I1897,0,-4),
IF(I1897&lt;&gt;OFFSET(I1897,-1,0),OFFSET(I1897,-1,0)/OFFSET(I1897,0,-4),""))</f>
        <v/>
      </c>
      <c r="L1897" t="str">
        <f t="shared" ca="1" si="359"/>
        <v>it</v>
      </c>
      <c r="M1897" t="s">
        <v>139</v>
      </c>
      <c r="N1897" t="s">
        <v>140</v>
      </c>
      <c r="O1897">
        <v>5</v>
      </c>
      <c r="P1897" t="str">
        <f t="shared" si="350"/>
        <v/>
      </c>
      <c r="Q1897" t="str">
        <f t="shared" ca="1" si="358"/>
        <v>cu</v>
      </c>
      <c r="R1897" t="s">
        <v>81</v>
      </c>
      <c r="S1897" t="s">
        <v>147</v>
      </c>
      <c r="T1897">
        <v>4875</v>
      </c>
      <c r="U1897" t="str">
        <f t="shared" ca="1" si="356"/>
        <v>it</v>
      </c>
      <c r="V1897" t="str">
        <f t="shared" si="351"/>
        <v>Cash_sCharacterGacha</v>
      </c>
      <c r="W1897">
        <f t="shared" si="352"/>
        <v>5</v>
      </c>
      <c r="X1897" t="str">
        <f t="shared" ca="1" si="353"/>
        <v>cu</v>
      </c>
      <c r="Y1897" t="str">
        <f t="shared" si="354"/>
        <v>GO</v>
      </c>
      <c r="Z1897">
        <f t="shared" si="355"/>
        <v>4875</v>
      </c>
    </row>
    <row r="1898" spans="1:26">
      <c r="A1898" t="str">
        <f t="shared" si="348"/>
        <v>rt6</v>
      </c>
      <c r="B1898" t="str">
        <f t="shared" si="349"/>
        <v>루틴6</v>
      </c>
      <c r="C1898">
        <v>193</v>
      </c>
      <c r="D1898">
        <v>195</v>
      </c>
      <c r="E1898">
        <f t="shared" ca="1" si="357"/>
        <v>15323</v>
      </c>
      <c r="F1898">
        <f ca="1">(60+SUMIF(OFFSET(N1898,-$C1898+1,0,$C1898),"EN",OFFSET(O1898,-$C1898+1,0,$C1898)))*SummonTypeTable!$Q$2</f>
        <v>5266.6666666666661</v>
      </c>
      <c r="G1898" t="str">
        <f ca="1">IF(C1898=1,60*SummonTypeTable!$Q$2-OFFSET(F1898,0,-1),
IF(F1898&lt;&gt;OFFSET(F1898,-1,0),OFFSET(F1898,-1,0)-OFFSET(F1898,0,-1),""))</f>
        <v/>
      </c>
      <c r="H1898" t="str">
        <f ca="1">IF(C1898=1,60*SummonTypeTable!$Q$2/OFFSET(F1898,0,-1),
IF(F1898&lt;&gt;OFFSET(F1898,-1,0),OFFSET(F1898,-1,0)/OFFSET(F1898,0,-1),""))</f>
        <v/>
      </c>
      <c r="I1898">
        <f ca="1">(60+SUMIF(OFFSET(N1898,-$C1898+1,0,$C1898),"EN",OFFSET(O1898,-$C1898+1,0,$C1898))+SUMIF(OFFSET(S1898,-$C1898+1,0,$C1898),"EN",OFFSET(T1898,-$C1898+1,0,$C1898)))*SummonTypeTable!$Q$2</f>
        <v>5266.6666666666661</v>
      </c>
      <c r="J1898" t="str">
        <f ca="1">IF(C1898=1,60*SummonTypeTable!$Q$2-OFFSET(I1898,0,-4),
IF(I1898&lt;&gt;OFFSET(I1898,-1,0),OFFSET(I1898,-1,0)-OFFSET(I1898,0,-4),""))</f>
        <v/>
      </c>
      <c r="K1898" t="str">
        <f ca="1">IF(C1898=1,60*SummonTypeTable!$Q$2/OFFSET(I1898,0,-4),
IF(I1898&lt;&gt;OFFSET(I1898,-1,0),OFFSET(I1898,-1,0)/OFFSET(I1898,0,-4),""))</f>
        <v/>
      </c>
      <c r="L1898" t="str">
        <f t="shared" ca="1" si="359"/>
        <v>cu</v>
      </c>
      <c r="M1898" t="s">
        <v>81</v>
      </c>
      <c r="N1898" t="s">
        <v>147</v>
      </c>
      <c r="O1898">
        <v>9800</v>
      </c>
      <c r="P1898" t="str">
        <f t="shared" si="350"/>
        <v/>
      </c>
      <c r="Q1898" t="str">
        <f t="shared" ca="1" si="358"/>
        <v>cu</v>
      </c>
      <c r="R1898" t="s">
        <v>81</v>
      </c>
      <c r="S1898" t="s">
        <v>147</v>
      </c>
      <c r="T1898">
        <v>4900</v>
      </c>
      <c r="U1898" t="str">
        <f t="shared" ca="1" si="356"/>
        <v>cu</v>
      </c>
      <c r="V1898" t="str">
        <f t="shared" si="351"/>
        <v>GO</v>
      </c>
      <c r="W1898">
        <f t="shared" si="352"/>
        <v>9800</v>
      </c>
      <c r="X1898" t="str">
        <f t="shared" ca="1" si="353"/>
        <v>cu</v>
      </c>
      <c r="Y1898" t="str">
        <f t="shared" si="354"/>
        <v>GO</v>
      </c>
      <c r="Z1898">
        <f t="shared" si="355"/>
        <v>4900</v>
      </c>
    </row>
    <row r="1899" spans="1:26">
      <c r="A1899" t="str">
        <f t="shared" ref="A1899:A1962" si="360">A1898</f>
        <v>rt6</v>
      </c>
      <c r="B1899" t="str">
        <f t="shared" ref="B1899:B1962" si="361">B1898</f>
        <v>루틴6</v>
      </c>
      <c r="C1899">
        <v>194</v>
      </c>
      <c r="D1899">
        <v>297</v>
      </c>
      <c r="E1899">
        <f t="shared" ca="1" si="357"/>
        <v>15620</v>
      </c>
      <c r="F1899">
        <f ca="1">(60+SUMIF(OFFSET(N1899,-$C1899+1,0,$C1899),"EN",OFFSET(O1899,-$C1899+1,0,$C1899)))*SummonTypeTable!$Q$2</f>
        <v>5266.6666666666661</v>
      </c>
      <c r="G1899" t="str">
        <f ca="1">IF(C1899=1,60*SummonTypeTable!$Q$2-OFFSET(F1899,0,-1),
IF(F1899&lt;&gt;OFFSET(F1899,-1,0),OFFSET(F1899,-1,0)-OFFSET(F1899,0,-1),""))</f>
        <v/>
      </c>
      <c r="H1899" t="str">
        <f ca="1">IF(C1899=1,60*SummonTypeTable!$Q$2/OFFSET(F1899,0,-1),
IF(F1899&lt;&gt;OFFSET(F1899,-1,0),OFFSET(F1899,-1,0)/OFFSET(F1899,0,-1),""))</f>
        <v/>
      </c>
      <c r="I1899">
        <f ca="1">(60+SUMIF(OFFSET(N1899,-$C1899+1,0,$C1899),"EN",OFFSET(O1899,-$C1899+1,0,$C1899))+SUMIF(OFFSET(S1899,-$C1899+1,0,$C1899),"EN",OFFSET(T1899,-$C1899+1,0,$C1899)))*SummonTypeTable!$Q$2</f>
        <v>5266.6666666666661</v>
      </c>
      <c r="J1899" t="str">
        <f ca="1">IF(C1899=1,60*SummonTypeTable!$Q$2-OFFSET(I1899,0,-4),
IF(I1899&lt;&gt;OFFSET(I1899,-1,0),OFFSET(I1899,-1,0)-OFFSET(I1899,0,-4),""))</f>
        <v/>
      </c>
      <c r="K1899" t="str">
        <f ca="1">IF(C1899=1,60*SummonTypeTable!$Q$2/OFFSET(I1899,0,-4),
IF(I1899&lt;&gt;OFFSET(I1899,-1,0),OFFSET(I1899,-1,0)/OFFSET(I1899,0,-4),""))</f>
        <v/>
      </c>
      <c r="L1899" t="str">
        <f t="shared" ca="1" si="359"/>
        <v>cu</v>
      </c>
      <c r="M1899" t="s">
        <v>81</v>
      </c>
      <c r="N1899" t="s">
        <v>153</v>
      </c>
      <c r="O1899">
        <v>33</v>
      </c>
      <c r="P1899" t="str">
        <f t="shared" si="350"/>
        <v/>
      </c>
      <c r="Q1899" t="str">
        <f t="shared" ca="1" si="358"/>
        <v>cu</v>
      </c>
      <c r="R1899" t="s">
        <v>81</v>
      </c>
      <c r="S1899" t="s">
        <v>153</v>
      </c>
      <c r="T1899">
        <v>11</v>
      </c>
      <c r="U1899" t="str">
        <f t="shared" ca="1" si="356"/>
        <v>cu</v>
      </c>
      <c r="V1899" t="str">
        <f t="shared" si="351"/>
        <v>DI</v>
      </c>
      <c r="W1899">
        <f t="shared" si="352"/>
        <v>33</v>
      </c>
      <c r="X1899" t="str">
        <f t="shared" ca="1" si="353"/>
        <v>cu</v>
      </c>
      <c r="Y1899" t="str">
        <f t="shared" si="354"/>
        <v>DI</v>
      </c>
      <c r="Z1899">
        <f t="shared" si="355"/>
        <v>11</v>
      </c>
    </row>
    <row r="1900" spans="1:26">
      <c r="A1900" t="str">
        <f t="shared" si="360"/>
        <v>rt6</v>
      </c>
      <c r="B1900" t="str">
        <f t="shared" si="361"/>
        <v>루틴6</v>
      </c>
      <c r="C1900">
        <v>195</v>
      </c>
      <c r="D1900">
        <v>256</v>
      </c>
      <c r="E1900">
        <f t="shared" ca="1" si="357"/>
        <v>15876</v>
      </c>
      <c r="F1900">
        <f ca="1">(60+SUMIF(OFFSET(N1900,-$C1900+1,0,$C1900),"EN",OFFSET(O1900,-$C1900+1,0,$C1900)))*SummonTypeTable!$Q$2</f>
        <v>5266.6666666666661</v>
      </c>
      <c r="G1900" t="str">
        <f ca="1">IF(C1900=1,60*SummonTypeTable!$Q$2-OFFSET(F1900,0,-1),
IF(F1900&lt;&gt;OFFSET(F1900,-1,0),OFFSET(F1900,-1,0)-OFFSET(F1900,0,-1),""))</f>
        <v/>
      </c>
      <c r="H1900" t="str">
        <f ca="1">IF(C1900=1,60*SummonTypeTable!$Q$2/OFFSET(F1900,0,-1),
IF(F1900&lt;&gt;OFFSET(F1900,-1,0),OFFSET(F1900,-1,0)/OFFSET(F1900,0,-1),""))</f>
        <v/>
      </c>
      <c r="I1900">
        <f ca="1">(60+SUMIF(OFFSET(N1900,-$C1900+1,0,$C1900),"EN",OFFSET(O1900,-$C1900+1,0,$C1900))+SUMIF(OFFSET(S1900,-$C1900+1,0,$C1900),"EN",OFFSET(T1900,-$C1900+1,0,$C1900)))*SummonTypeTable!$Q$2</f>
        <v>5266.6666666666661</v>
      </c>
      <c r="J1900" t="str">
        <f ca="1">IF(C1900=1,60*SummonTypeTable!$Q$2-OFFSET(I1900,0,-4),
IF(I1900&lt;&gt;OFFSET(I1900,-1,0),OFFSET(I1900,-1,0)-OFFSET(I1900,0,-4),""))</f>
        <v/>
      </c>
      <c r="K1900" t="str">
        <f ca="1">IF(C1900=1,60*SummonTypeTable!$Q$2/OFFSET(I1900,0,-4),
IF(I1900&lt;&gt;OFFSET(I1900,-1,0),OFFSET(I1900,-1,0)/OFFSET(I1900,0,-4),""))</f>
        <v/>
      </c>
      <c r="L1900" t="str">
        <f t="shared" ca="1" si="359"/>
        <v>cu</v>
      </c>
      <c r="M1900" t="s">
        <v>81</v>
      </c>
      <c r="N1900" t="s">
        <v>147</v>
      </c>
      <c r="O1900">
        <v>9900</v>
      </c>
      <c r="P1900" t="str">
        <f t="shared" si="350"/>
        <v/>
      </c>
      <c r="Q1900" t="str">
        <f t="shared" ca="1" si="358"/>
        <v>cu</v>
      </c>
      <c r="R1900" t="s">
        <v>81</v>
      </c>
      <c r="S1900" t="s">
        <v>147</v>
      </c>
      <c r="T1900">
        <v>4950</v>
      </c>
      <c r="U1900" t="str">
        <f t="shared" ca="1" si="356"/>
        <v>cu</v>
      </c>
      <c r="V1900" t="str">
        <f t="shared" si="351"/>
        <v>GO</v>
      </c>
      <c r="W1900">
        <f t="shared" si="352"/>
        <v>9900</v>
      </c>
      <c r="X1900" t="str">
        <f t="shared" ca="1" si="353"/>
        <v>cu</v>
      </c>
      <c r="Y1900" t="str">
        <f t="shared" si="354"/>
        <v>GO</v>
      </c>
      <c r="Z1900">
        <f t="shared" si="355"/>
        <v>4950</v>
      </c>
    </row>
    <row r="1901" spans="1:26">
      <c r="A1901" t="str">
        <f t="shared" si="360"/>
        <v>rt6</v>
      </c>
      <c r="B1901" t="str">
        <f t="shared" si="361"/>
        <v>루틴6</v>
      </c>
      <c r="C1901">
        <v>196</v>
      </c>
      <c r="D1901">
        <v>516</v>
      </c>
      <c r="E1901">
        <f t="shared" ca="1" si="357"/>
        <v>16392</v>
      </c>
      <c r="F1901">
        <f ca="1">(60+SUMIF(OFFSET(N1901,-$C1901+1,0,$C1901),"EN",OFFSET(O1901,-$C1901+1,0,$C1901)))*SummonTypeTable!$Q$2</f>
        <v>5533.333333333333</v>
      </c>
      <c r="G1901">
        <f ca="1">IF(C1901=1,60*SummonTypeTable!$Q$2-OFFSET(F1901,0,-1),
IF(F1901&lt;&gt;OFFSET(F1901,-1,0),OFFSET(F1901,-1,0)-OFFSET(F1901,0,-1),""))</f>
        <v>-11125.333333333334</v>
      </c>
      <c r="H1901">
        <f ca="1">IF(C1901=1,60*SummonTypeTable!$Q$2/OFFSET(F1901,0,-1),
IF(F1901&lt;&gt;OFFSET(F1901,-1,0),OFFSET(F1901,-1,0)/OFFSET(F1901,0,-1),""))</f>
        <v>0.32129494062144132</v>
      </c>
      <c r="I1901">
        <f ca="1">(60+SUMIF(OFFSET(N1901,-$C1901+1,0,$C1901),"EN",OFFSET(O1901,-$C1901+1,0,$C1901))+SUMIF(OFFSET(S1901,-$C1901+1,0,$C1901),"EN",OFFSET(T1901,-$C1901+1,0,$C1901)))*SummonTypeTable!$Q$2</f>
        <v>5533.333333333333</v>
      </c>
      <c r="J1901">
        <f ca="1">IF(C1901=1,60*SummonTypeTable!$Q$2-OFFSET(I1901,0,-4),
IF(I1901&lt;&gt;OFFSET(I1901,-1,0),OFFSET(I1901,-1,0)-OFFSET(I1901,0,-4),""))</f>
        <v>-11125.333333333334</v>
      </c>
      <c r="K1901">
        <f ca="1">IF(C1901=1,60*SummonTypeTable!$Q$2/OFFSET(I1901,0,-4),
IF(I1901&lt;&gt;OFFSET(I1901,-1,0),OFFSET(I1901,-1,0)/OFFSET(I1901,0,-4),""))</f>
        <v>0.32129494062144132</v>
      </c>
      <c r="L1901" t="str">
        <f t="shared" ca="1" si="359"/>
        <v>cu</v>
      </c>
      <c r="M1901" t="s">
        <v>81</v>
      </c>
      <c r="N1901" t="s">
        <v>146</v>
      </c>
      <c r="O1901">
        <v>400</v>
      </c>
      <c r="P1901" t="str">
        <f t="shared" si="350"/>
        <v>에너지너무많음</v>
      </c>
      <c r="Q1901" t="str">
        <f t="shared" ca="1" si="358"/>
        <v>cu</v>
      </c>
      <c r="R1901" t="s">
        <v>81</v>
      </c>
      <c r="S1901" t="s">
        <v>147</v>
      </c>
      <c r="T1901">
        <v>4975</v>
      </c>
      <c r="U1901" t="str">
        <f t="shared" ca="1" si="356"/>
        <v>cu</v>
      </c>
      <c r="V1901" t="str">
        <f t="shared" si="351"/>
        <v>EN</v>
      </c>
      <c r="W1901">
        <f t="shared" si="352"/>
        <v>400</v>
      </c>
      <c r="X1901" t="str">
        <f t="shared" ca="1" si="353"/>
        <v>cu</v>
      </c>
      <c r="Y1901" t="str">
        <f t="shared" si="354"/>
        <v>GO</v>
      </c>
      <c r="Z1901">
        <f t="shared" si="355"/>
        <v>4975</v>
      </c>
    </row>
    <row r="1902" spans="1:26">
      <c r="A1902" t="str">
        <f t="shared" si="360"/>
        <v>rt6</v>
      </c>
      <c r="B1902" t="str">
        <f t="shared" si="361"/>
        <v>루틴6</v>
      </c>
      <c r="C1902">
        <v>197</v>
      </c>
      <c r="D1902">
        <v>92</v>
      </c>
      <c r="E1902">
        <f t="shared" ca="1" si="357"/>
        <v>16484</v>
      </c>
      <c r="F1902">
        <f ca="1">(60+SUMIF(OFFSET(N1902,-$C1902+1,0,$C1902),"EN",OFFSET(O1902,-$C1902+1,0,$C1902)))*SummonTypeTable!$Q$2</f>
        <v>5533.333333333333</v>
      </c>
      <c r="G1902" t="str">
        <f ca="1">IF(C1902=1,60*SummonTypeTable!$Q$2-OFFSET(F1902,0,-1),
IF(F1902&lt;&gt;OFFSET(F1902,-1,0),OFFSET(F1902,-1,0)-OFFSET(F1902,0,-1),""))</f>
        <v/>
      </c>
      <c r="H1902" t="str">
        <f ca="1">IF(C1902=1,60*SummonTypeTable!$Q$2/OFFSET(F1902,0,-1),
IF(F1902&lt;&gt;OFFSET(F1902,-1,0),OFFSET(F1902,-1,0)/OFFSET(F1902,0,-1),""))</f>
        <v/>
      </c>
      <c r="I1902">
        <f ca="1">(60+SUMIF(OFFSET(N1902,-$C1902+1,0,$C1902),"EN",OFFSET(O1902,-$C1902+1,0,$C1902))+SUMIF(OFFSET(S1902,-$C1902+1,0,$C1902),"EN",OFFSET(T1902,-$C1902+1,0,$C1902)))*SummonTypeTable!$Q$2</f>
        <v>5533.333333333333</v>
      </c>
      <c r="J1902" t="str">
        <f ca="1">IF(C1902=1,60*SummonTypeTable!$Q$2-OFFSET(I1902,0,-4),
IF(I1902&lt;&gt;OFFSET(I1902,-1,0),OFFSET(I1902,-1,0)-OFFSET(I1902,0,-4),""))</f>
        <v/>
      </c>
      <c r="K1902" t="str">
        <f ca="1">IF(C1902=1,60*SummonTypeTable!$Q$2/OFFSET(I1902,0,-4),
IF(I1902&lt;&gt;OFFSET(I1902,-1,0),OFFSET(I1902,-1,0)/OFFSET(I1902,0,-4),""))</f>
        <v/>
      </c>
      <c r="L1902" t="str">
        <f t="shared" ca="1" si="359"/>
        <v>it</v>
      </c>
      <c r="M1902" t="s">
        <v>139</v>
      </c>
      <c r="N1902" t="s">
        <v>158</v>
      </c>
      <c r="O1902">
        <v>1</v>
      </c>
      <c r="P1902" t="str">
        <f t="shared" si="350"/>
        <v/>
      </c>
      <c r="Q1902" t="str">
        <f t="shared" ca="1" si="358"/>
        <v>cu</v>
      </c>
      <c r="R1902" t="s">
        <v>81</v>
      </c>
      <c r="S1902" t="s">
        <v>147</v>
      </c>
      <c r="T1902">
        <v>5000</v>
      </c>
      <c r="U1902" t="str">
        <f t="shared" ca="1" si="356"/>
        <v>it</v>
      </c>
      <c r="V1902" t="str">
        <f t="shared" si="351"/>
        <v>Cash_sEquipGacha</v>
      </c>
      <c r="W1902">
        <f t="shared" si="352"/>
        <v>1</v>
      </c>
      <c r="X1902" t="str">
        <f t="shared" ca="1" si="353"/>
        <v>cu</v>
      </c>
      <c r="Y1902" t="str">
        <f t="shared" si="354"/>
        <v>GO</v>
      </c>
      <c r="Z1902">
        <f t="shared" si="355"/>
        <v>5000</v>
      </c>
    </row>
    <row r="1903" spans="1:26">
      <c r="A1903" t="str">
        <f t="shared" si="360"/>
        <v>rt6</v>
      </c>
      <c r="B1903" t="str">
        <f t="shared" si="361"/>
        <v>루틴6</v>
      </c>
      <c r="C1903">
        <v>198</v>
      </c>
      <c r="D1903">
        <v>115</v>
      </c>
      <c r="E1903">
        <f t="shared" ca="1" si="357"/>
        <v>16599</v>
      </c>
      <c r="F1903">
        <f ca="1">(60+SUMIF(OFFSET(N1903,-$C1903+1,0,$C1903),"EN",OFFSET(O1903,-$C1903+1,0,$C1903)))*SummonTypeTable!$Q$2</f>
        <v>5533.333333333333</v>
      </c>
      <c r="G1903" t="str">
        <f ca="1">IF(C1903=1,60*SummonTypeTable!$Q$2-OFFSET(F1903,0,-1),
IF(F1903&lt;&gt;OFFSET(F1903,-1,0),OFFSET(F1903,-1,0)-OFFSET(F1903,0,-1),""))</f>
        <v/>
      </c>
      <c r="H1903" t="str">
        <f ca="1">IF(C1903=1,60*SummonTypeTable!$Q$2/OFFSET(F1903,0,-1),
IF(F1903&lt;&gt;OFFSET(F1903,-1,0),OFFSET(F1903,-1,0)/OFFSET(F1903,0,-1),""))</f>
        <v/>
      </c>
      <c r="I1903">
        <f ca="1">(60+SUMIF(OFFSET(N1903,-$C1903+1,0,$C1903),"EN",OFFSET(O1903,-$C1903+1,0,$C1903))+SUMIF(OFFSET(S1903,-$C1903+1,0,$C1903),"EN",OFFSET(T1903,-$C1903+1,0,$C1903)))*SummonTypeTable!$Q$2</f>
        <v>5533.333333333333</v>
      </c>
      <c r="J1903" t="str">
        <f ca="1">IF(C1903=1,60*SummonTypeTable!$Q$2-OFFSET(I1903,0,-4),
IF(I1903&lt;&gt;OFFSET(I1903,-1,0),OFFSET(I1903,-1,0)-OFFSET(I1903,0,-4),""))</f>
        <v/>
      </c>
      <c r="K1903" t="str">
        <f ca="1">IF(C1903=1,60*SummonTypeTable!$Q$2/OFFSET(I1903,0,-4),
IF(I1903&lt;&gt;OFFSET(I1903,-1,0),OFFSET(I1903,-1,0)/OFFSET(I1903,0,-4),""))</f>
        <v/>
      </c>
      <c r="L1903" t="str">
        <f t="shared" ca="1" si="359"/>
        <v>cu</v>
      </c>
      <c r="M1903" t="s">
        <v>81</v>
      </c>
      <c r="N1903" t="s">
        <v>147</v>
      </c>
      <c r="O1903">
        <v>10050</v>
      </c>
      <c r="P1903" t="str">
        <f t="shared" si="350"/>
        <v/>
      </c>
      <c r="Q1903" t="str">
        <f t="shared" ca="1" si="358"/>
        <v>cu</v>
      </c>
      <c r="R1903" t="s">
        <v>81</v>
      </c>
      <c r="S1903" t="s">
        <v>147</v>
      </c>
      <c r="T1903">
        <v>5025</v>
      </c>
      <c r="U1903" t="str">
        <f t="shared" ca="1" si="356"/>
        <v>cu</v>
      </c>
      <c r="V1903" t="str">
        <f t="shared" si="351"/>
        <v>GO</v>
      </c>
      <c r="W1903">
        <f t="shared" si="352"/>
        <v>10050</v>
      </c>
      <c r="X1903" t="str">
        <f t="shared" ca="1" si="353"/>
        <v>cu</v>
      </c>
      <c r="Y1903" t="str">
        <f t="shared" si="354"/>
        <v>GO</v>
      </c>
      <c r="Z1903">
        <f t="shared" si="355"/>
        <v>5025</v>
      </c>
    </row>
    <row r="1904" spans="1:26">
      <c r="A1904" t="str">
        <f t="shared" si="360"/>
        <v>rt6</v>
      </c>
      <c r="B1904" t="str">
        <f t="shared" si="361"/>
        <v>루틴6</v>
      </c>
      <c r="C1904">
        <v>199</v>
      </c>
      <c r="D1904">
        <v>189</v>
      </c>
      <c r="E1904">
        <f t="shared" ca="1" si="357"/>
        <v>16788</v>
      </c>
      <c r="F1904">
        <f ca="1">(60+SUMIF(OFFSET(N1904,-$C1904+1,0,$C1904),"EN",OFFSET(O1904,-$C1904+1,0,$C1904)))*SummonTypeTable!$Q$2</f>
        <v>5533.333333333333</v>
      </c>
      <c r="G1904" t="str">
        <f ca="1">IF(C1904=1,60*SummonTypeTable!$Q$2-OFFSET(F1904,0,-1),
IF(F1904&lt;&gt;OFFSET(F1904,-1,0),OFFSET(F1904,-1,0)-OFFSET(F1904,0,-1),""))</f>
        <v/>
      </c>
      <c r="H1904" t="str">
        <f ca="1">IF(C1904=1,60*SummonTypeTable!$Q$2/OFFSET(F1904,0,-1),
IF(F1904&lt;&gt;OFFSET(F1904,-1,0),OFFSET(F1904,-1,0)/OFFSET(F1904,0,-1),""))</f>
        <v/>
      </c>
      <c r="I1904">
        <f ca="1">(60+SUMIF(OFFSET(N1904,-$C1904+1,0,$C1904),"EN",OFFSET(O1904,-$C1904+1,0,$C1904))+SUMIF(OFFSET(S1904,-$C1904+1,0,$C1904),"EN",OFFSET(T1904,-$C1904+1,0,$C1904)))*SummonTypeTable!$Q$2</f>
        <v>5533.333333333333</v>
      </c>
      <c r="J1904" t="str">
        <f ca="1">IF(C1904=1,60*SummonTypeTable!$Q$2-OFFSET(I1904,0,-4),
IF(I1904&lt;&gt;OFFSET(I1904,-1,0),OFFSET(I1904,-1,0)-OFFSET(I1904,0,-4),""))</f>
        <v/>
      </c>
      <c r="K1904" t="str">
        <f ca="1">IF(C1904=1,60*SummonTypeTable!$Q$2/OFFSET(I1904,0,-4),
IF(I1904&lt;&gt;OFFSET(I1904,-1,0),OFFSET(I1904,-1,0)/OFFSET(I1904,0,-4),""))</f>
        <v/>
      </c>
      <c r="L1904" t="str">
        <f t="shared" ca="1" si="359"/>
        <v>it</v>
      </c>
      <c r="M1904" t="s">
        <v>139</v>
      </c>
      <c r="N1904" t="s">
        <v>138</v>
      </c>
      <c r="O1904">
        <v>10</v>
      </c>
      <c r="P1904" t="str">
        <f t="shared" si="350"/>
        <v/>
      </c>
      <c r="Q1904" t="str">
        <f t="shared" ca="1" si="358"/>
        <v>cu</v>
      </c>
      <c r="R1904" t="s">
        <v>81</v>
      </c>
      <c r="S1904" t="s">
        <v>147</v>
      </c>
      <c r="T1904">
        <v>5050</v>
      </c>
      <c r="U1904" t="str">
        <f t="shared" ca="1" si="356"/>
        <v>it</v>
      </c>
      <c r="V1904" t="str">
        <f t="shared" si="351"/>
        <v>Cash_sSpellGacha</v>
      </c>
      <c r="W1904">
        <f t="shared" si="352"/>
        <v>10</v>
      </c>
      <c r="X1904" t="str">
        <f t="shared" ca="1" si="353"/>
        <v>cu</v>
      </c>
      <c r="Y1904" t="str">
        <f t="shared" si="354"/>
        <v>GO</v>
      </c>
      <c r="Z1904">
        <f t="shared" si="355"/>
        <v>5050</v>
      </c>
    </row>
    <row r="1905" spans="1:26">
      <c r="A1905" t="str">
        <f t="shared" si="360"/>
        <v>rt6</v>
      </c>
      <c r="B1905" t="str">
        <f t="shared" si="361"/>
        <v>루틴6</v>
      </c>
      <c r="C1905">
        <v>200</v>
      </c>
      <c r="D1905">
        <v>400</v>
      </c>
      <c r="E1905">
        <f t="shared" ca="1" si="357"/>
        <v>17188</v>
      </c>
      <c r="F1905">
        <f ca="1">(60+SUMIF(OFFSET(N1905,-$C1905+1,0,$C1905),"EN",OFFSET(O1905,-$C1905+1,0,$C1905)))*SummonTypeTable!$Q$2</f>
        <v>5820</v>
      </c>
      <c r="G1905">
        <f ca="1">IF(C1905=1,60*SummonTypeTable!$Q$2-OFFSET(F1905,0,-1),
IF(F1905&lt;&gt;OFFSET(F1905,-1,0),OFFSET(F1905,-1,0)-OFFSET(F1905,0,-1),""))</f>
        <v>-11654.666666666668</v>
      </c>
      <c r="H1905">
        <f ca="1">IF(C1905=1,60*SummonTypeTable!$Q$2/OFFSET(F1905,0,-1),
IF(F1905&lt;&gt;OFFSET(F1905,-1,0),OFFSET(F1905,-1,0)/OFFSET(F1905,0,-1),""))</f>
        <v>0.32193002870219534</v>
      </c>
      <c r="I1905">
        <f ca="1">(60+SUMIF(OFFSET(N1905,-$C1905+1,0,$C1905),"EN",OFFSET(O1905,-$C1905+1,0,$C1905))+SUMIF(OFFSET(S1905,-$C1905+1,0,$C1905),"EN",OFFSET(T1905,-$C1905+1,0,$C1905)))*SummonTypeTable!$Q$2</f>
        <v>5820</v>
      </c>
      <c r="J1905">
        <f ca="1">IF(C1905=1,60*SummonTypeTable!$Q$2-OFFSET(I1905,0,-4),
IF(I1905&lt;&gt;OFFSET(I1905,-1,0),OFFSET(I1905,-1,0)-OFFSET(I1905,0,-4),""))</f>
        <v>-11654.666666666668</v>
      </c>
      <c r="K1905">
        <f ca="1">IF(C1905=1,60*SummonTypeTable!$Q$2/OFFSET(I1905,0,-4),
IF(I1905&lt;&gt;OFFSET(I1905,-1,0),OFFSET(I1905,-1,0)/OFFSET(I1905,0,-4),""))</f>
        <v>0.32193002870219534</v>
      </c>
      <c r="L1905" t="str">
        <f t="shared" ca="1" si="359"/>
        <v>cu</v>
      </c>
      <c r="M1905" t="s">
        <v>81</v>
      </c>
      <c r="N1905" t="s">
        <v>146</v>
      </c>
      <c r="O1905">
        <v>430</v>
      </c>
      <c r="P1905" t="str">
        <f t="shared" si="350"/>
        <v>에너지너무많음</v>
      </c>
      <c r="Q1905" t="str">
        <f t="shared" ca="1" si="358"/>
        <v>cu</v>
      </c>
      <c r="R1905" t="s">
        <v>81</v>
      </c>
      <c r="S1905" t="s">
        <v>147</v>
      </c>
      <c r="T1905">
        <v>5075</v>
      </c>
      <c r="U1905" t="str">
        <f t="shared" ca="1" si="356"/>
        <v>cu</v>
      </c>
      <c r="V1905" t="str">
        <f t="shared" si="351"/>
        <v>EN</v>
      </c>
      <c r="W1905">
        <f t="shared" si="352"/>
        <v>430</v>
      </c>
      <c r="X1905" t="str">
        <f t="shared" ca="1" si="353"/>
        <v>cu</v>
      </c>
      <c r="Y1905" t="str">
        <f t="shared" si="354"/>
        <v>GO</v>
      </c>
      <c r="Z1905">
        <f t="shared" si="355"/>
        <v>5075</v>
      </c>
    </row>
    <row r="1906" spans="1:26">
      <c r="A1906" t="str">
        <f t="shared" si="360"/>
        <v>rt6</v>
      </c>
      <c r="B1906" t="str">
        <f t="shared" si="361"/>
        <v>루틴6</v>
      </c>
      <c r="C1906">
        <v>201</v>
      </c>
      <c r="D1906">
        <v>95</v>
      </c>
      <c r="E1906">
        <f t="shared" ca="1" si="357"/>
        <v>17283</v>
      </c>
      <c r="F1906">
        <f ca="1">(60+SUMIF(OFFSET(N1906,-$C1906+1,0,$C1906),"EN",OFFSET(O1906,-$C1906+1,0,$C1906)))*SummonTypeTable!$Q$2</f>
        <v>5820</v>
      </c>
      <c r="G1906" t="str">
        <f ca="1">IF(C1906=1,60*SummonTypeTable!$Q$2-OFFSET(F1906,0,-1),
IF(F1906&lt;&gt;OFFSET(F1906,-1,0),OFFSET(F1906,-1,0)-OFFSET(F1906,0,-1),""))</f>
        <v/>
      </c>
      <c r="H1906" t="str">
        <f ca="1">IF(C1906=1,60*SummonTypeTable!$Q$2/OFFSET(F1906,0,-1),
IF(F1906&lt;&gt;OFFSET(F1906,-1,0),OFFSET(F1906,-1,0)/OFFSET(F1906,0,-1),""))</f>
        <v/>
      </c>
      <c r="I1906">
        <f ca="1">(60+SUMIF(OFFSET(N1906,-$C1906+1,0,$C1906),"EN",OFFSET(O1906,-$C1906+1,0,$C1906))+SUMIF(OFFSET(S1906,-$C1906+1,0,$C1906),"EN",OFFSET(T1906,-$C1906+1,0,$C1906)))*SummonTypeTable!$Q$2</f>
        <v>5820</v>
      </c>
      <c r="J1906" t="str">
        <f ca="1">IF(C1906=1,60*SummonTypeTable!$Q$2-OFFSET(I1906,0,-4),
IF(I1906&lt;&gt;OFFSET(I1906,-1,0),OFFSET(I1906,-1,0)-OFFSET(I1906,0,-4),""))</f>
        <v/>
      </c>
      <c r="K1906" t="str">
        <f ca="1">IF(C1906=1,60*SummonTypeTable!$Q$2/OFFSET(I1906,0,-4),
IF(I1906&lt;&gt;OFFSET(I1906,-1,0),OFFSET(I1906,-1,0)/OFFSET(I1906,0,-4),""))</f>
        <v/>
      </c>
      <c r="L1906" t="str">
        <f t="shared" ca="1" si="359"/>
        <v>it</v>
      </c>
      <c r="M1906" t="s">
        <v>139</v>
      </c>
      <c r="N1906" t="s">
        <v>138</v>
      </c>
      <c r="O1906">
        <v>2</v>
      </c>
      <c r="P1906" t="str">
        <f t="shared" si="350"/>
        <v/>
      </c>
      <c r="Q1906" t="str">
        <f t="shared" ca="1" si="358"/>
        <v>cu</v>
      </c>
      <c r="R1906" t="s">
        <v>81</v>
      </c>
      <c r="S1906" t="s">
        <v>147</v>
      </c>
      <c r="T1906">
        <v>5100</v>
      </c>
      <c r="U1906" t="str">
        <f t="shared" ca="1" si="356"/>
        <v>it</v>
      </c>
      <c r="V1906" t="str">
        <f t="shared" si="351"/>
        <v>Cash_sSpellGacha</v>
      </c>
      <c r="W1906">
        <f t="shared" si="352"/>
        <v>2</v>
      </c>
      <c r="X1906" t="str">
        <f t="shared" ca="1" si="353"/>
        <v>cu</v>
      </c>
      <c r="Y1906" t="str">
        <f t="shared" si="354"/>
        <v>GO</v>
      </c>
      <c r="Z1906">
        <f t="shared" si="355"/>
        <v>5100</v>
      </c>
    </row>
    <row r="1907" spans="1:26">
      <c r="A1907" t="str">
        <f t="shared" si="360"/>
        <v>rt6</v>
      </c>
      <c r="B1907" t="str">
        <f t="shared" si="361"/>
        <v>루틴6</v>
      </c>
      <c r="C1907">
        <v>202</v>
      </c>
      <c r="D1907">
        <v>117</v>
      </c>
      <c r="E1907">
        <f t="shared" ca="1" si="357"/>
        <v>17400</v>
      </c>
      <c r="F1907">
        <f ca="1">(60+SUMIF(OFFSET(N1907,-$C1907+1,0,$C1907),"EN",OFFSET(O1907,-$C1907+1,0,$C1907)))*SummonTypeTable!$Q$2</f>
        <v>5820</v>
      </c>
      <c r="G1907" t="str">
        <f ca="1">IF(C1907=1,60*SummonTypeTable!$Q$2-OFFSET(F1907,0,-1),
IF(F1907&lt;&gt;OFFSET(F1907,-1,0),OFFSET(F1907,-1,0)-OFFSET(F1907,0,-1),""))</f>
        <v/>
      </c>
      <c r="H1907" t="str">
        <f ca="1">IF(C1907=1,60*SummonTypeTable!$Q$2/OFFSET(F1907,0,-1),
IF(F1907&lt;&gt;OFFSET(F1907,-1,0),OFFSET(F1907,-1,0)/OFFSET(F1907,0,-1),""))</f>
        <v/>
      </c>
      <c r="I1907">
        <f ca="1">(60+SUMIF(OFFSET(N1907,-$C1907+1,0,$C1907),"EN",OFFSET(O1907,-$C1907+1,0,$C1907))+SUMIF(OFFSET(S1907,-$C1907+1,0,$C1907),"EN",OFFSET(T1907,-$C1907+1,0,$C1907)))*SummonTypeTable!$Q$2</f>
        <v>5820</v>
      </c>
      <c r="J1907" t="str">
        <f ca="1">IF(C1907=1,60*SummonTypeTable!$Q$2-OFFSET(I1907,0,-4),
IF(I1907&lt;&gt;OFFSET(I1907,-1,0),OFFSET(I1907,-1,0)-OFFSET(I1907,0,-4),""))</f>
        <v/>
      </c>
      <c r="K1907" t="str">
        <f ca="1">IF(C1907=1,60*SummonTypeTable!$Q$2/OFFSET(I1907,0,-4),
IF(I1907&lt;&gt;OFFSET(I1907,-1,0),OFFSET(I1907,-1,0)/OFFSET(I1907,0,-4),""))</f>
        <v/>
      </c>
      <c r="L1907" t="str">
        <f t="shared" ca="1" si="359"/>
        <v>cu</v>
      </c>
      <c r="M1907" t="s">
        <v>81</v>
      </c>
      <c r="N1907" t="s">
        <v>147</v>
      </c>
      <c r="O1907">
        <v>10250</v>
      </c>
      <c r="P1907" t="str">
        <f t="shared" si="350"/>
        <v/>
      </c>
      <c r="Q1907" t="str">
        <f t="shared" ca="1" si="358"/>
        <v>cu</v>
      </c>
      <c r="R1907" t="s">
        <v>81</v>
      </c>
      <c r="S1907" t="s">
        <v>147</v>
      </c>
      <c r="T1907">
        <v>5125</v>
      </c>
      <c r="U1907" t="str">
        <f t="shared" ca="1" si="356"/>
        <v>cu</v>
      </c>
      <c r="V1907" t="str">
        <f t="shared" si="351"/>
        <v>GO</v>
      </c>
      <c r="W1907">
        <f t="shared" si="352"/>
        <v>10250</v>
      </c>
      <c r="X1907" t="str">
        <f t="shared" ca="1" si="353"/>
        <v>cu</v>
      </c>
      <c r="Y1907" t="str">
        <f t="shared" si="354"/>
        <v>GO</v>
      </c>
      <c r="Z1907">
        <f t="shared" si="355"/>
        <v>5125</v>
      </c>
    </row>
    <row r="1908" spans="1:26">
      <c r="A1908" t="str">
        <f t="shared" si="360"/>
        <v>rt6</v>
      </c>
      <c r="B1908" t="str">
        <f t="shared" si="361"/>
        <v>루틴6</v>
      </c>
      <c r="C1908">
        <v>203</v>
      </c>
      <c r="D1908">
        <v>125</v>
      </c>
      <c r="E1908">
        <f t="shared" ca="1" si="357"/>
        <v>17525</v>
      </c>
      <c r="F1908">
        <f ca="1">(60+SUMIF(OFFSET(N1908,-$C1908+1,0,$C1908),"EN",OFFSET(O1908,-$C1908+1,0,$C1908)))*SummonTypeTable!$Q$2</f>
        <v>5820</v>
      </c>
      <c r="G1908" t="str">
        <f ca="1">IF(C1908=1,60*SummonTypeTable!$Q$2-OFFSET(F1908,0,-1),
IF(F1908&lt;&gt;OFFSET(F1908,-1,0),OFFSET(F1908,-1,0)-OFFSET(F1908,0,-1),""))</f>
        <v/>
      </c>
      <c r="H1908" t="str">
        <f ca="1">IF(C1908=1,60*SummonTypeTable!$Q$2/OFFSET(F1908,0,-1),
IF(F1908&lt;&gt;OFFSET(F1908,-1,0),OFFSET(F1908,-1,0)/OFFSET(F1908,0,-1),""))</f>
        <v/>
      </c>
      <c r="I1908">
        <f ca="1">(60+SUMIF(OFFSET(N1908,-$C1908+1,0,$C1908),"EN",OFFSET(O1908,-$C1908+1,0,$C1908))+SUMIF(OFFSET(S1908,-$C1908+1,0,$C1908),"EN",OFFSET(T1908,-$C1908+1,0,$C1908)))*SummonTypeTable!$Q$2</f>
        <v>5820</v>
      </c>
      <c r="J1908" t="str">
        <f ca="1">IF(C1908=1,60*SummonTypeTable!$Q$2-OFFSET(I1908,0,-4),
IF(I1908&lt;&gt;OFFSET(I1908,-1,0),OFFSET(I1908,-1,0)-OFFSET(I1908,0,-4),""))</f>
        <v/>
      </c>
      <c r="K1908" t="str">
        <f ca="1">IF(C1908=1,60*SummonTypeTable!$Q$2/OFFSET(I1908,0,-4),
IF(I1908&lt;&gt;OFFSET(I1908,-1,0),OFFSET(I1908,-1,0)/OFFSET(I1908,0,-4),""))</f>
        <v/>
      </c>
      <c r="L1908" t="str">
        <f t="shared" ca="1" si="359"/>
        <v>it</v>
      </c>
      <c r="M1908" t="s">
        <v>139</v>
      </c>
      <c r="N1908" t="s">
        <v>140</v>
      </c>
      <c r="O1908">
        <v>2</v>
      </c>
      <c r="P1908" t="str">
        <f t="shared" si="350"/>
        <v/>
      </c>
      <c r="Q1908" t="str">
        <f t="shared" ca="1" si="358"/>
        <v>cu</v>
      </c>
      <c r="R1908" t="s">
        <v>81</v>
      </c>
      <c r="S1908" t="s">
        <v>147</v>
      </c>
      <c r="T1908">
        <v>5150</v>
      </c>
      <c r="U1908" t="str">
        <f t="shared" ca="1" si="356"/>
        <v>it</v>
      </c>
      <c r="V1908" t="str">
        <f t="shared" si="351"/>
        <v>Cash_sCharacterGacha</v>
      </c>
      <c r="W1908">
        <f t="shared" si="352"/>
        <v>2</v>
      </c>
      <c r="X1908" t="str">
        <f t="shared" ca="1" si="353"/>
        <v>cu</v>
      </c>
      <c r="Y1908" t="str">
        <f t="shared" si="354"/>
        <v>GO</v>
      </c>
      <c r="Z1908">
        <f t="shared" si="355"/>
        <v>5150</v>
      </c>
    </row>
    <row r="1909" spans="1:26">
      <c r="A1909" t="str">
        <f t="shared" si="360"/>
        <v>rt6</v>
      </c>
      <c r="B1909" t="str">
        <f t="shared" si="361"/>
        <v>루틴6</v>
      </c>
      <c r="C1909">
        <v>204</v>
      </c>
      <c r="D1909">
        <v>165</v>
      </c>
      <c r="E1909">
        <f t="shared" ca="1" si="357"/>
        <v>17690</v>
      </c>
      <c r="F1909">
        <f ca="1">(60+SUMIF(OFFSET(N1909,-$C1909+1,0,$C1909),"EN",OFFSET(O1909,-$C1909+1,0,$C1909)))*SummonTypeTable!$Q$2</f>
        <v>5820</v>
      </c>
      <c r="G1909" t="str">
        <f ca="1">IF(C1909=1,60*SummonTypeTable!$Q$2-OFFSET(F1909,0,-1),
IF(F1909&lt;&gt;OFFSET(F1909,-1,0),OFFSET(F1909,-1,0)-OFFSET(F1909,0,-1),""))</f>
        <v/>
      </c>
      <c r="H1909" t="str">
        <f ca="1">IF(C1909=1,60*SummonTypeTable!$Q$2/OFFSET(F1909,0,-1),
IF(F1909&lt;&gt;OFFSET(F1909,-1,0),OFFSET(F1909,-1,0)/OFFSET(F1909,0,-1),""))</f>
        <v/>
      </c>
      <c r="I1909">
        <f ca="1">(60+SUMIF(OFFSET(N1909,-$C1909+1,0,$C1909),"EN",OFFSET(O1909,-$C1909+1,0,$C1909))+SUMIF(OFFSET(S1909,-$C1909+1,0,$C1909),"EN",OFFSET(T1909,-$C1909+1,0,$C1909)))*SummonTypeTable!$Q$2</f>
        <v>5820</v>
      </c>
      <c r="J1909" t="str">
        <f ca="1">IF(C1909=1,60*SummonTypeTable!$Q$2-OFFSET(I1909,0,-4),
IF(I1909&lt;&gt;OFFSET(I1909,-1,0),OFFSET(I1909,-1,0)-OFFSET(I1909,0,-4),""))</f>
        <v/>
      </c>
      <c r="K1909" t="str">
        <f ca="1">IF(C1909=1,60*SummonTypeTable!$Q$2/OFFSET(I1909,0,-4),
IF(I1909&lt;&gt;OFFSET(I1909,-1,0),OFFSET(I1909,-1,0)/OFFSET(I1909,0,-4),""))</f>
        <v/>
      </c>
      <c r="L1909" t="str">
        <f t="shared" ca="1" si="359"/>
        <v>cu</v>
      </c>
      <c r="M1909" t="s">
        <v>81</v>
      </c>
      <c r="N1909" t="s">
        <v>147</v>
      </c>
      <c r="O1909">
        <v>10350</v>
      </c>
      <c r="P1909" t="str">
        <f t="shared" si="350"/>
        <v/>
      </c>
      <c r="Q1909" t="str">
        <f t="shared" ca="1" si="358"/>
        <v>cu</v>
      </c>
      <c r="R1909" t="s">
        <v>81</v>
      </c>
      <c r="S1909" t="s">
        <v>147</v>
      </c>
      <c r="T1909">
        <v>5175</v>
      </c>
      <c r="U1909" t="str">
        <f t="shared" ca="1" si="356"/>
        <v>cu</v>
      </c>
      <c r="V1909" t="str">
        <f t="shared" si="351"/>
        <v>GO</v>
      </c>
      <c r="W1909">
        <f t="shared" si="352"/>
        <v>10350</v>
      </c>
      <c r="X1909" t="str">
        <f t="shared" ca="1" si="353"/>
        <v>cu</v>
      </c>
      <c r="Y1909" t="str">
        <f t="shared" si="354"/>
        <v>GO</v>
      </c>
      <c r="Z1909">
        <f t="shared" si="355"/>
        <v>5175</v>
      </c>
    </row>
    <row r="1910" spans="1:26">
      <c r="A1910" t="str">
        <f t="shared" si="360"/>
        <v>rt6</v>
      </c>
      <c r="B1910" t="str">
        <f t="shared" si="361"/>
        <v>루틴6</v>
      </c>
      <c r="C1910">
        <v>205</v>
      </c>
      <c r="D1910">
        <v>318</v>
      </c>
      <c r="E1910">
        <f t="shared" ca="1" si="357"/>
        <v>18008</v>
      </c>
      <c r="F1910">
        <f ca="1">(60+SUMIF(OFFSET(N1910,-$C1910+1,0,$C1910),"EN",OFFSET(O1910,-$C1910+1,0,$C1910)))*SummonTypeTable!$Q$2</f>
        <v>6126.6666666666661</v>
      </c>
      <c r="G1910">
        <f ca="1">IF(C1910=1,60*SummonTypeTable!$Q$2-OFFSET(F1910,0,-1),
IF(F1910&lt;&gt;OFFSET(F1910,-1,0),OFFSET(F1910,-1,0)-OFFSET(F1910,0,-1),""))</f>
        <v>-12188</v>
      </c>
      <c r="H1910">
        <f ca="1">IF(C1910=1,60*SummonTypeTable!$Q$2/OFFSET(F1910,0,-1),
IF(F1910&lt;&gt;OFFSET(F1910,-1,0),OFFSET(F1910,-1,0)/OFFSET(F1910,0,-1),""))</f>
        <v>0.32318969346956911</v>
      </c>
      <c r="I1910">
        <f ca="1">(60+SUMIF(OFFSET(N1910,-$C1910+1,0,$C1910),"EN",OFFSET(O1910,-$C1910+1,0,$C1910))+SUMIF(OFFSET(S1910,-$C1910+1,0,$C1910),"EN",OFFSET(T1910,-$C1910+1,0,$C1910)))*SummonTypeTable!$Q$2</f>
        <v>6126.6666666666661</v>
      </c>
      <c r="J1910">
        <f ca="1">IF(C1910=1,60*SummonTypeTable!$Q$2-OFFSET(I1910,0,-4),
IF(I1910&lt;&gt;OFFSET(I1910,-1,0),OFFSET(I1910,-1,0)-OFFSET(I1910,0,-4),""))</f>
        <v>-12188</v>
      </c>
      <c r="K1910">
        <f ca="1">IF(C1910=1,60*SummonTypeTable!$Q$2/OFFSET(I1910,0,-4),
IF(I1910&lt;&gt;OFFSET(I1910,-1,0),OFFSET(I1910,-1,0)/OFFSET(I1910,0,-4),""))</f>
        <v>0.32318969346956911</v>
      </c>
      <c r="L1910" t="str">
        <f t="shared" ca="1" si="359"/>
        <v>cu</v>
      </c>
      <c r="M1910" t="s">
        <v>81</v>
      </c>
      <c r="N1910" t="s">
        <v>146</v>
      </c>
      <c r="O1910">
        <v>460</v>
      </c>
      <c r="P1910" t="str">
        <f t="shared" si="350"/>
        <v>에너지너무많음</v>
      </c>
      <c r="Q1910" t="str">
        <f t="shared" ca="1" si="358"/>
        <v>cu</v>
      </c>
      <c r="R1910" t="s">
        <v>81</v>
      </c>
      <c r="S1910" t="s">
        <v>147</v>
      </c>
      <c r="T1910">
        <v>5200</v>
      </c>
      <c r="U1910" t="str">
        <f t="shared" ca="1" si="356"/>
        <v>cu</v>
      </c>
      <c r="V1910" t="str">
        <f t="shared" si="351"/>
        <v>EN</v>
      </c>
      <c r="W1910">
        <f t="shared" si="352"/>
        <v>460</v>
      </c>
      <c r="X1910" t="str">
        <f t="shared" ca="1" si="353"/>
        <v>cu</v>
      </c>
      <c r="Y1910" t="str">
        <f t="shared" si="354"/>
        <v>GO</v>
      </c>
      <c r="Z1910">
        <f t="shared" si="355"/>
        <v>5200</v>
      </c>
    </row>
    <row r="1911" spans="1:26">
      <c r="A1911" t="str">
        <f t="shared" si="360"/>
        <v>rt6</v>
      </c>
      <c r="B1911" t="str">
        <f t="shared" si="361"/>
        <v>루틴6</v>
      </c>
      <c r="C1911">
        <v>206</v>
      </c>
      <c r="D1911">
        <v>85</v>
      </c>
      <c r="E1911">
        <f t="shared" ca="1" si="357"/>
        <v>18093</v>
      </c>
      <c r="F1911">
        <f ca="1">(60+SUMIF(OFFSET(N1911,-$C1911+1,0,$C1911),"EN",OFFSET(O1911,-$C1911+1,0,$C1911)))*SummonTypeTable!$Q$2</f>
        <v>6126.6666666666661</v>
      </c>
      <c r="G1911" t="str">
        <f ca="1">IF(C1911=1,60*SummonTypeTable!$Q$2-OFFSET(F1911,0,-1),
IF(F1911&lt;&gt;OFFSET(F1911,-1,0),OFFSET(F1911,-1,0)-OFFSET(F1911,0,-1),""))</f>
        <v/>
      </c>
      <c r="H1911" t="str">
        <f ca="1">IF(C1911=1,60*SummonTypeTable!$Q$2/OFFSET(F1911,0,-1),
IF(F1911&lt;&gt;OFFSET(F1911,-1,0),OFFSET(F1911,-1,0)/OFFSET(F1911,0,-1),""))</f>
        <v/>
      </c>
      <c r="I1911">
        <f ca="1">(60+SUMIF(OFFSET(N1911,-$C1911+1,0,$C1911),"EN",OFFSET(O1911,-$C1911+1,0,$C1911))+SUMIF(OFFSET(S1911,-$C1911+1,0,$C1911),"EN",OFFSET(T1911,-$C1911+1,0,$C1911)))*SummonTypeTable!$Q$2</f>
        <v>6126.6666666666661</v>
      </c>
      <c r="J1911" t="str">
        <f ca="1">IF(C1911=1,60*SummonTypeTable!$Q$2-OFFSET(I1911,0,-4),
IF(I1911&lt;&gt;OFFSET(I1911,-1,0),OFFSET(I1911,-1,0)-OFFSET(I1911,0,-4),""))</f>
        <v/>
      </c>
      <c r="K1911" t="str">
        <f ca="1">IF(C1911=1,60*SummonTypeTable!$Q$2/OFFSET(I1911,0,-4),
IF(I1911&lt;&gt;OFFSET(I1911,-1,0),OFFSET(I1911,-1,0)/OFFSET(I1911,0,-4),""))</f>
        <v/>
      </c>
      <c r="L1911" t="str">
        <f t="shared" ca="1" si="359"/>
        <v>it</v>
      </c>
      <c r="M1911" t="s">
        <v>139</v>
      </c>
      <c r="N1911" t="s">
        <v>138</v>
      </c>
      <c r="O1911">
        <v>2</v>
      </c>
      <c r="P1911" t="str">
        <f t="shared" si="350"/>
        <v/>
      </c>
      <c r="Q1911" t="str">
        <f t="shared" ca="1" si="358"/>
        <v>cu</v>
      </c>
      <c r="R1911" t="s">
        <v>81</v>
      </c>
      <c r="S1911" t="s">
        <v>147</v>
      </c>
      <c r="T1911">
        <v>5225</v>
      </c>
      <c r="U1911" t="str">
        <f t="shared" ca="1" si="356"/>
        <v>it</v>
      </c>
      <c r="V1911" t="str">
        <f t="shared" si="351"/>
        <v>Cash_sSpellGacha</v>
      </c>
      <c r="W1911">
        <f t="shared" si="352"/>
        <v>2</v>
      </c>
      <c r="X1911" t="str">
        <f t="shared" ca="1" si="353"/>
        <v>cu</v>
      </c>
      <c r="Y1911" t="str">
        <f t="shared" si="354"/>
        <v>GO</v>
      </c>
      <c r="Z1911">
        <f t="shared" si="355"/>
        <v>5225</v>
      </c>
    </row>
    <row r="1912" spans="1:26">
      <c r="A1912" t="str">
        <f t="shared" si="360"/>
        <v>rt6</v>
      </c>
      <c r="B1912" t="str">
        <f t="shared" si="361"/>
        <v>루틴6</v>
      </c>
      <c r="C1912">
        <v>207</v>
      </c>
      <c r="D1912">
        <v>99</v>
      </c>
      <c r="E1912">
        <f t="shared" ca="1" si="357"/>
        <v>18192</v>
      </c>
      <c r="F1912">
        <f ca="1">(60+SUMIF(OFFSET(N1912,-$C1912+1,0,$C1912),"EN",OFFSET(O1912,-$C1912+1,0,$C1912)))*SummonTypeTable!$Q$2</f>
        <v>6126.6666666666661</v>
      </c>
      <c r="G1912" t="str">
        <f ca="1">IF(C1912=1,60*SummonTypeTable!$Q$2-OFFSET(F1912,0,-1),
IF(F1912&lt;&gt;OFFSET(F1912,-1,0),OFFSET(F1912,-1,0)-OFFSET(F1912,0,-1),""))</f>
        <v/>
      </c>
      <c r="H1912" t="str">
        <f ca="1">IF(C1912=1,60*SummonTypeTable!$Q$2/OFFSET(F1912,0,-1),
IF(F1912&lt;&gt;OFFSET(F1912,-1,0),OFFSET(F1912,-1,0)/OFFSET(F1912,0,-1),""))</f>
        <v/>
      </c>
      <c r="I1912">
        <f ca="1">(60+SUMIF(OFFSET(N1912,-$C1912+1,0,$C1912),"EN",OFFSET(O1912,-$C1912+1,0,$C1912))+SUMIF(OFFSET(S1912,-$C1912+1,0,$C1912),"EN",OFFSET(T1912,-$C1912+1,0,$C1912)))*SummonTypeTable!$Q$2</f>
        <v>6126.6666666666661</v>
      </c>
      <c r="J1912" t="str">
        <f ca="1">IF(C1912=1,60*SummonTypeTable!$Q$2-OFFSET(I1912,0,-4),
IF(I1912&lt;&gt;OFFSET(I1912,-1,0),OFFSET(I1912,-1,0)-OFFSET(I1912,0,-4),""))</f>
        <v/>
      </c>
      <c r="K1912" t="str">
        <f ca="1">IF(C1912=1,60*SummonTypeTable!$Q$2/OFFSET(I1912,0,-4),
IF(I1912&lt;&gt;OFFSET(I1912,-1,0),OFFSET(I1912,-1,0)/OFFSET(I1912,0,-4),""))</f>
        <v/>
      </c>
      <c r="L1912" t="str">
        <f t="shared" ca="1" si="359"/>
        <v>cu</v>
      </c>
      <c r="M1912" t="s">
        <v>81</v>
      </c>
      <c r="N1912" t="s">
        <v>147</v>
      </c>
      <c r="O1912">
        <v>10500</v>
      </c>
      <c r="P1912" t="str">
        <f t="shared" si="350"/>
        <v/>
      </c>
      <c r="Q1912" t="str">
        <f t="shared" ca="1" si="358"/>
        <v>cu</v>
      </c>
      <c r="R1912" t="s">
        <v>81</v>
      </c>
      <c r="S1912" t="s">
        <v>147</v>
      </c>
      <c r="T1912">
        <v>5250</v>
      </c>
      <c r="U1912" t="str">
        <f t="shared" ca="1" si="356"/>
        <v>cu</v>
      </c>
      <c r="V1912" t="str">
        <f t="shared" si="351"/>
        <v>GO</v>
      </c>
      <c r="W1912">
        <f t="shared" si="352"/>
        <v>10500</v>
      </c>
      <c r="X1912" t="str">
        <f t="shared" ca="1" si="353"/>
        <v>cu</v>
      </c>
      <c r="Y1912" t="str">
        <f t="shared" si="354"/>
        <v>GO</v>
      </c>
      <c r="Z1912">
        <f t="shared" si="355"/>
        <v>5250</v>
      </c>
    </row>
    <row r="1913" spans="1:26">
      <c r="A1913" t="str">
        <f t="shared" si="360"/>
        <v>rt6</v>
      </c>
      <c r="B1913" t="str">
        <f t="shared" si="361"/>
        <v>루틴6</v>
      </c>
      <c r="C1913">
        <v>208</v>
      </c>
      <c r="D1913">
        <v>111</v>
      </c>
      <c r="E1913">
        <f t="shared" ca="1" si="357"/>
        <v>18303</v>
      </c>
      <c r="F1913">
        <f ca="1">(60+SUMIF(OFFSET(N1913,-$C1913+1,0,$C1913),"EN",OFFSET(O1913,-$C1913+1,0,$C1913)))*SummonTypeTable!$Q$2</f>
        <v>6126.6666666666661</v>
      </c>
      <c r="G1913" t="str">
        <f ca="1">IF(C1913=1,60*SummonTypeTable!$Q$2-OFFSET(F1913,0,-1),
IF(F1913&lt;&gt;OFFSET(F1913,-1,0),OFFSET(F1913,-1,0)-OFFSET(F1913,0,-1),""))</f>
        <v/>
      </c>
      <c r="H1913" t="str">
        <f ca="1">IF(C1913=1,60*SummonTypeTable!$Q$2/OFFSET(F1913,0,-1),
IF(F1913&lt;&gt;OFFSET(F1913,-1,0),OFFSET(F1913,-1,0)/OFFSET(F1913,0,-1),""))</f>
        <v/>
      </c>
      <c r="I1913">
        <f ca="1">(60+SUMIF(OFFSET(N1913,-$C1913+1,0,$C1913),"EN",OFFSET(O1913,-$C1913+1,0,$C1913))+SUMIF(OFFSET(S1913,-$C1913+1,0,$C1913),"EN",OFFSET(T1913,-$C1913+1,0,$C1913)))*SummonTypeTable!$Q$2</f>
        <v>6126.6666666666661</v>
      </c>
      <c r="J1913" t="str">
        <f ca="1">IF(C1913=1,60*SummonTypeTable!$Q$2-OFFSET(I1913,0,-4),
IF(I1913&lt;&gt;OFFSET(I1913,-1,0),OFFSET(I1913,-1,0)-OFFSET(I1913,0,-4),""))</f>
        <v/>
      </c>
      <c r="K1913" t="str">
        <f ca="1">IF(C1913=1,60*SummonTypeTable!$Q$2/OFFSET(I1913,0,-4),
IF(I1913&lt;&gt;OFFSET(I1913,-1,0),OFFSET(I1913,-1,0)/OFFSET(I1913,0,-4),""))</f>
        <v/>
      </c>
      <c r="L1913" t="str">
        <f t="shared" ca="1" si="359"/>
        <v>it</v>
      </c>
      <c r="M1913" t="s">
        <v>139</v>
      </c>
      <c r="N1913" t="s">
        <v>140</v>
      </c>
      <c r="O1913">
        <v>2</v>
      </c>
      <c r="P1913" t="str">
        <f t="shared" si="350"/>
        <v/>
      </c>
      <c r="Q1913" t="str">
        <f t="shared" ca="1" si="358"/>
        <v>cu</v>
      </c>
      <c r="R1913" t="s">
        <v>81</v>
      </c>
      <c r="S1913" t="s">
        <v>147</v>
      </c>
      <c r="T1913">
        <v>5275</v>
      </c>
      <c r="U1913" t="str">
        <f t="shared" ca="1" si="356"/>
        <v>it</v>
      </c>
      <c r="V1913" t="str">
        <f t="shared" si="351"/>
        <v>Cash_sCharacterGacha</v>
      </c>
      <c r="W1913">
        <f t="shared" si="352"/>
        <v>2</v>
      </c>
      <c r="X1913" t="str">
        <f t="shared" ca="1" si="353"/>
        <v>cu</v>
      </c>
      <c r="Y1913" t="str">
        <f t="shared" si="354"/>
        <v>GO</v>
      </c>
      <c r="Z1913">
        <f t="shared" si="355"/>
        <v>5275</v>
      </c>
    </row>
    <row r="1914" spans="1:26">
      <c r="A1914" t="str">
        <f t="shared" si="360"/>
        <v>rt6</v>
      </c>
      <c r="B1914" t="str">
        <f t="shared" si="361"/>
        <v>루틴6</v>
      </c>
      <c r="C1914">
        <v>209</v>
      </c>
      <c r="D1914">
        <v>125</v>
      </c>
      <c r="E1914">
        <f t="shared" ca="1" si="357"/>
        <v>18428</v>
      </c>
      <c r="F1914">
        <f ca="1">(60+SUMIF(OFFSET(N1914,-$C1914+1,0,$C1914),"EN",OFFSET(O1914,-$C1914+1,0,$C1914)))*SummonTypeTable!$Q$2</f>
        <v>6126.6666666666661</v>
      </c>
      <c r="G1914" t="str">
        <f ca="1">IF(C1914=1,60*SummonTypeTable!$Q$2-OFFSET(F1914,0,-1),
IF(F1914&lt;&gt;OFFSET(F1914,-1,0),OFFSET(F1914,-1,0)-OFFSET(F1914,0,-1),""))</f>
        <v/>
      </c>
      <c r="H1914" t="str">
        <f ca="1">IF(C1914=1,60*SummonTypeTable!$Q$2/OFFSET(F1914,0,-1),
IF(F1914&lt;&gt;OFFSET(F1914,-1,0),OFFSET(F1914,-1,0)/OFFSET(F1914,0,-1),""))</f>
        <v/>
      </c>
      <c r="I1914">
        <f ca="1">(60+SUMIF(OFFSET(N1914,-$C1914+1,0,$C1914),"EN",OFFSET(O1914,-$C1914+1,0,$C1914))+SUMIF(OFFSET(S1914,-$C1914+1,0,$C1914),"EN",OFFSET(T1914,-$C1914+1,0,$C1914)))*SummonTypeTable!$Q$2</f>
        <v>6126.6666666666661</v>
      </c>
      <c r="J1914" t="str">
        <f ca="1">IF(C1914=1,60*SummonTypeTable!$Q$2-OFFSET(I1914,0,-4),
IF(I1914&lt;&gt;OFFSET(I1914,-1,0),OFFSET(I1914,-1,0)-OFFSET(I1914,0,-4),""))</f>
        <v/>
      </c>
      <c r="K1914" t="str">
        <f ca="1">IF(C1914=1,60*SummonTypeTable!$Q$2/OFFSET(I1914,0,-4),
IF(I1914&lt;&gt;OFFSET(I1914,-1,0),OFFSET(I1914,-1,0)/OFFSET(I1914,0,-4),""))</f>
        <v/>
      </c>
      <c r="L1914" t="str">
        <f t="shared" ca="1" si="359"/>
        <v>cu</v>
      </c>
      <c r="M1914" t="s">
        <v>81</v>
      </c>
      <c r="N1914" t="s">
        <v>147</v>
      </c>
      <c r="O1914">
        <v>10600</v>
      </c>
      <c r="P1914" t="str">
        <f t="shared" si="350"/>
        <v/>
      </c>
      <c r="Q1914" t="str">
        <f t="shared" ca="1" si="358"/>
        <v>cu</v>
      </c>
      <c r="R1914" t="s">
        <v>81</v>
      </c>
      <c r="S1914" t="s">
        <v>147</v>
      </c>
      <c r="T1914">
        <v>5300</v>
      </c>
      <c r="U1914" t="str">
        <f t="shared" ca="1" si="356"/>
        <v>cu</v>
      </c>
      <c r="V1914" t="str">
        <f t="shared" si="351"/>
        <v>GO</v>
      </c>
      <c r="W1914">
        <f t="shared" si="352"/>
        <v>10600</v>
      </c>
      <c r="X1914" t="str">
        <f t="shared" ca="1" si="353"/>
        <v>cu</v>
      </c>
      <c r="Y1914" t="str">
        <f t="shared" si="354"/>
        <v>GO</v>
      </c>
      <c r="Z1914">
        <f t="shared" si="355"/>
        <v>5300</v>
      </c>
    </row>
    <row r="1915" spans="1:26">
      <c r="A1915" t="str">
        <f t="shared" si="360"/>
        <v>rt6</v>
      </c>
      <c r="B1915" t="str">
        <f t="shared" si="361"/>
        <v>루틴6</v>
      </c>
      <c r="C1915">
        <v>210</v>
      </c>
      <c r="D1915">
        <v>135</v>
      </c>
      <c r="E1915">
        <f t="shared" ca="1" si="357"/>
        <v>18563</v>
      </c>
      <c r="F1915">
        <f ca="1">(60+SUMIF(OFFSET(N1915,-$C1915+1,0,$C1915),"EN",OFFSET(O1915,-$C1915+1,0,$C1915)))*SummonTypeTable!$Q$2</f>
        <v>6126.6666666666661</v>
      </c>
      <c r="G1915" t="str">
        <f ca="1">IF(C1915=1,60*SummonTypeTable!$Q$2-OFFSET(F1915,0,-1),
IF(F1915&lt;&gt;OFFSET(F1915,-1,0),OFFSET(F1915,-1,0)-OFFSET(F1915,0,-1),""))</f>
        <v/>
      </c>
      <c r="H1915" t="str">
        <f ca="1">IF(C1915=1,60*SummonTypeTable!$Q$2/OFFSET(F1915,0,-1),
IF(F1915&lt;&gt;OFFSET(F1915,-1,0),OFFSET(F1915,-1,0)/OFFSET(F1915,0,-1),""))</f>
        <v/>
      </c>
      <c r="I1915">
        <f ca="1">(60+SUMIF(OFFSET(N1915,-$C1915+1,0,$C1915),"EN",OFFSET(O1915,-$C1915+1,0,$C1915))+SUMIF(OFFSET(S1915,-$C1915+1,0,$C1915),"EN",OFFSET(T1915,-$C1915+1,0,$C1915)))*SummonTypeTable!$Q$2</f>
        <v>6126.6666666666661</v>
      </c>
      <c r="J1915" t="str">
        <f ca="1">IF(C1915=1,60*SummonTypeTable!$Q$2-OFFSET(I1915,0,-4),
IF(I1915&lt;&gt;OFFSET(I1915,-1,0),OFFSET(I1915,-1,0)-OFFSET(I1915,0,-4),""))</f>
        <v/>
      </c>
      <c r="K1915" t="str">
        <f ca="1">IF(C1915=1,60*SummonTypeTable!$Q$2/OFFSET(I1915,0,-4),
IF(I1915&lt;&gt;OFFSET(I1915,-1,0),OFFSET(I1915,-1,0)/OFFSET(I1915,0,-4),""))</f>
        <v/>
      </c>
      <c r="L1915" t="str">
        <f t="shared" ca="1" si="359"/>
        <v>cu</v>
      </c>
      <c r="M1915" t="s">
        <v>81</v>
      </c>
      <c r="N1915" t="s">
        <v>147</v>
      </c>
      <c r="O1915">
        <v>10650</v>
      </c>
      <c r="P1915" t="str">
        <f t="shared" si="350"/>
        <v/>
      </c>
      <c r="Q1915" t="str">
        <f t="shared" ca="1" si="358"/>
        <v>cu</v>
      </c>
      <c r="R1915" t="s">
        <v>81</v>
      </c>
      <c r="S1915" t="s">
        <v>147</v>
      </c>
      <c r="T1915">
        <v>5325</v>
      </c>
      <c r="U1915" t="str">
        <f t="shared" ca="1" si="356"/>
        <v>cu</v>
      </c>
      <c r="V1915" t="str">
        <f t="shared" si="351"/>
        <v>GO</v>
      </c>
      <c r="W1915">
        <f t="shared" si="352"/>
        <v>10650</v>
      </c>
      <c r="X1915" t="str">
        <f t="shared" ca="1" si="353"/>
        <v>cu</v>
      </c>
      <c r="Y1915" t="str">
        <f t="shared" si="354"/>
        <v>GO</v>
      </c>
      <c r="Z1915">
        <f t="shared" si="355"/>
        <v>5325</v>
      </c>
    </row>
    <row r="1916" spans="1:26">
      <c r="A1916" t="str">
        <f t="shared" si="360"/>
        <v>rt6</v>
      </c>
      <c r="B1916" t="str">
        <f t="shared" si="361"/>
        <v>루틴6</v>
      </c>
      <c r="C1916">
        <v>211</v>
      </c>
      <c r="D1916">
        <v>289</v>
      </c>
      <c r="E1916">
        <f t="shared" ca="1" si="357"/>
        <v>18852</v>
      </c>
      <c r="F1916">
        <f ca="1">(60+SUMIF(OFFSET(N1916,-$C1916+1,0,$C1916),"EN",OFFSET(O1916,-$C1916+1,0,$C1916)))*SummonTypeTable!$Q$2</f>
        <v>6453.333333333333</v>
      </c>
      <c r="G1916">
        <f ca="1">IF(C1916=1,60*SummonTypeTable!$Q$2-OFFSET(F1916,0,-1),
IF(F1916&lt;&gt;OFFSET(F1916,-1,0),OFFSET(F1916,-1,0)-OFFSET(F1916,0,-1),""))</f>
        <v>-12725.333333333334</v>
      </c>
      <c r="H1916">
        <f ca="1">IF(C1916=1,60*SummonTypeTable!$Q$2/OFFSET(F1916,0,-1),
IF(F1916&lt;&gt;OFFSET(F1916,-1,0),OFFSET(F1916,-1,0)/OFFSET(F1916,0,-1),""))</f>
        <v>0.32498762288704997</v>
      </c>
      <c r="I1916">
        <f ca="1">(60+SUMIF(OFFSET(N1916,-$C1916+1,0,$C1916),"EN",OFFSET(O1916,-$C1916+1,0,$C1916))+SUMIF(OFFSET(S1916,-$C1916+1,0,$C1916),"EN",OFFSET(T1916,-$C1916+1,0,$C1916)))*SummonTypeTable!$Q$2</f>
        <v>6453.333333333333</v>
      </c>
      <c r="J1916">
        <f ca="1">IF(C1916=1,60*SummonTypeTable!$Q$2-OFFSET(I1916,0,-4),
IF(I1916&lt;&gt;OFFSET(I1916,-1,0),OFFSET(I1916,-1,0)-OFFSET(I1916,0,-4),""))</f>
        <v>-12725.333333333334</v>
      </c>
      <c r="K1916">
        <f ca="1">IF(C1916=1,60*SummonTypeTable!$Q$2/OFFSET(I1916,0,-4),
IF(I1916&lt;&gt;OFFSET(I1916,-1,0),OFFSET(I1916,-1,0)/OFFSET(I1916,0,-4),""))</f>
        <v>0.32498762288704997</v>
      </c>
      <c r="L1916" t="str">
        <f t="shared" ca="1" si="359"/>
        <v>cu</v>
      </c>
      <c r="M1916" t="s">
        <v>81</v>
      </c>
      <c r="N1916" t="s">
        <v>146</v>
      </c>
      <c r="O1916">
        <v>490</v>
      </c>
      <c r="P1916" t="str">
        <f t="shared" si="350"/>
        <v>에너지너무많음</v>
      </c>
      <c r="Q1916" t="str">
        <f t="shared" ca="1" si="358"/>
        <v>cu</v>
      </c>
      <c r="R1916" t="s">
        <v>81</v>
      </c>
      <c r="S1916" t="s">
        <v>147</v>
      </c>
      <c r="T1916">
        <v>5350</v>
      </c>
      <c r="U1916" t="str">
        <f t="shared" ca="1" si="356"/>
        <v>cu</v>
      </c>
      <c r="V1916" t="str">
        <f t="shared" si="351"/>
        <v>EN</v>
      </c>
      <c r="W1916">
        <f t="shared" si="352"/>
        <v>490</v>
      </c>
      <c r="X1916" t="str">
        <f t="shared" ca="1" si="353"/>
        <v>cu</v>
      </c>
      <c r="Y1916" t="str">
        <f t="shared" si="354"/>
        <v>GO</v>
      </c>
      <c r="Z1916">
        <f t="shared" si="355"/>
        <v>5350</v>
      </c>
    </row>
    <row r="1917" spans="1:26">
      <c r="A1917" t="str">
        <f t="shared" si="360"/>
        <v>rt6</v>
      </c>
      <c r="B1917" t="str">
        <f t="shared" si="361"/>
        <v>루틴6</v>
      </c>
      <c r="C1917">
        <v>212</v>
      </c>
      <c r="D1917">
        <v>101</v>
      </c>
      <c r="E1917">
        <f t="shared" ca="1" si="357"/>
        <v>18953</v>
      </c>
      <c r="F1917">
        <f ca="1">(60+SUMIF(OFFSET(N1917,-$C1917+1,0,$C1917),"EN",OFFSET(O1917,-$C1917+1,0,$C1917)))*SummonTypeTable!$Q$2</f>
        <v>6453.333333333333</v>
      </c>
      <c r="G1917" t="str">
        <f ca="1">IF(C1917=1,60*SummonTypeTable!$Q$2-OFFSET(F1917,0,-1),
IF(F1917&lt;&gt;OFFSET(F1917,-1,0),OFFSET(F1917,-1,0)-OFFSET(F1917,0,-1),""))</f>
        <v/>
      </c>
      <c r="H1917" t="str">
        <f ca="1">IF(C1917=1,60*SummonTypeTable!$Q$2/OFFSET(F1917,0,-1),
IF(F1917&lt;&gt;OFFSET(F1917,-1,0),OFFSET(F1917,-1,0)/OFFSET(F1917,0,-1),""))</f>
        <v/>
      </c>
      <c r="I1917">
        <f ca="1">(60+SUMIF(OFFSET(N1917,-$C1917+1,0,$C1917),"EN",OFFSET(O1917,-$C1917+1,0,$C1917))+SUMIF(OFFSET(S1917,-$C1917+1,0,$C1917),"EN",OFFSET(T1917,-$C1917+1,0,$C1917)))*SummonTypeTable!$Q$2</f>
        <v>6453.333333333333</v>
      </c>
      <c r="J1917" t="str">
        <f ca="1">IF(C1917=1,60*SummonTypeTable!$Q$2-OFFSET(I1917,0,-4),
IF(I1917&lt;&gt;OFFSET(I1917,-1,0),OFFSET(I1917,-1,0)-OFFSET(I1917,0,-4),""))</f>
        <v/>
      </c>
      <c r="K1917" t="str">
        <f ca="1">IF(C1917=1,60*SummonTypeTable!$Q$2/OFFSET(I1917,0,-4),
IF(I1917&lt;&gt;OFFSET(I1917,-1,0),OFFSET(I1917,-1,0)/OFFSET(I1917,0,-4),""))</f>
        <v/>
      </c>
      <c r="L1917" t="str">
        <f t="shared" ca="1" si="359"/>
        <v>cu</v>
      </c>
      <c r="M1917" t="s">
        <v>81</v>
      </c>
      <c r="N1917" t="s">
        <v>147</v>
      </c>
      <c r="O1917">
        <v>10750</v>
      </c>
      <c r="P1917" t="str">
        <f t="shared" si="350"/>
        <v/>
      </c>
      <c r="Q1917" t="str">
        <f t="shared" ca="1" si="358"/>
        <v>cu</v>
      </c>
      <c r="R1917" t="s">
        <v>81</v>
      </c>
      <c r="S1917" t="s">
        <v>147</v>
      </c>
      <c r="T1917">
        <v>5375</v>
      </c>
      <c r="U1917" t="str">
        <f t="shared" ca="1" si="356"/>
        <v>cu</v>
      </c>
      <c r="V1917" t="str">
        <f t="shared" si="351"/>
        <v>GO</v>
      </c>
      <c r="W1917">
        <f t="shared" si="352"/>
        <v>10750</v>
      </c>
      <c r="X1917" t="str">
        <f t="shared" ca="1" si="353"/>
        <v>cu</v>
      </c>
      <c r="Y1917" t="str">
        <f t="shared" si="354"/>
        <v>GO</v>
      </c>
      <c r="Z1917">
        <f t="shared" si="355"/>
        <v>5375</v>
      </c>
    </row>
    <row r="1918" spans="1:26">
      <c r="A1918" t="str">
        <f t="shared" si="360"/>
        <v>rt6</v>
      </c>
      <c r="B1918" t="str">
        <f t="shared" si="361"/>
        <v>루틴6</v>
      </c>
      <c r="C1918">
        <v>213</v>
      </c>
      <c r="D1918">
        <v>258</v>
      </c>
      <c r="E1918">
        <f t="shared" ca="1" si="357"/>
        <v>19211</v>
      </c>
      <c r="F1918">
        <f ca="1">(60+SUMIF(OFFSET(N1918,-$C1918+1,0,$C1918),"EN",OFFSET(O1918,-$C1918+1,0,$C1918)))*SummonTypeTable!$Q$2</f>
        <v>6453.333333333333</v>
      </c>
      <c r="G1918" t="str">
        <f ca="1">IF(C1918=1,60*SummonTypeTable!$Q$2-OFFSET(F1918,0,-1),
IF(F1918&lt;&gt;OFFSET(F1918,-1,0),OFFSET(F1918,-1,0)-OFFSET(F1918,0,-1),""))</f>
        <v/>
      </c>
      <c r="H1918" t="str">
        <f ca="1">IF(C1918=1,60*SummonTypeTable!$Q$2/OFFSET(F1918,0,-1),
IF(F1918&lt;&gt;OFFSET(F1918,-1,0),OFFSET(F1918,-1,0)/OFFSET(F1918,0,-1),""))</f>
        <v/>
      </c>
      <c r="I1918">
        <f ca="1">(60+SUMIF(OFFSET(N1918,-$C1918+1,0,$C1918),"EN",OFFSET(O1918,-$C1918+1,0,$C1918))+SUMIF(OFFSET(S1918,-$C1918+1,0,$C1918),"EN",OFFSET(T1918,-$C1918+1,0,$C1918)))*SummonTypeTable!$Q$2</f>
        <v>6453.333333333333</v>
      </c>
      <c r="J1918" t="str">
        <f ca="1">IF(C1918=1,60*SummonTypeTable!$Q$2-OFFSET(I1918,0,-4),
IF(I1918&lt;&gt;OFFSET(I1918,-1,0),OFFSET(I1918,-1,0)-OFFSET(I1918,0,-4),""))</f>
        <v/>
      </c>
      <c r="K1918" t="str">
        <f ca="1">IF(C1918=1,60*SummonTypeTable!$Q$2/OFFSET(I1918,0,-4),
IF(I1918&lt;&gt;OFFSET(I1918,-1,0),OFFSET(I1918,-1,0)/OFFSET(I1918,0,-4),""))</f>
        <v/>
      </c>
      <c r="L1918" t="str">
        <f t="shared" ca="1" si="359"/>
        <v>it</v>
      </c>
      <c r="M1918" t="s">
        <v>139</v>
      </c>
      <c r="N1918" t="s">
        <v>158</v>
      </c>
      <c r="O1918">
        <v>3</v>
      </c>
      <c r="P1918" t="str">
        <f t="shared" si="350"/>
        <v/>
      </c>
      <c r="Q1918" t="str">
        <f t="shared" ca="1" si="358"/>
        <v>cu</v>
      </c>
      <c r="R1918" t="s">
        <v>81</v>
      </c>
      <c r="S1918" t="s">
        <v>147</v>
      </c>
      <c r="T1918">
        <v>5400</v>
      </c>
      <c r="U1918" t="str">
        <f t="shared" ca="1" si="356"/>
        <v>it</v>
      </c>
      <c r="V1918" t="str">
        <f t="shared" si="351"/>
        <v>Cash_sEquipGacha</v>
      </c>
      <c r="W1918">
        <f t="shared" si="352"/>
        <v>3</v>
      </c>
      <c r="X1918" t="str">
        <f t="shared" ca="1" si="353"/>
        <v>cu</v>
      </c>
      <c r="Y1918" t="str">
        <f t="shared" si="354"/>
        <v>GO</v>
      </c>
      <c r="Z1918">
        <f t="shared" si="355"/>
        <v>5400</v>
      </c>
    </row>
    <row r="1919" spans="1:26">
      <c r="A1919" t="str">
        <f t="shared" si="360"/>
        <v>rt6</v>
      </c>
      <c r="B1919" t="str">
        <f t="shared" si="361"/>
        <v>루틴6</v>
      </c>
      <c r="C1919">
        <v>214</v>
      </c>
      <c r="D1919">
        <v>513</v>
      </c>
      <c r="E1919">
        <f t="shared" ca="1" si="357"/>
        <v>19724</v>
      </c>
      <c r="F1919">
        <f ca="1">(60+SUMIF(OFFSET(N1919,-$C1919+1,0,$C1919),"EN",OFFSET(O1919,-$C1919+1,0,$C1919)))*SummonTypeTable!$Q$2</f>
        <v>6453.333333333333</v>
      </c>
      <c r="G1919" t="str">
        <f ca="1">IF(C1919=1,60*SummonTypeTable!$Q$2-OFFSET(F1919,0,-1),
IF(F1919&lt;&gt;OFFSET(F1919,-1,0),OFFSET(F1919,-1,0)-OFFSET(F1919,0,-1),""))</f>
        <v/>
      </c>
      <c r="H1919" t="str">
        <f ca="1">IF(C1919=1,60*SummonTypeTable!$Q$2/OFFSET(F1919,0,-1),
IF(F1919&lt;&gt;OFFSET(F1919,-1,0),OFFSET(F1919,-1,0)/OFFSET(F1919,0,-1),""))</f>
        <v/>
      </c>
      <c r="I1919">
        <f ca="1">(60+SUMIF(OFFSET(N1919,-$C1919+1,0,$C1919),"EN",OFFSET(O1919,-$C1919+1,0,$C1919))+SUMIF(OFFSET(S1919,-$C1919+1,0,$C1919),"EN",OFFSET(T1919,-$C1919+1,0,$C1919)))*SummonTypeTable!$Q$2</f>
        <v>6453.333333333333</v>
      </c>
      <c r="J1919" t="str">
        <f ca="1">IF(C1919=1,60*SummonTypeTable!$Q$2-OFFSET(I1919,0,-4),
IF(I1919&lt;&gt;OFFSET(I1919,-1,0),OFFSET(I1919,-1,0)-OFFSET(I1919,0,-4),""))</f>
        <v/>
      </c>
      <c r="K1919" t="str">
        <f ca="1">IF(C1919=1,60*SummonTypeTable!$Q$2/OFFSET(I1919,0,-4),
IF(I1919&lt;&gt;OFFSET(I1919,-1,0),OFFSET(I1919,-1,0)/OFFSET(I1919,0,-4),""))</f>
        <v/>
      </c>
      <c r="L1919" t="str">
        <f t="shared" ca="1" si="359"/>
        <v>cu</v>
      </c>
      <c r="M1919" t="s">
        <v>81</v>
      </c>
      <c r="N1919" t="s">
        <v>153</v>
      </c>
      <c r="O1919">
        <v>36</v>
      </c>
      <c r="P1919" t="str">
        <f t="shared" si="350"/>
        <v/>
      </c>
      <c r="Q1919" t="str">
        <f t="shared" ca="1" si="358"/>
        <v>cu</v>
      </c>
      <c r="R1919" t="s">
        <v>81</v>
      </c>
      <c r="S1919" t="s">
        <v>153</v>
      </c>
      <c r="T1919">
        <v>12</v>
      </c>
      <c r="U1919" t="str">
        <f t="shared" ca="1" si="356"/>
        <v>cu</v>
      </c>
      <c r="V1919" t="str">
        <f t="shared" si="351"/>
        <v>DI</v>
      </c>
      <c r="W1919">
        <f t="shared" si="352"/>
        <v>36</v>
      </c>
      <c r="X1919" t="str">
        <f t="shared" ca="1" si="353"/>
        <v>cu</v>
      </c>
      <c r="Y1919" t="str">
        <f t="shared" si="354"/>
        <v>DI</v>
      </c>
      <c r="Z1919">
        <f t="shared" si="355"/>
        <v>12</v>
      </c>
    </row>
    <row r="1920" spans="1:26">
      <c r="A1920" t="str">
        <f t="shared" si="360"/>
        <v>rt6</v>
      </c>
      <c r="B1920" t="str">
        <f t="shared" si="361"/>
        <v>루틴6</v>
      </c>
      <c r="C1920">
        <v>215</v>
      </c>
      <c r="D1920">
        <v>135</v>
      </c>
      <c r="E1920">
        <f t="shared" ca="1" si="357"/>
        <v>19859</v>
      </c>
      <c r="F1920">
        <f ca="1">(60+SUMIF(OFFSET(N1920,-$C1920+1,0,$C1920),"EN",OFFSET(O1920,-$C1920+1,0,$C1920)))*SummonTypeTable!$Q$2</f>
        <v>6453.333333333333</v>
      </c>
      <c r="G1920" t="str">
        <f ca="1">IF(C1920=1,60*SummonTypeTable!$Q$2-OFFSET(F1920,0,-1),
IF(F1920&lt;&gt;OFFSET(F1920,-1,0),OFFSET(F1920,-1,0)-OFFSET(F1920,0,-1),""))</f>
        <v/>
      </c>
      <c r="H1920" t="str">
        <f ca="1">IF(C1920=1,60*SummonTypeTable!$Q$2/OFFSET(F1920,0,-1),
IF(F1920&lt;&gt;OFFSET(F1920,-1,0),OFFSET(F1920,-1,0)/OFFSET(F1920,0,-1),""))</f>
        <v/>
      </c>
      <c r="I1920">
        <f ca="1">(60+SUMIF(OFFSET(N1920,-$C1920+1,0,$C1920),"EN",OFFSET(O1920,-$C1920+1,0,$C1920))+SUMIF(OFFSET(S1920,-$C1920+1,0,$C1920),"EN",OFFSET(T1920,-$C1920+1,0,$C1920)))*SummonTypeTable!$Q$2</f>
        <v>6453.333333333333</v>
      </c>
      <c r="J1920" t="str">
        <f ca="1">IF(C1920=1,60*SummonTypeTable!$Q$2-OFFSET(I1920,0,-4),
IF(I1920&lt;&gt;OFFSET(I1920,-1,0),OFFSET(I1920,-1,0)-OFFSET(I1920,0,-4),""))</f>
        <v/>
      </c>
      <c r="K1920" t="str">
        <f ca="1">IF(C1920=1,60*SummonTypeTable!$Q$2/OFFSET(I1920,0,-4),
IF(I1920&lt;&gt;OFFSET(I1920,-1,0),OFFSET(I1920,-1,0)/OFFSET(I1920,0,-4),""))</f>
        <v/>
      </c>
      <c r="L1920" t="str">
        <f t="shared" ca="1" si="359"/>
        <v>cu</v>
      </c>
      <c r="M1920" t="s">
        <v>81</v>
      </c>
      <c r="N1920" t="s">
        <v>147</v>
      </c>
      <c r="O1920">
        <v>10900</v>
      </c>
      <c r="P1920" t="str">
        <f t="shared" si="350"/>
        <v/>
      </c>
      <c r="Q1920" t="str">
        <f t="shared" ca="1" si="358"/>
        <v>cu</v>
      </c>
      <c r="R1920" t="s">
        <v>81</v>
      </c>
      <c r="S1920" t="s">
        <v>147</v>
      </c>
      <c r="T1920">
        <v>5450</v>
      </c>
      <c r="U1920" t="str">
        <f t="shared" ca="1" si="356"/>
        <v>cu</v>
      </c>
      <c r="V1920" t="str">
        <f t="shared" si="351"/>
        <v>GO</v>
      </c>
      <c r="W1920">
        <f t="shared" si="352"/>
        <v>10900</v>
      </c>
      <c r="X1920" t="str">
        <f t="shared" ca="1" si="353"/>
        <v>cu</v>
      </c>
      <c r="Y1920" t="str">
        <f t="shared" si="354"/>
        <v>GO</v>
      </c>
      <c r="Z1920">
        <f t="shared" si="355"/>
        <v>5450</v>
      </c>
    </row>
    <row r="1921" spans="1:26">
      <c r="A1921" t="str">
        <f t="shared" si="360"/>
        <v>rt6</v>
      </c>
      <c r="B1921" t="str">
        <f t="shared" si="361"/>
        <v>루틴6</v>
      </c>
      <c r="C1921">
        <v>216</v>
      </c>
      <c r="D1921">
        <v>284</v>
      </c>
      <c r="E1921">
        <f t="shared" ca="1" si="357"/>
        <v>20143</v>
      </c>
      <c r="F1921">
        <f ca="1">(60+SUMIF(OFFSET(N1921,-$C1921+1,0,$C1921),"EN",OFFSET(O1921,-$C1921+1,0,$C1921)))*SummonTypeTable!$Q$2</f>
        <v>6453.333333333333</v>
      </c>
      <c r="G1921" t="str">
        <f ca="1">IF(C1921=1,60*SummonTypeTable!$Q$2-OFFSET(F1921,0,-1),
IF(F1921&lt;&gt;OFFSET(F1921,-1,0),OFFSET(F1921,-1,0)-OFFSET(F1921,0,-1),""))</f>
        <v/>
      </c>
      <c r="H1921" t="str">
        <f ca="1">IF(C1921=1,60*SummonTypeTable!$Q$2/OFFSET(F1921,0,-1),
IF(F1921&lt;&gt;OFFSET(F1921,-1,0),OFFSET(F1921,-1,0)/OFFSET(F1921,0,-1),""))</f>
        <v/>
      </c>
      <c r="I1921">
        <f ca="1">(60+SUMIF(OFFSET(N1921,-$C1921+1,0,$C1921),"EN",OFFSET(O1921,-$C1921+1,0,$C1921))+SUMIF(OFFSET(S1921,-$C1921+1,0,$C1921),"EN",OFFSET(T1921,-$C1921+1,0,$C1921)))*SummonTypeTable!$Q$2</f>
        <v>6453.333333333333</v>
      </c>
      <c r="J1921" t="str">
        <f ca="1">IF(C1921=1,60*SummonTypeTable!$Q$2-OFFSET(I1921,0,-4),
IF(I1921&lt;&gt;OFFSET(I1921,-1,0),OFFSET(I1921,-1,0)-OFFSET(I1921,0,-4),""))</f>
        <v/>
      </c>
      <c r="K1921" t="str">
        <f ca="1">IF(C1921=1,60*SummonTypeTable!$Q$2/OFFSET(I1921,0,-4),
IF(I1921&lt;&gt;OFFSET(I1921,-1,0),OFFSET(I1921,-1,0)/OFFSET(I1921,0,-4),""))</f>
        <v/>
      </c>
      <c r="L1921" t="str">
        <f t="shared" ca="1" si="359"/>
        <v>it</v>
      </c>
      <c r="M1921" t="s">
        <v>139</v>
      </c>
      <c r="N1921" t="s">
        <v>138</v>
      </c>
      <c r="O1921">
        <v>20</v>
      </c>
      <c r="P1921" t="str">
        <f t="shared" si="350"/>
        <v/>
      </c>
      <c r="Q1921" t="str">
        <f t="shared" ca="1" si="358"/>
        <v>cu</v>
      </c>
      <c r="R1921" t="s">
        <v>81</v>
      </c>
      <c r="S1921" t="s">
        <v>147</v>
      </c>
      <c r="T1921">
        <v>5475</v>
      </c>
      <c r="U1921" t="str">
        <f t="shared" ca="1" si="356"/>
        <v>it</v>
      </c>
      <c r="V1921" t="str">
        <f t="shared" si="351"/>
        <v>Cash_sSpellGacha</v>
      </c>
      <c r="W1921">
        <f t="shared" si="352"/>
        <v>20</v>
      </c>
      <c r="X1921" t="str">
        <f t="shared" ca="1" si="353"/>
        <v>cu</v>
      </c>
      <c r="Y1921" t="str">
        <f t="shared" si="354"/>
        <v>GO</v>
      </c>
      <c r="Z1921">
        <f t="shared" si="355"/>
        <v>5475</v>
      </c>
    </row>
    <row r="1922" spans="1:26">
      <c r="A1922" t="str">
        <f t="shared" si="360"/>
        <v>rt6</v>
      </c>
      <c r="B1922" t="str">
        <f t="shared" si="361"/>
        <v>루틴6</v>
      </c>
      <c r="C1922">
        <v>217</v>
      </c>
      <c r="D1922">
        <v>481</v>
      </c>
      <c r="E1922">
        <f t="shared" ca="1" si="357"/>
        <v>20624</v>
      </c>
      <c r="F1922">
        <f ca="1">(60+SUMIF(OFFSET(N1922,-$C1922+1,0,$C1922),"EN",OFFSET(O1922,-$C1922+1,0,$C1922)))*SummonTypeTable!$Q$2</f>
        <v>6760</v>
      </c>
      <c r="G1922">
        <f ca="1">IF(C1922=1,60*SummonTypeTable!$Q$2-OFFSET(F1922,0,-1),
IF(F1922&lt;&gt;OFFSET(F1922,-1,0),OFFSET(F1922,-1,0)-OFFSET(F1922,0,-1),""))</f>
        <v>-14170.666666666668</v>
      </c>
      <c r="H1922">
        <f ca="1">IF(C1922=1,60*SummonTypeTable!$Q$2/OFFSET(F1922,0,-1),
IF(F1922&lt;&gt;OFFSET(F1922,-1,0),OFFSET(F1922,-1,0)/OFFSET(F1922,0,-1),""))</f>
        <v>0.31290405999482801</v>
      </c>
      <c r="I1922">
        <f ca="1">(60+SUMIF(OFFSET(N1922,-$C1922+1,0,$C1922),"EN",OFFSET(O1922,-$C1922+1,0,$C1922))+SUMIF(OFFSET(S1922,-$C1922+1,0,$C1922),"EN",OFFSET(T1922,-$C1922+1,0,$C1922)))*SummonTypeTable!$Q$2</f>
        <v>6760</v>
      </c>
      <c r="J1922">
        <f ca="1">IF(C1922=1,60*SummonTypeTable!$Q$2-OFFSET(I1922,0,-4),
IF(I1922&lt;&gt;OFFSET(I1922,-1,0),OFFSET(I1922,-1,0)-OFFSET(I1922,0,-4),""))</f>
        <v>-14170.666666666668</v>
      </c>
      <c r="K1922">
        <f ca="1">IF(C1922=1,60*SummonTypeTable!$Q$2/OFFSET(I1922,0,-4),
IF(I1922&lt;&gt;OFFSET(I1922,-1,0),OFFSET(I1922,-1,0)/OFFSET(I1922,0,-4),""))</f>
        <v>0.31290405999482801</v>
      </c>
      <c r="L1922" t="str">
        <f t="shared" ca="1" si="359"/>
        <v>cu</v>
      </c>
      <c r="M1922" t="s">
        <v>81</v>
      </c>
      <c r="N1922" t="s">
        <v>146</v>
      </c>
      <c r="O1922">
        <v>460</v>
      </c>
      <c r="P1922" t="str">
        <f t="shared" si="350"/>
        <v>에너지너무많음</v>
      </c>
      <c r="Q1922" t="str">
        <f t="shared" ca="1" si="358"/>
        <v>cu</v>
      </c>
      <c r="R1922" t="s">
        <v>81</v>
      </c>
      <c r="S1922" t="s">
        <v>147</v>
      </c>
      <c r="T1922">
        <v>5500</v>
      </c>
      <c r="U1922" t="str">
        <f t="shared" ref="U1922:U1985" ca="1" si="362">IF(LEN(L1922)=0,"",L1922)</f>
        <v>cu</v>
      </c>
      <c r="V1922" t="str">
        <f t="shared" si="351"/>
        <v>EN</v>
      </c>
      <c r="W1922">
        <f t="shared" si="352"/>
        <v>460</v>
      </c>
      <c r="X1922" t="str">
        <f t="shared" ca="1" si="353"/>
        <v>cu</v>
      </c>
      <c r="Y1922" t="str">
        <f t="shared" si="354"/>
        <v>GO</v>
      </c>
      <c r="Z1922">
        <f t="shared" si="355"/>
        <v>5500</v>
      </c>
    </row>
    <row r="1923" spans="1:26">
      <c r="A1923" t="str">
        <f t="shared" si="360"/>
        <v>rt6</v>
      </c>
      <c r="B1923" t="str">
        <f t="shared" si="361"/>
        <v>루틴6</v>
      </c>
      <c r="C1923">
        <v>218</v>
      </c>
      <c r="D1923">
        <v>87</v>
      </c>
      <c r="E1923">
        <f t="shared" ca="1" si="357"/>
        <v>20711</v>
      </c>
      <c r="F1923">
        <f ca="1">(60+SUMIF(OFFSET(N1923,-$C1923+1,0,$C1923),"EN",OFFSET(O1923,-$C1923+1,0,$C1923)))*SummonTypeTable!$Q$2</f>
        <v>6760</v>
      </c>
      <c r="G1923" t="str">
        <f ca="1">IF(C1923=1,60*SummonTypeTable!$Q$2-OFFSET(F1923,0,-1),
IF(F1923&lt;&gt;OFFSET(F1923,-1,0),OFFSET(F1923,-1,0)-OFFSET(F1923,0,-1),""))</f>
        <v/>
      </c>
      <c r="H1923" t="str">
        <f ca="1">IF(C1923=1,60*SummonTypeTable!$Q$2/OFFSET(F1923,0,-1),
IF(F1923&lt;&gt;OFFSET(F1923,-1,0),OFFSET(F1923,-1,0)/OFFSET(F1923,0,-1),""))</f>
        <v/>
      </c>
      <c r="I1923">
        <f ca="1">(60+SUMIF(OFFSET(N1923,-$C1923+1,0,$C1923),"EN",OFFSET(O1923,-$C1923+1,0,$C1923))+SUMIF(OFFSET(S1923,-$C1923+1,0,$C1923),"EN",OFFSET(T1923,-$C1923+1,0,$C1923)))*SummonTypeTable!$Q$2</f>
        <v>6760</v>
      </c>
      <c r="J1923" t="str">
        <f ca="1">IF(C1923=1,60*SummonTypeTable!$Q$2-OFFSET(I1923,0,-4),
IF(I1923&lt;&gt;OFFSET(I1923,-1,0),OFFSET(I1923,-1,0)-OFFSET(I1923,0,-4),""))</f>
        <v/>
      </c>
      <c r="K1923" t="str">
        <f ca="1">IF(C1923=1,60*SummonTypeTable!$Q$2/OFFSET(I1923,0,-4),
IF(I1923&lt;&gt;OFFSET(I1923,-1,0),OFFSET(I1923,-1,0)/OFFSET(I1923,0,-4),""))</f>
        <v/>
      </c>
      <c r="L1923" t="str">
        <f t="shared" ca="1" si="359"/>
        <v>it</v>
      </c>
      <c r="M1923" t="s">
        <v>139</v>
      </c>
      <c r="N1923" t="s">
        <v>140</v>
      </c>
      <c r="O1923">
        <v>1</v>
      </c>
      <c r="P1923" t="str">
        <f t="shared" si="350"/>
        <v/>
      </c>
      <c r="Q1923" t="str">
        <f t="shared" ca="1" si="358"/>
        <v>cu</v>
      </c>
      <c r="R1923" t="s">
        <v>81</v>
      </c>
      <c r="S1923" t="s">
        <v>147</v>
      </c>
      <c r="T1923">
        <v>5525</v>
      </c>
      <c r="U1923" t="str">
        <f t="shared" ca="1" si="362"/>
        <v>it</v>
      </c>
      <c r="V1923" t="str">
        <f t="shared" si="351"/>
        <v>Cash_sCharacterGacha</v>
      </c>
      <c r="W1923">
        <f t="shared" si="352"/>
        <v>1</v>
      </c>
      <c r="X1923" t="str">
        <f t="shared" ca="1" si="353"/>
        <v>cu</v>
      </c>
      <c r="Y1923" t="str">
        <f t="shared" si="354"/>
        <v>GO</v>
      </c>
      <c r="Z1923">
        <f t="shared" si="355"/>
        <v>5525</v>
      </c>
    </row>
    <row r="1924" spans="1:26">
      <c r="A1924" t="str">
        <f t="shared" si="360"/>
        <v>rt6</v>
      </c>
      <c r="B1924" t="str">
        <f t="shared" si="361"/>
        <v>루틴6</v>
      </c>
      <c r="C1924">
        <v>219</v>
      </c>
      <c r="D1924">
        <v>247</v>
      </c>
      <c r="E1924">
        <f t="shared" ca="1" si="357"/>
        <v>20958</v>
      </c>
      <c r="F1924">
        <f ca="1">(60+SUMIF(OFFSET(N1924,-$C1924+1,0,$C1924),"EN",OFFSET(O1924,-$C1924+1,0,$C1924)))*SummonTypeTable!$Q$2</f>
        <v>6760</v>
      </c>
      <c r="G1924" t="str">
        <f ca="1">IF(C1924=1,60*SummonTypeTable!$Q$2-OFFSET(F1924,0,-1),
IF(F1924&lt;&gt;OFFSET(F1924,-1,0),OFFSET(F1924,-1,0)-OFFSET(F1924,0,-1),""))</f>
        <v/>
      </c>
      <c r="H1924" t="str">
        <f ca="1">IF(C1924=1,60*SummonTypeTable!$Q$2/OFFSET(F1924,0,-1),
IF(F1924&lt;&gt;OFFSET(F1924,-1,0),OFFSET(F1924,-1,0)/OFFSET(F1924,0,-1),""))</f>
        <v/>
      </c>
      <c r="I1924">
        <f ca="1">(60+SUMIF(OFFSET(N1924,-$C1924+1,0,$C1924),"EN",OFFSET(O1924,-$C1924+1,0,$C1924))+SUMIF(OFFSET(S1924,-$C1924+1,0,$C1924),"EN",OFFSET(T1924,-$C1924+1,0,$C1924)))*SummonTypeTable!$Q$2</f>
        <v>6760</v>
      </c>
      <c r="J1924" t="str">
        <f ca="1">IF(C1924=1,60*SummonTypeTable!$Q$2-OFFSET(I1924,0,-4),
IF(I1924&lt;&gt;OFFSET(I1924,-1,0),OFFSET(I1924,-1,0)-OFFSET(I1924,0,-4),""))</f>
        <v/>
      </c>
      <c r="K1924" t="str">
        <f ca="1">IF(C1924=1,60*SummonTypeTable!$Q$2/OFFSET(I1924,0,-4),
IF(I1924&lt;&gt;OFFSET(I1924,-1,0),OFFSET(I1924,-1,0)/OFFSET(I1924,0,-4),""))</f>
        <v/>
      </c>
      <c r="L1924" t="str">
        <f t="shared" ca="1" si="359"/>
        <v>cu</v>
      </c>
      <c r="M1924" t="s">
        <v>81</v>
      </c>
      <c r="N1924" t="s">
        <v>147</v>
      </c>
      <c r="O1924">
        <v>11100</v>
      </c>
      <c r="P1924" t="str">
        <f t="shared" si="350"/>
        <v/>
      </c>
      <c r="Q1924" t="str">
        <f t="shared" ca="1" si="358"/>
        <v>cu</v>
      </c>
      <c r="R1924" t="s">
        <v>81</v>
      </c>
      <c r="S1924" t="s">
        <v>147</v>
      </c>
      <c r="T1924">
        <v>5550</v>
      </c>
      <c r="U1924" t="str">
        <f t="shared" ca="1" si="362"/>
        <v>cu</v>
      </c>
      <c r="V1924" t="str">
        <f t="shared" si="351"/>
        <v>GO</v>
      </c>
      <c r="W1924">
        <f t="shared" si="352"/>
        <v>11100</v>
      </c>
      <c r="X1924" t="str">
        <f t="shared" ca="1" si="353"/>
        <v>cu</v>
      </c>
      <c r="Y1924" t="str">
        <f t="shared" si="354"/>
        <v>GO</v>
      </c>
      <c r="Z1924">
        <f t="shared" si="355"/>
        <v>5550</v>
      </c>
    </row>
    <row r="1925" spans="1:26">
      <c r="A1925" t="str">
        <f t="shared" si="360"/>
        <v>rt6</v>
      </c>
      <c r="B1925" t="str">
        <f t="shared" si="361"/>
        <v>루틴6</v>
      </c>
      <c r="C1925">
        <v>220</v>
      </c>
      <c r="D1925">
        <v>594</v>
      </c>
      <c r="E1925">
        <f t="shared" ca="1" si="357"/>
        <v>21552</v>
      </c>
      <c r="F1925">
        <f ca="1">(60+SUMIF(OFFSET(N1925,-$C1925+1,0,$C1925),"EN",OFFSET(O1925,-$C1925+1,0,$C1925)))*SummonTypeTable!$Q$2</f>
        <v>7090</v>
      </c>
      <c r="G1925">
        <f ca="1">IF(C1925=1,60*SummonTypeTable!$Q$2-OFFSET(F1925,0,-1),
IF(F1925&lt;&gt;OFFSET(F1925,-1,0),OFFSET(F1925,-1,0)-OFFSET(F1925,0,-1),""))</f>
        <v>-14792</v>
      </c>
      <c r="H1925">
        <f ca="1">IF(C1925=1,60*SummonTypeTable!$Q$2/OFFSET(F1925,0,-1),
IF(F1925&lt;&gt;OFFSET(F1925,-1,0),OFFSET(F1925,-1,0)/OFFSET(F1925,0,-1),""))</f>
        <v>0.31365998515219007</v>
      </c>
      <c r="I1925">
        <f ca="1">(60+SUMIF(OFFSET(N1925,-$C1925+1,0,$C1925),"EN",OFFSET(O1925,-$C1925+1,0,$C1925))+SUMIF(OFFSET(S1925,-$C1925+1,0,$C1925),"EN",OFFSET(T1925,-$C1925+1,0,$C1925)))*SummonTypeTable!$Q$2</f>
        <v>7090</v>
      </c>
      <c r="J1925">
        <f ca="1">IF(C1925=1,60*SummonTypeTable!$Q$2-OFFSET(I1925,0,-4),
IF(I1925&lt;&gt;OFFSET(I1925,-1,0),OFFSET(I1925,-1,0)-OFFSET(I1925,0,-4),""))</f>
        <v>-14792</v>
      </c>
      <c r="K1925">
        <f ca="1">IF(C1925=1,60*SummonTypeTable!$Q$2/OFFSET(I1925,0,-4),
IF(I1925&lt;&gt;OFFSET(I1925,-1,0),OFFSET(I1925,-1,0)/OFFSET(I1925,0,-4),""))</f>
        <v>0.31365998515219007</v>
      </c>
      <c r="L1925" t="str">
        <f t="shared" ca="1" si="359"/>
        <v>cu</v>
      </c>
      <c r="M1925" t="s">
        <v>81</v>
      </c>
      <c r="N1925" t="s">
        <v>146</v>
      </c>
      <c r="O1925">
        <v>495</v>
      </c>
      <c r="P1925" t="str">
        <f t="shared" si="350"/>
        <v>에너지너무많음</v>
      </c>
      <c r="Q1925" t="str">
        <f t="shared" ca="1" si="358"/>
        <v>cu</v>
      </c>
      <c r="R1925" t="s">
        <v>81</v>
      </c>
      <c r="S1925" t="s">
        <v>147</v>
      </c>
      <c r="T1925">
        <v>5575</v>
      </c>
      <c r="U1925" t="str">
        <f t="shared" ca="1" si="362"/>
        <v>cu</v>
      </c>
      <c r="V1925" t="str">
        <f t="shared" si="351"/>
        <v>EN</v>
      </c>
      <c r="W1925">
        <f t="shared" si="352"/>
        <v>495</v>
      </c>
      <c r="X1925" t="str">
        <f t="shared" ca="1" si="353"/>
        <v>cu</v>
      </c>
      <c r="Y1925" t="str">
        <f t="shared" si="354"/>
        <v>GO</v>
      </c>
      <c r="Z1925">
        <f t="shared" si="355"/>
        <v>5575</v>
      </c>
    </row>
    <row r="1926" spans="1:26">
      <c r="A1926" t="str">
        <f t="shared" si="360"/>
        <v>rt6</v>
      </c>
      <c r="B1926" t="str">
        <f t="shared" si="361"/>
        <v>루틴6</v>
      </c>
      <c r="C1926">
        <v>221</v>
      </c>
      <c r="D1926">
        <v>120</v>
      </c>
      <c r="E1926">
        <f t="shared" ca="1" si="357"/>
        <v>21672</v>
      </c>
      <c r="F1926">
        <f ca="1">(60+SUMIF(OFFSET(N1926,-$C1926+1,0,$C1926),"EN",OFFSET(O1926,-$C1926+1,0,$C1926)))*SummonTypeTable!$Q$2</f>
        <v>7090</v>
      </c>
      <c r="G1926" t="str">
        <f ca="1">IF(C1926=1,60*SummonTypeTable!$Q$2-OFFSET(F1926,0,-1),
IF(F1926&lt;&gt;OFFSET(F1926,-1,0),OFFSET(F1926,-1,0)-OFFSET(F1926,0,-1),""))</f>
        <v/>
      </c>
      <c r="H1926" t="str">
        <f ca="1">IF(C1926=1,60*SummonTypeTable!$Q$2/OFFSET(F1926,0,-1),
IF(F1926&lt;&gt;OFFSET(F1926,-1,0),OFFSET(F1926,-1,0)/OFFSET(F1926,0,-1),""))</f>
        <v/>
      </c>
      <c r="I1926">
        <f ca="1">(60+SUMIF(OFFSET(N1926,-$C1926+1,0,$C1926),"EN",OFFSET(O1926,-$C1926+1,0,$C1926))+SUMIF(OFFSET(S1926,-$C1926+1,0,$C1926),"EN",OFFSET(T1926,-$C1926+1,0,$C1926)))*SummonTypeTable!$Q$2</f>
        <v>7090</v>
      </c>
      <c r="J1926" t="str">
        <f ca="1">IF(C1926=1,60*SummonTypeTable!$Q$2-OFFSET(I1926,0,-4),
IF(I1926&lt;&gt;OFFSET(I1926,-1,0),OFFSET(I1926,-1,0)-OFFSET(I1926,0,-4),""))</f>
        <v/>
      </c>
      <c r="K1926" t="str">
        <f ca="1">IF(C1926=1,60*SummonTypeTable!$Q$2/OFFSET(I1926,0,-4),
IF(I1926&lt;&gt;OFFSET(I1926,-1,0),OFFSET(I1926,-1,0)/OFFSET(I1926,0,-4),""))</f>
        <v/>
      </c>
      <c r="L1926" t="str">
        <f t="shared" ca="1" si="359"/>
        <v>it</v>
      </c>
      <c r="M1926" t="s">
        <v>139</v>
      </c>
      <c r="N1926" t="s">
        <v>158</v>
      </c>
      <c r="O1926">
        <v>2</v>
      </c>
      <c r="P1926" t="str">
        <f t="shared" si="350"/>
        <v/>
      </c>
      <c r="Q1926" t="str">
        <f t="shared" ca="1" si="358"/>
        <v>cu</v>
      </c>
      <c r="R1926" t="s">
        <v>81</v>
      </c>
      <c r="S1926" t="s">
        <v>147</v>
      </c>
      <c r="T1926">
        <v>5600</v>
      </c>
      <c r="U1926" t="str">
        <f t="shared" ca="1" si="362"/>
        <v>it</v>
      </c>
      <c r="V1926" t="str">
        <f t="shared" si="351"/>
        <v>Cash_sEquipGacha</v>
      </c>
      <c r="W1926">
        <f t="shared" si="352"/>
        <v>2</v>
      </c>
      <c r="X1926" t="str">
        <f t="shared" ca="1" si="353"/>
        <v>cu</v>
      </c>
      <c r="Y1926" t="str">
        <f t="shared" si="354"/>
        <v>GO</v>
      </c>
      <c r="Z1926">
        <f t="shared" si="355"/>
        <v>5600</v>
      </c>
    </row>
    <row r="1927" spans="1:26">
      <c r="A1927" t="str">
        <f t="shared" si="360"/>
        <v>rt6</v>
      </c>
      <c r="B1927" t="str">
        <f t="shared" si="361"/>
        <v>루틴6</v>
      </c>
      <c r="C1927">
        <v>222</v>
      </c>
      <c r="D1927">
        <v>250</v>
      </c>
      <c r="E1927">
        <f t="shared" ca="1" si="357"/>
        <v>21922</v>
      </c>
      <c r="F1927">
        <f ca="1">(60+SUMIF(OFFSET(N1927,-$C1927+1,0,$C1927),"EN",OFFSET(O1927,-$C1927+1,0,$C1927)))*SummonTypeTable!$Q$2</f>
        <v>7090</v>
      </c>
      <c r="G1927" t="str">
        <f ca="1">IF(C1927=1,60*SummonTypeTable!$Q$2-OFFSET(F1927,0,-1),
IF(F1927&lt;&gt;OFFSET(F1927,-1,0),OFFSET(F1927,-1,0)-OFFSET(F1927,0,-1),""))</f>
        <v/>
      </c>
      <c r="H1927" t="str">
        <f ca="1">IF(C1927=1,60*SummonTypeTable!$Q$2/OFFSET(F1927,0,-1),
IF(F1927&lt;&gt;OFFSET(F1927,-1,0),OFFSET(F1927,-1,0)/OFFSET(F1927,0,-1),""))</f>
        <v/>
      </c>
      <c r="I1927">
        <f ca="1">(60+SUMIF(OFFSET(N1927,-$C1927+1,0,$C1927),"EN",OFFSET(O1927,-$C1927+1,0,$C1927))+SUMIF(OFFSET(S1927,-$C1927+1,0,$C1927),"EN",OFFSET(T1927,-$C1927+1,0,$C1927)))*SummonTypeTable!$Q$2</f>
        <v>7090</v>
      </c>
      <c r="J1927" t="str">
        <f ca="1">IF(C1927=1,60*SummonTypeTable!$Q$2-OFFSET(I1927,0,-4),
IF(I1927&lt;&gt;OFFSET(I1927,-1,0),OFFSET(I1927,-1,0)-OFFSET(I1927,0,-4),""))</f>
        <v/>
      </c>
      <c r="K1927" t="str">
        <f ca="1">IF(C1927=1,60*SummonTypeTable!$Q$2/OFFSET(I1927,0,-4),
IF(I1927&lt;&gt;OFFSET(I1927,-1,0),OFFSET(I1927,-1,0)/OFFSET(I1927,0,-4),""))</f>
        <v/>
      </c>
      <c r="L1927" t="str">
        <f t="shared" ca="1" si="359"/>
        <v>cu</v>
      </c>
      <c r="M1927" t="s">
        <v>81</v>
      </c>
      <c r="N1927" t="s">
        <v>147</v>
      </c>
      <c r="O1927">
        <v>11250</v>
      </c>
      <c r="P1927" t="str">
        <f t="shared" si="350"/>
        <v/>
      </c>
      <c r="Q1927" t="str">
        <f t="shared" ca="1" si="358"/>
        <v>cu</v>
      </c>
      <c r="R1927" t="s">
        <v>81</v>
      </c>
      <c r="S1927" t="s">
        <v>147</v>
      </c>
      <c r="T1927">
        <v>5625</v>
      </c>
      <c r="U1927" t="str">
        <f t="shared" ca="1" si="362"/>
        <v>cu</v>
      </c>
      <c r="V1927" t="str">
        <f t="shared" si="351"/>
        <v>GO</v>
      </c>
      <c r="W1927">
        <f t="shared" si="352"/>
        <v>11250</v>
      </c>
      <c r="X1927" t="str">
        <f t="shared" ca="1" si="353"/>
        <v>cu</v>
      </c>
      <c r="Y1927" t="str">
        <f t="shared" si="354"/>
        <v>GO</v>
      </c>
      <c r="Z1927">
        <f t="shared" si="355"/>
        <v>5625</v>
      </c>
    </row>
    <row r="1928" spans="1:26">
      <c r="A1928" t="str">
        <f t="shared" si="360"/>
        <v>rt6</v>
      </c>
      <c r="B1928" t="str">
        <f t="shared" si="361"/>
        <v>루틴6</v>
      </c>
      <c r="C1928">
        <v>223</v>
      </c>
      <c r="D1928">
        <v>586</v>
      </c>
      <c r="E1928">
        <f t="shared" ca="1" si="357"/>
        <v>22508</v>
      </c>
      <c r="F1928">
        <f ca="1">(60+SUMIF(OFFSET(N1928,-$C1928+1,0,$C1928),"EN",OFFSET(O1928,-$C1928+1,0,$C1928)))*SummonTypeTable!$Q$2</f>
        <v>7443.333333333333</v>
      </c>
      <c r="G1928">
        <f ca="1">IF(C1928=1,60*SummonTypeTable!$Q$2-OFFSET(F1928,0,-1),
IF(F1928&lt;&gt;OFFSET(F1928,-1,0),OFFSET(F1928,-1,0)-OFFSET(F1928,0,-1),""))</f>
        <v>-15418</v>
      </c>
      <c r="H1928">
        <f ca="1">IF(C1928=1,60*SummonTypeTable!$Q$2/OFFSET(F1928,0,-1),
IF(F1928&lt;&gt;OFFSET(F1928,-1,0),OFFSET(F1928,-1,0)/OFFSET(F1928,0,-1),""))</f>
        <v>0.31499911142704817</v>
      </c>
      <c r="I1928">
        <f ca="1">(60+SUMIF(OFFSET(N1928,-$C1928+1,0,$C1928),"EN",OFFSET(O1928,-$C1928+1,0,$C1928))+SUMIF(OFFSET(S1928,-$C1928+1,0,$C1928),"EN",OFFSET(T1928,-$C1928+1,0,$C1928)))*SummonTypeTable!$Q$2</f>
        <v>7443.333333333333</v>
      </c>
      <c r="J1928">
        <f ca="1">IF(C1928=1,60*SummonTypeTable!$Q$2-OFFSET(I1928,0,-4),
IF(I1928&lt;&gt;OFFSET(I1928,-1,0),OFFSET(I1928,-1,0)-OFFSET(I1928,0,-4),""))</f>
        <v>-15418</v>
      </c>
      <c r="K1928">
        <f ca="1">IF(C1928=1,60*SummonTypeTable!$Q$2/OFFSET(I1928,0,-4),
IF(I1928&lt;&gt;OFFSET(I1928,-1,0),OFFSET(I1928,-1,0)/OFFSET(I1928,0,-4),""))</f>
        <v>0.31499911142704817</v>
      </c>
      <c r="L1928" t="str">
        <f t="shared" ca="1" si="359"/>
        <v>cu</v>
      </c>
      <c r="M1928" t="s">
        <v>81</v>
      </c>
      <c r="N1928" t="s">
        <v>146</v>
      </c>
      <c r="O1928">
        <v>530</v>
      </c>
      <c r="P1928" t="str">
        <f t="shared" si="350"/>
        <v>에너지너무많음</v>
      </c>
      <c r="Q1928" t="str">
        <f t="shared" ca="1" si="358"/>
        <v>cu</v>
      </c>
      <c r="R1928" t="s">
        <v>81</v>
      </c>
      <c r="S1928" t="s">
        <v>147</v>
      </c>
      <c r="T1928">
        <v>5650</v>
      </c>
      <c r="U1928" t="str">
        <f t="shared" ca="1" si="362"/>
        <v>cu</v>
      </c>
      <c r="V1928" t="str">
        <f t="shared" si="351"/>
        <v>EN</v>
      </c>
      <c r="W1928">
        <f t="shared" si="352"/>
        <v>530</v>
      </c>
      <c r="X1928" t="str">
        <f t="shared" ca="1" si="353"/>
        <v>cu</v>
      </c>
      <c r="Y1928" t="str">
        <f t="shared" si="354"/>
        <v>GO</v>
      </c>
      <c r="Z1928">
        <f t="shared" si="355"/>
        <v>5650</v>
      </c>
    </row>
    <row r="1929" spans="1:26">
      <c r="A1929" t="str">
        <f t="shared" si="360"/>
        <v>rt6</v>
      </c>
      <c r="B1929" t="str">
        <f t="shared" si="361"/>
        <v>루틴6</v>
      </c>
      <c r="C1929">
        <v>224</v>
      </c>
      <c r="D1929">
        <v>136</v>
      </c>
      <c r="E1929">
        <f t="shared" ca="1" si="357"/>
        <v>22644</v>
      </c>
      <c r="F1929">
        <f ca="1">(60+SUMIF(OFFSET(N1929,-$C1929+1,0,$C1929),"EN",OFFSET(O1929,-$C1929+1,0,$C1929)))*SummonTypeTable!$Q$2</f>
        <v>7443.333333333333</v>
      </c>
      <c r="G1929" t="str">
        <f ca="1">IF(C1929=1,60*SummonTypeTable!$Q$2-OFFSET(F1929,0,-1),
IF(F1929&lt;&gt;OFFSET(F1929,-1,0),OFFSET(F1929,-1,0)-OFFSET(F1929,0,-1),""))</f>
        <v/>
      </c>
      <c r="H1929" t="str">
        <f ca="1">IF(C1929=1,60*SummonTypeTable!$Q$2/OFFSET(F1929,0,-1),
IF(F1929&lt;&gt;OFFSET(F1929,-1,0),OFFSET(F1929,-1,0)/OFFSET(F1929,0,-1),""))</f>
        <v/>
      </c>
      <c r="I1929">
        <f ca="1">(60+SUMIF(OFFSET(N1929,-$C1929+1,0,$C1929),"EN",OFFSET(O1929,-$C1929+1,0,$C1929))+SUMIF(OFFSET(S1929,-$C1929+1,0,$C1929),"EN",OFFSET(T1929,-$C1929+1,0,$C1929)))*SummonTypeTable!$Q$2</f>
        <v>7443.333333333333</v>
      </c>
      <c r="J1929" t="str">
        <f ca="1">IF(C1929=1,60*SummonTypeTable!$Q$2-OFFSET(I1929,0,-4),
IF(I1929&lt;&gt;OFFSET(I1929,-1,0),OFFSET(I1929,-1,0)-OFFSET(I1929,0,-4),""))</f>
        <v/>
      </c>
      <c r="K1929" t="str">
        <f ca="1">IF(C1929=1,60*SummonTypeTable!$Q$2/OFFSET(I1929,0,-4),
IF(I1929&lt;&gt;OFFSET(I1929,-1,0),OFFSET(I1929,-1,0)/OFFSET(I1929,0,-4),""))</f>
        <v/>
      </c>
      <c r="L1929" t="str">
        <f t="shared" ca="1" si="359"/>
        <v>it</v>
      </c>
      <c r="M1929" t="s">
        <v>139</v>
      </c>
      <c r="N1929" t="s">
        <v>140</v>
      </c>
      <c r="O1929">
        <v>2</v>
      </c>
      <c r="P1929" t="str">
        <f t="shared" si="350"/>
        <v/>
      </c>
      <c r="Q1929" t="str">
        <f t="shared" ca="1" si="358"/>
        <v>cu</v>
      </c>
      <c r="R1929" t="s">
        <v>81</v>
      </c>
      <c r="S1929" t="s">
        <v>147</v>
      </c>
      <c r="T1929">
        <v>5675</v>
      </c>
      <c r="U1929" t="str">
        <f t="shared" ca="1" si="362"/>
        <v>it</v>
      </c>
      <c r="V1929" t="str">
        <f t="shared" si="351"/>
        <v>Cash_sCharacterGacha</v>
      </c>
      <c r="W1929">
        <f t="shared" si="352"/>
        <v>2</v>
      </c>
      <c r="X1929" t="str">
        <f t="shared" ca="1" si="353"/>
        <v>cu</v>
      </c>
      <c r="Y1929" t="str">
        <f t="shared" si="354"/>
        <v>GO</v>
      </c>
      <c r="Z1929">
        <f t="shared" si="355"/>
        <v>5675</v>
      </c>
    </row>
    <row r="1930" spans="1:26">
      <c r="A1930" t="str">
        <f t="shared" si="360"/>
        <v>rt6</v>
      </c>
      <c r="B1930" t="str">
        <f t="shared" si="361"/>
        <v>루틴6</v>
      </c>
      <c r="C1930">
        <v>225</v>
      </c>
      <c r="D1930">
        <v>158</v>
      </c>
      <c r="E1930">
        <f t="shared" ca="1" si="357"/>
        <v>22802</v>
      </c>
      <c r="F1930">
        <f ca="1">(60+SUMIF(OFFSET(N1930,-$C1930+1,0,$C1930),"EN",OFFSET(O1930,-$C1930+1,0,$C1930)))*SummonTypeTable!$Q$2</f>
        <v>7443.333333333333</v>
      </c>
      <c r="G1930" t="str">
        <f ca="1">IF(C1930=1,60*SummonTypeTable!$Q$2-OFFSET(F1930,0,-1),
IF(F1930&lt;&gt;OFFSET(F1930,-1,0),OFFSET(F1930,-1,0)-OFFSET(F1930,0,-1),""))</f>
        <v/>
      </c>
      <c r="H1930" t="str">
        <f ca="1">IF(C1930=1,60*SummonTypeTable!$Q$2/OFFSET(F1930,0,-1),
IF(F1930&lt;&gt;OFFSET(F1930,-1,0),OFFSET(F1930,-1,0)/OFFSET(F1930,0,-1),""))</f>
        <v/>
      </c>
      <c r="I1930">
        <f ca="1">(60+SUMIF(OFFSET(N1930,-$C1930+1,0,$C1930),"EN",OFFSET(O1930,-$C1930+1,0,$C1930))+SUMIF(OFFSET(S1930,-$C1930+1,0,$C1930),"EN",OFFSET(T1930,-$C1930+1,0,$C1930)))*SummonTypeTable!$Q$2</f>
        <v>7443.333333333333</v>
      </c>
      <c r="J1930" t="str">
        <f ca="1">IF(C1930=1,60*SummonTypeTable!$Q$2-OFFSET(I1930,0,-4),
IF(I1930&lt;&gt;OFFSET(I1930,-1,0),OFFSET(I1930,-1,0)-OFFSET(I1930,0,-4),""))</f>
        <v/>
      </c>
      <c r="K1930" t="str">
        <f ca="1">IF(C1930=1,60*SummonTypeTable!$Q$2/OFFSET(I1930,0,-4),
IF(I1930&lt;&gt;OFFSET(I1930,-1,0),OFFSET(I1930,-1,0)/OFFSET(I1930,0,-4),""))</f>
        <v/>
      </c>
      <c r="L1930" t="str">
        <f t="shared" ca="1" si="359"/>
        <v>cu</v>
      </c>
      <c r="M1930" t="s">
        <v>81</v>
      </c>
      <c r="N1930" t="s">
        <v>147</v>
      </c>
      <c r="O1930">
        <v>11400</v>
      </c>
      <c r="P1930" t="str">
        <f t="shared" si="350"/>
        <v/>
      </c>
      <c r="Q1930" t="str">
        <f t="shared" ca="1" si="358"/>
        <v>cu</v>
      </c>
      <c r="R1930" t="s">
        <v>81</v>
      </c>
      <c r="S1930" t="s">
        <v>147</v>
      </c>
      <c r="T1930">
        <v>5700</v>
      </c>
      <c r="U1930" t="str">
        <f t="shared" ca="1" si="362"/>
        <v>cu</v>
      </c>
      <c r="V1930" t="str">
        <f t="shared" si="351"/>
        <v>GO</v>
      </c>
      <c r="W1930">
        <f t="shared" si="352"/>
        <v>11400</v>
      </c>
      <c r="X1930" t="str">
        <f t="shared" ca="1" si="353"/>
        <v>cu</v>
      </c>
      <c r="Y1930" t="str">
        <f t="shared" si="354"/>
        <v>GO</v>
      </c>
      <c r="Z1930">
        <f t="shared" si="355"/>
        <v>5700</v>
      </c>
    </row>
    <row r="1931" spans="1:26">
      <c r="A1931" t="str">
        <f t="shared" si="360"/>
        <v>rt6</v>
      </c>
      <c r="B1931" t="str">
        <f t="shared" si="361"/>
        <v>루틴6</v>
      </c>
      <c r="C1931">
        <v>226</v>
      </c>
      <c r="D1931">
        <v>174</v>
      </c>
      <c r="E1931">
        <f t="shared" ca="1" si="357"/>
        <v>22976</v>
      </c>
      <c r="F1931">
        <f ca="1">(60+SUMIF(OFFSET(N1931,-$C1931+1,0,$C1931),"EN",OFFSET(O1931,-$C1931+1,0,$C1931)))*SummonTypeTable!$Q$2</f>
        <v>7443.333333333333</v>
      </c>
      <c r="G1931" t="str">
        <f ca="1">IF(C1931=1,60*SummonTypeTable!$Q$2-OFFSET(F1931,0,-1),
IF(F1931&lt;&gt;OFFSET(F1931,-1,0),OFFSET(F1931,-1,0)-OFFSET(F1931,0,-1),""))</f>
        <v/>
      </c>
      <c r="H1931" t="str">
        <f ca="1">IF(C1931=1,60*SummonTypeTable!$Q$2/OFFSET(F1931,0,-1),
IF(F1931&lt;&gt;OFFSET(F1931,-1,0),OFFSET(F1931,-1,0)/OFFSET(F1931,0,-1),""))</f>
        <v/>
      </c>
      <c r="I1931">
        <f ca="1">(60+SUMIF(OFFSET(N1931,-$C1931+1,0,$C1931),"EN",OFFSET(O1931,-$C1931+1,0,$C1931))+SUMIF(OFFSET(S1931,-$C1931+1,0,$C1931),"EN",OFFSET(T1931,-$C1931+1,0,$C1931)))*SummonTypeTable!$Q$2</f>
        <v>7443.333333333333</v>
      </c>
      <c r="J1931" t="str">
        <f ca="1">IF(C1931=1,60*SummonTypeTable!$Q$2-OFFSET(I1931,0,-4),
IF(I1931&lt;&gt;OFFSET(I1931,-1,0),OFFSET(I1931,-1,0)-OFFSET(I1931,0,-4),""))</f>
        <v/>
      </c>
      <c r="K1931" t="str">
        <f ca="1">IF(C1931=1,60*SummonTypeTable!$Q$2/OFFSET(I1931,0,-4),
IF(I1931&lt;&gt;OFFSET(I1931,-1,0),OFFSET(I1931,-1,0)/OFFSET(I1931,0,-4),""))</f>
        <v/>
      </c>
      <c r="L1931" t="str">
        <f t="shared" ca="1" si="359"/>
        <v>it</v>
      </c>
      <c r="M1931" t="s">
        <v>139</v>
      </c>
      <c r="N1931" t="s">
        <v>138</v>
      </c>
      <c r="O1931">
        <v>10</v>
      </c>
      <c r="P1931" t="str">
        <f t="shared" si="350"/>
        <v/>
      </c>
      <c r="Q1931" t="str">
        <f t="shared" ca="1" si="358"/>
        <v>cu</v>
      </c>
      <c r="R1931" t="s">
        <v>81</v>
      </c>
      <c r="S1931" t="s">
        <v>147</v>
      </c>
      <c r="T1931">
        <v>5725</v>
      </c>
      <c r="U1931" t="str">
        <f t="shared" ca="1" si="362"/>
        <v>it</v>
      </c>
      <c r="V1931" t="str">
        <f t="shared" si="351"/>
        <v>Cash_sSpellGacha</v>
      </c>
      <c r="W1931">
        <f t="shared" si="352"/>
        <v>10</v>
      </c>
      <c r="X1931" t="str">
        <f t="shared" ca="1" si="353"/>
        <v>cu</v>
      </c>
      <c r="Y1931" t="str">
        <f t="shared" si="354"/>
        <v>GO</v>
      </c>
      <c r="Z1931">
        <f t="shared" si="355"/>
        <v>5725</v>
      </c>
    </row>
    <row r="1932" spans="1:26">
      <c r="A1932" t="str">
        <f t="shared" si="360"/>
        <v>rt6</v>
      </c>
      <c r="B1932" t="str">
        <f t="shared" si="361"/>
        <v>루틴6</v>
      </c>
      <c r="C1932">
        <v>227</v>
      </c>
      <c r="D1932">
        <v>516</v>
      </c>
      <c r="E1932">
        <f t="shared" ca="1" si="357"/>
        <v>23492</v>
      </c>
      <c r="F1932">
        <f ca="1">(60+SUMIF(OFFSET(N1932,-$C1932+1,0,$C1932),"EN",OFFSET(O1932,-$C1932+1,0,$C1932)))*SummonTypeTable!$Q$2</f>
        <v>7820</v>
      </c>
      <c r="G1932">
        <f ca="1">IF(C1932=1,60*SummonTypeTable!$Q$2-OFFSET(F1932,0,-1),
IF(F1932&lt;&gt;OFFSET(F1932,-1,0),OFFSET(F1932,-1,0)-OFFSET(F1932,0,-1),""))</f>
        <v>-16048.666666666668</v>
      </c>
      <c r="H1932">
        <f ca="1">IF(C1932=1,60*SummonTypeTable!$Q$2/OFFSET(F1932,0,-1),
IF(F1932&lt;&gt;OFFSET(F1932,-1,0),OFFSET(F1932,-1,0)/OFFSET(F1932,0,-1),""))</f>
        <v>0.31684545093365118</v>
      </c>
      <c r="I1932">
        <f ca="1">(60+SUMIF(OFFSET(N1932,-$C1932+1,0,$C1932),"EN",OFFSET(O1932,-$C1932+1,0,$C1932))+SUMIF(OFFSET(S1932,-$C1932+1,0,$C1932),"EN",OFFSET(T1932,-$C1932+1,0,$C1932)))*SummonTypeTable!$Q$2</f>
        <v>7820</v>
      </c>
      <c r="J1932">
        <f ca="1">IF(C1932=1,60*SummonTypeTable!$Q$2-OFFSET(I1932,0,-4),
IF(I1932&lt;&gt;OFFSET(I1932,-1,0),OFFSET(I1932,-1,0)-OFFSET(I1932,0,-4),""))</f>
        <v>-16048.666666666668</v>
      </c>
      <c r="K1932">
        <f ca="1">IF(C1932=1,60*SummonTypeTable!$Q$2/OFFSET(I1932,0,-4),
IF(I1932&lt;&gt;OFFSET(I1932,-1,0),OFFSET(I1932,-1,0)/OFFSET(I1932,0,-4),""))</f>
        <v>0.31684545093365118</v>
      </c>
      <c r="L1932" t="str">
        <f t="shared" ca="1" si="359"/>
        <v>cu</v>
      </c>
      <c r="M1932" t="s">
        <v>81</v>
      </c>
      <c r="N1932" t="s">
        <v>146</v>
      </c>
      <c r="O1932">
        <v>565</v>
      </c>
      <c r="P1932" t="str">
        <f t="shared" ref="P1932:P1995" si="363">IF(M1932="장비1상자",
  IF(OR(N1932&gt;3,O1932&gt;5),"장비이상",""),
IF(N1932="GO",
  IF(O1932&lt;100,"골드이상",""),
IF(N1932="EN",
  IF(O1932&gt;29,"에너지너무많음",
  IF(O1932&gt;9,"에너지다소많음","")),"")))</f>
        <v>에너지너무많음</v>
      </c>
      <c r="Q1932" t="str">
        <f t="shared" ca="1" si="358"/>
        <v>cu</v>
      </c>
      <c r="R1932" t="s">
        <v>81</v>
      </c>
      <c r="S1932" t="s">
        <v>147</v>
      </c>
      <c r="T1932">
        <v>5750</v>
      </c>
      <c r="U1932" t="str">
        <f t="shared" ca="1" si="362"/>
        <v>cu</v>
      </c>
      <c r="V1932" t="str">
        <f t="shared" ref="V1932:V1995" si="364">IF(LEN(N1932)=0,"",N1932)</f>
        <v>EN</v>
      </c>
      <c r="W1932">
        <f t="shared" ref="W1932:W1995" si="365">IF(LEN(O1932)=0,"",O1932)</f>
        <v>565</v>
      </c>
      <c r="X1932" t="str">
        <f t="shared" ref="X1932:X1995" ca="1" si="366">IF(LEN(Q1932)=0,"",Q1932)</f>
        <v>cu</v>
      </c>
      <c r="Y1932" t="str">
        <f t="shared" ref="Y1932:Y1995" si="367">IF(LEN(S1932)=0,"",S1932)</f>
        <v>GO</v>
      </c>
      <c r="Z1932">
        <f t="shared" ref="Z1932:Z1995" si="368">IF(LEN(T1932)=0,"",T1932)</f>
        <v>5750</v>
      </c>
    </row>
    <row r="1933" spans="1:26">
      <c r="A1933" t="str">
        <f t="shared" si="360"/>
        <v>rt6</v>
      </c>
      <c r="B1933" t="str">
        <f t="shared" si="361"/>
        <v>루틴6</v>
      </c>
      <c r="C1933">
        <v>228</v>
      </c>
      <c r="D1933">
        <v>150</v>
      </c>
      <c r="E1933">
        <f t="shared" ca="1" si="357"/>
        <v>23642</v>
      </c>
      <c r="F1933">
        <f ca="1">(60+SUMIF(OFFSET(N1933,-$C1933+1,0,$C1933),"EN",OFFSET(O1933,-$C1933+1,0,$C1933)))*SummonTypeTable!$Q$2</f>
        <v>7820</v>
      </c>
      <c r="G1933" t="str">
        <f ca="1">IF(C1933=1,60*SummonTypeTable!$Q$2-OFFSET(F1933,0,-1),
IF(F1933&lt;&gt;OFFSET(F1933,-1,0),OFFSET(F1933,-1,0)-OFFSET(F1933,0,-1),""))</f>
        <v/>
      </c>
      <c r="H1933" t="str">
        <f ca="1">IF(C1933=1,60*SummonTypeTable!$Q$2/OFFSET(F1933,0,-1),
IF(F1933&lt;&gt;OFFSET(F1933,-1,0),OFFSET(F1933,-1,0)/OFFSET(F1933,0,-1),""))</f>
        <v/>
      </c>
      <c r="I1933">
        <f ca="1">(60+SUMIF(OFFSET(N1933,-$C1933+1,0,$C1933),"EN",OFFSET(O1933,-$C1933+1,0,$C1933))+SUMIF(OFFSET(S1933,-$C1933+1,0,$C1933),"EN",OFFSET(T1933,-$C1933+1,0,$C1933)))*SummonTypeTable!$Q$2</f>
        <v>7820</v>
      </c>
      <c r="J1933" t="str">
        <f ca="1">IF(C1933=1,60*SummonTypeTable!$Q$2-OFFSET(I1933,0,-4),
IF(I1933&lt;&gt;OFFSET(I1933,-1,0),OFFSET(I1933,-1,0)-OFFSET(I1933,0,-4),""))</f>
        <v/>
      </c>
      <c r="K1933" t="str">
        <f ca="1">IF(C1933=1,60*SummonTypeTable!$Q$2/OFFSET(I1933,0,-4),
IF(I1933&lt;&gt;OFFSET(I1933,-1,0),OFFSET(I1933,-1,0)/OFFSET(I1933,0,-4),""))</f>
        <v/>
      </c>
      <c r="L1933" t="str">
        <f t="shared" ca="1" si="359"/>
        <v>cu</v>
      </c>
      <c r="M1933" t="s">
        <v>81</v>
      </c>
      <c r="N1933" t="s">
        <v>147</v>
      </c>
      <c r="O1933">
        <v>11550</v>
      </c>
      <c r="P1933" t="str">
        <f t="shared" si="363"/>
        <v/>
      </c>
      <c r="Q1933" t="str">
        <f t="shared" ca="1" si="358"/>
        <v>cu</v>
      </c>
      <c r="R1933" t="s">
        <v>81</v>
      </c>
      <c r="S1933" t="s">
        <v>147</v>
      </c>
      <c r="T1933">
        <v>5775</v>
      </c>
      <c r="U1933" t="str">
        <f t="shared" ca="1" si="362"/>
        <v>cu</v>
      </c>
      <c r="V1933" t="str">
        <f t="shared" si="364"/>
        <v>GO</v>
      </c>
      <c r="W1933">
        <f t="shared" si="365"/>
        <v>11550</v>
      </c>
      <c r="X1933" t="str">
        <f t="shared" ca="1" si="366"/>
        <v>cu</v>
      </c>
      <c r="Y1933" t="str">
        <f t="shared" si="367"/>
        <v>GO</v>
      </c>
      <c r="Z1933">
        <f t="shared" si="368"/>
        <v>5775</v>
      </c>
    </row>
    <row r="1934" spans="1:26">
      <c r="A1934" t="str">
        <f t="shared" si="360"/>
        <v>rt6</v>
      </c>
      <c r="B1934" t="str">
        <f t="shared" si="361"/>
        <v>루틴6</v>
      </c>
      <c r="C1934">
        <v>229</v>
      </c>
      <c r="D1934">
        <v>200</v>
      </c>
      <c r="E1934">
        <f t="shared" ca="1" si="357"/>
        <v>23842</v>
      </c>
      <c r="F1934">
        <f ca="1">(60+SUMIF(OFFSET(N1934,-$C1934+1,0,$C1934),"EN",OFFSET(O1934,-$C1934+1,0,$C1934)))*SummonTypeTable!$Q$2</f>
        <v>7820</v>
      </c>
      <c r="G1934" t="str">
        <f ca="1">IF(C1934=1,60*SummonTypeTable!$Q$2-OFFSET(F1934,0,-1),
IF(F1934&lt;&gt;OFFSET(F1934,-1,0),OFFSET(F1934,-1,0)-OFFSET(F1934,0,-1),""))</f>
        <v/>
      </c>
      <c r="H1934" t="str">
        <f ca="1">IF(C1934=1,60*SummonTypeTable!$Q$2/OFFSET(F1934,0,-1),
IF(F1934&lt;&gt;OFFSET(F1934,-1,0),OFFSET(F1934,-1,0)/OFFSET(F1934,0,-1),""))</f>
        <v/>
      </c>
      <c r="I1934">
        <f ca="1">(60+SUMIF(OFFSET(N1934,-$C1934+1,0,$C1934),"EN",OFFSET(O1934,-$C1934+1,0,$C1934))+SUMIF(OFFSET(S1934,-$C1934+1,0,$C1934),"EN",OFFSET(T1934,-$C1934+1,0,$C1934)))*SummonTypeTable!$Q$2</f>
        <v>7820</v>
      </c>
      <c r="J1934" t="str">
        <f ca="1">IF(C1934=1,60*SummonTypeTable!$Q$2-OFFSET(I1934,0,-4),
IF(I1934&lt;&gt;OFFSET(I1934,-1,0),OFFSET(I1934,-1,0)-OFFSET(I1934,0,-4),""))</f>
        <v/>
      </c>
      <c r="K1934" t="str">
        <f ca="1">IF(C1934=1,60*SummonTypeTable!$Q$2/OFFSET(I1934,0,-4),
IF(I1934&lt;&gt;OFFSET(I1934,-1,0),OFFSET(I1934,-1,0)/OFFSET(I1934,0,-4),""))</f>
        <v/>
      </c>
      <c r="L1934" t="str">
        <f t="shared" ca="1" si="359"/>
        <v>it</v>
      </c>
      <c r="M1934" t="s">
        <v>139</v>
      </c>
      <c r="N1934" t="s">
        <v>138</v>
      </c>
      <c r="O1934">
        <v>30</v>
      </c>
      <c r="P1934" t="str">
        <f t="shared" si="363"/>
        <v/>
      </c>
      <c r="Q1934" t="str">
        <f t="shared" ca="1" si="358"/>
        <v>cu</v>
      </c>
      <c r="R1934" t="s">
        <v>81</v>
      </c>
      <c r="S1934" t="s">
        <v>147</v>
      </c>
      <c r="T1934">
        <v>5800</v>
      </c>
      <c r="U1934" t="str">
        <f t="shared" ca="1" si="362"/>
        <v>it</v>
      </c>
      <c r="V1934" t="str">
        <f t="shared" si="364"/>
        <v>Cash_sSpellGacha</v>
      </c>
      <c r="W1934">
        <f t="shared" si="365"/>
        <v>30</v>
      </c>
      <c r="X1934" t="str">
        <f t="shared" ca="1" si="366"/>
        <v>cu</v>
      </c>
      <c r="Y1934" t="str">
        <f t="shared" si="367"/>
        <v>GO</v>
      </c>
      <c r="Z1934">
        <f t="shared" si="368"/>
        <v>5800</v>
      </c>
    </row>
    <row r="1935" spans="1:26">
      <c r="A1935" t="str">
        <f t="shared" si="360"/>
        <v>rt6</v>
      </c>
      <c r="B1935" t="str">
        <f t="shared" si="361"/>
        <v>루틴6</v>
      </c>
      <c r="C1935">
        <v>230</v>
      </c>
      <c r="D1935">
        <v>662</v>
      </c>
      <c r="E1935">
        <f t="shared" ca="1" si="357"/>
        <v>24504</v>
      </c>
      <c r="F1935">
        <f ca="1">(60+SUMIF(OFFSET(N1935,-$C1935+1,0,$C1935),"EN",OFFSET(O1935,-$C1935+1,0,$C1935)))*SummonTypeTable!$Q$2</f>
        <v>7820</v>
      </c>
      <c r="G1935" t="str">
        <f ca="1">IF(C1935=1,60*SummonTypeTable!$Q$2-OFFSET(F1935,0,-1),
IF(F1935&lt;&gt;OFFSET(F1935,-1,0),OFFSET(F1935,-1,0)-OFFSET(F1935,0,-1),""))</f>
        <v/>
      </c>
      <c r="H1935" t="str">
        <f ca="1">IF(C1935=1,60*SummonTypeTable!$Q$2/OFFSET(F1935,0,-1),
IF(F1935&lt;&gt;OFFSET(F1935,-1,0),OFFSET(F1935,-1,0)/OFFSET(F1935,0,-1),""))</f>
        <v/>
      </c>
      <c r="I1935">
        <f ca="1">(60+SUMIF(OFFSET(N1935,-$C1935+1,0,$C1935),"EN",OFFSET(O1935,-$C1935+1,0,$C1935))+SUMIF(OFFSET(S1935,-$C1935+1,0,$C1935),"EN",OFFSET(T1935,-$C1935+1,0,$C1935)))*SummonTypeTable!$Q$2</f>
        <v>7820</v>
      </c>
      <c r="J1935" t="str">
        <f ca="1">IF(C1935=1,60*SummonTypeTable!$Q$2-OFFSET(I1935,0,-4),
IF(I1935&lt;&gt;OFFSET(I1935,-1,0),OFFSET(I1935,-1,0)-OFFSET(I1935,0,-4),""))</f>
        <v/>
      </c>
      <c r="K1935" t="str">
        <f ca="1">IF(C1935=1,60*SummonTypeTable!$Q$2/OFFSET(I1935,0,-4),
IF(I1935&lt;&gt;OFFSET(I1935,-1,0),OFFSET(I1935,-1,0)/OFFSET(I1935,0,-4),""))</f>
        <v/>
      </c>
      <c r="L1935" t="str">
        <f t="shared" ca="1" si="359"/>
        <v>cu</v>
      </c>
      <c r="M1935" t="s">
        <v>81</v>
      </c>
      <c r="N1935" t="s">
        <v>153</v>
      </c>
      <c r="O1935">
        <v>39</v>
      </c>
      <c r="P1935" t="str">
        <f t="shared" si="363"/>
        <v/>
      </c>
      <c r="Q1935" t="str">
        <f t="shared" ca="1" si="358"/>
        <v>cu</v>
      </c>
      <c r="R1935" t="s">
        <v>81</v>
      </c>
      <c r="S1935" t="s">
        <v>153</v>
      </c>
      <c r="T1935">
        <v>13</v>
      </c>
      <c r="U1935" t="str">
        <f t="shared" ca="1" si="362"/>
        <v>cu</v>
      </c>
      <c r="V1935" t="str">
        <f t="shared" si="364"/>
        <v>DI</v>
      </c>
      <c r="W1935">
        <f t="shared" si="365"/>
        <v>39</v>
      </c>
      <c r="X1935" t="str">
        <f t="shared" ca="1" si="366"/>
        <v>cu</v>
      </c>
      <c r="Y1935" t="str">
        <f t="shared" si="367"/>
        <v>DI</v>
      </c>
      <c r="Z1935">
        <f t="shared" si="368"/>
        <v>13</v>
      </c>
    </row>
    <row r="1936" spans="1:26">
      <c r="A1936" t="str">
        <f t="shared" si="360"/>
        <v>rt6</v>
      </c>
      <c r="B1936" t="str">
        <f t="shared" si="361"/>
        <v>루틴6</v>
      </c>
      <c r="C1936">
        <v>231</v>
      </c>
      <c r="D1936">
        <v>139</v>
      </c>
      <c r="E1936">
        <f t="shared" ca="1" si="357"/>
        <v>24643</v>
      </c>
      <c r="F1936">
        <f ca="1">(60+SUMIF(OFFSET(N1936,-$C1936+1,0,$C1936),"EN",OFFSET(O1936,-$C1936+1,0,$C1936)))*SummonTypeTable!$Q$2</f>
        <v>7820</v>
      </c>
      <c r="G1936" t="str">
        <f ca="1">IF(C1936=1,60*SummonTypeTable!$Q$2-OFFSET(F1936,0,-1),
IF(F1936&lt;&gt;OFFSET(F1936,-1,0),OFFSET(F1936,-1,0)-OFFSET(F1936,0,-1),""))</f>
        <v/>
      </c>
      <c r="H1936" t="str">
        <f ca="1">IF(C1936=1,60*SummonTypeTable!$Q$2/OFFSET(F1936,0,-1),
IF(F1936&lt;&gt;OFFSET(F1936,-1,0),OFFSET(F1936,-1,0)/OFFSET(F1936,0,-1),""))</f>
        <v/>
      </c>
      <c r="I1936">
        <f ca="1">(60+SUMIF(OFFSET(N1936,-$C1936+1,0,$C1936),"EN",OFFSET(O1936,-$C1936+1,0,$C1936))+SUMIF(OFFSET(S1936,-$C1936+1,0,$C1936),"EN",OFFSET(T1936,-$C1936+1,0,$C1936)))*SummonTypeTable!$Q$2</f>
        <v>7820</v>
      </c>
      <c r="J1936" t="str">
        <f ca="1">IF(C1936=1,60*SummonTypeTable!$Q$2-OFFSET(I1936,0,-4),
IF(I1936&lt;&gt;OFFSET(I1936,-1,0),OFFSET(I1936,-1,0)-OFFSET(I1936,0,-4),""))</f>
        <v/>
      </c>
      <c r="K1936" t="str">
        <f ca="1">IF(C1936=1,60*SummonTypeTable!$Q$2/OFFSET(I1936,0,-4),
IF(I1936&lt;&gt;OFFSET(I1936,-1,0),OFFSET(I1936,-1,0)/OFFSET(I1936,0,-4),""))</f>
        <v/>
      </c>
      <c r="L1936" t="str">
        <f t="shared" ca="1" si="359"/>
        <v>cu</v>
      </c>
      <c r="M1936" t="s">
        <v>81</v>
      </c>
      <c r="N1936" t="s">
        <v>147</v>
      </c>
      <c r="O1936">
        <v>11700</v>
      </c>
      <c r="P1936" t="str">
        <f t="shared" si="363"/>
        <v/>
      </c>
      <c r="Q1936" t="str">
        <f t="shared" ca="1" si="358"/>
        <v>cu</v>
      </c>
      <c r="R1936" t="s">
        <v>81</v>
      </c>
      <c r="S1936" t="s">
        <v>147</v>
      </c>
      <c r="T1936">
        <v>5850</v>
      </c>
      <c r="U1936" t="str">
        <f t="shared" ca="1" si="362"/>
        <v>cu</v>
      </c>
      <c r="V1936" t="str">
        <f t="shared" si="364"/>
        <v>GO</v>
      </c>
      <c r="W1936">
        <f t="shared" si="365"/>
        <v>11700</v>
      </c>
      <c r="X1936" t="str">
        <f t="shared" ca="1" si="366"/>
        <v>cu</v>
      </c>
      <c r="Y1936" t="str">
        <f t="shared" si="367"/>
        <v>GO</v>
      </c>
      <c r="Z1936">
        <f t="shared" si="368"/>
        <v>5850</v>
      </c>
    </row>
    <row r="1937" spans="1:26">
      <c r="A1937" t="str">
        <f t="shared" si="360"/>
        <v>rt6</v>
      </c>
      <c r="B1937" t="str">
        <f t="shared" si="361"/>
        <v>루틴6</v>
      </c>
      <c r="C1937">
        <v>232</v>
      </c>
      <c r="D1937">
        <v>258</v>
      </c>
      <c r="E1937">
        <f t="shared" ca="1" si="357"/>
        <v>24901</v>
      </c>
      <c r="F1937">
        <f ca="1">(60+SUMIF(OFFSET(N1937,-$C1937+1,0,$C1937),"EN",OFFSET(O1937,-$C1937+1,0,$C1937)))*SummonTypeTable!$Q$2</f>
        <v>7820</v>
      </c>
      <c r="G1937" t="str">
        <f ca="1">IF(C1937=1,60*SummonTypeTable!$Q$2-OFFSET(F1937,0,-1),
IF(F1937&lt;&gt;OFFSET(F1937,-1,0),OFFSET(F1937,-1,0)-OFFSET(F1937,0,-1),""))</f>
        <v/>
      </c>
      <c r="H1937" t="str">
        <f ca="1">IF(C1937=1,60*SummonTypeTable!$Q$2/OFFSET(F1937,0,-1),
IF(F1937&lt;&gt;OFFSET(F1937,-1,0),OFFSET(F1937,-1,0)/OFFSET(F1937,0,-1),""))</f>
        <v/>
      </c>
      <c r="I1937">
        <f ca="1">(60+SUMIF(OFFSET(N1937,-$C1937+1,0,$C1937),"EN",OFFSET(O1937,-$C1937+1,0,$C1937))+SUMIF(OFFSET(S1937,-$C1937+1,0,$C1937),"EN",OFFSET(T1937,-$C1937+1,0,$C1937)))*SummonTypeTable!$Q$2</f>
        <v>7820</v>
      </c>
      <c r="J1937" t="str">
        <f ca="1">IF(C1937=1,60*SummonTypeTable!$Q$2-OFFSET(I1937,0,-4),
IF(I1937&lt;&gt;OFFSET(I1937,-1,0),OFFSET(I1937,-1,0)-OFFSET(I1937,0,-4),""))</f>
        <v/>
      </c>
      <c r="K1937" t="str">
        <f ca="1">IF(C1937=1,60*SummonTypeTable!$Q$2/OFFSET(I1937,0,-4),
IF(I1937&lt;&gt;OFFSET(I1937,-1,0),OFFSET(I1937,-1,0)/OFFSET(I1937,0,-4),""))</f>
        <v/>
      </c>
      <c r="L1937" t="str">
        <f t="shared" ca="1" si="359"/>
        <v>it</v>
      </c>
      <c r="M1937" t="s">
        <v>139</v>
      </c>
      <c r="N1937" t="s">
        <v>140</v>
      </c>
      <c r="O1937">
        <v>3</v>
      </c>
      <c r="P1937" t="str">
        <f t="shared" si="363"/>
        <v/>
      </c>
      <c r="Q1937" t="str">
        <f t="shared" ca="1" si="358"/>
        <v>cu</v>
      </c>
      <c r="R1937" t="s">
        <v>81</v>
      </c>
      <c r="S1937" t="s">
        <v>147</v>
      </c>
      <c r="T1937">
        <v>5875</v>
      </c>
      <c r="U1937" t="str">
        <f t="shared" ca="1" si="362"/>
        <v>it</v>
      </c>
      <c r="V1937" t="str">
        <f t="shared" si="364"/>
        <v>Cash_sCharacterGacha</v>
      </c>
      <c r="W1937">
        <f t="shared" si="365"/>
        <v>3</v>
      </c>
      <c r="X1937" t="str">
        <f t="shared" ca="1" si="366"/>
        <v>cu</v>
      </c>
      <c r="Y1937" t="str">
        <f t="shared" si="367"/>
        <v>GO</v>
      </c>
      <c r="Z1937">
        <f t="shared" si="368"/>
        <v>5875</v>
      </c>
    </row>
    <row r="1938" spans="1:26">
      <c r="A1938" t="str">
        <f t="shared" si="360"/>
        <v>rt6</v>
      </c>
      <c r="B1938" t="str">
        <f t="shared" si="361"/>
        <v>루틴6</v>
      </c>
      <c r="C1938">
        <v>233</v>
      </c>
      <c r="D1938">
        <v>643</v>
      </c>
      <c r="E1938">
        <f t="shared" ca="1" si="357"/>
        <v>25544</v>
      </c>
      <c r="F1938">
        <f ca="1">(60+SUMIF(OFFSET(N1938,-$C1938+1,0,$C1938),"EN",OFFSET(O1938,-$C1938+1,0,$C1938)))*SummonTypeTable!$Q$2</f>
        <v>8173.333333333333</v>
      </c>
      <c r="G1938">
        <f ca="1">IF(C1938=1,60*SummonTypeTable!$Q$2-OFFSET(F1938,0,-1),
IF(F1938&lt;&gt;OFFSET(F1938,-1,0),OFFSET(F1938,-1,0)-OFFSET(F1938,0,-1),""))</f>
        <v>-17724</v>
      </c>
      <c r="H1938">
        <f ca="1">IF(C1938=1,60*SummonTypeTable!$Q$2/OFFSET(F1938,0,-1),
IF(F1938&lt;&gt;OFFSET(F1938,-1,0),OFFSET(F1938,-1,0)/OFFSET(F1938,0,-1),""))</f>
        <v>0.30613842781083622</v>
      </c>
      <c r="I1938">
        <f ca="1">(60+SUMIF(OFFSET(N1938,-$C1938+1,0,$C1938),"EN",OFFSET(O1938,-$C1938+1,0,$C1938))+SUMIF(OFFSET(S1938,-$C1938+1,0,$C1938),"EN",OFFSET(T1938,-$C1938+1,0,$C1938)))*SummonTypeTable!$Q$2</f>
        <v>8173.333333333333</v>
      </c>
      <c r="J1938">
        <f ca="1">IF(C1938=1,60*SummonTypeTable!$Q$2-OFFSET(I1938,0,-4),
IF(I1938&lt;&gt;OFFSET(I1938,-1,0),OFFSET(I1938,-1,0)-OFFSET(I1938,0,-4),""))</f>
        <v>-17724</v>
      </c>
      <c r="K1938">
        <f ca="1">IF(C1938=1,60*SummonTypeTable!$Q$2/OFFSET(I1938,0,-4),
IF(I1938&lt;&gt;OFFSET(I1938,-1,0),OFFSET(I1938,-1,0)/OFFSET(I1938,0,-4),""))</f>
        <v>0.30613842781083622</v>
      </c>
      <c r="L1938" t="str">
        <f t="shared" ca="1" si="359"/>
        <v>cu</v>
      </c>
      <c r="M1938" t="s">
        <v>81</v>
      </c>
      <c r="N1938" t="s">
        <v>146</v>
      </c>
      <c r="O1938">
        <v>530</v>
      </c>
      <c r="P1938" t="str">
        <f t="shared" si="363"/>
        <v>에너지너무많음</v>
      </c>
      <c r="Q1938" t="str">
        <f t="shared" ca="1" si="358"/>
        <v>cu</v>
      </c>
      <c r="R1938" t="s">
        <v>81</v>
      </c>
      <c r="S1938" t="s">
        <v>147</v>
      </c>
      <c r="T1938">
        <v>5900</v>
      </c>
      <c r="U1938" t="str">
        <f t="shared" ca="1" si="362"/>
        <v>cu</v>
      </c>
      <c r="V1938" t="str">
        <f t="shared" si="364"/>
        <v>EN</v>
      </c>
      <c r="W1938">
        <f t="shared" si="365"/>
        <v>530</v>
      </c>
      <c r="X1938" t="str">
        <f t="shared" ca="1" si="366"/>
        <v>cu</v>
      </c>
      <c r="Y1938" t="str">
        <f t="shared" si="367"/>
        <v>GO</v>
      </c>
      <c r="Z1938">
        <f t="shared" si="368"/>
        <v>5900</v>
      </c>
    </row>
    <row r="1939" spans="1:26">
      <c r="A1939" t="str">
        <f t="shared" si="360"/>
        <v>rt6</v>
      </c>
      <c r="B1939" t="str">
        <f t="shared" si="361"/>
        <v>루틴6</v>
      </c>
      <c r="C1939">
        <v>234</v>
      </c>
      <c r="D1939">
        <v>150</v>
      </c>
      <c r="E1939">
        <f t="shared" ca="1" si="357"/>
        <v>25694</v>
      </c>
      <c r="F1939">
        <f ca="1">(60+SUMIF(OFFSET(N1939,-$C1939+1,0,$C1939),"EN",OFFSET(O1939,-$C1939+1,0,$C1939)))*SummonTypeTable!$Q$2</f>
        <v>8173.333333333333</v>
      </c>
      <c r="G1939" t="str">
        <f ca="1">IF(C1939=1,60*SummonTypeTable!$Q$2-OFFSET(F1939,0,-1),
IF(F1939&lt;&gt;OFFSET(F1939,-1,0),OFFSET(F1939,-1,0)-OFFSET(F1939,0,-1),""))</f>
        <v/>
      </c>
      <c r="H1939" t="str">
        <f ca="1">IF(C1939=1,60*SummonTypeTable!$Q$2/OFFSET(F1939,0,-1),
IF(F1939&lt;&gt;OFFSET(F1939,-1,0),OFFSET(F1939,-1,0)/OFFSET(F1939,0,-1),""))</f>
        <v/>
      </c>
      <c r="I1939">
        <f ca="1">(60+SUMIF(OFFSET(N1939,-$C1939+1,0,$C1939),"EN",OFFSET(O1939,-$C1939+1,0,$C1939))+SUMIF(OFFSET(S1939,-$C1939+1,0,$C1939),"EN",OFFSET(T1939,-$C1939+1,0,$C1939)))*SummonTypeTable!$Q$2</f>
        <v>8173.333333333333</v>
      </c>
      <c r="J1939" t="str">
        <f ca="1">IF(C1939=1,60*SummonTypeTable!$Q$2-OFFSET(I1939,0,-4),
IF(I1939&lt;&gt;OFFSET(I1939,-1,0),OFFSET(I1939,-1,0)-OFFSET(I1939,0,-4),""))</f>
        <v/>
      </c>
      <c r="K1939" t="str">
        <f ca="1">IF(C1939=1,60*SummonTypeTable!$Q$2/OFFSET(I1939,0,-4),
IF(I1939&lt;&gt;OFFSET(I1939,-1,0),OFFSET(I1939,-1,0)/OFFSET(I1939,0,-4),""))</f>
        <v/>
      </c>
      <c r="L1939" t="str">
        <f t="shared" ca="1" si="359"/>
        <v>cu</v>
      </c>
      <c r="M1939" t="s">
        <v>81</v>
      </c>
      <c r="N1939" t="s">
        <v>147</v>
      </c>
      <c r="O1939">
        <v>11850</v>
      </c>
      <c r="P1939" t="str">
        <f t="shared" si="363"/>
        <v/>
      </c>
      <c r="Q1939" t="str">
        <f t="shared" ca="1" si="358"/>
        <v>cu</v>
      </c>
      <c r="R1939" t="s">
        <v>81</v>
      </c>
      <c r="S1939" t="s">
        <v>147</v>
      </c>
      <c r="T1939">
        <v>5925</v>
      </c>
      <c r="U1939" t="str">
        <f t="shared" ca="1" si="362"/>
        <v>cu</v>
      </c>
      <c r="V1939" t="str">
        <f t="shared" si="364"/>
        <v>GO</v>
      </c>
      <c r="W1939">
        <f t="shared" si="365"/>
        <v>11850</v>
      </c>
      <c r="X1939" t="str">
        <f t="shared" ca="1" si="366"/>
        <v>cu</v>
      </c>
      <c r="Y1939" t="str">
        <f t="shared" si="367"/>
        <v>GO</v>
      </c>
      <c r="Z1939">
        <f t="shared" si="368"/>
        <v>5925</v>
      </c>
    </row>
    <row r="1940" spans="1:26">
      <c r="A1940" t="str">
        <f t="shared" si="360"/>
        <v>rt6</v>
      </c>
      <c r="B1940" t="str">
        <f t="shared" si="361"/>
        <v>루틴6</v>
      </c>
      <c r="C1940">
        <v>235</v>
      </c>
      <c r="D1940">
        <v>200</v>
      </c>
      <c r="E1940">
        <f t="shared" ca="1" si="357"/>
        <v>25894</v>
      </c>
      <c r="F1940">
        <f ca="1">(60+SUMIF(OFFSET(N1940,-$C1940+1,0,$C1940),"EN",OFFSET(O1940,-$C1940+1,0,$C1940)))*SummonTypeTable!$Q$2</f>
        <v>8173.333333333333</v>
      </c>
      <c r="G1940" t="str">
        <f ca="1">IF(C1940=1,60*SummonTypeTable!$Q$2-OFFSET(F1940,0,-1),
IF(F1940&lt;&gt;OFFSET(F1940,-1,0),OFFSET(F1940,-1,0)-OFFSET(F1940,0,-1),""))</f>
        <v/>
      </c>
      <c r="H1940" t="str">
        <f ca="1">IF(C1940=1,60*SummonTypeTable!$Q$2/OFFSET(F1940,0,-1),
IF(F1940&lt;&gt;OFFSET(F1940,-1,0),OFFSET(F1940,-1,0)/OFFSET(F1940,0,-1),""))</f>
        <v/>
      </c>
      <c r="I1940">
        <f ca="1">(60+SUMIF(OFFSET(N1940,-$C1940+1,0,$C1940),"EN",OFFSET(O1940,-$C1940+1,0,$C1940))+SUMIF(OFFSET(S1940,-$C1940+1,0,$C1940),"EN",OFFSET(T1940,-$C1940+1,0,$C1940)))*SummonTypeTable!$Q$2</f>
        <v>8173.333333333333</v>
      </c>
      <c r="J1940" t="str">
        <f ca="1">IF(C1940=1,60*SummonTypeTable!$Q$2-OFFSET(I1940,0,-4),
IF(I1940&lt;&gt;OFFSET(I1940,-1,0),OFFSET(I1940,-1,0)-OFFSET(I1940,0,-4),""))</f>
        <v/>
      </c>
      <c r="K1940" t="str">
        <f ca="1">IF(C1940=1,60*SummonTypeTable!$Q$2/OFFSET(I1940,0,-4),
IF(I1940&lt;&gt;OFFSET(I1940,-1,0),OFFSET(I1940,-1,0)/OFFSET(I1940,0,-4),""))</f>
        <v/>
      </c>
      <c r="L1940" t="str">
        <f t="shared" ca="1" si="359"/>
        <v>it</v>
      </c>
      <c r="M1940" t="s">
        <v>139</v>
      </c>
      <c r="N1940" t="s">
        <v>158</v>
      </c>
      <c r="O1940">
        <v>3</v>
      </c>
      <c r="P1940" t="str">
        <f t="shared" si="363"/>
        <v/>
      </c>
      <c r="Q1940" t="str">
        <f t="shared" ca="1" si="358"/>
        <v>cu</v>
      </c>
      <c r="R1940" t="s">
        <v>81</v>
      </c>
      <c r="S1940" t="s">
        <v>147</v>
      </c>
      <c r="T1940">
        <v>5950</v>
      </c>
      <c r="U1940" t="str">
        <f t="shared" ca="1" si="362"/>
        <v>it</v>
      </c>
      <c r="V1940" t="str">
        <f t="shared" si="364"/>
        <v>Cash_sEquipGacha</v>
      </c>
      <c r="W1940">
        <f t="shared" si="365"/>
        <v>3</v>
      </c>
      <c r="X1940" t="str">
        <f t="shared" ca="1" si="366"/>
        <v>cu</v>
      </c>
      <c r="Y1940" t="str">
        <f t="shared" si="367"/>
        <v>GO</v>
      </c>
      <c r="Z1940">
        <f t="shared" si="368"/>
        <v>5950</v>
      </c>
    </row>
    <row r="1941" spans="1:26">
      <c r="A1941" t="str">
        <f t="shared" si="360"/>
        <v>rt6</v>
      </c>
      <c r="B1941" t="str">
        <f t="shared" si="361"/>
        <v>루틴6</v>
      </c>
      <c r="C1941">
        <v>236</v>
      </c>
      <c r="D1941">
        <v>718</v>
      </c>
      <c r="E1941">
        <f t="shared" ca="1" si="357"/>
        <v>26612</v>
      </c>
      <c r="F1941">
        <f ca="1">(60+SUMIF(OFFSET(N1941,-$C1941+1,0,$C1941),"EN",OFFSET(O1941,-$C1941+1,0,$C1941)))*SummonTypeTable!$Q$2</f>
        <v>8550</v>
      </c>
      <c r="G1941">
        <f ca="1">IF(C1941=1,60*SummonTypeTable!$Q$2-OFFSET(F1941,0,-1),
IF(F1941&lt;&gt;OFFSET(F1941,-1,0),OFFSET(F1941,-1,0)-OFFSET(F1941,0,-1),""))</f>
        <v>-18438.666666666668</v>
      </c>
      <c r="H1941">
        <f ca="1">IF(C1941=1,60*SummonTypeTable!$Q$2/OFFSET(F1941,0,-1),
IF(F1941&lt;&gt;OFFSET(F1941,-1,0),OFFSET(F1941,-1,0)/OFFSET(F1941,0,-1),""))</f>
        <v>0.30712961571221004</v>
      </c>
      <c r="I1941">
        <f ca="1">(60+SUMIF(OFFSET(N1941,-$C1941+1,0,$C1941),"EN",OFFSET(O1941,-$C1941+1,0,$C1941))+SUMIF(OFFSET(S1941,-$C1941+1,0,$C1941),"EN",OFFSET(T1941,-$C1941+1,0,$C1941)))*SummonTypeTable!$Q$2</f>
        <v>8550</v>
      </c>
      <c r="J1941">
        <f ca="1">IF(C1941=1,60*SummonTypeTable!$Q$2-OFFSET(I1941,0,-4),
IF(I1941&lt;&gt;OFFSET(I1941,-1,0),OFFSET(I1941,-1,0)-OFFSET(I1941,0,-4),""))</f>
        <v>-18438.666666666668</v>
      </c>
      <c r="K1941">
        <f ca="1">IF(C1941=1,60*SummonTypeTable!$Q$2/OFFSET(I1941,0,-4),
IF(I1941&lt;&gt;OFFSET(I1941,-1,0),OFFSET(I1941,-1,0)/OFFSET(I1941,0,-4),""))</f>
        <v>0.30712961571221004</v>
      </c>
      <c r="L1941" t="str">
        <f t="shared" ca="1" si="359"/>
        <v>cu</v>
      </c>
      <c r="M1941" t="s">
        <v>81</v>
      </c>
      <c r="N1941" t="s">
        <v>146</v>
      </c>
      <c r="O1941">
        <v>565</v>
      </c>
      <c r="P1941" t="str">
        <f t="shared" si="363"/>
        <v>에너지너무많음</v>
      </c>
      <c r="Q1941" t="str">
        <f t="shared" ca="1" si="358"/>
        <v>cu</v>
      </c>
      <c r="R1941" t="s">
        <v>81</v>
      </c>
      <c r="S1941" t="s">
        <v>147</v>
      </c>
      <c r="T1941">
        <v>5975</v>
      </c>
      <c r="U1941" t="str">
        <f t="shared" ca="1" si="362"/>
        <v>cu</v>
      </c>
      <c r="V1941" t="str">
        <f t="shared" si="364"/>
        <v>EN</v>
      </c>
      <c r="W1941">
        <f t="shared" si="365"/>
        <v>565</v>
      </c>
      <c r="X1941" t="str">
        <f t="shared" ca="1" si="366"/>
        <v>cu</v>
      </c>
      <c r="Y1941" t="str">
        <f t="shared" si="367"/>
        <v>GO</v>
      </c>
      <c r="Z1941">
        <f t="shared" si="368"/>
        <v>5975</v>
      </c>
    </row>
    <row r="1942" spans="1:26">
      <c r="A1942" t="str">
        <f t="shared" si="360"/>
        <v>rt6</v>
      </c>
      <c r="B1942" t="str">
        <f t="shared" si="361"/>
        <v>루틴6</v>
      </c>
      <c r="C1942">
        <v>237</v>
      </c>
      <c r="D1942">
        <v>138</v>
      </c>
      <c r="E1942">
        <f t="shared" ca="1" si="357"/>
        <v>26750</v>
      </c>
      <c r="F1942">
        <f ca="1">(60+SUMIF(OFFSET(N1942,-$C1942+1,0,$C1942),"EN",OFFSET(O1942,-$C1942+1,0,$C1942)))*SummonTypeTable!$Q$2</f>
        <v>8550</v>
      </c>
      <c r="G1942" t="str">
        <f ca="1">IF(C1942=1,60*SummonTypeTable!$Q$2-OFFSET(F1942,0,-1),
IF(F1942&lt;&gt;OFFSET(F1942,-1,0),OFFSET(F1942,-1,0)-OFFSET(F1942,0,-1),""))</f>
        <v/>
      </c>
      <c r="H1942" t="str">
        <f ca="1">IF(C1942=1,60*SummonTypeTable!$Q$2/OFFSET(F1942,0,-1),
IF(F1942&lt;&gt;OFFSET(F1942,-1,0),OFFSET(F1942,-1,0)/OFFSET(F1942,0,-1),""))</f>
        <v/>
      </c>
      <c r="I1942">
        <f ca="1">(60+SUMIF(OFFSET(N1942,-$C1942+1,0,$C1942),"EN",OFFSET(O1942,-$C1942+1,0,$C1942))+SUMIF(OFFSET(S1942,-$C1942+1,0,$C1942),"EN",OFFSET(T1942,-$C1942+1,0,$C1942)))*SummonTypeTable!$Q$2</f>
        <v>8550</v>
      </c>
      <c r="J1942" t="str">
        <f ca="1">IF(C1942=1,60*SummonTypeTable!$Q$2-OFFSET(I1942,0,-4),
IF(I1942&lt;&gt;OFFSET(I1942,-1,0),OFFSET(I1942,-1,0)-OFFSET(I1942,0,-4),""))</f>
        <v/>
      </c>
      <c r="K1942" t="str">
        <f ca="1">IF(C1942=1,60*SummonTypeTable!$Q$2/OFFSET(I1942,0,-4),
IF(I1942&lt;&gt;OFFSET(I1942,-1,0),OFFSET(I1942,-1,0)/OFFSET(I1942,0,-4),""))</f>
        <v/>
      </c>
      <c r="L1942" t="str">
        <f t="shared" ca="1" si="359"/>
        <v>cu</v>
      </c>
      <c r="M1942" t="s">
        <v>81</v>
      </c>
      <c r="N1942" t="s">
        <v>147</v>
      </c>
      <c r="O1942">
        <v>12000</v>
      </c>
      <c r="P1942" t="str">
        <f t="shared" si="363"/>
        <v/>
      </c>
      <c r="Q1942" t="str">
        <f t="shared" ca="1" si="358"/>
        <v>cu</v>
      </c>
      <c r="R1942" t="s">
        <v>81</v>
      </c>
      <c r="S1942" t="s">
        <v>147</v>
      </c>
      <c r="T1942">
        <v>6000</v>
      </c>
      <c r="U1942" t="str">
        <f t="shared" ca="1" si="362"/>
        <v>cu</v>
      </c>
      <c r="V1942" t="str">
        <f t="shared" si="364"/>
        <v>GO</v>
      </c>
      <c r="W1942">
        <f t="shared" si="365"/>
        <v>12000</v>
      </c>
      <c r="X1942" t="str">
        <f t="shared" ca="1" si="366"/>
        <v>cu</v>
      </c>
      <c r="Y1942" t="str">
        <f t="shared" si="367"/>
        <v>GO</v>
      </c>
      <c r="Z1942">
        <f t="shared" si="368"/>
        <v>6000</v>
      </c>
    </row>
    <row r="1943" spans="1:26">
      <c r="A1943" t="str">
        <f t="shared" si="360"/>
        <v>rt6</v>
      </c>
      <c r="B1943" t="str">
        <f t="shared" si="361"/>
        <v>루틴6</v>
      </c>
      <c r="C1943">
        <v>238</v>
      </c>
      <c r="D1943">
        <v>195</v>
      </c>
      <c r="E1943">
        <f t="shared" ca="1" si="357"/>
        <v>26945</v>
      </c>
      <c r="F1943">
        <f ca="1">(60+SUMIF(OFFSET(N1943,-$C1943+1,0,$C1943),"EN",OFFSET(O1943,-$C1943+1,0,$C1943)))*SummonTypeTable!$Q$2</f>
        <v>8550</v>
      </c>
      <c r="G1943" t="str">
        <f ca="1">IF(C1943=1,60*SummonTypeTable!$Q$2-OFFSET(F1943,0,-1),
IF(F1943&lt;&gt;OFFSET(F1943,-1,0),OFFSET(F1943,-1,0)-OFFSET(F1943,0,-1),""))</f>
        <v/>
      </c>
      <c r="H1943" t="str">
        <f ca="1">IF(C1943=1,60*SummonTypeTable!$Q$2/OFFSET(F1943,0,-1),
IF(F1943&lt;&gt;OFFSET(F1943,-1,0),OFFSET(F1943,-1,0)/OFFSET(F1943,0,-1),""))</f>
        <v/>
      </c>
      <c r="I1943">
        <f ca="1">(60+SUMIF(OFFSET(N1943,-$C1943+1,0,$C1943),"EN",OFFSET(O1943,-$C1943+1,0,$C1943))+SUMIF(OFFSET(S1943,-$C1943+1,0,$C1943),"EN",OFFSET(T1943,-$C1943+1,0,$C1943)))*SummonTypeTable!$Q$2</f>
        <v>8550</v>
      </c>
      <c r="J1943" t="str">
        <f ca="1">IF(C1943=1,60*SummonTypeTable!$Q$2-OFFSET(I1943,0,-4),
IF(I1943&lt;&gt;OFFSET(I1943,-1,0),OFFSET(I1943,-1,0)-OFFSET(I1943,0,-4),""))</f>
        <v/>
      </c>
      <c r="K1943" t="str">
        <f ca="1">IF(C1943=1,60*SummonTypeTable!$Q$2/OFFSET(I1943,0,-4),
IF(I1943&lt;&gt;OFFSET(I1943,-1,0),OFFSET(I1943,-1,0)/OFFSET(I1943,0,-4),""))</f>
        <v/>
      </c>
      <c r="L1943" t="str">
        <f t="shared" ca="1" si="359"/>
        <v>it</v>
      </c>
      <c r="M1943" t="s">
        <v>139</v>
      </c>
      <c r="N1943" t="s">
        <v>140</v>
      </c>
      <c r="O1943">
        <v>10</v>
      </c>
      <c r="P1943" t="str">
        <f t="shared" si="363"/>
        <v/>
      </c>
      <c r="Q1943" t="str">
        <f t="shared" ca="1" si="358"/>
        <v>cu</v>
      </c>
      <c r="R1943" t="s">
        <v>81</v>
      </c>
      <c r="S1943" t="s">
        <v>147</v>
      </c>
      <c r="T1943">
        <v>6025</v>
      </c>
      <c r="U1943" t="str">
        <f t="shared" ca="1" si="362"/>
        <v>it</v>
      </c>
      <c r="V1943" t="str">
        <f t="shared" si="364"/>
        <v>Cash_sCharacterGacha</v>
      </c>
      <c r="W1943">
        <f t="shared" si="365"/>
        <v>10</v>
      </c>
      <c r="X1943" t="str">
        <f t="shared" ca="1" si="366"/>
        <v>cu</v>
      </c>
      <c r="Y1943" t="str">
        <f t="shared" si="367"/>
        <v>GO</v>
      </c>
      <c r="Z1943">
        <f t="shared" si="368"/>
        <v>6025</v>
      </c>
    </row>
    <row r="1944" spans="1:26">
      <c r="A1944" t="str">
        <f t="shared" si="360"/>
        <v>rt6</v>
      </c>
      <c r="B1944" t="str">
        <f t="shared" si="361"/>
        <v>루틴6</v>
      </c>
      <c r="C1944">
        <v>239</v>
      </c>
      <c r="D1944">
        <v>225</v>
      </c>
      <c r="E1944">
        <f t="shared" ca="1" si="357"/>
        <v>27170</v>
      </c>
      <c r="F1944">
        <f ca="1">(60+SUMIF(OFFSET(N1944,-$C1944+1,0,$C1944),"EN",OFFSET(O1944,-$C1944+1,0,$C1944)))*SummonTypeTable!$Q$2</f>
        <v>8550</v>
      </c>
      <c r="G1944" t="str">
        <f ca="1">IF(C1944=1,60*SummonTypeTable!$Q$2-OFFSET(F1944,0,-1),
IF(F1944&lt;&gt;OFFSET(F1944,-1,0),OFFSET(F1944,-1,0)-OFFSET(F1944,0,-1),""))</f>
        <v/>
      </c>
      <c r="H1944" t="str">
        <f ca="1">IF(C1944=1,60*SummonTypeTable!$Q$2/OFFSET(F1944,0,-1),
IF(F1944&lt;&gt;OFFSET(F1944,-1,0),OFFSET(F1944,-1,0)/OFFSET(F1944,0,-1),""))</f>
        <v/>
      </c>
      <c r="I1944">
        <f ca="1">(60+SUMIF(OFFSET(N1944,-$C1944+1,0,$C1944),"EN",OFFSET(O1944,-$C1944+1,0,$C1944))+SUMIF(OFFSET(S1944,-$C1944+1,0,$C1944),"EN",OFFSET(T1944,-$C1944+1,0,$C1944)))*SummonTypeTable!$Q$2</f>
        <v>8550</v>
      </c>
      <c r="J1944" t="str">
        <f ca="1">IF(C1944=1,60*SummonTypeTable!$Q$2-OFFSET(I1944,0,-4),
IF(I1944&lt;&gt;OFFSET(I1944,-1,0),OFFSET(I1944,-1,0)-OFFSET(I1944,0,-4),""))</f>
        <v/>
      </c>
      <c r="K1944" t="str">
        <f ca="1">IF(C1944=1,60*SummonTypeTable!$Q$2/OFFSET(I1944,0,-4),
IF(I1944&lt;&gt;OFFSET(I1944,-1,0),OFFSET(I1944,-1,0)/OFFSET(I1944,0,-4),""))</f>
        <v/>
      </c>
      <c r="L1944" t="str">
        <f t="shared" ca="1" si="359"/>
        <v>cu</v>
      </c>
      <c r="M1944" t="s">
        <v>81</v>
      </c>
      <c r="N1944" t="s">
        <v>147</v>
      </c>
      <c r="O1944">
        <v>12100</v>
      </c>
      <c r="P1944" t="str">
        <f t="shared" si="363"/>
        <v/>
      </c>
      <c r="Q1944" t="str">
        <f t="shared" ca="1" si="358"/>
        <v>cu</v>
      </c>
      <c r="R1944" t="s">
        <v>81</v>
      </c>
      <c r="S1944" t="s">
        <v>147</v>
      </c>
      <c r="T1944">
        <v>6050</v>
      </c>
      <c r="U1944" t="str">
        <f t="shared" ca="1" si="362"/>
        <v>cu</v>
      </c>
      <c r="V1944" t="str">
        <f t="shared" si="364"/>
        <v>GO</v>
      </c>
      <c r="W1944">
        <f t="shared" si="365"/>
        <v>12100</v>
      </c>
      <c r="X1944" t="str">
        <f t="shared" ca="1" si="366"/>
        <v>cu</v>
      </c>
      <c r="Y1944" t="str">
        <f t="shared" si="367"/>
        <v>GO</v>
      </c>
      <c r="Z1944">
        <f t="shared" si="368"/>
        <v>6050</v>
      </c>
    </row>
    <row r="1945" spans="1:26">
      <c r="A1945" t="str">
        <f t="shared" si="360"/>
        <v>rt6</v>
      </c>
      <c r="B1945" t="str">
        <f t="shared" si="361"/>
        <v>루틴6</v>
      </c>
      <c r="C1945">
        <v>240</v>
      </c>
      <c r="D1945">
        <v>538</v>
      </c>
      <c r="E1945">
        <f t="shared" ca="1" si="357"/>
        <v>27708</v>
      </c>
      <c r="F1945">
        <f ca="1">(60+SUMIF(OFFSET(N1945,-$C1945+1,0,$C1945),"EN",OFFSET(O1945,-$C1945+1,0,$C1945)))*SummonTypeTable!$Q$2</f>
        <v>8950</v>
      </c>
      <c r="G1945">
        <f ca="1">IF(C1945=1,60*SummonTypeTable!$Q$2-OFFSET(F1945,0,-1),
IF(F1945&lt;&gt;OFFSET(F1945,-1,0),OFFSET(F1945,-1,0)-OFFSET(F1945,0,-1),""))</f>
        <v>-19158</v>
      </c>
      <c r="H1945">
        <f ca="1">IF(C1945=1,60*SummonTypeTable!$Q$2/OFFSET(F1945,0,-1),
IF(F1945&lt;&gt;OFFSET(F1945,-1,0),OFFSET(F1945,-1,0)/OFFSET(F1945,0,-1),""))</f>
        <v>0.30857514075357295</v>
      </c>
      <c r="I1945">
        <f ca="1">(60+SUMIF(OFFSET(N1945,-$C1945+1,0,$C1945),"EN",OFFSET(O1945,-$C1945+1,0,$C1945))+SUMIF(OFFSET(S1945,-$C1945+1,0,$C1945),"EN",OFFSET(T1945,-$C1945+1,0,$C1945)))*SummonTypeTable!$Q$2</f>
        <v>8950</v>
      </c>
      <c r="J1945">
        <f ca="1">IF(C1945=1,60*SummonTypeTable!$Q$2-OFFSET(I1945,0,-4),
IF(I1945&lt;&gt;OFFSET(I1945,-1,0),OFFSET(I1945,-1,0)-OFFSET(I1945,0,-4),""))</f>
        <v>-19158</v>
      </c>
      <c r="K1945">
        <f ca="1">IF(C1945=1,60*SummonTypeTable!$Q$2/OFFSET(I1945,0,-4),
IF(I1945&lt;&gt;OFFSET(I1945,-1,0),OFFSET(I1945,-1,0)/OFFSET(I1945,0,-4),""))</f>
        <v>0.30857514075357295</v>
      </c>
      <c r="L1945" t="str">
        <f t="shared" ca="1" si="359"/>
        <v>cu</v>
      </c>
      <c r="M1945" t="s">
        <v>81</v>
      </c>
      <c r="N1945" t="s">
        <v>146</v>
      </c>
      <c r="O1945">
        <v>600</v>
      </c>
      <c r="P1945" t="str">
        <f t="shared" si="363"/>
        <v>에너지너무많음</v>
      </c>
      <c r="Q1945" t="str">
        <f t="shared" ref="Q1945:Q2008" ca="1" si="369">IF(ISBLANK(R1945),"",
VLOOKUP(R1945,OFFSET(INDIRECT("$A:$B"),0,MATCH(R$1&amp;"_Verify",INDIRECT("$1:$1"),0)-1),2,0)
)</f>
        <v>cu</v>
      </c>
      <c r="R1945" t="s">
        <v>81</v>
      </c>
      <c r="S1945" t="s">
        <v>147</v>
      </c>
      <c r="T1945">
        <v>6075</v>
      </c>
      <c r="U1945" t="str">
        <f t="shared" ca="1" si="362"/>
        <v>cu</v>
      </c>
      <c r="V1945" t="str">
        <f t="shared" si="364"/>
        <v>EN</v>
      </c>
      <c r="W1945">
        <f t="shared" si="365"/>
        <v>600</v>
      </c>
      <c r="X1945" t="str">
        <f t="shared" ca="1" si="366"/>
        <v>cu</v>
      </c>
      <c r="Y1945" t="str">
        <f t="shared" si="367"/>
        <v>GO</v>
      </c>
      <c r="Z1945">
        <f t="shared" si="368"/>
        <v>6075</v>
      </c>
    </row>
    <row r="1946" spans="1:26">
      <c r="A1946" t="str">
        <f t="shared" si="360"/>
        <v>rt6</v>
      </c>
      <c r="B1946" t="str">
        <f t="shared" si="361"/>
        <v>루틴6</v>
      </c>
      <c r="C1946">
        <v>241</v>
      </c>
      <c r="D1946">
        <v>92</v>
      </c>
      <c r="E1946">
        <f t="shared" ca="1" si="357"/>
        <v>27800</v>
      </c>
      <c r="F1946">
        <f ca="1">(60+SUMIF(OFFSET(N1946,-$C1946+1,0,$C1946),"EN",OFFSET(O1946,-$C1946+1,0,$C1946)))*SummonTypeTable!$Q$2</f>
        <v>8950</v>
      </c>
      <c r="G1946" t="str">
        <f ca="1">IF(C1946=1,60*SummonTypeTable!$Q$2-OFFSET(F1946,0,-1),
IF(F1946&lt;&gt;OFFSET(F1946,-1,0),OFFSET(F1946,-1,0)-OFFSET(F1946,0,-1),""))</f>
        <v/>
      </c>
      <c r="H1946" t="str">
        <f ca="1">IF(C1946=1,60*SummonTypeTable!$Q$2/OFFSET(F1946,0,-1),
IF(F1946&lt;&gt;OFFSET(F1946,-1,0),OFFSET(F1946,-1,0)/OFFSET(F1946,0,-1),""))</f>
        <v/>
      </c>
      <c r="I1946">
        <f ca="1">(60+SUMIF(OFFSET(N1946,-$C1946+1,0,$C1946),"EN",OFFSET(O1946,-$C1946+1,0,$C1946))+SUMIF(OFFSET(S1946,-$C1946+1,0,$C1946),"EN",OFFSET(T1946,-$C1946+1,0,$C1946)))*SummonTypeTable!$Q$2</f>
        <v>8950</v>
      </c>
      <c r="J1946" t="str">
        <f ca="1">IF(C1946=1,60*SummonTypeTable!$Q$2-OFFSET(I1946,0,-4),
IF(I1946&lt;&gt;OFFSET(I1946,-1,0),OFFSET(I1946,-1,0)-OFFSET(I1946,0,-4),""))</f>
        <v/>
      </c>
      <c r="K1946" t="str">
        <f ca="1">IF(C1946=1,60*SummonTypeTable!$Q$2/OFFSET(I1946,0,-4),
IF(I1946&lt;&gt;OFFSET(I1946,-1,0),OFFSET(I1946,-1,0)/OFFSET(I1946,0,-4),""))</f>
        <v/>
      </c>
      <c r="L1946" t="str">
        <f t="shared" ca="1" si="359"/>
        <v>cu</v>
      </c>
      <c r="M1946" t="s">
        <v>81</v>
      </c>
      <c r="N1946" t="s">
        <v>147</v>
      </c>
      <c r="O1946">
        <v>12200</v>
      </c>
      <c r="P1946" t="str">
        <f t="shared" si="363"/>
        <v/>
      </c>
      <c r="Q1946" t="str">
        <f t="shared" ca="1" si="369"/>
        <v>cu</v>
      </c>
      <c r="R1946" t="s">
        <v>81</v>
      </c>
      <c r="S1946" t="s">
        <v>147</v>
      </c>
      <c r="T1946">
        <v>6100</v>
      </c>
      <c r="U1946" t="str">
        <f t="shared" ca="1" si="362"/>
        <v>cu</v>
      </c>
      <c r="V1946" t="str">
        <f t="shared" si="364"/>
        <v>GO</v>
      </c>
      <c r="W1946">
        <f t="shared" si="365"/>
        <v>12200</v>
      </c>
      <c r="X1946" t="str">
        <f t="shared" ca="1" si="366"/>
        <v>cu</v>
      </c>
      <c r="Y1946" t="str">
        <f t="shared" si="367"/>
        <v>GO</v>
      </c>
      <c r="Z1946">
        <f t="shared" si="368"/>
        <v>6100</v>
      </c>
    </row>
    <row r="1947" spans="1:26">
      <c r="A1947" t="str">
        <f t="shared" si="360"/>
        <v>rt6</v>
      </c>
      <c r="B1947" t="str">
        <f t="shared" si="361"/>
        <v>루틴6</v>
      </c>
      <c r="C1947">
        <v>242</v>
      </c>
      <c r="D1947">
        <v>107</v>
      </c>
      <c r="E1947">
        <f t="shared" ca="1" si="357"/>
        <v>27907</v>
      </c>
      <c r="F1947">
        <f ca="1">(60+SUMIF(OFFSET(N1947,-$C1947+1,0,$C1947),"EN",OFFSET(O1947,-$C1947+1,0,$C1947)))*SummonTypeTable!$Q$2</f>
        <v>8950</v>
      </c>
      <c r="G1947" t="str">
        <f ca="1">IF(C1947=1,60*SummonTypeTable!$Q$2-OFFSET(F1947,0,-1),
IF(F1947&lt;&gt;OFFSET(F1947,-1,0),OFFSET(F1947,-1,0)-OFFSET(F1947,0,-1),""))</f>
        <v/>
      </c>
      <c r="H1947" t="str">
        <f ca="1">IF(C1947=1,60*SummonTypeTable!$Q$2/OFFSET(F1947,0,-1),
IF(F1947&lt;&gt;OFFSET(F1947,-1,0),OFFSET(F1947,-1,0)/OFFSET(F1947,0,-1),""))</f>
        <v/>
      </c>
      <c r="I1947">
        <f ca="1">(60+SUMIF(OFFSET(N1947,-$C1947+1,0,$C1947),"EN",OFFSET(O1947,-$C1947+1,0,$C1947))+SUMIF(OFFSET(S1947,-$C1947+1,0,$C1947),"EN",OFFSET(T1947,-$C1947+1,0,$C1947)))*SummonTypeTable!$Q$2</f>
        <v>8950</v>
      </c>
      <c r="J1947" t="str">
        <f ca="1">IF(C1947=1,60*SummonTypeTable!$Q$2-OFFSET(I1947,0,-4),
IF(I1947&lt;&gt;OFFSET(I1947,-1,0),OFFSET(I1947,-1,0)-OFFSET(I1947,0,-4),""))</f>
        <v/>
      </c>
      <c r="K1947" t="str">
        <f ca="1">IF(C1947=1,60*SummonTypeTable!$Q$2/OFFSET(I1947,0,-4),
IF(I1947&lt;&gt;OFFSET(I1947,-1,0),OFFSET(I1947,-1,0)/OFFSET(I1947,0,-4),""))</f>
        <v/>
      </c>
      <c r="L1947" t="str">
        <f t="shared" ca="1" si="359"/>
        <v>cu</v>
      </c>
      <c r="M1947" t="s">
        <v>81</v>
      </c>
      <c r="N1947" t="s">
        <v>147</v>
      </c>
      <c r="O1947">
        <v>12250</v>
      </c>
      <c r="P1947" t="str">
        <f t="shared" si="363"/>
        <v/>
      </c>
      <c r="Q1947" t="str">
        <f t="shared" ca="1" si="369"/>
        <v>cu</v>
      </c>
      <c r="R1947" t="s">
        <v>81</v>
      </c>
      <c r="S1947" t="s">
        <v>147</v>
      </c>
      <c r="T1947">
        <v>6125</v>
      </c>
      <c r="U1947" t="str">
        <f t="shared" ca="1" si="362"/>
        <v>cu</v>
      </c>
      <c r="V1947" t="str">
        <f t="shared" si="364"/>
        <v>GO</v>
      </c>
      <c r="W1947">
        <f t="shared" si="365"/>
        <v>12250</v>
      </c>
      <c r="X1947" t="str">
        <f t="shared" ca="1" si="366"/>
        <v>cu</v>
      </c>
      <c r="Y1947" t="str">
        <f t="shared" si="367"/>
        <v>GO</v>
      </c>
      <c r="Z1947">
        <f t="shared" si="368"/>
        <v>6125</v>
      </c>
    </row>
    <row r="1948" spans="1:26">
      <c r="A1948" t="str">
        <f t="shared" si="360"/>
        <v>rt6</v>
      </c>
      <c r="B1948" t="str">
        <f t="shared" si="361"/>
        <v>루틴6</v>
      </c>
      <c r="C1948">
        <v>243</v>
      </c>
      <c r="D1948">
        <v>129</v>
      </c>
      <c r="E1948">
        <f t="shared" ca="1" si="357"/>
        <v>28036</v>
      </c>
      <c r="F1948">
        <f ca="1">(60+SUMIF(OFFSET(N1948,-$C1948+1,0,$C1948),"EN",OFFSET(O1948,-$C1948+1,0,$C1948)))*SummonTypeTable!$Q$2</f>
        <v>8950</v>
      </c>
      <c r="G1948" t="str">
        <f ca="1">IF(C1948=1,60*SummonTypeTable!$Q$2-OFFSET(F1948,0,-1),
IF(F1948&lt;&gt;OFFSET(F1948,-1,0),OFFSET(F1948,-1,0)-OFFSET(F1948,0,-1),""))</f>
        <v/>
      </c>
      <c r="H1948" t="str">
        <f ca="1">IF(C1948=1,60*SummonTypeTable!$Q$2/OFFSET(F1948,0,-1),
IF(F1948&lt;&gt;OFFSET(F1948,-1,0),OFFSET(F1948,-1,0)/OFFSET(F1948,0,-1),""))</f>
        <v/>
      </c>
      <c r="I1948">
        <f ca="1">(60+SUMIF(OFFSET(N1948,-$C1948+1,0,$C1948),"EN",OFFSET(O1948,-$C1948+1,0,$C1948))+SUMIF(OFFSET(S1948,-$C1948+1,0,$C1948),"EN",OFFSET(T1948,-$C1948+1,0,$C1948)))*SummonTypeTable!$Q$2</f>
        <v>8950</v>
      </c>
      <c r="J1948" t="str">
        <f ca="1">IF(C1948=1,60*SummonTypeTable!$Q$2-OFFSET(I1948,0,-4),
IF(I1948&lt;&gt;OFFSET(I1948,-1,0),OFFSET(I1948,-1,0)-OFFSET(I1948,0,-4),""))</f>
        <v/>
      </c>
      <c r="K1948" t="str">
        <f ca="1">IF(C1948=1,60*SummonTypeTable!$Q$2/OFFSET(I1948,0,-4),
IF(I1948&lt;&gt;OFFSET(I1948,-1,0),OFFSET(I1948,-1,0)/OFFSET(I1948,0,-4),""))</f>
        <v/>
      </c>
      <c r="L1948" t="str">
        <f t="shared" ca="1" si="359"/>
        <v>it</v>
      </c>
      <c r="M1948" t="s">
        <v>139</v>
      </c>
      <c r="N1948" t="s">
        <v>158</v>
      </c>
      <c r="O1948">
        <v>2</v>
      </c>
      <c r="P1948" t="str">
        <f t="shared" si="363"/>
        <v/>
      </c>
      <c r="Q1948" t="str">
        <f t="shared" ca="1" si="369"/>
        <v>cu</v>
      </c>
      <c r="R1948" t="s">
        <v>81</v>
      </c>
      <c r="S1948" t="s">
        <v>147</v>
      </c>
      <c r="T1948">
        <v>6150</v>
      </c>
      <c r="U1948" t="str">
        <f t="shared" ca="1" si="362"/>
        <v>it</v>
      </c>
      <c r="V1948" t="str">
        <f t="shared" si="364"/>
        <v>Cash_sEquipGacha</v>
      </c>
      <c r="W1948">
        <f t="shared" si="365"/>
        <v>2</v>
      </c>
      <c r="X1948" t="str">
        <f t="shared" ca="1" si="366"/>
        <v>cu</v>
      </c>
      <c r="Y1948" t="str">
        <f t="shared" si="367"/>
        <v>GO</v>
      </c>
      <c r="Z1948">
        <f t="shared" si="368"/>
        <v>6150</v>
      </c>
    </row>
    <row r="1949" spans="1:26">
      <c r="A1949" t="str">
        <f t="shared" si="360"/>
        <v>rt6</v>
      </c>
      <c r="B1949" t="str">
        <f t="shared" si="361"/>
        <v>루틴6</v>
      </c>
      <c r="C1949">
        <v>244</v>
      </c>
      <c r="D1949">
        <v>149</v>
      </c>
      <c r="E1949">
        <f t="shared" ca="1" si="357"/>
        <v>28185</v>
      </c>
      <c r="F1949">
        <f ca="1">(60+SUMIF(OFFSET(N1949,-$C1949+1,0,$C1949),"EN",OFFSET(O1949,-$C1949+1,0,$C1949)))*SummonTypeTable!$Q$2</f>
        <v>8950</v>
      </c>
      <c r="G1949" t="str">
        <f ca="1">IF(C1949=1,60*SummonTypeTable!$Q$2-OFFSET(F1949,0,-1),
IF(F1949&lt;&gt;OFFSET(F1949,-1,0),OFFSET(F1949,-1,0)-OFFSET(F1949,0,-1),""))</f>
        <v/>
      </c>
      <c r="H1949" t="str">
        <f ca="1">IF(C1949=1,60*SummonTypeTable!$Q$2/OFFSET(F1949,0,-1),
IF(F1949&lt;&gt;OFFSET(F1949,-1,0),OFFSET(F1949,-1,0)/OFFSET(F1949,0,-1),""))</f>
        <v/>
      </c>
      <c r="I1949">
        <f ca="1">(60+SUMIF(OFFSET(N1949,-$C1949+1,0,$C1949),"EN",OFFSET(O1949,-$C1949+1,0,$C1949))+SUMIF(OFFSET(S1949,-$C1949+1,0,$C1949),"EN",OFFSET(T1949,-$C1949+1,0,$C1949)))*SummonTypeTable!$Q$2</f>
        <v>8950</v>
      </c>
      <c r="J1949" t="str">
        <f ca="1">IF(C1949=1,60*SummonTypeTable!$Q$2-OFFSET(I1949,0,-4),
IF(I1949&lt;&gt;OFFSET(I1949,-1,0),OFFSET(I1949,-1,0)-OFFSET(I1949,0,-4),""))</f>
        <v/>
      </c>
      <c r="K1949" t="str">
        <f ca="1">IF(C1949=1,60*SummonTypeTable!$Q$2/OFFSET(I1949,0,-4),
IF(I1949&lt;&gt;OFFSET(I1949,-1,0),OFFSET(I1949,-1,0)/OFFSET(I1949,0,-4),""))</f>
        <v/>
      </c>
      <c r="L1949" t="str">
        <f t="shared" ca="1" si="359"/>
        <v>cu</v>
      </c>
      <c r="M1949" t="s">
        <v>81</v>
      </c>
      <c r="N1949" t="s">
        <v>147</v>
      </c>
      <c r="O1949">
        <v>12350</v>
      </c>
      <c r="P1949" t="str">
        <f t="shared" si="363"/>
        <v/>
      </c>
      <c r="Q1949" t="str">
        <f t="shared" ca="1" si="369"/>
        <v>cu</v>
      </c>
      <c r="R1949" t="s">
        <v>81</v>
      </c>
      <c r="S1949" t="s">
        <v>147</v>
      </c>
      <c r="T1949">
        <v>6175</v>
      </c>
      <c r="U1949" t="str">
        <f t="shared" ca="1" si="362"/>
        <v>cu</v>
      </c>
      <c r="V1949" t="str">
        <f t="shared" si="364"/>
        <v>GO</v>
      </c>
      <c r="W1949">
        <f t="shared" si="365"/>
        <v>12350</v>
      </c>
      <c r="X1949" t="str">
        <f t="shared" ca="1" si="366"/>
        <v>cu</v>
      </c>
      <c r="Y1949" t="str">
        <f t="shared" si="367"/>
        <v>GO</v>
      </c>
      <c r="Z1949">
        <f t="shared" si="368"/>
        <v>6175</v>
      </c>
    </row>
    <row r="1950" spans="1:26">
      <c r="A1950" t="str">
        <f t="shared" si="360"/>
        <v>rt6</v>
      </c>
      <c r="B1950" t="str">
        <f t="shared" si="361"/>
        <v>루틴6</v>
      </c>
      <c r="C1950">
        <v>245</v>
      </c>
      <c r="D1950">
        <v>152</v>
      </c>
      <c r="E1950">
        <f t="shared" ref="E1950:E2013" ca="1" si="370">IF(A1950&lt;&gt;OFFSET(A1950,-1,0),D1950,OFFSET(E1950,-1,0)+D1950)</f>
        <v>28337</v>
      </c>
      <c r="F1950">
        <f ca="1">(60+SUMIF(OFFSET(N1950,-$C1950+1,0,$C1950),"EN",OFFSET(O1950,-$C1950+1,0,$C1950)))*SummonTypeTable!$Q$2</f>
        <v>8950</v>
      </c>
      <c r="G1950" t="str">
        <f ca="1">IF(C1950=1,60*SummonTypeTable!$Q$2-OFFSET(F1950,0,-1),
IF(F1950&lt;&gt;OFFSET(F1950,-1,0),OFFSET(F1950,-1,0)-OFFSET(F1950,0,-1),""))</f>
        <v/>
      </c>
      <c r="H1950" t="str">
        <f ca="1">IF(C1950=1,60*SummonTypeTable!$Q$2/OFFSET(F1950,0,-1),
IF(F1950&lt;&gt;OFFSET(F1950,-1,0),OFFSET(F1950,-1,0)/OFFSET(F1950,0,-1),""))</f>
        <v/>
      </c>
      <c r="I1950">
        <f ca="1">(60+SUMIF(OFFSET(N1950,-$C1950+1,0,$C1950),"EN",OFFSET(O1950,-$C1950+1,0,$C1950))+SUMIF(OFFSET(S1950,-$C1950+1,0,$C1950),"EN",OFFSET(T1950,-$C1950+1,0,$C1950)))*SummonTypeTable!$Q$2</f>
        <v>8950</v>
      </c>
      <c r="J1950" t="str">
        <f ca="1">IF(C1950=1,60*SummonTypeTable!$Q$2-OFFSET(I1950,0,-4),
IF(I1950&lt;&gt;OFFSET(I1950,-1,0),OFFSET(I1950,-1,0)-OFFSET(I1950,0,-4),""))</f>
        <v/>
      </c>
      <c r="K1950" t="str">
        <f ca="1">IF(C1950=1,60*SummonTypeTable!$Q$2/OFFSET(I1950,0,-4),
IF(I1950&lt;&gt;OFFSET(I1950,-1,0),OFFSET(I1950,-1,0)/OFFSET(I1950,0,-4),""))</f>
        <v/>
      </c>
      <c r="L1950" t="str">
        <f t="shared" ca="1" si="359"/>
        <v>cu</v>
      </c>
      <c r="M1950" t="s">
        <v>81</v>
      </c>
      <c r="N1950" t="s">
        <v>147</v>
      </c>
      <c r="O1950">
        <v>12400</v>
      </c>
      <c r="P1950" t="str">
        <f t="shared" si="363"/>
        <v/>
      </c>
      <c r="Q1950" t="str">
        <f t="shared" ca="1" si="369"/>
        <v>cu</v>
      </c>
      <c r="R1950" t="s">
        <v>81</v>
      </c>
      <c r="S1950" t="s">
        <v>147</v>
      </c>
      <c r="T1950">
        <v>6200</v>
      </c>
      <c r="U1950" t="str">
        <f t="shared" ca="1" si="362"/>
        <v>cu</v>
      </c>
      <c r="V1950" t="str">
        <f t="shared" si="364"/>
        <v>GO</v>
      </c>
      <c r="W1950">
        <f t="shared" si="365"/>
        <v>12400</v>
      </c>
      <c r="X1950" t="str">
        <f t="shared" ca="1" si="366"/>
        <v>cu</v>
      </c>
      <c r="Y1950" t="str">
        <f t="shared" si="367"/>
        <v>GO</v>
      </c>
      <c r="Z1950">
        <f t="shared" si="368"/>
        <v>6200</v>
      </c>
    </row>
    <row r="1951" spans="1:26">
      <c r="A1951" t="str">
        <f t="shared" si="360"/>
        <v>rt6</v>
      </c>
      <c r="B1951" t="str">
        <f t="shared" si="361"/>
        <v>루틴6</v>
      </c>
      <c r="C1951">
        <v>246</v>
      </c>
      <c r="D1951">
        <v>495</v>
      </c>
      <c r="E1951">
        <f t="shared" ca="1" si="370"/>
        <v>28832</v>
      </c>
      <c r="F1951">
        <f ca="1">(60+SUMIF(OFFSET(N1951,-$C1951+1,0,$C1951),"EN",OFFSET(O1951,-$C1951+1,0,$C1951)))*SummonTypeTable!$Q$2</f>
        <v>9373.3333333333321</v>
      </c>
      <c r="G1951">
        <f ca="1">IF(C1951=1,60*SummonTypeTable!$Q$2-OFFSET(F1951,0,-1),
IF(F1951&lt;&gt;OFFSET(F1951,-1,0),OFFSET(F1951,-1,0)-OFFSET(F1951,0,-1),""))</f>
        <v>-19882</v>
      </c>
      <c r="H1951">
        <f ca="1">IF(C1951=1,60*SummonTypeTable!$Q$2/OFFSET(F1951,0,-1),
IF(F1951&lt;&gt;OFFSET(F1951,-1,0),OFFSET(F1951,-1,0)/OFFSET(F1951,0,-1),""))</f>
        <v>0.31041897891231962</v>
      </c>
      <c r="I1951">
        <f ca="1">(60+SUMIF(OFFSET(N1951,-$C1951+1,0,$C1951),"EN",OFFSET(O1951,-$C1951+1,0,$C1951))+SUMIF(OFFSET(S1951,-$C1951+1,0,$C1951),"EN",OFFSET(T1951,-$C1951+1,0,$C1951)))*SummonTypeTable!$Q$2</f>
        <v>9373.3333333333321</v>
      </c>
      <c r="J1951">
        <f ca="1">IF(C1951=1,60*SummonTypeTable!$Q$2-OFFSET(I1951,0,-4),
IF(I1951&lt;&gt;OFFSET(I1951,-1,0),OFFSET(I1951,-1,0)-OFFSET(I1951,0,-4),""))</f>
        <v>-19882</v>
      </c>
      <c r="K1951">
        <f ca="1">IF(C1951=1,60*SummonTypeTable!$Q$2/OFFSET(I1951,0,-4),
IF(I1951&lt;&gt;OFFSET(I1951,-1,0),OFFSET(I1951,-1,0)/OFFSET(I1951,0,-4),""))</f>
        <v>0.31041897891231962</v>
      </c>
      <c r="L1951" t="str">
        <f t="shared" ca="1" si="359"/>
        <v>cu</v>
      </c>
      <c r="M1951" t="s">
        <v>81</v>
      </c>
      <c r="N1951" t="s">
        <v>146</v>
      </c>
      <c r="O1951">
        <v>635</v>
      </c>
      <c r="P1951" t="str">
        <f t="shared" si="363"/>
        <v>에너지너무많음</v>
      </c>
      <c r="Q1951" t="str">
        <f t="shared" ca="1" si="369"/>
        <v>cu</v>
      </c>
      <c r="R1951" t="s">
        <v>81</v>
      </c>
      <c r="S1951" t="s">
        <v>147</v>
      </c>
      <c r="T1951">
        <v>6225</v>
      </c>
      <c r="U1951" t="str">
        <f t="shared" ca="1" si="362"/>
        <v>cu</v>
      </c>
      <c r="V1951" t="str">
        <f t="shared" si="364"/>
        <v>EN</v>
      </c>
      <c r="W1951">
        <f t="shared" si="365"/>
        <v>635</v>
      </c>
      <c r="X1951" t="str">
        <f t="shared" ca="1" si="366"/>
        <v>cu</v>
      </c>
      <c r="Y1951" t="str">
        <f t="shared" si="367"/>
        <v>GO</v>
      </c>
      <c r="Z1951">
        <f t="shared" si="368"/>
        <v>6225</v>
      </c>
    </row>
    <row r="1952" spans="1:26">
      <c r="A1952" t="str">
        <f t="shared" si="360"/>
        <v>rt6</v>
      </c>
      <c r="B1952" t="str">
        <f t="shared" si="361"/>
        <v>루틴6</v>
      </c>
      <c r="C1952">
        <v>247</v>
      </c>
      <c r="D1952">
        <v>111</v>
      </c>
      <c r="E1952">
        <f t="shared" ca="1" si="370"/>
        <v>28943</v>
      </c>
      <c r="F1952">
        <f ca="1">(60+SUMIF(OFFSET(N1952,-$C1952+1,0,$C1952),"EN",OFFSET(O1952,-$C1952+1,0,$C1952)))*SummonTypeTable!$Q$2</f>
        <v>9373.3333333333321</v>
      </c>
      <c r="G1952" t="str">
        <f ca="1">IF(C1952=1,60*SummonTypeTable!$Q$2-OFFSET(F1952,0,-1),
IF(F1952&lt;&gt;OFFSET(F1952,-1,0),OFFSET(F1952,-1,0)-OFFSET(F1952,0,-1),""))</f>
        <v/>
      </c>
      <c r="H1952" t="str">
        <f ca="1">IF(C1952=1,60*SummonTypeTable!$Q$2/OFFSET(F1952,0,-1),
IF(F1952&lt;&gt;OFFSET(F1952,-1,0),OFFSET(F1952,-1,0)/OFFSET(F1952,0,-1),""))</f>
        <v/>
      </c>
      <c r="I1952">
        <f ca="1">(60+SUMIF(OFFSET(N1952,-$C1952+1,0,$C1952),"EN",OFFSET(O1952,-$C1952+1,0,$C1952))+SUMIF(OFFSET(S1952,-$C1952+1,0,$C1952),"EN",OFFSET(T1952,-$C1952+1,0,$C1952)))*SummonTypeTable!$Q$2</f>
        <v>9373.3333333333321</v>
      </c>
      <c r="J1952" t="str">
        <f ca="1">IF(C1952=1,60*SummonTypeTable!$Q$2-OFFSET(I1952,0,-4),
IF(I1952&lt;&gt;OFFSET(I1952,-1,0),OFFSET(I1952,-1,0)-OFFSET(I1952,0,-4),""))</f>
        <v/>
      </c>
      <c r="K1952" t="str">
        <f ca="1">IF(C1952=1,60*SummonTypeTable!$Q$2/OFFSET(I1952,0,-4),
IF(I1952&lt;&gt;OFFSET(I1952,-1,0),OFFSET(I1952,-1,0)/OFFSET(I1952,0,-4),""))</f>
        <v/>
      </c>
      <c r="L1952" t="str">
        <f t="shared" ca="1" si="359"/>
        <v>it</v>
      </c>
      <c r="M1952" t="s">
        <v>139</v>
      </c>
      <c r="N1952" t="s">
        <v>158</v>
      </c>
      <c r="O1952">
        <v>1</v>
      </c>
      <c r="P1952" t="str">
        <f t="shared" si="363"/>
        <v/>
      </c>
      <c r="Q1952" t="str">
        <f t="shared" ca="1" si="369"/>
        <v>cu</v>
      </c>
      <c r="R1952" t="s">
        <v>81</v>
      </c>
      <c r="S1952" t="s">
        <v>147</v>
      </c>
      <c r="T1952">
        <v>6250</v>
      </c>
      <c r="U1952" t="str">
        <f t="shared" ca="1" si="362"/>
        <v>it</v>
      </c>
      <c r="V1952" t="str">
        <f t="shared" si="364"/>
        <v>Cash_sEquipGacha</v>
      </c>
      <c r="W1952">
        <f t="shared" si="365"/>
        <v>1</v>
      </c>
      <c r="X1952" t="str">
        <f t="shared" ca="1" si="366"/>
        <v>cu</v>
      </c>
      <c r="Y1952" t="str">
        <f t="shared" si="367"/>
        <v>GO</v>
      </c>
      <c r="Z1952">
        <f t="shared" si="368"/>
        <v>6250</v>
      </c>
    </row>
    <row r="1953" spans="1:26">
      <c r="A1953" t="str">
        <f t="shared" si="360"/>
        <v>rt6</v>
      </c>
      <c r="B1953" t="str">
        <f t="shared" si="361"/>
        <v>루틴6</v>
      </c>
      <c r="C1953">
        <v>248</v>
      </c>
      <c r="D1953">
        <v>124</v>
      </c>
      <c r="E1953">
        <f t="shared" ca="1" si="370"/>
        <v>29067</v>
      </c>
      <c r="F1953">
        <f ca="1">(60+SUMIF(OFFSET(N1953,-$C1953+1,0,$C1953),"EN",OFFSET(O1953,-$C1953+1,0,$C1953)))*SummonTypeTable!$Q$2</f>
        <v>9373.3333333333321</v>
      </c>
      <c r="G1953" t="str">
        <f ca="1">IF(C1953=1,60*SummonTypeTable!$Q$2-OFFSET(F1953,0,-1),
IF(F1953&lt;&gt;OFFSET(F1953,-1,0),OFFSET(F1953,-1,0)-OFFSET(F1953,0,-1),""))</f>
        <v/>
      </c>
      <c r="H1953" t="str">
        <f ca="1">IF(C1953=1,60*SummonTypeTable!$Q$2/OFFSET(F1953,0,-1),
IF(F1953&lt;&gt;OFFSET(F1953,-1,0),OFFSET(F1953,-1,0)/OFFSET(F1953,0,-1),""))</f>
        <v/>
      </c>
      <c r="I1953">
        <f ca="1">(60+SUMIF(OFFSET(N1953,-$C1953+1,0,$C1953),"EN",OFFSET(O1953,-$C1953+1,0,$C1953))+SUMIF(OFFSET(S1953,-$C1953+1,0,$C1953),"EN",OFFSET(T1953,-$C1953+1,0,$C1953)))*SummonTypeTable!$Q$2</f>
        <v>9373.3333333333321</v>
      </c>
      <c r="J1953" t="str">
        <f ca="1">IF(C1953=1,60*SummonTypeTable!$Q$2-OFFSET(I1953,0,-4),
IF(I1953&lt;&gt;OFFSET(I1953,-1,0),OFFSET(I1953,-1,0)-OFFSET(I1953,0,-4),""))</f>
        <v/>
      </c>
      <c r="K1953" t="str">
        <f ca="1">IF(C1953=1,60*SummonTypeTable!$Q$2/OFFSET(I1953,0,-4),
IF(I1953&lt;&gt;OFFSET(I1953,-1,0),OFFSET(I1953,-1,0)/OFFSET(I1953,0,-4),""))</f>
        <v/>
      </c>
      <c r="L1953" t="str">
        <f t="shared" ca="1" si="359"/>
        <v>cu</v>
      </c>
      <c r="M1953" t="s">
        <v>81</v>
      </c>
      <c r="N1953" t="s">
        <v>147</v>
      </c>
      <c r="O1953">
        <v>12550</v>
      </c>
      <c r="P1953" t="str">
        <f t="shared" si="363"/>
        <v/>
      </c>
      <c r="Q1953" t="str">
        <f t="shared" ca="1" si="369"/>
        <v>cu</v>
      </c>
      <c r="R1953" t="s">
        <v>81</v>
      </c>
      <c r="S1953" t="s">
        <v>147</v>
      </c>
      <c r="T1953">
        <v>6275</v>
      </c>
      <c r="U1953" t="str">
        <f t="shared" ca="1" si="362"/>
        <v>cu</v>
      </c>
      <c r="V1953" t="str">
        <f t="shared" si="364"/>
        <v>GO</v>
      </c>
      <c r="W1953">
        <f t="shared" si="365"/>
        <v>12550</v>
      </c>
      <c r="X1953" t="str">
        <f t="shared" ca="1" si="366"/>
        <v>cu</v>
      </c>
      <c r="Y1953" t="str">
        <f t="shared" si="367"/>
        <v>GO</v>
      </c>
      <c r="Z1953">
        <f t="shared" si="368"/>
        <v>6275</v>
      </c>
    </row>
    <row r="1954" spans="1:26">
      <c r="A1954" t="str">
        <f t="shared" si="360"/>
        <v>rt6</v>
      </c>
      <c r="B1954" t="str">
        <f t="shared" si="361"/>
        <v>루틴6</v>
      </c>
      <c r="C1954">
        <v>249</v>
      </c>
      <c r="D1954">
        <v>245</v>
      </c>
      <c r="E1954">
        <f t="shared" ca="1" si="370"/>
        <v>29312</v>
      </c>
      <c r="F1954">
        <f ca="1">(60+SUMIF(OFFSET(N1954,-$C1954+1,0,$C1954),"EN",OFFSET(O1954,-$C1954+1,0,$C1954)))*SummonTypeTable!$Q$2</f>
        <v>9373.3333333333321</v>
      </c>
      <c r="G1954" t="str">
        <f ca="1">IF(C1954=1,60*SummonTypeTable!$Q$2-OFFSET(F1954,0,-1),
IF(F1954&lt;&gt;OFFSET(F1954,-1,0),OFFSET(F1954,-1,0)-OFFSET(F1954,0,-1),""))</f>
        <v/>
      </c>
      <c r="H1954" t="str">
        <f ca="1">IF(C1954=1,60*SummonTypeTable!$Q$2/OFFSET(F1954,0,-1),
IF(F1954&lt;&gt;OFFSET(F1954,-1,0),OFFSET(F1954,-1,0)/OFFSET(F1954,0,-1),""))</f>
        <v/>
      </c>
      <c r="I1954">
        <f ca="1">(60+SUMIF(OFFSET(N1954,-$C1954+1,0,$C1954),"EN",OFFSET(O1954,-$C1954+1,0,$C1954))+SUMIF(OFFSET(S1954,-$C1954+1,0,$C1954),"EN",OFFSET(T1954,-$C1954+1,0,$C1954)))*SummonTypeTable!$Q$2</f>
        <v>9373.3333333333321</v>
      </c>
      <c r="J1954" t="str">
        <f ca="1">IF(C1954=1,60*SummonTypeTable!$Q$2-OFFSET(I1954,0,-4),
IF(I1954&lt;&gt;OFFSET(I1954,-1,0),OFFSET(I1954,-1,0)-OFFSET(I1954,0,-4),""))</f>
        <v/>
      </c>
      <c r="K1954" t="str">
        <f ca="1">IF(C1954=1,60*SummonTypeTable!$Q$2/OFFSET(I1954,0,-4),
IF(I1954&lt;&gt;OFFSET(I1954,-1,0),OFFSET(I1954,-1,0)/OFFSET(I1954,0,-4),""))</f>
        <v/>
      </c>
      <c r="L1954" t="str">
        <f t="shared" ca="1" si="359"/>
        <v>it</v>
      </c>
      <c r="M1954" t="s">
        <v>139</v>
      </c>
      <c r="N1954" t="s">
        <v>140</v>
      </c>
      <c r="O1954">
        <v>3</v>
      </c>
      <c r="P1954" t="str">
        <f t="shared" si="363"/>
        <v/>
      </c>
      <c r="Q1954" t="str">
        <f t="shared" ca="1" si="369"/>
        <v>cu</v>
      </c>
      <c r="R1954" t="s">
        <v>81</v>
      </c>
      <c r="S1954" t="s">
        <v>147</v>
      </c>
      <c r="T1954">
        <v>6300</v>
      </c>
      <c r="U1954" t="str">
        <f t="shared" ca="1" si="362"/>
        <v>it</v>
      </c>
      <c r="V1954" t="str">
        <f t="shared" si="364"/>
        <v>Cash_sCharacterGacha</v>
      </c>
      <c r="W1954">
        <f t="shared" si="365"/>
        <v>3</v>
      </c>
      <c r="X1954" t="str">
        <f t="shared" ca="1" si="366"/>
        <v>cu</v>
      </c>
      <c r="Y1954" t="str">
        <f t="shared" si="367"/>
        <v>GO</v>
      </c>
      <c r="Z1954">
        <f t="shared" si="368"/>
        <v>6300</v>
      </c>
    </row>
    <row r="1955" spans="1:26">
      <c r="A1955" t="str">
        <f t="shared" si="360"/>
        <v>rt6</v>
      </c>
      <c r="B1955" t="str">
        <f t="shared" si="361"/>
        <v>루틴6</v>
      </c>
      <c r="C1955">
        <v>250</v>
      </c>
      <c r="D1955">
        <v>676</v>
      </c>
      <c r="E1955">
        <f t="shared" ca="1" si="370"/>
        <v>29988</v>
      </c>
      <c r="F1955">
        <f ca="1">(60+SUMIF(OFFSET(N1955,-$C1955+1,0,$C1955),"EN",OFFSET(O1955,-$C1955+1,0,$C1955)))*SummonTypeTable!$Q$2</f>
        <v>9373.3333333333321</v>
      </c>
      <c r="G1955" t="str">
        <f ca="1">IF(C1955=1,60*SummonTypeTable!$Q$2-OFFSET(F1955,0,-1),
IF(F1955&lt;&gt;OFFSET(F1955,-1,0),OFFSET(F1955,-1,0)-OFFSET(F1955,0,-1),""))</f>
        <v/>
      </c>
      <c r="H1955" t="str">
        <f ca="1">IF(C1955=1,60*SummonTypeTable!$Q$2/OFFSET(F1955,0,-1),
IF(F1955&lt;&gt;OFFSET(F1955,-1,0),OFFSET(F1955,-1,0)/OFFSET(F1955,0,-1),""))</f>
        <v/>
      </c>
      <c r="I1955">
        <f ca="1">(60+SUMIF(OFFSET(N1955,-$C1955+1,0,$C1955),"EN",OFFSET(O1955,-$C1955+1,0,$C1955))+SUMIF(OFFSET(S1955,-$C1955+1,0,$C1955),"EN",OFFSET(T1955,-$C1955+1,0,$C1955)))*SummonTypeTable!$Q$2</f>
        <v>9373.3333333333321</v>
      </c>
      <c r="J1955" t="str">
        <f ca="1">IF(C1955=1,60*SummonTypeTable!$Q$2-OFFSET(I1955,0,-4),
IF(I1955&lt;&gt;OFFSET(I1955,-1,0),OFFSET(I1955,-1,0)-OFFSET(I1955,0,-4),""))</f>
        <v/>
      </c>
      <c r="K1955" t="str">
        <f ca="1">IF(C1955=1,60*SummonTypeTable!$Q$2/OFFSET(I1955,0,-4),
IF(I1955&lt;&gt;OFFSET(I1955,-1,0),OFFSET(I1955,-1,0)/OFFSET(I1955,0,-4),""))</f>
        <v/>
      </c>
      <c r="L1955" t="str">
        <f t="shared" ca="1" si="359"/>
        <v>cu</v>
      </c>
      <c r="M1955" t="s">
        <v>81</v>
      </c>
      <c r="N1955" t="s">
        <v>153</v>
      </c>
      <c r="O1955">
        <v>42</v>
      </c>
      <c r="P1955" t="str">
        <f t="shared" si="363"/>
        <v/>
      </c>
      <c r="Q1955" t="str">
        <f t="shared" ca="1" si="369"/>
        <v>cu</v>
      </c>
      <c r="R1955" t="s">
        <v>81</v>
      </c>
      <c r="S1955" t="s">
        <v>153</v>
      </c>
      <c r="T1955">
        <v>14</v>
      </c>
      <c r="U1955" t="str">
        <f t="shared" ca="1" si="362"/>
        <v>cu</v>
      </c>
      <c r="V1955" t="str">
        <f t="shared" si="364"/>
        <v>DI</v>
      </c>
      <c r="W1955">
        <f t="shared" si="365"/>
        <v>42</v>
      </c>
      <c r="X1955" t="str">
        <f t="shared" ca="1" si="366"/>
        <v>cu</v>
      </c>
      <c r="Y1955" t="str">
        <f t="shared" si="367"/>
        <v>DI</v>
      </c>
      <c r="Z1955">
        <f t="shared" si="368"/>
        <v>14</v>
      </c>
    </row>
    <row r="1956" spans="1:26">
      <c r="A1956" t="str">
        <f t="shared" si="360"/>
        <v>rt6</v>
      </c>
      <c r="B1956" t="str">
        <f t="shared" si="361"/>
        <v>루틴6</v>
      </c>
      <c r="C1956">
        <v>251</v>
      </c>
      <c r="D1956">
        <v>165</v>
      </c>
      <c r="E1956">
        <f t="shared" ca="1" si="370"/>
        <v>30153</v>
      </c>
      <c r="F1956">
        <f ca="1">(60+SUMIF(OFFSET(N1956,-$C1956+1,0,$C1956),"EN",OFFSET(O1956,-$C1956+1,0,$C1956)))*SummonTypeTable!$Q$2</f>
        <v>9373.3333333333321</v>
      </c>
      <c r="G1956" t="str">
        <f ca="1">IF(C1956=1,60*SummonTypeTable!$Q$2-OFFSET(F1956,0,-1),
IF(F1956&lt;&gt;OFFSET(F1956,-1,0),OFFSET(F1956,-1,0)-OFFSET(F1956,0,-1),""))</f>
        <v/>
      </c>
      <c r="H1956" t="str">
        <f ca="1">IF(C1956=1,60*SummonTypeTable!$Q$2/OFFSET(F1956,0,-1),
IF(F1956&lt;&gt;OFFSET(F1956,-1,0),OFFSET(F1956,-1,0)/OFFSET(F1956,0,-1),""))</f>
        <v/>
      </c>
      <c r="I1956">
        <f ca="1">(60+SUMIF(OFFSET(N1956,-$C1956+1,0,$C1956),"EN",OFFSET(O1956,-$C1956+1,0,$C1956))+SUMIF(OFFSET(S1956,-$C1956+1,0,$C1956),"EN",OFFSET(T1956,-$C1956+1,0,$C1956)))*SummonTypeTable!$Q$2</f>
        <v>9373.3333333333321</v>
      </c>
      <c r="J1956" t="str">
        <f ca="1">IF(C1956=1,60*SummonTypeTable!$Q$2-OFFSET(I1956,0,-4),
IF(I1956&lt;&gt;OFFSET(I1956,-1,0),OFFSET(I1956,-1,0)-OFFSET(I1956,0,-4),""))</f>
        <v/>
      </c>
      <c r="K1956" t="str">
        <f ca="1">IF(C1956=1,60*SummonTypeTable!$Q$2/OFFSET(I1956,0,-4),
IF(I1956&lt;&gt;OFFSET(I1956,-1,0),OFFSET(I1956,-1,0)/OFFSET(I1956,0,-4),""))</f>
        <v/>
      </c>
      <c r="L1956" t="str">
        <f t="shared" ca="1" si="359"/>
        <v>cu</v>
      </c>
      <c r="M1956" t="s">
        <v>81</v>
      </c>
      <c r="N1956" t="s">
        <v>147</v>
      </c>
      <c r="O1956">
        <v>12700</v>
      </c>
      <c r="P1956" t="str">
        <f t="shared" si="363"/>
        <v/>
      </c>
      <c r="Q1956" t="str">
        <f t="shared" ca="1" si="369"/>
        <v>cu</v>
      </c>
      <c r="R1956" t="s">
        <v>81</v>
      </c>
      <c r="S1956" t="s">
        <v>147</v>
      </c>
      <c r="T1956">
        <v>6350</v>
      </c>
      <c r="U1956" t="str">
        <f t="shared" ca="1" si="362"/>
        <v>cu</v>
      </c>
      <c r="V1956" t="str">
        <f t="shared" si="364"/>
        <v>GO</v>
      </c>
      <c r="W1956">
        <f t="shared" si="365"/>
        <v>12700</v>
      </c>
      <c r="X1956" t="str">
        <f t="shared" ca="1" si="366"/>
        <v>cu</v>
      </c>
      <c r="Y1956" t="str">
        <f t="shared" si="367"/>
        <v>GO</v>
      </c>
      <c r="Z1956">
        <f t="shared" si="368"/>
        <v>6350</v>
      </c>
    </row>
    <row r="1957" spans="1:26">
      <c r="A1957" t="str">
        <f t="shared" si="360"/>
        <v>rt6</v>
      </c>
      <c r="B1957" t="str">
        <f t="shared" si="361"/>
        <v>루틴6</v>
      </c>
      <c r="C1957">
        <v>252</v>
      </c>
      <c r="D1957">
        <v>235</v>
      </c>
      <c r="E1957">
        <f t="shared" ca="1" si="370"/>
        <v>30388</v>
      </c>
      <c r="F1957">
        <f ca="1">(60+SUMIF(OFFSET(N1957,-$C1957+1,0,$C1957),"EN",OFFSET(O1957,-$C1957+1,0,$C1957)))*SummonTypeTable!$Q$2</f>
        <v>9373.3333333333321</v>
      </c>
      <c r="G1957" t="str">
        <f ca="1">IF(C1957=1,60*SummonTypeTable!$Q$2-OFFSET(F1957,0,-1),
IF(F1957&lt;&gt;OFFSET(F1957,-1,0),OFFSET(F1957,-1,0)-OFFSET(F1957,0,-1),""))</f>
        <v/>
      </c>
      <c r="H1957" t="str">
        <f ca="1">IF(C1957=1,60*SummonTypeTable!$Q$2/OFFSET(F1957,0,-1),
IF(F1957&lt;&gt;OFFSET(F1957,-1,0),OFFSET(F1957,-1,0)/OFFSET(F1957,0,-1),""))</f>
        <v/>
      </c>
      <c r="I1957">
        <f ca="1">(60+SUMIF(OFFSET(N1957,-$C1957+1,0,$C1957),"EN",OFFSET(O1957,-$C1957+1,0,$C1957))+SUMIF(OFFSET(S1957,-$C1957+1,0,$C1957),"EN",OFFSET(T1957,-$C1957+1,0,$C1957)))*SummonTypeTable!$Q$2</f>
        <v>9373.3333333333321</v>
      </c>
      <c r="J1957" t="str">
        <f ca="1">IF(C1957=1,60*SummonTypeTable!$Q$2-OFFSET(I1957,0,-4),
IF(I1957&lt;&gt;OFFSET(I1957,-1,0),OFFSET(I1957,-1,0)-OFFSET(I1957,0,-4),""))</f>
        <v/>
      </c>
      <c r="K1957" t="str">
        <f ca="1">IF(C1957=1,60*SummonTypeTable!$Q$2/OFFSET(I1957,0,-4),
IF(I1957&lt;&gt;OFFSET(I1957,-1,0),OFFSET(I1957,-1,0)/OFFSET(I1957,0,-4),""))</f>
        <v/>
      </c>
      <c r="L1957" t="str">
        <f t="shared" ref="L1957:L2020" ca="1" si="371">IF(ISBLANK(M1957),"",
VLOOKUP(M1957,OFFSET(INDIRECT("$A:$B"),0,MATCH(M$1&amp;"_Verify",INDIRECT("$1:$1"),0)-1),2,0)
)</f>
        <v>cu</v>
      </c>
      <c r="M1957" t="s">
        <v>81</v>
      </c>
      <c r="N1957" t="s">
        <v>147</v>
      </c>
      <c r="O1957">
        <v>12750</v>
      </c>
      <c r="P1957" t="str">
        <f t="shared" si="363"/>
        <v/>
      </c>
      <c r="Q1957" t="str">
        <f t="shared" ca="1" si="369"/>
        <v>cu</v>
      </c>
      <c r="R1957" t="s">
        <v>81</v>
      </c>
      <c r="S1957" t="s">
        <v>147</v>
      </c>
      <c r="T1957">
        <v>6375</v>
      </c>
      <c r="U1957" t="str">
        <f t="shared" ca="1" si="362"/>
        <v>cu</v>
      </c>
      <c r="V1957" t="str">
        <f t="shared" si="364"/>
        <v>GO</v>
      </c>
      <c r="W1957">
        <f t="shared" si="365"/>
        <v>12750</v>
      </c>
      <c r="X1957" t="str">
        <f t="shared" ca="1" si="366"/>
        <v>cu</v>
      </c>
      <c r="Y1957" t="str">
        <f t="shared" si="367"/>
        <v>GO</v>
      </c>
      <c r="Z1957">
        <f t="shared" si="368"/>
        <v>6375</v>
      </c>
    </row>
    <row r="1958" spans="1:26">
      <c r="A1958" t="str">
        <f t="shared" si="360"/>
        <v>rt6</v>
      </c>
      <c r="B1958" t="str">
        <f t="shared" si="361"/>
        <v>루틴6</v>
      </c>
      <c r="C1958">
        <v>253</v>
      </c>
      <c r="D1958">
        <v>788</v>
      </c>
      <c r="E1958">
        <f t="shared" ca="1" si="370"/>
        <v>31176</v>
      </c>
      <c r="F1958">
        <f ca="1">(60+SUMIF(OFFSET(N1958,-$C1958+1,0,$C1958),"EN",OFFSET(O1958,-$C1958+1,0,$C1958)))*SummonTypeTable!$Q$2</f>
        <v>9773.3333333333321</v>
      </c>
      <c r="G1958">
        <f ca="1">IF(C1958=1,60*SummonTypeTable!$Q$2-OFFSET(F1958,0,-1),
IF(F1958&lt;&gt;OFFSET(F1958,-1,0),OFFSET(F1958,-1,0)-OFFSET(F1958,0,-1),""))</f>
        <v>-21802.666666666668</v>
      </c>
      <c r="H1958">
        <f ca="1">IF(C1958=1,60*SummonTypeTable!$Q$2/OFFSET(F1958,0,-1),
IF(F1958&lt;&gt;OFFSET(F1958,-1,0),OFFSET(F1958,-1,0)/OFFSET(F1958,0,-1),""))</f>
        <v>0.30065862629373019</v>
      </c>
      <c r="I1958">
        <f ca="1">(60+SUMIF(OFFSET(N1958,-$C1958+1,0,$C1958),"EN",OFFSET(O1958,-$C1958+1,0,$C1958))+SUMIF(OFFSET(S1958,-$C1958+1,0,$C1958),"EN",OFFSET(T1958,-$C1958+1,0,$C1958)))*SummonTypeTable!$Q$2</f>
        <v>9773.3333333333321</v>
      </c>
      <c r="J1958">
        <f ca="1">IF(C1958=1,60*SummonTypeTable!$Q$2-OFFSET(I1958,0,-4),
IF(I1958&lt;&gt;OFFSET(I1958,-1,0),OFFSET(I1958,-1,0)-OFFSET(I1958,0,-4),""))</f>
        <v>-21802.666666666668</v>
      </c>
      <c r="K1958">
        <f ca="1">IF(C1958=1,60*SummonTypeTable!$Q$2/OFFSET(I1958,0,-4),
IF(I1958&lt;&gt;OFFSET(I1958,-1,0),OFFSET(I1958,-1,0)/OFFSET(I1958,0,-4),""))</f>
        <v>0.30065862629373019</v>
      </c>
      <c r="L1958" t="str">
        <f t="shared" ca="1" si="371"/>
        <v>cu</v>
      </c>
      <c r="M1958" t="s">
        <v>81</v>
      </c>
      <c r="N1958" t="s">
        <v>146</v>
      </c>
      <c r="O1958">
        <v>600</v>
      </c>
      <c r="P1958" t="str">
        <f t="shared" si="363"/>
        <v>에너지너무많음</v>
      </c>
      <c r="Q1958" t="str">
        <f t="shared" ca="1" si="369"/>
        <v>cu</v>
      </c>
      <c r="R1958" t="s">
        <v>81</v>
      </c>
      <c r="S1958" t="s">
        <v>147</v>
      </c>
      <c r="T1958">
        <v>6400</v>
      </c>
      <c r="U1958" t="str">
        <f t="shared" ca="1" si="362"/>
        <v>cu</v>
      </c>
      <c r="V1958" t="str">
        <f t="shared" si="364"/>
        <v>EN</v>
      </c>
      <c r="W1958">
        <f t="shared" si="365"/>
        <v>600</v>
      </c>
      <c r="X1958" t="str">
        <f t="shared" ca="1" si="366"/>
        <v>cu</v>
      </c>
      <c r="Y1958" t="str">
        <f t="shared" si="367"/>
        <v>GO</v>
      </c>
      <c r="Z1958">
        <f t="shared" si="368"/>
        <v>6400</v>
      </c>
    </row>
    <row r="1959" spans="1:26">
      <c r="A1959" t="str">
        <f t="shared" si="360"/>
        <v>rt6</v>
      </c>
      <c r="B1959" t="str">
        <f t="shared" si="361"/>
        <v>루틴6</v>
      </c>
      <c r="C1959">
        <v>254</v>
      </c>
      <c r="D1959">
        <v>112</v>
      </c>
      <c r="E1959">
        <f t="shared" ca="1" si="370"/>
        <v>31288</v>
      </c>
      <c r="F1959">
        <f ca="1">(60+SUMIF(OFFSET(N1959,-$C1959+1,0,$C1959),"EN",OFFSET(O1959,-$C1959+1,0,$C1959)))*SummonTypeTable!$Q$2</f>
        <v>9773.3333333333321</v>
      </c>
      <c r="G1959" t="str">
        <f ca="1">IF(C1959=1,60*SummonTypeTable!$Q$2-OFFSET(F1959,0,-1),
IF(F1959&lt;&gt;OFFSET(F1959,-1,0),OFFSET(F1959,-1,0)-OFFSET(F1959,0,-1),""))</f>
        <v/>
      </c>
      <c r="H1959" t="str">
        <f ca="1">IF(C1959=1,60*SummonTypeTable!$Q$2/OFFSET(F1959,0,-1),
IF(F1959&lt;&gt;OFFSET(F1959,-1,0),OFFSET(F1959,-1,0)/OFFSET(F1959,0,-1),""))</f>
        <v/>
      </c>
      <c r="I1959">
        <f ca="1">(60+SUMIF(OFFSET(N1959,-$C1959+1,0,$C1959),"EN",OFFSET(O1959,-$C1959+1,0,$C1959))+SUMIF(OFFSET(S1959,-$C1959+1,0,$C1959),"EN",OFFSET(T1959,-$C1959+1,0,$C1959)))*SummonTypeTable!$Q$2</f>
        <v>9773.3333333333321</v>
      </c>
      <c r="J1959" t="str">
        <f ca="1">IF(C1959=1,60*SummonTypeTable!$Q$2-OFFSET(I1959,0,-4),
IF(I1959&lt;&gt;OFFSET(I1959,-1,0),OFFSET(I1959,-1,0)-OFFSET(I1959,0,-4),""))</f>
        <v/>
      </c>
      <c r="K1959" t="str">
        <f ca="1">IF(C1959=1,60*SummonTypeTable!$Q$2/OFFSET(I1959,0,-4),
IF(I1959&lt;&gt;OFFSET(I1959,-1,0),OFFSET(I1959,-1,0)/OFFSET(I1959,0,-4),""))</f>
        <v/>
      </c>
      <c r="L1959" t="str">
        <f t="shared" ca="1" si="371"/>
        <v>it</v>
      </c>
      <c r="M1959" t="s">
        <v>139</v>
      </c>
      <c r="N1959" t="s">
        <v>138</v>
      </c>
      <c r="O1959">
        <v>10</v>
      </c>
      <c r="P1959" t="str">
        <f t="shared" si="363"/>
        <v/>
      </c>
      <c r="Q1959" t="str">
        <f t="shared" ca="1" si="369"/>
        <v>cu</v>
      </c>
      <c r="R1959" t="s">
        <v>81</v>
      </c>
      <c r="S1959" t="s">
        <v>147</v>
      </c>
      <c r="T1959">
        <v>6425</v>
      </c>
      <c r="U1959" t="str">
        <f t="shared" ca="1" si="362"/>
        <v>it</v>
      </c>
      <c r="V1959" t="str">
        <f t="shared" si="364"/>
        <v>Cash_sSpellGacha</v>
      </c>
      <c r="W1959">
        <f t="shared" si="365"/>
        <v>10</v>
      </c>
      <c r="X1959" t="str">
        <f t="shared" ca="1" si="366"/>
        <v>cu</v>
      </c>
      <c r="Y1959" t="str">
        <f t="shared" si="367"/>
        <v>GO</v>
      </c>
      <c r="Z1959">
        <f t="shared" si="368"/>
        <v>6425</v>
      </c>
    </row>
    <row r="1960" spans="1:26">
      <c r="A1960" t="str">
        <f t="shared" si="360"/>
        <v>rt6</v>
      </c>
      <c r="B1960" t="str">
        <f t="shared" si="361"/>
        <v>루틴6</v>
      </c>
      <c r="C1960">
        <v>255</v>
      </c>
      <c r="D1960">
        <v>323</v>
      </c>
      <c r="E1960">
        <f t="shared" ca="1" si="370"/>
        <v>31611</v>
      </c>
      <c r="F1960">
        <f ca="1">(60+SUMIF(OFFSET(N1960,-$C1960+1,0,$C1960),"EN",OFFSET(O1960,-$C1960+1,0,$C1960)))*SummonTypeTable!$Q$2</f>
        <v>9773.3333333333321</v>
      </c>
      <c r="G1960" t="str">
        <f ca="1">IF(C1960=1,60*SummonTypeTable!$Q$2-OFFSET(F1960,0,-1),
IF(F1960&lt;&gt;OFFSET(F1960,-1,0),OFFSET(F1960,-1,0)-OFFSET(F1960,0,-1),""))</f>
        <v/>
      </c>
      <c r="H1960" t="str">
        <f ca="1">IF(C1960=1,60*SummonTypeTable!$Q$2/OFFSET(F1960,0,-1),
IF(F1960&lt;&gt;OFFSET(F1960,-1,0),OFFSET(F1960,-1,0)/OFFSET(F1960,0,-1),""))</f>
        <v/>
      </c>
      <c r="I1960">
        <f ca="1">(60+SUMIF(OFFSET(N1960,-$C1960+1,0,$C1960),"EN",OFFSET(O1960,-$C1960+1,0,$C1960))+SUMIF(OFFSET(S1960,-$C1960+1,0,$C1960),"EN",OFFSET(T1960,-$C1960+1,0,$C1960)))*SummonTypeTable!$Q$2</f>
        <v>9773.3333333333321</v>
      </c>
      <c r="J1960" t="str">
        <f ca="1">IF(C1960=1,60*SummonTypeTable!$Q$2-OFFSET(I1960,0,-4),
IF(I1960&lt;&gt;OFFSET(I1960,-1,0),OFFSET(I1960,-1,0)-OFFSET(I1960,0,-4),""))</f>
        <v/>
      </c>
      <c r="K1960" t="str">
        <f ca="1">IF(C1960=1,60*SummonTypeTable!$Q$2/OFFSET(I1960,0,-4),
IF(I1960&lt;&gt;OFFSET(I1960,-1,0),OFFSET(I1960,-1,0)/OFFSET(I1960,0,-4),""))</f>
        <v/>
      </c>
      <c r="L1960" t="str">
        <f t="shared" ca="1" si="371"/>
        <v>it</v>
      </c>
      <c r="M1960" t="s">
        <v>139</v>
      </c>
      <c r="N1960" t="s">
        <v>158</v>
      </c>
      <c r="O1960">
        <v>10</v>
      </c>
      <c r="P1960" t="str">
        <f t="shared" si="363"/>
        <v/>
      </c>
      <c r="Q1960" t="str">
        <f t="shared" ca="1" si="369"/>
        <v>cu</v>
      </c>
      <c r="R1960" t="s">
        <v>81</v>
      </c>
      <c r="S1960" t="s">
        <v>147</v>
      </c>
      <c r="T1960">
        <v>6450</v>
      </c>
      <c r="U1960" t="str">
        <f t="shared" ca="1" si="362"/>
        <v>it</v>
      </c>
      <c r="V1960" t="str">
        <f t="shared" si="364"/>
        <v>Cash_sEquipGacha</v>
      </c>
      <c r="W1960">
        <f t="shared" si="365"/>
        <v>10</v>
      </c>
      <c r="X1960" t="str">
        <f t="shared" ca="1" si="366"/>
        <v>cu</v>
      </c>
      <c r="Y1960" t="str">
        <f t="shared" si="367"/>
        <v>GO</v>
      </c>
      <c r="Z1960">
        <f t="shared" si="368"/>
        <v>6450</v>
      </c>
    </row>
    <row r="1961" spans="1:26">
      <c r="A1961" t="str">
        <f t="shared" si="360"/>
        <v>rt6</v>
      </c>
      <c r="B1961" t="str">
        <f t="shared" si="361"/>
        <v>루틴6</v>
      </c>
      <c r="C1961">
        <v>256</v>
      </c>
      <c r="D1961">
        <v>785</v>
      </c>
      <c r="E1961">
        <f t="shared" ca="1" si="370"/>
        <v>32396</v>
      </c>
      <c r="F1961">
        <f ca="1">(60+SUMIF(OFFSET(N1961,-$C1961+1,0,$C1961),"EN",OFFSET(O1961,-$C1961+1,0,$C1961)))*SummonTypeTable!$Q$2</f>
        <v>10200</v>
      </c>
      <c r="G1961">
        <f ca="1">IF(C1961=1,60*SummonTypeTable!$Q$2-OFFSET(F1961,0,-1),
IF(F1961&lt;&gt;OFFSET(F1961,-1,0),OFFSET(F1961,-1,0)-OFFSET(F1961,0,-1),""))</f>
        <v>-22622.666666666668</v>
      </c>
      <c r="H1961">
        <f ca="1">IF(C1961=1,60*SummonTypeTable!$Q$2/OFFSET(F1961,0,-1),
IF(F1961&lt;&gt;OFFSET(F1961,-1,0),OFFSET(F1961,-1,0)/OFFSET(F1961,0,-1),""))</f>
        <v>0.30168333539120051</v>
      </c>
      <c r="I1961">
        <f ca="1">(60+SUMIF(OFFSET(N1961,-$C1961+1,0,$C1961),"EN",OFFSET(O1961,-$C1961+1,0,$C1961))+SUMIF(OFFSET(S1961,-$C1961+1,0,$C1961),"EN",OFFSET(T1961,-$C1961+1,0,$C1961)))*SummonTypeTable!$Q$2</f>
        <v>10200</v>
      </c>
      <c r="J1961">
        <f ca="1">IF(C1961=1,60*SummonTypeTable!$Q$2-OFFSET(I1961,0,-4),
IF(I1961&lt;&gt;OFFSET(I1961,-1,0),OFFSET(I1961,-1,0)-OFFSET(I1961,0,-4),""))</f>
        <v>-22622.666666666668</v>
      </c>
      <c r="K1961">
        <f ca="1">IF(C1961=1,60*SummonTypeTable!$Q$2/OFFSET(I1961,0,-4),
IF(I1961&lt;&gt;OFFSET(I1961,-1,0),OFFSET(I1961,-1,0)/OFFSET(I1961,0,-4),""))</f>
        <v>0.30168333539120051</v>
      </c>
      <c r="L1961" t="str">
        <f t="shared" ca="1" si="371"/>
        <v>cu</v>
      </c>
      <c r="M1961" t="s">
        <v>81</v>
      </c>
      <c r="N1961" t="s">
        <v>146</v>
      </c>
      <c r="O1961">
        <v>640</v>
      </c>
      <c r="P1961" t="str">
        <f t="shared" si="363"/>
        <v>에너지너무많음</v>
      </c>
      <c r="Q1961" t="str">
        <f t="shared" ca="1" si="369"/>
        <v>cu</v>
      </c>
      <c r="R1961" t="s">
        <v>81</v>
      </c>
      <c r="S1961" t="s">
        <v>147</v>
      </c>
      <c r="T1961">
        <v>6475</v>
      </c>
      <c r="U1961" t="str">
        <f t="shared" ca="1" si="362"/>
        <v>cu</v>
      </c>
      <c r="V1961" t="str">
        <f t="shared" si="364"/>
        <v>EN</v>
      </c>
      <c r="W1961">
        <f t="shared" si="365"/>
        <v>640</v>
      </c>
      <c r="X1961" t="str">
        <f t="shared" ca="1" si="366"/>
        <v>cu</v>
      </c>
      <c r="Y1961" t="str">
        <f t="shared" si="367"/>
        <v>GO</v>
      </c>
      <c r="Z1961">
        <f t="shared" si="368"/>
        <v>6475</v>
      </c>
    </row>
    <row r="1962" spans="1:26">
      <c r="A1962" t="str">
        <f t="shared" si="360"/>
        <v>rt6</v>
      </c>
      <c r="B1962" t="str">
        <f t="shared" si="361"/>
        <v>루틴6</v>
      </c>
      <c r="C1962">
        <v>257</v>
      </c>
      <c r="D1962">
        <v>194</v>
      </c>
      <c r="E1962">
        <f t="shared" ca="1" si="370"/>
        <v>32590</v>
      </c>
      <c r="F1962">
        <f ca="1">(60+SUMIF(OFFSET(N1962,-$C1962+1,0,$C1962),"EN",OFFSET(O1962,-$C1962+1,0,$C1962)))*SummonTypeTable!$Q$2</f>
        <v>10200</v>
      </c>
      <c r="G1962" t="str">
        <f ca="1">IF(C1962=1,60*SummonTypeTable!$Q$2-OFFSET(F1962,0,-1),
IF(F1962&lt;&gt;OFFSET(F1962,-1,0),OFFSET(F1962,-1,0)-OFFSET(F1962,0,-1),""))</f>
        <v/>
      </c>
      <c r="H1962" t="str">
        <f ca="1">IF(C1962=1,60*SummonTypeTable!$Q$2/OFFSET(F1962,0,-1),
IF(F1962&lt;&gt;OFFSET(F1962,-1,0),OFFSET(F1962,-1,0)/OFFSET(F1962,0,-1),""))</f>
        <v/>
      </c>
      <c r="I1962">
        <f ca="1">(60+SUMIF(OFFSET(N1962,-$C1962+1,0,$C1962),"EN",OFFSET(O1962,-$C1962+1,0,$C1962))+SUMIF(OFFSET(S1962,-$C1962+1,0,$C1962),"EN",OFFSET(T1962,-$C1962+1,0,$C1962)))*SummonTypeTable!$Q$2</f>
        <v>10200</v>
      </c>
      <c r="J1962" t="str">
        <f ca="1">IF(C1962=1,60*SummonTypeTable!$Q$2-OFFSET(I1962,0,-4),
IF(I1962&lt;&gt;OFFSET(I1962,-1,0),OFFSET(I1962,-1,0)-OFFSET(I1962,0,-4),""))</f>
        <v/>
      </c>
      <c r="K1962" t="str">
        <f ca="1">IF(C1962=1,60*SummonTypeTable!$Q$2/OFFSET(I1962,0,-4),
IF(I1962&lt;&gt;OFFSET(I1962,-1,0),OFFSET(I1962,-1,0)/OFFSET(I1962,0,-4),""))</f>
        <v/>
      </c>
      <c r="L1962" t="str">
        <f t="shared" ca="1" si="371"/>
        <v>cu</v>
      </c>
      <c r="M1962" t="s">
        <v>81</v>
      </c>
      <c r="N1962" t="s">
        <v>147</v>
      </c>
      <c r="O1962">
        <v>13000</v>
      </c>
      <c r="P1962" t="str">
        <f t="shared" si="363"/>
        <v/>
      </c>
      <c r="Q1962" t="str">
        <f t="shared" ca="1" si="369"/>
        <v>cu</v>
      </c>
      <c r="R1962" t="s">
        <v>81</v>
      </c>
      <c r="S1962" t="s">
        <v>147</v>
      </c>
      <c r="T1962">
        <v>6500</v>
      </c>
      <c r="U1962" t="str">
        <f t="shared" ca="1" si="362"/>
        <v>cu</v>
      </c>
      <c r="V1962" t="str">
        <f t="shared" si="364"/>
        <v>GO</v>
      </c>
      <c r="W1962">
        <f t="shared" si="365"/>
        <v>13000</v>
      </c>
      <c r="X1962" t="str">
        <f t="shared" ca="1" si="366"/>
        <v>cu</v>
      </c>
      <c r="Y1962" t="str">
        <f t="shared" si="367"/>
        <v>GO</v>
      </c>
      <c r="Z1962">
        <f t="shared" si="368"/>
        <v>6500</v>
      </c>
    </row>
    <row r="1963" spans="1:26">
      <c r="A1963" t="str">
        <f t="shared" ref="A1963:A1989" si="372">A1962</f>
        <v>rt6</v>
      </c>
      <c r="B1963" t="str">
        <f t="shared" ref="B1963:B1989" si="373">B1962</f>
        <v>루틴6</v>
      </c>
      <c r="C1963">
        <v>258</v>
      </c>
      <c r="D1963">
        <v>256</v>
      </c>
      <c r="E1963">
        <f t="shared" ca="1" si="370"/>
        <v>32846</v>
      </c>
      <c r="F1963">
        <f ca="1">(60+SUMIF(OFFSET(N1963,-$C1963+1,0,$C1963),"EN",OFFSET(O1963,-$C1963+1,0,$C1963)))*SummonTypeTable!$Q$2</f>
        <v>10200</v>
      </c>
      <c r="G1963" t="str">
        <f ca="1">IF(C1963=1,60*SummonTypeTable!$Q$2-OFFSET(F1963,0,-1),
IF(F1963&lt;&gt;OFFSET(F1963,-1,0),OFFSET(F1963,-1,0)-OFFSET(F1963,0,-1),""))</f>
        <v/>
      </c>
      <c r="H1963" t="str">
        <f ca="1">IF(C1963=1,60*SummonTypeTable!$Q$2/OFFSET(F1963,0,-1),
IF(F1963&lt;&gt;OFFSET(F1963,-1,0),OFFSET(F1963,-1,0)/OFFSET(F1963,0,-1),""))</f>
        <v/>
      </c>
      <c r="I1963">
        <f ca="1">(60+SUMIF(OFFSET(N1963,-$C1963+1,0,$C1963),"EN",OFFSET(O1963,-$C1963+1,0,$C1963))+SUMIF(OFFSET(S1963,-$C1963+1,0,$C1963),"EN",OFFSET(T1963,-$C1963+1,0,$C1963)))*SummonTypeTable!$Q$2</f>
        <v>10200</v>
      </c>
      <c r="J1963" t="str">
        <f ca="1">IF(C1963=1,60*SummonTypeTable!$Q$2-OFFSET(I1963,0,-4),
IF(I1963&lt;&gt;OFFSET(I1963,-1,0),OFFSET(I1963,-1,0)-OFFSET(I1963,0,-4),""))</f>
        <v/>
      </c>
      <c r="K1963" t="str">
        <f ca="1">IF(C1963=1,60*SummonTypeTable!$Q$2/OFFSET(I1963,0,-4),
IF(I1963&lt;&gt;OFFSET(I1963,-1,0),OFFSET(I1963,-1,0)/OFFSET(I1963,0,-4),""))</f>
        <v/>
      </c>
      <c r="L1963" t="str">
        <f t="shared" ca="1" si="371"/>
        <v>it</v>
      </c>
      <c r="M1963" t="s">
        <v>139</v>
      </c>
      <c r="N1963" t="s">
        <v>140</v>
      </c>
      <c r="O1963">
        <v>10</v>
      </c>
      <c r="P1963" t="str">
        <f t="shared" si="363"/>
        <v/>
      </c>
      <c r="Q1963" t="str">
        <f t="shared" ca="1" si="369"/>
        <v>cu</v>
      </c>
      <c r="R1963" t="s">
        <v>81</v>
      </c>
      <c r="S1963" t="s">
        <v>147</v>
      </c>
      <c r="T1963">
        <v>6525</v>
      </c>
      <c r="U1963" t="str">
        <f t="shared" ca="1" si="362"/>
        <v>it</v>
      </c>
      <c r="V1963" t="str">
        <f t="shared" si="364"/>
        <v>Cash_sCharacterGacha</v>
      </c>
      <c r="W1963">
        <f t="shared" si="365"/>
        <v>10</v>
      </c>
      <c r="X1963" t="str">
        <f t="shared" ca="1" si="366"/>
        <v>cu</v>
      </c>
      <c r="Y1963" t="str">
        <f t="shared" si="367"/>
        <v>GO</v>
      </c>
      <c r="Z1963">
        <f t="shared" si="368"/>
        <v>6525</v>
      </c>
    </row>
    <row r="1964" spans="1:26">
      <c r="A1964" t="str">
        <f t="shared" si="372"/>
        <v>rt6</v>
      </c>
      <c r="B1964" t="str">
        <f t="shared" si="373"/>
        <v>루틴6</v>
      </c>
      <c r="C1964">
        <v>259</v>
      </c>
      <c r="D1964">
        <v>802</v>
      </c>
      <c r="E1964">
        <f t="shared" ca="1" si="370"/>
        <v>33648</v>
      </c>
      <c r="F1964">
        <f ca="1">(60+SUMIF(OFFSET(N1964,-$C1964+1,0,$C1964),"EN",OFFSET(O1964,-$C1964+1,0,$C1964)))*SummonTypeTable!$Q$2</f>
        <v>10653.333333333332</v>
      </c>
      <c r="G1964">
        <f ca="1">IF(C1964=1,60*SummonTypeTable!$Q$2-OFFSET(F1964,0,-1),
IF(F1964&lt;&gt;OFFSET(F1964,-1,0),OFFSET(F1964,-1,0)-OFFSET(F1964,0,-1),""))</f>
        <v>-23448</v>
      </c>
      <c r="H1964">
        <f ca="1">IF(C1964=1,60*SummonTypeTable!$Q$2/OFFSET(F1964,0,-1),
IF(F1964&lt;&gt;OFFSET(F1964,-1,0),OFFSET(F1964,-1,0)/OFFSET(F1964,0,-1),""))</f>
        <v>0.30313837375178315</v>
      </c>
      <c r="I1964">
        <f ca="1">(60+SUMIF(OFFSET(N1964,-$C1964+1,0,$C1964),"EN",OFFSET(O1964,-$C1964+1,0,$C1964))+SUMIF(OFFSET(S1964,-$C1964+1,0,$C1964),"EN",OFFSET(T1964,-$C1964+1,0,$C1964)))*SummonTypeTable!$Q$2</f>
        <v>10653.333333333332</v>
      </c>
      <c r="J1964">
        <f ca="1">IF(C1964=1,60*SummonTypeTable!$Q$2-OFFSET(I1964,0,-4),
IF(I1964&lt;&gt;OFFSET(I1964,-1,0),OFFSET(I1964,-1,0)-OFFSET(I1964,0,-4),""))</f>
        <v>-23448</v>
      </c>
      <c r="K1964">
        <f ca="1">IF(C1964=1,60*SummonTypeTable!$Q$2/OFFSET(I1964,0,-4),
IF(I1964&lt;&gt;OFFSET(I1964,-1,0),OFFSET(I1964,-1,0)/OFFSET(I1964,0,-4),""))</f>
        <v>0.30313837375178315</v>
      </c>
      <c r="L1964" t="str">
        <f t="shared" ca="1" si="371"/>
        <v>cu</v>
      </c>
      <c r="M1964" t="s">
        <v>81</v>
      </c>
      <c r="N1964" t="s">
        <v>146</v>
      </c>
      <c r="O1964">
        <v>680</v>
      </c>
      <c r="P1964" t="str">
        <f t="shared" si="363"/>
        <v>에너지너무많음</v>
      </c>
      <c r="Q1964" t="str">
        <f t="shared" ca="1" si="369"/>
        <v>cu</v>
      </c>
      <c r="R1964" t="s">
        <v>81</v>
      </c>
      <c r="S1964" t="s">
        <v>147</v>
      </c>
      <c r="T1964">
        <v>6550</v>
      </c>
      <c r="U1964" t="str">
        <f t="shared" ca="1" si="362"/>
        <v>cu</v>
      </c>
      <c r="V1964" t="str">
        <f t="shared" si="364"/>
        <v>EN</v>
      </c>
      <c r="W1964">
        <f t="shared" si="365"/>
        <v>680</v>
      </c>
      <c r="X1964" t="str">
        <f t="shared" ca="1" si="366"/>
        <v>cu</v>
      </c>
      <c r="Y1964" t="str">
        <f t="shared" si="367"/>
        <v>GO</v>
      </c>
      <c r="Z1964">
        <f t="shared" si="368"/>
        <v>6550</v>
      </c>
    </row>
    <row r="1965" spans="1:26">
      <c r="A1965" t="str">
        <f t="shared" si="372"/>
        <v>rt6</v>
      </c>
      <c r="B1965" t="str">
        <f t="shared" si="373"/>
        <v>루틴6</v>
      </c>
      <c r="C1965">
        <v>260</v>
      </c>
      <c r="D1965">
        <v>88</v>
      </c>
      <c r="E1965">
        <f t="shared" ca="1" si="370"/>
        <v>33736</v>
      </c>
      <c r="F1965">
        <f ca="1">(60+SUMIF(OFFSET(N1965,-$C1965+1,0,$C1965),"EN",OFFSET(O1965,-$C1965+1,0,$C1965)))*SummonTypeTable!$Q$2</f>
        <v>10653.333333333332</v>
      </c>
      <c r="G1965" t="str">
        <f ca="1">IF(C1965=1,60*SummonTypeTable!$Q$2-OFFSET(F1965,0,-1),
IF(F1965&lt;&gt;OFFSET(F1965,-1,0),OFFSET(F1965,-1,0)-OFFSET(F1965,0,-1),""))</f>
        <v/>
      </c>
      <c r="H1965" t="str">
        <f ca="1">IF(C1965=1,60*SummonTypeTable!$Q$2/OFFSET(F1965,0,-1),
IF(F1965&lt;&gt;OFFSET(F1965,-1,0),OFFSET(F1965,-1,0)/OFFSET(F1965,0,-1),""))</f>
        <v/>
      </c>
      <c r="I1965">
        <f ca="1">(60+SUMIF(OFFSET(N1965,-$C1965+1,0,$C1965),"EN",OFFSET(O1965,-$C1965+1,0,$C1965))+SUMIF(OFFSET(S1965,-$C1965+1,0,$C1965),"EN",OFFSET(T1965,-$C1965+1,0,$C1965)))*SummonTypeTable!$Q$2</f>
        <v>10653.333333333332</v>
      </c>
      <c r="J1965" t="str">
        <f ca="1">IF(C1965=1,60*SummonTypeTable!$Q$2-OFFSET(I1965,0,-4),
IF(I1965&lt;&gt;OFFSET(I1965,-1,0),OFFSET(I1965,-1,0)-OFFSET(I1965,0,-4),""))</f>
        <v/>
      </c>
      <c r="K1965" t="str">
        <f ca="1">IF(C1965=1,60*SummonTypeTable!$Q$2/OFFSET(I1965,0,-4),
IF(I1965&lt;&gt;OFFSET(I1965,-1,0),OFFSET(I1965,-1,0)/OFFSET(I1965,0,-4),""))</f>
        <v/>
      </c>
      <c r="L1965" t="str">
        <f t="shared" ca="1" si="371"/>
        <v>cu</v>
      </c>
      <c r="M1965" t="s">
        <v>81</v>
      </c>
      <c r="N1965" t="s">
        <v>147</v>
      </c>
      <c r="O1965">
        <v>13150</v>
      </c>
      <c r="P1965" t="str">
        <f t="shared" si="363"/>
        <v/>
      </c>
      <c r="Q1965" t="str">
        <f t="shared" ca="1" si="369"/>
        <v>cu</v>
      </c>
      <c r="R1965" t="s">
        <v>81</v>
      </c>
      <c r="S1965" t="s">
        <v>147</v>
      </c>
      <c r="T1965">
        <v>6575</v>
      </c>
      <c r="U1965" t="str">
        <f t="shared" ca="1" si="362"/>
        <v>cu</v>
      </c>
      <c r="V1965" t="str">
        <f t="shared" si="364"/>
        <v>GO</v>
      </c>
      <c r="W1965">
        <f t="shared" si="365"/>
        <v>13150</v>
      </c>
      <c r="X1965" t="str">
        <f t="shared" ca="1" si="366"/>
        <v>cu</v>
      </c>
      <c r="Y1965" t="str">
        <f t="shared" si="367"/>
        <v>GO</v>
      </c>
      <c r="Z1965">
        <f t="shared" si="368"/>
        <v>6575</v>
      </c>
    </row>
    <row r="1966" spans="1:26">
      <c r="A1966" t="str">
        <f t="shared" si="372"/>
        <v>rt6</v>
      </c>
      <c r="B1966" t="str">
        <f t="shared" si="373"/>
        <v>루틴6</v>
      </c>
      <c r="C1966">
        <v>261</v>
      </c>
      <c r="D1966">
        <v>125</v>
      </c>
      <c r="E1966">
        <f t="shared" ca="1" si="370"/>
        <v>33861</v>
      </c>
      <c r="F1966">
        <f ca="1">(60+SUMIF(OFFSET(N1966,-$C1966+1,0,$C1966),"EN",OFFSET(O1966,-$C1966+1,0,$C1966)))*SummonTypeTable!$Q$2</f>
        <v>10653.333333333332</v>
      </c>
      <c r="G1966" t="str">
        <f ca="1">IF(C1966=1,60*SummonTypeTable!$Q$2-OFFSET(F1966,0,-1),
IF(F1966&lt;&gt;OFFSET(F1966,-1,0),OFFSET(F1966,-1,0)-OFFSET(F1966,0,-1),""))</f>
        <v/>
      </c>
      <c r="H1966" t="str">
        <f ca="1">IF(C1966=1,60*SummonTypeTable!$Q$2/OFFSET(F1966,0,-1),
IF(F1966&lt;&gt;OFFSET(F1966,-1,0),OFFSET(F1966,-1,0)/OFFSET(F1966,0,-1),""))</f>
        <v/>
      </c>
      <c r="I1966">
        <f ca="1">(60+SUMIF(OFFSET(N1966,-$C1966+1,0,$C1966),"EN",OFFSET(O1966,-$C1966+1,0,$C1966))+SUMIF(OFFSET(S1966,-$C1966+1,0,$C1966),"EN",OFFSET(T1966,-$C1966+1,0,$C1966)))*SummonTypeTable!$Q$2</f>
        <v>10653.333333333332</v>
      </c>
      <c r="J1966" t="str">
        <f ca="1">IF(C1966=1,60*SummonTypeTable!$Q$2-OFFSET(I1966,0,-4),
IF(I1966&lt;&gt;OFFSET(I1966,-1,0),OFFSET(I1966,-1,0)-OFFSET(I1966,0,-4),""))</f>
        <v/>
      </c>
      <c r="K1966" t="str">
        <f ca="1">IF(C1966=1,60*SummonTypeTable!$Q$2/OFFSET(I1966,0,-4),
IF(I1966&lt;&gt;OFFSET(I1966,-1,0),OFFSET(I1966,-1,0)/OFFSET(I1966,0,-4),""))</f>
        <v/>
      </c>
      <c r="L1966" t="str">
        <f t="shared" ca="1" si="371"/>
        <v>it</v>
      </c>
      <c r="M1966" t="s">
        <v>139</v>
      </c>
      <c r="N1966" t="s">
        <v>158</v>
      </c>
      <c r="O1966">
        <v>3</v>
      </c>
      <c r="P1966" t="str">
        <f t="shared" si="363"/>
        <v/>
      </c>
      <c r="Q1966" t="str">
        <f t="shared" ca="1" si="369"/>
        <v>cu</v>
      </c>
      <c r="R1966" t="s">
        <v>81</v>
      </c>
      <c r="S1966" t="s">
        <v>147</v>
      </c>
      <c r="T1966">
        <v>6600</v>
      </c>
      <c r="U1966" t="str">
        <f t="shared" ca="1" si="362"/>
        <v>it</v>
      </c>
      <c r="V1966" t="str">
        <f t="shared" si="364"/>
        <v>Cash_sEquipGacha</v>
      </c>
      <c r="W1966">
        <f t="shared" si="365"/>
        <v>3</v>
      </c>
      <c r="X1966" t="str">
        <f t="shared" ca="1" si="366"/>
        <v>cu</v>
      </c>
      <c r="Y1966" t="str">
        <f t="shared" si="367"/>
        <v>GO</v>
      </c>
      <c r="Z1966">
        <f t="shared" si="368"/>
        <v>6600</v>
      </c>
    </row>
    <row r="1967" spans="1:26">
      <c r="A1967" t="str">
        <f t="shared" si="372"/>
        <v>rt6</v>
      </c>
      <c r="B1967" t="str">
        <f t="shared" si="373"/>
        <v>루틴6</v>
      </c>
      <c r="C1967">
        <v>262</v>
      </c>
      <c r="D1967">
        <v>175</v>
      </c>
      <c r="E1967">
        <f t="shared" ca="1" si="370"/>
        <v>34036</v>
      </c>
      <c r="F1967">
        <f ca="1">(60+SUMIF(OFFSET(N1967,-$C1967+1,0,$C1967),"EN",OFFSET(O1967,-$C1967+1,0,$C1967)))*SummonTypeTable!$Q$2</f>
        <v>10653.333333333332</v>
      </c>
      <c r="G1967" t="str">
        <f ca="1">IF(C1967=1,60*SummonTypeTable!$Q$2-OFFSET(F1967,0,-1),
IF(F1967&lt;&gt;OFFSET(F1967,-1,0),OFFSET(F1967,-1,0)-OFFSET(F1967,0,-1),""))</f>
        <v/>
      </c>
      <c r="H1967" t="str">
        <f ca="1">IF(C1967=1,60*SummonTypeTable!$Q$2/OFFSET(F1967,0,-1),
IF(F1967&lt;&gt;OFFSET(F1967,-1,0),OFFSET(F1967,-1,0)/OFFSET(F1967,0,-1),""))</f>
        <v/>
      </c>
      <c r="I1967">
        <f ca="1">(60+SUMIF(OFFSET(N1967,-$C1967+1,0,$C1967),"EN",OFFSET(O1967,-$C1967+1,0,$C1967))+SUMIF(OFFSET(S1967,-$C1967+1,0,$C1967),"EN",OFFSET(T1967,-$C1967+1,0,$C1967)))*SummonTypeTable!$Q$2</f>
        <v>10653.333333333332</v>
      </c>
      <c r="J1967" t="str">
        <f ca="1">IF(C1967=1,60*SummonTypeTable!$Q$2-OFFSET(I1967,0,-4),
IF(I1967&lt;&gt;OFFSET(I1967,-1,0),OFFSET(I1967,-1,0)-OFFSET(I1967,0,-4),""))</f>
        <v/>
      </c>
      <c r="K1967" t="str">
        <f ca="1">IF(C1967=1,60*SummonTypeTable!$Q$2/OFFSET(I1967,0,-4),
IF(I1967&lt;&gt;OFFSET(I1967,-1,0),OFFSET(I1967,-1,0)/OFFSET(I1967,0,-4),""))</f>
        <v/>
      </c>
      <c r="L1967" t="str">
        <f t="shared" ca="1" si="371"/>
        <v>cu</v>
      </c>
      <c r="M1967" t="s">
        <v>81</v>
      </c>
      <c r="N1967" t="s">
        <v>147</v>
      </c>
      <c r="O1967">
        <v>13250</v>
      </c>
      <c r="P1967" t="str">
        <f t="shared" si="363"/>
        <v/>
      </c>
      <c r="Q1967" t="str">
        <f t="shared" ca="1" si="369"/>
        <v>cu</v>
      </c>
      <c r="R1967" t="s">
        <v>81</v>
      </c>
      <c r="S1967" t="s">
        <v>147</v>
      </c>
      <c r="T1967">
        <v>6625</v>
      </c>
      <c r="U1967" t="str">
        <f t="shared" ca="1" si="362"/>
        <v>cu</v>
      </c>
      <c r="V1967" t="str">
        <f t="shared" si="364"/>
        <v>GO</v>
      </c>
      <c r="W1967">
        <f t="shared" si="365"/>
        <v>13250</v>
      </c>
      <c r="X1967" t="str">
        <f t="shared" ca="1" si="366"/>
        <v>cu</v>
      </c>
      <c r="Y1967" t="str">
        <f t="shared" si="367"/>
        <v>GO</v>
      </c>
      <c r="Z1967">
        <f t="shared" si="368"/>
        <v>6625</v>
      </c>
    </row>
    <row r="1968" spans="1:26">
      <c r="A1968" t="str">
        <f t="shared" si="372"/>
        <v>rt6</v>
      </c>
      <c r="B1968" t="str">
        <f t="shared" si="373"/>
        <v>루틴6</v>
      </c>
      <c r="C1968">
        <v>263</v>
      </c>
      <c r="D1968">
        <v>225</v>
      </c>
      <c r="E1968">
        <f t="shared" ca="1" si="370"/>
        <v>34261</v>
      </c>
      <c r="F1968">
        <f ca="1">(60+SUMIF(OFFSET(N1968,-$C1968+1,0,$C1968),"EN",OFFSET(O1968,-$C1968+1,0,$C1968)))*SummonTypeTable!$Q$2</f>
        <v>10653.333333333332</v>
      </c>
      <c r="G1968" t="str">
        <f ca="1">IF(C1968=1,60*SummonTypeTable!$Q$2-OFFSET(F1968,0,-1),
IF(F1968&lt;&gt;OFFSET(F1968,-1,0),OFFSET(F1968,-1,0)-OFFSET(F1968,0,-1),""))</f>
        <v/>
      </c>
      <c r="H1968" t="str">
        <f ca="1">IF(C1968=1,60*SummonTypeTable!$Q$2/OFFSET(F1968,0,-1),
IF(F1968&lt;&gt;OFFSET(F1968,-1,0),OFFSET(F1968,-1,0)/OFFSET(F1968,0,-1),""))</f>
        <v/>
      </c>
      <c r="I1968">
        <f ca="1">(60+SUMIF(OFFSET(N1968,-$C1968+1,0,$C1968),"EN",OFFSET(O1968,-$C1968+1,0,$C1968))+SUMIF(OFFSET(S1968,-$C1968+1,0,$C1968),"EN",OFFSET(T1968,-$C1968+1,0,$C1968)))*SummonTypeTable!$Q$2</f>
        <v>10653.333333333332</v>
      </c>
      <c r="J1968" t="str">
        <f ca="1">IF(C1968=1,60*SummonTypeTable!$Q$2-OFFSET(I1968,0,-4),
IF(I1968&lt;&gt;OFFSET(I1968,-1,0),OFFSET(I1968,-1,0)-OFFSET(I1968,0,-4),""))</f>
        <v/>
      </c>
      <c r="K1968" t="str">
        <f ca="1">IF(C1968=1,60*SummonTypeTable!$Q$2/OFFSET(I1968,0,-4),
IF(I1968&lt;&gt;OFFSET(I1968,-1,0),OFFSET(I1968,-1,0)/OFFSET(I1968,0,-4),""))</f>
        <v/>
      </c>
      <c r="L1968" t="str">
        <f t="shared" ca="1" si="371"/>
        <v>cu</v>
      </c>
      <c r="M1968" t="s">
        <v>81</v>
      </c>
      <c r="N1968" t="s">
        <v>147</v>
      </c>
      <c r="O1968">
        <v>13300</v>
      </c>
      <c r="P1968" t="str">
        <f t="shared" si="363"/>
        <v/>
      </c>
      <c r="Q1968" t="str">
        <f t="shared" ca="1" si="369"/>
        <v>cu</v>
      </c>
      <c r="R1968" t="s">
        <v>81</v>
      </c>
      <c r="S1968" t="s">
        <v>147</v>
      </c>
      <c r="T1968">
        <v>6650</v>
      </c>
      <c r="U1968" t="str">
        <f t="shared" ca="1" si="362"/>
        <v>cu</v>
      </c>
      <c r="V1968" t="str">
        <f t="shared" si="364"/>
        <v>GO</v>
      </c>
      <c r="W1968">
        <f t="shared" si="365"/>
        <v>13300</v>
      </c>
      <c r="X1968" t="str">
        <f t="shared" ca="1" si="366"/>
        <v>cu</v>
      </c>
      <c r="Y1968" t="str">
        <f t="shared" si="367"/>
        <v>GO</v>
      </c>
      <c r="Z1968">
        <f t="shared" si="368"/>
        <v>6650</v>
      </c>
    </row>
    <row r="1969" spans="1:26">
      <c r="A1969" t="str">
        <f t="shared" si="372"/>
        <v>rt6</v>
      </c>
      <c r="B1969" t="str">
        <f t="shared" si="373"/>
        <v>루틴6</v>
      </c>
      <c r="C1969">
        <v>264</v>
      </c>
      <c r="D1969">
        <v>671</v>
      </c>
      <c r="E1969">
        <f t="shared" ca="1" si="370"/>
        <v>34932</v>
      </c>
      <c r="F1969">
        <f ca="1">(60+SUMIF(OFFSET(N1969,-$C1969+1,0,$C1969),"EN",OFFSET(O1969,-$C1969+1,0,$C1969)))*SummonTypeTable!$Q$2</f>
        <v>11133.333333333332</v>
      </c>
      <c r="G1969">
        <f ca="1">IF(C1969=1,60*SummonTypeTable!$Q$2-OFFSET(F1969,0,-1),
IF(F1969&lt;&gt;OFFSET(F1969,-1,0),OFFSET(F1969,-1,0)-OFFSET(F1969,0,-1),""))</f>
        <v>-24278.666666666668</v>
      </c>
      <c r="H1969">
        <f ca="1">IF(C1969=1,60*SummonTypeTable!$Q$2/OFFSET(F1969,0,-1),
IF(F1969&lt;&gt;OFFSET(F1969,-1,0),OFFSET(F1969,-1,0)/OFFSET(F1969,0,-1),""))</f>
        <v>0.30497347226993393</v>
      </c>
      <c r="I1969">
        <f ca="1">(60+SUMIF(OFFSET(N1969,-$C1969+1,0,$C1969),"EN",OFFSET(O1969,-$C1969+1,0,$C1969))+SUMIF(OFFSET(S1969,-$C1969+1,0,$C1969),"EN",OFFSET(T1969,-$C1969+1,0,$C1969)))*SummonTypeTable!$Q$2</f>
        <v>11133.333333333332</v>
      </c>
      <c r="J1969">
        <f ca="1">IF(C1969=1,60*SummonTypeTable!$Q$2-OFFSET(I1969,0,-4),
IF(I1969&lt;&gt;OFFSET(I1969,-1,0),OFFSET(I1969,-1,0)-OFFSET(I1969,0,-4),""))</f>
        <v>-24278.666666666668</v>
      </c>
      <c r="K1969">
        <f ca="1">IF(C1969=1,60*SummonTypeTable!$Q$2/OFFSET(I1969,0,-4),
IF(I1969&lt;&gt;OFFSET(I1969,-1,0),OFFSET(I1969,-1,0)/OFFSET(I1969,0,-4),""))</f>
        <v>0.30497347226993393</v>
      </c>
      <c r="L1969" t="str">
        <f t="shared" ca="1" si="371"/>
        <v>cu</v>
      </c>
      <c r="M1969" t="s">
        <v>81</v>
      </c>
      <c r="N1969" t="s">
        <v>146</v>
      </c>
      <c r="O1969">
        <v>720</v>
      </c>
      <c r="P1969" t="str">
        <f t="shared" si="363"/>
        <v>에너지너무많음</v>
      </c>
      <c r="Q1969" t="str">
        <f t="shared" ca="1" si="369"/>
        <v>cu</v>
      </c>
      <c r="R1969" t="s">
        <v>81</v>
      </c>
      <c r="S1969" t="s">
        <v>147</v>
      </c>
      <c r="T1969">
        <v>6675</v>
      </c>
      <c r="U1969" t="str">
        <f t="shared" ca="1" si="362"/>
        <v>cu</v>
      </c>
      <c r="V1969" t="str">
        <f t="shared" si="364"/>
        <v>EN</v>
      </c>
      <c r="W1969">
        <f t="shared" si="365"/>
        <v>720</v>
      </c>
      <c r="X1969" t="str">
        <f t="shared" ca="1" si="366"/>
        <v>cu</v>
      </c>
      <c r="Y1969" t="str">
        <f t="shared" si="367"/>
        <v>GO</v>
      </c>
      <c r="Z1969">
        <f t="shared" si="368"/>
        <v>6675</v>
      </c>
    </row>
    <row r="1970" spans="1:26">
      <c r="A1970" t="str">
        <f t="shared" si="372"/>
        <v>rt6</v>
      </c>
      <c r="B1970" t="str">
        <f t="shared" si="373"/>
        <v>루틴6</v>
      </c>
      <c r="C1970">
        <v>265</v>
      </c>
      <c r="D1970">
        <v>135</v>
      </c>
      <c r="E1970">
        <f t="shared" ca="1" si="370"/>
        <v>35067</v>
      </c>
      <c r="F1970">
        <f ca="1">(60+SUMIF(OFFSET(N1970,-$C1970+1,0,$C1970),"EN",OFFSET(O1970,-$C1970+1,0,$C1970)))*SummonTypeTable!$Q$2</f>
        <v>11133.333333333332</v>
      </c>
      <c r="G1970" t="str">
        <f ca="1">IF(C1970=1,60*SummonTypeTable!$Q$2-OFFSET(F1970,0,-1),
IF(F1970&lt;&gt;OFFSET(F1970,-1,0),OFFSET(F1970,-1,0)-OFFSET(F1970,0,-1),""))</f>
        <v/>
      </c>
      <c r="H1970" t="str">
        <f ca="1">IF(C1970=1,60*SummonTypeTable!$Q$2/OFFSET(F1970,0,-1),
IF(F1970&lt;&gt;OFFSET(F1970,-1,0),OFFSET(F1970,-1,0)/OFFSET(F1970,0,-1),""))</f>
        <v/>
      </c>
      <c r="I1970">
        <f ca="1">(60+SUMIF(OFFSET(N1970,-$C1970+1,0,$C1970),"EN",OFFSET(O1970,-$C1970+1,0,$C1970))+SUMIF(OFFSET(S1970,-$C1970+1,0,$C1970),"EN",OFFSET(T1970,-$C1970+1,0,$C1970)))*SummonTypeTable!$Q$2</f>
        <v>11133.333333333332</v>
      </c>
      <c r="J1970" t="str">
        <f ca="1">IF(C1970=1,60*SummonTypeTable!$Q$2-OFFSET(I1970,0,-4),
IF(I1970&lt;&gt;OFFSET(I1970,-1,0),OFFSET(I1970,-1,0)-OFFSET(I1970,0,-4),""))</f>
        <v/>
      </c>
      <c r="K1970" t="str">
        <f ca="1">IF(C1970=1,60*SummonTypeTable!$Q$2/OFFSET(I1970,0,-4),
IF(I1970&lt;&gt;OFFSET(I1970,-1,0),OFFSET(I1970,-1,0)/OFFSET(I1970,0,-4),""))</f>
        <v/>
      </c>
      <c r="L1970" t="str">
        <f t="shared" ca="1" si="371"/>
        <v>it</v>
      </c>
      <c r="M1970" t="s">
        <v>139</v>
      </c>
      <c r="N1970" t="s">
        <v>158</v>
      </c>
      <c r="O1970">
        <v>3</v>
      </c>
      <c r="P1970" t="str">
        <f t="shared" si="363"/>
        <v/>
      </c>
      <c r="Q1970" t="str">
        <f t="shared" ca="1" si="369"/>
        <v>cu</v>
      </c>
      <c r="R1970" t="s">
        <v>81</v>
      </c>
      <c r="S1970" t="s">
        <v>147</v>
      </c>
      <c r="T1970">
        <v>6700</v>
      </c>
      <c r="U1970" t="str">
        <f t="shared" ca="1" si="362"/>
        <v>it</v>
      </c>
      <c r="V1970" t="str">
        <f t="shared" si="364"/>
        <v>Cash_sEquipGacha</v>
      </c>
      <c r="W1970">
        <f t="shared" si="365"/>
        <v>3</v>
      </c>
      <c r="X1970" t="str">
        <f t="shared" ca="1" si="366"/>
        <v>cu</v>
      </c>
      <c r="Y1970" t="str">
        <f t="shared" si="367"/>
        <v>GO</v>
      </c>
      <c r="Z1970">
        <f t="shared" si="368"/>
        <v>6700</v>
      </c>
    </row>
    <row r="1971" spans="1:26">
      <c r="A1971" t="str">
        <f t="shared" si="372"/>
        <v>rt6</v>
      </c>
      <c r="B1971" t="str">
        <f t="shared" si="373"/>
        <v>루틴6</v>
      </c>
      <c r="C1971">
        <v>266</v>
      </c>
      <c r="D1971">
        <v>168</v>
      </c>
      <c r="E1971">
        <f t="shared" ca="1" si="370"/>
        <v>35235</v>
      </c>
      <c r="F1971">
        <f ca="1">(60+SUMIF(OFFSET(N1971,-$C1971+1,0,$C1971),"EN",OFFSET(O1971,-$C1971+1,0,$C1971)))*SummonTypeTable!$Q$2</f>
        <v>11133.333333333332</v>
      </c>
      <c r="G1971" t="str">
        <f ca="1">IF(C1971=1,60*SummonTypeTable!$Q$2-OFFSET(F1971,0,-1),
IF(F1971&lt;&gt;OFFSET(F1971,-1,0),OFFSET(F1971,-1,0)-OFFSET(F1971,0,-1),""))</f>
        <v/>
      </c>
      <c r="H1971" t="str">
        <f ca="1">IF(C1971=1,60*SummonTypeTable!$Q$2/OFFSET(F1971,0,-1),
IF(F1971&lt;&gt;OFFSET(F1971,-1,0),OFFSET(F1971,-1,0)/OFFSET(F1971,0,-1),""))</f>
        <v/>
      </c>
      <c r="I1971">
        <f ca="1">(60+SUMIF(OFFSET(N1971,-$C1971+1,0,$C1971),"EN",OFFSET(O1971,-$C1971+1,0,$C1971))+SUMIF(OFFSET(S1971,-$C1971+1,0,$C1971),"EN",OFFSET(T1971,-$C1971+1,0,$C1971)))*SummonTypeTable!$Q$2</f>
        <v>11133.333333333332</v>
      </c>
      <c r="J1971" t="str">
        <f ca="1">IF(C1971=1,60*SummonTypeTable!$Q$2-OFFSET(I1971,0,-4),
IF(I1971&lt;&gt;OFFSET(I1971,-1,0),OFFSET(I1971,-1,0)-OFFSET(I1971,0,-4),""))</f>
        <v/>
      </c>
      <c r="K1971" t="str">
        <f ca="1">IF(C1971=1,60*SummonTypeTable!$Q$2/OFFSET(I1971,0,-4),
IF(I1971&lt;&gt;OFFSET(I1971,-1,0),OFFSET(I1971,-1,0)/OFFSET(I1971,0,-4),""))</f>
        <v/>
      </c>
      <c r="L1971" t="str">
        <f t="shared" ca="1" si="371"/>
        <v>cu</v>
      </c>
      <c r="M1971" t="s">
        <v>81</v>
      </c>
      <c r="N1971" t="s">
        <v>147</v>
      </c>
      <c r="O1971">
        <v>13450</v>
      </c>
      <c r="P1971" t="str">
        <f t="shared" si="363"/>
        <v/>
      </c>
      <c r="Q1971" t="str">
        <f t="shared" ca="1" si="369"/>
        <v>cu</v>
      </c>
      <c r="R1971" t="s">
        <v>81</v>
      </c>
      <c r="S1971" t="s">
        <v>147</v>
      </c>
      <c r="T1971">
        <v>6725</v>
      </c>
      <c r="U1971" t="str">
        <f t="shared" ca="1" si="362"/>
        <v>cu</v>
      </c>
      <c r="V1971" t="str">
        <f t="shared" si="364"/>
        <v>GO</v>
      </c>
      <c r="W1971">
        <f t="shared" si="365"/>
        <v>13450</v>
      </c>
      <c r="X1971" t="str">
        <f t="shared" ca="1" si="366"/>
        <v>cu</v>
      </c>
      <c r="Y1971" t="str">
        <f t="shared" si="367"/>
        <v>GO</v>
      </c>
      <c r="Z1971">
        <f t="shared" si="368"/>
        <v>6725</v>
      </c>
    </row>
    <row r="1972" spans="1:26">
      <c r="A1972" t="str">
        <f t="shared" si="372"/>
        <v>rt6</v>
      </c>
      <c r="B1972" t="str">
        <f t="shared" si="373"/>
        <v>루틴6</v>
      </c>
      <c r="C1972">
        <v>267</v>
      </c>
      <c r="D1972">
        <v>217</v>
      </c>
      <c r="E1972">
        <f t="shared" ca="1" si="370"/>
        <v>35452</v>
      </c>
      <c r="F1972">
        <f ca="1">(60+SUMIF(OFFSET(N1972,-$C1972+1,0,$C1972),"EN",OFFSET(O1972,-$C1972+1,0,$C1972)))*SummonTypeTable!$Q$2</f>
        <v>11133.333333333332</v>
      </c>
      <c r="G1972" t="str">
        <f ca="1">IF(C1972=1,60*SummonTypeTable!$Q$2-OFFSET(F1972,0,-1),
IF(F1972&lt;&gt;OFFSET(F1972,-1,0),OFFSET(F1972,-1,0)-OFFSET(F1972,0,-1),""))</f>
        <v/>
      </c>
      <c r="H1972" t="str">
        <f ca="1">IF(C1972=1,60*SummonTypeTable!$Q$2/OFFSET(F1972,0,-1),
IF(F1972&lt;&gt;OFFSET(F1972,-1,0),OFFSET(F1972,-1,0)/OFFSET(F1972,0,-1),""))</f>
        <v/>
      </c>
      <c r="I1972">
        <f ca="1">(60+SUMIF(OFFSET(N1972,-$C1972+1,0,$C1972),"EN",OFFSET(O1972,-$C1972+1,0,$C1972))+SUMIF(OFFSET(S1972,-$C1972+1,0,$C1972),"EN",OFFSET(T1972,-$C1972+1,0,$C1972)))*SummonTypeTable!$Q$2</f>
        <v>11133.333333333332</v>
      </c>
      <c r="J1972" t="str">
        <f ca="1">IF(C1972=1,60*SummonTypeTable!$Q$2-OFFSET(I1972,0,-4),
IF(I1972&lt;&gt;OFFSET(I1972,-1,0),OFFSET(I1972,-1,0)-OFFSET(I1972,0,-4),""))</f>
        <v/>
      </c>
      <c r="K1972" t="str">
        <f ca="1">IF(C1972=1,60*SummonTypeTable!$Q$2/OFFSET(I1972,0,-4),
IF(I1972&lt;&gt;OFFSET(I1972,-1,0),OFFSET(I1972,-1,0)/OFFSET(I1972,0,-4),""))</f>
        <v/>
      </c>
      <c r="L1972" t="str">
        <f t="shared" ca="1" si="371"/>
        <v>it</v>
      </c>
      <c r="M1972" t="s">
        <v>139</v>
      </c>
      <c r="N1972" t="s">
        <v>138</v>
      </c>
      <c r="O1972">
        <v>30</v>
      </c>
      <c r="P1972" t="str">
        <f t="shared" si="363"/>
        <v/>
      </c>
      <c r="Q1972" t="str">
        <f t="shared" ca="1" si="369"/>
        <v>cu</v>
      </c>
      <c r="R1972" t="s">
        <v>81</v>
      </c>
      <c r="S1972" t="s">
        <v>147</v>
      </c>
      <c r="T1972">
        <v>6750</v>
      </c>
      <c r="U1972" t="str">
        <f t="shared" ca="1" si="362"/>
        <v>it</v>
      </c>
      <c r="V1972" t="str">
        <f t="shared" si="364"/>
        <v>Cash_sSpellGacha</v>
      </c>
      <c r="W1972">
        <f t="shared" si="365"/>
        <v>30</v>
      </c>
      <c r="X1972" t="str">
        <f t="shared" ca="1" si="366"/>
        <v>cu</v>
      </c>
      <c r="Y1972" t="str">
        <f t="shared" si="367"/>
        <v>GO</v>
      </c>
      <c r="Z1972">
        <f t="shared" si="368"/>
        <v>6750</v>
      </c>
    </row>
    <row r="1973" spans="1:26">
      <c r="A1973" t="str">
        <f t="shared" si="372"/>
        <v>rt6</v>
      </c>
      <c r="B1973" t="str">
        <f t="shared" si="373"/>
        <v>루틴6</v>
      </c>
      <c r="C1973">
        <v>268</v>
      </c>
      <c r="D1973">
        <v>796</v>
      </c>
      <c r="E1973">
        <f t="shared" ca="1" si="370"/>
        <v>36248</v>
      </c>
      <c r="F1973">
        <f ca="1">(60+SUMIF(OFFSET(N1973,-$C1973+1,0,$C1973),"EN",OFFSET(O1973,-$C1973+1,0,$C1973)))*SummonTypeTable!$Q$2</f>
        <v>11133.333333333332</v>
      </c>
      <c r="G1973" t="str">
        <f ca="1">IF(C1973=1,60*SummonTypeTable!$Q$2-OFFSET(F1973,0,-1),
IF(F1973&lt;&gt;OFFSET(F1973,-1,0),OFFSET(F1973,-1,0)-OFFSET(F1973,0,-1),""))</f>
        <v/>
      </c>
      <c r="H1973" t="str">
        <f ca="1">IF(C1973=1,60*SummonTypeTable!$Q$2/OFFSET(F1973,0,-1),
IF(F1973&lt;&gt;OFFSET(F1973,-1,0),OFFSET(F1973,-1,0)/OFFSET(F1973,0,-1),""))</f>
        <v/>
      </c>
      <c r="I1973">
        <f ca="1">(60+SUMIF(OFFSET(N1973,-$C1973+1,0,$C1973),"EN",OFFSET(O1973,-$C1973+1,0,$C1973))+SUMIF(OFFSET(S1973,-$C1973+1,0,$C1973),"EN",OFFSET(T1973,-$C1973+1,0,$C1973)))*SummonTypeTable!$Q$2</f>
        <v>11133.333333333332</v>
      </c>
      <c r="J1973" t="str">
        <f ca="1">IF(C1973=1,60*SummonTypeTable!$Q$2-OFFSET(I1973,0,-4),
IF(I1973&lt;&gt;OFFSET(I1973,-1,0),OFFSET(I1973,-1,0)-OFFSET(I1973,0,-4),""))</f>
        <v/>
      </c>
      <c r="K1973" t="str">
        <f ca="1">IF(C1973=1,60*SummonTypeTable!$Q$2/OFFSET(I1973,0,-4),
IF(I1973&lt;&gt;OFFSET(I1973,-1,0),OFFSET(I1973,-1,0)/OFFSET(I1973,0,-4),""))</f>
        <v/>
      </c>
      <c r="L1973" t="str">
        <f t="shared" ca="1" si="371"/>
        <v>cu</v>
      </c>
      <c r="M1973" t="s">
        <v>81</v>
      </c>
      <c r="N1973" t="s">
        <v>153</v>
      </c>
      <c r="O1973">
        <v>45</v>
      </c>
      <c r="P1973" t="str">
        <f t="shared" si="363"/>
        <v/>
      </c>
      <c r="Q1973" t="str">
        <f t="shared" ca="1" si="369"/>
        <v>cu</v>
      </c>
      <c r="R1973" t="s">
        <v>81</v>
      </c>
      <c r="S1973" t="s">
        <v>153</v>
      </c>
      <c r="T1973">
        <v>15</v>
      </c>
      <c r="U1973" t="str">
        <f t="shared" ca="1" si="362"/>
        <v>cu</v>
      </c>
      <c r="V1973" t="str">
        <f t="shared" si="364"/>
        <v>DI</v>
      </c>
      <c r="W1973">
        <f t="shared" si="365"/>
        <v>45</v>
      </c>
      <c r="X1973" t="str">
        <f t="shared" ca="1" si="366"/>
        <v>cu</v>
      </c>
      <c r="Y1973" t="str">
        <f t="shared" si="367"/>
        <v>DI</v>
      </c>
      <c r="Z1973">
        <f t="shared" si="368"/>
        <v>15</v>
      </c>
    </row>
    <row r="1974" spans="1:26">
      <c r="A1974" t="str">
        <f t="shared" si="372"/>
        <v>rt6</v>
      </c>
      <c r="B1974" t="str">
        <f t="shared" si="373"/>
        <v>루틴6</v>
      </c>
      <c r="C1974">
        <v>269</v>
      </c>
      <c r="D1974">
        <v>183</v>
      </c>
      <c r="E1974">
        <f t="shared" ca="1" si="370"/>
        <v>36431</v>
      </c>
      <c r="F1974">
        <f ca="1">(60+SUMIF(OFFSET(N1974,-$C1974+1,0,$C1974),"EN",OFFSET(O1974,-$C1974+1,0,$C1974)))*SummonTypeTable!$Q$2</f>
        <v>11133.333333333332</v>
      </c>
      <c r="G1974" t="str">
        <f ca="1">IF(C1974=1,60*SummonTypeTable!$Q$2-OFFSET(F1974,0,-1),
IF(F1974&lt;&gt;OFFSET(F1974,-1,0),OFFSET(F1974,-1,0)-OFFSET(F1974,0,-1),""))</f>
        <v/>
      </c>
      <c r="H1974" t="str">
        <f ca="1">IF(C1974=1,60*SummonTypeTable!$Q$2/OFFSET(F1974,0,-1),
IF(F1974&lt;&gt;OFFSET(F1974,-1,0),OFFSET(F1974,-1,0)/OFFSET(F1974,0,-1),""))</f>
        <v/>
      </c>
      <c r="I1974">
        <f ca="1">(60+SUMIF(OFFSET(N1974,-$C1974+1,0,$C1974),"EN",OFFSET(O1974,-$C1974+1,0,$C1974))+SUMIF(OFFSET(S1974,-$C1974+1,0,$C1974),"EN",OFFSET(T1974,-$C1974+1,0,$C1974)))*SummonTypeTable!$Q$2</f>
        <v>11133.333333333332</v>
      </c>
      <c r="J1974" t="str">
        <f ca="1">IF(C1974=1,60*SummonTypeTable!$Q$2-OFFSET(I1974,0,-4),
IF(I1974&lt;&gt;OFFSET(I1974,-1,0),OFFSET(I1974,-1,0)-OFFSET(I1974,0,-4),""))</f>
        <v/>
      </c>
      <c r="K1974" t="str">
        <f ca="1">IF(C1974=1,60*SummonTypeTable!$Q$2/OFFSET(I1974,0,-4),
IF(I1974&lt;&gt;OFFSET(I1974,-1,0),OFFSET(I1974,-1,0)/OFFSET(I1974,0,-4),""))</f>
        <v/>
      </c>
      <c r="L1974" t="str">
        <f t="shared" ca="1" si="371"/>
        <v>cu</v>
      </c>
      <c r="M1974" t="s">
        <v>81</v>
      </c>
      <c r="N1974" t="s">
        <v>147</v>
      </c>
      <c r="O1974">
        <v>13600</v>
      </c>
      <c r="P1974" t="str">
        <f t="shared" si="363"/>
        <v/>
      </c>
      <c r="Q1974" t="str">
        <f t="shared" ca="1" si="369"/>
        <v>cu</v>
      </c>
      <c r="R1974" t="s">
        <v>81</v>
      </c>
      <c r="S1974" t="s">
        <v>147</v>
      </c>
      <c r="T1974">
        <v>6800</v>
      </c>
      <c r="U1974" t="str">
        <f t="shared" ca="1" si="362"/>
        <v>cu</v>
      </c>
      <c r="V1974" t="str">
        <f t="shared" si="364"/>
        <v>GO</v>
      </c>
      <c r="W1974">
        <f t="shared" si="365"/>
        <v>13600</v>
      </c>
      <c r="X1974" t="str">
        <f t="shared" ca="1" si="366"/>
        <v>cu</v>
      </c>
      <c r="Y1974" t="str">
        <f t="shared" si="367"/>
        <v>GO</v>
      </c>
      <c r="Z1974">
        <f t="shared" si="368"/>
        <v>6800</v>
      </c>
    </row>
    <row r="1975" spans="1:26">
      <c r="A1975" t="str">
        <f t="shared" si="372"/>
        <v>rt6</v>
      </c>
      <c r="B1975" t="str">
        <f t="shared" si="373"/>
        <v>루틴6</v>
      </c>
      <c r="C1975">
        <v>270</v>
      </c>
      <c r="D1975">
        <v>238</v>
      </c>
      <c r="E1975">
        <f t="shared" ca="1" si="370"/>
        <v>36669</v>
      </c>
      <c r="F1975">
        <f ca="1">(60+SUMIF(OFFSET(N1975,-$C1975+1,0,$C1975),"EN",OFFSET(O1975,-$C1975+1,0,$C1975)))*SummonTypeTable!$Q$2</f>
        <v>11133.333333333332</v>
      </c>
      <c r="G1975" t="str">
        <f ca="1">IF(C1975=1,60*SummonTypeTable!$Q$2-OFFSET(F1975,0,-1),
IF(F1975&lt;&gt;OFFSET(F1975,-1,0),OFFSET(F1975,-1,0)-OFFSET(F1975,0,-1),""))</f>
        <v/>
      </c>
      <c r="H1975" t="str">
        <f ca="1">IF(C1975=1,60*SummonTypeTable!$Q$2/OFFSET(F1975,0,-1),
IF(F1975&lt;&gt;OFFSET(F1975,-1,0),OFFSET(F1975,-1,0)/OFFSET(F1975,0,-1),""))</f>
        <v/>
      </c>
      <c r="I1975">
        <f ca="1">(60+SUMIF(OFFSET(N1975,-$C1975+1,0,$C1975),"EN",OFFSET(O1975,-$C1975+1,0,$C1975))+SUMIF(OFFSET(S1975,-$C1975+1,0,$C1975),"EN",OFFSET(T1975,-$C1975+1,0,$C1975)))*SummonTypeTable!$Q$2</f>
        <v>11133.333333333332</v>
      </c>
      <c r="J1975" t="str">
        <f ca="1">IF(C1975=1,60*SummonTypeTable!$Q$2-OFFSET(I1975,0,-4),
IF(I1975&lt;&gt;OFFSET(I1975,-1,0),OFFSET(I1975,-1,0)-OFFSET(I1975,0,-4),""))</f>
        <v/>
      </c>
      <c r="K1975" t="str">
        <f ca="1">IF(C1975=1,60*SummonTypeTable!$Q$2/OFFSET(I1975,0,-4),
IF(I1975&lt;&gt;OFFSET(I1975,-1,0),OFFSET(I1975,-1,0)/OFFSET(I1975,0,-4),""))</f>
        <v/>
      </c>
      <c r="L1975" t="str">
        <f t="shared" ca="1" si="371"/>
        <v>it</v>
      </c>
      <c r="M1975" t="s">
        <v>139</v>
      </c>
      <c r="N1975" t="s">
        <v>140</v>
      </c>
      <c r="O1975">
        <v>3</v>
      </c>
      <c r="P1975" t="str">
        <f t="shared" si="363"/>
        <v/>
      </c>
      <c r="Q1975" t="str">
        <f t="shared" ca="1" si="369"/>
        <v>cu</v>
      </c>
      <c r="R1975" t="s">
        <v>81</v>
      </c>
      <c r="S1975" t="s">
        <v>147</v>
      </c>
      <c r="T1975">
        <v>6825</v>
      </c>
      <c r="U1975" t="str">
        <f t="shared" ca="1" si="362"/>
        <v>it</v>
      </c>
      <c r="V1975" t="str">
        <f t="shared" si="364"/>
        <v>Cash_sCharacterGacha</v>
      </c>
      <c r="W1975">
        <f t="shared" si="365"/>
        <v>3</v>
      </c>
      <c r="X1975" t="str">
        <f t="shared" ca="1" si="366"/>
        <v>cu</v>
      </c>
      <c r="Y1975" t="str">
        <f t="shared" si="367"/>
        <v>GO</v>
      </c>
      <c r="Z1975">
        <f t="shared" si="368"/>
        <v>6825</v>
      </c>
    </row>
    <row r="1976" spans="1:26">
      <c r="A1976" t="str">
        <f t="shared" si="372"/>
        <v>rt6</v>
      </c>
      <c r="B1976" t="str">
        <f t="shared" si="373"/>
        <v>루틴6</v>
      </c>
      <c r="C1976">
        <v>271</v>
      </c>
      <c r="D1976">
        <v>927</v>
      </c>
      <c r="E1976">
        <f t="shared" ca="1" si="370"/>
        <v>37596</v>
      </c>
      <c r="F1976">
        <f ca="1">(60+SUMIF(OFFSET(N1976,-$C1976+1,0,$C1976),"EN",OFFSET(O1976,-$C1976+1,0,$C1976)))*SummonTypeTable!$Q$2</f>
        <v>11586.666666666666</v>
      </c>
      <c r="G1976">
        <f ca="1">IF(C1976=1,60*SummonTypeTable!$Q$2-OFFSET(F1976,0,-1),
IF(F1976&lt;&gt;OFFSET(F1976,-1,0),OFFSET(F1976,-1,0)-OFFSET(F1976,0,-1),""))</f>
        <v>-26462.666666666668</v>
      </c>
      <c r="H1976">
        <f ca="1">IF(C1976=1,60*SummonTypeTable!$Q$2/OFFSET(F1976,0,-1),
IF(F1976&lt;&gt;OFFSET(F1976,-1,0),OFFSET(F1976,-1,0)/OFFSET(F1976,0,-1),""))</f>
        <v>0.29613079405610521</v>
      </c>
      <c r="I1976">
        <f ca="1">(60+SUMIF(OFFSET(N1976,-$C1976+1,0,$C1976),"EN",OFFSET(O1976,-$C1976+1,0,$C1976))+SUMIF(OFFSET(S1976,-$C1976+1,0,$C1976),"EN",OFFSET(T1976,-$C1976+1,0,$C1976)))*SummonTypeTable!$Q$2</f>
        <v>11586.666666666666</v>
      </c>
      <c r="J1976">
        <f ca="1">IF(C1976=1,60*SummonTypeTable!$Q$2-OFFSET(I1976,0,-4),
IF(I1976&lt;&gt;OFFSET(I1976,-1,0),OFFSET(I1976,-1,0)-OFFSET(I1976,0,-4),""))</f>
        <v>-26462.666666666668</v>
      </c>
      <c r="K1976">
        <f ca="1">IF(C1976=1,60*SummonTypeTable!$Q$2/OFFSET(I1976,0,-4),
IF(I1976&lt;&gt;OFFSET(I1976,-1,0),OFFSET(I1976,-1,0)/OFFSET(I1976,0,-4),""))</f>
        <v>0.29613079405610521</v>
      </c>
      <c r="L1976" t="str">
        <f t="shared" ca="1" si="371"/>
        <v>cu</v>
      </c>
      <c r="M1976" t="s">
        <v>81</v>
      </c>
      <c r="N1976" t="s">
        <v>146</v>
      </c>
      <c r="O1976">
        <v>680</v>
      </c>
      <c r="P1976" t="str">
        <f t="shared" si="363"/>
        <v>에너지너무많음</v>
      </c>
      <c r="Q1976" t="str">
        <f t="shared" ca="1" si="369"/>
        <v>cu</v>
      </c>
      <c r="R1976" t="s">
        <v>81</v>
      </c>
      <c r="S1976" t="s">
        <v>147</v>
      </c>
      <c r="T1976">
        <v>6850</v>
      </c>
      <c r="U1976" t="str">
        <f t="shared" ca="1" si="362"/>
        <v>cu</v>
      </c>
      <c r="V1976" t="str">
        <f t="shared" si="364"/>
        <v>EN</v>
      </c>
      <c r="W1976">
        <f t="shared" si="365"/>
        <v>680</v>
      </c>
      <c r="X1976" t="str">
        <f t="shared" ca="1" si="366"/>
        <v>cu</v>
      </c>
      <c r="Y1976" t="str">
        <f t="shared" si="367"/>
        <v>GO</v>
      </c>
      <c r="Z1976">
        <f t="shared" si="368"/>
        <v>6850</v>
      </c>
    </row>
    <row r="1977" spans="1:26">
      <c r="A1977" t="str">
        <f t="shared" si="372"/>
        <v>rt6</v>
      </c>
      <c r="B1977" t="str">
        <f t="shared" si="373"/>
        <v>루틴6</v>
      </c>
      <c r="C1977">
        <v>272</v>
      </c>
      <c r="D1977">
        <v>153</v>
      </c>
      <c r="E1977">
        <f t="shared" ca="1" si="370"/>
        <v>37749</v>
      </c>
      <c r="F1977">
        <f ca="1">(60+SUMIF(OFFSET(N1977,-$C1977+1,0,$C1977),"EN",OFFSET(O1977,-$C1977+1,0,$C1977)))*SummonTypeTable!$Q$2</f>
        <v>11586.666666666666</v>
      </c>
      <c r="G1977" t="str">
        <f ca="1">IF(C1977=1,60*SummonTypeTable!$Q$2-OFFSET(F1977,0,-1),
IF(F1977&lt;&gt;OFFSET(F1977,-1,0),OFFSET(F1977,-1,0)-OFFSET(F1977,0,-1),""))</f>
        <v/>
      </c>
      <c r="H1977" t="str">
        <f ca="1">IF(C1977=1,60*SummonTypeTable!$Q$2/OFFSET(F1977,0,-1),
IF(F1977&lt;&gt;OFFSET(F1977,-1,0),OFFSET(F1977,-1,0)/OFFSET(F1977,0,-1),""))</f>
        <v/>
      </c>
      <c r="I1977">
        <f ca="1">(60+SUMIF(OFFSET(N1977,-$C1977+1,0,$C1977),"EN",OFFSET(O1977,-$C1977+1,0,$C1977))+SUMIF(OFFSET(S1977,-$C1977+1,0,$C1977),"EN",OFFSET(T1977,-$C1977+1,0,$C1977)))*SummonTypeTable!$Q$2</f>
        <v>11586.666666666666</v>
      </c>
      <c r="J1977" t="str">
        <f ca="1">IF(C1977=1,60*SummonTypeTable!$Q$2-OFFSET(I1977,0,-4),
IF(I1977&lt;&gt;OFFSET(I1977,-1,0),OFFSET(I1977,-1,0)-OFFSET(I1977,0,-4),""))</f>
        <v/>
      </c>
      <c r="K1977" t="str">
        <f ca="1">IF(C1977=1,60*SummonTypeTable!$Q$2/OFFSET(I1977,0,-4),
IF(I1977&lt;&gt;OFFSET(I1977,-1,0),OFFSET(I1977,-1,0)/OFFSET(I1977,0,-4),""))</f>
        <v/>
      </c>
      <c r="L1977" t="str">
        <f t="shared" ca="1" si="371"/>
        <v>cu</v>
      </c>
      <c r="M1977" t="s">
        <v>81</v>
      </c>
      <c r="N1977" t="s">
        <v>147</v>
      </c>
      <c r="O1977">
        <v>13750</v>
      </c>
      <c r="P1977" t="str">
        <f t="shared" si="363"/>
        <v/>
      </c>
      <c r="Q1977" t="str">
        <f t="shared" ca="1" si="369"/>
        <v>cu</v>
      </c>
      <c r="R1977" t="s">
        <v>81</v>
      </c>
      <c r="S1977" t="s">
        <v>147</v>
      </c>
      <c r="T1977">
        <v>6875</v>
      </c>
      <c r="U1977" t="str">
        <f t="shared" ca="1" si="362"/>
        <v>cu</v>
      </c>
      <c r="V1977" t="str">
        <f t="shared" si="364"/>
        <v>GO</v>
      </c>
      <c r="W1977">
        <f t="shared" si="365"/>
        <v>13750</v>
      </c>
      <c r="X1977" t="str">
        <f t="shared" ca="1" si="366"/>
        <v>cu</v>
      </c>
      <c r="Y1977" t="str">
        <f t="shared" si="367"/>
        <v>GO</v>
      </c>
      <c r="Z1977">
        <f t="shared" si="368"/>
        <v>6875</v>
      </c>
    </row>
    <row r="1978" spans="1:26">
      <c r="A1978" t="str">
        <f t="shared" si="372"/>
        <v>rt6</v>
      </c>
      <c r="B1978" t="str">
        <f t="shared" si="373"/>
        <v>루틴6</v>
      </c>
      <c r="C1978">
        <v>273</v>
      </c>
      <c r="D1978">
        <v>195</v>
      </c>
      <c r="E1978">
        <f t="shared" ca="1" si="370"/>
        <v>37944</v>
      </c>
      <c r="F1978">
        <f ca="1">(60+SUMIF(OFFSET(N1978,-$C1978+1,0,$C1978),"EN",OFFSET(O1978,-$C1978+1,0,$C1978)))*SummonTypeTable!$Q$2</f>
        <v>11586.666666666666</v>
      </c>
      <c r="G1978" t="str">
        <f ca="1">IF(C1978=1,60*SummonTypeTable!$Q$2-OFFSET(F1978,0,-1),
IF(F1978&lt;&gt;OFFSET(F1978,-1,0),OFFSET(F1978,-1,0)-OFFSET(F1978,0,-1),""))</f>
        <v/>
      </c>
      <c r="H1978" t="str">
        <f ca="1">IF(C1978=1,60*SummonTypeTable!$Q$2/OFFSET(F1978,0,-1),
IF(F1978&lt;&gt;OFFSET(F1978,-1,0),OFFSET(F1978,-1,0)/OFFSET(F1978,0,-1),""))</f>
        <v/>
      </c>
      <c r="I1978">
        <f ca="1">(60+SUMIF(OFFSET(N1978,-$C1978+1,0,$C1978),"EN",OFFSET(O1978,-$C1978+1,0,$C1978))+SUMIF(OFFSET(S1978,-$C1978+1,0,$C1978),"EN",OFFSET(T1978,-$C1978+1,0,$C1978)))*SummonTypeTable!$Q$2</f>
        <v>11586.666666666666</v>
      </c>
      <c r="J1978" t="str">
        <f ca="1">IF(C1978=1,60*SummonTypeTable!$Q$2-OFFSET(I1978,0,-4),
IF(I1978&lt;&gt;OFFSET(I1978,-1,0),OFFSET(I1978,-1,0)-OFFSET(I1978,0,-4),""))</f>
        <v/>
      </c>
      <c r="K1978" t="str">
        <f ca="1">IF(C1978=1,60*SummonTypeTable!$Q$2/OFFSET(I1978,0,-4),
IF(I1978&lt;&gt;OFFSET(I1978,-1,0),OFFSET(I1978,-1,0)/OFFSET(I1978,0,-4),""))</f>
        <v/>
      </c>
      <c r="L1978" t="str">
        <f t="shared" ca="1" si="371"/>
        <v>it</v>
      </c>
      <c r="M1978" t="s">
        <v>139</v>
      </c>
      <c r="N1978" t="s">
        <v>158</v>
      </c>
      <c r="O1978">
        <v>5</v>
      </c>
      <c r="P1978" t="str">
        <f t="shared" si="363"/>
        <v/>
      </c>
      <c r="Q1978" t="str">
        <f t="shared" ca="1" si="369"/>
        <v>cu</v>
      </c>
      <c r="R1978" t="s">
        <v>81</v>
      </c>
      <c r="S1978" t="s">
        <v>147</v>
      </c>
      <c r="T1978">
        <v>6900</v>
      </c>
      <c r="U1978" t="str">
        <f t="shared" ca="1" si="362"/>
        <v>it</v>
      </c>
      <c r="V1978" t="str">
        <f t="shared" si="364"/>
        <v>Cash_sEquipGacha</v>
      </c>
      <c r="W1978">
        <f t="shared" si="365"/>
        <v>5</v>
      </c>
      <c r="X1978" t="str">
        <f t="shared" ca="1" si="366"/>
        <v>cu</v>
      </c>
      <c r="Y1978" t="str">
        <f t="shared" si="367"/>
        <v>GO</v>
      </c>
      <c r="Z1978">
        <f t="shared" si="368"/>
        <v>6900</v>
      </c>
    </row>
    <row r="1979" spans="1:26">
      <c r="A1979" t="str">
        <f t="shared" si="372"/>
        <v>rt6</v>
      </c>
      <c r="B1979" t="str">
        <f t="shared" si="373"/>
        <v>루틴6</v>
      </c>
      <c r="C1979">
        <v>274</v>
      </c>
      <c r="D1979">
        <v>1032</v>
      </c>
      <c r="E1979">
        <f t="shared" ca="1" si="370"/>
        <v>38976</v>
      </c>
      <c r="F1979">
        <f ca="1">(60+SUMIF(OFFSET(N1979,-$C1979+1,0,$C1979),"EN",OFFSET(O1979,-$C1979+1,0,$C1979)))*SummonTypeTable!$Q$2</f>
        <v>12066.666666666666</v>
      </c>
      <c r="G1979">
        <f ca="1">IF(C1979=1,60*SummonTypeTable!$Q$2-OFFSET(F1979,0,-1),
IF(F1979&lt;&gt;OFFSET(F1979,-1,0),OFFSET(F1979,-1,0)-OFFSET(F1979,0,-1),""))</f>
        <v>-27389.333333333336</v>
      </c>
      <c r="H1979">
        <f ca="1">IF(C1979=1,60*SummonTypeTable!$Q$2/OFFSET(F1979,0,-1),
IF(F1979&lt;&gt;OFFSET(F1979,-1,0),OFFSET(F1979,-1,0)/OFFSET(F1979,0,-1),""))</f>
        <v>0.29727695675971538</v>
      </c>
      <c r="I1979">
        <f ca="1">(60+SUMIF(OFFSET(N1979,-$C1979+1,0,$C1979),"EN",OFFSET(O1979,-$C1979+1,0,$C1979))+SUMIF(OFFSET(S1979,-$C1979+1,0,$C1979),"EN",OFFSET(T1979,-$C1979+1,0,$C1979)))*SummonTypeTable!$Q$2</f>
        <v>12066.666666666666</v>
      </c>
      <c r="J1979">
        <f ca="1">IF(C1979=1,60*SummonTypeTable!$Q$2-OFFSET(I1979,0,-4),
IF(I1979&lt;&gt;OFFSET(I1979,-1,0),OFFSET(I1979,-1,0)-OFFSET(I1979,0,-4),""))</f>
        <v>-27389.333333333336</v>
      </c>
      <c r="K1979">
        <f ca="1">IF(C1979=1,60*SummonTypeTable!$Q$2/OFFSET(I1979,0,-4),
IF(I1979&lt;&gt;OFFSET(I1979,-1,0),OFFSET(I1979,-1,0)/OFFSET(I1979,0,-4),""))</f>
        <v>0.29727695675971538</v>
      </c>
      <c r="L1979" t="str">
        <f t="shared" ca="1" si="371"/>
        <v>cu</v>
      </c>
      <c r="M1979" t="s">
        <v>81</v>
      </c>
      <c r="N1979" t="s">
        <v>146</v>
      </c>
      <c r="O1979">
        <v>720</v>
      </c>
      <c r="P1979" t="str">
        <f t="shared" si="363"/>
        <v>에너지너무많음</v>
      </c>
      <c r="Q1979" t="str">
        <f t="shared" ca="1" si="369"/>
        <v>cu</v>
      </c>
      <c r="R1979" t="s">
        <v>81</v>
      </c>
      <c r="S1979" t="s">
        <v>147</v>
      </c>
      <c r="T1979">
        <v>6925</v>
      </c>
      <c r="U1979" t="str">
        <f t="shared" ca="1" si="362"/>
        <v>cu</v>
      </c>
      <c r="V1979" t="str">
        <f t="shared" si="364"/>
        <v>EN</v>
      </c>
      <c r="W1979">
        <f t="shared" si="365"/>
        <v>720</v>
      </c>
      <c r="X1979" t="str">
        <f t="shared" ca="1" si="366"/>
        <v>cu</v>
      </c>
      <c r="Y1979" t="str">
        <f t="shared" si="367"/>
        <v>GO</v>
      </c>
      <c r="Z1979">
        <f t="shared" si="368"/>
        <v>6925</v>
      </c>
    </row>
    <row r="1980" spans="1:26">
      <c r="A1980" t="str">
        <f t="shared" si="372"/>
        <v>rt6</v>
      </c>
      <c r="B1980" t="str">
        <f t="shared" si="373"/>
        <v>루틴6</v>
      </c>
      <c r="C1980">
        <v>275</v>
      </c>
      <c r="D1980">
        <v>125</v>
      </c>
      <c r="E1980">
        <f t="shared" ca="1" si="370"/>
        <v>39101</v>
      </c>
      <c r="F1980">
        <f ca="1">(60+SUMIF(OFFSET(N1980,-$C1980+1,0,$C1980),"EN",OFFSET(O1980,-$C1980+1,0,$C1980)))*SummonTypeTable!$Q$2</f>
        <v>12066.666666666666</v>
      </c>
      <c r="G1980" t="str">
        <f ca="1">IF(C1980=1,60*SummonTypeTable!$Q$2-OFFSET(F1980,0,-1),
IF(F1980&lt;&gt;OFFSET(F1980,-1,0),OFFSET(F1980,-1,0)-OFFSET(F1980,0,-1),""))</f>
        <v/>
      </c>
      <c r="H1980" t="str">
        <f ca="1">IF(C1980=1,60*SummonTypeTable!$Q$2/OFFSET(F1980,0,-1),
IF(F1980&lt;&gt;OFFSET(F1980,-1,0),OFFSET(F1980,-1,0)/OFFSET(F1980,0,-1),""))</f>
        <v/>
      </c>
      <c r="I1980">
        <f ca="1">(60+SUMIF(OFFSET(N1980,-$C1980+1,0,$C1980),"EN",OFFSET(O1980,-$C1980+1,0,$C1980))+SUMIF(OFFSET(S1980,-$C1980+1,0,$C1980),"EN",OFFSET(T1980,-$C1980+1,0,$C1980)))*SummonTypeTable!$Q$2</f>
        <v>12066.666666666666</v>
      </c>
      <c r="J1980" t="str">
        <f ca="1">IF(C1980=1,60*SummonTypeTable!$Q$2-OFFSET(I1980,0,-4),
IF(I1980&lt;&gt;OFFSET(I1980,-1,0),OFFSET(I1980,-1,0)-OFFSET(I1980,0,-4),""))</f>
        <v/>
      </c>
      <c r="K1980" t="str">
        <f ca="1">IF(C1980=1,60*SummonTypeTable!$Q$2/OFFSET(I1980,0,-4),
IF(I1980&lt;&gt;OFFSET(I1980,-1,0),OFFSET(I1980,-1,0)/OFFSET(I1980,0,-4),""))</f>
        <v/>
      </c>
      <c r="L1980" t="str">
        <f t="shared" ca="1" si="371"/>
        <v>cu</v>
      </c>
      <c r="M1980" t="s">
        <v>81</v>
      </c>
      <c r="N1980" t="s">
        <v>147</v>
      </c>
      <c r="O1980">
        <v>13900</v>
      </c>
      <c r="P1980" t="str">
        <f t="shared" si="363"/>
        <v/>
      </c>
      <c r="Q1980" t="str">
        <f t="shared" ca="1" si="369"/>
        <v>cu</v>
      </c>
      <c r="R1980" t="s">
        <v>81</v>
      </c>
      <c r="S1980" t="s">
        <v>147</v>
      </c>
      <c r="T1980">
        <v>6950</v>
      </c>
      <c r="U1980" t="str">
        <f t="shared" ca="1" si="362"/>
        <v>cu</v>
      </c>
      <c r="V1980" t="str">
        <f t="shared" si="364"/>
        <v>GO</v>
      </c>
      <c r="W1980">
        <f t="shared" si="365"/>
        <v>13900</v>
      </c>
      <c r="X1980" t="str">
        <f t="shared" ca="1" si="366"/>
        <v>cu</v>
      </c>
      <c r="Y1980" t="str">
        <f t="shared" si="367"/>
        <v>GO</v>
      </c>
      <c r="Z1980">
        <f t="shared" si="368"/>
        <v>6950</v>
      </c>
    </row>
    <row r="1981" spans="1:26">
      <c r="A1981" t="str">
        <f t="shared" si="372"/>
        <v>rt6</v>
      </c>
      <c r="B1981" t="str">
        <f t="shared" si="373"/>
        <v>루틴6</v>
      </c>
      <c r="C1981">
        <v>276</v>
      </c>
      <c r="D1981">
        <v>195</v>
      </c>
      <c r="E1981">
        <f t="shared" ca="1" si="370"/>
        <v>39296</v>
      </c>
      <c r="F1981">
        <f ca="1">(60+SUMIF(OFFSET(N1981,-$C1981+1,0,$C1981),"EN",OFFSET(O1981,-$C1981+1,0,$C1981)))*SummonTypeTable!$Q$2</f>
        <v>12066.666666666666</v>
      </c>
      <c r="G1981" t="str">
        <f ca="1">IF(C1981=1,60*SummonTypeTable!$Q$2-OFFSET(F1981,0,-1),
IF(F1981&lt;&gt;OFFSET(F1981,-1,0),OFFSET(F1981,-1,0)-OFFSET(F1981,0,-1),""))</f>
        <v/>
      </c>
      <c r="H1981" t="str">
        <f ca="1">IF(C1981=1,60*SummonTypeTable!$Q$2/OFFSET(F1981,0,-1),
IF(F1981&lt;&gt;OFFSET(F1981,-1,0),OFFSET(F1981,-1,0)/OFFSET(F1981,0,-1),""))</f>
        <v/>
      </c>
      <c r="I1981">
        <f ca="1">(60+SUMIF(OFFSET(N1981,-$C1981+1,0,$C1981),"EN",OFFSET(O1981,-$C1981+1,0,$C1981))+SUMIF(OFFSET(S1981,-$C1981+1,0,$C1981),"EN",OFFSET(T1981,-$C1981+1,0,$C1981)))*SummonTypeTable!$Q$2</f>
        <v>12066.666666666666</v>
      </c>
      <c r="J1981" t="str">
        <f ca="1">IF(C1981=1,60*SummonTypeTable!$Q$2-OFFSET(I1981,0,-4),
IF(I1981&lt;&gt;OFFSET(I1981,-1,0),OFFSET(I1981,-1,0)-OFFSET(I1981,0,-4),""))</f>
        <v/>
      </c>
      <c r="K1981" t="str">
        <f ca="1">IF(C1981=1,60*SummonTypeTable!$Q$2/OFFSET(I1981,0,-4),
IF(I1981&lt;&gt;OFFSET(I1981,-1,0),OFFSET(I1981,-1,0)/OFFSET(I1981,0,-4),""))</f>
        <v/>
      </c>
      <c r="L1981" t="str">
        <f t="shared" ca="1" si="371"/>
        <v>it</v>
      </c>
      <c r="M1981" t="s">
        <v>139</v>
      </c>
      <c r="N1981" t="s">
        <v>158</v>
      </c>
      <c r="O1981">
        <v>5</v>
      </c>
      <c r="P1981" t="str">
        <f t="shared" si="363"/>
        <v/>
      </c>
      <c r="Q1981" t="str">
        <f t="shared" ca="1" si="369"/>
        <v>cu</v>
      </c>
      <c r="R1981" t="s">
        <v>81</v>
      </c>
      <c r="S1981" t="s">
        <v>147</v>
      </c>
      <c r="T1981">
        <v>6975</v>
      </c>
      <c r="U1981" t="str">
        <f t="shared" ca="1" si="362"/>
        <v>it</v>
      </c>
      <c r="V1981" t="str">
        <f t="shared" si="364"/>
        <v>Cash_sEquipGacha</v>
      </c>
      <c r="W1981">
        <f t="shared" si="365"/>
        <v>5</v>
      </c>
      <c r="X1981" t="str">
        <f t="shared" ca="1" si="366"/>
        <v>cu</v>
      </c>
      <c r="Y1981" t="str">
        <f t="shared" si="367"/>
        <v>GO</v>
      </c>
      <c r="Z1981">
        <f t="shared" si="368"/>
        <v>6975</v>
      </c>
    </row>
    <row r="1982" spans="1:26">
      <c r="A1982" t="str">
        <f t="shared" si="372"/>
        <v>rt6</v>
      </c>
      <c r="B1982" t="str">
        <f t="shared" si="373"/>
        <v>루틴6</v>
      </c>
      <c r="C1982">
        <v>277</v>
      </c>
      <c r="D1982">
        <v>224</v>
      </c>
      <c r="E1982">
        <f t="shared" ca="1" si="370"/>
        <v>39520</v>
      </c>
      <c r="F1982">
        <f ca="1">(60+SUMIF(OFFSET(N1982,-$C1982+1,0,$C1982),"EN",OFFSET(O1982,-$C1982+1,0,$C1982)))*SummonTypeTable!$Q$2</f>
        <v>12066.666666666666</v>
      </c>
      <c r="G1982" t="str">
        <f ca="1">IF(C1982=1,60*SummonTypeTable!$Q$2-OFFSET(F1982,0,-1),
IF(F1982&lt;&gt;OFFSET(F1982,-1,0),OFFSET(F1982,-1,0)-OFFSET(F1982,0,-1),""))</f>
        <v/>
      </c>
      <c r="H1982" t="str">
        <f ca="1">IF(C1982=1,60*SummonTypeTable!$Q$2/OFFSET(F1982,0,-1),
IF(F1982&lt;&gt;OFFSET(F1982,-1,0),OFFSET(F1982,-1,0)/OFFSET(F1982,0,-1),""))</f>
        <v/>
      </c>
      <c r="I1982">
        <f ca="1">(60+SUMIF(OFFSET(N1982,-$C1982+1,0,$C1982),"EN",OFFSET(O1982,-$C1982+1,0,$C1982))+SUMIF(OFFSET(S1982,-$C1982+1,0,$C1982),"EN",OFFSET(T1982,-$C1982+1,0,$C1982)))*SummonTypeTable!$Q$2</f>
        <v>12066.666666666666</v>
      </c>
      <c r="J1982" t="str">
        <f ca="1">IF(C1982=1,60*SummonTypeTable!$Q$2-OFFSET(I1982,0,-4),
IF(I1982&lt;&gt;OFFSET(I1982,-1,0),OFFSET(I1982,-1,0)-OFFSET(I1982,0,-4),""))</f>
        <v/>
      </c>
      <c r="K1982" t="str">
        <f ca="1">IF(C1982=1,60*SummonTypeTable!$Q$2/OFFSET(I1982,0,-4),
IF(I1982&lt;&gt;OFFSET(I1982,-1,0),OFFSET(I1982,-1,0)/OFFSET(I1982,0,-4),""))</f>
        <v/>
      </c>
      <c r="L1982" t="str">
        <f t="shared" ca="1" si="371"/>
        <v>cu</v>
      </c>
      <c r="M1982" t="s">
        <v>81</v>
      </c>
      <c r="N1982" t="s">
        <v>147</v>
      </c>
      <c r="O1982">
        <v>14000</v>
      </c>
      <c r="P1982" t="str">
        <f t="shared" si="363"/>
        <v/>
      </c>
      <c r="Q1982" t="str">
        <f t="shared" ca="1" si="369"/>
        <v>cu</v>
      </c>
      <c r="R1982" t="s">
        <v>81</v>
      </c>
      <c r="S1982" t="s">
        <v>147</v>
      </c>
      <c r="T1982">
        <v>7000</v>
      </c>
      <c r="U1982" t="str">
        <f t="shared" ca="1" si="362"/>
        <v>cu</v>
      </c>
      <c r="V1982" t="str">
        <f t="shared" si="364"/>
        <v>GO</v>
      </c>
      <c r="W1982">
        <f t="shared" si="365"/>
        <v>14000</v>
      </c>
      <c r="X1982" t="str">
        <f t="shared" ca="1" si="366"/>
        <v>cu</v>
      </c>
      <c r="Y1982" t="str">
        <f t="shared" si="367"/>
        <v>GO</v>
      </c>
      <c r="Z1982">
        <f t="shared" si="368"/>
        <v>7000</v>
      </c>
    </row>
    <row r="1983" spans="1:26">
      <c r="A1983" t="str">
        <f t="shared" si="372"/>
        <v>rt6</v>
      </c>
      <c r="B1983" t="str">
        <f t="shared" si="373"/>
        <v>루틴6</v>
      </c>
      <c r="C1983">
        <v>278</v>
      </c>
      <c r="D1983">
        <v>868</v>
      </c>
      <c r="E1983">
        <f t="shared" ca="1" si="370"/>
        <v>40388</v>
      </c>
      <c r="F1983">
        <f ca="1">(60+SUMIF(OFFSET(N1983,-$C1983+1,0,$C1983),"EN",OFFSET(O1983,-$C1983+1,0,$C1983)))*SummonTypeTable!$Q$2</f>
        <v>12573.333333333332</v>
      </c>
      <c r="G1983">
        <f ca="1">IF(C1983=1,60*SummonTypeTable!$Q$2-OFFSET(F1983,0,-1),
IF(F1983&lt;&gt;OFFSET(F1983,-1,0),OFFSET(F1983,-1,0)-OFFSET(F1983,0,-1),""))</f>
        <v>-28321.333333333336</v>
      </c>
      <c r="H1983">
        <f ca="1">IF(C1983=1,60*SummonTypeTable!$Q$2/OFFSET(F1983,0,-1),
IF(F1983&lt;&gt;OFFSET(F1983,-1,0),OFFSET(F1983,-1,0)/OFFSET(F1983,0,-1),""))</f>
        <v>0.29876861113862202</v>
      </c>
      <c r="I1983">
        <f ca="1">(60+SUMIF(OFFSET(N1983,-$C1983+1,0,$C1983),"EN",OFFSET(O1983,-$C1983+1,0,$C1983))+SUMIF(OFFSET(S1983,-$C1983+1,0,$C1983),"EN",OFFSET(T1983,-$C1983+1,0,$C1983)))*SummonTypeTable!$Q$2</f>
        <v>12573.333333333332</v>
      </c>
      <c r="J1983">
        <f ca="1">IF(C1983=1,60*SummonTypeTable!$Q$2-OFFSET(I1983,0,-4),
IF(I1983&lt;&gt;OFFSET(I1983,-1,0),OFFSET(I1983,-1,0)-OFFSET(I1983,0,-4),""))</f>
        <v>-28321.333333333336</v>
      </c>
      <c r="K1983">
        <f ca="1">IF(C1983=1,60*SummonTypeTable!$Q$2/OFFSET(I1983,0,-4),
IF(I1983&lt;&gt;OFFSET(I1983,-1,0),OFFSET(I1983,-1,0)/OFFSET(I1983,0,-4),""))</f>
        <v>0.29876861113862202</v>
      </c>
      <c r="L1983" t="str">
        <f t="shared" ca="1" si="371"/>
        <v>cu</v>
      </c>
      <c r="M1983" t="s">
        <v>81</v>
      </c>
      <c r="N1983" t="s">
        <v>146</v>
      </c>
      <c r="O1983">
        <v>760</v>
      </c>
      <c r="P1983" t="str">
        <f t="shared" si="363"/>
        <v>에너지너무많음</v>
      </c>
      <c r="Q1983" t="str">
        <f t="shared" ca="1" si="369"/>
        <v>cu</v>
      </c>
      <c r="R1983" t="s">
        <v>81</v>
      </c>
      <c r="S1983" t="s">
        <v>147</v>
      </c>
      <c r="T1983">
        <v>7025</v>
      </c>
      <c r="U1983" t="str">
        <f t="shared" ca="1" si="362"/>
        <v>cu</v>
      </c>
      <c r="V1983" t="str">
        <f t="shared" si="364"/>
        <v>EN</v>
      </c>
      <c r="W1983">
        <f t="shared" si="365"/>
        <v>760</v>
      </c>
      <c r="X1983" t="str">
        <f t="shared" ca="1" si="366"/>
        <v>cu</v>
      </c>
      <c r="Y1983" t="str">
        <f t="shared" si="367"/>
        <v>GO</v>
      </c>
      <c r="Z1983">
        <f t="shared" si="368"/>
        <v>7025</v>
      </c>
    </row>
    <row r="1984" spans="1:26">
      <c r="A1984" t="str">
        <f t="shared" si="372"/>
        <v>rt6</v>
      </c>
      <c r="B1984" t="str">
        <f t="shared" si="373"/>
        <v>루틴6</v>
      </c>
      <c r="C1984">
        <v>279</v>
      </c>
      <c r="D1984">
        <v>195</v>
      </c>
      <c r="E1984">
        <f t="shared" ca="1" si="370"/>
        <v>40583</v>
      </c>
      <c r="F1984">
        <f ca="1">(60+SUMIF(OFFSET(N1984,-$C1984+1,0,$C1984),"EN",OFFSET(O1984,-$C1984+1,0,$C1984)))*SummonTypeTable!$Q$2</f>
        <v>12573.333333333332</v>
      </c>
      <c r="G1984" t="str">
        <f ca="1">IF(C1984=1,60*SummonTypeTable!$Q$2-OFFSET(F1984,0,-1),
IF(F1984&lt;&gt;OFFSET(F1984,-1,0),OFFSET(F1984,-1,0)-OFFSET(F1984,0,-1),""))</f>
        <v/>
      </c>
      <c r="H1984" t="str">
        <f ca="1">IF(C1984=1,60*SummonTypeTable!$Q$2/OFFSET(F1984,0,-1),
IF(F1984&lt;&gt;OFFSET(F1984,-1,0),OFFSET(F1984,-1,0)/OFFSET(F1984,0,-1),""))</f>
        <v/>
      </c>
      <c r="I1984">
        <f ca="1">(60+SUMIF(OFFSET(N1984,-$C1984+1,0,$C1984),"EN",OFFSET(O1984,-$C1984+1,0,$C1984))+SUMIF(OFFSET(S1984,-$C1984+1,0,$C1984),"EN",OFFSET(T1984,-$C1984+1,0,$C1984)))*SummonTypeTable!$Q$2</f>
        <v>12573.333333333332</v>
      </c>
      <c r="J1984" t="str">
        <f ca="1">IF(C1984=1,60*SummonTypeTable!$Q$2-OFFSET(I1984,0,-4),
IF(I1984&lt;&gt;OFFSET(I1984,-1,0),OFFSET(I1984,-1,0)-OFFSET(I1984,0,-4),""))</f>
        <v/>
      </c>
      <c r="K1984" t="str">
        <f ca="1">IF(C1984=1,60*SummonTypeTable!$Q$2/OFFSET(I1984,0,-4),
IF(I1984&lt;&gt;OFFSET(I1984,-1,0),OFFSET(I1984,-1,0)/OFFSET(I1984,0,-4),""))</f>
        <v/>
      </c>
      <c r="L1984" t="str">
        <f t="shared" ca="1" si="371"/>
        <v>it</v>
      </c>
      <c r="M1984" t="s">
        <v>139</v>
      </c>
      <c r="N1984" t="s">
        <v>138</v>
      </c>
      <c r="O1984">
        <v>50</v>
      </c>
      <c r="P1984" t="str">
        <f t="shared" si="363"/>
        <v/>
      </c>
      <c r="Q1984" t="str">
        <f t="shared" ca="1" si="369"/>
        <v>cu</v>
      </c>
      <c r="R1984" t="s">
        <v>81</v>
      </c>
      <c r="S1984" t="s">
        <v>147</v>
      </c>
      <c r="T1984">
        <v>7050</v>
      </c>
      <c r="U1984" t="str">
        <f t="shared" ca="1" si="362"/>
        <v>it</v>
      </c>
      <c r="V1984" t="str">
        <f t="shared" si="364"/>
        <v>Cash_sSpellGacha</v>
      </c>
      <c r="W1984">
        <f t="shared" si="365"/>
        <v>50</v>
      </c>
      <c r="X1984" t="str">
        <f t="shared" ca="1" si="366"/>
        <v>cu</v>
      </c>
      <c r="Y1984" t="str">
        <f t="shared" si="367"/>
        <v>GO</v>
      </c>
      <c r="Z1984">
        <f t="shared" si="368"/>
        <v>7050</v>
      </c>
    </row>
    <row r="1985" spans="1:26">
      <c r="A1985" t="str">
        <f t="shared" si="372"/>
        <v>rt6</v>
      </c>
      <c r="B1985" t="str">
        <f t="shared" si="373"/>
        <v>루틴6</v>
      </c>
      <c r="C1985">
        <v>280</v>
      </c>
      <c r="D1985">
        <v>235</v>
      </c>
      <c r="E1985">
        <f t="shared" ca="1" si="370"/>
        <v>40818</v>
      </c>
      <c r="F1985">
        <f ca="1">(60+SUMIF(OFFSET(N1985,-$C1985+1,0,$C1985),"EN",OFFSET(O1985,-$C1985+1,0,$C1985)))*SummonTypeTable!$Q$2</f>
        <v>12573.333333333332</v>
      </c>
      <c r="G1985" t="str">
        <f ca="1">IF(C1985=1,60*SummonTypeTable!$Q$2-OFFSET(F1985,0,-1),
IF(F1985&lt;&gt;OFFSET(F1985,-1,0),OFFSET(F1985,-1,0)-OFFSET(F1985,0,-1),""))</f>
        <v/>
      </c>
      <c r="H1985" t="str">
        <f ca="1">IF(C1985=1,60*SummonTypeTable!$Q$2/OFFSET(F1985,0,-1),
IF(F1985&lt;&gt;OFFSET(F1985,-1,0),OFFSET(F1985,-1,0)/OFFSET(F1985,0,-1),""))</f>
        <v/>
      </c>
      <c r="I1985">
        <f ca="1">(60+SUMIF(OFFSET(N1985,-$C1985+1,0,$C1985),"EN",OFFSET(O1985,-$C1985+1,0,$C1985))+SUMIF(OFFSET(S1985,-$C1985+1,0,$C1985),"EN",OFFSET(T1985,-$C1985+1,0,$C1985)))*SummonTypeTable!$Q$2</f>
        <v>12573.333333333332</v>
      </c>
      <c r="J1985" t="str">
        <f ca="1">IF(C1985=1,60*SummonTypeTable!$Q$2-OFFSET(I1985,0,-4),
IF(I1985&lt;&gt;OFFSET(I1985,-1,0),OFFSET(I1985,-1,0)-OFFSET(I1985,0,-4),""))</f>
        <v/>
      </c>
      <c r="K1985" t="str">
        <f ca="1">IF(C1985=1,60*SummonTypeTable!$Q$2/OFFSET(I1985,0,-4),
IF(I1985&lt;&gt;OFFSET(I1985,-1,0),OFFSET(I1985,-1,0)/OFFSET(I1985,0,-4),""))</f>
        <v/>
      </c>
      <c r="L1985" t="str">
        <f t="shared" ca="1" si="371"/>
        <v>cu</v>
      </c>
      <c r="M1985" t="s">
        <v>81</v>
      </c>
      <c r="N1985" t="s">
        <v>147</v>
      </c>
      <c r="O1985">
        <v>14150</v>
      </c>
      <c r="P1985" t="str">
        <f t="shared" si="363"/>
        <v/>
      </c>
      <c r="Q1985" t="str">
        <f t="shared" ca="1" si="369"/>
        <v>cu</v>
      </c>
      <c r="R1985" t="s">
        <v>81</v>
      </c>
      <c r="S1985" t="s">
        <v>147</v>
      </c>
      <c r="T1985">
        <v>7075</v>
      </c>
      <c r="U1985" t="str">
        <f t="shared" ca="1" si="362"/>
        <v>cu</v>
      </c>
      <c r="V1985" t="str">
        <f t="shared" si="364"/>
        <v>GO</v>
      </c>
      <c r="W1985">
        <f t="shared" si="365"/>
        <v>14150</v>
      </c>
      <c r="X1985" t="str">
        <f t="shared" ca="1" si="366"/>
        <v>cu</v>
      </c>
      <c r="Y1985" t="str">
        <f t="shared" si="367"/>
        <v>GO</v>
      </c>
      <c r="Z1985">
        <f t="shared" si="368"/>
        <v>7075</v>
      </c>
    </row>
    <row r="1986" spans="1:26">
      <c r="A1986" t="str">
        <f t="shared" si="372"/>
        <v>rt6</v>
      </c>
      <c r="B1986" t="str">
        <f t="shared" si="373"/>
        <v>루틴6</v>
      </c>
      <c r="C1986">
        <v>281</v>
      </c>
      <c r="D1986">
        <v>1014</v>
      </c>
      <c r="E1986">
        <f t="shared" ca="1" si="370"/>
        <v>41832</v>
      </c>
      <c r="F1986">
        <f ca="1">(60+SUMIF(OFFSET(N1986,-$C1986+1,0,$C1986),"EN",OFFSET(O1986,-$C1986+1,0,$C1986)))*SummonTypeTable!$Q$2</f>
        <v>13106.666666666666</v>
      </c>
      <c r="G1986">
        <f ca="1">IF(C1986=1,60*SummonTypeTable!$Q$2-OFFSET(F1986,0,-1),
IF(F1986&lt;&gt;OFFSET(F1986,-1,0),OFFSET(F1986,-1,0)-OFFSET(F1986,0,-1),""))</f>
        <v>-29258.666666666668</v>
      </c>
      <c r="H1986">
        <f ca="1">IF(C1986=1,60*SummonTypeTable!$Q$2/OFFSET(F1986,0,-1),
IF(F1986&lt;&gt;OFFSET(F1986,-1,0),OFFSET(F1986,-1,0)/OFFSET(F1986,0,-1),""))</f>
        <v>0.30056734876011981</v>
      </c>
      <c r="I1986">
        <f ca="1">(60+SUMIF(OFFSET(N1986,-$C1986+1,0,$C1986),"EN",OFFSET(O1986,-$C1986+1,0,$C1986))+SUMIF(OFFSET(S1986,-$C1986+1,0,$C1986),"EN",OFFSET(T1986,-$C1986+1,0,$C1986)))*SummonTypeTable!$Q$2</f>
        <v>13106.666666666666</v>
      </c>
      <c r="J1986">
        <f ca="1">IF(C1986=1,60*SummonTypeTable!$Q$2-OFFSET(I1986,0,-4),
IF(I1986&lt;&gt;OFFSET(I1986,-1,0),OFFSET(I1986,-1,0)-OFFSET(I1986,0,-4),""))</f>
        <v>-29258.666666666668</v>
      </c>
      <c r="K1986">
        <f ca="1">IF(C1986=1,60*SummonTypeTable!$Q$2/OFFSET(I1986,0,-4),
IF(I1986&lt;&gt;OFFSET(I1986,-1,0),OFFSET(I1986,-1,0)/OFFSET(I1986,0,-4),""))</f>
        <v>0.30056734876011981</v>
      </c>
      <c r="L1986" t="str">
        <f t="shared" ca="1" si="371"/>
        <v>cu</v>
      </c>
      <c r="M1986" t="s">
        <v>81</v>
      </c>
      <c r="N1986" t="s">
        <v>146</v>
      </c>
      <c r="O1986">
        <v>800</v>
      </c>
      <c r="P1986" t="str">
        <f t="shared" si="363"/>
        <v>에너지너무많음</v>
      </c>
      <c r="Q1986" t="str">
        <f t="shared" ca="1" si="369"/>
        <v>cu</v>
      </c>
      <c r="R1986" t="s">
        <v>81</v>
      </c>
      <c r="S1986" t="s">
        <v>147</v>
      </c>
      <c r="T1986">
        <v>7100</v>
      </c>
      <c r="U1986" t="str">
        <f t="shared" ref="U1986:U2049" ca="1" si="374">IF(LEN(L1986)=0,"",L1986)</f>
        <v>cu</v>
      </c>
      <c r="V1986" t="str">
        <f t="shared" si="364"/>
        <v>EN</v>
      </c>
      <c r="W1986">
        <f t="shared" si="365"/>
        <v>800</v>
      </c>
      <c r="X1986" t="str">
        <f t="shared" ca="1" si="366"/>
        <v>cu</v>
      </c>
      <c r="Y1986" t="str">
        <f t="shared" si="367"/>
        <v>GO</v>
      </c>
      <c r="Z1986">
        <f t="shared" si="368"/>
        <v>7100</v>
      </c>
    </row>
    <row r="1987" spans="1:26">
      <c r="A1987" t="str">
        <f t="shared" si="372"/>
        <v>rt6</v>
      </c>
      <c r="B1987" t="str">
        <f t="shared" si="373"/>
        <v>루틴6</v>
      </c>
      <c r="C1987">
        <v>282</v>
      </c>
      <c r="D1987">
        <v>127</v>
      </c>
      <c r="E1987">
        <f t="shared" ca="1" si="370"/>
        <v>41959</v>
      </c>
      <c r="F1987">
        <f ca="1">(60+SUMIF(OFFSET(N1987,-$C1987+1,0,$C1987),"EN",OFFSET(O1987,-$C1987+1,0,$C1987)))*SummonTypeTable!$Q$2</f>
        <v>13106.666666666666</v>
      </c>
      <c r="G1987" t="str">
        <f ca="1">IF(C1987=1,60*SummonTypeTable!$Q$2-OFFSET(F1987,0,-1),
IF(F1987&lt;&gt;OFFSET(F1987,-1,0),OFFSET(F1987,-1,0)-OFFSET(F1987,0,-1),""))</f>
        <v/>
      </c>
      <c r="H1987" t="str">
        <f ca="1">IF(C1987=1,60*SummonTypeTable!$Q$2/OFFSET(F1987,0,-1),
IF(F1987&lt;&gt;OFFSET(F1987,-1,0),OFFSET(F1987,-1,0)/OFFSET(F1987,0,-1),""))</f>
        <v/>
      </c>
      <c r="I1987">
        <f ca="1">(60+SUMIF(OFFSET(N1987,-$C1987+1,0,$C1987),"EN",OFFSET(O1987,-$C1987+1,0,$C1987))+SUMIF(OFFSET(S1987,-$C1987+1,0,$C1987),"EN",OFFSET(T1987,-$C1987+1,0,$C1987)))*SummonTypeTable!$Q$2</f>
        <v>13106.666666666666</v>
      </c>
      <c r="J1987" t="str">
        <f ca="1">IF(C1987=1,60*SummonTypeTable!$Q$2-OFFSET(I1987,0,-4),
IF(I1987&lt;&gt;OFFSET(I1987,-1,0),OFFSET(I1987,-1,0)-OFFSET(I1987,0,-4),""))</f>
        <v/>
      </c>
      <c r="K1987" t="str">
        <f ca="1">IF(C1987=1,60*SummonTypeTable!$Q$2/OFFSET(I1987,0,-4),
IF(I1987&lt;&gt;OFFSET(I1987,-1,0),OFFSET(I1987,-1,0)/OFFSET(I1987,0,-4),""))</f>
        <v/>
      </c>
      <c r="L1987" t="str">
        <f t="shared" ca="1" si="371"/>
        <v>it</v>
      </c>
      <c r="M1987" t="s">
        <v>139</v>
      </c>
      <c r="N1987" t="s">
        <v>140</v>
      </c>
      <c r="O1987">
        <v>20</v>
      </c>
      <c r="P1987" t="str">
        <f t="shared" si="363"/>
        <v/>
      </c>
      <c r="Q1987" t="str">
        <f t="shared" ca="1" si="369"/>
        <v>cu</v>
      </c>
      <c r="R1987" t="s">
        <v>81</v>
      </c>
      <c r="S1987" t="s">
        <v>147</v>
      </c>
      <c r="T1987">
        <v>7125</v>
      </c>
      <c r="U1987" t="str">
        <f t="shared" ca="1" si="374"/>
        <v>it</v>
      </c>
      <c r="V1987" t="str">
        <f t="shared" si="364"/>
        <v>Cash_sCharacterGacha</v>
      </c>
      <c r="W1987">
        <f t="shared" si="365"/>
        <v>20</v>
      </c>
      <c r="X1987" t="str">
        <f t="shared" ca="1" si="366"/>
        <v>cu</v>
      </c>
      <c r="Y1987" t="str">
        <f t="shared" si="367"/>
        <v>GO</v>
      </c>
      <c r="Z1987">
        <f t="shared" si="368"/>
        <v>7125</v>
      </c>
    </row>
    <row r="1988" spans="1:26">
      <c r="A1988" t="str">
        <f t="shared" si="372"/>
        <v>rt6</v>
      </c>
      <c r="B1988" t="str">
        <f t="shared" si="373"/>
        <v>루틴6</v>
      </c>
      <c r="C1988">
        <v>283</v>
      </c>
      <c r="D1988">
        <v>234</v>
      </c>
      <c r="E1988">
        <f t="shared" ca="1" si="370"/>
        <v>42193</v>
      </c>
      <c r="F1988">
        <f ca="1">(60+SUMIF(OFFSET(N1988,-$C1988+1,0,$C1988),"EN",OFFSET(O1988,-$C1988+1,0,$C1988)))*SummonTypeTable!$Q$2</f>
        <v>13106.666666666666</v>
      </c>
      <c r="G1988" t="str">
        <f ca="1">IF(C1988=1,60*SummonTypeTable!$Q$2-OFFSET(F1988,0,-1),
IF(F1988&lt;&gt;OFFSET(F1988,-1,0),OFFSET(F1988,-1,0)-OFFSET(F1988,0,-1),""))</f>
        <v/>
      </c>
      <c r="H1988" t="str">
        <f ca="1">IF(C1988=1,60*SummonTypeTable!$Q$2/OFFSET(F1988,0,-1),
IF(F1988&lt;&gt;OFFSET(F1988,-1,0),OFFSET(F1988,-1,0)/OFFSET(F1988,0,-1),""))</f>
        <v/>
      </c>
      <c r="I1988">
        <f ca="1">(60+SUMIF(OFFSET(N1988,-$C1988+1,0,$C1988),"EN",OFFSET(O1988,-$C1988+1,0,$C1988))+SUMIF(OFFSET(S1988,-$C1988+1,0,$C1988),"EN",OFFSET(T1988,-$C1988+1,0,$C1988)))*SummonTypeTable!$Q$2</f>
        <v>13106.666666666666</v>
      </c>
      <c r="J1988" t="str">
        <f ca="1">IF(C1988=1,60*SummonTypeTable!$Q$2-OFFSET(I1988,0,-4),
IF(I1988&lt;&gt;OFFSET(I1988,-1,0),OFFSET(I1988,-1,0)-OFFSET(I1988,0,-4),""))</f>
        <v/>
      </c>
      <c r="K1988" t="str">
        <f ca="1">IF(C1988=1,60*SummonTypeTable!$Q$2/OFFSET(I1988,0,-4),
IF(I1988&lt;&gt;OFFSET(I1988,-1,0),OFFSET(I1988,-1,0)/OFFSET(I1988,0,-4),""))</f>
        <v/>
      </c>
      <c r="L1988" t="str">
        <f t="shared" ca="1" si="371"/>
        <v>cu</v>
      </c>
      <c r="M1988" t="s">
        <v>81</v>
      </c>
      <c r="N1988" t="s">
        <v>147</v>
      </c>
      <c r="O1988">
        <v>14300</v>
      </c>
      <c r="P1988" t="str">
        <f t="shared" si="363"/>
        <v/>
      </c>
      <c r="Q1988" t="str">
        <f t="shared" ca="1" si="369"/>
        <v>cu</v>
      </c>
      <c r="R1988" t="s">
        <v>81</v>
      </c>
      <c r="S1988" t="s">
        <v>147</v>
      </c>
      <c r="T1988">
        <v>7150</v>
      </c>
      <c r="U1988" t="str">
        <f t="shared" ca="1" si="374"/>
        <v>cu</v>
      </c>
      <c r="V1988" t="str">
        <f t="shared" si="364"/>
        <v>GO</v>
      </c>
      <c r="W1988">
        <f t="shared" si="365"/>
        <v>14300</v>
      </c>
      <c r="X1988" t="str">
        <f t="shared" ca="1" si="366"/>
        <v>cu</v>
      </c>
      <c r="Y1988" t="str">
        <f t="shared" si="367"/>
        <v>GO</v>
      </c>
      <c r="Z1988">
        <f t="shared" si="368"/>
        <v>7150</v>
      </c>
    </row>
    <row r="1989" spans="1:26">
      <c r="A1989" t="str">
        <f t="shared" si="372"/>
        <v>rt6</v>
      </c>
      <c r="B1989" t="str">
        <f t="shared" si="373"/>
        <v>루틴6</v>
      </c>
      <c r="C1989">
        <v>284</v>
      </c>
      <c r="D1989">
        <v>1119</v>
      </c>
      <c r="E1989">
        <f t="shared" ca="1" si="370"/>
        <v>43312</v>
      </c>
      <c r="F1989">
        <f ca="1">(60+SUMIF(OFFSET(N1989,-$C1989+1,0,$C1989),"EN",OFFSET(O1989,-$C1989+1,0,$C1989)))*SummonTypeTable!$Q$2</f>
        <v>13106.666666666666</v>
      </c>
      <c r="G1989" t="str">
        <f ca="1">IF(C1989=1,60*SummonTypeTable!$Q$2-OFFSET(F1989,0,-1),
IF(F1989&lt;&gt;OFFSET(F1989,-1,0),OFFSET(F1989,-1,0)-OFFSET(F1989,0,-1),""))</f>
        <v/>
      </c>
      <c r="H1989" t="str">
        <f ca="1">IF(C1989=1,60*SummonTypeTable!$Q$2/OFFSET(F1989,0,-1),
IF(F1989&lt;&gt;OFFSET(F1989,-1,0),OFFSET(F1989,-1,0)/OFFSET(F1989,0,-1),""))</f>
        <v/>
      </c>
      <c r="I1989">
        <f ca="1">(60+SUMIF(OFFSET(N1989,-$C1989+1,0,$C1989),"EN",OFFSET(O1989,-$C1989+1,0,$C1989))+SUMIF(OFFSET(S1989,-$C1989+1,0,$C1989),"EN",OFFSET(T1989,-$C1989+1,0,$C1989)))*SummonTypeTable!$Q$2</f>
        <v>13106.666666666666</v>
      </c>
      <c r="J1989" t="str">
        <f ca="1">IF(C1989=1,60*SummonTypeTable!$Q$2-OFFSET(I1989,0,-4),
IF(I1989&lt;&gt;OFFSET(I1989,-1,0),OFFSET(I1989,-1,0)-OFFSET(I1989,0,-4),""))</f>
        <v/>
      </c>
      <c r="K1989" t="str">
        <f ca="1">IF(C1989=1,60*SummonTypeTable!$Q$2/OFFSET(I1989,0,-4),
IF(I1989&lt;&gt;OFFSET(I1989,-1,0),OFFSET(I1989,-1,0)/OFFSET(I1989,0,-4),""))</f>
        <v/>
      </c>
      <c r="L1989" t="str">
        <f t="shared" ca="1" si="371"/>
        <v>it</v>
      </c>
      <c r="M1989" t="s">
        <v>139</v>
      </c>
      <c r="N1989" t="s">
        <v>158</v>
      </c>
      <c r="O1989">
        <v>50</v>
      </c>
      <c r="P1989" t="str">
        <f t="shared" si="363"/>
        <v/>
      </c>
      <c r="Q1989" t="str">
        <f t="shared" ca="1" si="369"/>
        <v>cu</v>
      </c>
      <c r="R1989" t="s">
        <v>81</v>
      </c>
      <c r="S1989" t="s">
        <v>153</v>
      </c>
      <c r="T1989">
        <v>16</v>
      </c>
      <c r="U1989" t="str">
        <f t="shared" ca="1" si="374"/>
        <v>it</v>
      </c>
      <c r="V1989" t="str">
        <f t="shared" si="364"/>
        <v>Cash_sEquipGacha</v>
      </c>
      <c r="W1989">
        <f t="shared" si="365"/>
        <v>50</v>
      </c>
      <c r="X1989" t="str">
        <f t="shared" ca="1" si="366"/>
        <v>cu</v>
      </c>
      <c r="Y1989" t="str">
        <f t="shared" si="367"/>
        <v>DI</v>
      </c>
      <c r="Z1989">
        <f t="shared" si="368"/>
        <v>16</v>
      </c>
    </row>
    <row r="1990" spans="1:26">
      <c r="A1990" t="s">
        <v>52</v>
      </c>
      <c r="B1990" t="s">
        <v>36</v>
      </c>
      <c r="C1990">
        <v>1</v>
      </c>
      <c r="D1990">
        <v>12</v>
      </c>
      <c r="E1990">
        <f t="shared" ca="1" si="370"/>
        <v>12</v>
      </c>
      <c r="F1990">
        <f ca="1">(60+SUMIF(OFFSET(N1990,-$C1990+1,0,$C1990),"EN",OFFSET(O1990,-$C1990+1,0,$C1990)))*SummonTypeTable!$Q$2</f>
        <v>66.666666666666657</v>
      </c>
      <c r="G1990">
        <f ca="1">IF(C1990=1,60*SummonTypeTable!$Q$2-OFFSET(F1990,0,-1),
IF(F1990&lt;&gt;OFFSET(F1990,-1,0),OFFSET(F1990,-1,0)-OFFSET(F1990,0,-1),""))</f>
        <v>28</v>
      </c>
      <c r="H1990">
        <f ca="1">IF(C1990=1,60*SummonTypeTable!$Q$2/OFFSET(F1990,0,-1),
IF(F1990&lt;&gt;OFFSET(F1990,-1,0),OFFSET(F1990,-1,0)/OFFSET(F1990,0,-1),""))</f>
        <v>3.3333333333333335</v>
      </c>
      <c r="I1990">
        <f ca="1">(60+SUMIF(OFFSET(N1990,-$C1990+1,0,$C1990),"EN",OFFSET(O1990,-$C1990+1,0,$C1990))+SUMIF(OFFSET(S1990,-$C1990+1,0,$C1990),"EN",OFFSET(T1990,-$C1990+1,0,$C1990)))*SummonTypeTable!$Q$2</f>
        <v>66.666666666666657</v>
      </c>
      <c r="J1990">
        <f ca="1">IF(C1990=1,60*SummonTypeTable!$Q$2-OFFSET(I1990,0,-4),
IF(I1990&lt;&gt;OFFSET(I1990,-1,0),OFFSET(I1990,-1,0)-OFFSET(I1990,0,-4),""))</f>
        <v>28</v>
      </c>
      <c r="K1990">
        <f ca="1">IF(C1990=1,60*SummonTypeTable!$Q$2/OFFSET(I1990,0,-4),
IF(I1990&lt;&gt;OFFSET(I1990,-1,0),OFFSET(I1990,-1,0)/OFFSET(I1990,0,-4),""))</f>
        <v>3.3333333333333335</v>
      </c>
      <c r="L1990" t="str">
        <f t="shared" ca="1" si="371"/>
        <v>cu</v>
      </c>
      <c r="M1990" t="s">
        <v>81</v>
      </c>
      <c r="N1990" t="s">
        <v>146</v>
      </c>
      <c r="O1990">
        <v>40</v>
      </c>
      <c r="P1990" t="str">
        <f t="shared" si="363"/>
        <v>에너지너무많음</v>
      </c>
      <c r="Q1990" t="str">
        <f t="shared" ca="1" si="369"/>
        <v>cu</v>
      </c>
      <c r="R1990" t="s">
        <v>81</v>
      </c>
      <c r="S1990" t="s">
        <v>147</v>
      </c>
      <c r="T1990">
        <v>100</v>
      </c>
      <c r="U1990" t="str">
        <f t="shared" ca="1" si="374"/>
        <v>cu</v>
      </c>
      <c r="V1990" t="str">
        <f t="shared" si="364"/>
        <v>EN</v>
      </c>
      <c r="W1990">
        <f t="shared" si="365"/>
        <v>40</v>
      </c>
      <c r="X1990" t="str">
        <f t="shared" ca="1" si="366"/>
        <v>cu</v>
      </c>
      <c r="Y1990" t="str">
        <f t="shared" si="367"/>
        <v>GO</v>
      </c>
      <c r="Z1990">
        <f t="shared" si="368"/>
        <v>100</v>
      </c>
    </row>
    <row r="1991" spans="1:26">
      <c r="A1991" t="str">
        <f t="shared" ref="A1991:A2054" si="375">A1990</f>
        <v>rt7</v>
      </c>
      <c r="B1991" t="str">
        <f t="shared" ref="B1991:B2054" si="376">B1990</f>
        <v>루틴7</v>
      </c>
      <c r="C1991">
        <v>2</v>
      </c>
      <c r="D1991">
        <v>5</v>
      </c>
      <c r="E1991">
        <f t="shared" ca="1" si="370"/>
        <v>17</v>
      </c>
      <c r="F1991">
        <f ca="1">(60+SUMIF(OFFSET(N1991,-$C1991+1,0,$C1991),"EN",OFFSET(O1991,-$C1991+1,0,$C1991)))*SummonTypeTable!$Q$2</f>
        <v>66.666666666666657</v>
      </c>
      <c r="G1991" t="str">
        <f ca="1">IF(C1991=1,60*SummonTypeTable!$Q$2-OFFSET(F1991,0,-1),
IF(F1991&lt;&gt;OFFSET(F1991,-1,0),OFFSET(F1991,-1,0)-OFFSET(F1991,0,-1),""))</f>
        <v/>
      </c>
      <c r="H1991" t="str">
        <f ca="1">IF(C1991=1,60*SummonTypeTable!$Q$2/OFFSET(F1991,0,-1),
IF(F1991&lt;&gt;OFFSET(F1991,-1,0),OFFSET(F1991,-1,0)/OFFSET(F1991,0,-1),""))</f>
        <v/>
      </c>
      <c r="I1991">
        <f ca="1">(60+SUMIF(OFFSET(N1991,-$C1991+1,0,$C1991),"EN",OFFSET(O1991,-$C1991+1,0,$C1991))+SUMIF(OFFSET(S1991,-$C1991+1,0,$C1991),"EN",OFFSET(T1991,-$C1991+1,0,$C1991)))*SummonTypeTable!$Q$2</f>
        <v>66.666666666666657</v>
      </c>
      <c r="J1991" t="str">
        <f ca="1">IF(C1991=1,60*SummonTypeTable!$Q$2-OFFSET(I1991,0,-4),
IF(I1991&lt;&gt;OFFSET(I1991,-1,0),OFFSET(I1991,-1,0)-OFFSET(I1991,0,-4),""))</f>
        <v/>
      </c>
      <c r="K1991" t="str">
        <f ca="1">IF(C1991=1,60*SummonTypeTable!$Q$2/OFFSET(I1991,0,-4),
IF(I1991&lt;&gt;OFFSET(I1991,-1,0),OFFSET(I1991,-1,0)/OFFSET(I1991,0,-4),""))</f>
        <v/>
      </c>
      <c r="L1991" t="str">
        <f t="shared" ca="1" si="371"/>
        <v>cu</v>
      </c>
      <c r="M1991" t="s">
        <v>81</v>
      </c>
      <c r="N1991" t="s">
        <v>147</v>
      </c>
      <c r="O1991">
        <v>250</v>
      </c>
      <c r="P1991" t="str">
        <f t="shared" si="363"/>
        <v/>
      </c>
      <c r="Q1991" t="str">
        <f t="shared" ca="1" si="369"/>
        <v>cu</v>
      </c>
      <c r="R1991" t="s">
        <v>81</v>
      </c>
      <c r="S1991" t="s">
        <v>147</v>
      </c>
      <c r="T1991">
        <v>125</v>
      </c>
      <c r="U1991" t="str">
        <f t="shared" ca="1" si="374"/>
        <v>cu</v>
      </c>
      <c r="V1991" t="str">
        <f t="shared" si="364"/>
        <v>GO</v>
      </c>
      <c r="W1991">
        <f t="shared" si="365"/>
        <v>250</v>
      </c>
      <c r="X1991" t="str">
        <f t="shared" ca="1" si="366"/>
        <v>cu</v>
      </c>
      <c r="Y1991" t="str">
        <f t="shared" si="367"/>
        <v>GO</v>
      </c>
      <c r="Z1991">
        <f t="shared" si="368"/>
        <v>125</v>
      </c>
    </row>
    <row r="1992" spans="1:26">
      <c r="A1992" t="str">
        <f t="shared" si="375"/>
        <v>rt7</v>
      </c>
      <c r="B1992" t="str">
        <f t="shared" si="376"/>
        <v>루틴7</v>
      </c>
      <c r="C1992">
        <v>3</v>
      </c>
      <c r="D1992">
        <v>9</v>
      </c>
      <c r="E1992">
        <f t="shared" ca="1" si="370"/>
        <v>26</v>
      </c>
      <c r="F1992">
        <f ca="1">(60+SUMIF(OFFSET(N1992,-$C1992+1,0,$C1992),"EN",OFFSET(O1992,-$C1992+1,0,$C1992)))*SummonTypeTable!$Q$2</f>
        <v>66.666666666666657</v>
      </c>
      <c r="G1992" t="str">
        <f ca="1">IF(C1992=1,60*SummonTypeTable!$Q$2-OFFSET(F1992,0,-1),
IF(F1992&lt;&gt;OFFSET(F1992,-1,0),OFFSET(F1992,-1,0)-OFFSET(F1992,0,-1),""))</f>
        <v/>
      </c>
      <c r="H1992" t="str">
        <f ca="1">IF(C1992=1,60*SummonTypeTable!$Q$2/OFFSET(F1992,0,-1),
IF(F1992&lt;&gt;OFFSET(F1992,-1,0),OFFSET(F1992,-1,0)/OFFSET(F1992,0,-1),""))</f>
        <v/>
      </c>
      <c r="I1992">
        <f ca="1">(60+SUMIF(OFFSET(N1992,-$C1992+1,0,$C1992),"EN",OFFSET(O1992,-$C1992+1,0,$C1992))+SUMIF(OFFSET(S1992,-$C1992+1,0,$C1992),"EN",OFFSET(T1992,-$C1992+1,0,$C1992)))*SummonTypeTable!$Q$2</f>
        <v>66.666666666666657</v>
      </c>
      <c r="J1992" t="str">
        <f ca="1">IF(C1992=1,60*SummonTypeTable!$Q$2-OFFSET(I1992,0,-4),
IF(I1992&lt;&gt;OFFSET(I1992,-1,0),OFFSET(I1992,-1,0)-OFFSET(I1992,0,-4),""))</f>
        <v/>
      </c>
      <c r="K1992" t="str">
        <f ca="1">IF(C1992=1,60*SummonTypeTable!$Q$2/OFFSET(I1992,0,-4),
IF(I1992&lt;&gt;OFFSET(I1992,-1,0),OFFSET(I1992,-1,0)/OFFSET(I1992,0,-4),""))</f>
        <v/>
      </c>
      <c r="L1992" t="str">
        <f t="shared" ca="1" si="371"/>
        <v>it</v>
      </c>
      <c r="M1992" t="s">
        <v>139</v>
      </c>
      <c r="N1992" t="s">
        <v>138</v>
      </c>
      <c r="O1992">
        <v>1</v>
      </c>
      <c r="P1992" t="str">
        <f t="shared" si="363"/>
        <v/>
      </c>
      <c r="Q1992" t="str">
        <f t="shared" ca="1" si="369"/>
        <v>cu</v>
      </c>
      <c r="R1992" t="s">
        <v>81</v>
      </c>
      <c r="S1992" t="s">
        <v>147</v>
      </c>
      <c r="T1992">
        <v>150</v>
      </c>
      <c r="U1992" t="str">
        <f t="shared" ca="1" si="374"/>
        <v>it</v>
      </c>
      <c r="V1992" t="str">
        <f t="shared" si="364"/>
        <v>Cash_sSpellGacha</v>
      </c>
      <c r="W1992">
        <f t="shared" si="365"/>
        <v>1</v>
      </c>
      <c r="X1992" t="str">
        <f t="shared" ca="1" si="366"/>
        <v>cu</v>
      </c>
      <c r="Y1992" t="str">
        <f t="shared" si="367"/>
        <v>GO</v>
      </c>
      <c r="Z1992">
        <f t="shared" si="368"/>
        <v>150</v>
      </c>
    </row>
    <row r="1993" spans="1:26">
      <c r="A1993" t="str">
        <f t="shared" si="375"/>
        <v>rt7</v>
      </c>
      <c r="B1993" t="str">
        <f t="shared" si="376"/>
        <v>루틴7</v>
      </c>
      <c r="C1993">
        <v>4</v>
      </c>
      <c r="D1993">
        <v>2</v>
      </c>
      <c r="E1993">
        <f t="shared" ca="1" si="370"/>
        <v>28</v>
      </c>
      <c r="F1993">
        <f ca="1">(60+SUMIF(OFFSET(N1993,-$C1993+1,0,$C1993),"EN",OFFSET(O1993,-$C1993+1,0,$C1993)))*SummonTypeTable!$Q$2</f>
        <v>96.666666666666657</v>
      </c>
      <c r="G1993">
        <f ca="1">IF(C1993=1,60*SummonTypeTable!$Q$2-OFFSET(F1993,0,-1),
IF(F1993&lt;&gt;OFFSET(F1993,-1,0),OFFSET(F1993,-1,0)-OFFSET(F1993,0,-1),""))</f>
        <v>38.666666666666657</v>
      </c>
      <c r="H1993">
        <f ca="1">IF(C1993=1,60*SummonTypeTable!$Q$2/OFFSET(F1993,0,-1),
IF(F1993&lt;&gt;OFFSET(F1993,-1,0),OFFSET(F1993,-1,0)/OFFSET(F1993,0,-1),""))</f>
        <v>2.3809523809523805</v>
      </c>
      <c r="I1993">
        <f ca="1">(60+SUMIF(OFFSET(N1993,-$C1993+1,0,$C1993),"EN",OFFSET(O1993,-$C1993+1,0,$C1993))+SUMIF(OFFSET(S1993,-$C1993+1,0,$C1993),"EN",OFFSET(T1993,-$C1993+1,0,$C1993)))*SummonTypeTable!$Q$2</f>
        <v>96.666666666666657</v>
      </c>
      <c r="J1993">
        <f ca="1">IF(C1993=1,60*SummonTypeTable!$Q$2-OFFSET(I1993,0,-4),
IF(I1993&lt;&gt;OFFSET(I1993,-1,0),OFFSET(I1993,-1,0)-OFFSET(I1993,0,-4),""))</f>
        <v>38.666666666666657</v>
      </c>
      <c r="K1993">
        <f ca="1">IF(C1993=1,60*SummonTypeTable!$Q$2/OFFSET(I1993,0,-4),
IF(I1993&lt;&gt;OFFSET(I1993,-1,0),OFFSET(I1993,-1,0)/OFFSET(I1993,0,-4),""))</f>
        <v>2.3809523809523805</v>
      </c>
      <c r="L1993" t="str">
        <f t="shared" ca="1" si="371"/>
        <v>cu</v>
      </c>
      <c r="M1993" t="s">
        <v>81</v>
      </c>
      <c r="N1993" t="s">
        <v>146</v>
      </c>
      <c r="O1993">
        <v>45</v>
      </c>
      <c r="P1993" t="str">
        <f t="shared" si="363"/>
        <v>에너지너무많음</v>
      </c>
      <c r="Q1993" t="str">
        <f t="shared" ca="1" si="369"/>
        <v>cu</v>
      </c>
      <c r="R1993" t="s">
        <v>81</v>
      </c>
      <c r="S1993" t="s">
        <v>147</v>
      </c>
      <c r="T1993">
        <v>175</v>
      </c>
      <c r="U1993" t="str">
        <f t="shared" ca="1" si="374"/>
        <v>cu</v>
      </c>
      <c r="V1993" t="str">
        <f t="shared" si="364"/>
        <v>EN</v>
      </c>
      <c r="W1993">
        <f t="shared" si="365"/>
        <v>45</v>
      </c>
      <c r="X1993" t="str">
        <f t="shared" ca="1" si="366"/>
        <v>cu</v>
      </c>
      <c r="Y1993" t="str">
        <f t="shared" si="367"/>
        <v>GO</v>
      </c>
      <c r="Z1993">
        <f t="shared" si="368"/>
        <v>175</v>
      </c>
    </row>
    <row r="1994" spans="1:26">
      <c r="A1994" t="str">
        <f t="shared" si="375"/>
        <v>rt7</v>
      </c>
      <c r="B1994" t="str">
        <f t="shared" si="376"/>
        <v>루틴7</v>
      </c>
      <c r="C1994">
        <v>5</v>
      </c>
      <c r="D1994">
        <v>7</v>
      </c>
      <c r="E1994">
        <f t="shared" ca="1" si="370"/>
        <v>35</v>
      </c>
      <c r="F1994">
        <f ca="1">(60+SUMIF(OFFSET(N1994,-$C1994+1,0,$C1994),"EN",OFFSET(O1994,-$C1994+1,0,$C1994)))*SummonTypeTable!$Q$2</f>
        <v>96.666666666666657</v>
      </c>
      <c r="G1994" t="str">
        <f ca="1">IF(C1994=1,60*SummonTypeTable!$Q$2-OFFSET(F1994,0,-1),
IF(F1994&lt;&gt;OFFSET(F1994,-1,0),OFFSET(F1994,-1,0)-OFFSET(F1994,0,-1),""))</f>
        <v/>
      </c>
      <c r="H1994" t="str">
        <f ca="1">IF(C1994=1,60*SummonTypeTable!$Q$2/OFFSET(F1994,0,-1),
IF(F1994&lt;&gt;OFFSET(F1994,-1,0),OFFSET(F1994,-1,0)/OFFSET(F1994,0,-1),""))</f>
        <v/>
      </c>
      <c r="I1994">
        <f ca="1">(60+SUMIF(OFFSET(N1994,-$C1994+1,0,$C1994),"EN",OFFSET(O1994,-$C1994+1,0,$C1994))+SUMIF(OFFSET(S1994,-$C1994+1,0,$C1994),"EN",OFFSET(T1994,-$C1994+1,0,$C1994)))*SummonTypeTable!$Q$2</f>
        <v>96.666666666666657</v>
      </c>
      <c r="J1994" t="str">
        <f ca="1">IF(C1994=1,60*SummonTypeTable!$Q$2-OFFSET(I1994,0,-4),
IF(I1994&lt;&gt;OFFSET(I1994,-1,0),OFFSET(I1994,-1,0)-OFFSET(I1994,0,-4),""))</f>
        <v/>
      </c>
      <c r="K1994" t="str">
        <f ca="1">IF(C1994=1,60*SummonTypeTable!$Q$2/OFFSET(I1994,0,-4),
IF(I1994&lt;&gt;OFFSET(I1994,-1,0),OFFSET(I1994,-1,0)/OFFSET(I1994,0,-4),""))</f>
        <v/>
      </c>
      <c r="L1994" t="str">
        <f t="shared" ca="1" si="371"/>
        <v>cu</v>
      </c>
      <c r="M1994" t="s">
        <v>81</v>
      </c>
      <c r="N1994" t="s">
        <v>147</v>
      </c>
      <c r="O1994">
        <v>400</v>
      </c>
      <c r="P1994" t="str">
        <f t="shared" si="363"/>
        <v/>
      </c>
      <c r="Q1994" t="str">
        <f t="shared" ca="1" si="369"/>
        <v>cu</v>
      </c>
      <c r="R1994" t="s">
        <v>81</v>
      </c>
      <c r="S1994" t="s">
        <v>147</v>
      </c>
      <c r="T1994">
        <v>200</v>
      </c>
      <c r="U1994" t="str">
        <f t="shared" ca="1" si="374"/>
        <v>cu</v>
      </c>
      <c r="V1994" t="str">
        <f t="shared" si="364"/>
        <v>GO</v>
      </c>
      <c r="W1994">
        <f t="shared" si="365"/>
        <v>400</v>
      </c>
      <c r="X1994" t="str">
        <f t="shared" ca="1" si="366"/>
        <v>cu</v>
      </c>
      <c r="Y1994" t="str">
        <f t="shared" si="367"/>
        <v>GO</v>
      </c>
      <c r="Z1994">
        <f t="shared" si="368"/>
        <v>200</v>
      </c>
    </row>
    <row r="1995" spans="1:26">
      <c r="A1995" t="str">
        <f t="shared" si="375"/>
        <v>rt7</v>
      </c>
      <c r="B1995" t="str">
        <f t="shared" si="376"/>
        <v>루틴7</v>
      </c>
      <c r="C1995">
        <v>6</v>
      </c>
      <c r="D1995">
        <v>11</v>
      </c>
      <c r="E1995">
        <f t="shared" ca="1" si="370"/>
        <v>46</v>
      </c>
      <c r="F1995">
        <f ca="1">(60+SUMIF(OFFSET(N1995,-$C1995+1,0,$C1995),"EN",OFFSET(O1995,-$C1995+1,0,$C1995)))*SummonTypeTable!$Q$2</f>
        <v>96.666666666666657</v>
      </c>
      <c r="G1995" t="str">
        <f ca="1">IF(C1995=1,60*SummonTypeTable!$Q$2-OFFSET(F1995,0,-1),
IF(F1995&lt;&gt;OFFSET(F1995,-1,0),OFFSET(F1995,-1,0)-OFFSET(F1995,0,-1),""))</f>
        <v/>
      </c>
      <c r="H1995" t="str">
        <f ca="1">IF(C1995=1,60*SummonTypeTable!$Q$2/OFFSET(F1995,0,-1),
IF(F1995&lt;&gt;OFFSET(F1995,-1,0),OFFSET(F1995,-1,0)/OFFSET(F1995,0,-1),""))</f>
        <v/>
      </c>
      <c r="I1995">
        <f ca="1">(60+SUMIF(OFFSET(N1995,-$C1995+1,0,$C1995),"EN",OFFSET(O1995,-$C1995+1,0,$C1995))+SUMIF(OFFSET(S1995,-$C1995+1,0,$C1995),"EN",OFFSET(T1995,-$C1995+1,0,$C1995)))*SummonTypeTable!$Q$2</f>
        <v>96.666666666666657</v>
      </c>
      <c r="J1995" t="str">
        <f ca="1">IF(C1995=1,60*SummonTypeTable!$Q$2-OFFSET(I1995,0,-4),
IF(I1995&lt;&gt;OFFSET(I1995,-1,0),OFFSET(I1995,-1,0)-OFFSET(I1995,0,-4),""))</f>
        <v/>
      </c>
      <c r="K1995" t="str">
        <f ca="1">IF(C1995=1,60*SummonTypeTable!$Q$2/OFFSET(I1995,0,-4),
IF(I1995&lt;&gt;OFFSET(I1995,-1,0),OFFSET(I1995,-1,0)/OFFSET(I1995,0,-4),""))</f>
        <v/>
      </c>
      <c r="L1995" t="str">
        <f t="shared" ca="1" si="371"/>
        <v>cu</v>
      </c>
      <c r="M1995" t="s">
        <v>81</v>
      </c>
      <c r="N1995" t="s">
        <v>147</v>
      </c>
      <c r="O1995">
        <v>450</v>
      </c>
      <c r="P1995" t="str">
        <f t="shared" si="363"/>
        <v/>
      </c>
      <c r="Q1995" t="str">
        <f t="shared" ca="1" si="369"/>
        <v>cu</v>
      </c>
      <c r="R1995" t="s">
        <v>81</v>
      </c>
      <c r="S1995" t="s">
        <v>147</v>
      </c>
      <c r="T1995">
        <v>225</v>
      </c>
      <c r="U1995" t="str">
        <f t="shared" ca="1" si="374"/>
        <v>cu</v>
      </c>
      <c r="V1995" t="str">
        <f t="shared" si="364"/>
        <v>GO</v>
      </c>
      <c r="W1995">
        <f t="shared" si="365"/>
        <v>450</v>
      </c>
      <c r="X1995" t="str">
        <f t="shared" ca="1" si="366"/>
        <v>cu</v>
      </c>
      <c r="Y1995" t="str">
        <f t="shared" si="367"/>
        <v>GO</v>
      </c>
      <c r="Z1995">
        <f t="shared" si="368"/>
        <v>225</v>
      </c>
    </row>
    <row r="1996" spans="1:26">
      <c r="A1996" t="str">
        <f t="shared" si="375"/>
        <v>rt7</v>
      </c>
      <c r="B1996" t="str">
        <f t="shared" si="376"/>
        <v>루틴7</v>
      </c>
      <c r="C1996">
        <v>7</v>
      </c>
      <c r="D1996">
        <v>2</v>
      </c>
      <c r="E1996">
        <f t="shared" ca="1" si="370"/>
        <v>48</v>
      </c>
      <c r="F1996">
        <f ca="1">(60+SUMIF(OFFSET(N1996,-$C1996+1,0,$C1996),"EN",OFFSET(O1996,-$C1996+1,0,$C1996)))*SummonTypeTable!$Q$2</f>
        <v>130</v>
      </c>
      <c r="G1996">
        <f ca="1">IF(C1996=1,60*SummonTypeTable!$Q$2-OFFSET(F1996,0,-1),
IF(F1996&lt;&gt;OFFSET(F1996,-1,0),OFFSET(F1996,-1,0)-OFFSET(F1996,0,-1),""))</f>
        <v>48.666666666666657</v>
      </c>
      <c r="H1996">
        <f ca="1">IF(C1996=1,60*SummonTypeTable!$Q$2/OFFSET(F1996,0,-1),
IF(F1996&lt;&gt;OFFSET(F1996,-1,0),OFFSET(F1996,-1,0)/OFFSET(F1996,0,-1),""))</f>
        <v>2.0138888888888888</v>
      </c>
      <c r="I1996">
        <f ca="1">(60+SUMIF(OFFSET(N1996,-$C1996+1,0,$C1996),"EN",OFFSET(O1996,-$C1996+1,0,$C1996))+SUMIF(OFFSET(S1996,-$C1996+1,0,$C1996),"EN",OFFSET(T1996,-$C1996+1,0,$C1996)))*SummonTypeTable!$Q$2</f>
        <v>130</v>
      </c>
      <c r="J1996">
        <f ca="1">IF(C1996=1,60*SummonTypeTable!$Q$2-OFFSET(I1996,0,-4),
IF(I1996&lt;&gt;OFFSET(I1996,-1,0),OFFSET(I1996,-1,0)-OFFSET(I1996,0,-4),""))</f>
        <v>48.666666666666657</v>
      </c>
      <c r="K1996">
        <f ca="1">IF(C1996=1,60*SummonTypeTable!$Q$2/OFFSET(I1996,0,-4),
IF(I1996&lt;&gt;OFFSET(I1996,-1,0),OFFSET(I1996,-1,0)/OFFSET(I1996,0,-4),""))</f>
        <v>2.0138888888888888</v>
      </c>
      <c r="L1996" t="str">
        <f t="shared" ca="1" si="371"/>
        <v>cu</v>
      </c>
      <c r="M1996" t="s">
        <v>81</v>
      </c>
      <c r="N1996" t="s">
        <v>146</v>
      </c>
      <c r="O1996">
        <v>50</v>
      </c>
      <c r="P1996" t="str">
        <f t="shared" ref="P1996:P2059" si="377">IF(M1996="장비1상자",
  IF(OR(N1996&gt;3,O1996&gt;5),"장비이상",""),
IF(N1996="GO",
  IF(O1996&lt;100,"골드이상",""),
IF(N1996="EN",
  IF(O1996&gt;29,"에너지너무많음",
  IF(O1996&gt;9,"에너지다소많음","")),"")))</f>
        <v>에너지너무많음</v>
      </c>
      <c r="Q1996" t="str">
        <f t="shared" ca="1" si="369"/>
        <v>cu</v>
      </c>
      <c r="R1996" t="s">
        <v>81</v>
      </c>
      <c r="S1996" t="s">
        <v>147</v>
      </c>
      <c r="T1996">
        <v>250</v>
      </c>
      <c r="U1996" t="str">
        <f t="shared" ca="1" si="374"/>
        <v>cu</v>
      </c>
      <c r="V1996" t="str">
        <f t="shared" ref="V1996:V2059" si="378">IF(LEN(N1996)=0,"",N1996)</f>
        <v>EN</v>
      </c>
      <c r="W1996">
        <f t="shared" ref="W1996:W2059" si="379">IF(LEN(O1996)=0,"",O1996)</f>
        <v>50</v>
      </c>
      <c r="X1996" t="str">
        <f t="shared" ref="X1996:X2059" ca="1" si="380">IF(LEN(Q1996)=0,"",Q1996)</f>
        <v>cu</v>
      </c>
      <c r="Y1996" t="str">
        <f t="shared" ref="Y1996:Y2059" si="381">IF(LEN(S1996)=0,"",S1996)</f>
        <v>GO</v>
      </c>
      <c r="Z1996">
        <f t="shared" ref="Z1996:Z2059" si="382">IF(LEN(T1996)=0,"",T1996)</f>
        <v>250</v>
      </c>
    </row>
    <row r="1997" spans="1:26">
      <c r="A1997" t="str">
        <f t="shared" si="375"/>
        <v>rt7</v>
      </c>
      <c r="B1997" t="str">
        <f t="shared" si="376"/>
        <v>루틴7</v>
      </c>
      <c r="C1997">
        <v>8</v>
      </c>
      <c r="D1997">
        <v>9</v>
      </c>
      <c r="E1997">
        <f t="shared" ca="1" si="370"/>
        <v>57</v>
      </c>
      <c r="F1997">
        <f ca="1">(60+SUMIF(OFFSET(N1997,-$C1997+1,0,$C1997),"EN",OFFSET(O1997,-$C1997+1,0,$C1997)))*SummonTypeTable!$Q$2</f>
        <v>130</v>
      </c>
      <c r="G1997" t="str">
        <f ca="1">IF(C1997=1,60*SummonTypeTable!$Q$2-OFFSET(F1997,0,-1),
IF(F1997&lt;&gt;OFFSET(F1997,-1,0),OFFSET(F1997,-1,0)-OFFSET(F1997,0,-1),""))</f>
        <v/>
      </c>
      <c r="H1997" t="str">
        <f ca="1">IF(C1997=1,60*SummonTypeTable!$Q$2/OFFSET(F1997,0,-1),
IF(F1997&lt;&gt;OFFSET(F1997,-1,0),OFFSET(F1997,-1,0)/OFFSET(F1997,0,-1),""))</f>
        <v/>
      </c>
      <c r="I1997">
        <f ca="1">(60+SUMIF(OFFSET(N1997,-$C1997+1,0,$C1997),"EN",OFFSET(O1997,-$C1997+1,0,$C1997))+SUMIF(OFFSET(S1997,-$C1997+1,0,$C1997),"EN",OFFSET(T1997,-$C1997+1,0,$C1997)))*SummonTypeTable!$Q$2</f>
        <v>130</v>
      </c>
      <c r="J1997" t="str">
        <f ca="1">IF(C1997=1,60*SummonTypeTable!$Q$2-OFFSET(I1997,0,-4),
IF(I1997&lt;&gt;OFFSET(I1997,-1,0),OFFSET(I1997,-1,0)-OFFSET(I1997,0,-4),""))</f>
        <v/>
      </c>
      <c r="K1997" t="str">
        <f ca="1">IF(C1997=1,60*SummonTypeTable!$Q$2/OFFSET(I1997,0,-4),
IF(I1997&lt;&gt;OFFSET(I1997,-1,0),OFFSET(I1997,-1,0)/OFFSET(I1997,0,-4),""))</f>
        <v/>
      </c>
      <c r="L1997" t="str">
        <f t="shared" ca="1" si="371"/>
        <v>it</v>
      </c>
      <c r="M1997" t="s">
        <v>139</v>
      </c>
      <c r="N1997" t="s">
        <v>138</v>
      </c>
      <c r="O1997">
        <v>1</v>
      </c>
      <c r="P1997" t="str">
        <f t="shared" si="377"/>
        <v/>
      </c>
      <c r="Q1997" t="str">
        <f t="shared" ca="1" si="369"/>
        <v>cu</v>
      </c>
      <c r="R1997" t="s">
        <v>81</v>
      </c>
      <c r="S1997" t="s">
        <v>147</v>
      </c>
      <c r="T1997">
        <v>275</v>
      </c>
      <c r="U1997" t="str">
        <f t="shared" ca="1" si="374"/>
        <v>it</v>
      </c>
      <c r="V1997" t="str">
        <f t="shared" si="378"/>
        <v>Cash_sSpellGacha</v>
      </c>
      <c r="W1997">
        <f t="shared" si="379"/>
        <v>1</v>
      </c>
      <c r="X1997" t="str">
        <f t="shared" ca="1" si="380"/>
        <v>cu</v>
      </c>
      <c r="Y1997" t="str">
        <f t="shared" si="381"/>
        <v>GO</v>
      </c>
      <c r="Z1997">
        <f t="shared" si="382"/>
        <v>275</v>
      </c>
    </row>
    <row r="1998" spans="1:26">
      <c r="A1998" t="str">
        <f t="shared" si="375"/>
        <v>rt7</v>
      </c>
      <c r="B1998" t="str">
        <f t="shared" si="376"/>
        <v>루틴7</v>
      </c>
      <c r="C1998">
        <v>9</v>
      </c>
      <c r="D1998">
        <v>2</v>
      </c>
      <c r="E1998">
        <f t="shared" ca="1" si="370"/>
        <v>59</v>
      </c>
      <c r="F1998">
        <f ca="1">(60+SUMIF(OFFSET(N1998,-$C1998+1,0,$C1998),"EN",OFFSET(O1998,-$C1998+1,0,$C1998)))*SummonTypeTable!$Q$2</f>
        <v>130</v>
      </c>
      <c r="G1998" t="str">
        <f ca="1">IF(C1998=1,60*SummonTypeTable!$Q$2-OFFSET(F1998,0,-1),
IF(F1998&lt;&gt;OFFSET(F1998,-1,0),OFFSET(F1998,-1,0)-OFFSET(F1998,0,-1),""))</f>
        <v/>
      </c>
      <c r="H1998" t="str">
        <f ca="1">IF(C1998=1,60*SummonTypeTable!$Q$2/OFFSET(F1998,0,-1),
IF(F1998&lt;&gt;OFFSET(F1998,-1,0),OFFSET(F1998,-1,0)/OFFSET(F1998,0,-1),""))</f>
        <v/>
      </c>
      <c r="I1998">
        <f ca="1">(60+SUMIF(OFFSET(N1998,-$C1998+1,0,$C1998),"EN",OFFSET(O1998,-$C1998+1,0,$C1998))+SUMIF(OFFSET(S1998,-$C1998+1,0,$C1998),"EN",OFFSET(T1998,-$C1998+1,0,$C1998)))*SummonTypeTable!$Q$2</f>
        <v>130</v>
      </c>
      <c r="J1998" t="str">
        <f ca="1">IF(C1998=1,60*SummonTypeTable!$Q$2-OFFSET(I1998,0,-4),
IF(I1998&lt;&gt;OFFSET(I1998,-1,0),OFFSET(I1998,-1,0)-OFFSET(I1998,0,-4),""))</f>
        <v/>
      </c>
      <c r="K1998" t="str">
        <f ca="1">IF(C1998=1,60*SummonTypeTable!$Q$2/OFFSET(I1998,0,-4),
IF(I1998&lt;&gt;OFFSET(I1998,-1,0),OFFSET(I1998,-1,0)/OFFSET(I1998,0,-4),""))</f>
        <v/>
      </c>
      <c r="L1998" t="str">
        <f t="shared" ca="1" si="371"/>
        <v>cu</v>
      </c>
      <c r="M1998" t="s">
        <v>81</v>
      </c>
      <c r="N1998" t="s">
        <v>147</v>
      </c>
      <c r="O1998">
        <v>600</v>
      </c>
      <c r="P1998" t="str">
        <f t="shared" si="377"/>
        <v/>
      </c>
      <c r="Q1998" t="str">
        <f t="shared" ca="1" si="369"/>
        <v>cu</v>
      </c>
      <c r="R1998" t="s">
        <v>81</v>
      </c>
      <c r="S1998" t="s">
        <v>147</v>
      </c>
      <c r="T1998">
        <v>300</v>
      </c>
      <c r="U1998" t="str">
        <f t="shared" ca="1" si="374"/>
        <v>cu</v>
      </c>
      <c r="V1998" t="str">
        <f t="shared" si="378"/>
        <v>GO</v>
      </c>
      <c r="W1998">
        <f t="shared" si="379"/>
        <v>600</v>
      </c>
      <c r="X1998" t="str">
        <f t="shared" ca="1" si="380"/>
        <v>cu</v>
      </c>
      <c r="Y1998" t="str">
        <f t="shared" si="381"/>
        <v>GO</v>
      </c>
      <c r="Z1998">
        <f t="shared" si="382"/>
        <v>300</v>
      </c>
    </row>
    <row r="1999" spans="1:26">
      <c r="A1999" t="str">
        <f t="shared" si="375"/>
        <v>rt7</v>
      </c>
      <c r="B1999" t="str">
        <f t="shared" si="376"/>
        <v>루틴7</v>
      </c>
      <c r="C1999">
        <v>10</v>
      </c>
      <c r="D1999">
        <v>3</v>
      </c>
      <c r="E1999">
        <f t="shared" ca="1" si="370"/>
        <v>62</v>
      </c>
      <c r="F1999">
        <f ca="1">(60+SUMIF(OFFSET(N1999,-$C1999+1,0,$C1999),"EN",OFFSET(O1999,-$C1999+1,0,$C1999)))*SummonTypeTable!$Q$2</f>
        <v>130</v>
      </c>
      <c r="G1999" t="str">
        <f ca="1">IF(C1999=1,60*SummonTypeTable!$Q$2-OFFSET(F1999,0,-1),
IF(F1999&lt;&gt;OFFSET(F1999,-1,0),OFFSET(F1999,-1,0)-OFFSET(F1999,0,-1),""))</f>
        <v/>
      </c>
      <c r="H1999" t="str">
        <f ca="1">IF(C1999=1,60*SummonTypeTable!$Q$2/OFFSET(F1999,0,-1),
IF(F1999&lt;&gt;OFFSET(F1999,-1,0),OFFSET(F1999,-1,0)/OFFSET(F1999,0,-1),""))</f>
        <v/>
      </c>
      <c r="I1999">
        <f ca="1">(60+SUMIF(OFFSET(N1999,-$C1999+1,0,$C1999),"EN",OFFSET(O1999,-$C1999+1,0,$C1999))+SUMIF(OFFSET(S1999,-$C1999+1,0,$C1999),"EN",OFFSET(T1999,-$C1999+1,0,$C1999)))*SummonTypeTable!$Q$2</f>
        <v>130</v>
      </c>
      <c r="J1999" t="str">
        <f ca="1">IF(C1999=1,60*SummonTypeTable!$Q$2-OFFSET(I1999,0,-4),
IF(I1999&lt;&gt;OFFSET(I1999,-1,0),OFFSET(I1999,-1,0)-OFFSET(I1999,0,-4),""))</f>
        <v/>
      </c>
      <c r="K1999" t="str">
        <f ca="1">IF(C1999=1,60*SummonTypeTable!$Q$2/OFFSET(I1999,0,-4),
IF(I1999&lt;&gt;OFFSET(I1999,-1,0),OFFSET(I1999,-1,0)/OFFSET(I1999,0,-4),""))</f>
        <v/>
      </c>
      <c r="L1999" t="str">
        <f t="shared" ca="1" si="371"/>
        <v>it</v>
      </c>
      <c r="M1999" t="s">
        <v>139</v>
      </c>
      <c r="N1999" t="s">
        <v>140</v>
      </c>
      <c r="O1999">
        <v>1</v>
      </c>
      <c r="P1999" t="str">
        <f t="shared" si="377"/>
        <v/>
      </c>
      <c r="Q1999" t="str">
        <f t="shared" ca="1" si="369"/>
        <v>cu</v>
      </c>
      <c r="R1999" t="s">
        <v>81</v>
      </c>
      <c r="S1999" t="s">
        <v>147</v>
      </c>
      <c r="T1999">
        <v>325</v>
      </c>
      <c r="U1999" t="str">
        <f t="shared" ca="1" si="374"/>
        <v>it</v>
      </c>
      <c r="V1999" t="str">
        <f t="shared" si="378"/>
        <v>Cash_sCharacterGacha</v>
      </c>
      <c r="W1999">
        <f t="shared" si="379"/>
        <v>1</v>
      </c>
      <c r="X1999" t="str">
        <f t="shared" ca="1" si="380"/>
        <v>cu</v>
      </c>
      <c r="Y1999" t="str">
        <f t="shared" si="381"/>
        <v>GO</v>
      </c>
      <c r="Z1999">
        <f t="shared" si="382"/>
        <v>325</v>
      </c>
    </row>
    <row r="2000" spans="1:26">
      <c r="A2000" t="str">
        <f t="shared" si="375"/>
        <v>rt7</v>
      </c>
      <c r="B2000" t="str">
        <f t="shared" si="376"/>
        <v>루틴7</v>
      </c>
      <c r="C2000">
        <v>11</v>
      </c>
      <c r="D2000">
        <v>10</v>
      </c>
      <c r="E2000">
        <f t="shared" ca="1" si="370"/>
        <v>72</v>
      </c>
      <c r="F2000">
        <f ca="1">(60+SUMIF(OFFSET(N2000,-$C2000+1,0,$C2000),"EN",OFFSET(O2000,-$C2000+1,0,$C2000)))*SummonTypeTable!$Q$2</f>
        <v>166.66666666666666</v>
      </c>
      <c r="G2000">
        <f ca="1">IF(C2000=1,60*SummonTypeTable!$Q$2-OFFSET(F2000,0,-1),
IF(F2000&lt;&gt;OFFSET(F2000,-1,0),OFFSET(F2000,-1,0)-OFFSET(F2000,0,-1),""))</f>
        <v>58</v>
      </c>
      <c r="H2000">
        <f ca="1">IF(C2000=1,60*SummonTypeTable!$Q$2/OFFSET(F2000,0,-1),
IF(F2000&lt;&gt;OFFSET(F2000,-1,0),OFFSET(F2000,-1,0)/OFFSET(F2000,0,-1),""))</f>
        <v>1.8055555555555556</v>
      </c>
      <c r="I2000">
        <f ca="1">(60+SUMIF(OFFSET(N2000,-$C2000+1,0,$C2000),"EN",OFFSET(O2000,-$C2000+1,0,$C2000))+SUMIF(OFFSET(S2000,-$C2000+1,0,$C2000),"EN",OFFSET(T2000,-$C2000+1,0,$C2000)))*SummonTypeTable!$Q$2</f>
        <v>166.66666666666666</v>
      </c>
      <c r="J2000">
        <f ca="1">IF(C2000=1,60*SummonTypeTable!$Q$2-OFFSET(I2000,0,-4),
IF(I2000&lt;&gt;OFFSET(I2000,-1,0),OFFSET(I2000,-1,0)-OFFSET(I2000,0,-4),""))</f>
        <v>58</v>
      </c>
      <c r="K2000">
        <f ca="1">IF(C2000=1,60*SummonTypeTable!$Q$2/OFFSET(I2000,0,-4),
IF(I2000&lt;&gt;OFFSET(I2000,-1,0),OFFSET(I2000,-1,0)/OFFSET(I2000,0,-4),""))</f>
        <v>1.8055555555555556</v>
      </c>
      <c r="L2000" t="str">
        <f t="shared" ca="1" si="371"/>
        <v>cu</v>
      </c>
      <c r="M2000" t="s">
        <v>81</v>
      </c>
      <c r="N2000" t="s">
        <v>146</v>
      </c>
      <c r="O2000">
        <v>55</v>
      </c>
      <c r="P2000" t="str">
        <f t="shared" si="377"/>
        <v>에너지너무많음</v>
      </c>
      <c r="Q2000" t="str">
        <f t="shared" ca="1" si="369"/>
        <v>cu</v>
      </c>
      <c r="R2000" t="s">
        <v>81</v>
      </c>
      <c r="S2000" t="s">
        <v>147</v>
      </c>
      <c r="T2000">
        <v>350</v>
      </c>
      <c r="U2000" t="str">
        <f t="shared" ca="1" si="374"/>
        <v>cu</v>
      </c>
      <c r="V2000" t="str">
        <f t="shared" si="378"/>
        <v>EN</v>
      </c>
      <c r="W2000">
        <f t="shared" si="379"/>
        <v>55</v>
      </c>
      <c r="X2000" t="str">
        <f t="shared" ca="1" si="380"/>
        <v>cu</v>
      </c>
      <c r="Y2000" t="str">
        <f t="shared" si="381"/>
        <v>GO</v>
      </c>
      <c r="Z2000">
        <f t="shared" si="382"/>
        <v>350</v>
      </c>
    </row>
    <row r="2001" spans="1:26">
      <c r="A2001" t="str">
        <f t="shared" si="375"/>
        <v>rt7</v>
      </c>
      <c r="B2001" t="str">
        <f t="shared" si="376"/>
        <v>루틴7</v>
      </c>
      <c r="C2001">
        <v>12</v>
      </c>
      <c r="D2001">
        <v>13</v>
      </c>
      <c r="E2001">
        <f t="shared" ca="1" si="370"/>
        <v>85</v>
      </c>
      <c r="F2001">
        <f ca="1">(60+SUMIF(OFFSET(N2001,-$C2001+1,0,$C2001),"EN",OFFSET(O2001,-$C2001+1,0,$C2001)))*SummonTypeTable!$Q$2</f>
        <v>166.66666666666666</v>
      </c>
      <c r="G2001" t="str">
        <f ca="1">IF(C2001=1,60*SummonTypeTable!$Q$2-OFFSET(F2001,0,-1),
IF(F2001&lt;&gt;OFFSET(F2001,-1,0),OFFSET(F2001,-1,0)-OFFSET(F2001,0,-1),""))</f>
        <v/>
      </c>
      <c r="H2001" t="str">
        <f ca="1">IF(C2001=1,60*SummonTypeTable!$Q$2/OFFSET(F2001,0,-1),
IF(F2001&lt;&gt;OFFSET(F2001,-1,0),OFFSET(F2001,-1,0)/OFFSET(F2001,0,-1),""))</f>
        <v/>
      </c>
      <c r="I2001">
        <f ca="1">(60+SUMIF(OFFSET(N2001,-$C2001+1,0,$C2001),"EN",OFFSET(O2001,-$C2001+1,0,$C2001))+SUMIF(OFFSET(S2001,-$C2001+1,0,$C2001),"EN",OFFSET(T2001,-$C2001+1,0,$C2001)))*SummonTypeTable!$Q$2</f>
        <v>166.66666666666666</v>
      </c>
      <c r="J2001" t="str">
        <f ca="1">IF(C2001=1,60*SummonTypeTable!$Q$2-OFFSET(I2001,0,-4),
IF(I2001&lt;&gt;OFFSET(I2001,-1,0),OFFSET(I2001,-1,0)-OFFSET(I2001,0,-4),""))</f>
        <v/>
      </c>
      <c r="K2001" t="str">
        <f ca="1">IF(C2001=1,60*SummonTypeTable!$Q$2/OFFSET(I2001,0,-4),
IF(I2001&lt;&gt;OFFSET(I2001,-1,0),OFFSET(I2001,-1,0)/OFFSET(I2001,0,-4),""))</f>
        <v/>
      </c>
      <c r="L2001" t="str">
        <f t="shared" ca="1" si="371"/>
        <v>cu</v>
      </c>
      <c r="M2001" t="s">
        <v>81</v>
      </c>
      <c r="N2001" t="s">
        <v>147</v>
      </c>
      <c r="O2001">
        <v>750</v>
      </c>
      <c r="P2001" t="str">
        <f t="shared" si="377"/>
        <v/>
      </c>
      <c r="Q2001" t="str">
        <f t="shared" ca="1" si="369"/>
        <v>cu</v>
      </c>
      <c r="R2001" t="s">
        <v>81</v>
      </c>
      <c r="S2001" t="s">
        <v>147</v>
      </c>
      <c r="T2001">
        <v>375</v>
      </c>
      <c r="U2001" t="str">
        <f t="shared" ca="1" si="374"/>
        <v>cu</v>
      </c>
      <c r="V2001" t="str">
        <f t="shared" si="378"/>
        <v>GO</v>
      </c>
      <c r="W2001">
        <f t="shared" si="379"/>
        <v>750</v>
      </c>
      <c r="X2001" t="str">
        <f t="shared" ca="1" si="380"/>
        <v>cu</v>
      </c>
      <c r="Y2001" t="str">
        <f t="shared" si="381"/>
        <v>GO</v>
      </c>
      <c r="Z2001">
        <f t="shared" si="382"/>
        <v>375</v>
      </c>
    </row>
    <row r="2002" spans="1:26">
      <c r="A2002" t="str">
        <f t="shared" si="375"/>
        <v>rt7</v>
      </c>
      <c r="B2002" t="str">
        <f t="shared" si="376"/>
        <v>루틴7</v>
      </c>
      <c r="C2002">
        <v>13</v>
      </c>
      <c r="D2002">
        <v>5</v>
      </c>
      <c r="E2002">
        <f t="shared" ca="1" si="370"/>
        <v>90</v>
      </c>
      <c r="F2002">
        <f ca="1">(60+SUMIF(OFFSET(N2002,-$C2002+1,0,$C2002),"EN",OFFSET(O2002,-$C2002+1,0,$C2002)))*SummonTypeTable!$Q$2</f>
        <v>166.66666666666666</v>
      </c>
      <c r="G2002" t="str">
        <f ca="1">IF(C2002=1,60*SummonTypeTable!$Q$2-OFFSET(F2002,0,-1),
IF(F2002&lt;&gt;OFFSET(F2002,-1,0),OFFSET(F2002,-1,0)-OFFSET(F2002,0,-1),""))</f>
        <v/>
      </c>
      <c r="H2002" t="str">
        <f ca="1">IF(C2002=1,60*SummonTypeTable!$Q$2/OFFSET(F2002,0,-1),
IF(F2002&lt;&gt;OFFSET(F2002,-1,0),OFFSET(F2002,-1,0)/OFFSET(F2002,0,-1),""))</f>
        <v/>
      </c>
      <c r="I2002">
        <f ca="1">(60+SUMIF(OFFSET(N2002,-$C2002+1,0,$C2002),"EN",OFFSET(O2002,-$C2002+1,0,$C2002))+SUMIF(OFFSET(S2002,-$C2002+1,0,$C2002),"EN",OFFSET(T2002,-$C2002+1,0,$C2002)))*SummonTypeTable!$Q$2</f>
        <v>166.66666666666666</v>
      </c>
      <c r="J2002" t="str">
        <f ca="1">IF(C2002=1,60*SummonTypeTable!$Q$2-OFFSET(I2002,0,-4),
IF(I2002&lt;&gt;OFFSET(I2002,-1,0),OFFSET(I2002,-1,0)-OFFSET(I2002,0,-4),""))</f>
        <v/>
      </c>
      <c r="K2002" t="str">
        <f ca="1">IF(C2002=1,60*SummonTypeTable!$Q$2/OFFSET(I2002,0,-4),
IF(I2002&lt;&gt;OFFSET(I2002,-1,0),OFFSET(I2002,-1,0)/OFFSET(I2002,0,-4),""))</f>
        <v/>
      </c>
      <c r="L2002" t="str">
        <f t="shared" ca="1" si="371"/>
        <v>it</v>
      </c>
      <c r="M2002" t="s">
        <v>139</v>
      </c>
      <c r="N2002" t="s">
        <v>138</v>
      </c>
      <c r="O2002">
        <v>1</v>
      </c>
      <c r="P2002" t="str">
        <f t="shared" si="377"/>
        <v/>
      </c>
      <c r="Q2002" t="str">
        <f t="shared" ca="1" si="369"/>
        <v>cu</v>
      </c>
      <c r="R2002" t="s">
        <v>81</v>
      </c>
      <c r="S2002" t="s">
        <v>147</v>
      </c>
      <c r="T2002">
        <v>400</v>
      </c>
      <c r="U2002" t="str">
        <f t="shared" ca="1" si="374"/>
        <v>it</v>
      </c>
      <c r="V2002" t="str">
        <f t="shared" si="378"/>
        <v>Cash_sSpellGacha</v>
      </c>
      <c r="W2002">
        <f t="shared" si="379"/>
        <v>1</v>
      </c>
      <c r="X2002" t="str">
        <f t="shared" ca="1" si="380"/>
        <v>cu</v>
      </c>
      <c r="Y2002" t="str">
        <f t="shared" si="381"/>
        <v>GO</v>
      </c>
      <c r="Z2002">
        <f t="shared" si="382"/>
        <v>400</v>
      </c>
    </row>
    <row r="2003" spans="1:26">
      <c r="A2003" t="str">
        <f t="shared" si="375"/>
        <v>rt7</v>
      </c>
      <c r="B2003" t="str">
        <f t="shared" si="376"/>
        <v>루틴7</v>
      </c>
      <c r="C2003">
        <v>14</v>
      </c>
      <c r="D2003">
        <v>10</v>
      </c>
      <c r="E2003">
        <f t="shared" ca="1" si="370"/>
        <v>100</v>
      </c>
      <c r="F2003">
        <f ca="1">(60+SUMIF(OFFSET(N2003,-$C2003+1,0,$C2003),"EN",OFFSET(O2003,-$C2003+1,0,$C2003)))*SummonTypeTable!$Q$2</f>
        <v>166.66666666666666</v>
      </c>
      <c r="G2003" t="str">
        <f ca="1">IF(C2003=1,60*SummonTypeTable!$Q$2-OFFSET(F2003,0,-1),
IF(F2003&lt;&gt;OFFSET(F2003,-1,0),OFFSET(F2003,-1,0)-OFFSET(F2003,0,-1),""))</f>
        <v/>
      </c>
      <c r="H2003" t="str">
        <f ca="1">IF(C2003=1,60*SummonTypeTable!$Q$2/OFFSET(F2003,0,-1),
IF(F2003&lt;&gt;OFFSET(F2003,-1,0),OFFSET(F2003,-1,0)/OFFSET(F2003,0,-1),""))</f>
        <v/>
      </c>
      <c r="I2003">
        <f ca="1">(60+SUMIF(OFFSET(N2003,-$C2003+1,0,$C2003),"EN",OFFSET(O2003,-$C2003+1,0,$C2003))+SUMIF(OFFSET(S2003,-$C2003+1,0,$C2003),"EN",OFFSET(T2003,-$C2003+1,0,$C2003)))*SummonTypeTable!$Q$2</f>
        <v>166.66666666666666</v>
      </c>
      <c r="J2003" t="str">
        <f ca="1">IF(C2003=1,60*SummonTypeTable!$Q$2-OFFSET(I2003,0,-4),
IF(I2003&lt;&gt;OFFSET(I2003,-1,0),OFFSET(I2003,-1,0)-OFFSET(I2003,0,-4),""))</f>
        <v/>
      </c>
      <c r="K2003" t="str">
        <f ca="1">IF(C2003=1,60*SummonTypeTable!$Q$2/OFFSET(I2003,0,-4),
IF(I2003&lt;&gt;OFFSET(I2003,-1,0),OFFSET(I2003,-1,0)/OFFSET(I2003,0,-4),""))</f>
        <v/>
      </c>
      <c r="L2003" t="str">
        <f t="shared" ca="1" si="371"/>
        <v>cu</v>
      </c>
      <c r="M2003" t="s">
        <v>81</v>
      </c>
      <c r="N2003" t="s">
        <v>153</v>
      </c>
      <c r="O2003">
        <v>3</v>
      </c>
      <c r="P2003" t="str">
        <f t="shared" si="377"/>
        <v/>
      </c>
      <c r="Q2003" t="str">
        <f t="shared" ca="1" si="369"/>
        <v>cu</v>
      </c>
      <c r="R2003" t="s">
        <v>81</v>
      </c>
      <c r="S2003" t="s">
        <v>153</v>
      </c>
      <c r="T2003">
        <v>1</v>
      </c>
      <c r="U2003" t="str">
        <f t="shared" ca="1" si="374"/>
        <v>cu</v>
      </c>
      <c r="V2003" t="str">
        <f t="shared" si="378"/>
        <v>DI</v>
      </c>
      <c r="W2003">
        <f t="shared" si="379"/>
        <v>3</v>
      </c>
      <c r="X2003" t="str">
        <f t="shared" ca="1" si="380"/>
        <v>cu</v>
      </c>
      <c r="Y2003" t="str">
        <f t="shared" si="381"/>
        <v>DI</v>
      </c>
      <c r="Z2003">
        <f t="shared" si="382"/>
        <v>1</v>
      </c>
    </row>
    <row r="2004" spans="1:26">
      <c r="A2004" t="str">
        <f t="shared" si="375"/>
        <v>rt7</v>
      </c>
      <c r="B2004" t="str">
        <f t="shared" si="376"/>
        <v>루틴7</v>
      </c>
      <c r="C2004">
        <v>15</v>
      </c>
      <c r="D2004">
        <v>16</v>
      </c>
      <c r="E2004">
        <f t="shared" ca="1" si="370"/>
        <v>116</v>
      </c>
      <c r="F2004">
        <f ca="1">(60+SUMIF(OFFSET(N2004,-$C2004+1,0,$C2004),"EN",OFFSET(O2004,-$C2004+1,0,$C2004)))*SummonTypeTable!$Q$2</f>
        <v>166.66666666666666</v>
      </c>
      <c r="G2004" t="str">
        <f ca="1">IF(C2004=1,60*SummonTypeTable!$Q$2-OFFSET(F2004,0,-1),
IF(F2004&lt;&gt;OFFSET(F2004,-1,0),OFFSET(F2004,-1,0)-OFFSET(F2004,0,-1),""))</f>
        <v/>
      </c>
      <c r="H2004" t="str">
        <f ca="1">IF(C2004=1,60*SummonTypeTable!$Q$2/OFFSET(F2004,0,-1),
IF(F2004&lt;&gt;OFFSET(F2004,-1,0),OFFSET(F2004,-1,0)/OFFSET(F2004,0,-1),""))</f>
        <v/>
      </c>
      <c r="I2004">
        <f ca="1">(60+SUMIF(OFFSET(N2004,-$C2004+1,0,$C2004),"EN",OFFSET(O2004,-$C2004+1,0,$C2004))+SUMIF(OFFSET(S2004,-$C2004+1,0,$C2004),"EN",OFFSET(T2004,-$C2004+1,0,$C2004)))*SummonTypeTable!$Q$2</f>
        <v>166.66666666666666</v>
      </c>
      <c r="J2004" t="str">
        <f ca="1">IF(C2004=1,60*SummonTypeTable!$Q$2-OFFSET(I2004,0,-4),
IF(I2004&lt;&gt;OFFSET(I2004,-1,0),OFFSET(I2004,-1,0)-OFFSET(I2004,0,-4),""))</f>
        <v/>
      </c>
      <c r="K2004" t="str">
        <f ca="1">IF(C2004=1,60*SummonTypeTable!$Q$2/OFFSET(I2004,0,-4),
IF(I2004&lt;&gt;OFFSET(I2004,-1,0),OFFSET(I2004,-1,0)/OFFSET(I2004,0,-4),""))</f>
        <v/>
      </c>
      <c r="L2004" t="str">
        <f t="shared" ca="1" si="371"/>
        <v>cu</v>
      </c>
      <c r="M2004" t="s">
        <v>81</v>
      </c>
      <c r="N2004" t="s">
        <v>147</v>
      </c>
      <c r="O2004">
        <v>900</v>
      </c>
      <c r="P2004" t="str">
        <f t="shared" si="377"/>
        <v/>
      </c>
      <c r="Q2004" t="str">
        <f t="shared" ca="1" si="369"/>
        <v>cu</v>
      </c>
      <c r="R2004" t="s">
        <v>81</v>
      </c>
      <c r="S2004" t="s">
        <v>147</v>
      </c>
      <c r="T2004">
        <v>450</v>
      </c>
      <c r="U2004" t="str">
        <f t="shared" ca="1" si="374"/>
        <v>cu</v>
      </c>
      <c r="V2004" t="str">
        <f t="shared" si="378"/>
        <v>GO</v>
      </c>
      <c r="W2004">
        <f t="shared" si="379"/>
        <v>900</v>
      </c>
      <c r="X2004" t="str">
        <f t="shared" ca="1" si="380"/>
        <v>cu</v>
      </c>
      <c r="Y2004" t="str">
        <f t="shared" si="381"/>
        <v>GO</v>
      </c>
      <c r="Z2004">
        <f t="shared" si="382"/>
        <v>450</v>
      </c>
    </row>
    <row r="2005" spans="1:26">
      <c r="A2005" t="str">
        <f t="shared" si="375"/>
        <v>rt7</v>
      </c>
      <c r="B2005" t="str">
        <f t="shared" si="376"/>
        <v>루틴7</v>
      </c>
      <c r="C2005">
        <v>16</v>
      </c>
      <c r="D2005">
        <v>16</v>
      </c>
      <c r="E2005">
        <f t="shared" ca="1" si="370"/>
        <v>132</v>
      </c>
      <c r="F2005">
        <f ca="1">(60+SUMIF(OFFSET(N2005,-$C2005+1,0,$C2005),"EN",OFFSET(O2005,-$C2005+1,0,$C2005)))*SummonTypeTable!$Q$2</f>
        <v>200</v>
      </c>
      <c r="G2005">
        <f ca="1">IF(C2005=1,60*SummonTypeTable!$Q$2-OFFSET(F2005,0,-1),
IF(F2005&lt;&gt;OFFSET(F2005,-1,0),OFFSET(F2005,-1,0)-OFFSET(F2005,0,-1),""))</f>
        <v>34.666666666666657</v>
      </c>
      <c r="H2005">
        <f ca="1">IF(C2005=1,60*SummonTypeTable!$Q$2/OFFSET(F2005,0,-1),
IF(F2005&lt;&gt;OFFSET(F2005,-1,0),OFFSET(F2005,-1,0)/OFFSET(F2005,0,-1),""))</f>
        <v>1.2626262626262625</v>
      </c>
      <c r="I2005">
        <f ca="1">(60+SUMIF(OFFSET(N2005,-$C2005+1,0,$C2005),"EN",OFFSET(O2005,-$C2005+1,0,$C2005))+SUMIF(OFFSET(S2005,-$C2005+1,0,$C2005),"EN",OFFSET(T2005,-$C2005+1,0,$C2005)))*SummonTypeTable!$Q$2</f>
        <v>200</v>
      </c>
      <c r="J2005">
        <f ca="1">IF(C2005=1,60*SummonTypeTable!$Q$2-OFFSET(I2005,0,-4),
IF(I2005&lt;&gt;OFFSET(I2005,-1,0),OFFSET(I2005,-1,0)-OFFSET(I2005,0,-4),""))</f>
        <v>34.666666666666657</v>
      </c>
      <c r="K2005">
        <f ca="1">IF(C2005=1,60*SummonTypeTable!$Q$2/OFFSET(I2005,0,-4),
IF(I2005&lt;&gt;OFFSET(I2005,-1,0),OFFSET(I2005,-1,0)/OFFSET(I2005,0,-4),""))</f>
        <v>1.2626262626262625</v>
      </c>
      <c r="L2005" t="str">
        <f t="shared" ca="1" si="371"/>
        <v>cu</v>
      </c>
      <c r="M2005" t="s">
        <v>81</v>
      </c>
      <c r="N2005" t="s">
        <v>146</v>
      </c>
      <c r="O2005">
        <v>50</v>
      </c>
      <c r="P2005" t="str">
        <f t="shared" si="377"/>
        <v>에너지너무많음</v>
      </c>
      <c r="Q2005" t="str">
        <f t="shared" ca="1" si="369"/>
        <v>cu</v>
      </c>
      <c r="R2005" t="s">
        <v>81</v>
      </c>
      <c r="S2005" t="s">
        <v>147</v>
      </c>
      <c r="T2005">
        <v>475</v>
      </c>
      <c r="U2005" t="str">
        <f t="shared" ca="1" si="374"/>
        <v>cu</v>
      </c>
      <c r="V2005" t="str">
        <f t="shared" si="378"/>
        <v>EN</v>
      </c>
      <c r="W2005">
        <f t="shared" si="379"/>
        <v>50</v>
      </c>
      <c r="X2005" t="str">
        <f t="shared" ca="1" si="380"/>
        <v>cu</v>
      </c>
      <c r="Y2005" t="str">
        <f t="shared" si="381"/>
        <v>GO</v>
      </c>
      <c r="Z2005">
        <f t="shared" si="382"/>
        <v>475</v>
      </c>
    </row>
    <row r="2006" spans="1:26">
      <c r="A2006" t="str">
        <f t="shared" si="375"/>
        <v>rt7</v>
      </c>
      <c r="B2006" t="str">
        <f t="shared" si="376"/>
        <v>루틴7</v>
      </c>
      <c r="C2006">
        <v>17</v>
      </c>
      <c r="D2006">
        <v>19</v>
      </c>
      <c r="E2006">
        <f t="shared" ca="1" si="370"/>
        <v>151</v>
      </c>
      <c r="F2006">
        <f ca="1">(60+SUMIF(OFFSET(N2006,-$C2006+1,0,$C2006),"EN",OFFSET(O2006,-$C2006+1,0,$C2006)))*SummonTypeTable!$Q$2</f>
        <v>200</v>
      </c>
      <c r="G2006" t="str">
        <f ca="1">IF(C2006=1,60*SummonTypeTable!$Q$2-OFFSET(F2006,0,-1),
IF(F2006&lt;&gt;OFFSET(F2006,-1,0),OFFSET(F2006,-1,0)-OFFSET(F2006,0,-1),""))</f>
        <v/>
      </c>
      <c r="H2006" t="str">
        <f ca="1">IF(C2006=1,60*SummonTypeTable!$Q$2/OFFSET(F2006,0,-1),
IF(F2006&lt;&gt;OFFSET(F2006,-1,0),OFFSET(F2006,-1,0)/OFFSET(F2006,0,-1),""))</f>
        <v/>
      </c>
      <c r="I2006">
        <f ca="1">(60+SUMIF(OFFSET(N2006,-$C2006+1,0,$C2006),"EN",OFFSET(O2006,-$C2006+1,0,$C2006))+SUMIF(OFFSET(S2006,-$C2006+1,0,$C2006),"EN",OFFSET(T2006,-$C2006+1,0,$C2006)))*SummonTypeTable!$Q$2</f>
        <v>200</v>
      </c>
      <c r="J2006" t="str">
        <f ca="1">IF(C2006=1,60*SummonTypeTable!$Q$2-OFFSET(I2006,0,-4),
IF(I2006&lt;&gt;OFFSET(I2006,-1,0),OFFSET(I2006,-1,0)-OFFSET(I2006,0,-4),""))</f>
        <v/>
      </c>
      <c r="K2006" t="str">
        <f ca="1">IF(C2006=1,60*SummonTypeTable!$Q$2/OFFSET(I2006,0,-4),
IF(I2006&lt;&gt;OFFSET(I2006,-1,0),OFFSET(I2006,-1,0)/OFFSET(I2006,0,-4),""))</f>
        <v/>
      </c>
      <c r="L2006" t="str">
        <f t="shared" ca="1" si="371"/>
        <v>cu</v>
      </c>
      <c r="M2006" t="s">
        <v>81</v>
      </c>
      <c r="N2006" t="s">
        <v>147</v>
      </c>
      <c r="O2006">
        <v>1000</v>
      </c>
      <c r="P2006" t="str">
        <f t="shared" si="377"/>
        <v/>
      </c>
      <c r="Q2006" t="str">
        <f t="shared" ca="1" si="369"/>
        <v>cu</v>
      </c>
      <c r="R2006" t="s">
        <v>81</v>
      </c>
      <c r="S2006" t="s">
        <v>147</v>
      </c>
      <c r="T2006">
        <v>500</v>
      </c>
      <c r="U2006" t="str">
        <f t="shared" ca="1" si="374"/>
        <v>cu</v>
      </c>
      <c r="V2006" t="str">
        <f t="shared" si="378"/>
        <v>GO</v>
      </c>
      <c r="W2006">
        <f t="shared" si="379"/>
        <v>1000</v>
      </c>
      <c r="X2006" t="str">
        <f t="shared" ca="1" si="380"/>
        <v>cu</v>
      </c>
      <c r="Y2006" t="str">
        <f t="shared" si="381"/>
        <v>GO</v>
      </c>
      <c r="Z2006">
        <f t="shared" si="382"/>
        <v>500</v>
      </c>
    </row>
    <row r="2007" spans="1:26">
      <c r="A2007" t="str">
        <f t="shared" si="375"/>
        <v>rt7</v>
      </c>
      <c r="B2007" t="str">
        <f t="shared" si="376"/>
        <v>루틴7</v>
      </c>
      <c r="C2007">
        <v>18</v>
      </c>
      <c r="D2007">
        <v>12</v>
      </c>
      <c r="E2007">
        <f t="shared" ca="1" si="370"/>
        <v>163</v>
      </c>
      <c r="F2007">
        <f ca="1">(60+SUMIF(OFFSET(N2007,-$C2007+1,0,$C2007),"EN",OFFSET(O2007,-$C2007+1,0,$C2007)))*SummonTypeTable!$Q$2</f>
        <v>200</v>
      </c>
      <c r="G2007" t="str">
        <f ca="1">IF(C2007=1,60*SummonTypeTable!$Q$2-OFFSET(F2007,0,-1),
IF(F2007&lt;&gt;OFFSET(F2007,-1,0),OFFSET(F2007,-1,0)-OFFSET(F2007,0,-1),""))</f>
        <v/>
      </c>
      <c r="H2007" t="str">
        <f ca="1">IF(C2007=1,60*SummonTypeTable!$Q$2/OFFSET(F2007,0,-1),
IF(F2007&lt;&gt;OFFSET(F2007,-1,0),OFFSET(F2007,-1,0)/OFFSET(F2007,0,-1),""))</f>
        <v/>
      </c>
      <c r="I2007">
        <f ca="1">(60+SUMIF(OFFSET(N2007,-$C2007+1,0,$C2007),"EN",OFFSET(O2007,-$C2007+1,0,$C2007))+SUMIF(OFFSET(S2007,-$C2007+1,0,$C2007),"EN",OFFSET(T2007,-$C2007+1,0,$C2007)))*SummonTypeTable!$Q$2</f>
        <v>200</v>
      </c>
      <c r="J2007" t="str">
        <f ca="1">IF(C2007=1,60*SummonTypeTable!$Q$2-OFFSET(I2007,0,-4),
IF(I2007&lt;&gt;OFFSET(I2007,-1,0),OFFSET(I2007,-1,0)-OFFSET(I2007,0,-4),""))</f>
        <v/>
      </c>
      <c r="K2007" t="str">
        <f ca="1">IF(C2007=1,60*SummonTypeTable!$Q$2/OFFSET(I2007,0,-4),
IF(I2007&lt;&gt;OFFSET(I2007,-1,0),OFFSET(I2007,-1,0)/OFFSET(I2007,0,-4),""))</f>
        <v/>
      </c>
      <c r="L2007" t="str">
        <f t="shared" ca="1" si="371"/>
        <v>it</v>
      </c>
      <c r="M2007" t="s">
        <v>139</v>
      </c>
      <c r="N2007" t="s">
        <v>138</v>
      </c>
      <c r="O2007">
        <v>1</v>
      </c>
      <c r="P2007" t="str">
        <f t="shared" si="377"/>
        <v/>
      </c>
      <c r="Q2007" t="str">
        <f t="shared" ca="1" si="369"/>
        <v>cu</v>
      </c>
      <c r="R2007" t="s">
        <v>81</v>
      </c>
      <c r="S2007" t="s">
        <v>147</v>
      </c>
      <c r="T2007">
        <v>525</v>
      </c>
      <c r="U2007" t="str">
        <f t="shared" ca="1" si="374"/>
        <v>it</v>
      </c>
      <c r="V2007" t="str">
        <f t="shared" si="378"/>
        <v>Cash_sSpellGacha</v>
      </c>
      <c r="W2007">
        <f t="shared" si="379"/>
        <v>1</v>
      </c>
      <c r="X2007" t="str">
        <f t="shared" ca="1" si="380"/>
        <v>cu</v>
      </c>
      <c r="Y2007" t="str">
        <f t="shared" si="381"/>
        <v>GO</v>
      </c>
      <c r="Z2007">
        <f t="shared" si="382"/>
        <v>525</v>
      </c>
    </row>
    <row r="2008" spans="1:26">
      <c r="A2008" t="str">
        <f t="shared" si="375"/>
        <v>rt7</v>
      </c>
      <c r="B2008" t="str">
        <f t="shared" si="376"/>
        <v>루틴7</v>
      </c>
      <c r="C2008">
        <v>19</v>
      </c>
      <c r="D2008">
        <v>5</v>
      </c>
      <c r="E2008">
        <f t="shared" ca="1" si="370"/>
        <v>168</v>
      </c>
      <c r="F2008">
        <f ca="1">(60+SUMIF(OFFSET(N2008,-$C2008+1,0,$C2008),"EN",OFFSET(O2008,-$C2008+1,0,$C2008)))*SummonTypeTable!$Q$2</f>
        <v>236.66666666666666</v>
      </c>
      <c r="G2008">
        <f ca="1">IF(C2008=1,60*SummonTypeTable!$Q$2-OFFSET(F2008,0,-1),
IF(F2008&lt;&gt;OFFSET(F2008,-1,0),OFFSET(F2008,-1,0)-OFFSET(F2008,0,-1),""))</f>
        <v>32</v>
      </c>
      <c r="H2008">
        <f ca="1">IF(C2008=1,60*SummonTypeTable!$Q$2/OFFSET(F2008,0,-1),
IF(F2008&lt;&gt;OFFSET(F2008,-1,0),OFFSET(F2008,-1,0)/OFFSET(F2008,0,-1),""))</f>
        <v>1.1904761904761905</v>
      </c>
      <c r="I2008">
        <f ca="1">(60+SUMIF(OFFSET(N2008,-$C2008+1,0,$C2008),"EN",OFFSET(O2008,-$C2008+1,0,$C2008))+SUMIF(OFFSET(S2008,-$C2008+1,0,$C2008),"EN",OFFSET(T2008,-$C2008+1,0,$C2008)))*SummonTypeTable!$Q$2</f>
        <v>236.66666666666666</v>
      </c>
      <c r="J2008">
        <f ca="1">IF(C2008=1,60*SummonTypeTable!$Q$2-OFFSET(I2008,0,-4),
IF(I2008&lt;&gt;OFFSET(I2008,-1,0),OFFSET(I2008,-1,0)-OFFSET(I2008,0,-4),""))</f>
        <v>32</v>
      </c>
      <c r="K2008">
        <f ca="1">IF(C2008=1,60*SummonTypeTable!$Q$2/OFFSET(I2008,0,-4),
IF(I2008&lt;&gt;OFFSET(I2008,-1,0),OFFSET(I2008,-1,0)/OFFSET(I2008,0,-4),""))</f>
        <v>1.1904761904761905</v>
      </c>
      <c r="L2008" t="str">
        <f t="shared" ca="1" si="371"/>
        <v>cu</v>
      </c>
      <c r="M2008" t="s">
        <v>81</v>
      </c>
      <c r="N2008" t="s">
        <v>146</v>
      </c>
      <c r="O2008">
        <v>55</v>
      </c>
      <c r="P2008" t="str">
        <f t="shared" si="377"/>
        <v>에너지너무많음</v>
      </c>
      <c r="Q2008" t="str">
        <f t="shared" ca="1" si="369"/>
        <v>cu</v>
      </c>
      <c r="R2008" t="s">
        <v>81</v>
      </c>
      <c r="S2008" t="s">
        <v>147</v>
      </c>
      <c r="T2008">
        <v>550</v>
      </c>
      <c r="U2008" t="str">
        <f t="shared" ca="1" si="374"/>
        <v>cu</v>
      </c>
      <c r="V2008" t="str">
        <f t="shared" si="378"/>
        <v>EN</v>
      </c>
      <c r="W2008">
        <f t="shared" si="379"/>
        <v>55</v>
      </c>
      <c r="X2008" t="str">
        <f t="shared" ca="1" si="380"/>
        <v>cu</v>
      </c>
      <c r="Y2008" t="str">
        <f t="shared" si="381"/>
        <v>GO</v>
      </c>
      <c r="Z2008">
        <f t="shared" si="382"/>
        <v>550</v>
      </c>
    </row>
    <row r="2009" spans="1:26">
      <c r="A2009" t="str">
        <f t="shared" si="375"/>
        <v>rt7</v>
      </c>
      <c r="B2009" t="str">
        <f t="shared" si="376"/>
        <v>루틴7</v>
      </c>
      <c r="C2009">
        <v>20</v>
      </c>
      <c r="D2009">
        <v>15</v>
      </c>
      <c r="E2009">
        <f t="shared" ca="1" si="370"/>
        <v>183</v>
      </c>
      <c r="F2009">
        <f ca="1">(60+SUMIF(OFFSET(N2009,-$C2009+1,0,$C2009),"EN",OFFSET(O2009,-$C2009+1,0,$C2009)))*SummonTypeTable!$Q$2</f>
        <v>236.66666666666666</v>
      </c>
      <c r="G2009" t="str">
        <f ca="1">IF(C2009=1,60*SummonTypeTable!$Q$2-OFFSET(F2009,0,-1),
IF(F2009&lt;&gt;OFFSET(F2009,-1,0),OFFSET(F2009,-1,0)-OFFSET(F2009,0,-1),""))</f>
        <v/>
      </c>
      <c r="H2009" t="str">
        <f ca="1">IF(C2009=1,60*SummonTypeTable!$Q$2/OFFSET(F2009,0,-1),
IF(F2009&lt;&gt;OFFSET(F2009,-1,0),OFFSET(F2009,-1,0)/OFFSET(F2009,0,-1),""))</f>
        <v/>
      </c>
      <c r="I2009">
        <f ca="1">(60+SUMIF(OFFSET(N2009,-$C2009+1,0,$C2009),"EN",OFFSET(O2009,-$C2009+1,0,$C2009))+SUMIF(OFFSET(S2009,-$C2009+1,0,$C2009),"EN",OFFSET(T2009,-$C2009+1,0,$C2009)))*SummonTypeTable!$Q$2</f>
        <v>236.66666666666666</v>
      </c>
      <c r="J2009" t="str">
        <f ca="1">IF(C2009=1,60*SummonTypeTable!$Q$2-OFFSET(I2009,0,-4),
IF(I2009&lt;&gt;OFFSET(I2009,-1,0),OFFSET(I2009,-1,0)-OFFSET(I2009,0,-4),""))</f>
        <v/>
      </c>
      <c r="K2009" t="str">
        <f ca="1">IF(C2009=1,60*SummonTypeTable!$Q$2/OFFSET(I2009,0,-4),
IF(I2009&lt;&gt;OFFSET(I2009,-1,0),OFFSET(I2009,-1,0)/OFFSET(I2009,0,-4),""))</f>
        <v/>
      </c>
      <c r="L2009" t="str">
        <f t="shared" ca="1" si="371"/>
        <v>cu</v>
      </c>
      <c r="M2009" t="s">
        <v>81</v>
      </c>
      <c r="N2009" t="s">
        <v>147</v>
      </c>
      <c r="O2009">
        <v>1150</v>
      </c>
      <c r="P2009" t="str">
        <f t="shared" si="377"/>
        <v/>
      </c>
      <c r="Q2009" t="str">
        <f t="shared" ref="Q2009:Q2072" ca="1" si="383">IF(ISBLANK(R2009),"",
VLOOKUP(R2009,OFFSET(INDIRECT("$A:$B"),0,MATCH(R$1&amp;"_Verify",INDIRECT("$1:$1"),0)-1),2,0)
)</f>
        <v>cu</v>
      </c>
      <c r="R2009" t="s">
        <v>81</v>
      </c>
      <c r="S2009" t="s">
        <v>147</v>
      </c>
      <c r="T2009">
        <v>575</v>
      </c>
      <c r="U2009" t="str">
        <f t="shared" ca="1" si="374"/>
        <v>cu</v>
      </c>
      <c r="V2009" t="str">
        <f t="shared" si="378"/>
        <v>GO</v>
      </c>
      <c r="W2009">
        <f t="shared" si="379"/>
        <v>1150</v>
      </c>
      <c r="X2009" t="str">
        <f t="shared" ca="1" si="380"/>
        <v>cu</v>
      </c>
      <c r="Y2009" t="str">
        <f t="shared" si="381"/>
        <v>GO</v>
      </c>
      <c r="Z2009">
        <f t="shared" si="382"/>
        <v>575</v>
      </c>
    </row>
    <row r="2010" spans="1:26">
      <c r="A2010" t="str">
        <f t="shared" si="375"/>
        <v>rt7</v>
      </c>
      <c r="B2010" t="str">
        <f t="shared" si="376"/>
        <v>루틴7</v>
      </c>
      <c r="C2010">
        <v>21</v>
      </c>
      <c r="D2010">
        <v>4</v>
      </c>
      <c r="E2010">
        <f t="shared" ca="1" si="370"/>
        <v>187</v>
      </c>
      <c r="F2010">
        <f ca="1">(60+SUMIF(OFFSET(N2010,-$C2010+1,0,$C2010),"EN",OFFSET(O2010,-$C2010+1,0,$C2010)))*SummonTypeTable!$Q$2</f>
        <v>236.66666666666666</v>
      </c>
      <c r="G2010" t="str">
        <f ca="1">IF(C2010=1,60*SummonTypeTable!$Q$2-OFFSET(F2010,0,-1),
IF(F2010&lt;&gt;OFFSET(F2010,-1,0),OFFSET(F2010,-1,0)-OFFSET(F2010,0,-1),""))</f>
        <v/>
      </c>
      <c r="H2010" t="str">
        <f ca="1">IF(C2010=1,60*SummonTypeTable!$Q$2/OFFSET(F2010,0,-1),
IF(F2010&lt;&gt;OFFSET(F2010,-1,0),OFFSET(F2010,-1,0)/OFFSET(F2010,0,-1),""))</f>
        <v/>
      </c>
      <c r="I2010">
        <f ca="1">(60+SUMIF(OFFSET(N2010,-$C2010+1,0,$C2010),"EN",OFFSET(O2010,-$C2010+1,0,$C2010))+SUMIF(OFFSET(S2010,-$C2010+1,0,$C2010),"EN",OFFSET(T2010,-$C2010+1,0,$C2010)))*SummonTypeTable!$Q$2</f>
        <v>236.66666666666666</v>
      </c>
      <c r="J2010" t="str">
        <f ca="1">IF(C2010=1,60*SummonTypeTable!$Q$2-OFFSET(I2010,0,-4),
IF(I2010&lt;&gt;OFFSET(I2010,-1,0),OFFSET(I2010,-1,0)-OFFSET(I2010,0,-4),""))</f>
        <v/>
      </c>
      <c r="K2010" t="str">
        <f ca="1">IF(C2010=1,60*SummonTypeTable!$Q$2/OFFSET(I2010,0,-4),
IF(I2010&lt;&gt;OFFSET(I2010,-1,0),OFFSET(I2010,-1,0)/OFFSET(I2010,0,-4),""))</f>
        <v/>
      </c>
      <c r="L2010" t="str">
        <f t="shared" ca="1" si="371"/>
        <v>it</v>
      </c>
      <c r="M2010" t="s">
        <v>139</v>
      </c>
      <c r="N2010" t="s">
        <v>140</v>
      </c>
      <c r="O2010">
        <v>1</v>
      </c>
      <c r="P2010" t="str">
        <f t="shared" si="377"/>
        <v/>
      </c>
      <c r="Q2010" t="str">
        <f t="shared" ca="1" si="383"/>
        <v>cu</v>
      </c>
      <c r="R2010" t="s">
        <v>81</v>
      </c>
      <c r="S2010" t="s">
        <v>147</v>
      </c>
      <c r="T2010">
        <v>600</v>
      </c>
      <c r="U2010" t="str">
        <f t="shared" ca="1" si="374"/>
        <v>it</v>
      </c>
      <c r="V2010" t="str">
        <f t="shared" si="378"/>
        <v>Cash_sCharacterGacha</v>
      </c>
      <c r="W2010">
        <f t="shared" si="379"/>
        <v>1</v>
      </c>
      <c r="X2010" t="str">
        <f t="shared" ca="1" si="380"/>
        <v>cu</v>
      </c>
      <c r="Y2010" t="str">
        <f t="shared" si="381"/>
        <v>GO</v>
      </c>
      <c r="Z2010">
        <f t="shared" si="382"/>
        <v>600</v>
      </c>
    </row>
    <row r="2011" spans="1:26">
      <c r="A2011" t="str">
        <f t="shared" si="375"/>
        <v>rt7</v>
      </c>
      <c r="B2011" t="str">
        <f t="shared" si="376"/>
        <v>루틴7</v>
      </c>
      <c r="C2011">
        <v>22</v>
      </c>
      <c r="D2011">
        <v>5</v>
      </c>
      <c r="E2011">
        <f t="shared" ca="1" si="370"/>
        <v>192</v>
      </c>
      <c r="F2011">
        <f ca="1">(60+SUMIF(OFFSET(N2011,-$C2011+1,0,$C2011),"EN",OFFSET(O2011,-$C2011+1,0,$C2011)))*SummonTypeTable!$Q$2</f>
        <v>236.66666666666666</v>
      </c>
      <c r="G2011" t="str">
        <f ca="1">IF(C2011=1,60*SummonTypeTable!$Q$2-OFFSET(F2011,0,-1),
IF(F2011&lt;&gt;OFFSET(F2011,-1,0),OFFSET(F2011,-1,0)-OFFSET(F2011,0,-1),""))</f>
        <v/>
      </c>
      <c r="H2011" t="str">
        <f ca="1">IF(C2011=1,60*SummonTypeTable!$Q$2/OFFSET(F2011,0,-1),
IF(F2011&lt;&gt;OFFSET(F2011,-1,0),OFFSET(F2011,-1,0)/OFFSET(F2011,0,-1),""))</f>
        <v/>
      </c>
      <c r="I2011">
        <f ca="1">(60+SUMIF(OFFSET(N2011,-$C2011+1,0,$C2011),"EN",OFFSET(O2011,-$C2011+1,0,$C2011))+SUMIF(OFFSET(S2011,-$C2011+1,0,$C2011),"EN",OFFSET(T2011,-$C2011+1,0,$C2011)))*SummonTypeTable!$Q$2</f>
        <v>236.66666666666666</v>
      </c>
      <c r="J2011" t="str">
        <f ca="1">IF(C2011=1,60*SummonTypeTable!$Q$2-OFFSET(I2011,0,-4),
IF(I2011&lt;&gt;OFFSET(I2011,-1,0),OFFSET(I2011,-1,0)-OFFSET(I2011,0,-4),""))</f>
        <v/>
      </c>
      <c r="K2011" t="str">
        <f ca="1">IF(C2011=1,60*SummonTypeTable!$Q$2/OFFSET(I2011,0,-4),
IF(I2011&lt;&gt;OFFSET(I2011,-1,0),OFFSET(I2011,-1,0)/OFFSET(I2011,0,-4),""))</f>
        <v/>
      </c>
      <c r="L2011" t="str">
        <f t="shared" ca="1" si="371"/>
        <v>cu</v>
      </c>
      <c r="M2011" t="s">
        <v>81</v>
      </c>
      <c r="N2011" t="s">
        <v>147</v>
      </c>
      <c r="O2011">
        <v>1250</v>
      </c>
      <c r="P2011" t="str">
        <f t="shared" si="377"/>
        <v/>
      </c>
      <c r="Q2011" t="str">
        <f t="shared" ca="1" si="383"/>
        <v>cu</v>
      </c>
      <c r="R2011" t="s">
        <v>81</v>
      </c>
      <c r="S2011" t="s">
        <v>147</v>
      </c>
      <c r="T2011">
        <v>625</v>
      </c>
      <c r="U2011" t="str">
        <f t="shared" ca="1" si="374"/>
        <v>cu</v>
      </c>
      <c r="V2011" t="str">
        <f t="shared" si="378"/>
        <v>GO</v>
      </c>
      <c r="W2011">
        <f t="shared" si="379"/>
        <v>1250</v>
      </c>
      <c r="X2011" t="str">
        <f t="shared" ca="1" si="380"/>
        <v>cu</v>
      </c>
      <c r="Y2011" t="str">
        <f t="shared" si="381"/>
        <v>GO</v>
      </c>
      <c r="Z2011">
        <f t="shared" si="382"/>
        <v>625</v>
      </c>
    </row>
    <row r="2012" spans="1:26">
      <c r="A2012" t="str">
        <f t="shared" si="375"/>
        <v>rt7</v>
      </c>
      <c r="B2012" t="str">
        <f t="shared" si="376"/>
        <v>루틴7</v>
      </c>
      <c r="C2012">
        <v>23</v>
      </c>
      <c r="D2012">
        <v>16</v>
      </c>
      <c r="E2012">
        <f t="shared" ca="1" si="370"/>
        <v>208</v>
      </c>
      <c r="F2012">
        <f ca="1">(60+SUMIF(OFFSET(N2012,-$C2012+1,0,$C2012),"EN",OFFSET(O2012,-$C2012+1,0,$C2012)))*SummonTypeTable!$Q$2</f>
        <v>276.66666666666663</v>
      </c>
      <c r="G2012">
        <f ca="1">IF(C2012=1,60*SummonTypeTable!$Q$2-OFFSET(F2012,0,-1),
IF(F2012&lt;&gt;OFFSET(F2012,-1,0),OFFSET(F2012,-1,0)-OFFSET(F2012,0,-1),""))</f>
        <v>28.666666666666657</v>
      </c>
      <c r="H2012">
        <f ca="1">IF(C2012=1,60*SummonTypeTable!$Q$2/OFFSET(F2012,0,-1),
IF(F2012&lt;&gt;OFFSET(F2012,-1,0),OFFSET(F2012,-1,0)/OFFSET(F2012,0,-1),""))</f>
        <v>1.1378205128205128</v>
      </c>
      <c r="I2012">
        <f ca="1">(60+SUMIF(OFFSET(N2012,-$C2012+1,0,$C2012),"EN",OFFSET(O2012,-$C2012+1,0,$C2012))+SUMIF(OFFSET(S2012,-$C2012+1,0,$C2012),"EN",OFFSET(T2012,-$C2012+1,0,$C2012)))*SummonTypeTable!$Q$2</f>
        <v>276.66666666666663</v>
      </c>
      <c r="J2012">
        <f ca="1">IF(C2012=1,60*SummonTypeTable!$Q$2-OFFSET(I2012,0,-4),
IF(I2012&lt;&gt;OFFSET(I2012,-1,0),OFFSET(I2012,-1,0)-OFFSET(I2012,0,-4),""))</f>
        <v>28.666666666666657</v>
      </c>
      <c r="K2012">
        <f ca="1">IF(C2012=1,60*SummonTypeTable!$Q$2/OFFSET(I2012,0,-4),
IF(I2012&lt;&gt;OFFSET(I2012,-1,0),OFFSET(I2012,-1,0)/OFFSET(I2012,0,-4),""))</f>
        <v>1.1378205128205128</v>
      </c>
      <c r="L2012" t="str">
        <f t="shared" ca="1" si="371"/>
        <v>cu</v>
      </c>
      <c r="M2012" t="s">
        <v>81</v>
      </c>
      <c r="N2012" t="s">
        <v>146</v>
      </c>
      <c r="O2012">
        <v>60</v>
      </c>
      <c r="P2012" t="str">
        <f t="shared" si="377"/>
        <v>에너지너무많음</v>
      </c>
      <c r="Q2012" t="str">
        <f t="shared" ca="1" si="383"/>
        <v>cu</v>
      </c>
      <c r="R2012" t="s">
        <v>81</v>
      </c>
      <c r="S2012" t="s">
        <v>147</v>
      </c>
      <c r="T2012">
        <v>650</v>
      </c>
      <c r="U2012" t="str">
        <f t="shared" ca="1" si="374"/>
        <v>cu</v>
      </c>
      <c r="V2012" t="str">
        <f t="shared" si="378"/>
        <v>EN</v>
      </c>
      <c r="W2012">
        <f t="shared" si="379"/>
        <v>60</v>
      </c>
      <c r="X2012" t="str">
        <f t="shared" ca="1" si="380"/>
        <v>cu</v>
      </c>
      <c r="Y2012" t="str">
        <f t="shared" si="381"/>
        <v>GO</v>
      </c>
      <c r="Z2012">
        <f t="shared" si="382"/>
        <v>650</v>
      </c>
    </row>
    <row r="2013" spans="1:26">
      <c r="A2013" t="str">
        <f t="shared" si="375"/>
        <v>rt7</v>
      </c>
      <c r="B2013" t="str">
        <f t="shared" si="376"/>
        <v>루틴7</v>
      </c>
      <c r="C2013">
        <v>24</v>
      </c>
      <c r="D2013">
        <v>12</v>
      </c>
      <c r="E2013">
        <f t="shared" ca="1" si="370"/>
        <v>220</v>
      </c>
      <c r="F2013">
        <f ca="1">(60+SUMIF(OFFSET(N2013,-$C2013+1,0,$C2013),"EN",OFFSET(O2013,-$C2013+1,0,$C2013)))*SummonTypeTable!$Q$2</f>
        <v>276.66666666666663</v>
      </c>
      <c r="G2013" t="str">
        <f ca="1">IF(C2013=1,60*SummonTypeTable!$Q$2-OFFSET(F2013,0,-1),
IF(F2013&lt;&gt;OFFSET(F2013,-1,0),OFFSET(F2013,-1,0)-OFFSET(F2013,0,-1),""))</f>
        <v/>
      </c>
      <c r="H2013" t="str">
        <f ca="1">IF(C2013=1,60*SummonTypeTable!$Q$2/OFFSET(F2013,0,-1),
IF(F2013&lt;&gt;OFFSET(F2013,-1,0),OFFSET(F2013,-1,0)/OFFSET(F2013,0,-1),""))</f>
        <v/>
      </c>
      <c r="I2013">
        <f ca="1">(60+SUMIF(OFFSET(N2013,-$C2013+1,0,$C2013),"EN",OFFSET(O2013,-$C2013+1,0,$C2013))+SUMIF(OFFSET(S2013,-$C2013+1,0,$C2013),"EN",OFFSET(T2013,-$C2013+1,0,$C2013)))*SummonTypeTable!$Q$2</f>
        <v>276.66666666666663</v>
      </c>
      <c r="J2013" t="str">
        <f ca="1">IF(C2013=1,60*SummonTypeTable!$Q$2-OFFSET(I2013,0,-4),
IF(I2013&lt;&gt;OFFSET(I2013,-1,0),OFFSET(I2013,-1,0)-OFFSET(I2013,0,-4),""))</f>
        <v/>
      </c>
      <c r="K2013" t="str">
        <f ca="1">IF(C2013=1,60*SummonTypeTable!$Q$2/OFFSET(I2013,0,-4),
IF(I2013&lt;&gt;OFFSET(I2013,-1,0),OFFSET(I2013,-1,0)/OFFSET(I2013,0,-4),""))</f>
        <v/>
      </c>
      <c r="L2013" t="str">
        <f t="shared" ca="1" si="371"/>
        <v>cu</v>
      </c>
      <c r="M2013" t="s">
        <v>81</v>
      </c>
      <c r="N2013" t="s">
        <v>147</v>
      </c>
      <c r="O2013">
        <v>1350</v>
      </c>
      <c r="P2013" t="str">
        <f t="shared" si="377"/>
        <v/>
      </c>
      <c r="Q2013" t="str">
        <f t="shared" ca="1" si="383"/>
        <v>cu</v>
      </c>
      <c r="R2013" t="s">
        <v>81</v>
      </c>
      <c r="S2013" t="s">
        <v>147</v>
      </c>
      <c r="T2013">
        <v>675</v>
      </c>
      <c r="U2013" t="str">
        <f t="shared" ca="1" si="374"/>
        <v>cu</v>
      </c>
      <c r="V2013" t="str">
        <f t="shared" si="378"/>
        <v>GO</v>
      </c>
      <c r="W2013">
        <f t="shared" si="379"/>
        <v>1350</v>
      </c>
      <c r="X2013" t="str">
        <f t="shared" ca="1" si="380"/>
        <v>cu</v>
      </c>
      <c r="Y2013" t="str">
        <f t="shared" si="381"/>
        <v>GO</v>
      </c>
      <c r="Z2013">
        <f t="shared" si="382"/>
        <v>675</v>
      </c>
    </row>
    <row r="2014" spans="1:26">
      <c r="A2014" t="str">
        <f t="shared" si="375"/>
        <v>rt7</v>
      </c>
      <c r="B2014" t="str">
        <f t="shared" si="376"/>
        <v>루틴7</v>
      </c>
      <c r="C2014">
        <v>25</v>
      </c>
      <c r="D2014">
        <v>4</v>
      </c>
      <c r="E2014">
        <f t="shared" ref="E2014:E2077" ca="1" si="384">IF(A2014&lt;&gt;OFFSET(A2014,-1,0),D2014,OFFSET(E2014,-1,0)+D2014)</f>
        <v>224</v>
      </c>
      <c r="F2014">
        <f ca="1">(60+SUMIF(OFFSET(N2014,-$C2014+1,0,$C2014),"EN",OFFSET(O2014,-$C2014+1,0,$C2014)))*SummonTypeTable!$Q$2</f>
        <v>276.66666666666663</v>
      </c>
      <c r="G2014" t="str">
        <f ca="1">IF(C2014=1,60*SummonTypeTable!$Q$2-OFFSET(F2014,0,-1),
IF(F2014&lt;&gt;OFFSET(F2014,-1,0),OFFSET(F2014,-1,0)-OFFSET(F2014,0,-1),""))</f>
        <v/>
      </c>
      <c r="H2014" t="str">
        <f ca="1">IF(C2014=1,60*SummonTypeTable!$Q$2/OFFSET(F2014,0,-1),
IF(F2014&lt;&gt;OFFSET(F2014,-1,0),OFFSET(F2014,-1,0)/OFFSET(F2014,0,-1),""))</f>
        <v/>
      </c>
      <c r="I2014">
        <f ca="1">(60+SUMIF(OFFSET(N2014,-$C2014+1,0,$C2014),"EN",OFFSET(O2014,-$C2014+1,0,$C2014))+SUMIF(OFFSET(S2014,-$C2014+1,0,$C2014),"EN",OFFSET(T2014,-$C2014+1,0,$C2014)))*SummonTypeTable!$Q$2</f>
        <v>276.66666666666663</v>
      </c>
      <c r="J2014" t="str">
        <f ca="1">IF(C2014=1,60*SummonTypeTable!$Q$2-OFFSET(I2014,0,-4),
IF(I2014&lt;&gt;OFFSET(I2014,-1,0),OFFSET(I2014,-1,0)-OFFSET(I2014,0,-4),""))</f>
        <v/>
      </c>
      <c r="K2014" t="str">
        <f ca="1">IF(C2014=1,60*SummonTypeTable!$Q$2/OFFSET(I2014,0,-4),
IF(I2014&lt;&gt;OFFSET(I2014,-1,0),OFFSET(I2014,-1,0)/OFFSET(I2014,0,-4),""))</f>
        <v/>
      </c>
      <c r="L2014" t="str">
        <f t="shared" ca="1" si="371"/>
        <v>it</v>
      </c>
      <c r="M2014" t="s">
        <v>139</v>
      </c>
      <c r="N2014" t="s">
        <v>138</v>
      </c>
      <c r="O2014">
        <v>1</v>
      </c>
      <c r="P2014" t="str">
        <f t="shared" si="377"/>
        <v/>
      </c>
      <c r="Q2014" t="str">
        <f t="shared" ca="1" si="383"/>
        <v>cu</v>
      </c>
      <c r="R2014" t="s">
        <v>81</v>
      </c>
      <c r="S2014" t="s">
        <v>147</v>
      </c>
      <c r="T2014">
        <v>700</v>
      </c>
      <c r="U2014" t="str">
        <f t="shared" ca="1" si="374"/>
        <v>it</v>
      </c>
      <c r="V2014" t="str">
        <f t="shared" si="378"/>
        <v>Cash_sSpellGacha</v>
      </c>
      <c r="W2014">
        <f t="shared" si="379"/>
        <v>1</v>
      </c>
      <c r="X2014" t="str">
        <f t="shared" ca="1" si="380"/>
        <v>cu</v>
      </c>
      <c r="Y2014" t="str">
        <f t="shared" si="381"/>
        <v>GO</v>
      </c>
      <c r="Z2014">
        <f t="shared" si="382"/>
        <v>700</v>
      </c>
    </row>
    <row r="2015" spans="1:26">
      <c r="A2015" t="str">
        <f t="shared" si="375"/>
        <v>rt7</v>
      </c>
      <c r="B2015" t="str">
        <f t="shared" si="376"/>
        <v>루틴7</v>
      </c>
      <c r="C2015">
        <v>26</v>
      </c>
      <c r="D2015">
        <v>5</v>
      </c>
      <c r="E2015">
        <f t="shared" ca="1" si="384"/>
        <v>229</v>
      </c>
      <c r="F2015">
        <f ca="1">(60+SUMIF(OFFSET(N2015,-$C2015+1,0,$C2015),"EN",OFFSET(O2015,-$C2015+1,0,$C2015)))*SummonTypeTable!$Q$2</f>
        <v>276.66666666666663</v>
      </c>
      <c r="G2015" t="str">
        <f ca="1">IF(C2015=1,60*SummonTypeTable!$Q$2-OFFSET(F2015,0,-1),
IF(F2015&lt;&gt;OFFSET(F2015,-1,0),OFFSET(F2015,-1,0)-OFFSET(F2015,0,-1),""))</f>
        <v/>
      </c>
      <c r="H2015" t="str">
        <f ca="1">IF(C2015=1,60*SummonTypeTable!$Q$2/OFFSET(F2015,0,-1),
IF(F2015&lt;&gt;OFFSET(F2015,-1,0),OFFSET(F2015,-1,0)/OFFSET(F2015,0,-1),""))</f>
        <v/>
      </c>
      <c r="I2015">
        <f ca="1">(60+SUMIF(OFFSET(N2015,-$C2015+1,0,$C2015),"EN",OFFSET(O2015,-$C2015+1,0,$C2015))+SUMIF(OFFSET(S2015,-$C2015+1,0,$C2015),"EN",OFFSET(T2015,-$C2015+1,0,$C2015)))*SummonTypeTable!$Q$2</f>
        <v>276.66666666666663</v>
      </c>
      <c r="J2015" t="str">
        <f ca="1">IF(C2015=1,60*SummonTypeTable!$Q$2-OFFSET(I2015,0,-4),
IF(I2015&lt;&gt;OFFSET(I2015,-1,0),OFFSET(I2015,-1,0)-OFFSET(I2015,0,-4),""))</f>
        <v/>
      </c>
      <c r="K2015" t="str">
        <f ca="1">IF(C2015=1,60*SummonTypeTable!$Q$2/OFFSET(I2015,0,-4),
IF(I2015&lt;&gt;OFFSET(I2015,-1,0),OFFSET(I2015,-1,0)/OFFSET(I2015,0,-4),""))</f>
        <v/>
      </c>
      <c r="L2015" t="str">
        <f t="shared" ca="1" si="371"/>
        <v>it</v>
      </c>
      <c r="M2015" t="s">
        <v>139</v>
      </c>
      <c r="N2015" t="s">
        <v>140</v>
      </c>
      <c r="O2015">
        <v>1</v>
      </c>
      <c r="P2015" t="str">
        <f t="shared" si="377"/>
        <v/>
      </c>
      <c r="Q2015" t="str">
        <f t="shared" ca="1" si="383"/>
        <v>cu</v>
      </c>
      <c r="R2015" t="s">
        <v>81</v>
      </c>
      <c r="S2015" t="s">
        <v>147</v>
      </c>
      <c r="T2015">
        <v>725</v>
      </c>
      <c r="U2015" t="str">
        <f t="shared" ca="1" si="374"/>
        <v>it</v>
      </c>
      <c r="V2015" t="str">
        <f t="shared" si="378"/>
        <v>Cash_sCharacterGacha</v>
      </c>
      <c r="W2015">
        <f t="shared" si="379"/>
        <v>1</v>
      </c>
      <c r="X2015" t="str">
        <f t="shared" ca="1" si="380"/>
        <v>cu</v>
      </c>
      <c r="Y2015" t="str">
        <f t="shared" si="381"/>
        <v>GO</v>
      </c>
      <c r="Z2015">
        <f t="shared" si="382"/>
        <v>725</v>
      </c>
    </row>
    <row r="2016" spans="1:26">
      <c r="A2016" t="str">
        <f t="shared" si="375"/>
        <v>rt7</v>
      </c>
      <c r="B2016" t="str">
        <f t="shared" si="376"/>
        <v>루틴7</v>
      </c>
      <c r="C2016">
        <v>27</v>
      </c>
      <c r="D2016">
        <v>5</v>
      </c>
      <c r="E2016">
        <f t="shared" ca="1" si="384"/>
        <v>234</v>
      </c>
      <c r="F2016">
        <f ca="1">(60+SUMIF(OFFSET(N2016,-$C2016+1,0,$C2016),"EN",OFFSET(O2016,-$C2016+1,0,$C2016)))*SummonTypeTable!$Q$2</f>
        <v>276.66666666666663</v>
      </c>
      <c r="G2016" t="str">
        <f ca="1">IF(C2016=1,60*SummonTypeTable!$Q$2-OFFSET(F2016,0,-1),
IF(F2016&lt;&gt;OFFSET(F2016,-1,0),OFFSET(F2016,-1,0)-OFFSET(F2016,0,-1),""))</f>
        <v/>
      </c>
      <c r="H2016" t="str">
        <f ca="1">IF(C2016=1,60*SummonTypeTable!$Q$2/OFFSET(F2016,0,-1),
IF(F2016&lt;&gt;OFFSET(F2016,-1,0),OFFSET(F2016,-1,0)/OFFSET(F2016,0,-1),""))</f>
        <v/>
      </c>
      <c r="I2016">
        <f ca="1">(60+SUMIF(OFFSET(N2016,-$C2016+1,0,$C2016),"EN",OFFSET(O2016,-$C2016+1,0,$C2016))+SUMIF(OFFSET(S2016,-$C2016+1,0,$C2016),"EN",OFFSET(T2016,-$C2016+1,0,$C2016)))*SummonTypeTable!$Q$2</f>
        <v>276.66666666666663</v>
      </c>
      <c r="J2016" t="str">
        <f ca="1">IF(C2016=1,60*SummonTypeTable!$Q$2-OFFSET(I2016,0,-4),
IF(I2016&lt;&gt;OFFSET(I2016,-1,0),OFFSET(I2016,-1,0)-OFFSET(I2016,0,-4),""))</f>
        <v/>
      </c>
      <c r="K2016" t="str">
        <f ca="1">IF(C2016=1,60*SummonTypeTable!$Q$2/OFFSET(I2016,0,-4),
IF(I2016&lt;&gt;OFFSET(I2016,-1,0),OFFSET(I2016,-1,0)/OFFSET(I2016,0,-4),""))</f>
        <v/>
      </c>
      <c r="L2016" t="str">
        <f t="shared" ca="1" si="371"/>
        <v>cu</v>
      </c>
      <c r="M2016" t="s">
        <v>81</v>
      </c>
      <c r="N2016" t="s">
        <v>147</v>
      </c>
      <c r="O2016">
        <v>1500</v>
      </c>
      <c r="P2016" t="str">
        <f t="shared" si="377"/>
        <v/>
      </c>
      <c r="Q2016" t="str">
        <f t="shared" ca="1" si="383"/>
        <v>cu</v>
      </c>
      <c r="R2016" t="s">
        <v>81</v>
      </c>
      <c r="S2016" t="s">
        <v>147</v>
      </c>
      <c r="T2016">
        <v>750</v>
      </c>
      <c r="U2016" t="str">
        <f t="shared" ca="1" si="374"/>
        <v>cu</v>
      </c>
      <c r="V2016" t="str">
        <f t="shared" si="378"/>
        <v>GO</v>
      </c>
      <c r="W2016">
        <f t="shared" si="379"/>
        <v>1500</v>
      </c>
      <c r="X2016" t="str">
        <f t="shared" ca="1" si="380"/>
        <v>cu</v>
      </c>
      <c r="Y2016" t="str">
        <f t="shared" si="381"/>
        <v>GO</v>
      </c>
      <c r="Z2016">
        <f t="shared" si="382"/>
        <v>750</v>
      </c>
    </row>
    <row r="2017" spans="1:26">
      <c r="A2017" t="str">
        <f t="shared" si="375"/>
        <v>rt7</v>
      </c>
      <c r="B2017" t="str">
        <f t="shared" si="376"/>
        <v>루틴7</v>
      </c>
      <c r="C2017">
        <v>28</v>
      </c>
      <c r="D2017">
        <v>10</v>
      </c>
      <c r="E2017">
        <f t="shared" ca="1" si="384"/>
        <v>244</v>
      </c>
      <c r="F2017">
        <f ca="1">(60+SUMIF(OFFSET(N2017,-$C2017+1,0,$C2017),"EN",OFFSET(O2017,-$C2017+1,0,$C2017)))*SummonTypeTable!$Q$2</f>
        <v>276.66666666666663</v>
      </c>
      <c r="G2017" t="str">
        <f ca="1">IF(C2017=1,60*SummonTypeTable!$Q$2-OFFSET(F2017,0,-1),
IF(F2017&lt;&gt;OFFSET(F2017,-1,0),OFFSET(F2017,-1,0)-OFFSET(F2017,0,-1),""))</f>
        <v/>
      </c>
      <c r="H2017" t="str">
        <f ca="1">IF(C2017=1,60*SummonTypeTable!$Q$2/OFFSET(F2017,0,-1),
IF(F2017&lt;&gt;OFFSET(F2017,-1,0),OFFSET(F2017,-1,0)/OFFSET(F2017,0,-1),""))</f>
        <v/>
      </c>
      <c r="I2017">
        <f ca="1">(60+SUMIF(OFFSET(N2017,-$C2017+1,0,$C2017),"EN",OFFSET(O2017,-$C2017+1,0,$C2017))+SUMIF(OFFSET(S2017,-$C2017+1,0,$C2017),"EN",OFFSET(T2017,-$C2017+1,0,$C2017)))*SummonTypeTable!$Q$2</f>
        <v>276.66666666666663</v>
      </c>
      <c r="J2017" t="str">
        <f ca="1">IF(C2017=1,60*SummonTypeTable!$Q$2-OFFSET(I2017,0,-4),
IF(I2017&lt;&gt;OFFSET(I2017,-1,0),OFFSET(I2017,-1,0)-OFFSET(I2017,0,-4),""))</f>
        <v/>
      </c>
      <c r="K2017" t="str">
        <f ca="1">IF(C2017=1,60*SummonTypeTable!$Q$2/OFFSET(I2017,0,-4),
IF(I2017&lt;&gt;OFFSET(I2017,-1,0),OFFSET(I2017,-1,0)/OFFSET(I2017,0,-4),""))</f>
        <v/>
      </c>
      <c r="L2017" t="str">
        <f t="shared" ca="1" si="371"/>
        <v>it</v>
      </c>
      <c r="M2017" t="s">
        <v>139</v>
      </c>
      <c r="N2017" t="s">
        <v>138</v>
      </c>
      <c r="O2017">
        <v>1</v>
      </c>
      <c r="P2017" t="str">
        <f t="shared" si="377"/>
        <v/>
      </c>
      <c r="Q2017" t="str">
        <f t="shared" ca="1" si="383"/>
        <v>cu</v>
      </c>
      <c r="R2017" t="s">
        <v>81</v>
      </c>
      <c r="S2017" t="s">
        <v>147</v>
      </c>
      <c r="T2017">
        <v>775</v>
      </c>
      <c r="U2017" t="str">
        <f t="shared" ca="1" si="374"/>
        <v>it</v>
      </c>
      <c r="V2017" t="str">
        <f t="shared" si="378"/>
        <v>Cash_sSpellGacha</v>
      </c>
      <c r="W2017">
        <f t="shared" si="379"/>
        <v>1</v>
      </c>
      <c r="X2017" t="str">
        <f t="shared" ca="1" si="380"/>
        <v>cu</v>
      </c>
      <c r="Y2017" t="str">
        <f t="shared" si="381"/>
        <v>GO</v>
      </c>
      <c r="Z2017">
        <f t="shared" si="382"/>
        <v>775</v>
      </c>
    </row>
    <row r="2018" spans="1:26">
      <c r="A2018" t="str">
        <f t="shared" si="375"/>
        <v>rt7</v>
      </c>
      <c r="B2018" t="str">
        <f t="shared" si="376"/>
        <v>루틴7</v>
      </c>
      <c r="C2018">
        <v>29</v>
      </c>
      <c r="D2018">
        <v>8</v>
      </c>
      <c r="E2018">
        <f t="shared" ca="1" si="384"/>
        <v>252</v>
      </c>
      <c r="F2018">
        <f ca="1">(60+SUMIF(OFFSET(N2018,-$C2018+1,0,$C2018),"EN",OFFSET(O2018,-$C2018+1,0,$C2018)))*SummonTypeTable!$Q$2</f>
        <v>320</v>
      </c>
      <c r="G2018">
        <f ca="1">IF(C2018=1,60*SummonTypeTable!$Q$2-OFFSET(F2018,0,-1),
IF(F2018&lt;&gt;OFFSET(F2018,-1,0),OFFSET(F2018,-1,0)-OFFSET(F2018,0,-1),""))</f>
        <v>24.666666666666629</v>
      </c>
      <c r="H2018">
        <f ca="1">IF(C2018=1,60*SummonTypeTable!$Q$2/OFFSET(F2018,0,-1),
IF(F2018&lt;&gt;OFFSET(F2018,-1,0),OFFSET(F2018,-1,0)/OFFSET(F2018,0,-1),""))</f>
        <v>1.0978835978835977</v>
      </c>
      <c r="I2018">
        <f ca="1">(60+SUMIF(OFFSET(N2018,-$C2018+1,0,$C2018),"EN",OFFSET(O2018,-$C2018+1,0,$C2018))+SUMIF(OFFSET(S2018,-$C2018+1,0,$C2018),"EN",OFFSET(T2018,-$C2018+1,0,$C2018)))*SummonTypeTable!$Q$2</f>
        <v>320</v>
      </c>
      <c r="J2018">
        <f ca="1">IF(C2018=1,60*SummonTypeTable!$Q$2-OFFSET(I2018,0,-4),
IF(I2018&lt;&gt;OFFSET(I2018,-1,0),OFFSET(I2018,-1,0)-OFFSET(I2018,0,-4),""))</f>
        <v>24.666666666666629</v>
      </c>
      <c r="K2018">
        <f ca="1">IF(C2018=1,60*SummonTypeTable!$Q$2/OFFSET(I2018,0,-4),
IF(I2018&lt;&gt;OFFSET(I2018,-1,0),OFFSET(I2018,-1,0)/OFFSET(I2018,0,-4),""))</f>
        <v>1.0978835978835977</v>
      </c>
      <c r="L2018" t="str">
        <f t="shared" ca="1" si="371"/>
        <v>cu</v>
      </c>
      <c r="M2018" t="s">
        <v>81</v>
      </c>
      <c r="N2018" t="s">
        <v>146</v>
      </c>
      <c r="O2018">
        <v>65</v>
      </c>
      <c r="P2018" t="str">
        <f t="shared" si="377"/>
        <v>에너지너무많음</v>
      </c>
      <c r="Q2018" t="str">
        <f t="shared" ca="1" si="383"/>
        <v>cu</v>
      </c>
      <c r="R2018" t="s">
        <v>81</v>
      </c>
      <c r="S2018" t="s">
        <v>147</v>
      </c>
      <c r="T2018">
        <v>800</v>
      </c>
      <c r="U2018" t="str">
        <f t="shared" ca="1" si="374"/>
        <v>cu</v>
      </c>
      <c r="V2018" t="str">
        <f t="shared" si="378"/>
        <v>EN</v>
      </c>
      <c r="W2018">
        <f t="shared" si="379"/>
        <v>65</v>
      </c>
      <c r="X2018" t="str">
        <f t="shared" ca="1" si="380"/>
        <v>cu</v>
      </c>
      <c r="Y2018" t="str">
        <f t="shared" si="381"/>
        <v>GO</v>
      </c>
      <c r="Z2018">
        <f t="shared" si="382"/>
        <v>800</v>
      </c>
    </row>
    <row r="2019" spans="1:26">
      <c r="A2019" t="str">
        <f t="shared" si="375"/>
        <v>rt7</v>
      </c>
      <c r="B2019" t="str">
        <f t="shared" si="376"/>
        <v>루틴7</v>
      </c>
      <c r="C2019">
        <v>30</v>
      </c>
      <c r="D2019">
        <v>48</v>
      </c>
      <c r="E2019">
        <f t="shared" ca="1" si="384"/>
        <v>300</v>
      </c>
      <c r="F2019">
        <f ca="1">(60+SUMIF(OFFSET(N2019,-$C2019+1,0,$C2019),"EN",OFFSET(O2019,-$C2019+1,0,$C2019)))*SummonTypeTable!$Q$2</f>
        <v>320</v>
      </c>
      <c r="G2019" t="str">
        <f ca="1">IF(C2019=1,60*SummonTypeTable!$Q$2-OFFSET(F2019,0,-1),
IF(F2019&lt;&gt;OFFSET(F2019,-1,0),OFFSET(F2019,-1,0)-OFFSET(F2019,0,-1),""))</f>
        <v/>
      </c>
      <c r="H2019" t="str">
        <f ca="1">IF(C2019=1,60*SummonTypeTable!$Q$2/OFFSET(F2019,0,-1),
IF(F2019&lt;&gt;OFFSET(F2019,-1,0),OFFSET(F2019,-1,0)/OFFSET(F2019,0,-1),""))</f>
        <v/>
      </c>
      <c r="I2019">
        <f ca="1">(60+SUMIF(OFFSET(N2019,-$C2019+1,0,$C2019),"EN",OFFSET(O2019,-$C2019+1,0,$C2019))+SUMIF(OFFSET(S2019,-$C2019+1,0,$C2019),"EN",OFFSET(T2019,-$C2019+1,0,$C2019)))*SummonTypeTable!$Q$2</f>
        <v>320</v>
      </c>
      <c r="J2019" t="str">
        <f ca="1">IF(C2019=1,60*SummonTypeTable!$Q$2-OFFSET(I2019,0,-4),
IF(I2019&lt;&gt;OFFSET(I2019,-1,0),OFFSET(I2019,-1,0)-OFFSET(I2019,0,-4),""))</f>
        <v/>
      </c>
      <c r="K2019" t="str">
        <f ca="1">IF(C2019=1,60*SummonTypeTable!$Q$2/OFFSET(I2019,0,-4),
IF(I2019&lt;&gt;OFFSET(I2019,-1,0),OFFSET(I2019,-1,0)/OFFSET(I2019,0,-4),""))</f>
        <v/>
      </c>
      <c r="L2019" t="str">
        <f t="shared" ca="1" si="371"/>
        <v>cu</v>
      </c>
      <c r="M2019" t="s">
        <v>81</v>
      </c>
      <c r="N2019" t="s">
        <v>147</v>
      </c>
      <c r="O2019">
        <v>1650</v>
      </c>
      <c r="P2019" t="str">
        <f t="shared" si="377"/>
        <v/>
      </c>
      <c r="Q2019" t="str">
        <f t="shared" ca="1" si="383"/>
        <v>cu</v>
      </c>
      <c r="R2019" t="s">
        <v>81</v>
      </c>
      <c r="S2019" t="s">
        <v>147</v>
      </c>
      <c r="T2019">
        <v>825</v>
      </c>
      <c r="U2019" t="str">
        <f t="shared" ca="1" si="374"/>
        <v>cu</v>
      </c>
      <c r="V2019" t="str">
        <f t="shared" si="378"/>
        <v>GO</v>
      </c>
      <c r="W2019">
        <f t="shared" si="379"/>
        <v>1650</v>
      </c>
      <c r="X2019" t="str">
        <f t="shared" ca="1" si="380"/>
        <v>cu</v>
      </c>
      <c r="Y2019" t="str">
        <f t="shared" si="381"/>
        <v>GO</v>
      </c>
      <c r="Z2019">
        <f t="shared" si="382"/>
        <v>825</v>
      </c>
    </row>
    <row r="2020" spans="1:26">
      <c r="A2020" t="str">
        <f t="shared" si="375"/>
        <v>rt7</v>
      </c>
      <c r="B2020" t="str">
        <f t="shared" si="376"/>
        <v>루틴7</v>
      </c>
      <c r="C2020">
        <v>31</v>
      </c>
      <c r="D2020">
        <v>4</v>
      </c>
      <c r="E2020">
        <f t="shared" ca="1" si="384"/>
        <v>304</v>
      </c>
      <c r="F2020">
        <f ca="1">(60+SUMIF(OFFSET(N2020,-$C2020+1,0,$C2020),"EN",OFFSET(O2020,-$C2020+1,0,$C2020)))*SummonTypeTable!$Q$2</f>
        <v>320</v>
      </c>
      <c r="G2020" t="str">
        <f ca="1">IF(C2020=1,60*SummonTypeTable!$Q$2-OFFSET(F2020,0,-1),
IF(F2020&lt;&gt;OFFSET(F2020,-1,0),OFFSET(F2020,-1,0)-OFFSET(F2020,0,-1),""))</f>
        <v/>
      </c>
      <c r="H2020" t="str">
        <f ca="1">IF(C2020=1,60*SummonTypeTable!$Q$2/OFFSET(F2020,0,-1),
IF(F2020&lt;&gt;OFFSET(F2020,-1,0),OFFSET(F2020,-1,0)/OFFSET(F2020,0,-1),""))</f>
        <v/>
      </c>
      <c r="I2020">
        <f ca="1">(60+SUMIF(OFFSET(N2020,-$C2020+1,0,$C2020),"EN",OFFSET(O2020,-$C2020+1,0,$C2020))+SUMIF(OFFSET(S2020,-$C2020+1,0,$C2020),"EN",OFFSET(T2020,-$C2020+1,0,$C2020)))*SummonTypeTable!$Q$2</f>
        <v>320</v>
      </c>
      <c r="J2020" t="str">
        <f ca="1">IF(C2020=1,60*SummonTypeTable!$Q$2-OFFSET(I2020,0,-4),
IF(I2020&lt;&gt;OFFSET(I2020,-1,0),OFFSET(I2020,-1,0)-OFFSET(I2020,0,-4),""))</f>
        <v/>
      </c>
      <c r="K2020" t="str">
        <f ca="1">IF(C2020=1,60*SummonTypeTable!$Q$2/OFFSET(I2020,0,-4),
IF(I2020&lt;&gt;OFFSET(I2020,-1,0),OFFSET(I2020,-1,0)/OFFSET(I2020,0,-4),""))</f>
        <v/>
      </c>
      <c r="L2020" t="str">
        <f t="shared" ca="1" si="371"/>
        <v>cu</v>
      </c>
      <c r="M2020" t="s">
        <v>81</v>
      </c>
      <c r="N2020" t="s">
        <v>153</v>
      </c>
      <c r="O2020">
        <v>6</v>
      </c>
      <c r="P2020" t="str">
        <f t="shared" si="377"/>
        <v/>
      </c>
      <c r="Q2020" t="str">
        <f t="shared" ca="1" si="383"/>
        <v>cu</v>
      </c>
      <c r="R2020" t="s">
        <v>81</v>
      </c>
      <c r="S2020" t="s">
        <v>153</v>
      </c>
      <c r="T2020">
        <v>2</v>
      </c>
      <c r="U2020" t="str">
        <f t="shared" ca="1" si="374"/>
        <v>cu</v>
      </c>
      <c r="V2020" t="str">
        <f t="shared" si="378"/>
        <v>DI</v>
      </c>
      <c r="W2020">
        <f t="shared" si="379"/>
        <v>6</v>
      </c>
      <c r="X2020" t="str">
        <f t="shared" ca="1" si="380"/>
        <v>cu</v>
      </c>
      <c r="Y2020" t="str">
        <f t="shared" si="381"/>
        <v>DI</v>
      </c>
      <c r="Z2020">
        <f t="shared" si="382"/>
        <v>2</v>
      </c>
    </row>
    <row r="2021" spans="1:26">
      <c r="A2021" t="str">
        <f t="shared" si="375"/>
        <v>rt7</v>
      </c>
      <c r="B2021" t="str">
        <f t="shared" si="376"/>
        <v>루틴7</v>
      </c>
      <c r="C2021">
        <v>32</v>
      </c>
      <c r="D2021">
        <v>30</v>
      </c>
      <c r="E2021">
        <f t="shared" ca="1" si="384"/>
        <v>334</v>
      </c>
      <c r="F2021">
        <f ca="1">(60+SUMIF(OFFSET(N2021,-$C2021+1,0,$C2021),"EN",OFFSET(O2021,-$C2021+1,0,$C2021)))*SummonTypeTable!$Q$2</f>
        <v>320</v>
      </c>
      <c r="G2021" t="str">
        <f ca="1">IF(C2021=1,60*SummonTypeTable!$Q$2-OFFSET(F2021,0,-1),
IF(F2021&lt;&gt;OFFSET(F2021,-1,0),OFFSET(F2021,-1,0)-OFFSET(F2021,0,-1),""))</f>
        <v/>
      </c>
      <c r="H2021" t="str">
        <f ca="1">IF(C2021=1,60*SummonTypeTable!$Q$2/OFFSET(F2021,0,-1),
IF(F2021&lt;&gt;OFFSET(F2021,-1,0),OFFSET(F2021,-1,0)/OFFSET(F2021,0,-1),""))</f>
        <v/>
      </c>
      <c r="I2021">
        <f ca="1">(60+SUMIF(OFFSET(N2021,-$C2021+1,0,$C2021),"EN",OFFSET(O2021,-$C2021+1,0,$C2021))+SUMIF(OFFSET(S2021,-$C2021+1,0,$C2021),"EN",OFFSET(T2021,-$C2021+1,0,$C2021)))*SummonTypeTable!$Q$2</f>
        <v>320</v>
      </c>
      <c r="J2021" t="str">
        <f ca="1">IF(C2021=1,60*SummonTypeTable!$Q$2-OFFSET(I2021,0,-4),
IF(I2021&lt;&gt;OFFSET(I2021,-1,0),OFFSET(I2021,-1,0)-OFFSET(I2021,0,-4),""))</f>
        <v/>
      </c>
      <c r="K2021" t="str">
        <f ca="1">IF(C2021=1,60*SummonTypeTable!$Q$2/OFFSET(I2021,0,-4),
IF(I2021&lt;&gt;OFFSET(I2021,-1,0),OFFSET(I2021,-1,0)/OFFSET(I2021,0,-4),""))</f>
        <v/>
      </c>
      <c r="L2021" t="str">
        <f t="shared" ref="L2021:L2084" ca="1" si="385">IF(ISBLANK(M2021),"",
VLOOKUP(M2021,OFFSET(INDIRECT("$A:$B"),0,MATCH(M$1&amp;"_Verify",INDIRECT("$1:$1"),0)-1),2,0)
)</f>
        <v>cu</v>
      </c>
      <c r="M2021" t="s">
        <v>81</v>
      </c>
      <c r="N2021" t="s">
        <v>147</v>
      </c>
      <c r="O2021">
        <v>1750</v>
      </c>
      <c r="P2021" t="str">
        <f t="shared" si="377"/>
        <v/>
      </c>
      <c r="Q2021" t="str">
        <f t="shared" ca="1" si="383"/>
        <v>cu</v>
      </c>
      <c r="R2021" t="s">
        <v>81</v>
      </c>
      <c r="S2021" t="s">
        <v>147</v>
      </c>
      <c r="T2021">
        <v>875</v>
      </c>
      <c r="U2021" t="str">
        <f t="shared" ca="1" si="374"/>
        <v>cu</v>
      </c>
      <c r="V2021" t="str">
        <f t="shared" si="378"/>
        <v>GO</v>
      </c>
      <c r="W2021">
        <f t="shared" si="379"/>
        <v>1750</v>
      </c>
      <c r="X2021" t="str">
        <f t="shared" ca="1" si="380"/>
        <v>cu</v>
      </c>
      <c r="Y2021" t="str">
        <f t="shared" si="381"/>
        <v>GO</v>
      </c>
      <c r="Z2021">
        <f t="shared" si="382"/>
        <v>875</v>
      </c>
    </row>
    <row r="2022" spans="1:26">
      <c r="A2022" t="str">
        <f t="shared" si="375"/>
        <v>rt7</v>
      </c>
      <c r="B2022" t="str">
        <f t="shared" si="376"/>
        <v>루틴7</v>
      </c>
      <c r="C2022">
        <v>33</v>
      </c>
      <c r="D2022">
        <v>8</v>
      </c>
      <c r="E2022">
        <f t="shared" ca="1" si="384"/>
        <v>342</v>
      </c>
      <c r="F2022">
        <f ca="1">(60+SUMIF(OFFSET(N2022,-$C2022+1,0,$C2022),"EN",OFFSET(O2022,-$C2022+1,0,$C2022)))*SummonTypeTable!$Q$2</f>
        <v>320</v>
      </c>
      <c r="G2022" t="str">
        <f ca="1">IF(C2022=1,60*SummonTypeTable!$Q$2-OFFSET(F2022,0,-1),
IF(F2022&lt;&gt;OFFSET(F2022,-1,0),OFFSET(F2022,-1,0)-OFFSET(F2022,0,-1),""))</f>
        <v/>
      </c>
      <c r="H2022" t="str">
        <f ca="1">IF(C2022=1,60*SummonTypeTable!$Q$2/OFFSET(F2022,0,-1),
IF(F2022&lt;&gt;OFFSET(F2022,-1,0),OFFSET(F2022,-1,0)/OFFSET(F2022,0,-1),""))</f>
        <v/>
      </c>
      <c r="I2022">
        <f ca="1">(60+SUMIF(OFFSET(N2022,-$C2022+1,0,$C2022),"EN",OFFSET(O2022,-$C2022+1,0,$C2022))+SUMIF(OFFSET(S2022,-$C2022+1,0,$C2022),"EN",OFFSET(T2022,-$C2022+1,0,$C2022)))*SummonTypeTable!$Q$2</f>
        <v>320</v>
      </c>
      <c r="J2022" t="str">
        <f ca="1">IF(C2022=1,60*SummonTypeTable!$Q$2-OFFSET(I2022,0,-4),
IF(I2022&lt;&gt;OFFSET(I2022,-1,0),OFFSET(I2022,-1,0)-OFFSET(I2022,0,-4),""))</f>
        <v/>
      </c>
      <c r="K2022" t="str">
        <f ca="1">IF(C2022=1,60*SummonTypeTable!$Q$2/OFFSET(I2022,0,-4),
IF(I2022&lt;&gt;OFFSET(I2022,-1,0),OFFSET(I2022,-1,0)/OFFSET(I2022,0,-4),""))</f>
        <v/>
      </c>
      <c r="L2022" t="str">
        <f t="shared" ca="1" si="385"/>
        <v>it</v>
      </c>
      <c r="M2022" t="s">
        <v>139</v>
      </c>
      <c r="N2022" t="s">
        <v>138</v>
      </c>
      <c r="O2022">
        <v>1</v>
      </c>
      <c r="P2022" t="str">
        <f t="shared" si="377"/>
        <v/>
      </c>
      <c r="Q2022" t="str">
        <f t="shared" ca="1" si="383"/>
        <v>cu</v>
      </c>
      <c r="R2022" t="s">
        <v>81</v>
      </c>
      <c r="S2022" t="s">
        <v>147</v>
      </c>
      <c r="T2022">
        <v>900</v>
      </c>
      <c r="U2022" t="str">
        <f t="shared" ca="1" si="374"/>
        <v>it</v>
      </c>
      <c r="V2022" t="str">
        <f t="shared" si="378"/>
        <v>Cash_sSpellGacha</v>
      </c>
      <c r="W2022">
        <f t="shared" si="379"/>
        <v>1</v>
      </c>
      <c r="X2022" t="str">
        <f t="shared" ca="1" si="380"/>
        <v>cu</v>
      </c>
      <c r="Y2022" t="str">
        <f t="shared" si="381"/>
        <v>GO</v>
      </c>
      <c r="Z2022">
        <f t="shared" si="382"/>
        <v>900</v>
      </c>
    </row>
    <row r="2023" spans="1:26">
      <c r="A2023" t="str">
        <f t="shared" si="375"/>
        <v>rt7</v>
      </c>
      <c r="B2023" t="str">
        <f t="shared" si="376"/>
        <v>루틴7</v>
      </c>
      <c r="C2023">
        <v>34</v>
      </c>
      <c r="D2023">
        <v>22</v>
      </c>
      <c r="E2023">
        <f t="shared" ca="1" si="384"/>
        <v>364</v>
      </c>
      <c r="F2023">
        <f ca="1">(60+SUMIF(OFFSET(N2023,-$C2023+1,0,$C2023),"EN",OFFSET(O2023,-$C2023+1,0,$C2023)))*SummonTypeTable!$Q$2</f>
        <v>360</v>
      </c>
      <c r="G2023">
        <f ca="1">IF(C2023=1,60*SummonTypeTable!$Q$2-OFFSET(F2023,0,-1),
IF(F2023&lt;&gt;OFFSET(F2023,-1,0),OFFSET(F2023,-1,0)-OFFSET(F2023,0,-1),""))</f>
        <v>-44</v>
      </c>
      <c r="H2023">
        <f ca="1">IF(C2023=1,60*SummonTypeTable!$Q$2/OFFSET(F2023,0,-1),
IF(F2023&lt;&gt;OFFSET(F2023,-1,0),OFFSET(F2023,-1,0)/OFFSET(F2023,0,-1),""))</f>
        <v>0.87912087912087911</v>
      </c>
      <c r="I2023">
        <f ca="1">(60+SUMIF(OFFSET(N2023,-$C2023+1,0,$C2023),"EN",OFFSET(O2023,-$C2023+1,0,$C2023))+SUMIF(OFFSET(S2023,-$C2023+1,0,$C2023),"EN",OFFSET(T2023,-$C2023+1,0,$C2023)))*SummonTypeTable!$Q$2</f>
        <v>360</v>
      </c>
      <c r="J2023">
        <f ca="1">IF(C2023=1,60*SummonTypeTable!$Q$2-OFFSET(I2023,0,-4),
IF(I2023&lt;&gt;OFFSET(I2023,-1,0),OFFSET(I2023,-1,0)-OFFSET(I2023,0,-4),""))</f>
        <v>-44</v>
      </c>
      <c r="K2023">
        <f ca="1">IF(C2023=1,60*SummonTypeTable!$Q$2/OFFSET(I2023,0,-4),
IF(I2023&lt;&gt;OFFSET(I2023,-1,0),OFFSET(I2023,-1,0)/OFFSET(I2023,0,-4),""))</f>
        <v>0.87912087912087911</v>
      </c>
      <c r="L2023" t="str">
        <f t="shared" ca="1" si="385"/>
        <v>cu</v>
      </c>
      <c r="M2023" t="s">
        <v>81</v>
      </c>
      <c r="N2023" t="s">
        <v>146</v>
      </c>
      <c r="O2023">
        <v>60</v>
      </c>
      <c r="P2023" t="str">
        <f t="shared" si="377"/>
        <v>에너지너무많음</v>
      </c>
      <c r="Q2023" t="str">
        <f t="shared" ca="1" si="383"/>
        <v>cu</v>
      </c>
      <c r="R2023" t="s">
        <v>81</v>
      </c>
      <c r="S2023" t="s">
        <v>147</v>
      </c>
      <c r="T2023">
        <v>925</v>
      </c>
      <c r="U2023" t="str">
        <f t="shared" ca="1" si="374"/>
        <v>cu</v>
      </c>
      <c r="V2023" t="str">
        <f t="shared" si="378"/>
        <v>EN</v>
      </c>
      <c r="W2023">
        <f t="shared" si="379"/>
        <v>60</v>
      </c>
      <c r="X2023" t="str">
        <f t="shared" ca="1" si="380"/>
        <v>cu</v>
      </c>
      <c r="Y2023" t="str">
        <f t="shared" si="381"/>
        <v>GO</v>
      </c>
      <c r="Z2023">
        <f t="shared" si="382"/>
        <v>925</v>
      </c>
    </row>
    <row r="2024" spans="1:26">
      <c r="A2024" t="str">
        <f t="shared" si="375"/>
        <v>rt7</v>
      </c>
      <c r="B2024" t="str">
        <f t="shared" si="376"/>
        <v>루틴7</v>
      </c>
      <c r="C2024">
        <v>35</v>
      </c>
      <c r="D2024">
        <v>39</v>
      </c>
      <c r="E2024">
        <f t="shared" ca="1" si="384"/>
        <v>403</v>
      </c>
      <c r="F2024">
        <f ca="1">(60+SUMIF(OFFSET(N2024,-$C2024+1,0,$C2024),"EN",OFFSET(O2024,-$C2024+1,0,$C2024)))*SummonTypeTable!$Q$2</f>
        <v>360</v>
      </c>
      <c r="G2024" t="str">
        <f ca="1">IF(C2024=1,60*SummonTypeTable!$Q$2-OFFSET(F2024,0,-1),
IF(F2024&lt;&gt;OFFSET(F2024,-1,0),OFFSET(F2024,-1,0)-OFFSET(F2024,0,-1),""))</f>
        <v/>
      </c>
      <c r="H2024" t="str">
        <f ca="1">IF(C2024=1,60*SummonTypeTable!$Q$2/OFFSET(F2024,0,-1),
IF(F2024&lt;&gt;OFFSET(F2024,-1,0),OFFSET(F2024,-1,0)/OFFSET(F2024,0,-1),""))</f>
        <v/>
      </c>
      <c r="I2024">
        <f ca="1">(60+SUMIF(OFFSET(N2024,-$C2024+1,0,$C2024),"EN",OFFSET(O2024,-$C2024+1,0,$C2024))+SUMIF(OFFSET(S2024,-$C2024+1,0,$C2024),"EN",OFFSET(T2024,-$C2024+1,0,$C2024)))*SummonTypeTable!$Q$2</f>
        <v>360</v>
      </c>
      <c r="J2024" t="str">
        <f ca="1">IF(C2024=1,60*SummonTypeTable!$Q$2-OFFSET(I2024,0,-4),
IF(I2024&lt;&gt;OFFSET(I2024,-1,0),OFFSET(I2024,-1,0)-OFFSET(I2024,0,-4),""))</f>
        <v/>
      </c>
      <c r="K2024" t="str">
        <f ca="1">IF(C2024=1,60*SummonTypeTable!$Q$2/OFFSET(I2024,0,-4),
IF(I2024&lt;&gt;OFFSET(I2024,-1,0),OFFSET(I2024,-1,0)/OFFSET(I2024,0,-4),""))</f>
        <v/>
      </c>
      <c r="L2024" t="str">
        <f t="shared" ca="1" si="385"/>
        <v>cu</v>
      </c>
      <c r="M2024" t="s">
        <v>81</v>
      </c>
      <c r="N2024" t="s">
        <v>147</v>
      </c>
      <c r="O2024">
        <v>1900</v>
      </c>
      <c r="P2024" t="str">
        <f t="shared" si="377"/>
        <v/>
      </c>
      <c r="Q2024" t="str">
        <f t="shared" ca="1" si="383"/>
        <v>cu</v>
      </c>
      <c r="R2024" t="s">
        <v>81</v>
      </c>
      <c r="S2024" t="s">
        <v>147</v>
      </c>
      <c r="T2024">
        <v>950</v>
      </c>
      <c r="U2024" t="str">
        <f t="shared" ca="1" si="374"/>
        <v>cu</v>
      </c>
      <c r="V2024" t="str">
        <f t="shared" si="378"/>
        <v>GO</v>
      </c>
      <c r="W2024">
        <f t="shared" si="379"/>
        <v>1900</v>
      </c>
      <c r="X2024" t="str">
        <f t="shared" ca="1" si="380"/>
        <v>cu</v>
      </c>
      <c r="Y2024" t="str">
        <f t="shared" si="381"/>
        <v>GO</v>
      </c>
      <c r="Z2024">
        <f t="shared" si="382"/>
        <v>950</v>
      </c>
    </row>
    <row r="2025" spans="1:26">
      <c r="A2025" t="str">
        <f t="shared" si="375"/>
        <v>rt7</v>
      </c>
      <c r="B2025" t="str">
        <f t="shared" si="376"/>
        <v>루틴7</v>
      </c>
      <c r="C2025">
        <v>36</v>
      </c>
      <c r="D2025">
        <v>12</v>
      </c>
      <c r="E2025">
        <f t="shared" ca="1" si="384"/>
        <v>415</v>
      </c>
      <c r="F2025">
        <f ca="1">(60+SUMIF(OFFSET(N2025,-$C2025+1,0,$C2025),"EN",OFFSET(O2025,-$C2025+1,0,$C2025)))*SummonTypeTable!$Q$2</f>
        <v>360</v>
      </c>
      <c r="G2025" t="str">
        <f ca="1">IF(C2025=1,60*SummonTypeTable!$Q$2-OFFSET(F2025,0,-1),
IF(F2025&lt;&gt;OFFSET(F2025,-1,0),OFFSET(F2025,-1,0)-OFFSET(F2025,0,-1),""))</f>
        <v/>
      </c>
      <c r="H2025" t="str">
        <f ca="1">IF(C2025=1,60*SummonTypeTable!$Q$2/OFFSET(F2025,0,-1),
IF(F2025&lt;&gt;OFFSET(F2025,-1,0),OFFSET(F2025,-1,0)/OFFSET(F2025,0,-1),""))</f>
        <v/>
      </c>
      <c r="I2025">
        <f ca="1">(60+SUMIF(OFFSET(N2025,-$C2025+1,0,$C2025),"EN",OFFSET(O2025,-$C2025+1,0,$C2025))+SUMIF(OFFSET(S2025,-$C2025+1,0,$C2025),"EN",OFFSET(T2025,-$C2025+1,0,$C2025)))*SummonTypeTable!$Q$2</f>
        <v>360</v>
      </c>
      <c r="J2025" t="str">
        <f ca="1">IF(C2025=1,60*SummonTypeTable!$Q$2-OFFSET(I2025,0,-4),
IF(I2025&lt;&gt;OFFSET(I2025,-1,0),OFFSET(I2025,-1,0)-OFFSET(I2025,0,-4),""))</f>
        <v/>
      </c>
      <c r="K2025" t="str">
        <f ca="1">IF(C2025=1,60*SummonTypeTable!$Q$2/OFFSET(I2025,0,-4),
IF(I2025&lt;&gt;OFFSET(I2025,-1,0),OFFSET(I2025,-1,0)/OFFSET(I2025,0,-4),""))</f>
        <v/>
      </c>
      <c r="L2025" t="str">
        <f t="shared" ca="1" si="385"/>
        <v>it</v>
      </c>
      <c r="M2025" t="s">
        <v>139</v>
      </c>
      <c r="N2025" t="s">
        <v>138</v>
      </c>
      <c r="O2025">
        <v>2</v>
      </c>
      <c r="P2025" t="str">
        <f t="shared" si="377"/>
        <v/>
      </c>
      <c r="Q2025" t="str">
        <f t="shared" ca="1" si="383"/>
        <v>cu</v>
      </c>
      <c r="R2025" t="s">
        <v>81</v>
      </c>
      <c r="S2025" t="s">
        <v>147</v>
      </c>
      <c r="T2025">
        <v>975</v>
      </c>
      <c r="U2025" t="str">
        <f t="shared" ca="1" si="374"/>
        <v>it</v>
      </c>
      <c r="V2025" t="str">
        <f t="shared" si="378"/>
        <v>Cash_sSpellGacha</v>
      </c>
      <c r="W2025">
        <f t="shared" si="379"/>
        <v>2</v>
      </c>
      <c r="X2025" t="str">
        <f t="shared" ca="1" si="380"/>
        <v>cu</v>
      </c>
      <c r="Y2025" t="str">
        <f t="shared" si="381"/>
        <v>GO</v>
      </c>
      <c r="Z2025">
        <f t="shared" si="382"/>
        <v>975</v>
      </c>
    </row>
    <row r="2026" spans="1:26">
      <c r="A2026" t="str">
        <f t="shared" si="375"/>
        <v>rt7</v>
      </c>
      <c r="B2026" t="str">
        <f t="shared" si="376"/>
        <v>루틴7</v>
      </c>
      <c r="C2026">
        <v>37</v>
      </c>
      <c r="D2026">
        <v>17</v>
      </c>
      <c r="E2026">
        <f t="shared" ca="1" si="384"/>
        <v>432</v>
      </c>
      <c r="F2026">
        <f ca="1">(60+SUMIF(OFFSET(N2026,-$C2026+1,0,$C2026),"EN",OFFSET(O2026,-$C2026+1,0,$C2026)))*SummonTypeTable!$Q$2</f>
        <v>406.66666666666663</v>
      </c>
      <c r="G2026">
        <f ca="1">IF(C2026=1,60*SummonTypeTable!$Q$2-OFFSET(F2026,0,-1),
IF(F2026&lt;&gt;OFFSET(F2026,-1,0),OFFSET(F2026,-1,0)-OFFSET(F2026,0,-1),""))</f>
        <v>-72</v>
      </c>
      <c r="H2026">
        <f ca="1">IF(C2026=1,60*SummonTypeTable!$Q$2/OFFSET(F2026,0,-1),
IF(F2026&lt;&gt;OFFSET(F2026,-1,0),OFFSET(F2026,-1,0)/OFFSET(F2026,0,-1),""))</f>
        <v>0.83333333333333337</v>
      </c>
      <c r="I2026">
        <f ca="1">(60+SUMIF(OFFSET(N2026,-$C2026+1,0,$C2026),"EN",OFFSET(O2026,-$C2026+1,0,$C2026))+SUMIF(OFFSET(S2026,-$C2026+1,0,$C2026),"EN",OFFSET(T2026,-$C2026+1,0,$C2026)))*SummonTypeTable!$Q$2</f>
        <v>406.66666666666663</v>
      </c>
      <c r="J2026">
        <f ca="1">IF(C2026=1,60*SummonTypeTable!$Q$2-OFFSET(I2026,0,-4),
IF(I2026&lt;&gt;OFFSET(I2026,-1,0),OFFSET(I2026,-1,0)-OFFSET(I2026,0,-4),""))</f>
        <v>-72</v>
      </c>
      <c r="K2026">
        <f ca="1">IF(C2026=1,60*SummonTypeTable!$Q$2/OFFSET(I2026,0,-4),
IF(I2026&lt;&gt;OFFSET(I2026,-1,0),OFFSET(I2026,-1,0)/OFFSET(I2026,0,-4),""))</f>
        <v>0.83333333333333337</v>
      </c>
      <c r="L2026" t="str">
        <f t="shared" ca="1" si="385"/>
        <v>cu</v>
      </c>
      <c r="M2026" t="s">
        <v>81</v>
      </c>
      <c r="N2026" t="s">
        <v>146</v>
      </c>
      <c r="O2026">
        <v>70</v>
      </c>
      <c r="P2026" t="str">
        <f t="shared" si="377"/>
        <v>에너지너무많음</v>
      </c>
      <c r="Q2026" t="str">
        <f t="shared" ca="1" si="383"/>
        <v>cu</v>
      </c>
      <c r="R2026" t="s">
        <v>81</v>
      </c>
      <c r="S2026" t="s">
        <v>147</v>
      </c>
      <c r="T2026">
        <v>1000</v>
      </c>
      <c r="U2026" t="str">
        <f t="shared" ca="1" si="374"/>
        <v>cu</v>
      </c>
      <c r="V2026" t="str">
        <f t="shared" si="378"/>
        <v>EN</v>
      </c>
      <c r="W2026">
        <f t="shared" si="379"/>
        <v>70</v>
      </c>
      <c r="X2026" t="str">
        <f t="shared" ca="1" si="380"/>
        <v>cu</v>
      </c>
      <c r="Y2026" t="str">
        <f t="shared" si="381"/>
        <v>GO</v>
      </c>
      <c r="Z2026">
        <f t="shared" si="382"/>
        <v>1000</v>
      </c>
    </row>
    <row r="2027" spans="1:26">
      <c r="A2027" t="str">
        <f t="shared" si="375"/>
        <v>rt7</v>
      </c>
      <c r="B2027" t="str">
        <f t="shared" si="376"/>
        <v>루틴7</v>
      </c>
      <c r="C2027">
        <v>38</v>
      </c>
      <c r="D2027">
        <v>22</v>
      </c>
      <c r="E2027">
        <f t="shared" ca="1" si="384"/>
        <v>454</v>
      </c>
      <c r="F2027">
        <f ca="1">(60+SUMIF(OFFSET(N2027,-$C2027+1,0,$C2027),"EN",OFFSET(O2027,-$C2027+1,0,$C2027)))*SummonTypeTable!$Q$2</f>
        <v>406.66666666666663</v>
      </c>
      <c r="G2027" t="str">
        <f ca="1">IF(C2027=1,60*SummonTypeTable!$Q$2-OFFSET(F2027,0,-1),
IF(F2027&lt;&gt;OFFSET(F2027,-1,0),OFFSET(F2027,-1,0)-OFFSET(F2027,0,-1),""))</f>
        <v/>
      </c>
      <c r="H2027" t="str">
        <f ca="1">IF(C2027=1,60*SummonTypeTable!$Q$2/OFFSET(F2027,0,-1),
IF(F2027&lt;&gt;OFFSET(F2027,-1,0),OFFSET(F2027,-1,0)/OFFSET(F2027,0,-1),""))</f>
        <v/>
      </c>
      <c r="I2027">
        <f ca="1">(60+SUMIF(OFFSET(N2027,-$C2027+1,0,$C2027),"EN",OFFSET(O2027,-$C2027+1,0,$C2027))+SUMIF(OFFSET(S2027,-$C2027+1,0,$C2027),"EN",OFFSET(T2027,-$C2027+1,0,$C2027)))*SummonTypeTable!$Q$2</f>
        <v>406.66666666666663</v>
      </c>
      <c r="J2027" t="str">
        <f ca="1">IF(C2027=1,60*SummonTypeTable!$Q$2-OFFSET(I2027,0,-4),
IF(I2027&lt;&gt;OFFSET(I2027,-1,0),OFFSET(I2027,-1,0)-OFFSET(I2027,0,-4),""))</f>
        <v/>
      </c>
      <c r="K2027" t="str">
        <f ca="1">IF(C2027=1,60*SummonTypeTable!$Q$2/OFFSET(I2027,0,-4),
IF(I2027&lt;&gt;OFFSET(I2027,-1,0),OFFSET(I2027,-1,0)/OFFSET(I2027,0,-4),""))</f>
        <v/>
      </c>
      <c r="L2027" t="str">
        <f t="shared" ca="1" si="385"/>
        <v>cu</v>
      </c>
      <c r="M2027" t="s">
        <v>81</v>
      </c>
      <c r="N2027" t="s">
        <v>147</v>
      </c>
      <c r="O2027">
        <v>2050</v>
      </c>
      <c r="P2027" t="str">
        <f t="shared" si="377"/>
        <v/>
      </c>
      <c r="Q2027" t="str">
        <f t="shared" ca="1" si="383"/>
        <v>cu</v>
      </c>
      <c r="R2027" t="s">
        <v>81</v>
      </c>
      <c r="S2027" t="s">
        <v>147</v>
      </c>
      <c r="T2027">
        <v>1025</v>
      </c>
      <c r="U2027" t="str">
        <f t="shared" ca="1" si="374"/>
        <v>cu</v>
      </c>
      <c r="V2027" t="str">
        <f t="shared" si="378"/>
        <v>GO</v>
      </c>
      <c r="W2027">
        <f t="shared" si="379"/>
        <v>2050</v>
      </c>
      <c r="X2027" t="str">
        <f t="shared" ca="1" si="380"/>
        <v>cu</v>
      </c>
      <c r="Y2027" t="str">
        <f t="shared" si="381"/>
        <v>GO</v>
      </c>
      <c r="Z2027">
        <f t="shared" si="382"/>
        <v>1025</v>
      </c>
    </row>
    <row r="2028" spans="1:26">
      <c r="A2028" t="str">
        <f t="shared" si="375"/>
        <v>rt7</v>
      </c>
      <c r="B2028" t="str">
        <f t="shared" si="376"/>
        <v>루틴7</v>
      </c>
      <c r="C2028">
        <v>39</v>
      </c>
      <c r="D2028">
        <v>5</v>
      </c>
      <c r="E2028">
        <f t="shared" ca="1" si="384"/>
        <v>459</v>
      </c>
      <c r="F2028">
        <f ca="1">(60+SUMIF(OFFSET(N2028,-$C2028+1,0,$C2028),"EN",OFFSET(O2028,-$C2028+1,0,$C2028)))*SummonTypeTable!$Q$2</f>
        <v>406.66666666666663</v>
      </c>
      <c r="G2028" t="str">
        <f ca="1">IF(C2028=1,60*SummonTypeTable!$Q$2-OFFSET(F2028,0,-1),
IF(F2028&lt;&gt;OFFSET(F2028,-1,0),OFFSET(F2028,-1,0)-OFFSET(F2028,0,-1),""))</f>
        <v/>
      </c>
      <c r="H2028" t="str">
        <f ca="1">IF(C2028=1,60*SummonTypeTable!$Q$2/OFFSET(F2028,0,-1),
IF(F2028&lt;&gt;OFFSET(F2028,-1,0),OFFSET(F2028,-1,0)/OFFSET(F2028,0,-1),""))</f>
        <v/>
      </c>
      <c r="I2028">
        <f ca="1">(60+SUMIF(OFFSET(N2028,-$C2028+1,0,$C2028),"EN",OFFSET(O2028,-$C2028+1,0,$C2028))+SUMIF(OFFSET(S2028,-$C2028+1,0,$C2028),"EN",OFFSET(T2028,-$C2028+1,0,$C2028)))*SummonTypeTable!$Q$2</f>
        <v>406.66666666666663</v>
      </c>
      <c r="J2028" t="str">
        <f ca="1">IF(C2028=1,60*SummonTypeTable!$Q$2-OFFSET(I2028,0,-4),
IF(I2028&lt;&gt;OFFSET(I2028,-1,0),OFFSET(I2028,-1,0)-OFFSET(I2028,0,-4),""))</f>
        <v/>
      </c>
      <c r="K2028" t="str">
        <f ca="1">IF(C2028=1,60*SummonTypeTable!$Q$2/OFFSET(I2028,0,-4),
IF(I2028&lt;&gt;OFFSET(I2028,-1,0),OFFSET(I2028,-1,0)/OFFSET(I2028,0,-4),""))</f>
        <v/>
      </c>
      <c r="L2028" t="str">
        <f t="shared" ca="1" si="385"/>
        <v>it</v>
      </c>
      <c r="M2028" t="s">
        <v>139</v>
      </c>
      <c r="N2028" t="s">
        <v>138</v>
      </c>
      <c r="O2028">
        <v>1</v>
      </c>
      <c r="P2028" t="str">
        <f t="shared" si="377"/>
        <v/>
      </c>
      <c r="Q2028" t="str">
        <f t="shared" ca="1" si="383"/>
        <v>cu</v>
      </c>
      <c r="R2028" t="s">
        <v>81</v>
      </c>
      <c r="S2028" t="s">
        <v>147</v>
      </c>
      <c r="T2028">
        <v>1050</v>
      </c>
      <c r="U2028" t="str">
        <f t="shared" ca="1" si="374"/>
        <v>it</v>
      </c>
      <c r="V2028" t="str">
        <f t="shared" si="378"/>
        <v>Cash_sSpellGacha</v>
      </c>
      <c r="W2028">
        <f t="shared" si="379"/>
        <v>1</v>
      </c>
      <c r="X2028" t="str">
        <f t="shared" ca="1" si="380"/>
        <v>cu</v>
      </c>
      <c r="Y2028" t="str">
        <f t="shared" si="381"/>
        <v>GO</v>
      </c>
      <c r="Z2028">
        <f t="shared" si="382"/>
        <v>1050</v>
      </c>
    </row>
    <row r="2029" spans="1:26">
      <c r="A2029" t="str">
        <f t="shared" si="375"/>
        <v>rt7</v>
      </c>
      <c r="B2029" t="str">
        <f t="shared" si="376"/>
        <v>루틴7</v>
      </c>
      <c r="C2029">
        <v>40</v>
      </c>
      <c r="D2029">
        <v>18</v>
      </c>
      <c r="E2029">
        <f t="shared" ca="1" si="384"/>
        <v>477</v>
      </c>
      <c r="F2029">
        <f ca="1">(60+SUMIF(OFFSET(N2029,-$C2029+1,0,$C2029),"EN",OFFSET(O2029,-$C2029+1,0,$C2029)))*SummonTypeTable!$Q$2</f>
        <v>406.66666666666663</v>
      </c>
      <c r="G2029" t="str">
        <f ca="1">IF(C2029=1,60*SummonTypeTable!$Q$2-OFFSET(F2029,0,-1),
IF(F2029&lt;&gt;OFFSET(F2029,-1,0),OFFSET(F2029,-1,0)-OFFSET(F2029,0,-1),""))</f>
        <v/>
      </c>
      <c r="H2029" t="str">
        <f ca="1">IF(C2029=1,60*SummonTypeTable!$Q$2/OFFSET(F2029,0,-1),
IF(F2029&lt;&gt;OFFSET(F2029,-1,0),OFFSET(F2029,-1,0)/OFFSET(F2029,0,-1),""))</f>
        <v/>
      </c>
      <c r="I2029">
        <f ca="1">(60+SUMIF(OFFSET(N2029,-$C2029+1,0,$C2029),"EN",OFFSET(O2029,-$C2029+1,0,$C2029))+SUMIF(OFFSET(S2029,-$C2029+1,0,$C2029),"EN",OFFSET(T2029,-$C2029+1,0,$C2029)))*SummonTypeTable!$Q$2</f>
        <v>406.66666666666663</v>
      </c>
      <c r="J2029" t="str">
        <f ca="1">IF(C2029=1,60*SummonTypeTable!$Q$2-OFFSET(I2029,0,-4),
IF(I2029&lt;&gt;OFFSET(I2029,-1,0),OFFSET(I2029,-1,0)-OFFSET(I2029,0,-4),""))</f>
        <v/>
      </c>
      <c r="K2029" t="str">
        <f ca="1">IF(C2029=1,60*SummonTypeTable!$Q$2/OFFSET(I2029,0,-4),
IF(I2029&lt;&gt;OFFSET(I2029,-1,0),OFFSET(I2029,-1,0)/OFFSET(I2029,0,-4),""))</f>
        <v/>
      </c>
      <c r="L2029" t="str">
        <f t="shared" ca="1" si="385"/>
        <v>cu</v>
      </c>
      <c r="M2029" t="s">
        <v>81</v>
      </c>
      <c r="N2029" t="s">
        <v>147</v>
      </c>
      <c r="O2029">
        <v>2150</v>
      </c>
      <c r="P2029" t="str">
        <f t="shared" si="377"/>
        <v/>
      </c>
      <c r="Q2029" t="str">
        <f t="shared" ca="1" si="383"/>
        <v>cu</v>
      </c>
      <c r="R2029" t="s">
        <v>81</v>
      </c>
      <c r="S2029" t="s">
        <v>147</v>
      </c>
      <c r="T2029">
        <v>1075</v>
      </c>
      <c r="U2029" t="str">
        <f t="shared" ca="1" si="374"/>
        <v>cu</v>
      </c>
      <c r="V2029" t="str">
        <f t="shared" si="378"/>
        <v>GO</v>
      </c>
      <c r="W2029">
        <f t="shared" si="379"/>
        <v>2150</v>
      </c>
      <c r="X2029" t="str">
        <f t="shared" ca="1" si="380"/>
        <v>cu</v>
      </c>
      <c r="Y2029" t="str">
        <f t="shared" si="381"/>
        <v>GO</v>
      </c>
      <c r="Z2029">
        <f t="shared" si="382"/>
        <v>1075</v>
      </c>
    </row>
    <row r="2030" spans="1:26">
      <c r="A2030" t="str">
        <f t="shared" si="375"/>
        <v>rt7</v>
      </c>
      <c r="B2030" t="str">
        <f t="shared" si="376"/>
        <v>루틴7</v>
      </c>
      <c r="C2030">
        <v>41</v>
      </c>
      <c r="D2030">
        <v>31</v>
      </c>
      <c r="E2030">
        <f t="shared" ca="1" si="384"/>
        <v>508</v>
      </c>
      <c r="F2030">
        <f ca="1">(60+SUMIF(OFFSET(N2030,-$C2030+1,0,$C2030),"EN",OFFSET(O2030,-$C2030+1,0,$C2030)))*SummonTypeTable!$Q$2</f>
        <v>460</v>
      </c>
      <c r="G2030">
        <f ca="1">IF(C2030=1,60*SummonTypeTable!$Q$2-OFFSET(F2030,0,-1),
IF(F2030&lt;&gt;OFFSET(F2030,-1,0),OFFSET(F2030,-1,0)-OFFSET(F2030,0,-1),""))</f>
        <v>-101.33333333333337</v>
      </c>
      <c r="H2030">
        <f ca="1">IF(C2030=1,60*SummonTypeTable!$Q$2/OFFSET(F2030,0,-1),
IF(F2030&lt;&gt;OFFSET(F2030,-1,0),OFFSET(F2030,-1,0)/OFFSET(F2030,0,-1),""))</f>
        <v>0.80052493438320205</v>
      </c>
      <c r="I2030">
        <f ca="1">(60+SUMIF(OFFSET(N2030,-$C2030+1,0,$C2030),"EN",OFFSET(O2030,-$C2030+1,0,$C2030))+SUMIF(OFFSET(S2030,-$C2030+1,0,$C2030),"EN",OFFSET(T2030,-$C2030+1,0,$C2030)))*SummonTypeTable!$Q$2</f>
        <v>460</v>
      </c>
      <c r="J2030">
        <f ca="1">IF(C2030=1,60*SummonTypeTable!$Q$2-OFFSET(I2030,0,-4),
IF(I2030&lt;&gt;OFFSET(I2030,-1,0),OFFSET(I2030,-1,0)-OFFSET(I2030,0,-4),""))</f>
        <v>-101.33333333333337</v>
      </c>
      <c r="K2030">
        <f ca="1">IF(C2030=1,60*SummonTypeTable!$Q$2/OFFSET(I2030,0,-4),
IF(I2030&lt;&gt;OFFSET(I2030,-1,0),OFFSET(I2030,-1,0)/OFFSET(I2030,0,-4),""))</f>
        <v>0.80052493438320205</v>
      </c>
      <c r="L2030" t="str">
        <f t="shared" ca="1" si="385"/>
        <v>cu</v>
      </c>
      <c r="M2030" t="s">
        <v>81</v>
      </c>
      <c r="N2030" t="s">
        <v>146</v>
      </c>
      <c r="O2030">
        <v>80</v>
      </c>
      <c r="P2030" t="str">
        <f t="shared" si="377"/>
        <v>에너지너무많음</v>
      </c>
      <c r="Q2030" t="str">
        <f t="shared" ca="1" si="383"/>
        <v>cu</v>
      </c>
      <c r="R2030" t="s">
        <v>81</v>
      </c>
      <c r="S2030" t="s">
        <v>147</v>
      </c>
      <c r="T2030">
        <v>1100</v>
      </c>
      <c r="U2030" t="str">
        <f t="shared" ca="1" si="374"/>
        <v>cu</v>
      </c>
      <c r="V2030" t="str">
        <f t="shared" si="378"/>
        <v>EN</v>
      </c>
      <c r="W2030">
        <f t="shared" si="379"/>
        <v>80</v>
      </c>
      <c r="X2030" t="str">
        <f t="shared" ca="1" si="380"/>
        <v>cu</v>
      </c>
      <c r="Y2030" t="str">
        <f t="shared" si="381"/>
        <v>GO</v>
      </c>
      <c r="Z2030">
        <f t="shared" si="382"/>
        <v>1100</v>
      </c>
    </row>
    <row r="2031" spans="1:26">
      <c r="A2031" t="str">
        <f t="shared" si="375"/>
        <v>rt7</v>
      </c>
      <c r="B2031" t="str">
        <f t="shared" si="376"/>
        <v>루틴7</v>
      </c>
      <c r="C2031">
        <v>42</v>
      </c>
      <c r="D2031">
        <v>38</v>
      </c>
      <c r="E2031">
        <f t="shared" ca="1" si="384"/>
        <v>546</v>
      </c>
      <c r="F2031">
        <f ca="1">(60+SUMIF(OFFSET(N2031,-$C2031+1,0,$C2031),"EN",OFFSET(O2031,-$C2031+1,0,$C2031)))*SummonTypeTable!$Q$2</f>
        <v>460</v>
      </c>
      <c r="G2031" t="str">
        <f ca="1">IF(C2031=1,60*SummonTypeTable!$Q$2-OFFSET(F2031,0,-1),
IF(F2031&lt;&gt;OFFSET(F2031,-1,0),OFFSET(F2031,-1,0)-OFFSET(F2031,0,-1),""))</f>
        <v/>
      </c>
      <c r="H2031" t="str">
        <f ca="1">IF(C2031=1,60*SummonTypeTable!$Q$2/OFFSET(F2031,0,-1),
IF(F2031&lt;&gt;OFFSET(F2031,-1,0),OFFSET(F2031,-1,0)/OFFSET(F2031,0,-1),""))</f>
        <v/>
      </c>
      <c r="I2031">
        <f ca="1">(60+SUMIF(OFFSET(N2031,-$C2031+1,0,$C2031),"EN",OFFSET(O2031,-$C2031+1,0,$C2031))+SUMIF(OFFSET(S2031,-$C2031+1,0,$C2031),"EN",OFFSET(T2031,-$C2031+1,0,$C2031)))*SummonTypeTable!$Q$2</f>
        <v>460</v>
      </c>
      <c r="J2031" t="str">
        <f ca="1">IF(C2031=1,60*SummonTypeTable!$Q$2-OFFSET(I2031,0,-4),
IF(I2031&lt;&gt;OFFSET(I2031,-1,0),OFFSET(I2031,-1,0)-OFFSET(I2031,0,-4),""))</f>
        <v/>
      </c>
      <c r="K2031" t="str">
        <f ca="1">IF(C2031=1,60*SummonTypeTable!$Q$2/OFFSET(I2031,0,-4),
IF(I2031&lt;&gt;OFFSET(I2031,-1,0),OFFSET(I2031,-1,0)/OFFSET(I2031,0,-4),""))</f>
        <v/>
      </c>
      <c r="L2031" t="str">
        <f t="shared" ca="1" si="385"/>
        <v>cu</v>
      </c>
      <c r="M2031" t="s">
        <v>81</v>
      </c>
      <c r="N2031" t="s">
        <v>147</v>
      </c>
      <c r="O2031">
        <v>2250</v>
      </c>
      <c r="P2031" t="str">
        <f t="shared" si="377"/>
        <v/>
      </c>
      <c r="Q2031" t="str">
        <f t="shared" ca="1" si="383"/>
        <v>cu</v>
      </c>
      <c r="R2031" t="s">
        <v>81</v>
      </c>
      <c r="S2031" t="s">
        <v>147</v>
      </c>
      <c r="T2031">
        <v>1125</v>
      </c>
      <c r="U2031" t="str">
        <f t="shared" ca="1" si="374"/>
        <v>cu</v>
      </c>
      <c r="V2031" t="str">
        <f t="shared" si="378"/>
        <v>GO</v>
      </c>
      <c r="W2031">
        <f t="shared" si="379"/>
        <v>2250</v>
      </c>
      <c r="X2031" t="str">
        <f t="shared" ca="1" si="380"/>
        <v>cu</v>
      </c>
      <c r="Y2031" t="str">
        <f t="shared" si="381"/>
        <v>GO</v>
      </c>
      <c r="Z2031">
        <f t="shared" si="382"/>
        <v>1125</v>
      </c>
    </row>
    <row r="2032" spans="1:26">
      <c r="A2032" t="str">
        <f t="shared" si="375"/>
        <v>rt7</v>
      </c>
      <c r="B2032" t="str">
        <f t="shared" si="376"/>
        <v>루틴7</v>
      </c>
      <c r="C2032">
        <v>43</v>
      </c>
      <c r="D2032">
        <v>4</v>
      </c>
      <c r="E2032">
        <f t="shared" ca="1" si="384"/>
        <v>550</v>
      </c>
      <c r="F2032">
        <f ca="1">(60+SUMIF(OFFSET(N2032,-$C2032+1,0,$C2032),"EN",OFFSET(O2032,-$C2032+1,0,$C2032)))*SummonTypeTable!$Q$2</f>
        <v>460</v>
      </c>
      <c r="G2032" t="str">
        <f ca="1">IF(C2032=1,60*SummonTypeTable!$Q$2-OFFSET(F2032,0,-1),
IF(F2032&lt;&gt;OFFSET(F2032,-1,0),OFFSET(F2032,-1,0)-OFFSET(F2032,0,-1),""))</f>
        <v/>
      </c>
      <c r="H2032" t="str">
        <f ca="1">IF(C2032=1,60*SummonTypeTable!$Q$2/OFFSET(F2032,0,-1),
IF(F2032&lt;&gt;OFFSET(F2032,-1,0),OFFSET(F2032,-1,0)/OFFSET(F2032,0,-1),""))</f>
        <v/>
      </c>
      <c r="I2032">
        <f ca="1">(60+SUMIF(OFFSET(N2032,-$C2032+1,0,$C2032),"EN",OFFSET(O2032,-$C2032+1,0,$C2032))+SUMIF(OFFSET(S2032,-$C2032+1,0,$C2032),"EN",OFFSET(T2032,-$C2032+1,0,$C2032)))*SummonTypeTable!$Q$2</f>
        <v>460</v>
      </c>
      <c r="J2032" t="str">
        <f ca="1">IF(C2032=1,60*SummonTypeTable!$Q$2-OFFSET(I2032,0,-4),
IF(I2032&lt;&gt;OFFSET(I2032,-1,0),OFFSET(I2032,-1,0)-OFFSET(I2032,0,-4),""))</f>
        <v/>
      </c>
      <c r="K2032" t="str">
        <f ca="1">IF(C2032=1,60*SummonTypeTable!$Q$2/OFFSET(I2032,0,-4),
IF(I2032&lt;&gt;OFFSET(I2032,-1,0),OFFSET(I2032,-1,0)/OFFSET(I2032,0,-4),""))</f>
        <v/>
      </c>
      <c r="L2032" t="str">
        <f t="shared" ca="1" si="385"/>
        <v>it</v>
      </c>
      <c r="M2032" t="s">
        <v>139</v>
      </c>
      <c r="N2032" t="s">
        <v>138</v>
      </c>
      <c r="O2032">
        <v>1</v>
      </c>
      <c r="P2032" t="str">
        <f t="shared" si="377"/>
        <v/>
      </c>
      <c r="Q2032" t="str">
        <f t="shared" ca="1" si="383"/>
        <v>cu</v>
      </c>
      <c r="R2032" t="s">
        <v>81</v>
      </c>
      <c r="S2032" t="s">
        <v>147</v>
      </c>
      <c r="T2032">
        <v>1150</v>
      </c>
      <c r="U2032" t="str">
        <f t="shared" ca="1" si="374"/>
        <v>it</v>
      </c>
      <c r="V2032" t="str">
        <f t="shared" si="378"/>
        <v>Cash_sSpellGacha</v>
      </c>
      <c r="W2032">
        <f t="shared" si="379"/>
        <v>1</v>
      </c>
      <c r="X2032" t="str">
        <f t="shared" ca="1" si="380"/>
        <v>cu</v>
      </c>
      <c r="Y2032" t="str">
        <f t="shared" si="381"/>
        <v>GO</v>
      </c>
      <c r="Z2032">
        <f t="shared" si="382"/>
        <v>1150</v>
      </c>
    </row>
    <row r="2033" spans="1:26">
      <c r="A2033" t="str">
        <f t="shared" si="375"/>
        <v>rt7</v>
      </c>
      <c r="B2033" t="str">
        <f t="shared" si="376"/>
        <v>루틴7</v>
      </c>
      <c r="C2033">
        <v>44</v>
      </c>
      <c r="D2033">
        <v>42</v>
      </c>
      <c r="E2033">
        <f t="shared" ca="1" si="384"/>
        <v>592</v>
      </c>
      <c r="F2033">
        <f ca="1">(60+SUMIF(OFFSET(N2033,-$C2033+1,0,$C2033),"EN",OFFSET(O2033,-$C2033+1,0,$C2033)))*SummonTypeTable!$Q$2</f>
        <v>520</v>
      </c>
      <c r="G2033">
        <f ca="1">IF(C2033=1,60*SummonTypeTable!$Q$2-OFFSET(F2033,0,-1),
IF(F2033&lt;&gt;OFFSET(F2033,-1,0),OFFSET(F2033,-1,0)-OFFSET(F2033,0,-1),""))</f>
        <v>-132</v>
      </c>
      <c r="H2033">
        <f ca="1">IF(C2033=1,60*SummonTypeTable!$Q$2/OFFSET(F2033,0,-1),
IF(F2033&lt;&gt;OFFSET(F2033,-1,0),OFFSET(F2033,-1,0)/OFFSET(F2033,0,-1),""))</f>
        <v>0.77702702702702697</v>
      </c>
      <c r="I2033">
        <f ca="1">(60+SUMIF(OFFSET(N2033,-$C2033+1,0,$C2033),"EN",OFFSET(O2033,-$C2033+1,0,$C2033))+SUMIF(OFFSET(S2033,-$C2033+1,0,$C2033),"EN",OFFSET(T2033,-$C2033+1,0,$C2033)))*SummonTypeTable!$Q$2</f>
        <v>520</v>
      </c>
      <c r="J2033">
        <f ca="1">IF(C2033=1,60*SummonTypeTable!$Q$2-OFFSET(I2033,0,-4),
IF(I2033&lt;&gt;OFFSET(I2033,-1,0),OFFSET(I2033,-1,0)-OFFSET(I2033,0,-4),""))</f>
        <v>-132</v>
      </c>
      <c r="K2033">
        <f ca="1">IF(C2033=1,60*SummonTypeTable!$Q$2/OFFSET(I2033,0,-4),
IF(I2033&lt;&gt;OFFSET(I2033,-1,0),OFFSET(I2033,-1,0)/OFFSET(I2033,0,-4),""))</f>
        <v>0.77702702702702697</v>
      </c>
      <c r="L2033" t="str">
        <f t="shared" ca="1" si="385"/>
        <v>cu</v>
      </c>
      <c r="M2033" t="s">
        <v>81</v>
      </c>
      <c r="N2033" t="s">
        <v>146</v>
      </c>
      <c r="O2033">
        <v>90</v>
      </c>
      <c r="P2033" t="str">
        <f t="shared" si="377"/>
        <v>에너지너무많음</v>
      </c>
      <c r="Q2033" t="str">
        <f t="shared" ca="1" si="383"/>
        <v>cu</v>
      </c>
      <c r="R2033" t="s">
        <v>81</v>
      </c>
      <c r="S2033" t="s">
        <v>147</v>
      </c>
      <c r="T2033">
        <v>1175</v>
      </c>
      <c r="U2033" t="str">
        <f t="shared" ca="1" si="374"/>
        <v>cu</v>
      </c>
      <c r="V2033" t="str">
        <f t="shared" si="378"/>
        <v>EN</v>
      </c>
      <c r="W2033">
        <f t="shared" si="379"/>
        <v>90</v>
      </c>
      <c r="X2033" t="str">
        <f t="shared" ca="1" si="380"/>
        <v>cu</v>
      </c>
      <c r="Y2033" t="str">
        <f t="shared" si="381"/>
        <v>GO</v>
      </c>
      <c r="Z2033">
        <f t="shared" si="382"/>
        <v>1175</v>
      </c>
    </row>
    <row r="2034" spans="1:26">
      <c r="A2034" t="str">
        <f t="shared" si="375"/>
        <v>rt7</v>
      </c>
      <c r="B2034" t="str">
        <f t="shared" si="376"/>
        <v>루틴7</v>
      </c>
      <c r="C2034">
        <v>45</v>
      </c>
      <c r="D2034">
        <v>42</v>
      </c>
      <c r="E2034">
        <f t="shared" ca="1" si="384"/>
        <v>634</v>
      </c>
      <c r="F2034">
        <f ca="1">(60+SUMIF(OFFSET(N2034,-$C2034+1,0,$C2034),"EN",OFFSET(O2034,-$C2034+1,0,$C2034)))*SummonTypeTable!$Q$2</f>
        <v>520</v>
      </c>
      <c r="G2034" t="str">
        <f ca="1">IF(C2034=1,60*SummonTypeTable!$Q$2-OFFSET(F2034,0,-1),
IF(F2034&lt;&gt;OFFSET(F2034,-1,0),OFFSET(F2034,-1,0)-OFFSET(F2034,0,-1),""))</f>
        <v/>
      </c>
      <c r="H2034" t="str">
        <f ca="1">IF(C2034=1,60*SummonTypeTable!$Q$2/OFFSET(F2034,0,-1),
IF(F2034&lt;&gt;OFFSET(F2034,-1,0),OFFSET(F2034,-1,0)/OFFSET(F2034,0,-1),""))</f>
        <v/>
      </c>
      <c r="I2034">
        <f ca="1">(60+SUMIF(OFFSET(N2034,-$C2034+1,0,$C2034),"EN",OFFSET(O2034,-$C2034+1,0,$C2034))+SUMIF(OFFSET(S2034,-$C2034+1,0,$C2034),"EN",OFFSET(T2034,-$C2034+1,0,$C2034)))*SummonTypeTable!$Q$2</f>
        <v>520</v>
      </c>
      <c r="J2034" t="str">
        <f ca="1">IF(C2034=1,60*SummonTypeTable!$Q$2-OFFSET(I2034,0,-4),
IF(I2034&lt;&gt;OFFSET(I2034,-1,0),OFFSET(I2034,-1,0)-OFFSET(I2034,0,-4),""))</f>
        <v/>
      </c>
      <c r="K2034" t="str">
        <f ca="1">IF(C2034=1,60*SummonTypeTable!$Q$2/OFFSET(I2034,0,-4),
IF(I2034&lt;&gt;OFFSET(I2034,-1,0),OFFSET(I2034,-1,0)/OFFSET(I2034,0,-4),""))</f>
        <v/>
      </c>
      <c r="L2034" t="str">
        <f t="shared" ca="1" si="385"/>
        <v>cu</v>
      </c>
      <c r="M2034" t="s">
        <v>81</v>
      </c>
      <c r="N2034" t="s">
        <v>147</v>
      </c>
      <c r="O2034">
        <v>2400</v>
      </c>
      <c r="P2034" t="str">
        <f t="shared" si="377"/>
        <v/>
      </c>
      <c r="Q2034" t="str">
        <f t="shared" ca="1" si="383"/>
        <v>cu</v>
      </c>
      <c r="R2034" t="s">
        <v>81</v>
      </c>
      <c r="S2034" t="s">
        <v>147</v>
      </c>
      <c r="T2034">
        <v>1200</v>
      </c>
      <c r="U2034" t="str">
        <f t="shared" ca="1" si="374"/>
        <v>cu</v>
      </c>
      <c r="V2034" t="str">
        <f t="shared" si="378"/>
        <v>GO</v>
      </c>
      <c r="W2034">
        <f t="shared" si="379"/>
        <v>2400</v>
      </c>
      <c r="X2034" t="str">
        <f t="shared" ca="1" si="380"/>
        <v>cu</v>
      </c>
      <c r="Y2034" t="str">
        <f t="shared" si="381"/>
        <v>GO</v>
      </c>
      <c r="Z2034">
        <f t="shared" si="382"/>
        <v>1200</v>
      </c>
    </row>
    <row r="2035" spans="1:26">
      <c r="A2035" t="str">
        <f t="shared" si="375"/>
        <v>rt7</v>
      </c>
      <c r="B2035" t="str">
        <f t="shared" si="376"/>
        <v>루틴7</v>
      </c>
      <c r="C2035">
        <v>46</v>
      </c>
      <c r="D2035">
        <v>12</v>
      </c>
      <c r="E2035">
        <f t="shared" ca="1" si="384"/>
        <v>646</v>
      </c>
      <c r="F2035">
        <f ca="1">(60+SUMIF(OFFSET(N2035,-$C2035+1,0,$C2035),"EN",OFFSET(O2035,-$C2035+1,0,$C2035)))*SummonTypeTable!$Q$2</f>
        <v>520</v>
      </c>
      <c r="G2035" t="str">
        <f ca="1">IF(C2035=1,60*SummonTypeTable!$Q$2-OFFSET(F2035,0,-1),
IF(F2035&lt;&gt;OFFSET(F2035,-1,0),OFFSET(F2035,-1,0)-OFFSET(F2035,0,-1),""))</f>
        <v/>
      </c>
      <c r="H2035" t="str">
        <f ca="1">IF(C2035=1,60*SummonTypeTable!$Q$2/OFFSET(F2035,0,-1),
IF(F2035&lt;&gt;OFFSET(F2035,-1,0),OFFSET(F2035,-1,0)/OFFSET(F2035,0,-1),""))</f>
        <v/>
      </c>
      <c r="I2035">
        <f ca="1">(60+SUMIF(OFFSET(N2035,-$C2035+1,0,$C2035),"EN",OFFSET(O2035,-$C2035+1,0,$C2035))+SUMIF(OFFSET(S2035,-$C2035+1,0,$C2035),"EN",OFFSET(T2035,-$C2035+1,0,$C2035)))*SummonTypeTable!$Q$2</f>
        <v>520</v>
      </c>
      <c r="J2035" t="str">
        <f ca="1">IF(C2035=1,60*SummonTypeTable!$Q$2-OFFSET(I2035,0,-4),
IF(I2035&lt;&gt;OFFSET(I2035,-1,0),OFFSET(I2035,-1,0)-OFFSET(I2035,0,-4),""))</f>
        <v/>
      </c>
      <c r="K2035" t="str">
        <f ca="1">IF(C2035=1,60*SummonTypeTable!$Q$2/OFFSET(I2035,0,-4),
IF(I2035&lt;&gt;OFFSET(I2035,-1,0),OFFSET(I2035,-1,0)/OFFSET(I2035,0,-4),""))</f>
        <v/>
      </c>
      <c r="L2035" t="str">
        <f t="shared" ca="1" si="385"/>
        <v>it</v>
      </c>
      <c r="M2035" t="s">
        <v>139</v>
      </c>
      <c r="N2035" t="s">
        <v>140</v>
      </c>
      <c r="O2035">
        <v>1</v>
      </c>
      <c r="P2035" t="str">
        <f t="shared" si="377"/>
        <v/>
      </c>
      <c r="Q2035" t="str">
        <f t="shared" ca="1" si="383"/>
        <v>cu</v>
      </c>
      <c r="R2035" t="s">
        <v>81</v>
      </c>
      <c r="S2035" t="s">
        <v>147</v>
      </c>
      <c r="T2035">
        <v>1225</v>
      </c>
      <c r="U2035" t="str">
        <f t="shared" ca="1" si="374"/>
        <v>it</v>
      </c>
      <c r="V2035" t="str">
        <f t="shared" si="378"/>
        <v>Cash_sCharacterGacha</v>
      </c>
      <c r="W2035">
        <f t="shared" si="379"/>
        <v>1</v>
      </c>
      <c r="X2035" t="str">
        <f t="shared" ca="1" si="380"/>
        <v>cu</v>
      </c>
      <c r="Y2035" t="str">
        <f t="shared" si="381"/>
        <v>GO</v>
      </c>
      <c r="Z2035">
        <f t="shared" si="382"/>
        <v>1225</v>
      </c>
    </row>
    <row r="2036" spans="1:26">
      <c r="A2036" t="str">
        <f t="shared" si="375"/>
        <v>rt7</v>
      </c>
      <c r="B2036" t="str">
        <f t="shared" si="376"/>
        <v>루틴7</v>
      </c>
      <c r="C2036">
        <v>47</v>
      </c>
      <c r="D2036">
        <v>38</v>
      </c>
      <c r="E2036">
        <f t="shared" ca="1" si="384"/>
        <v>684</v>
      </c>
      <c r="F2036">
        <f ca="1">(60+SUMIF(OFFSET(N2036,-$C2036+1,0,$C2036),"EN",OFFSET(O2036,-$C2036+1,0,$C2036)))*SummonTypeTable!$Q$2</f>
        <v>520</v>
      </c>
      <c r="G2036" t="str">
        <f ca="1">IF(C2036=1,60*SummonTypeTable!$Q$2-OFFSET(F2036,0,-1),
IF(F2036&lt;&gt;OFFSET(F2036,-1,0),OFFSET(F2036,-1,0)-OFFSET(F2036,0,-1),""))</f>
        <v/>
      </c>
      <c r="H2036" t="str">
        <f ca="1">IF(C2036=1,60*SummonTypeTable!$Q$2/OFFSET(F2036,0,-1),
IF(F2036&lt;&gt;OFFSET(F2036,-1,0),OFFSET(F2036,-1,0)/OFFSET(F2036,0,-1),""))</f>
        <v/>
      </c>
      <c r="I2036">
        <f ca="1">(60+SUMIF(OFFSET(N2036,-$C2036+1,0,$C2036),"EN",OFFSET(O2036,-$C2036+1,0,$C2036))+SUMIF(OFFSET(S2036,-$C2036+1,0,$C2036),"EN",OFFSET(T2036,-$C2036+1,0,$C2036)))*SummonTypeTable!$Q$2</f>
        <v>520</v>
      </c>
      <c r="J2036" t="str">
        <f ca="1">IF(C2036=1,60*SummonTypeTable!$Q$2-OFFSET(I2036,0,-4),
IF(I2036&lt;&gt;OFFSET(I2036,-1,0),OFFSET(I2036,-1,0)-OFFSET(I2036,0,-4),""))</f>
        <v/>
      </c>
      <c r="K2036" t="str">
        <f ca="1">IF(C2036=1,60*SummonTypeTable!$Q$2/OFFSET(I2036,0,-4),
IF(I2036&lt;&gt;OFFSET(I2036,-1,0),OFFSET(I2036,-1,0)/OFFSET(I2036,0,-4),""))</f>
        <v/>
      </c>
      <c r="L2036" t="str">
        <f t="shared" ca="1" si="385"/>
        <v>cu</v>
      </c>
      <c r="M2036" t="s">
        <v>81</v>
      </c>
      <c r="N2036" t="s">
        <v>153</v>
      </c>
      <c r="O2036">
        <v>9</v>
      </c>
      <c r="P2036" t="str">
        <f t="shared" si="377"/>
        <v/>
      </c>
      <c r="Q2036" t="str">
        <f t="shared" ca="1" si="383"/>
        <v>cu</v>
      </c>
      <c r="R2036" t="s">
        <v>81</v>
      </c>
      <c r="S2036" t="s">
        <v>153</v>
      </c>
      <c r="T2036">
        <v>3</v>
      </c>
      <c r="U2036" t="str">
        <f t="shared" ca="1" si="374"/>
        <v>cu</v>
      </c>
      <c r="V2036" t="str">
        <f t="shared" si="378"/>
        <v>DI</v>
      </c>
      <c r="W2036">
        <f t="shared" si="379"/>
        <v>9</v>
      </c>
      <c r="X2036" t="str">
        <f t="shared" ca="1" si="380"/>
        <v>cu</v>
      </c>
      <c r="Y2036" t="str">
        <f t="shared" si="381"/>
        <v>DI</v>
      </c>
      <c r="Z2036">
        <f t="shared" si="382"/>
        <v>3</v>
      </c>
    </row>
    <row r="2037" spans="1:26">
      <c r="A2037" t="str">
        <f t="shared" si="375"/>
        <v>rt7</v>
      </c>
      <c r="B2037" t="str">
        <f t="shared" si="376"/>
        <v>루틴7</v>
      </c>
      <c r="C2037">
        <v>48</v>
      </c>
      <c r="D2037">
        <v>42</v>
      </c>
      <c r="E2037">
        <f t="shared" ca="1" si="384"/>
        <v>726</v>
      </c>
      <c r="F2037">
        <f ca="1">(60+SUMIF(OFFSET(N2037,-$C2037+1,0,$C2037),"EN",OFFSET(O2037,-$C2037+1,0,$C2037)))*SummonTypeTable!$Q$2</f>
        <v>520</v>
      </c>
      <c r="G2037" t="str">
        <f ca="1">IF(C2037=1,60*SummonTypeTable!$Q$2-OFFSET(F2037,0,-1),
IF(F2037&lt;&gt;OFFSET(F2037,-1,0),OFFSET(F2037,-1,0)-OFFSET(F2037,0,-1),""))</f>
        <v/>
      </c>
      <c r="H2037" t="str">
        <f ca="1">IF(C2037=1,60*SummonTypeTable!$Q$2/OFFSET(F2037,0,-1),
IF(F2037&lt;&gt;OFFSET(F2037,-1,0),OFFSET(F2037,-1,0)/OFFSET(F2037,0,-1),""))</f>
        <v/>
      </c>
      <c r="I2037">
        <f ca="1">(60+SUMIF(OFFSET(N2037,-$C2037+1,0,$C2037),"EN",OFFSET(O2037,-$C2037+1,0,$C2037))+SUMIF(OFFSET(S2037,-$C2037+1,0,$C2037),"EN",OFFSET(T2037,-$C2037+1,0,$C2037)))*SummonTypeTable!$Q$2</f>
        <v>520</v>
      </c>
      <c r="J2037" t="str">
        <f ca="1">IF(C2037=1,60*SummonTypeTable!$Q$2-OFFSET(I2037,0,-4),
IF(I2037&lt;&gt;OFFSET(I2037,-1,0),OFFSET(I2037,-1,0)-OFFSET(I2037,0,-4),""))</f>
        <v/>
      </c>
      <c r="K2037" t="str">
        <f ca="1">IF(C2037=1,60*SummonTypeTable!$Q$2/OFFSET(I2037,0,-4),
IF(I2037&lt;&gt;OFFSET(I2037,-1,0),OFFSET(I2037,-1,0)/OFFSET(I2037,0,-4),""))</f>
        <v/>
      </c>
      <c r="L2037" t="str">
        <f t="shared" ca="1" si="385"/>
        <v>cu</v>
      </c>
      <c r="M2037" t="s">
        <v>81</v>
      </c>
      <c r="N2037" t="s">
        <v>147</v>
      </c>
      <c r="O2037">
        <v>2550</v>
      </c>
      <c r="P2037" t="str">
        <f t="shared" si="377"/>
        <v/>
      </c>
      <c r="Q2037" t="str">
        <f t="shared" ca="1" si="383"/>
        <v>cu</v>
      </c>
      <c r="R2037" t="s">
        <v>81</v>
      </c>
      <c r="S2037" t="s">
        <v>147</v>
      </c>
      <c r="T2037">
        <v>1275</v>
      </c>
      <c r="U2037" t="str">
        <f t="shared" ca="1" si="374"/>
        <v>cu</v>
      </c>
      <c r="V2037" t="str">
        <f t="shared" si="378"/>
        <v>GO</v>
      </c>
      <c r="W2037">
        <f t="shared" si="379"/>
        <v>2550</v>
      </c>
      <c r="X2037" t="str">
        <f t="shared" ca="1" si="380"/>
        <v>cu</v>
      </c>
      <c r="Y2037" t="str">
        <f t="shared" si="381"/>
        <v>GO</v>
      </c>
      <c r="Z2037">
        <f t="shared" si="382"/>
        <v>1275</v>
      </c>
    </row>
    <row r="2038" spans="1:26">
      <c r="A2038" t="str">
        <f t="shared" si="375"/>
        <v>rt7</v>
      </c>
      <c r="B2038" t="str">
        <f t="shared" si="376"/>
        <v>루틴7</v>
      </c>
      <c r="C2038">
        <v>49</v>
      </c>
      <c r="D2038">
        <v>12</v>
      </c>
      <c r="E2038">
        <f t="shared" ca="1" si="384"/>
        <v>738</v>
      </c>
      <c r="F2038">
        <f ca="1">(60+SUMIF(OFFSET(N2038,-$C2038+1,0,$C2038),"EN",OFFSET(O2038,-$C2038+1,0,$C2038)))*SummonTypeTable!$Q$2</f>
        <v>520</v>
      </c>
      <c r="G2038" t="str">
        <f ca="1">IF(C2038=1,60*SummonTypeTable!$Q$2-OFFSET(F2038,0,-1),
IF(F2038&lt;&gt;OFFSET(F2038,-1,0),OFFSET(F2038,-1,0)-OFFSET(F2038,0,-1),""))</f>
        <v/>
      </c>
      <c r="H2038" t="str">
        <f ca="1">IF(C2038=1,60*SummonTypeTable!$Q$2/OFFSET(F2038,0,-1),
IF(F2038&lt;&gt;OFFSET(F2038,-1,0),OFFSET(F2038,-1,0)/OFFSET(F2038,0,-1),""))</f>
        <v/>
      </c>
      <c r="I2038">
        <f ca="1">(60+SUMIF(OFFSET(N2038,-$C2038+1,0,$C2038),"EN",OFFSET(O2038,-$C2038+1,0,$C2038))+SUMIF(OFFSET(S2038,-$C2038+1,0,$C2038),"EN",OFFSET(T2038,-$C2038+1,0,$C2038)))*SummonTypeTable!$Q$2</f>
        <v>520</v>
      </c>
      <c r="J2038" t="str">
        <f ca="1">IF(C2038=1,60*SummonTypeTable!$Q$2-OFFSET(I2038,0,-4),
IF(I2038&lt;&gt;OFFSET(I2038,-1,0),OFFSET(I2038,-1,0)-OFFSET(I2038,0,-4),""))</f>
        <v/>
      </c>
      <c r="K2038" t="str">
        <f ca="1">IF(C2038=1,60*SummonTypeTable!$Q$2/OFFSET(I2038,0,-4),
IF(I2038&lt;&gt;OFFSET(I2038,-1,0),OFFSET(I2038,-1,0)/OFFSET(I2038,0,-4),""))</f>
        <v/>
      </c>
      <c r="L2038" t="str">
        <f t="shared" ca="1" si="385"/>
        <v>it</v>
      </c>
      <c r="M2038" t="s">
        <v>139</v>
      </c>
      <c r="N2038" t="s">
        <v>138</v>
      </c>
      <c r="O2038">
        <v>1</v>
      </c>
      <c r="P2038" t="str">
        <f t="shared" si="377"/>
        <v/>
      </c>
      <c r="Q2038" t="str">
        <f t="shared" ca="1" si="383"/>
        <v>cu</v>
      </c>
      <c r="R2038" t="s">
        <v>81</v>
      </c>
      <c r="S2038" t="s">
        <v>147</v>
      </c>
      <c r="T2038">
        <v>1300</v>
      </c>
      <c r="U2038" t="str">
        <f t="shared" ca="1" si="374"/>
        <v>it</v>
      </c>
      <c r="V2038" t="str">
        <f t="shared" si="378"/>
        <v>Cash_sSpellGacha</v>
      </c>
      <c r="W2038">
        <f t="shared" si="379"/>
        <v>1</v>
      </c>
      <c r="X2038" t="str">
        <f t="shared" ca="1" si="380"/>
        <v>cu</v>
      </c>
      <c r="Y2038" t="str">
        <f t="shared" si="381"/>
        <v>GO</v>
      </c>
      <c r="Z2038">
        <f t="shared" si="382"/>
        <v>1300</v>
      </c>
    </row>
    <row r="2039" spans="1:26">
      <c r="A2039" t="str">
        <f t="shared" si="375"/>
        <v>rt7</v>
      </c>
      <c r="B2039" t="str">
        <f t="shared" si="376"/>
        <v>루틴7</v>
      </c>
      <c r="C2039">
        <v>50</v>
      </c>
      <c r="D2039">
        <v>46</v>
      </c>
      <c r="E2039">
        <f t="shared" ca="1" si="384"/>
        <v>784</v>
      </c>
      <c r="F2039">
        <f ca="1">(60+SUMIF(OFFSET(N2039,-$C2039+1,0,$C2039),"EN",OFFSET(O2039,-$C2039+1,0,$C2039)))*SummonTypeTable!$Q$2</f>
        <v>573.33333333333326</v>
      </c>
      <c r="G2039">
        <f ca="1">IF(C2039=1,60*SummonTypeTable!$Q$2-OFFSET(F2039,0,-1),
IF(F2039&lt;&gt;OFFSET(F2039,-1,0),OFFSET(F2039,-1,0)-OFFSET(F2039,0,-1),""))</f>
        <v>-264</v>
      </c>
      <c r="H2039">
        <f ca="1">IF(C2039=1,60*SummonTypeTable!$Q$2/OFFSET(F2039,0,-1),
IF(F2039&lt;&gt;OFFSET(F2039,-1,0),OFFSET(F2039,-1,0)/OFFSET(F2039,0,-1),""))</f>
        <v>0.66326530612244894</v>
      </c>
      <c r="I2039">
        <f ca="1">(60+SUMIF(OFFSET(N2039,-$C2039+1,0,$C2039),"EN",OFFSET(O2039,-$C2039+1,0,$C2039))+SUMIF(OFFSET(S2039,-$C2039+1,0,$C2039),"EN",OFFSET(T2039,-$C2039+1,0,$C2039)))*SummonTypeTable!$Q$2</f>
        <v>573.33333333333326</v>
      </c>
      <c r="J2039">
        <f ca="1">IF(C2039=1,60*SummonTypeTable!$Q$2-OFFSET(I2039,0,-4),
IF(I2039&lt;&gt;OFFSET(I2039,-1,0),OFFSET(I2039,-1,0)-OFFSET(I2039,0,-4),""))</f>
        <v>-264</v>
      </c>
      <c r="K2039">
        <f ca="1">IF(C2039=1,60*SummonTypeTable!$Q$2/OFFSET(I2039,0,-4),
IF(I2039&lt;&gt;OFFSET(I2039,-1,0),OFFSET(I2039,-1,0)/OFFSET(I2039,0,-4),""))</f>
        <v>0.66326530612244894</v>
      </c>
      <c r="L2039" t="str">
        <f t="shared" ca="1" si="385"/>
        <v>cu</v>
      </c>
      <c r="M2039" t="s">
        <v>81</v>
      </c>
      <c r="N2039" t="s">
        <v>146</v>
      </c>
      <c r="O2039">
        <v>80</v>
      </c>
      <c r="P2039" t="str">
        <f t="shared" si="377"/>
        <v>에너지너무많음</v>
      </c>
      <c r="Q2039" t="str">
        <f t="shared" ca="1" si="383"/>
        <v>cu</v>
      </c>
      <c r="R2039" t="s">
        <v>81</v>
      </c>
      <c r="S2039" t="s">
        <v>147</v>
      </c>
      <c r="T2039">
        <v>1325</v>
      </c>
      <c r="U2039" t="str">
        <f t="shared" ca="1" si="374"/>
        <v>cu</v>
      </c>
      <c r="V2039" t="str">
        <f t="shared" si="378"/>
        <v>EN</v>
      </c>
      <c r="W2039">
        <f t="shared" si="379"/>
        <v>80</v>
      </c>
      <c r="X2039" t="str">
        <f t="shared" ca="1" si="380"/>
        <v>cu</v>
      </c>
      <c r="Y2039" t="str">
        <f t="shared" si="381"/>
        <v>GO</v>
      </c>
      <c r="Z2039">
        <f t="shared" si="382"/>
        <v>1325</v>
      </c>
    </row>
    <row r="2040" spans="1:26">
      <c r="A2040" t="str">
        <f t="shared" si="375"/>
        <v>rt7</v>
      </c>
      <c r="B2040" t="str">
        <f t="shared" si="376"/>
        <v>루틴7</v>
      </c>
      <c r="C2040">
        <v>51</v>
      </c>
      <c r="D2040">
        <v>45</v>
      </c>
      <c r="E2040">
        <f t="shared" ca="1" si="384"/>
        <v>829</v>
      </c>
      <c r="F2040">
        <f ca="1">(60+SUMIF(OFFSET(N2040,-$C2040+1,0,$C2040),"EN",OFFSET(O2040,-$C2040+1,0,$C2040)))*SummonTypeTable!$Q$2</f>
        <v>573.33333333333326</v>
      </c>
      <c r="G2040" t="str">
        <f ca="1">IF(C2040=1,60*SummonTypeTable!$Q$2-OFFSET(F2040,0,-1),
IF(F2040&lt;&gt;OFFSET(F2040,-1,0),OFFSET(F2040,-1,0)-OFFSET(F2040,0,-1),""))</f>
        <v/>
      </c>
      <c r="H2040" t="str">
        <f ca="1">IF(C2040=1,60*SummonTypeTable!$Q$2/OFFSET(F2040,0,-1),
IF(F2040&lt;&gt;OFFSET(F2040,-1,0),OFFSET(F2040,-1,0)/OFFSET(F2040,0,-1),""))</f>
        <v/>
      </c>
      <c r="I2040">
        <f ca="1">(60+SUMIF(OFFSET(N2040,-$C2040+1,0,$C2040),"EN",OFFSET(O2040,-$C2040+1,0,$C2040))+SUMIF(OFFSET(S2040,-$C2040+1,0,$C2040),"EN",OFFSET(T2040,-$C2040+1,0,$C2040)))*SummonTypeTable!$Q$2</f>
        <v>573.33333333333326</v>
      </c>
      <c r="J2040" t="str">
        <f ca="1">IF(C2040=1,60*SummonTypeTable!$Q$2-OFFSET(I2040,0,-4),
IF(I2040&lt;&gt;OFFSET(I2040,-1,0),OFFSET(I2040,-1,0)-OFFSET(I2040,0,-4),""))</f>
        <v/>
      </c>
      <c r="K2040" t="str">
        <f ca="1">IF(C2040=1,60*SummonTypeTable!$Q$2/OFFSET(I2040,0,-4),
IF(I2040&lt;&gt;OFFSET(I2040,-1,0),OFFSET(I2040,-1,0)/OFFSET(I2040,0,-4),""))</f>
        <v/>
      </c>
      <c r="L2040" t="str">
        <f t="shared" ca="1" si="385"/>
        <v>it</v>
      </c>
      <c r="M2040" t="s">
        <v>139</v>
      </c>
      <c r="N2040" t="s">
        <v>158</v>
      </c>
      <c r="O2040">
        <v>1</v>
      </c>
      <c r="P2040" t="str">
        <f t="shared" si="377"/>
        <v/>
      </c>
      <c r="Q2040" t="str">
        <f t="shared" ca="1" si="383"/>
        <v>cu</v>
      </c>
      <c r="R2040" t="s">
        <v>81</v>
      </c>
      <c r="S2040" t="s">
        <v>147</v>
      </c>
      <c r="T2040">
        <v>1350</v>
      </c>
      <c r="U2040" t="str">
        <f t="shared" ca="1" si="374"/>
        <v>it</v>
      </c>
      <c r="V2040" t="str">
        <f t="shared" si="378"/>
        <v>Cash_sEquipGacha</v>
      </c>
      <c r="W2040">
        <f t="shared" si="379"/>
        <v>1</v>
      </c>
      <c r="X2040" t="str">
        <f t="shared" ca="1" si="380"/>
        <v>cu</v>
      </c>
      <c r="Y2040" t="str">
        <f t="shared" si="381"/>
        <v>GO</v>
      </c>
      <c r="Z2040">
        <f t="shared" si="382"/>
        <v>1350</v>
      </c>
    </row>
    <row r="2041" spans="1:26">
      <c r="A2041" t="str">
        <f t="shared" si="375"/>
        <v>rt7</v>
      </c>
      <c r="B2041" t="str">
        <f t="shared" si="376"/>
        <v>루틴7</v>
      </c>
      <c r="C2041">
        <v>52</v>
      </c>
      <c r="D2041">
        <v>36</v>
      </c>
      <c r="E2041">
        <f t="shared" ca="1" si="384"/>
        <v>865</v>
      </c>
      <c r="F2041">
        <f ca="1">(60+SUMIF(OFFSET(N2041,-$C2041+1,0,$C2041),"EN",OFFSET(O2041,-$C2041+1,0,$C2041)))*SummonTypeTable!$Q$2</f>
        <v>573.33333333333326</v>
      </c>
      <c r="G2041" t="str">
        <f ca="1">IF(C2041=1,60*SummonTypeTable!$Q$2-OFFSET(F2041,0,-1),
IF(F2041&lt;&gt;OFFSET(F2041,-1,0),OFFSET(F2041,-1,0)-OFFSET(F2041,0,-1),""))</f>
        <v/>
      </c>
      <c r="H2041" t="str">
        <f ca="1">IF(C2041=1,60*SummonTypeTable!$Q$2/OFFSET(F2041,0,-1),
IF(F2041&lt;&gt;OFFSET(F2041,-1,0),OFFSET(F2041,-1,0)/OFFSET(F2041,0,-1),""))</f>
        <v/>
      </c>
      <c r="I2041">
        <f ca="1">(60+SUMIF(OFFSET(N2041,-$C2041+1,0,$C2041),"EN",OFFSET(O2041,-$C2041+1,0,$C2041))+SUMIF(OFFSET(S2041,-$C2041+1,0,$C2041),"EN",OFFSET(T2041,-$C2041+1,0,$C2041)))*SummonTypeTable!$Q$2</f>
        <v>573.33333333333326</v>
      </c>
      <c r="J2041" t="str">
        <f ca="1">IF(C2041=1,60*SummonTypeTable!$Q$2-OFFSET(I2041,0,-4),
IF(I2041&lt;&gt;OFFSET(I2041,-1,0),OFFSET(I2041,-1,0)-OFFSET(I2041,0,-4),""))</f>
        <v/>
      </c>
      <c r="K2041" t="str">
        <f ca="1">IF(C2041=1,60*SummonTypeTable!$Q$2/OFFSET(I2041,0,-4),
IF(I2041&lt;&gt;OFFSET(I2041,-1,0),OFFSET(I2041,-1,0)/OFFSET(I2041,0,-4),""))</f>
        <v/>
      </c>
      <c r="L2041" t="str">
        <f t="shared" ca="1" si="385"/>
        <v>cu</v>
      </c>
      <c r="M2041" t="s">
        <v>81</v>
      </c>
      <c r="N2041" t="s">
        <v>147</v>
      </c>
      <c r="O2041">
        <v>2750</v>
      </c>
      <c r="P2041" t="str">
        <f t="shared" si="377"/>
        <v/>
      </c>
      <c r="Q2041" t="str">
        <f t="shared" ca="1" si="383"/>
        <v>cu</v>
      </c>
      <c r="R2041" t="s">
        <v>81</v>
      </c>
      <c r="S2041" t="s">
        <v>147</v>
      </c>
      <c r="T2041">
        <v>1375</v>
      </c>
      <c r="U2041" t="str">
        <f t="shared" ca="1" si="374"/>
        <v>cu</v>
      </c>
      <c r="V2041" t="str">
        <f t="shared" si="378"/>
        <v>GO</v>
      </c>
      <c r="W2041">
        <f t="shared" si="379"/>
        <v>2750</v>
      </c>
      <c r="X2041" t="str">
        <f t="shared" ca="1" si="380"/>
        <v>cu</v>
      </c>
      <c r="Y2041" t="str">
        <f t="shared" si="381"/>
        <v>GO</v>
      </c>
      <c r="Z2041">
        <f t="shared" si="382"/>
        <v>1375</v>
      </c>
    </row>
    <row r="2042" spans="1:26">
      <c r="A2042" t="str">
        <f t="shared" si="375"/>
        <v>rt7</v>
      </c>
      <c r="B2042" t="str">
        <f t="shared" si="376"/>
        <v>루틴7</v>
      </c>
      <c r="C2042">
        <v>53</v>
      </c>
      <c r="D2042">
        <v>27</v>
      </c>
      <c r="E2042">
        <f t="shared" ca="1" si="384"/>
        <v>892</v>
      </c>
      <c r="F2042">
        <f ca="1">(60+SUMIF(OFFSET(N2042,-$C2042+1,0,$C2042),"EN",OFFSET(O2042,-$C2042+1,0,$C2042)))*SummonTypeTable!$Q$2</f>
        <v>633.33333333333326</v>
      </c>
      <c r="G2042">
        <f ca="1">IF(C2042=1,60*SummonTypeTable!$Q$2-OFFSET(F2042,0,-1),
IF(F2042&lt;&gt;OFFSET(F2042,-1,0),OFFSET(F2042,-1,0)-OFFSET(F2042,0,-1),""))</f>
        <v>-318.66666666666674</v>
      </c>
      <c r="H2042">
        <f ca="1">IF(C2042=1,60*SummonTypeTable!$Q$2/OFFSET(F2042,0,-1),
IF(F2042&lt;&gt;OFFSET(F2042,-1,0),OFFSET(F2042,-1,0)/OFFSET(F2042,0,-1),""))</f>
        <v>0.64275037369207766</v>
      </c>
      <c r="I2042">
        <f ca="1">(60+SUMIF(OFFSET(N2042,-$C2042+1,0,$C2042),"EN",OFFSET(O2042,-$C2042+1,0,$C2042))+SUMIF(OFFSET(S2042,-$C2042+1,0,$C2042),"EN",OFFSET(T2042,-$C2042+1,0,$C2042)))*SummonTypeTable!$Q$2</f>
        <v>633.33333333333326</v>
      </c>
      <c r="J2042">
        <f ca="1">IF(C2042=1,60*SummonTypeTable!$Q$2-OFFSET(I2042,0,-4),
IF(I2042&lt;&gt;OFFSET(I2042,-1,0),OFFSET(I2042,-1,0)-OFFSET(I2042,0,-4),""))</f>
        <v>-318.66666666666674</v>
      </c>
      <c r="K2042">
        <f ca="1">IF(C2042=1,60*SummonTypeTable!$Q$2/OFFSET(I2042,0,-4),
IF(I2042&lt;&gt;OFFSET(I2042,-1,0),OFFSET(I2042,-1,0)/OFFSET(I2042,0,-4),""))</f>
        <v>0.64275037369207766</v>
      </c>
      <c r="L2042" t="str">
        <f t="shared" ca="1" si="385"/>
        <v>cu</v>
      </c>
      <c r="M2042" t="s">
        <v>81</v>
      </c>
      <c r="N2042" t="s">
        <v>146</v>
      </c>
      <c r="O2042">
        <v>90</v>
      </c>
      <c r="P2042" t="str">
        <f t="shared" si="377"/>
        <v>에너지너무많음</v>
      </c>
      <c r="Q2042" t="str">
        <f t="shared" ca="1" si="383"/>
        <v>cu</v>
      </c>
      <c r="R2042" t="s">
        <v>81</v>
      </c>
      <c r="S2042" t="s">
        <v>147</v>
      </c>
      <c r="T2042">
        <v>1400</v>
      </c>
      <c r="U2042" t="str">
        <f t="shared" ca="1" si="374"/>
        <v>cu</v>
      </c>
      <c r="V2042" t="str">
        <f t="shared" si="378"/>
        <v>EN</v>
      </c>
      <c r="W2042">
        <f t="shared" si="379"/>
        <v>90</v>
      </c>
      <c r="X2042" t="str">
        <f t="shared" ca="1" si="380"/>
        <v>cu</v>
      </c>
      <c r="Y2042" t="str">
        <f t="shared" si="381"/>
        <v>GO</v>
      </c>
      <c r="Z2042">
        <f t="shared" si="382"/>
        <v>1400</v>
      </c>
    </row>
    <row r="2043" spans="1:26">
      <c r="A2043" t="str">
        <f t="shared" si="375"/>
        <v>rt7</v>
      </c>
      <c r="B2043" t="str">
        <f t="shared" si="376"/>
        <v>루틴7</v>
      </c>
      <c r="C2043">
        <v>54</v>
      </c>
      <c r="D2043">
        <v>54</v>
      </c>
      <c r="E2043">
        <f t="shared" ca="1" si="384"/>
        <v>946</v>
      </c>
      <c r="F2043">
        <f ca="1">(60+SUMIF(OFFSET(N2043,-$C2043+1,0,$C2043),"EN",OFFSET(O2043,-$C2043+1,0,$C2043)))*SummonTypeTable!$Q$2</f>
        <v>633.33333333333326</v>
      </c>
      <c r="G2043" t="str">
        <f ca="1">IF(C2043=1,60*SummonTypeTable!$Q$2-OFFSET(F2043,0,-1),
IF(F2043&lt;&gt;OFFSET(F2043,-1,0),OFFSET(F2043,-1,0)-OFFSET(F2043,0,-1),""))</f>
        <v/>
      </c>
      <c r="H2043" t="str">
        <f ca="1">IF(C2043=1,60*SummonTypeTable!$Q$2/OFFSET(F2043,0,-1),
IF(F2043&lt;&gt;OFFSET(F2043,-1,0),OFFSET(F2043,-1,0)/OFFSET(F2043,0,-1),""))</f>
        <v/>
      </c>
      <c r="I2043">
        <f ca="1">(60+SUMIF(OFFSET(N2043,-$C2043+1,0,$C2043),"EN",OFFSET(O2043,-$C2043+1,0,$C2043))+SUMIF(OFFSET(S2043,-$C2043+1,0,$C2043),"EN",OFFSET(T2043,-$C2043+1,0,$C2043)))*SummonTypeTable!$Q$2</f>
        <v>633.33333333333326</v>
      </c>
      <c r="J2043" t="str">
        <f ca="1">IF(C2043=1,60*SummonTypeTable!$Q$2-OFFSET(I2043,0,-4),
IF(I2043&lt;&gt;OFFSET(I2043,-1,0),OFFSET(I2043,-1,0)-OFFSET(I2043,0,-4),""))</f>
        <v/>
      </c>
      <c r="K2043" t="str">
        <f ca="1">IF(C2043=1,60*SummonTypeTable!$Q$2/OFFSET(I2043,0,-4),
IF(I2043&lt;&gt;OFFSET(I2043,-1,0),OFFSET(I2043,-1,0)/OFFSET(I2043,0,-4),""))</f>
        <v/>
      </c>
      <c r="L2043" t="str">
        <f t="shared" ca="1" si="385"/>
        <v>it</v>
      </c>
      <c r="M2043" t="s">
        <v>139</v>
      </c>
      <c r="N2043" t="s">
        <v>138</v>
      </c>
      <c r="O2043">
        <v>1</v>
      </c>
      <c r="P2043" t="str">
        <f t="shared" si="377"/>
        <v/>
      </c>
      <c r="Q2043" t="str">
        <f t="shared" ca="1" si="383"/>
        <v>cu</v>
      </c>
      <c r="R2043" t="s">
        <v>81</v>
      </c>
      <c r="S2043" t="s">
        <v>147</v>
      </c>
      <c r="T2043">
        <v>1425</v>
      </c>
      <c r="U2043" t="str">
        <f t="shared" ca="1" si="374"/>
        <v>it</v>
      </c>
      <c r="V2043" t="str">
        <f t="shared" si="378"/>
        <v>Cash_sSpellGacha</v>
      </c>
      <c r="W2043">
        <f t="shared" si="379"/>
        <v>1</v>
      </c>
      <c r="X2043" t="str">
        <f t="shared" ca="1" si="380"/>
        <v>cu</v>
      </c>
      <c r="Y2043" t="str">
        <f t="shared" si="381"/>
        <v>GO</v>
      </c>
      <c r="Z2043">
        <f t="shared" si="382"/>
        <v>1425</v>
      </c>
    </row>
    <row r="2044" spans="1:26">
      <c r="A2044" t="str">
        <f t="shared" si="375"/>
        <v>rt7</v>
      </c>
      <c r="B2044" t="str">
        <f t="shared" si="376"/>
        <v>루틴7</v>
      </c>
      <c r="C2044">
        <v>55</v>
      </c>
      <c r="D2044">
        <v>10</v>
      </c>
      <c r="E2044">
        <f t="shared" ca="1" si="384"/>
        <v>956</v>
      </c>
      <c r="F2044">
        <f ca="1">(60+SUMIF(OFFSET(N2044,-$C2044+1,0,$C2044),"EN",OFFSET(O2044,-$C2044+1,0,$C2044)))*SummonTypeTable!$Q$2</f>
        <v>633.33333333333326</v>
      </c>
      <c r="G2044" t="str">
        <f ca="1">IF(C2044=1,60*SummonTypeTable!$Q$2-OFFSET(F2044,0,-1),
IF(F2044&lt;&gt;OFFSET(F2044,-1,0),OFFSET(F2044,-1,0)-OFFSET(F2044,0,-1),""))</f>
        <v/>
      </c>
      <c r="H2044" t="str">
        <f ca="1">IF(C2044=1,60*SummonTypeTable!$Q$2/OFFSET(F2044,0,-1),
IF(F2044&lt;&gt;OFFSET(F2044,-1,0),OFFSET(F2044,-1,0)/OFFSET(F2044,0,-1),""))</f>
        <v/>
      </c>
      <c r="I2044">
        <f ca="1">(60+SUMIF(OFFSET(N2044,-$C2044+1,0,$C2044),"EN",OFFSET(O2044,-$C2044+1,0,$C2044))+SUMIF(OFFSET(S2044,-$C2044+1,0,$C2044),"EN",OFFSET(T2044,-$C2044+1,0,$C2044)))*SummonTypeTable!$Q$2</f>
        <v>633.33333333333326</v>
      </c>
      <c r="J2044" t="str">
        <f ca="1">IF(C2044=1,60*SummonTypeTable!$Q$2-OFFSET(I2044,0,-4),
IF(I2044&lt;&gt;OFFSET(I2044,-1,0),OFFSET(I2044,-1,0)-OFFSET(I2044,0,-4),""))</f>
        <v/>
      </c>
      <c r="K2044" t="str">
        <f ca="1">IF(C2044=1,60*SummonTypeTable!$Q$2/OFFSET(I2044,0,-4),
IF(I2044&lt;&gt;OFFSET(I2044,-1,0),OFFSET(I2044,-1,0)/OFFSET(I2044,0,-4),""))</f>
        <v/>
      </c>
      <c r="L2044" t="str">
        <f t="shared" ca="1" si="385"/>
        <v>cu</v>
      </c>
      <c r="M2044" t="s">
        <v>81</v>
      </c>
      <c r="N2044" t="s">
        <v>147</v>
      </c>
      <c r="O2044">
        <v>2900</v>
      </c>
      <c r="P2044" t="str">
        <f t="shared" si="377"/>
        <v/>
      </c>
      <c r="Q2044" t="str">
        <f t="shared" ca="1" si="383"/>
        <v>cu</v>
      </c>
      <c r="R2044" t="s">
        <v>81</v>
      </c>
      <c r="S2044" t="s">
        <v>147</v>
      </c>
      <c r="T2044">
        <v>1450</v>
      </c>
      <c r="U2044" t="str">
        <f t="shared" ca="1" si="374"/>
        <v>cu</v>
      </c>
      <c r="V2044" t="str">
        <f t="shared" si="378"/>
        <v>GO</v>
      </c>
      <c r="W2044">
        <f t="shared" si="379"/>
        <v>2900</v>
      </c>
      <c r="X2044" t="str">
        <f t="shared" ca="1" si="380"/>
        <v>cu</v>
      </c>
      <c r="Y2044" t="str">
        <f t="shared" si="381"/>
        <v>GO</v>
      </c>
      <c r="Z2044">
        <f t="shared" si="382"/>
        <v>1450</v>
      </c>
    </row>
    <row r="2045" spans="1:26">
      <c r="A2045" t="str">
        <f t="shared" si="375"/>
        <v>rt7</v>
      </c>
      <c r="B2045" t="str">
        <f t="shared" si="376"/>
        <v>루틴7</v>
      </c>
      <c r="C2045">
        <v>56</v>
      </c>
      <c r="D2045">
        <v>52</v>
      </c>
      <c r="E2045">
        <f t="shared" ca="1" si="384"/>
        <v>1008</v>
      </c>
      <c r="F2045">
        <f ca="1">(60+SUMIF(OFFSET(N2045,-$C2045+1,0,$C2045),"EN",OFFSET(O2045,-$C2045+1,0,$C2045)))*SummonTypeTable!$Q$2</f>
        <v>700</v>
      </c>
      <c r="G2045">
        <f ca="1">IF(C2045=1,60*SummonTypeTable!$Q$2-OFFSET(F2045,0,-1),
IF(F2045&lt;&gt;OFFSET(F2045,-1,0),OFFSET(F2045,-1,0)-OFFSET(F2045,0,-1),""))</f>
        <v>-374.66666666666674</v>
      </c>
      <c r="H2045">
        <f ca="1">IF(C2045=1,60*SummonTypeTable!$Q$2/OFFSET(F2045,0,-1),
IF(F2045&lt;&gt;OFFSET(F2045,-1,0),OFFSET(F2045,-1,0)/OFFSET(F2045,0,-1),""))</f>
        <v>0.62830687830687826</v>
      </c>
      <c r="I2045">
        <f ca="1">(60+SUMIF(OFFSET(N2045,-$C2045+1,0,$C2045),"EN",OFFSET(O2045,-$C2045+1,0,$C2045))+SUMIF(OFFSET(S2045,-$C2045+1,0,$C2045),"EN",OFFSET(T2045,-$C2045+1,0,$C2045)))*SummonTypeTable!$Q$2</f>
        <v>700</v>
      </c>
      <c r="J2045">
        <f ca="1">IF(C2045=1,60*SummonTypeTable!$Q$2-OFFSET(I2045,0,-4),
IF(I2045&lt;&gt;OFFSET(I2045,-1,0),OFFSET(I2045,-1,0)-OFFSET(I2045,0,-4),""))</f>
        <v>-374.66666666666674</v>
      </c>
      <c r="K2045">
        <f ca="1">IF(C2045=1,60*SummonTypeTable!$Q$2/OFFSET(I2045,0,-4),
IF(I2045&lt;&gt;OFFSET(I2045,-1,0),OFFSET(I2045,-1,0)/OFFSET(I2045,0,-4),""))</f>
        <v>0.62830687830687826</v>
      </c>
      <c r="L2045" t="str">
        <f t="shared" ca="1" si="385"/>
        <v>cu</v>
      </c>
      <c r="M2045" t="s">
        <v>81</v>
      </c>
      <c r="N2045" t="s">
        <v>146</v>
      </c>
      <c r="O2045">
        <v>100</v>
      </c>
      <c r="P2045" t="str">
        <f t="shared" si="377"/>
        <v>에너지너무많음</v>
      </c>
      <c r="Q2045" t="str">
        <f t="shared" ca="1" si="383"/>
        <v>cu</v>
      </c>
      <c r="R2045" t="s">
        <v>81</v>
      </c>
      <c r="S2045" t="s">
        <v>147</v>
      </c>
      <c r="T2045">
        <v>1475</v>
      </c>
      <c r="U2045" t="str">
        <f t="shared" ca="1" si="374"/>
        <v>cu</v>
      </c>
      <c r="V2045" t="str">
        <f t="shared" si="378"/>
        <v>EN</v>
      </c>
      <c r="W2045">
        <f t="shared" si="379"/>
        <v>100</v>
      </c>
      <c r="X2045" t="str">
        <f t="shared" ca="1" si="380"/>
        <v>cu</v>
      </c>
      <c r="Y2045" t="str">
        <f t="shared" si="381"/>
        <v>GO</v>
      </c>
      <c r="Z2045">
        <f t="shared" si="382"/>
        <v>1475</v>
      </c>
    </row>
    <row r="2046" spans="1:26">
      <c r="A2046" t="str">
        <f t="shared" si="375"/>
        <v>rt7</v>
      </c>
      <c r="B2046" t="str">
        <f t="shared" si="376"/>
        <v>루틴7</v>
      </c>
      <c r="C2046">
        <v>57</v>
      </c>
      <c r="D2046">
        <v>38</v>
      </c>
      <c r="E2046">
        <f t="shared" ca="1" si="384"/>
        <v>1046</v>
      </c>
      <c r="F2046">
        <f ca="1">(60+SUMIF(OFFSET(N2046,-$C2046+1,0,$C2046),"EN",OFFSET(O2046,-$C2046+1,0,$C2046)))*SummonTypeTable!$Q$2</f>
        <v>700</v>
      </c>
      <c r="G2046" t="str">
        <f ca="1">IF(C2046=1,60*SummonTypeTable!$Q$2-OFFSET(F2046,0,-1),
IF(F2046&lt;&gt;OFFSET(F2046,-1,0),OFFSET(F2046,-1,0)-OFFSET(F2046,0,-1),""))</f>
        <v/>
      </c>
      <c r="H2046" t="str">
        <f ca="1">IF(C2046=1,60*SummonTypeTable!$Q$2/OFFSET(F2046,0,-1),
IF(F2046&lt;&gt;OFFSET(F2046,-1,0),OFFSET(F2046,-1,0)/OFFSET(F2046,0,-1),""))</f>
        <v/>
      </c>
      <c r="I2046">
        <f ca="1">(60+SUMIF(OFFSET(N2046,-$C2046+1,0,$C2046),"EN",OFFSET(O2046,-$C2046+1,0,$C2046))+SUMIF(OFFSET(S2046,-$C2046+1,0,$C2046),"EN",OFFSET(T2046,-$C2046+1,0,$C2046)))*SummonTypeTable!$Q$2</f>
        <v>700</v>
      </c>
      <c r="J2046" t="str">
        <f ca="1">IF(C2046=1,60*SummonTypeTable!$Q$2-OFFSET(I2046,0,-4),
IF(I2046&lt;&gt;OFFSET(I2046,-1,0),OFFSET(I2046,-1,0)-OFFSET(I2046,0,-4),""))</f>
        <v/>
      </c>
      <c r="K2046" t="str">
        <f ca="1">IF(C2046=1,60*SummonTypeTable!$Q$2/OFFSET(I2046,0,-4),
IF(I2046&lt;&gt;OFFSET(I2046,-1,0),OFFSET(I2046,-1,0)/OFFSET(I2046,0,-4),""))</f>
        <v/>
      </c>
      <c r="L2046" t="str">
        <f t="shared" ca="1" si="385"/>
        <v>cu</v>
      </c>
      <c r="M2046" t="s">
        <v>81</v>
      </c>
      <c r="N2046" t="s">
        <v>147</v>
      </c>
      <c r="O2046">
        <v>3000</v>
      </c>
      <c r="P2046" t="str">
        <f t="shared" si="377"/>
        <v/>
      </c>
      <c r="Q2046" t="str">
        <f t="shared" ca="1" si="383"/>
        <v>cu</v>
      </c>
      <c r="R2046" t="s">
        <v>81</v>
      </c>
      <c r="S2046" t="s">
        <v>147</v>
      </c>
      <c r="T2046">
        <v>1500</v>
      </c>
      <c r="U2046" t="str">
        <f t="shared" ca="1" si="374"/>
        <v>cu</v>
      </c>
      <c r="V2046" t="str">
        <f t="shared" si="378"/>
        <v>GO</v>
      </c>
      <c r="W2046">
        <f t="shared" si="379"/>
        <v>3000</v>
      </c>
      <c r="X2046" t="str">
        <f t="shared" ca="1" si="380"/>
        <v>cu</v>
      </c>
      <c r="Y2046" t="str">
        <f t="shared" si="381"/>
        <v>GO</v>
      </c>
      <c r="Z2046">
        <f t="shared" si="382"/>
        <v>1500</v>
      </c>
    </row>
    <row r="2047" spans="1:26">
      <c r="A2047" t="str">
        <f t="shared" si="375"/>
        <v>rt7</v>
      </c>
      <c r="B2047" t="str">
        <f t="shared" si="376"/>
        <v>루틴7</v>
      </c>
      <c r="C2047">
        <v>58</v>
      </c>
      <c r="D2047">
        <v>47</v>
      </c>
      <c r="E2047">
        <f t="shared" ca="1" si="384"/>
        <v>1093</v>
      </c>
      <c r="F2047">
        <f ca="1">(60+SUMIF(OFFSET(N2047,-$C2047+1,0,$C2047),"EN",OFFSET(O2047,-$C2047+1,0,$C2047)))*SummonTypeTable!$Q$2</f>
        <v>700</v>
      </c>
      <c r="G2047" t="str">
        <f ca="1">IF(C2047=1,60*SummonTypeTable!$Q$2-OFFSET(F2047,0,-1),
IF(F2047&lt;&gt;OFFSET(F2047,-1,0),OFFSET(F2047,-1,0)-OFFSET(F2047,0,-1),""))</f>
        <v/>
      </c>
      <c r="H2047" t="str">
        <f ca="1">IF(C2047=1,60*SummonTypeTable!$Q$2/OFFSET(F2047,0,-1),
IF(F2047&lt;&gt;OFFSET(F2047,-1,0),OFFSET(F2047,-1,0)/OFFSET(F2047,0,-1),""))</f>
        <v/>
      </c>
      <c r="I2047">
        <f ca="1">(60+SUMIF(OFFSET(N2047,-$C2047+1,0,$C2047),"EN",OFFSET(O2047,-$C2047+1,0,$C2047))+SUMIF(OFFSET(S2047,-$C2047+1,0,$C2047),"EN",OFFSET(T2047,-$C2047+1,0,$C2047)))*SummonTypeTable!$Q$2</f>
        <v>700</v>
      </c>
      <c r="J2047" t="str">
        <f ca="1">IF(C2047=1,60*SummonTypeTable!$Q$2-OFFSET(I2047,0,-4),
IF(I2047&lt;&gt;OFFSET(I2047,-1,0),OFFSET(I2047,-1,0)-OFFSET(I2047,0,-4),""))</f>
        <v/>
      </c>
      <c r="K2047" t="str">
        <f ca="1">IF(C2047=1,60*SummonTypeTable!$Q$2/OFFSET(I2047,0,-4),
IF(I2047&lt;&gt;OFFSET(I2047,-1,0),OFFSET(I2047,-1,0)/OFFSET(I2047,0,-4),""))</f>
        <v/>
      </c>
      <c r="L2047" t="str">
        <f t="shared" ca="1" si="385"/>
        <v>it</v>
      </c>
      <c r="M2047" t="s">
        <v>139</v>
      </c>
      <c r="N2047" t="s">
        <v>140</v>
      </c>
      <c r="O2047">
        <v>2</v>
      </c>
      <c r="P2047" t="str">
        <f t="shared" si="377"/>
        <v/>
      </c>
      <c r="Q2047" t="str">
        <f t="shared" ca="1" si="383"/>
        <v>cu</v>
      </c>
      <c r="R2047" t="s">
        <v>81</v>
      </c>
      <c r="S2047" t="s">
        <v>147</v>
      </c>
      <c r="T2047">
        <v>1525</v>
      </c>
      <c r="U2047" t="str">
        <f t="shared" ca="1" si="374"/>
        <v>it</v>
      </c>
      <c r="V2047" t="str">
        <f t="shared" si="378"/>
        <v>Cash_sCharacterGacha</v>
      </c>
      <c r="W2047">
        <f t="shared" si="379"/>
        <v>2</v>
      </c>
      <c r="X2047" t="str">
        <f t="shared" ca="1" si="380"/>
        <v>cu</v>
      </c>
      <c r="Y2047" t="str">
        <f t="shared" si="381"/>
        <v>GO</v>
      </c>
      <c r="Z2047">
        <f t="shared" si="382"/>
        <v>1525</v>
      </c>
    </row>
    <row r="2048" spans="1:26">
      <c r="A2048" t="str">
        <f t="shared" si="375"/>
        <v>rt7</v>
      </c>
      <c r="B2048" t="str">
        <f t="shared" si="376"/>
        <v>루틴7</v>
      </c>
      <c r="C2048">
        <v>59</v>
      </c>
      <c r="D2048">
        <v>15</v>
      </c>
      <c r="E2048">
        <f t="shared" ca="1" si="384"/>
        <v>1108</v>
      </c>
      <c r="F2048">
        <f ca="1">(60+SUMIF(OFFSET(N2048,-$C2048+1,0,$C2048),"EN",OFFSET(O2048,-$C2048+1,0,$C2048)))*SummonTypeTable!$Q$2</f>
        <v>700</v>
      </c>
      <c r="G2048" t="str">
        <f ca="1">IF(C2048=1,60*SummonTypeTable!$Q$2-OFFSET(F2048,0,-1),
IF(F2048&lt;&gt;OFFSET(F2048,-1,0),OFFSET(F2048,-1,0)-OFFSET(F2048,0,-1),""))</f>
        <v/>
      </c>
      <c r="H2048" t="str">
        <f ca="1">IF(C2048=1,60*SummonTypeTable!$Q$2/OFFSET(F2048,0,-1),
IF(F2048&lt;&gt;OFFSET(F2048,-1,0),OFFSET(F2048,-1,0)/OFFSET(F2048,0,-1),""))</f>
        <v/>
      </c>
      <c r="I2048">
        <f ca="1">(60+SUMIF(OFFSET(N2048,-$C2048+1,0,$C2048),"EN",OFFSET(O2048,-$C2048+1,0,$C2048))+SUMIF(OFFSET(S2048,-$C2048+1,0,$C2048),"EN",OFFSET(T2048,-$C2048+1,0,$C2048)))*SummonTypeTable!$Q$2</f>
        <v>700</v>
      </c>
      <c r="J2048" t="str">
        <f ca="1">IF(C2048=1,60*SummonTypeTable!$Q$2-OFFSET(I2048,0,-4),
IF(I2048&lt;&gt;OFFSET(I2048,-1,0),OFFSET(I2048,-1,0)-OFFSET(I2048,0,-4),""))</f>
        <v/>
      </c>
      <c r="K2048" t="str">
        <f ca="1">IF(C2048=1,60*SummonTypeTable!$Q$2/OFFSET(I2048,0,-4),
IF(I2048&lt;&gt;OFFSET(I2048,-1,0),OFFSET(I2048,-1,0)/OFFSET(I2048,0,-4),""))</f>
        <v/>
      </c>
      <c r="L2048" t="str">
        <f t="shared" ca="1" si="385"/>
        <v>cu</v>
      </c>
      <c r="M2048" t="s">
        <v>81</v>
      </c>
      <c r="N2048" t="s">
        <v>147</v>
      </c>
      <c r="O2048">
        <v>3100</v>
      </c>
      <c r="P2048" t="str">
        <f t="shared" si="377"/>
        <v/>
      </c>
      <c r="Q2048" t="str">
        <f t="shared" ca="1" si="383"/>
        <v>cu</v>
      </c>
      <c r="R2048" t="s">
        <v>81</v>
      </c>
      <c r="S2048" t="s">
        <v>147</v>
      </c>
      <c r="T2048">
        <v>1550</v>
      </c>
      <c r="U2048" t="str">
        <f t="shared" ca="1" si="374"/>
        <v>cu</v>
      </c>
      <c r="V2048" t="str">
        <f t="shared" si="378"/>
        <v>GO</v>
      </c>
      <c r="W2048">
        <f t="shared" si="379"/>
        <v>3100</v>
      </c>
      <c r="X2048" t="str">
        <f t="shared" ca="1" si="380"/>
        <v>cu</v>
      </c>
      <c r="Y2048" t="str">
        <f t="shared" si="381"/>
        <v>GO</v>
      </c>
      <c r="Z2048">
        <f t="shared" si="382"/>
        <v>1550</v>
      </c>
    </row>
    <row r="2049" spans="1:26">
      <c r="A2049" t="str">
        <f t="shared" si="375"/>
        <v>rt7</v>
      </c>
      <c r="B2049" t="str">
        <f t="shared" si="376"/>
        <v>루틴7</v>
      </c>
      <c r="C2049">
        <v>60</v>
      </c>
      <c r="D2049">
        <v>24</v>
      </c>
      <c r="E2049">
        <f t="shared" ca="1" si="384"/>
        <v>1132</v>
      </c>
      <c r="F2049">
        <f ca="1">(60+SUMIF(OFFSET(N2049,-$C2049+1,0,$C2049),"EN",OFFSET(O2049,-$C2049+1,0,$C2049)))*SummonTypeTable!$Q$2</f>
        <v>773.33333333333326</v>
      </c>
      <c r="G2049">
        <f ca="1">IF(C2049=1,60*SummonTypeTable!$Q$2-OFFSET(F2049,0,-1),
IF(F2049&lt;&gt;OFFSET(F2049,-1,0),OFFSET(F2049,-1,0)-OFFSET(F2049,0,-1),""))</f>
        <v>-432</v>
      </c>
      <c r="H2049">
        <f ca="1">IF(C2049=1,60*SummonTypeTable!$Q$2/OFFSET(F2049,0,-1),
IF(F2049&lt;&gt;OFFSET(F2049,-1,0),OFFSET(F2049,-1,0)/OFFSET(F2049,0,-1),""))</f>
        <v>0.61837455830388688</v>
      </c>
      <c r="I2049">
        <f ca="1">(60+SUMIF(OFFSET(N2049,-$C2049+1,0,$C2049),"EN",OFFSET(O2049,-$C2049+1,0,$C2049))+SUMIF(OFFSET(S2049,-$C2049+1,0,$C2049),"EN",OFFSET(T2049,-$C2049+1,0,$C2049)))*SummonTypeTable!$Q$2</f>
        <v>773.33333333333326</v>
      </c>
      <c r="J2049">
        <f ca="1">IF(C2049=1,60*SummonTypeTable!$Q$2-OFFSET(I2049,0,-4),
IF(I2049&lt;&gt;OFFSET(I2049,-1,0),OFFSET(I2049,-1,0)-OFFSET(I2049,0,-4),""))</f>
        <v>-432</v>
      </c>
      <c r="K2049">
        <f ca="1">IF(C2049=1,60*SummonTypeTable!$Q$2/OFFSET(I2049,0,-4),
IF(I2049&lt;&gt;OFFSET(I2049,-1,0),OFFSET(I2049,-1,0)/OFFSET(I2049,0,-4),""))</f>
        <v>0.61837455830388688</v>
      </c>
      <c r="L2049" t="str">
        <f t="shared" ca="1" si="385"/>
        <v>cu</v>
      </c>
      <c r="M2049" t="s">
        <v>81</v>
      </c>
      <c r="N2049" t="s">
        <v>146</v>
      </c>
      <c r="O2049">
        <v>110</v>
      </c>
      <c r="P2049" t="str">
        <f t="shared" si="377"/>
        <v>에너지너무많음</v>
      </c>
      <c r="Q2049" t="str">
        <f t="shared" ca="1" si="383"/>
        <v>cu</v>
      </c>
      <c r="R2049" t="s">
        <v>81</v>
      </c>
      <c r="S2049" t="s">
        <v>147</v>
      </c>
      <c r="T2049">
        <v>1575</v>
      </c>
      <c r="U2049" t="str">
        <f t="shared" ca="1" si="374"/>
        <v>cu</v>
      </c>
      <c r="V2049" t="str">
        <f t="shared" si="378"/>
        <v>EN</v>
      </c>
      <c r="W2049">
        <f t="shared" si="379"/>
        <v>110</v>
      </c>
      <c r="X2049" t="str">
        <f t="shared" ca="1" si="380"/>
        <v>cu</v>
      </c>
      <c r="Y2049" t="str">
        <f t="shared" si="381"/>
        <v>GO</v>
      </c>
      <c r="Z2049">
        <f t="shared" si="382"/>
        <v>1575</v>
      </c>
    </row>
    <row r="2050" spans="1:26">
      <c r="A2050" t="str">
        <f t="shared" si="375"/>
        <v>rt7</v>
      </c>
      <c r="B2050" t="str">
        <f t="shared" si="376"/>
        <v>루틴7</v>
      </c>
      <c r="C2050">
        <v>61</v>
      </c>
      <c r="D2050">
        <v>55</v>
      </c>
      <c r="E2050">
        <f t="shared" ca="1" si="384"/>
        <v>1187</v>
      </c>
      <c r="F2050">
        <f ca="1">(60+SUMIF(OFFSET(N2050,-$C2050+1,0,$C2050),"EN",OFFSET(O2050,-$C2050+1,0,$C2050)))*SummonTypeTable!$Q$2</f>
        <v>773.33333333333326</v>
      </c>
      <c r="G2050" t="str">
        <f ca="1">IF(C2050=1,60*SummonTypeTable!$Q$2-OFFSET(F2050,0,-1),
IF(F2050&lt;&gt;OFFSET(F2050,-1,0),OFFSET(F2050,-1,0)-OFFSET(F2050,0,-1),""))</f>
        <v/>
      </c>
      <c r="H2050" t="str">
        <f ca="1">IF(C2050=1,60*SummonTypeTable!$Q$2/OFFSET(F2050,0,-1),
IF(F2050&lt;&gt;OFFSET(F2050,-1,0),OFFSET(F2050,-1,0)/OFFSET(F2050,0,-1),""))</f>
        <v/>
      </c>
      <c r="I2050">
        <f ca="1">(60+SUMIF(OFFSET(N2050,-$C2050+1,0,$C2050),"EN",OFFSET(O2050,-$C2050+1,0,$C2050))+SUMIF(OFFSET(S2050,-$C2050+1,0,$C2050),"EN",OFFSET(T2050,-$C2050+1,0,$C2050)))*SummonTypeTable!$Q$2</f>
        <v>773.33333333333326</v>
      </c>
      <c r="J2050" t="str">
        <f ca="1">IF(C2050=1,60*SummonTypeTable!$Q$2-OFFSET(I2050,0,-4),
IF(I2050&lt;&gt;OFFSET(I2050,-1,0),OFFSET(I2050,-1,0)-OFFSET(I2050,0,-4),""))</f>
        <v/>
      </c>
      <c r="K2050" t="str">
        <f ca="1">IF(C2050=1,60*SummonTypeTable!$Q$2/OFFSET(I2050,0,-4),
IF(I2050&lt;&gt;OFFSET(I2050,-1,0),OFFSET(I2050,-1,0)/OFFSET(I2050,0,-4),""))</f>
        <v/>
      </c>
      <c r="L2050" t="str">
        <f t="shared" ca="1" si="385"/>
        <v>cu</v>
      </c>
      <c r="M2050" t="s">
        <v>81</v>
      </c>
      <c r="N2050" t="s">
        <v>147</v>
      </c>
      <c r="O2050">
        <v>3200</v>
      </c>
      <c r="P2050" t="str">
        <f t="shared" si="377"/>
        <v/>
      </c>
      <c r="Q2050" t="str">
        <f t="shared" ca="1" si="383"/>
        <v>cu</v>
      </c>
      <c r="R2050" t="s">
        <v>81</v>
      </c>
      <c r="S2050" t="s">
        <v>147</v>
      </c>
      <c r="T2050">
        <v>1600</v>
      </c>
      <c r="U2050" t="str">
        <f t="shared" ref="U2050:U2113" ca="1" si="386">IF(LEN(L2050)=0,"",L2050)</f>
        <v>cu</v>
      </c>
      <c r="V2050" t="str">
        <f t="shared" si="378"/>
        <v>GO</v>
      </c>
      <c r="W2050">
        <f t="shared" si="379"/>
        <v>3200</v>
      </c>
      <c r="X2050" t="str">
        <f t="shared" ca="1" si="380"/>
        <v>cu</v>
      </c>
      <c r="Y2050" t="str">
        <f t="shared" si="381"/>
        <v>GO</v>
      </c>
      <c r="Z2050">
        <f t="shared" si="382"/>
        <v>1600</v>
      </c>
    </row>
    <row r="2051" spans="1:26">
      <c r="A2051" t="str">
        <f t="shared" si="375"/>
        <v>rt7</v>
      </c>
      <c r="B2051" t="str">
        <f t="shared" si="376"/>
        <v>루틴7</v>
      </c>
      <c r="C2051">
        <v>62</v>
      </c>
      <c r="D2051">
        <v>24</v>
      </c>
      <c r="E2051">
        <f t="shared" ca="1" si="384"/>
        <v>1211</v>
      </c>
      <c r="F2051">
        <f ca="1">(60+SUMIF(OFFSET(N2051,-$C2051+1,0,$C2051),"EN",OFFSET(O2051,-$C2051+1,0,$C2051)))*SummonTypeTable!$Q$2</f>
        <v>773.33333333333326</v>
      </c>
      <c r="G2051" t="str">
        <f ca="1">IF(C2051=1,60*SummonTypeTable!$Q$2-OFFSET(F2051,0,-1),
IF(F2051&lt;&gt;OFFSET(F2051,-1,0),OFFSET(F2051,-1,0)-OFFSET(F2051,0,-1),""))</f>
        <v/>
      </c>
      <c r="H2051" t="str">
        <f ca="1">IF(C2051=1,60*SummonTypeTable!$Q$2/OFFSET(F2051,0,-1),
IF(F2051&lt;&gt;OFFSET(F2051,-1,0),OFFSET(F2051,-1,0)/OFFSET(F2051,0,-1),""))</f>
        <v/>
      </c>
      <c r="I2051">
        <f ca="1">(60+SUMIF(OFFSET(N2051,-$C2051+1,0,$C2051),"EN",OFFSET(O2051,-$C2051+1,0,$C2051))+SUMIF(OFFSET(S2051,-$C2051+1,0,$C2051),"EN",OFFSET(T2051,-$C2051+1,0,$C2051)))*SummonTypeTable!$Q$2</f>
        <v>773.33333333333326</v>
      </c>
      <c r="J2051" t="str">
        <f ca="1">IF(C2051=1,60*SummonTypeTable!$Q$2-OFFSET(I2051,0,-4),
IF(I2051&lt;&gt;OFFSET(I2051,-1,0),OFFSET(I2051,-1,0)-OFFSET(I2051,0,-4),""))</f>
        <v/>
      </c>
      <c r="K2051" t="str">
        <f ca="1">IF(C2051=1,60*SummonTypeTable!$Q$2/OFFSET(I2051,0,-4),
IF(I2051&lt;&gt;OFFSET(I2051,-1,0),OFFSET(I2051,-1,0)/OFFSET(I2051,0,-4),""))</f>
        <v/>
      </c>
      <c r="L2051" t="str">
        <f t="shared" ca="1" si="385"/>
        <v>it</v>
      </c>
      <c r="M2051" t="s">
        <v>139</v>
      </c>
      <c r="N2051" t="s">
        <v>140</v>
      </c>
      <c r="O2051">
        <v>1</v>
      </c>
      <c r="P2051" t="str">
        <f t="shared" si="377"/>
        <v/>
      </c>
      <c r="Q2051" t="str">
        <f t="shared" ca="1" si="383"/>
        <v>cu</v>
      </c>
      <c r="R2051" t="s">
        <v>81</v>
      </c>
      <c r="S2051" t="s">
        <v>147</v>
      </c>
      <c r="T2051">
        <v>1625</v>
      </c>
      <c r="U2051" t="str">
        <f t="shared" ca="1" si="386"/>
        <v>it</v>
      </c>
      <c r="V2051" t="str">
        <f t="shared" si="378"/>
        <v>Cash_sCharacterGacha</v>
      </c>
      <c r="W2051">
        <f t="shared" si="379"/>
        <v>1</v>
      </c>
      <c r="X2051" t="str">
        <f t="shared" ca="1" si="380"/>
        <v>cu</v>
      </c>
      <c r="Y2051" t="str">
        <f t="shared" si="381"/>
        <v>GO</v>
      </c>
      <c r="Z2051">
        <f t="shared" si="382"/>
        <v>1625</v>
      </c>
    </row>
    <row r="2052" spans="1:26">
      <c r="A2052" t="str">
        <f t="shared" si="375"/>
        <v>rt7</v>
      </c>
      <c r="B2052" t="str">
        <f t="shared" si="376"/>
        <v>루틴7</v>
      </c>
      <c r="C2052">
        <v>63</v>
      </c>
      <c r="D2052">
        <v>57</v>
      </c>
      <c r="E2052">
        <f t="shared" ca="1" si="384"/>
        <v>1268</v>
      </c>
      <c r="F2052">
        <f ca="1">(60+SUMIF(OFFSET(N2052,-$C2052+1,0,$C2052),"EN",OFFSET(O2052,-$C2052+1,0,$C2052)))*SummonTypeTable!$Q$2</f>
        <v>773.33333333333326</v>
      </c>
      <c r="G2052" t="str">
        <f ca="1">IF(C2052=1,60*SummonTypeTable!$Q$2-OFFSET(F2052,0,-1),
IF(F2052&lt;&gt;OFFSET(F2052,-1,0),OFFSET(F2052,-1,0)-OFFSET(F2052,0,-1),""))</f>
        <v/>
      </c>
      <c r="H2052" t="str">
        <f ca="1">IF(C2052=1,60*SummonTypeTable!$Q$2/OFFSET(F2052,0,-1),
IF(F2052&lt;&gt;OFFSET(F2052,-1,0),OFFSET(F2052,-1,0)/OFFSET(F2052,0,-1),""))</f>
        <v/>
      </c>
      <c r="I2052">
        <f ca="1">(60+SUMIF(OFFSET(N2052,-$C2052+1,0,$C2052),"EN",OFFSET(O2052,-$C2052+1,0,$C2052))+SUMIF(OFFSET(S2052,-$C2052+1,0,$C2052),"EN",OFFSET(T2052,-$C2052+1,0,$C2052)))*SummonTypeTable!$Q$2</f>
        <v>773.33333333333326</v>
      </c>
      <c r="J2052" t="str">
        <f ca="1">IF(C2052=1,60*SummonTypeTable!$Q$2-OFFSET(I2052,0,-4),
IF(I2052&lt;&gt;OFFSET(I2052,-1,0),OFFSET(I2052,-1,0)-OFFSET(I2052,0,-4),""))</f>
        <v/>
      </c>
      <c r="K2052" t="str">
        <f ca="1">IF(C2052=1,60*SummonTypeTable!$Q$2/OFFSET(I2052,0,-4),
IF(I2052&lt;&gt;OFFSET(I2052,-1,0),OFFSET(I2052,-1,0)/OFFSET(I2052,0,-4),""))</f>
        <v/>
      </c>
      <c r="L2052" t="str">
        <f t="shared" ca="1" si="385"/>
        <v>cu</v>
      </c>
      <c r="M2052" t="s">
        <v>81</v>
      </c>
      <c r="N2052" t="s">
        <v>153</v>
      </c>
      <c r="O2052">
        <v>12</v>
      </c>
      <c r="P2052" t="str">
        <f t="shared" si="377"/>
        <v/>
      </c>
      <c r="Q2052" t="str">
        <f t="shared" ca="1" si="383"/>
        <v>cu</v>
      </c>
      <c r="R2052" t="s">
        <v>81</v>
      </c>
      <c r="S2052" t="s">
        <v>153</v>
      </c>
      <c r="T2052">
        <v>4</v>
      </c>
      <c r="U2052" t="str">
        <f t="shared" ca="1" si="386"/>
        <v>cu</v>
      </c>
      <c r="V2052" t="str">
        <f t="shared" si="378"/>
        <v>DI</v>
      </c>
      <c r="W2052">
        <f t="shared" si="379"/>
        <v>12</v>
      </c>
      <c r="X2052" t="str">
        <f t="shared" ca="1" si="380"/>
        <v>cu</v>
      </c>
      <c r="Y2052" t="str">
        <f t="shared" si="381"/>
        <v>DI</v>
      </c>
      <c r="Z2052">
        <f t="shared" si="382"/>
        <v>4</v>
      </c>
    </row>
    <row r="2053" spans="1:26">
      <c r="A2053" t="str">
        <f t="shared" si="375"/>
        <v>rt7</v>
      </c>
      <c r="B2053" t="str">
        <f t="shared" si="376"/>
        <v>루틴7</v>
      </c>
      <c r="C2053">
        <v>64</v>
      </c>
      <c r="D2053">
        <v>35</v>
      </c>
      <c r="E2053">
        <f t="shared" ca="1" si="384"/>
        <v>1303</v>
      </c>
      <c r="F2053">
        <f ca="1">(60+SUMIF(OFFSET(N2053,-$C2053+1,0,$C2053),"EN",OFFSET(O2053,-$C2053+1,0,$C2053)))*SummonTypeTable!$Q$2</f>
        <v>773.33333333333326</v>
      </c>
      <c r="G2053" t="str">
        <f ca="1">IF(C2053=1,60*SummonTypeTable!$Q$2-OFFSET(F2053,0,-1),
IF(F2053&lt;&gt;OFFSET(F2053,-1,0),OFFSET(F2053,-1,0)-OFFSET(F2053,0,-1),""))</f>
        <v/>
      </c>
      <c r="H2053" t="str">
        <f ca="1">IF(C2053=1,60*SummonTypeTable!$Q$2/OFFSET(F2053,0,-1),
IF(F2053&lt;&gt;OFFSET(F2053,-1,0),OFFSET(F2053,-1,0)/OFFSET(F2053,0,-1),""))</f>
        <v/>
      </c>
      <c r="I2053">
        <f ca="1">(60+SUMIF(OFFSET(N2053,-$C2053+1,0,$C2053),"EN",OFFSET(O2053,-$C2053+1,0,$C2053))+SUMIF(OFFSET(S2053,-$C2053+1,0,$C2053),"EN",OFFSET(T2053,-$C2053+1,0,$C2053)))*SummonTypeTable!$Q$2</f>
        <v>773.33333333333326</v>
      </c>
      <c r="J2053" t="str">
        <f ca="1">IF(C2053=1,60*SummonTypeTable!$Q$2-OFFSET(I2053,0,-4),
IF(I2053&lt;&gt;OFFSET(I2053,-1,0),OFFSET(I2053,-1,0)-OFFSET(I2053,0,-4),""))</f>
        <v/>
      </c>
      <c r="K2053" t="str">
        <f ca="1">IF(C2053=1,60*SummonTypeTable!$Q$2/OFFSET(I2053,0,-4),
IF(I2053&lt;&gt;OFFSET(I2053,-1,0),OFFSET(I2053,-1,0)/OFFSET(I2053,0,-4),""))</f>
        <v/>
      </c>
      <c r="L2053" t="str">
        <f t="shared" ca="1" si="385"/>
        <v>cu</v>
      </c>
      <c r="M2053" t="s">
        <v>81</v>
      </c>
      <c r="N2053" t="s">
        <v>147</v>
      </c>
      <c r="O2053">
        <v>3350</v>
      </c>
      <c r="P2053" t="str">
        <f t="shared" si="377"/>
        <v/>
      </c>
      <c r="Q2053" t="str">
        <f t="shared" ca="1" si="383"/>
        <v>cu</v>
      </c>
      <c r="R2053" t="s">
        <v>81</v>
      </c>
      <c r="S2053" t="s">
        <v>147</v>
      </c>
      <c r="T2053">
        <v>1675</v>
      </c>
      <c r="U2053" t="str">
        <f t="shared" ca="1" si="386"/>
        <v>cu</v>
      </c>
      <c r="V2053" t="str">
        <f t="shared" si="378"/>
        <v>GO</v>
      </c>
      <c r="W2053">
        <f t="shared" si="379"/>
        <v>3350</v>
      </c>
      <c r="X2053" t="str">
        <f t="shared" ca="1" si="380"/>
        <v>cu</v>
      </c>
      <c r="Y2053" t="str">
        <f t="shared" si="381"/>
        <v>GO</v>
      </c>
      <c r="Z2053">
        <f t="shared" si="382"/>
        <v>1675</v>
      </c>
    </row>
    <row r="2054" spans="1:26">
      <c r="A2054" t="str">
        <f t="shared" si="375"/>
        <v>rt7</v>
      </c>
      <c r="B2054" t="str">
        <f t="shared" si="376"/>
        <v>루틴7</v>
      </c>
      <c r="C2054">
        <v>65</v>
      </c>
      <c r="D2054">
        <v>55</v>
      </c>
      <c r="E2054">
        <f t="shared" ca="1" si="384"/>
        <v>1358</v>
      </c>
      <c r="F2054">
        <f ca="1">(60+SUMIF(OFFSET(N2054,-$C2054+1,0,$C2054),"EN",OFFSET(O2054,-$C2054+1,0,$C2054)))*SummonTypeTable!$Q$2</f>
        <v>773.33333333333326</v>
      </c>
      <c r="G2054" t="str">
        <f ca="1">IF(C2054=1,60*SummonTypeTable!$Q$2-OFFSET(F2054,0,-1),
IF(F2054&lt;&gt;OFFSET(F2054,-1,0),OFFSET(F2054,-1,0)-OFFSET(F2054,0,-1),""))</f>
        <v/>
      </c>
      <c r="H2054" t="str">
        <f ca="1">IF(C2054=1,60*SummonTypeTable!$Q$2/OFFSET(F2054,0,-1),
IF(F2054&lt;&gt;OFFSET(F2054,-1,0),OFFSET(F2054,-1,0)/OFFSET(F2054,0,-1),""))</f>
        <v/>
      </c>
      <c r="I2054">
        <f ca="1">(60+SUMIF(OFFSET(N2054,-$C2054+1,0,$C2054),"EN",OFFSET(O2054,-$C2054+1,0,$C2054))+SUMIF(OFFSET(S2054,-$C2054+1,0,$C2054),"EN",OFFSET(T2054,-$C2054+1,0,$C2054)))*SummonTypeTable!$Q$2</f>
        <v>773.33333333333326</v>
      </c>
      <c r="J2054" t="str">
        <f ca="1">IF(C2054=1,60*SummonTypeTable!$Q$2-OFFSET(I2054,0,-4),
IF(I2054&lt;&gt;OFFSET(I2054,-1,0),OFFSET(I2054,-1,0)-OFFSET(I2054,0,-4),""))</f>
        <v/>
      </c>
      <c r="K2054" t="str">
        <f ca="1">IF(C2054=1,60*SummonTypeTable!$Q$2/OFFSET(I2054,0,-4),
IF(I2054&lt;&gt;OFFSET(I2054,-1,0),OFFSET(I2054,-1,0)/OFFSET(I2054,0,-4),""))</f>
        <v/>
      </c>
      <c r="L2054" t="str">
        <f t="shared" ca="1" si="385"/>
        <v>it</v>
      </c>
      <c r="M2054" t="s">
        <v>139</v>
      </c>
      <c r="N2054" t="s">
        <v>138</v>
      </c>
      <c r="O2054">
        <v>2</v>
      </c>
      <c r="P2054" t="str">
        <f t="shared" si="377"/>
        <v/>
      </c>
      <c r="Q2054" t="str">
        <f t="shared" ca="1" si="383"/>
        <v>cu</v>
      </c>
      <c r="R2054" t="s">
        <v>81</v>
      </c>
      <c r="S2054" t="s">
        <v>147</v>
      </c>
      <c r="T2054">
        <v>1700</v>
      </c>
      <c r="U2054" t="str">
        <f t="shared" ca="1" si="386"/>
        <v>it</v>
      </c>
      <c r="V2054" t="str">
        <f t="shared" si="378"/>
        <v>Cash_sSpellGacha</v>
      </c>
      <c r="W2054">
        <f t="shared" si="379"/>
        <v>2</v>
      </c>
      <c r="X2054" t="str">
        <f t="shared" ca="1" si="380"/>
        <v>cu</v>
      </c>
      <c r="Y2054" t="str">
        <f t="shared" si="381"/>
        <v>GO</v>
      </c>
      <c r="Z2054">
        <f t="shared" si="382"/>
        <v>1700</v>
      </c>
    </row>
    <row r="2055" spans="1:26">
      <c r="A2055" t="str">
        <f t="shared" ref="A2055:A2118" si="387">A2054</f>
        <v>rt7</v>
      </c>
      <c r="B2055" t="str">
        <f t="shared" ref="B2055:B2118" si="388">B2054</f>
        <v>루틴7</v>
      </c>
      <c r="C2055">
        <v>66</v>
      </c>
      <c r="D2055">
        <v>12</v>
      </c>
      <c r="E2055">
        <f t="shared" ca="1" si="384"/>
        <v>1370</v>
      </c>
      <c r="F2055">
        <f ca="1">(60+SUMIF(OFFSET(N2055,-$C2055+1,0,$C2055),"EN",OFFSET(O2055,-$C2055+1,0,$C2055)))*SummonTypeTable!$Q$2</f>
        <v>773.33333333333326</v>
      </c>
      <c r="G2055" t="str">
        <f ca="1">IF(C2055=1,60*SummonTypeTable!$Q$2-OFFSET(F2055,0,-1),
IF(F2055&lt;&gt;OFFSET(F2055,-1,0),OFFSET(F2055,-1,0)-OFFSET(F2055,0,-1),""))</f>
        <v/>
      </c>
      <c r="H2055" t="str">
        <f ca="1">IF(C2055=1,60*SummonTypeTable!$Q$2/OFFSET(F2055,0,-1),
IF(F2055&lt;&gt;OFFSET(F2055,-1,0),OFFSET(F2055,-1,0)/OFFSET(F2055,0,-1),""))</f>
        <v/>
      </c>
      <c r="I2055">
        <f ca="1">(60+SUMIF(OFFSET(N2055,-$C2055+1,0,$C2055),"EN",OFFSET(O2055,-$C2055+1,0,$C2055))+SUMIF(OFFSET(S2055,-$C2055+1,0,$C2055),"EN",OFFSET(T2055,-$C2055+1,0,$C2055)))*SummonTypeTable!$Q$2</f>
        <v>773.33333333333326</v>
      </c>
      <c r="J2055" t="str">
        <f ca="1">IF(C2055=1,60*SummonTypeTable!$Q$2-OFFSET(I2055,0,-4),
IF(I2055&lt;&gt;OFFSET(I2055,-1,0),OFFSET(I2055,-1,0)-OFFSET(I2055,0,-4),""))</f>
        <v/>
      </c>
      <c r="K2055" t="str">
        <f ca="1">IF(C2055=1,60*SummonTypeTable!$Q$2/OFFSET(I2055,0,-4),
IF(I2055&lt;&gt;OFFSET(I2055,-1,0),OFFSET(I2055,-1,0)/OFFSET(I2055,0,-4),""))</f>
        <v/>
      </c>
      <c r="L2055" t="str">
        <f t="shared" ca="1" si="385"/>
        <v>cu</v>
      </c>
      <c r="M2055" t="s">
        <v>81</v>
      </c>
      <c r="N2055" t="s">
        <v>147</v>
      </c>
      <c r="O2055">
        <v>3450</v>
      </c>
      <c r="P2055" t="str">
        <f t="shared" si="377"/>
        <v/>
      </c>
      <c r="Q2055" t="str">
        <f t="shared" ca="1" si="383"/>
        <v>cu</v>
      </c>
      <c r="R2055" t="s">
        <v>81</v>
      </c>
      <c r="S2055" t="s">
        <v>147</v>
      </c>
      <c r="T2055">
        <v>1725</v>
      </c>
      <c r="U2055" t="str">
        <f t="shared" ca="1" si="386"/>
        <v>cu</v>
      </c>
      <c r="V2055" t="str">
        <f t="shared" si="378"/>
        <v>GO</v>
      </c>
      <c r="W2055">
        <f t="shared" si="379"/>
        <v>3450</v>
      </c>
      <c r="X2055" t="str">
        <f t="shared" ca="1" si="380"/>
        <v>cu</v>
      </c>
      <c r="Y2055" t="str">
        <f t="shared" si="381"/>
        <v>GO</v>
      </c>
      <c r="Z2055">
        <f t="shared" si="382"/>
        <v>1725</v>
      </c>
    </row>
    <row r="2056" spans="1:26">
      <c r="A2056" t="str">
        <f t="shared" si="387"/>
        <v>rt7</v>
      </c>
      <c r="B2056" t="str">
        <f t="shared" si="388"/>
        <v>루틴7</v>
      </c>
      <c r="C2056">
        <v>67</v>
      </c>
      <c r="D2056">
        <v>46</v>
      </c>
      <c r="E2056">
        <f t="shared" ca="1" si="384"/>
        <v>1416</v>
      </c>
      <c r="F2056">
        <f ca="1">(60+SUMIF(OFFSET(N2056,-$C2056+1,0,$C2056),"EN",OFFSET(O2056,-$C2056+1,0,$C2056)))*SummonTypeTable!$Q$2</f>
        <v>840</v>
      </c>
      <c r="G2056">
        <f ca="1">IF(C2056=1,60*SummonTypeTable!$Q$2-OFFSET(F2056,0,-1),
IF(F2056&lt;&gt;OFFSET(F2056,-1,0),OFFSET(F2056,-1,0)-OFFSET(F2056,0,-1),""))</f>
        <v>-642.66666666666674</v>
      </c>
      <c r="H2056">
        <f ca="1">IF(C2056=1,60*SummonTypeTable!$Q$2/OFFSET(F2056,0,-1),
IF(F2056&lt;&gt;OFFSET(F2056,-1,0),OFFSET(F2056,-1,0)/OFFSET(F2056,0,-1),""))</f>
        <v>0.54613935969868166</v>
      </c>
      <c r="I2056">
        <f ca="1">(60+SUMIF(OFFSET(N2056,-$C2056+1,0,$C2056),"EN",OFFSET(O2056,-$C2056+1,0,$C2056))+SUMIF(OFFSET(S2056,-$C2056+1,0,$C2056),"EN",OFFSET(T2056,-$C2056+1,0,$C2056)))*SummonTypeTable!$Q$2</f>
        <v>840</v>
      </c>
      <c r="J2056">
        <f ca="1">IF(C2056=1,60*SummonTypeTable!$Q$2-OFFSET(I2056,0,-4),
IF(I2056&lt;&gt;OFFSET(I2056,-1,0),OFFSET(I2056,-1,0)-OFFSET(I2056,0,-4),""))</f>
        <v>-642.66666666666674</v>
      </c>
      <c r="K2056">
        <f ca="1">IF(C2056=1,60*SummonTypeTable!$Q$2/OFFSET(I2056,0,-4),
IF(I2056&lt;&gt;OFFSET(I2056,-1,0),OFFSET(I2056,-1,0)/OFFSET(I2056,0,-4),""))</f>
        <v>0.54613935969868166</v>
      </c>
      <c r="L2056" t="str">
        <f t="shared" ca="1" si="385"/>
        <v>cu</v>
      </c>
      <c r="M2056" t="s">
        <v>81</v>
      </c>
      <c r="N2056" t="s">
        <v>146</v>
      </c>
      <c r="O2056">
        <v>100</v>
      </c>
      <c r="P2056" t="str">
        <f t="shared" si="377"/>
        <v>에너지너무많음</v>
      </c>
      <c r="Q2056" t="str">
        <f t="shared" ca="1" si="383"/>
        <v>cu</v>
      </c>
      <c r="R2056" t="s">
        <v>81</v>
      </c>
      <c r="S2056" t="s">
        <v>147</v>
      </c>
      <c r="T2056">
        <v>1750</v>
      </c>
      <c r="U2056" t="str">
        <f t="shared" ca="1" si="386"/>
        <v>cu</v>
      </c>
      <c r="V2056" t="str">
        <f t="shared" si="378"/>
        <v>EN</v>
      </c>
      <c r="W2056">
        <f t="shared" si="379"/>
        <v>100</v>
      </c>
      <c r="X2056" t="str">
        <f t="shared" ca="1" si="380"/>
        <v>cu</v>
      </c>
      <c r="Y2056" t="str">
        <f t="shared" si="381"/>
        <v>GO</v>
      </c>
      <c r="Z2056">
        <f t="shared" si="382"/>
        <v>1750</v>
      </c>
    </row>
    <row r="2057" spans="1:26">
      <c r="A2057" t="str">
        <f t="shared" si="387"/>
        <v>rt7</v>
      </c>
      <c r="B2057" t="str">
        <f t="shared" si="388"/>
        <v>루틴7</v>
      </c>
      <c r="C2057">
        <v>68</v>
      </c>
      <c r="D2057">
        <v>65</v>
      </c>
      <c r="E2057">
        <f t="shared" ca="1" si="384"/>
        <v>1481</v>
      </c>
      <c r="F2057">
        <f ca="1">(60+SUMIF(OFFSET(N2057,-$C2057+1,0,$C2057),"EN",OFFSET(O2057,-$C2057+1,0,$C2057)))*SummonTypeTable!$Q$2</f>
        <v>840</v>
      </c>
      <c r="G2057" t="str">
        <f ca="1">IF(C2057=1,60*SummonTypeTable!$Q$2-OFFSET(F2057,0,-1),
IF(F2057&lt;&gt;OFFSET(F2057,-1,0),OFFSET(F2057,-1,0)-OFFSET(F2057,0,-1),""))</f>
        <v/>
      </c>
      <c r="H2057" t="str">
        <f ca="1">IF(C2057=1,60*SummonTypeTable!$Q$2/OFFSET(F2057,0,-1),
IF(F2057&lt;&gt;OFFSET(F2057,-1,0),OFFSET(F2057,-1,0)/OFFSET(F2057,0,-1),""))</f>
        <v/>
      </c>
      <c r="I2057">
        <f ca="1">(60+SUMIF(OFFSET(N2057,-$C2057+1,0,$C2057),"EN",OFFSET(O2057,-$C2057+1,0,$C2057))+SUMIF(OFFSET(S2057,-$C2057+1,0,$C2057),"EN",OFFSET(T2057,-$C2057+1,0,$C2057)))*SummonTypeTable!$Q$2</f>
        <v>840</v>
      </c>
      <c r="J2057" t="str">
        <f ca="1">IF(C2057=1,60*SummonTypeTable!$Q$2-OFFSET(I2057,0,-4),
IF(I2057&lt;&gt;OFFSET(I2057,-1,0),OFFSET(I2057,-1,0)-OFFSET(I2057,0,-4),""))</f>
        <v/>
      </c>
      <c r="K2057" t="str">
        <f ca="1">IF(C2057=1,60*SummonTypeTable!$Q$2/OFFSET(I2057,0,-4),
IF(I2057&lt;&gt;OFFSET(I2057,-1,0),OFFSET(I2057,-1,0)/OFFSET(I2057,0,-4),""))</f>
        <v/>
      </c>
      <c r="L2057" t="str">
        <f t="shared" ca="1" si="385"/>
        <v>it</v>
      </c>
      <c r="M2057" t="s">
        <v>139</v>
      </c>
      <c r="N2057" t="s">
        <v>140</v>
      </c>
      <c r="O2057">
        <v>3</v>
      </c>
      <c r="P2057" t="str">
        <f t="shared" si="377"/>
        <v/>
      </c>
      <c r="Q2057" t="str">
        <f t="shared" ca="1" si="383"/>
        <v>cu</v>
      </c>
      <c r="R2057" t="s">
        <v>81</v>
      </c>
      <c r="S2057" t="s">
        <v>147</v>
      </c>
      <c r="T2057">
        <v>1775</v>
      </c>
      <c r="U2057" t="str">
        <f t="shared" ca="1" si="386"/>
        <v>it</v>
      </c>
      <c r="V2057" t="str">
        <f t="shared" si="378"/>
        <v>Cash_sCharacterGacha</v>
      </c>
      <c r="W2057">
        <f t="shared" si="379"/>
        <v>3</v>
      </c>
      <c r="X2057" t="str">
        <f t="shared" ca="1" si="380"/>
        <v>cu</v>
      </c>
      <c r="Y2057" t="str">
        <f t="shared" si="381"/>
        <v>GO</v>
      </c>
      <c r="Z2057">
        <f t="shared" si="382"/>
        <v>1775</v>
      </c>
    </row>
    <row r="2058" spans="1:26">
      <c r="A2058" t="str">
        <f t="shared" si="387"/>
        <v>rt7</v>
      </c>
      <c r="B2058" t="str">
        <f t="shared" si="388"/>
        <v>루틴7</v>
      </c>
      <c r="C2058">
        <v>69</v>
      </c>
      <c r="D2058">
        <v>35</v>
      </c>
      <c r="E2058">
        <f t="shared" ca="1" si="384"/>
        <v>1516</v>
      </c>
      <c r="F2058">
        <f ca="1">(60+SUMIF(OFFSET(N2058,-$C2058+1,0,$C2058),"EN",OFFSET(O2058,-$C2058+1,0,$C2058)))*SummonTypeTable!$Q$2</f>
        <v>840</v>
      </c>
      <c r="G2058" t="str">
        <f ca="1">IF(C2058=1,60*SummonTypeTable!$Q$2-OFFSET(F2058,0,-1),
IF(F2058&lt;&gt;OFFSET(F2058,-1,0),OFFSET(F2058,-1,0)-OFFSET(F2058,0,-1),""))</f>
        <v/>
      </c>
      <c r="H2058" t="str">
        <f ca="1">IF(C2058=1,60*SummonTypeTable!$Q$2/OFFSET(F2058,0,-1),
IF(F2058&lt;&gt;OFFSET(F2058,-1,0),OFFSET(F2058,-1,0)/OFFSET(F2058,0,-1),""))</f>
        <v/>
      </c>
      <c r="I2058">
        <f ca="1">(60+SUMIF(OFFSET(N2058,-$C2058+1,0,$C2058),"EN",OFFSET(O2058,-$C2058+1,0,$C2058))+SUMIF(OFFSET(S2058,-$C2058+1,0,$C2058),"EN",OFFSET(T2058,-$C2058+1,0,$C2058)))*SummonTypeTable!$Q$2</f>
        <v>840</v>
      </c>
      <c r="J2058" t="str">
        <f ca="1">IF(C2058=1,60*SummonTypeTable!$Q$2-OFFSET(I2058,0,-4),
IF(I2058&lt;&gt;OFFSET(I2058,-1,0),OFFSET(I2058,-1,0)-OFFSET(I2058,0,-4),""))</f>
        <v/>
      </c>
      <c r="K2058" t="str">
        <f ca="1">IF(C2058=1,60*SummonTypeTable!$Q$2/OFFSET(I2058,0,-4),
IF(I2058&lt;&gt;OFFSET(I2058,-1,0),OFFSET(I2058,-1,0)/OFFSET(I2058,0,-4),""))</f>
        <v/>
      </c>
      <c r="L2058" t="str">
        <f t="shared" ca="1" si="385"/>
        <v>cu</v>
      </c>
      <c r="M2058" t="s">
        <v>81</v>
      </c>
      <c r="N2058" t="s">
        <v>147</v>
      </c>
      <c r="O2058">
        <v>3600</v>
      </c>
      <c r="P2058" t="str">
        <f t="shared" si="377"/>
        <v/>
      </c>
      <c r="Q2058" t="str">
        <f t="shared" ca="1" si="383"/>
        <v>cu</v>
      </c>
      <c r="R2058" t="s">
        <v>81</v>
      </c>
      <c r="S2058" t="s">
        <v>147</v>
      </c>
      <c r="T2058">
        <v>1800</v>
      </c>
      <c r="U2058" t="str">
        <f t="shared" ca="1" si="386"/>
        <v>cu</v>
      </c>
      <c r="V2058" t="str">
        <f t="shared" si="378"/>
        <v>GO</v>
      </c>
      <c r="W2058">
        <f t="shared" si="379"/>
        <v>3600</v>
      </c>
      <c r="X2058" t="str">
        <f t="shared" ca="1" si="380"/>
        <v>cu</v>
      </c>
      <c r="Y2058" t="str">
        <f t="shared" si="381"/>
        <v>GO</v>
      </c>
      <c r="Z2058">
        <f t="shared" si="382"/>
        <v>1800</v>
      </c>
    </row>
    <row r="2059" spans="1:26">
      <c r="A2059" t="str">
        <f t="shared" si="387"/>
        <v>rt7</v>
      </c>
      <c r="B2059" t="str">
        <f t="shared" si="388"/>
        <v>루틴7</v>
      </c>
      <c r="C2059">
        <v>70</v>
      </c>
      <c r="D2059">
        <v>60</v>
      </c>
      <c r="E2059">
        <f t="shared" ca="1" si="384"/>
        <v>1576</v>
      </c>
      <c r="F2059">
        <f ca="1">(60+SUMIF(OFFSET(N2059,-$C2059+1,0,$C2059),"EN",OFFSET(O2059,-$C2059+1,0,$C2059)))*SummonTypeTable!$Q$2</f>
        <v>916.66666666666663</v>
      </c>
      <c r="G2059">
        <f ca="1">IF(C2059=1,60*SummonTypeTable!$Q$2-OFFSET(F2059,0,-1),
IF(F2059&lt;&gt;OFFSET(F2059,-1,0),OFFSET(F2059,-1,0)-OFFSET(F2059,0,-1),""))</f>
        <v>-736</v>
      </c>
      <c r="H2059">
        <f ca="1">IF(C2059=1,60*SummonTypeTable!$Q$2/OFFSET(F2059,0,-1),
IF(F2059&lt;&gt;OFFSET(F2059,-1,0),OFFSET(F2059,-1,0)/OFFSET(F2059,0,-1),""))</f>
        <v>0.53299492385786806</v>
      </c>
      <c r="I2059">
        <f ca="1">(60+SUMIF(OFFSET(N2059,-$C2059+1,0,$C2059),"EN",OFFSET(O2059,-$C2059+1,0,$C2059))+SUMIF(OFFSET(S2059,-$C2059+1,0,$C2059),"EN",OFFSET(T2059,-$C2059+1,0,$C2059)))*SummonTypeTable!$Q$2</f>
        <v>916.66666666666663</v>
      </c>
      <c r="J2059">
        <f ca="1">IF(C2059=1,60*SummonTypeTable!$Q$2-OFFSET(I2059,0,-4),
IF(I2059&lt;&gt;OFFSET(I2059,-1,0),OFFSET(I2059,-1,0)-OFFSET(I2059,0,-4),""))</f>
        <v>-736</v>
      </c>
      <c r="K2059">
        <f ca="1">IF(C2059=1,60*SummonTypeTable!$Q$2/OFFSET(I2059,0,-4),
IF(I2059&lt;&gt;OFFSET(I2059,-1,0),OFFSET(I2059,-1,0)/OFFSET(I2059,0,-4),""))</f>
        <v>0.53299492385786806</v>
      </c>
      <c r="L2059" t="str">
        <f t="shared" ca="1" si="385"/>
        <v>cu</v>
      </c>
      <c r="M2059" t="s">
        <v>81</v>
      </c>
      <c r="N2059" t="s">
        <v>146</v>
      </c>
      <c r="O2059">
        <v>115</v>
      </c>
      <c r="P2059" t="str">
        <f t="shared" si="377"/>
        <v>에너지너무많음</v>
      </c>
      <c r="Q2059" t="str">
        <f t="shared" ca="1" si="383"/>
        <v>cu</v>
      </c>
      <c r="R2059" t="s">
        <v>81</v>
      </c>
      <c r="S2059" t="s">
        <v>147</v>
      </c>
      <c r="T2059">
        <v>1825</v>
      </c>
      <c r="U2059" t="str">
        <f t="shared" ca="1" si="386"/>
        <v>cu</v>
      </c>
      <c r="V2059" t="str">
        <f t="shared" si="378"/>
        <v>EN</v>
      </c>
      <c r="W2059">
        <f t="shared" si="379"/>
        <v>115</v>
      </c>
      <c r="X2059" t="str">
        <f t="shared" ca="1" si="380"/>
        <v>cu</v>
      </c>
      <c r="Y2059" t="str">
        <f t="shared" si="381"/>
        <v>GO</v>
      </c>
      <c r="Z2059">
        <f t="shared" si="382"/>
        <v>1825</v>
      </c>
    </row>
    <row r="2060" spans="1:26">
      <c r="A2060" t="str">
        <f t="shared" si="387"/>
        <v>rt7</v>
      </c>
      <c r="B2060" t="str">
        <f t="shared" si="388"/>
        <v>루틴7</v>
      </c>
      <c r="C2060">
        <v>71</v>
      </c>
      <c r="D2060">
        <v>72</v>
      </c>
      <c r="E2060">
        <f t="shared" ca="1" si="384"/>
        <v>1648</v>
      </c>
      <c r="F2060">
        <f ca="1">(60+SUMIF(OFFSET(N2060,-$C2060+1,0,$C2060),"EN",OFFSET(O2060,-$C2060+1,0,$C2060)))*SummonTypeTable!$Q$2</f>
        <v>916.66666666666663</v>
      </c>
      <c r="G2060" t="str">
        <f ca="1">IF(C2060=1,60*SummonTypeTable!$Q$2-OFFSET(F2060,0,-1),
IF(F2060&lt;&gt;OFFSET(F2060,-1,0),OFFSET(F2060,-1,0)-OFFSET(F2060,0,-1),""))</f>
        <v/>
      </c>
      <c r="H2060" t="str">
        <f ca="1">IF(C2060=1,60*SummonTypeTable!$Q$2/OFFSET(F2060,0,-1),
IF(F2060&lt;&gt;OFFSET(F2060,-1,0),OFFSET(F2060,-1,0)/OFFSET(F2060,0,-1),""))</f>
        <v/>
      </c>
      <c r="I2060">
        <f ca="1">(60+SUMIF(OFFSET(N2060,-$C2060+1,0,$C2060),"EN",OFFSET(O2060,-$C2060+1,0,$C2060))+SUMIF(OFFSET(S2060,-$C2060+1,0,$C2060),"EN",OFFSET(T2060,-$C2060+1,0,$C2060)))*SummonTypeTable!$Q$2</f>
        <v>916.66666666666663</v>
      </c>
      <c r="J2060" t="str">
        <f ca="1">IF(C2060=1,60*SummonTypeTable!$Q$2-OFFSET(I2060,0,-4),
IF(I2060&lt;&gt;OFFSET(I2060,-1,0),OFFSET(I2060,-1,0)-OFFSET(I2060,0,-4),""))</f>
        <v/>
      </c>
      <c r="K2060" t="str">
        <f ca="1">IF(C2060=1,60*SummonTypeTable!$Q$2/OFFSET(I2060,0,-4),
IF(I2060&lt;&gt;OFFSET(I2060,-1,0),OFFSET(I2060,-1,0)/OFFSET(I2060,0,-4),""))</f>
        <v/>
      </c>
      <c r="L2060" t="str">
        <f t="shared" ca="1" si="385"/>
        <v>it</v>
      </c>
      <c r="M2060" t="s">
        <v>139</v>
      </c>
      <c r="N2060" t="s">
        <v>158</v>
      </c>
      <c r="O2060">
        <v>1</v>
      </c>
      <c r="P2060" t="str">
        <f t="shared" ref="P2060:P2123" si="389">IF(M2060="장비1상자",
  IF(OR(N2060&gt;3,O2060&gt;5),"장비이상",""),
IF(N2060="GO",
  IF(O2060&lt;100,"골드이상",""),
IF(N2060="EN",
  IF(O2060&gt;29,"에너지너무많음",
  IF(O2060&gt;9,"에너지다소많음","")),"")))</f>
        <v/>
      </c>
      <c r="Q2060" t="str">
        <f t="shared" ca="1" si="383"/>
        <v>cu</v>
      </c>
      <c r="R2060" t="s">
        <v>81</v>
      </c>
      <c r="S2060" t="s">
        <v>147</v>
      </c>
      <c r="T2060">
        <v>1850</v>
      </c>
      <c r="U2060" t="str">
        <f t="shared" ca="1" si="386"/>
        <v>it</v>
      </c>
      <c r="V2060" t="str">
        <f t="shared" ref="V2060:V2123" si="390">IF(LEN(N2060)=0,"",N2060)</f>
        <v>Cash_sEquipGacha</v>
      </c>
      <c r="W2060">
        <f t="shared" ref="W2060:W2123" si="391">IF(LEN(O2060)=0,"",O2060)</f>
        <v>1</v>
      </c>
      <c r="X2060" t="str">
        <f t="shared" ref="X2060:X2123" ca="1" si="392">IF(LEN(Q2060)=0,"",Q2060)</f>
        <v>cu</v>
      </c>
      <c r="Y2060" t="str">
        <f t="shared" ref="Y2060:Y2123" si="393">IF(LEN(S2060)=0,"",S2060)</f>
        <v>GO</v>
      </c>
      <c r="Z2060">
        <f t="shared" ref="Z2060:Z2123" si="394">IF(LEN(T2060)=0,"",T2060)</f>
        <v>1850</v>
      </c>
    </row>
    <row r="2061" spans="1:26">
      <c r="A2061" t="str">
        <f t="shared" si="387"/>
        <v>rt7</v>
      </c>
      <c r="B2061" t="str">
        <f t="shared" si="388"/>
        <v>루틴7</v>
      </c>
      <c r="C2061">
        <v>72</v>
      </c>
      <c r="D2061">
        <v>88</v>
      </c>
      <c r="E2061">
        <f t="shared" ca="1" si="384"/>
        <v>1736</v>
      </c>
      <c r="F2061">
        <f ca="1">(60+SUMIF(OFFSET(N2061,-$C2061+1,0,$C2061),"EN",OFFSET(O2061,-$C2061+1,0,$C2061)))*SummonTypeTable!$Q$2</f>
        <v>916.66666666666663</v>
      </c>
      <c r="G2061" t="str">
        <f ca="1">IF(C2061=1,60*SummonTypeTable!$Q$2-OFFSET(F2061,0,-1),
IF(F2061&lt;&gt;OFFSET(F2061,-1,0),OFFSET(F2061,-1,0)-OFFSET(F2061,0,-1),""))</f>
        <v/>
      </c>
      <c r="H2061" t="str">
        <f ca="1">IF(C2061=1,60*SummonTypeTable!$Q$2/OFFSET(F2061,0,-1),
IF(F2061&lt;&gt;OFFSET(F2061,-1,0),OFFSET(F2061,-1,0)/OFFSET(F2061,0,-1),""))</f>
        <v/>
      </c>
      <c r="I2061">
        <f ca="1">(60+SUMIF(OFFSET(N2061,-$C2061+1,0,$C2061),"EN",OFFSET(O2061,-$C2061+1,0,$C2061))+SUMIF(OFFSET(S2061,-$C2061+1,0,$C2061),"EN",OFFSET(T2061,-$C2061+1,0,$C2061)))*SummonTypeTable!$Q$2</f>
        <v>916.66666666666663</v>
      </c>
      <c r="J2061" t="str">
        <f ca="1">IF(C2061=1,60*SummonTypeTable!$Q$2-OFFSET(I2061,0,-4),
IF(I2061&lt;&gt;OFFSET(I2061,-1,0),OFFSET(I2061,-1,0)-OFFSET(I2061,0,-4),""))</f>
        <v/>
      </c>
      <c r="K2061" t="str">
        <f ca="1">IF(C2061=1,60*SummonTypeTable!$Q$2/OFFSET(I2061,0,-4),
IF(I2061&lt;&gt;OFFSET(I2061,-1,0),OFFSET(I2061,-1,0)/OFFSET(I2061,0,-4),""))</f>
        <v/>
      </c>
      <c r="L2061" t="str">
        <f t="shared" ca="1" si="385"/>
        <v>cu</v>
      </c>
      <c r="M2061" t="s">
        <v>81</v>
      </c>
      <c r="N2061" t="s">
        <v>147</v>
      </c>
      <c r="O2061">
        <v>3750</v>
      </c>
      <c r="P2061" t="str">
        <f t="shared" si="389"/>
        <v/>
      </c>
      <c r="Q2061" t="str">
        <f t="shared" ca="1" si="383"/>
        <v>cu</v>
      </c>
      <c r="R2061" t="s">
        <v>81</v>
      </c>
      <c r="S2061" t="s">
        <v>147</v>
      </c>
      <c r="T2061">
        <v>1875</v>
      </c>
      <c r="U2061" t="str">
        <f t="shared" ca="1" si="386"/>
        <v>cu</v>
      </c>
      <c r="V2061" t="str">
        <f t="shared" si="390"/>
        <v>GO</v>
      </c>
      <c r="W2061">
        <f t="shared" si="391"/>
        <v>3750</v>
      </c>
      <c r="X2061" t="str">
        <f t="shared" ca="1" si="392"/>
        <v>cu</v>
      </c>
      <c r="Y2061" t="str">
        <f t="shared" si="393"/>
        <v>GO</v>
      </c>
      <c r="Z2061">
        <f t="shared" si="394"/>
        <v>1875</v>
      </c>
    </row>
    <row r="2062" spans="1:26">
      <c r="A2062" t="str">
        <f t="shared" si="387"/>
        <v>rt7</v>
      </c>
      <c r="B2062" t="str">
        <f t="shared" si="388"/>
        <v>루틴7</v>
      </c>
      <c r="C2062">
        <v>73</v>
      </c>
      <c r="D2062">
        <v>12</v>
      </c>
      <c r="E2062">
        <f t="shared" ca="1" si="384"/>
        <v>1748</v>
      </c>
      <c r="F2062">
        <f ca="1">(60+SUMIF(OFFSET(N2062,-$C2062+1,0,$C2062),"EN",OFFSET(O2062,-$C2062+1,0,$C2062)))*SummonTypeTable!$Q$2</f>
        <v>1003.3333333333333</v>
      </c>
      <c r="G2062">
        <f ca="1">IF(C2062=1,60*SummonTypeTable!$Q$2-OFFSET(F2062,0,-1),
IF(F2062&lt;&gt;OFFSET(F2062,-1,0),OFFSET(F2062,-1,0)-OFFSET(F2062,0,-1),""))</f>
        <v>-831.33333333333337</v>
      </c>
      <c r="H2062">
        <f ca="1">IF(C2062=1,60*SummonTypeTable!$Q$2/OFFSET(F2062,0,-1),
IF(F2062&lt;&gt;OFFSET(F2062,-1,0),OFFSET(F2062,-1,0)/OFFSET(F2062,0,-1),""))</f>
        <v>0.52440884820747524</v>
      </c>
      <c r="I2062">
        <f ca="1">(60+SUMIF(OFFSET(N2062,-$C2062+1,0,$C2062),"EN",OFFSET(O2062,-$C2062+1,0,$C2062))+SUMIF(OFFSET(S2062,-$C2062+1,0,$C2062),"EN",OFFSET(T2062,-$C2062+1,0,$C2062)))*SummonTypeTable!$Q$2</f>
        <v>1003.3333333333333</v>
      </c>
      <c r="J2062">
        <f ca="1">IF(C2062=1,60*SummonTypeTable!$Q$2-OFFSET(I2062,0,-4),
IF(I2062&lt;&gt;OFFSET(I2062,-1,0),OFFSET(I2062,-1,0)-OFFSET(I2062,0,-4),""))</f>
        <v>-831.33333333333337</v>
      </c>
      <c r="K2062">
        <f ca="1">IF(C2062=1,60*SummonTypeTable!$Q$2/OFFSET(I2062,0,-4),
IF(I2062&lt;&gt;OFFSET(I2062,-1,0),OFFSET(I2062,-1,0)/OFFSET(I2062,0,-4),""))</f>
        <v>0.52440884820747524</v>
      </c>
      <c r="L2062" t="str">
        <f t="shared" ca="1" si="385"/>
        <v>cu</v>
      </c>
      <c r="M2062" t="s">
        <v>81</v>
      </c>
      <c r="N2062" t="s">
        <v>146</v>
      </c>
      <c r="O2062">
        <v>130</v>
      </c>
      <c r="P2062" t="str">
        <f t="shared" si="389"/>
        <v>에너지너무많음</v>
      </c>
      <c r="Q2062" t="str">
        <f t="shared" ca="1" si="383"/>
        <v>cu</v>
      </c>
      <c r="R2062" t="s">
        <v>81</v>
      </c>
      <c r="S2062" t="s">
        <v>147</v>
      </c>
      <c r="T2062">
        <v>1900</v>
      </c>
      <c r="U2062" t="str">
        <f t="shared" ca="1" si="386"/>
        <v>cu</v>
      </c>
      <c r="V2062" t="str">
        <f t="shared" si="390"/>
        <v>EN</v>
      </c>
      <c r="W2062">
        <f t="shared" si="391"/>
        <v>130</v>
      </c>
      <c r="X2062" t="str">
        <f t="shared" ca="1" si="392"/>
        <v>cu</v>
      </c>
      <c r="Y2062" t="str">
        <f t="shared" si="393"/>
        <v>GO</v>
      </c>
      <c r="Z2062">
        <f t="shared" si="394"/>
        <v>1900</v>
      </c>
    </row>
    <row r="2063" spans="1:26">
      <c r="A2063" t="str">
        <f t="shared" si="387"/>
        <v>rt7</v>
      </c>
      <c r="B2063" t="str">
        <f t="shared" si="388"/>
        <v>루틴7</v>
      </c>
      <c r="C2063">
        <v>74</v>
      </c>
      <c r="D2063">
        <v>32</v>
      </c>
      <c r="E2063">
        <f t="shared" ca="1" si="384"/>
        <v>1780</v>
      </c>
      <c r="F2063">
        <f ca="1">(60+SUMIF(OFFSET(N2063,-$C2063+1,0,$C2063),"EN",OFFSET(O2063,-$C2063+1,0,$C2063)))*SummonTypeTable!$Q$2</f>
        <v>1003.3333333333333</v>
      </c>
      <c r="G2063" t="str">
        <f ca="1">IF(C2063=1,60*SummonTypeTable!$Q$2-OFFSET(F2063,0,-1),
IF(F2063&lt;&gt;OFFSET(F2063,-1,0),OFFSET(F2063,-1,0)-OFFSET(F2063,0,-1),""))</f>
        <v/>
      </c>
      <c r="H2063" t="str">
        <f ca="1">IF(C2063=1,60*SummonTypeTable!$Q$2/OFFSET(F2063,0,-1),
IF(F2063&lt;&gt;OFFSET(F2063,-1,0),OFFSET(F2063,-1,0)/OFFSET(F2063,0,-1),""))</f>
        <v/>
      </c>
      <c r="I2063">
        <f ca="1">(60+SUMIF(OFFSET(N2063,-$C2063+1,0,$C2063),"EN",OFFSET(O2063,-$C2063+1,0,$C2063))+SUMIF(OFFSET(S2063,-$C2063+1,0,$C2063),"EN",OFFSET(T2063,-$C2063+1,0,$C2063)))*SummonTypeTable!$Q$2</f>
        <v>1003.3333333333333</v>
      </c>
      <c r="J2063" t="str">
        <f ca="1">IF(C2063=1,60*SummonTypeTable!$Q$2-OFFSET(I2063,0,-4),
IF(I2063&lt;&gt;OFFSET(I2063,-1,0),OFFSET(I2063,-1,0)-OFFSET(I2063,0,-4),""))</f>
        <v/>
      </c>
      <c r="K2063" t="str">
        <f ca="1">IF(C2063=1,60*SummonTypeTable!$Q$2/OFFSET(I2063,0,-4),
IF(I2063&lt;&gt;OFFSET(I2063,-1,0),OFFSET(I2063,-1,0)/OFFSET(I2063,0,-4),""))</f>
        <v/>
      </c>
      <c r="L2063" t="str">
        <f t="shared" ca="1" si="385"/>
        <v>it</v>
      </c>
      <c r="M2063" t="s">
        <v>139</v>
      </c>
      <c r="N2063" t="s">
        <v>140</v>
      </c>
      <c r="O2063">
        <v>1</v>
      </c>
      <c r="P2063" t="str">
        <f t="shared" si="389"/>
        <v/>
      </c>
      <c r="Q2063" t="str">
        <f t="shared" ca="1" si="383"/>
        <v>cu</v>
      </c>
      <c r="R2063" t="s">
        <v>81</v>
      </c>
      <c r="S2063" t="s">
        <v>147</v>
      </c>
      <c r="T2063">
        <v>1925</v>
      </c>
      <c r="U2063" t="str">
        <f t="shared" ca="1" si="386"/>
        <v>it</v>
      </c>
      <c r="V2063" t="str">
        <f t="shared" si="390"/>
        <v>Cash_sCharacterGacha</v>
      </c>
      <c r="W2063">
        <f t="shared" si="391"/>
        <v>1</v>
      </c>
      <c r="X2063" t="str">
        <f t="shared" ca="1" si="392"/>
        <v>cu</v>
      </c>
      <c r="Y2063" t="str">
        <f t="shared" si="393"/>
        <v>GO</v>
      </c>
      <c r="Z2063">
        <f t="shared" si="394"/>
        <v>1925</v>
      </c>
    </row>
    <row r="2064" spans="1:26">
      <c r="A2064" t="str">
        <f t="shared" si="387"/>
        <v>rt7</v>
      </c>
      <c r="B2064" t="str">
        <f t="shared" si="388"/>
        <v>루틴7</v>
      </c>
      <c r="C2064">
        <v>75</v>
      </c>
      <c r="D2064">
        <v>40</v>
      </c>
      <c r="E2064">
        <f t="shared" ca="1" si="384"/>
        <v>1820</v>
      </c>
      <c r="F2064">
        <f ca="1">(60+SUMIF(OFFSET(N2064,-$C2064+1,0,$C2064),"EN",OFFSET(O2064,-$C2064+1,0,$C2064)))*SummonTypeTable!$Q$2</f>
        <v>1003.3333333333333</v>
      </c>
      <c r="G2064" t="str">
        <f ca="1">IF(C2064=1,60*SummonTypeTable!$Q$2-OFFSET(F2064,0,-1),
IF(F2064&lt;&gt;OFFSET(F2064,-1,0),OFFSET(F2064,-1,0)-OFFSET(F2064,0,-1),""))</f>
        <v/>
      </c>
      <c r="H2064" t="str">
        <f ca="1">IF(C2064=1,60*SummonTypeTable!$Q$2/OFFSET(F2064,0,-1),
IF(F2064&lt;&gt;OFFSET(F2064,-1,0),OFFSET(F2064,-1,0)/OFFSET(F2064,0,-1),""))</f>
        <v/>
      </c>
      <c r="I2064">
        <f ca="1">(60+SUMIF(OFFSET(N2064,-$C2064+1,0,$C2064),"EN",OFFSET(O2064,-$C2064+1,0,$C2064))+SUMIF(OFFSET(S2064,-$C2064+1,0,$C2064),"EN",OFFSET(T2064,-$C2064+1,0,$C2064)))*SummonTypeTable!$Q$2</f>
        <v>1003.3333333333333</v>
      </c>
      <c r="J2064" t="str">
        <f ca="1">IF(C2064=1,60*SummonTypeTable!$Q$2-OFFSET(I2064,0,-4),
IF(I2064&lt;&gt;OFFSET(I2064,-1,0),OFFSET(I2064,-1,0)-OFFSET(I2064,0,-4),""))</f>
        <v/>
      </c>
      <c r="K2064" t="str">
        <f ca="1">IF(C2064=1,60*SummonTypeTable!$Q$2/OFFSET(I2064,0,-4),
IF(I2064&lt;&gt;OFFSET(I2064,-1,0),OFFSET(I2064,-1,0)/OFFSET(I2064,0,-4),""))</f>
        <v/>
      </c>
      <c r="L2064" t="str">
        <f t="shared" ca="1" si="385"/>
        <v>cu</v>
      </c>
      <c r="M2064" t="s">
        <v>81</v>
      </c>
      <c r="N2064" t="s">
        <v>147</v>
      </c>
      <c r="O2064">
        <v>3900</v>
      </c>
      <c r="P2064" t="str">
        <f t="shared" si="389"/>
        <v/>
      </c>
      <c r="Q2064" t="str">
        <f t="shared" ca="1" si="383"/>
        <v>cu</v>
      </c>
      <c r="R2064" t="s">
        <v>81</v>
      </c>
      <c r="S2064" t="s">
        <v>147</v>
      </c>
      <c r="T2064">
        <v>1950</v>
      </c>
      <c r="U2064" t="str">
        <f t="shared" ca="1" si="386"/>
        <v>cu</v>
      </c>
      <c r="V2064" t="str">
        <f t="shared" si="390"/>
        <v>GO</v>
      </c>
      <c r="W2064">
        <f t="shared" si="391"/>
        <v>3900</v>
      </c>
      <c r="X2064" t="str">
        <f t="shared" ca="1" si="392"/>
        <v>cu</v>
      </c>
      <c r="Y2064" t="str">
        <f t="shared" si="393"/>
        <v>GO</v>
      </c>
      <c r="Z2064">
        <f t="shared" si="394"/>
        <v>1950</v>
      </c>
    </row>
    <row r="2065" spans="1:26">
      <c r="A2065" t="str">
        <f t="shared" si="387"/>
        <v>rt7</v>
      </c>
      <c r="B2065" t="str">
        <f t="shared" si="388"/>
        <v>루틴7</v>
      </c>
      <c r="C2065">
        <v>76</v>
      </c>
      <c r="D2065">
        <v>52</v>
      </c>
      <c r="E2065">
        <f t="shared" ca="1" si="384"/>
        <v>1872</v>
      </c>
      <c r="F2065">
        <f ca="1">(60+SUMIF(OFFSET(N2065,-$C2065+1,0,$C2065),"EN",OFFSET(O2065,-$C2065+1,0,$C2065)))*SummonTypeTable!$Q$2</f>
        <v>1003.3333333333333</v>
      </c>
      <c r="G2065" t="str">
        <f ca="1">IF(C2065=1,60*SummonTypeTable!$Q$2-OFFSET(F2065,0,-1),
IF(F2065&lt;&gt;OFFSET(F2065,-1,0),OFFSET(F2065,-1,0)-OFFSET(F2065,0,-1),""))</f>
        <v/>
      </c>
      <c r="H2065" t="str">
        <f ca="1">IF(C2065=1,60*SummonTypeTable!$Q$2/OFFSET(F2065,0,-1),
IF(F2065&lt;&gt;OFFSET(F2065,-1,0),OFFSET(F2065,-1,0)/OFFSET(F2065,0,-1),""))</f>
        <v/>
      </c>
      <c r="I2065">
        <f ca="1">(60+SUMIF(OFFSET(N2065,-$C2065+1,0,$C2065),"EN",OFFSET(O2065,-$C2065+1,0,$C2065))+SUMIF(OFFSET(S2065,-$C2065+1,0,$C2065),"EN",OFFSET(T2065,-$C2065+1,0,$C2065)))*SummonTypeTable!$Q$2</f>
        <v>1003.3333333333333</v>
      </c>
      <c r="J2065" t="str">
        <f ca="1">IF(C2065=1,60*SummonTypeTable!$Q$2-OFFSET(I2065,0,-4),
IF(I2065&lt;&gt;OFFSET(I2065,-1,0),OFFSET(I2065,-1,0)-OFFSET(I2065,0,-4),""))</f>
        <v/>
      </c>
      <c r="K2065" t="str">
        <f ca="1">IF(C2065=1,60*SummonTypeTable!$Q$2/OFFSET(I2065,0,-4),
IF(I2065&lt;&gt;OFFSET(I2065,-1,0),OFFSET(I2065,-1,0)/OFFSET(I2065,0,-4),""))</f>
        <v/>
      </c>
      <c r="L2065" t="str">
        <f t="shared" ca="1" si="385"/>
        <v>it</v>
      </c>
      <c r="M2065" t="s">
        <v>139</v>
      </c>
      <c r="N2065" t="s">
        <v>138</v>
      </c>
      <c r="O2065">
        <v>1</v>
      </c>
      <c r="P2065" t="str">
        <f t="shared" si="389"/>
        <v/>
      </c>
      <c r="Q2065" t="str">
        <f t="shared" ca="1" si="383"/>
        <v>cu</v>
      </c>
      <c r="R2065" t="s">
        <v>81</v>
      </c>
      <c r="S2065" t="s">
        <v>147</v>
      </c>
      <c r="T2065">
        <v>1975</v>
      </c>
      <c r="U2065" t="str">
        <f t="shared" ca="1" si="386"/>
        <v>it</v>
      </c>
      <c r="V2065" t="str">
        <f t="shared" si="390"/>
        <v>Cash_sSpellGacha</v>
      </c>
      <c r="W2065">
        <f t="shared" si="391"/>
        <v>1</v>
      </c>
      <c r="X2065" t="str">
        <f t="shared" ca="1" si="392"/>
        <v>cu</v>
      </c>
      <c r="Y2065" t="str">
        <f t="shared" si="393"/>
        <v>GO</v>
      </c>
      <c r="Z2065">
        <f t="shared" si="394"/>
        <v>1975</v>
      </c>
    </row>
    <row r="2066" spans="1:26">
      <c r="A2066" t="str">
        <f t="shared" si="387"/>
        <v>rt7</v>
      </c>
      <c r="B2066" t="str">
        <f t="shared" si="388"/>
        <v>루틴7</v>
      </c>
      <c r="C2066">
        <v>77</v>
      </c>
      <c r="D2066">
        <v>12</v>
      </c>
      <c r="E2066">
        <f t="shared" ca="1" si="384"/>
        <v>1884</v>
      </c>
      <c r="F2066">
        <f ca="1">(60+SUMIF(OFFSET(N2066,-$C2066+1,0,$C2066),"EN",OFFSET(O2066,-$C2066+1,0,$C2066)))*SummonTypeTable!$Q$2</f>
        <v>1003.3333333333333</v>
      </c>
      <c r="G2066" t="str">
        <f ca="1">IF(C2066=1,60*SummonTypeTable!$Q$2-OFFSET(F2066,0,-1),
IF(F2066&lt;&gt;OFFSET(F2066,-1,0),OFFSET(F2066,-1,0)-OFFSET(F2066,0,-1),""))</f>
        <v/>
      </c>
      <c r="H2066" t="str">
        <f ca="1">IF(C2066=1,60*SummonTypeTable!$Q$2/OFFSET(F2066,0,-1),
IF(F2066&lt;&gt;OFFSET(F2066,-1,0),OFFSET(F2066,-1,0)/OFFSET(F2066,0,-1),""))</f>
        <v/>
      </c>
      <c r="I2066">
        <f ca="1">(60+SUMIF(OFFSET(N2066,-$C2066+1,0,$C2066),"EN",OFFSET(O2066,-$C2066+1,0,$C2066))+SUMIF(OFFSET(S2066,-$C2066+1,0,$C2066),"EN",OFFSET(T2066,-$C2066+1,0,$C2066)))*SummonTypeTable!$Q$2</f>
        <v>1003.3333333333333</v>
      </c>
      <c r="J2066" t="str">
        <f ca="1">IF(C2066=1,60*SummonTypeTable!$Q$2-OFFSET(I2066,0,-4),
IF(I2066&lt;&gt;OFFSET(I2066,-1,0),OFFSET(I2066,-1,0)-OFFSET(I2066,0,-4),""))</f>
        <v/>
      </c>
      <c r="K2066" t="str">
        <f ca="1">IF(C2066=1,60*SummonTypeTable!$Q$2/OFFSET(I2066,0,-4),
IF(I2066&lt;&gt;OFFSET(I2066,-1,0),OFFSET(I2066,-1,0)/OFFSET(I2066,0,-4),""))</f>
        <v/>
      </c>
      <c r="L2066" t="str">
        <f t="shared" ca="1" si="385"/>
        <v>cu</v>
      </c>
      <c r="M2066" t="s">
        <v>81</v>
      </c>
      <c r="N2066" t="s">
        <v>147</v>
      </c>
      <c r="O2066">
        <v>4000</v>
      </c>
      <c r="P2066" t="str">
        <f t="shared" si="389"/>
        <v/>
      </c>
      <c r="Q2066" t="str">
        <f t="shared" ca="1" si="383"/>
        <v>cu</v>
      </c>
      <c r="R2066" t="s">
        <v>81</v>
      </c>
      <c r="S2066" t="s">
        <v>147</v>
      </c>
      <c r="T2066">
        <v>2000</v>
      </c>
      <c r="U2066" t="str">
        <f t="shared" ca="1" si="386"/>
        <v>cu</v>
      </c>
      <c r="V2066" t="str">
        <f t="shared" si="390"/>
        <v>GO</v>
      </c>
      <c r="W2066">
        <f t="shared" si="391"/>
        <v>4000</v>
      </c>
      <c r="X2066" t="str">
        <f t="shared" ca="1" si="392"/>
        <v>cu</v>
      </c>
      <c r="Y2066" t="str">
        <f t="shared" si="393"/>
        <v>GO</v>
      </c>
      <c r="Z2066">
        <f t="shared" si="394"/>
        <v>2000</v>
      </c>
    </row>
    <row r="2067" spans="1:26">
      <c r="A2067" t="str">
        <f t="shared" si="387"/>
        <v>rt7</v>
      </c>
      <c r="B2067" t="str">
        <f t="shared" si="388"/>
        <v>루틴7</v>
      </c>
      <c r="C2067">
        <v>78</v>
      </c>
      <c r="D2067">
        <v>48</v>
      </c>
      <c r="E2067">
        <f t="shared" ca="1" si="384"/>
        <v>1932</v>
      </c>
      <c r="F2067">
        <f ca="1">(60+SUMIF(OFFSET(N2067,-$C2067+1,0,$C2067),"EN",OFFSET(O2067,-$C2067+1,0,$C2067)))*SummonTypeTable!$Q$2</f>
        <v>1100</v>
      </c>
      <c r="G2067">
        <f ca="1">IF(C2067=1,60*SummonTypeTable!$Q$2-OFFSET(F2067,0,-1),
IF(F2067&lt;&gt;OFFSET(F2067,-1,0),OFFSET(F2067,-1,0)-OFFSET(F2067,0,-1),""))</f>
        <v>-928.66666666666674</v>
      </c>
      <c r="H2067">
        <f ca="1">IF(C2067=1,60*SummonTypeTable!$Q$2/OFFSET(F2067,0,-1),
IF(F2067&lt;&gt;OFFSET(F2067,-1,0),OFFSET(F2067,-1,0)/OFFSET(F2067,0,-1),""))</f>
        <v>0.51932367149758452</v>
      </c>
      <c r="I2067">
        <f ca="1">(60+SUMIF(OFFSET(N2067,-$C2067+1,0,$C2067),"EN",OFFSET(O2067,-$C2067+1,0,$C2067))+SUMIF(OFFSET(S2067,-$C2067+1,0,$C2067),"EN",OFFSET(T2067,-$C2067+1,0,$C2067)))*SummonTypeTable!$Q$2</f>
        <v>1100</v>
      </c>
      <c r="J2067">
        <f ca="1">IF(C2067=1,60*SummonTypeTable!$Q$2-OFFSET(I2067,0,-4),
IF(I2067&lt;&gt;OFFSET(I2067,-1,0),OFFSET(I2067,-1,0)-OFFSET(I2067,0,-4),""))</f>
        <v>-928.66666666666674</v>
      </c>
      <c r="K2067">
        <f ca="1">IF(C2067=1,60*SummonTypeTable!$Q$2/OFFSET(I2067,0,-4),
IF(I2067&lt;&gt;OFFSET(I2067,-1,0),OFFSET(I2067,-1,0)/OFFSET(I2067,0,-4),""))</f>
        <v>0.51932367149758452</v>
      </c>
      <c r="L2067" t="str">
        <f t="shared" ca="1" si="385"/>
        <v>cu</v>
      </c>
      <c r="M2067" t="s">
        <v>81</v>
      </c>
      <c r="N2067" t="s">
        <v>146</v>
      </c>
      <c r="O2067">
        <v>145</v>
      </c>
      <c r="P2067" t="str">
        <f t="shared" si="389"/>
        <v>에너지너무많음</v>
      </c>
      <c r="Q2067" t="str">
        <f t="shared" ca="1" si="383"/>
        <v>cu</v>
      </c>
      <c r="R2067" t="s">
        <v>81</v>
      </c>
      <c r="S2067" t="s">
        <v>147</v>
      </c>
      <c r="T2067">
        <v>2025</v>
      </c>
      <c r="U2067" t="str">
        <f t="shared" ca="1" si="386"/>
        <v>cu</v>
      </c>
      <c r="V2067" t="str">
        <f t="shared" si="390"/>
        <v>EN</v>
      </c>
      <c r="W2067">
        <f t="shared" si="391"/>
        <v>145</v>
      </c>
      <c r="X2067" t="str">
        <f t="shared" ca="1" si="392"/>
        <v>cu</v>
      </c>
      <c r="Y2067" t="str">
        <f t="shared" si="393"/>
        <v>GO</v>
      </c>
      <c r="Z2067">
        <f t="shared" si="394"/>
        <v>2025</v>
      </c>
    </row>
    <row r="2068" spans="1:26">
      <c r="A2068" t="str">
        <f t="shared" si="387"/>
        <v>rt7</v>
      </c>
      <c r="B2068" t="str">
        <f t="shared" si="388"/>
        <v>루틴7</v>
      </c>
      <c r="C2068">
        <v>79</v>
      </c>
      <c r="D2068">
        <v>45</v>
      </c>
      <c r="E2068">
        <f t="shared" ca="1" si="384"/>
        <v>1977</v>
      </c>
      <c r="F2068">
        <f ca="1">(60+SUMIF(OFFSET(N2068,-$C2068+1,0,$C2068),"EN",OFFSET(O2068,-$C2068+1,0,$C2068)))*SummonTypeTable!$Q$2</f>
        <v>1100</v>
      </c>
      <c r="G2068" t="str">
        <f ca="1">IF(C2068=1,60*SummonTypeTable!$Q$2-OFFSET(F2068,0,-1),
IF(F2068&lt;&gt;OFFSET(F2068,-1,0),OFFSET(F2068,-1,0)-OFFSET(F2068,0,-1),""))</f>
        <v/>
      </c>
      <c r="H2068" t="str">
        <f ca="1">IF(C2068=1,60*SummonTypeTable!$Q$2/OFFSET(F2068,0,-1),
IF(F2068&lt;&gt;OFFSET(F2068,-1,0),OFFSET(F2068,-1,0)/OFFSET(F2068,0,-1),""))</f>
        <v/>
      </c>
      <c r="I2068">
        <f ca="1">(60+SUMIF(OFFSET(N2068,-$C2068+1,0,$C2068),"EN",OFFSET(O2068,-$C2068+1,0,$C2068))+SUMIF(OFFSET(S2068,-$C2068+1,0,$C2068),"EN",OFFSET(T2068,-$C2068+1,0,$C2068)))*SummonTypeTable!$Q$2</f>
        <v>1100</v>
      </c>
      <c r="J2068" t="str">
        <f ca="1">IF(C2068=1,60*SummonTypeTable!$Q$2-OFFSET(I2068,0,-4),
IF(I2068&lt;&gt;OFFSET(I2068,-1,0),OFFSET(I2068,-1,0)-OFFSET(I2068,0,-4),""))</f>
        <v/>
      </c>
      <c r="K2068" t="str">
        <f ca="1">IF(C2068=1,60*SummonTypeTable!$Q$2/OFFSET(I2068,0,-4),
IF(I2068&lt;&gt;OFFSET(I2068,-1,0),OFFSET(I2068,-1,0)/OFFSET(I2068,0,-4),""))</f>
        <v/>
      </c>
      <c r="L2068" t="str">
        <f t="shared" ca="1" si="385"/>
        <v>cu</v>
      </c>
      <c r="M2068" t="s">
        <v>81</v>
      </c>
      <c r="N2068" t="s">
        <v>147</v>
      </c>
      <c r="O2068">
        <v>4100</v>
      </c>
      <c r="P2068" t="str">
        <f t="shared" si="389"/>
        <v/>
      </c>
      <c r="Q2068" t="str">
        <f t="shared" ca="1" si="383"/>
        <v>cu</v>
      </c>
      <c r="R2068" t="s">
        <v>81</v>
      </c>
      <c r="S2068" t="s">
        <v>147</v>
      </c>
      <c r="T2068">
        <v>2050</v>
      </c>
      <c r="U2068" t="str">
        <f t="shared" ca="1" si="386"/>
        <v>cu</v>
      </c>
      <c r="V2068" t="str">
        <f t="shared" si="390"/>
        <v>GO</v>
      </c>
      <c r="W2068">
        <f t="shared" si="391"/>
        <v>4100</v>
      </c>
      <c r="X2068" t="str">
        <f t="shared" ca="1" si="392"/>
        <v>cu</v>
      </c>
      <c r="Y2068" t="str">
        <f t="shared" si="393"/>
        <v>GO</v>
      </c>
      <c r="Z2068">
        <f t="shared" si="394"/>
        <v>2050</v>
      </c>
    </row>
    <row r="2069" spans="1:26">
      <c r="A2069" t="str">
        <f t="shared" si="387"/>
        <v>rt7</v>
      </c>
      <c r="B2069" t="str">
        <f t="shared" si="388"/>
        <v>루틴7</v>
      </c>
      <c r="C2069">
        <v>80</v>
      </c>
      <c r="D2069">
        <v>70</v>
      </c>
      <c r="E2069">
        <f t="shared" ca="1" si="384"/>
        <v>2047</v>
      </c>
      <c r="F2069">
        <f ca="1">(60+SUMIF(OFFSET(N2069,-$C2069+1,0,$C2069),"EN",OFFSET(O2069,-$C2069+1,0,$C2069)))*SummonTypeTable!$Q$2</f>
        <v>1100</v>
      </c>
      <c r="G2069" t="str">
        <f ca="1">IF(C2069=1,60*SummonTypeTable!$Q$2-OFFSET(F2069,0,-1),
IF(F2069&lt;&gt;OFFSET(F2069,-1,0),OFFSET(F2069,-1,0)-OFFSET(F2069,0,-1),""))</f>
        <v/>
      </c>
      <c r="H2069" t="str">
        <f ca="1">IF(C2069=1,60*SummonTypeTable!$Q$2/OFFSET(F2069,0,-1),
IF(F2069&lt;&gt;OFFSET(F2069,-1,0),OFFSET(F2069,-1,0)/OFFSET(F2069,0,-1),""))</f>
        <v/>
      </c>
      <c r="I2069">
        <f ca="1">(60+SUMIF(OFFSET(N2069,-$C2069+1,0,$C2069),"EN",OFFSET(O2069,-$C2069+1,0,$C2069))+SUMIF(OFFSET(S2069,-$C2069+1,0,$C2069),"EN",OFFSET(T2069,-$C2069+1,0,$C2069)))*SummonTypeTable!$Q$2</f>
        <v>1100</v>
      </c>
      <c r="J2069" t="str">
        <f ca="1">IF(C2069=1,60*SummonTypeTable!$Q$2-OFFSET(I2069,0,-4),
IF(I2069&lt;&gt;OFFSET(I2069,-1,0),OFFSET(I2069,-1,0)-OFFSET(I2069,0,-4),""))</f>
        <v/>
      </c>
      <c r="K2069" t="str">
        <f ca="1">IF(C2069=1,60*SummonTypeTable!$Q$2/OFFSET(I2069,0,-4),
IF(I2069&lt;&gt;OFFSET(I2069,-1,0),OFFSET(I2069,-1,0)/OFFSET(I2069,0,-4),""))</f>
        <v/>
      </c>
      <c r="L2069" t="str">
        <f t="shared" ca="1" si="385"/>
        <v>it</v>
      </c>
      <c r="M2069" t="s">
        <v>139</v>
      </c>
      <c r="N2069" t="s">
        <v>138</v>
      </c>
      <c r="O2069">
        <v>1</v>
      </c>
      <c r="P2069" t="str">
        <f t="shared" si="389"/>
        <v/>
      </c>
      <c r="Q2069" t="str">
        <f t="shared" ca="1" si="383"/>
        <v>cu</v>
      </c>
      <c r="R2069" t="s">
        <v>81</v>
      </c>
      <c r="S2069" t="s">
        <v>147</v>
      </c>
      <c r="T2069">
        <v>2075</v>
      </c>
      <c r="U2069" t="str">
        <f t="shared" ca="1" si="386"/>
        <v>it</v>
      </c>
      <c r="V2069" t="str">
        <f t="shared" si="390"/>
        <v>Cash_sSpellGacha</v>
      </c>
      <c r="W2069">
        <f t="shared" si="391"/>
        <v>1</v>
      </c>
      <c r="X2069" t="str">
        <f t="shared" ca="1" si="392"/>
        <v>cu</v>
      </c>
      <c r="Y2069" t="str">
        <f t="shared" si="393"/>
        <v>GO</v>
      </c>
      <c r="Z2069">
        <f t="shared" si="394"/>
        <v>2075</v>
      </c>
    </row>
    <row r="2070" spans="1:26">
      <c r="A2070" t="str">
        <f t="shared" si="387"/>
        <v>rt7</v>
      </c>
      <c r="B2070" t="str">
        <f t="shared" si="388"/>
        <v>루틴7</v>
      </c>
      <c r="C2070">
        <v>81</v>
      </c>
      <c r="D2070">
        <v>12</v>
      </c>
      <c r="E2070">
        <f t="shared" ca="1" si="384"/>
        <v>2059</v>
      </c>
      <c r="F2070">
        <f ca="1">(60+SUMIF(OFFSET(N2070,-$C2070+1,0,$C2070),"EN",OFFSET(O2070,-$C2070+1,0,$C2070)))*SummonTypeTable!$Q$2</f>
        <v>1100</v>
      </c>
      <c r="G2070" t="str">
        <f ca="1">IF(C2070=1,60*SummonTypeTable!$Q$2-OFFSET(F2070,0,-1),
IF(F2070&lt;&gt;OFFSET(F2070,-1,0),OFFSET(F2070,-1,0)-OFFSET(F2070,0,-1),""))</f>
        <v/>
      </c>
      <c r="H2070" t="str">
        <f ca="1">IF(C2070=1,60*SummonTypeTable!$Q$2/OFFSET(F2070,0,-1),
IF(F2070&lt;&gt;OFFSET(F2070,-1,0),OFFSET(F2070,-1,0)/OFFSET(F2070,0,-1),""))</f>
        <v/>
      </c>
      <c r="I2070">
        <f ca="1">(60+SUMIF(OFFSET(N2070,-$C2070+1,0,$C2070),"EN",OFFSET(O2070,-$C2070+1,0,$C2070))+SUMIF(OFFSET(S2070,-$C2070+1,0,$C2070),"EN",OFFSET(T2070,-$C2070+1,0,$C2070)))*SummonTypeTable!$Q$2</f>
        <v>1100</v>
      </c>
      <c r="J2070" t="str">
        <f ca="1">IF(C2070=1,60*SummonTypeTable!$Q$2-OFFSET(I2070,0,-4),
IF(I2070&lt;&gt;OFFSET(I2070,-1,0),OFFSET(I2070,-1,0)-OFFSET(I2070,0,-4),""))</f>
        <v/>
      </c>
      <c r="K2070" t="str">
        <f ca="1">IF(C2070=1,60*SummonTypeTable!$Q$2/OFFSET(I2070,0,-4),
IF(I2070&lt;&gt;OFFSET(I2070,-1,0),OFFSET(I2070,-1,0)/OFFSET(I2070,0,-4),""))</f>
        <v/>
      </c>
      <c r="L2070" t="str">
        <f t="shared" ca="1" si="385"/>
        <v>cu</v>
      </c>
      <c r="M2070" t="s">
        <v>81</v>
      </c>
      <c r="N2070" t="s">
        <v>147</v>
      </c>
      <c r="O2070">
        <v>4200</v>
      </c>
      <c r="P2070" t="str">
        <f t="shared" si="389"/>
        <v/>
      </c>
      <c r="Q2070" t="str">
        <f t="shared" ca="1" si="383"/>
        <v>cu</v>
      </c>
      <c r="R2070" t="s">
        <v>81</v>
      </c>
      <c r="S2070" t="s">
        <v>147</v>
      </c>
      <c r="T2070">
        <v>2100</v>
      </c>
      <c r="U2070" t="str">
        <f t="shared" ca="1" si="386"/>
        <v>cu</v>
      </c>
      <c r="V2070" t="str">
        <f t="shared" si="390"/>
        <v>GO</v>
      </c>
      <c r="W2070">
        <f t="shared" si="391"/>
        <v>4200</v>
      </c>
      <c r="X2070" t="str">
        <f t="shared" ca="1" si="392"/>
        <v>cu</v>
      </c>
      <c r="Y2070" t="str">
        <f t="shared" si="393"/>
        <v>GO</v>
      </c>
      <c r="Z2070">
        <f t="shared" si="394"/>
        <v>2100</v>
      </c>
    </row>
    <row r="2071" spans="1:26">
      <c r="A2071" t="str">
        <f t="shared" si="387"/>
        <v>rt7</v>
      </c>
      <c r="B2071" t="str">
        <f t="shared" si="388"/>
        <v>루틴7</v>
      </c>
      <c r="C2071">
        <v>82</v>
      </c>
      <c r="D2071">
        <v>69</v>
      </c>
      <c r="E2071">
        <f t="shared" ca="1" si="384"/>
        <v>2128</v>
      </c>
      <c r="F2071">
        <f ca="1">(60+SUMIF(OFFSET(N2071,-$C2071+1,0,$C2071),"EN",OFFSET(O2071,-$C2071+1,0,$C2071)))*SummonTypeTable!$Q$2</f>
        <v>1100</v>
      </c>
      <c r="G2071" t="str">
        <f ca="1">IF(C2071=1,60*SummonTypeTable!$Q$2-OFFSET(F2071,0,-1),
IF(F2071&lt;&gt;OFFSET(F2071,-1,0),OFFSET(F2071,-1,0)-OFFSET(F2071,0,-1),""))</f>
        <v/>
      </c>
      <c r="H2071" t="str">
        <f ca="1">IF(C2071=1,60*SummonTypeTable!$Q$2/OFFSET(F2071,0,-1),
IF(F2071&lt;&gt;OFFSET(F2071,-1,0),OFFSET(F2071,-1,0)/OFFSET(F2071,0,-1),""))</f>
        <v/>
      </c>
      <c r="I2071">
        <f ca="1">(60+SUMIF(OFFSET(N2071,-$C2071+1,0,$C2071),"EN",OFFSET(O2071,-$C2071+1,0,$C2071))+SUMIF(OFFSET(S2071,-$C2071+1,0,$C2071),"EN",OFFSET(T2071,-$C2071+1,0,$C2071)))*SummonTypeTable!$Q$2</f>
        <v>1100</v>
      </c>
      <c r="J2071" t="str">
        <f ca="1">IF(C2071=1,60*SummonTypeTable!$Q$2-OFFSET(I2071,0,-4),
IF(I2071&lt;&gt;OFFSET(I2071,-1,0),OFFSET(I2071,-1,0)-OFFSET(I2071,0,-4),""))</f>
        <v/>
      </c>
      <c r="K2071" t="str">
        <f ca="1">IF(C2071=1,60*SummonTypeTable!$Q$2/OFFSET(I2071,0,-4),
IF(I2071&lt;&gt;OFFSET(I2071,-1,0),OFFSET(I2071,-1,0)/OFFSET(I2071,0,-4),""))</f>
        <v/>
      </c>
      <c r="L2071" t="str">
        <f t="shared" ca="1" si="385"/>
        <v>cu</v>
      </c>
      <c r="M2071" t="s">
        <v>81</v>
      </c>
      <c r="N2071" t="s">
        <v>153</v>
      </c>
      <c r="O2071">
        <v>15</v>
      </c>
      <c r="P2071" t="str">
        <f t="shared" si="389"/>
        <v/>
      </c>
      <c r="Q2071" t="str">
        <f t="shared" ca="1" si="383"/>
        <v>cu</v>
      </c>
      <c r="R2071" t="s">
        <v>81</v>
      </c>
      <c r="S2071" t="s">
        <v>153</v>
      </c>
      <c r="T2071">
        <v>5</v>
      </c>
      <c r="U2071" t="str">
        <f t="shared" ca="1" si="386"/>
        <v>cu</v>
      </c>
      <c r="V2071" t="str">
        <f t="shared" si="390"/>
        <v>DI</v>
      </c>
      <c r="W2071">
        <f t="shared" si="391"/>
        <v>15</v>
      </c>
      <c r="X2071" t="str">
        <f t="shared" ca="1" si="392"/>
        <v>cu</v>
      </c>
      <c r="Y2071" t="str">
        <f t="shared" si="393"/>
        <v>DI</v>
      </c>
      <c r="Z2071">
        <f t="shared" si="394"/>
        <v>5</v>
      </c>
    </row>
    <row r="2072" spans="1:26">
      <c r="A2072" t="str">
        <f t="shared" si="387"/>
        <v>rt7</v>
      </c>
      <c r="B2072" t="str">
        <f t="shared" si="388"/>
        <v>루틴7</v>
      </c>
      <c r="C2072">
        <v>83</v>
      </c>
      <c r="D2072">
        <v>150</v>
      </c>
      <c r="E2072">
        <f t="shared" ca="1" si="384"/>
        <v>2278</v>
      </c>
      <c r="F2072">
        <f ca="1">(60+SUMIF(OFFSET(N2072,-$C2072+1,0,$C2072),"EN",OFFSET(O2072,-$C2072+1,0,$C2072)))*SummonTypeTable!$Q$2</f>
        <v>1100</v>
      </c>
      <c r="G2072" t="str">
        <f ca="1">IF(C2072=1,60*SummonTypeTable!$Q$2-OFFSET(F2072,0,-1),
IF(F2072&lt;&gt;OFFSET(F2072,-1,0),OFFSET(F2072,-1,0)-OFFSET(F2072,0,-1),""))</f>
        <v/>
      </c>
      <c r="H2072" t="str">
        <f ca="1">IF(C2072=1,60*SummonTypeTable!$Q$2/OFFSET(F2072,0,-1),
IF(F2072&lt;&gt;OFFSET(F2072,-1,0),OFFSET(F2072,-1,0)/OFFSET(F2072,0,-1),""))</f>
        <v/>
      </c>
      <c r="I2072">
        <f ca="1">(60+SUMIF(OFFSET(N2072,-$C2072+1,0,$C2072),"EN",OFFSET(O2072,-$C2072+1,0,$C2072))+SUMIF(OFFSET(S2072,-$C2072+1,0,$C2072),"EN",OFFSET(T2072,-$C2072+1,0,$C2072)))*SummonTypeTable!$Q$2</f>
        <v>1100</v>
      </c>
      <c r="J2072" t="str">
        <f ca="1">IF(C2072=1,60*SummonTypeTable!$Q$2-OFFSET(I2072,0,-4),
IF(I2072&lt;&gt;OFFSET(I2072,-1,0),OFFSET(I2072,-1,0)-OFFSET(I2072,0,-4),""))</f>
        <v/>
      </c>
      <c r="K2072" t="str">
        <f ca="1">IF(C2072=1,60*SummonTypeTable!$Q$2/OFFSET(I2072,0,-4),
IF(I2072&lt;&gt;OFFSET(I2072,-1,0),OFFSET(I2072,-1,0)/OFFSET(I2072,0,-4),""))</f>
        <v/>
      </c>
      <c r="L2072" t="str">
        <f t="shared" ca="1" si="385"/>
        <v>it</v>
      </c>
      <c r="M2072" t="s">
        <v>139</v>
      </c>
      <c r="N2072" t="s">
        <v>158</v>
      </c>
      <c r="O2072">
        <v>2</v>
      </c>
      <c r="P2072" t="str">
        <f t="shared" si="389"/>
        <v/>
      </c>
      <c r="Q2072" t="str">
        <f t="shared" ca="1" si="383"/>
        <v>cu</v>
      </c>
      <c r="R2072" t="s">
        <v>81</v>
      </c>
      <c r="S2072" t="s">
        <v>147</v>
      </c>
      <c r="T2072">
        <v>2150</v>
      </c>
      <c r="U2072" t="str">
        <f t="shared" ca="1" si="386"/>
        <v>it</v>
      </c>
      <c r="V2072" t="str">
        <f t="shared" si="390"/>
        <v>Cash_sEquipGacha</v>
      </c>
      <c r="W2072">
        <f t="shared" si="391"/>
        <v>2</v>
      </c>
      <c r="X2072" t="str">
        <f t="shared" ca="1" si="392"/>
        <v>cu</v>
      </c>
      <c r="Y2072" t="str">
        <f t="shared" si="393"/>
        <v>GO</v>
      </c>
      <c r="Z2072">
        <f t="shared" si="394"/>
        <v>2150</v>
      </c>
    </row>
    <row r="2073" spans="1:26">
      <c r="A2073" t="str">
        <f t="shared" si="387"/>
        <v>rt7</v>
      </c>
      <c r="B2073" t="str">
        <f t="shared" si="388"/>
        <v>루틴7</v>
      </c>
      <c r="C2073">
        <v>84</v>
      </c>
      <c r="D2073">
        <v>58</v>
      </c>
      <c r="E2073">
        <f t="shared" ca="1" si="384"/>
        <v>2336</v>
      </c>
      <c r="F2073">
        <f ca="1">(60+SUMIF(OFFSET(N2073,-$C2073+1,0,$C2073),"EN",OFFSET(O2073,-$C2073+1,0,$C2073)))*SummonTypeTable!$Q$2</f>
        <v>1186.6666666666665</v>
      </c>
      <c r="G2073">
        <f ca="1">IF(C2073=1,60*SummonTypeTable!$Q$2-OFFSET(F2073,0,-1),
IF(F2073&lt;&gt;OFFSET(F2073,-1,0),OFFSET(F2073,-1,0)-OFFSET(F2073,0,-1),""))</f>
        <v>-1236</v>
      </c>
      <c r="H2073">
        <f ca="1">IF(C2073=1,60*SummonTypeTable!$Q$2/OFFSET(F2073,0,-1),
IF(F2073&lt;&gt;OFFSET(F2073,-1,0),OFFSET(F2073,-1,0)/OFFSET(F2073,0,-1),""))</f>
        <v>0.4708904109589041</v>
      </c>
      <c r="I2073">
        <f ca="1">(60+SUMIF(OFFSET(N2073,-$C2073+1,0,$C2073),"EN",OFFSET(O2073,-$C2073+1,0,$C2073))+SUMIF(OFFSET(S2073,-$C2073+1,0,$C2073),"EN",OFFSET(T2073,-$C2073+1,0,$C2073)))*SummonTypeTable!$Q$2</f>
        <v>1186.6666666666665</v>
      </c>
      <c r="J2073">
        <f ca="1">IF(C2073=1,60*SummonTypeTable!$Q$2-OFFSET(I2073,0,-4),
IF(I2073&lt;&gt;OFFSET(I2073,-1,0),OFFSET(I2073,-1,0)-OFFSET(I2073,0,-4),""))</f>
        <v>-1236</v>
      </c>
      <c r="K2073">
        <f ca="1">IF(C2073=1,60*SummonTypeTable!$Q$2/OFFSET(I2073,0,-4),
IF(I2073&lt;&gt;OFFSET(I2073,-1,0),OFFSET(I2073,-1,0)/OFFSET(I2073,0,-4),""))</f>
        <v>0.4708904109589041</v>
      </c>
      <c r="L2073" t="str">
        <f t="shared" ca="1" si="385"/>
        <v>cu</v>
      </c>
      <c r="M2073" t="s">
        <v>81</v>
      </c>
      <c r="N2073" t="s">
        <v>146</v>
      </c>
      <c r="O2073">
        <v>130</v>
      </c>
      <c r="P2073" t="str">
        <f t="shared" si="389"/>
        <v>에너지너무많음</v>
      </c>
      <c r="Q2073" t="str">
        <f t="shared" ref="Q2073:Q2136" ca="1" si="395">IF(ISBLANK(R2073),"",
VLOOKUP(R2073,OFFSET(INDIRECT("$A:$B"),0,MATCH(R$1&amp;"_Verify",INDIRECT("$1:$1"),0)-1),2,0)
)</f>
        <v>cu</v>
      </c>
      <c r="R2073" t="s">
        <v>81</v>
      </c>
      <c r="S2073" t="s">
        <v>147</v>
      </c>
      <c r="T2073">
        <v>2175</v>
      </c>
      <c r="U2073" t="str">
        <f t="shared" ca="1" si="386"/>
        <v>cu</v>
      </c>
      <c r="V2073" t="str">
        <f t="shared" si="390"/>
        <v>EN</v>
      </c>
      <c r="W2073">
        <f t="shared" si="391"/>
        <v>130</v>
      </c>
      <c r="X2073" t="str">
        <f t="shared" ca="1" si="392"/>
        <v>cu</v>
      </c>
      <c r="Y2073" t="str">
        <f t="shared" si="393"/>
        <v>GO</v>
      </c>
      <c r="Z2073">
        <f t="shared" si="394"/>
        <v>2175</v>
      </c>
    </row>
    <row r="2074" spans="1:26">
      <c r="A2074" t="str">
        <f t="shared" si="387"/>
        <v>rt7</v>
      </c>
      <c r="B2074" t="str">
        <f t="shared" si="388"/>
        <v>루틴7</v>
      </c>
      <c r="C2074">
        <v>85</v>
      </c>
      <c r="D2074">
        <v>95</v>
      </c>
      <c r="E2074">
        <f t="shared" ca="1" si="384"/>
        <v>2431</v>
      </c>
      <c r="F2074">
        <f ca="1">(60+SUMIF(OFFSET(N2074,-$C2074+1,0,$C2074),"EN",OFFSET(O2074,-$C2074+1,0,$C2074)))*SummonTypeTable!$Q$2</f>
        <v>1186.6666666666665</v>
      </c>
      <c r="G2074" t="str">
        <f ca="1">IF(C2074=1,60*SummonTypeTable!$Q$2-OFFSET(F2074,0,-1),
IF(F2074&lt;&gt;OFFSET(F2074,-1,0),OFFSET(F2074,-1,0)-OFFSET(F2074,0,-1),""))</f>
        <v/>
      </c>
      <c r="H2074" t="str">
        <f ca="1">IF(C2074=1,60*SummonTypeTable!$Q$2/OFFSET(F2074,0,-1),
IF(F2074&lt;&gt;OFFSET(F2074,-1,0),OFFSET(F2074,-1,0)/OFFSET(F2074,0,-1),""))</f>
        <v/>
      </c>
      <c r="I2074">
        <f ca="1">(60+SUMIF(OFFSET(N2074,-$C2074+1,0,$C2074),"EN",OFFSET(O2074,-$C2074+1,0,$C2074))+SUMIF(OFFSET(S2074,-$C2074+1,0,$C2074),"EN",OFFSET(T2074,-$C2074+1,0,$C2074)))*SummonTypeTable!$Q$2</f>
        <v>1186.6666666666665</v>
      </c>
      <c r="J2074" t="str">
        <f ca="1">IF(C2074=1,60*SummonTypeTable!$Q$2-OFFSET(I2074,0,-4),
IF(I2074&lt;&gt;OFFSET(I2074,-1,0),OFFSET(I2074,-1,0)-OFFSET(I2074,0,-4),""))</f>
        <v/>
      </c>
      <c r="K2074" t="str">
        <f ca="1">IF(C2074=1,60*SummonTypeTable!$Q$2/OFFSET(I2074,0,-4),
IF(I2074&lt;&gt;OFFSET(I2074,-1,0),OFFSET(I2074,-1,0)/OFFSET(I2074,0,-4),""))</f>
        <v/>
      </c>
      <c r="L2074" t="str">
        <f t="shared" ca="1" si="385"/>
        <v>cu</v>
      </c>
      <c r="M2074" t="s">
        <v>81</v>
      </c>
      <c r="N2074" t="s">
        <v>147</v>
      </c>
      <c r="O2074">
        <v>4400</v>
      </c>
      <c r="P2074" t="str">
        <f t="shared" si="389"/>
        <v/>
      </c>
      <c r="Q2074" t="str">
        <f t="shared" ca="1" si="395"/>
        <v>cu</v>
      </c>
      <c r="R2074" t="s">
        <v>81</v>
      </c>
      <c r="S2074" t="s">
        <v>147</v>
      </c>
      <c r="T2074">
        <v>2200</v>
      </c>
      <c r="U2074" t="str">
        <f t="shared" ca="1" si="386"/>
        <v>cu</v>
      </c>
      <c r="V2074" t="str">
        <f t="shared" si="390"/>
        <v>GO</v>
      </c>
      <c r="W2074">
        <f t="shared" si="391"/>
        <v>4400</v>
      </c>
      <c r="X2074" t="str">
        <f t="shared" ca="1" si="392"/>
        <v>cu</v>
      </c>
      <c r="Y2074" t="str">
        <f t="shared" si="393"/>
        <v>GO</v>
      </c>
      <c r="Z2074">
        <f t="shared" si="394"/>
        <v>2200</v>
      </c>
    </row>
    <row r="2075" spans="1:26">
      <c r="A2075" t="str">
        <f t="shared" si="387"/>
        <v>rt7</v>
      </c>
      <c r="B2075" t="str">
        <f t="shared" si="388"/>
        <v>루틴7</v>
      </c>
      <c r="C2075">
        <v>86</v>
      </c>
      <c r="D2075">
        <v>105</v>
      </c>
      <c r="E2075">
        <f t="shared" ca="1" si="384"/>
        <v>2536</v>
      </c>
      <c r="F2075">
        <f ca="1">(60+SUMIF(OFFSET(N2075,-$C2075+1,0,$C2075),"EN",OFFSET(O2075,-$C2075+1,0,$C2075)))*SummonTypeTable!$Q$2</f>
        <v>1186.6666666666665</v>
      </c>
      <c r="G2075" t="str">
        <f ca="1">IF(C2075=1,60*SummonTypeTable!$Q$2-OFFSET(F2075,0,-1),
IF(F2075&lt;&gt;OFFSET(F2075,-1,0),OFFSET(F2075,-1,0)-OFFSET(F2075,0,-1),""))</f>
        <v/>
      </c>
      <c r="H2075" t="str">
        <f ca="1">IF(C2075=1,60*SummonTypeTable!$Q$2/OFFSET(F2075,0,-1),
IF(F2075&lt;&gt;OFFSET(F2075,-1,0),OFFSET(F2075,-1,0)/OFFSET(F2075,0,-1),""))</f>
        <v/>
      </c>
      <c r="I2075">
        <f ca="1">(60+SUMIF(OFFSET(N2075,-$C2075+1,0,$C2075),"EN",OFFSET(O2075,-$C2075+1,0,$C2075))+SUMIF(OFFSET(S2075,-$C2075+1,0,$C2075),"EN",OFFSET(T2075,-$C2075+1,0,$C2075)))*SummonTypeTable!$Q$2</f>
        <v>1186.6666666666665</v>
      </c>
      <c r="J2075" t="str">
        <f ca="1">IF(C2075=1,60*SummonTypeTable!$Q$2-OFFSET(I2075,0,-4),
IF(I2075&lt;&gt;OFFSET(I2075,-1,0),OFFSET(I2075,-1,0)-OFFSET(I2075,0,-4),""))</f>
        <v/>
      </c>
      <c r="K2075" t="str">
        <f ca="1">IF(C2075=1,60*SummonTypeTable!$Q$2/OFFSET(I2075,0,-4),
IF(I2075&lt;&gt;OFFSET(I2075,-1,0),OFFSET(I2075,-1,0)/OFFSET(I2075,0,-4),""))</f>
        <v/>
      </c>
      <c r="L2075" t="str">
        <f t="shared" ca="1" si="385"/>
        <v>it</v>
      </c>
      <c r="M2075" t="s">
        <v>139</v>
      </c>
      <c r="N2075" t="s">
        <v>140</v>
      </c>
      <c r="O2075">
        <v>5</v>
      </c>
      <c r="P2075" t="str">
        <f t="shared" si="389"/>
        <v/>
      </c>
      <c r="Q2075" t="str">
        <f t="shared" ca="1" si="395"/>
        <v>cu</v>
      </c>
      <c r="R2075" t="s">
        <v>81</v>
      </c>
      <c r="S2075" t="s">
        <v>147</v>
      </c>
      <c r="T2075">
        <v>2225</v>
      </c>
      <c r="U2075" t="str">
        <f t="shared" ca="1" si="386"/>
        <v>it</v>
      </c>
      <c r="V2075" t="str">
        <f t="shared" si="390"/>
        <v>Cash_sCharacterGacha</v>
      </c>
      <c r="W2075">
        <f t="shared" si="391"/>
        <v>5</v>
      </c>
      <c r="X2075" t="str">
        <f t="shared" ca="1" si="392"/>
        <v>cu</v>
      </c>
      <c r="Y2075" t="str">
        <f t="shared" si="393"/>
        <v>GO</v>
      </c>
      <c r="Z2075">
        <f t="shared" si="394"/>
        <v>2225</v>
      </c>
    </row>
    <row r="2076" spans="1:26">
      <c r="A2076" t="str">
        <f t="shared" si="387"/>
        <v>rt7</v>
      </c>
      <c r="B2076" t="str">
        <f t="shared" si="388"/>
        <v>루틴7</v>
      </c>
      <c r="C2076">
        <v>87</v>
      </c>
      <c r="D2076">
        <v>20</v>
      </c>
      <c r="E2076">
        <f t="shared" ca="1" si="384"/>
        <v>2556</v>
      </c>
      <c r="F2076">
        <f ca="1">(60+SUMIF(OFFSET(N2076,-$C2076+1,0,$C2076),"EN",OFFSET(O2076,-$C2076+1,0,$C2076)))*SummonTypeTable!$Q$2</f>
        <v>1283.3333333333333</v>
      </c>
      <c r="G2076">
        <f ca="1">IF(C2076=1,60*SummonTypeTable!$Q$2-OFFSET(F2076,0,-1),
IF(F2076&lt;&gt;OFFSET(F2076,-1,0),OFFSET(F2076,-1,0)-OFFSET(F2076,0,-1),""))</f>
        <v>-1369.3333333333335</v>
      </c>
      <c r="H2076">
        <f ca="1">IF(C2076=1,60*SummonTypeTable!$Q$2/OFFSET(F2076,0,-1),
IF(F2076&lt;&gt;OFFSET(F2076,-1,0),OFFSET(F2076,-1,0)/OFFSET(F2076,0,-1),""))</f>
        <v>0.46426708398539379</v>
      </c>
      <c r="I2076">
        <f ca="1">(60+SUMIF(OFFSET(N2076,-$C2076+1,0,$C2076),"EN",OFFSET(O2076,-$C2076+1,0,$C2076))+SUMIF(OFFSET(S2076,-$C2076+1,0,$C2076),"EN",OFFSET(T2076,-$C2076+1,0,$C2076)))*SummonTypeTable!$Q$2</f>
        <v>1283.3333333333333</v>
      </c>
      <c r="J2076">
        <f ca="1">IF(C2076=1,60*SummonTypeTable!$Q$2-OFFSET(I2076,0,-4),
IF(I2076&lt;&gt;OFFSET(I2076,-1,0),OFFSET(I2076,-1,0)-OFFSET(I2076,0,-4),""))</f>
        <v>-1369.3333333333335</v>
      </c>
      <c r="K2076">
        <f ca="1">IF(C2076=1,60*SummonTypeTable!$Q$2/OFFSET(I2076,0,-4),
IF(I2076&lt;&gt;OFFSET(I2076,-1,0),OFFSET(I2076,-1,0)/OFFSET(I2076,0,-4),""))</f>
        <v>0.46426708398539379</v>
      </c>
      <c r="L2076" t="str">
        <f t="shared" ca="1" si="385"/>
        <v>cu</v>
      </c>
      <c r="M2076" t="s">
        <v>81</v>
      </c>
      <c r="N2076" t="s">
        <v>146</v>
      </c>
      <c r="O2076">
        <v>145</v>
      </c>
      <c r="P2076" t="str">
        <f t="shared" si="389"/>
        <v>에너지너무많음</v>
      </c>
      <c r="Q2076" t="str">
        <f t="shared" ca="1" si="395"/>
        <v>cu</v>
      </c>
      <c r="R2076" t="s">
        <v>81</v>
      </c>
      <c r="S2076" t="s">
        <v>147</v>
      </c>
      <c r="T2076">
        <v>2250</v>
      </c>
      <c r="U2076" t="str">
        <f t="shared" ca="1" si="386"/>
        <v>cu</v>
      </c>
      <c r="V2076" t="str">
        <f t="shared" si="390"/>
        <v>EN</v>
      </c>
      <c r="W2076">
        <f t="shared" si="391"/>
        <v>145</v>
      </c>
      <c r="X2076" t="str">
        <f t="shared" ca="1" si="392"/>
        <v>cu</v>
      </c>
      <c r="Y2076" t="str">
        <f t="shared" si="393"/>
        <v>GO</v>
      </c>
      <c r="Z2076">
        <f t="shared" si="394"/>
        <v>2250</v>
      </c>
    </row>
    <row r="2077" spans="1:26">
      <c r="A2077" t="str">
        <f t="shared" si="387"/>
        <v>rt7</v>
      </c>
      <c r="B2077" t="str">
        <f t="shared" si="388"/>
        <v>루틴7</v>
      </c>
      <c r="C2077">
        <v>88</v>
      </c>
      <c r="D2077">
        <v>59</v>
      </c>
      <c r="E2077">
        <f t="shared" ca="1" si="384"/>
        <v>2615</v>
      </c>
      <c r="F2077">
        <f ca="1">(60+SUMIF(OFFSET(N2077,-$C2077+1,0,$C2077),"EN",OFFSET(O2077,-$C2077+1,0,$C2077)))*SummonTypeTable!$Q$2</f>
        <v>1283.3333333333333</v>
      </c>
      <c r="G2077" t="str">
        <f ca="1">IF(C2077=1,60*SummonTypeTable!$Q$2-OFFSET(F2077,0,-1),
IF(F2077&lt;&gt;OFFSET(F2077,-1,0),OFFSET(F2077,-1,0)-OFFSET(F2077,0,-1),""))</f>
        <v/>
      </c>
      <c r="H2077" t="str">
        <f ca="1">IF(C2077=1,60*SummonTypeTable!$Q$2/OFFSET(F2077,0,-1),
IF(F2077&lt;&gt;OFFSET(F2077,-1,0),OFFSET(F2077,-1,0)/OFFSET(F2077,0,-1),""))</f>
        <v/>
      </c>
      <c r="I2077">
        <f ca="1">(60+SUMIF(OFFSET(N2077,-$C2077+1,0,$C2077),"EN",OFFSET(O2077,-$C2077+1,0,$C2077))+SUMIF(OFFSET(S2077,-$C2077+1,0,$C2077),"EN",OFFSET(T2077,-$C2077+1,0,$C2077)))*SummonTypeTable!$Q$2</f>
        <v>1283.3333333333333</v>
      </c>
      <c r="J2077" t="str">
        <f ca="1">IF(C2077=1,60*SummonTypeTable!$Q$2-OFFSET(I2077,0,-4),
IF(I2077&lt;&gt;OFFSET(I2077,-1,0),OFFSET(I2077,-1,0)-OFFSET(I2077,0,-4),""))</f>
        <v/>
      </c>
      <c r="K2077" t="str">
        <f ca="1">IF(C2077=1,60*SummonTypeTable!$Q$2/OFFSET(I2077,0,-4),
IF(I2077&lt;&gt;OFFSET(I2077,-1,0),OFFSET(I2077,-1,0)/OFFSET(I2077,0,-4),""))</f>
        <v/>
      </c>
      <c r="L2077" t="str">
        <f t="shared" ca="1" si="385"/>
        <v>cu</v>
      </c>
      <c r="M2077" t="s">
        <v>81</v>
      </c>
      <c r="N2077" t="s">
        <v>147</v>
      </c>
      <c r="O2077">
        <v>4550</v>
      </c>
      <c r="P2077" t="str">
        <f t="shared" si="389"/>
        <v/>
      </c>
      <c r="Q2077" t="str">
        <f t="shared" ca="1" si="395"/>
        <v>cu</v>
      </c>
      <c r="R2077" t="s">
        <v>81</v>
      </c>
      <c r="S2077" t="s">
        <v>147</v>
      </c>
      <c r="T2077">
        <v>2275</v>
      </c>
      <c r="U2077" t="str">
        <f t="shared" ca="1" si="386"/>
        <v>cu</v>
      </c>
      <c r="V2077" t="str">
        <f t="shared" si="390"/>
        <v>GO</v>
      </c>
      <c r="W2077">
        <f t="shared" si="391"/>
        <v>4550</v>
      </c>
      <c r="X2077" t="str">
        <f t="shared" ca="1" si="392"/>
        <v>cu</v>
      </c>
      <c r="Y2077" t="str">
        <f t="shared" si="393"/>
        <v>GO</v>
      </c>
      <c r="Z2077">
        <f t="shared" si="394"/>
        <v>2275</v>
      </c>
    </row>
    <row r="2078" spans="1:26">
      <c r="A2078" t="str">
        <f t="shared" si="387"/>
        <v>rt7</v>
      </c>
      <c r="B2078" t="str">
        <f t="shared" si="388"/>
        <v>루틴7</v>
      </c>
      <c r="C2078">
        <v>89</v>
      </c>
      <c r="D2078">
        <v>75</v>
      </c>
      <c r="E2078">
        <f t="shared" ref="E2078:E2141" ca="1" si="396">IF(A2078&lt;&gt;OFFSET(A2078,-1,0),D2078,OFFSET(E2078,-1,0)+D2078)</f>
        <v>2690</v>
      </c>
      <c r="F2078">
        <f ca="1">(60+SUMIF(OFFSET(N2078,-$C2078+1,0,$C2078),"EN",OFFSET(O2078,-$C2078+1,0,$C2078)))*SummonTypeTable!$Q$2</f>
        <v>1283.3333333333333</v>
      </c>
      <c r="G2078" t="str">
        <f ca="1">IF(C2078=1,60*SummonTypeTable!$Q$2-OFFSET(F2078,0,-1),
IF(F2078&lt;&gt;OFFSET(F2078,-1,0),OFFSET(F2078,-1,0)-OFFSET(F2078,0,-1),""))</f>
        <v/>
      </c>
      <c r="H2078" t="str">
        <f ca="1">IF(C2078=1,60*SummonTypeTable!$Q$2/OFFSET(F2078,0,-1),
IF(F2078&lt;&gt;OFFSET(F2078,-1,0),OFFSET(F2078,-1,0)/OFFSET(F2078,0,-1),""))</f>
        <v/>
      </c>
      <c r="I2078">
        <f ca="1">(60+SUMIF(OFFSET(N2078,-$C2078+1,0,$C2078),"EN",OFFSET(O2078,-$C2078+1,0,$C2078))+SUMIF(OFFSET(S2078,-$C2078+1,0,$C2078),"EN",OFFSET(T2078,-$C2078+1,0,$C2078)))*SummonTypeTable!$Q$2</f>
        <v>1283.3333333333333</v>
      </c>
      <c r="J2078" t="str">
        <f ca="1">IF(C2078=1,60*SummonTypeTable!$Q$2-OFFSET(I2078,0,-4),
IF(I2078&lt;&gt;OFFSET(I2078,-1,0),OFFSET(I2078,-1,0)-OFFSET(I2078,0,-4),""))</f>
        <v/>
      </c>
      <c r="K2078" t="str">
        <f ca="1">IF(C2078=1,60*SummonTypeTable!$Q$2/OFFSET(I2078,0,-4),
IF(I2078&lt;&gt;OFFSET(I2078,-1,0),OFFSET(I2078,-1,0)/OFFSET(I2078,0,-4),""))</f>
        <v/>
      </c>
      <c r="L2078" t="str">
        <f t="shared" ca="1" si="385"/>
        <v>it</v>
      </c>
      <c r="M2078" t="s">
        <v>139</v>
      </c>
      <c r="N2078" t="s">
        <v>138</v>
      </c>
      <c r="O2078">
        <v>2</v>
      </c>
      <c r="P2078" t="str">
        <f t="shared" si="389"/>
        <v/>
      </c>
      <c r="Q2078" t="str">
        <f t="shared" ca="1" si="395"/>
        <v>cu</v>
      </c>
      <c r="R2078" t="s">
        <v>81</v>
      </c>
      <c r="S2078" t="s">
        <v>147</v>
      </c>
      <c r="T2078">
        <v>2300</v>
      </c>
      <c r="U2078" t="str">
        <f t="shared" ca="1" si="386"/>
        <v>it</v>
      </c>
      <c r="V2078" t="str">
        <f t="shared" si="390"/>
        <v>Cash_sSpellGacha</v>
      </c>
      <c r="W2078">
        <f t="shared" si="391"/>
        <v>2</v>
      </c>
      <c r="X2078" t="str">
        <f t="shared" ca="1" si="392"/>
        <v>cu</v>
      </c>
      <c r="Y2078" t="str">
        <f t="shared" si="393"/>
        <v>GO</v>
      </c>
      <c r="Z2078">
        <f t="shared" si="394"/>
        <v>2300</v>
      </c>
    </row>
    <row r="2079" spans="1:26">
      <c r="A2079" t="str">
        <f t="shared" si="387"/>
        <v>rt7</v>
      </c>
      <c r="B2079" t="str">
        <f t="shared" si="388"/>
        <v>루틴7</v>
      </c>
      <c r="C2079">
        <v>90</v>
      </c>
      <c r="D2079">
        <v>94</v>
      </c>
      <c r="E2079">
        <f t="shared" ca="1" si="396"/>
        <v>2784</v>
      </c>
      <c r="F2079">
        <f ca="1">(60+SUMIF(OFFSET(N2079,-$C2079+1,0,$C2079),"EN",OFFSET(O2079,-$C2079+1,0,$C2079)))*SummonTypeTable!$Q$2</f>
        <v>1283.3333333333333</v>
      </c>
      <c r="G2079" t="str">
        <f ca="1">IF(C2079=1,60*SummonTypeTable!$Q$2-OFFSET(F2079,0,-1),
IF(F2079&lt;&gt;OFFSET(F2079,-1,0),OFFSET(F2079,-1,0)-OFFSET(F2079,0,-1),""))</f>
        <v/>
      </c>
      <c r="H2079" t="str">
        <f ca="1">IF(C2079=1,60*SummonTypeTable!$Q$2/OFFSET(F2079,0,-1),
IF(F2079&lt;&gt;OFFSET(F2079,-1,0),OFFSET(F2079,-1,0)/OFFSET(F2079,0,-1),""))</f>
        <v/>
      </c>
      <c r="I2079">
        <f ca="1">(60+SUMIF(OFFSET(N2079,-$C2079+1,0,$C2079),"EN",OFFSET(O2079,-$C2079+1,0,$C2079))+SUMIF(OFFSET(S2079,-$C2079+1,0,$C2079),"EN",OFFSET(T2079,-$C2079+1,0,$C2079)))*SummonTypeTable!$Q$2</f>
        <v>1283.3333333333333</v>
      </c>
      <c r="J2079" t="str">
        <f ca="1">IF(C2079=1,60*SummonTypeTable!$Q$2-OFFSET(I2079,0,-4),
IF(I2079&lt;&gt;OFFSET(I2079,-1,0),OFFSET(I2079,-1,0)-OFFSET(I2079,0,-4),""))</f>
        <v/>
      </c>
      <c r="K2079" t="str">
        <f ca="1">IF(C2079=1,60*SummonTypeTable!$Q$2/OFFSET(I2079,0,-4),
IF(I2079&lt;&gt;OFFSET(I2079,-1,0),OFFSET(I2079,-1,0)/OFFSET(I2079,0,-4),""))</f>
        <v/>
      </c>
      <c r="L2079" t="str">
        <f t="shared" ca="1" si="385"/>
        <v>cu</v>
      </c>
      <c r="M2079" t="s">
        <v>81</v>
      </c>
      <c r="N2079" t="s">
        <v>147</v>
      </c>
      <c r="O2079">
        <v>4650</v>
      </c>
      <c r="P2079" t="str">
        <f t="shared" si="389"/>
        <v/>
      </c>
      <c r="Q2079" t="str">
        <f t="shared" ca="1" si="395"/>
        <v>cu</v>
      </c>
      <c r="R2079" t="s">
        <v>81</v>
      </c>
      <c r="S2079" t="s">
        <v>147</v>
      </c>
      <c r="T2079">
        <v>2325</v>
      </c>
      <c r="U2079" t="str">
        <f t="shared" ca="1" si="386"/>
        <v>cu</v>
      </c>
      <c r="V2079" t="str">
        <f t="shared" si="390"/>
        <v>GO</v>
      </c>
      <c r="W2079">
        <f t="shared" si="391"/>
        <v>4650</v>
      </c>
      <c r="X2079" t="str">
        <f t="shared" ca="1" si="392"/>
        <v>cu</v>
      </c>
      <c r="Y2079" t="str">
        <f t="shared" si="393"/>
        <v>GO</v>
      </c>
      <c r="Z2079">
        <f t="shared" si="394"/>
        <v>2325</v>
      </c>
    </row>
    <row r="2080" spans="1:26">
      <c r="A2080" t="str">
        <f t="shared" si="387"/>
        <v>rt7</v>
      </c>
      <c r="B2080" t="str">
        <f t="shared" si="388"/>
        <v>루틴7</v>
      </c>
      <c r="C2080">
        <v>91</v>
      </c>
      <c r="D2080">
        <v>4</v>
      </c>
      <c r="E2080">
        <f t="shared" ca="1" si="396"/>
        <v>2788</v>
      </c>
      <c r="F2080">
        <f ca="1">(60+SUMIF(OFFSET(N2080,-$C2080+1,0,$C2080),"EN",OFFSET(O2080,-$C2080+1,0,$C2080)))*SummonTypeTable!$Q$2</f>
        <v>1390</v>
      </c>
      <c r="G2080">
        <f ca="1">IF(C2080=1,60*SummonTypeTable!$Q$2-OFFSET(F2080,0,-1),
IF(F2080&lt;&gt;OFFSET(F2080,-1,0),OFFSET(F2080,-1,0)-OFFSET(F2080,0,-1),""))</f>
        <v>-1504.6666666666667</v>
      </c>
      <c r="H2080">
        <f ca="1">IF(C2080=1,60*SummonTypeTable!$Q$2/OFFSET(F2080,0,-1),
IF(F2080&lt;&gt;OFFSET(F2080,-1,0),OFFSET(F2080,-1,0)/OFFSET(F2080,0,-1),""))</f>
        <v>0.46030607364897175</v>
      </c>
      <c r="I2080">
        <f ca="1">(60+SUMIF(OFFSET(N2080,-$C2080+1,0,$C2080),"EN",OFFSET(O2080,-$C2080+1,0,$C2080))+SUMIF(OFFSET(S2080,-$C2080+1,0,$C2080),"EN",OFFSET(T2080,-$C2080+1,0,$C2080)))*SummonTypeTable!$Q$2</f>
        <v>1390</v>
      </c>
      <c r="J2080">
        <f ca="1">IF(C2080=1,60*SummonTypeTable!$Q$2-OFFSET(I2080,0,-4),
IF(I2080&lt;&gt;OFFSET(I2080,-1,0),OFFSET(I2080,-1,0)-OFFSET(I2080,0,-4),""))</f>
        <v>-1504.6666666666667</v>
      </c>
      <c r="K2080">
        <f ca="1">IF(C2080=1,60*SummonTypeTable!$Q$2/OFFSET(I2080,0,-4),
IF(I2080&lt;&gt;OFFSET(I2080,-1,0),OFFSET(I2080,-1,0)/OFFSET(I2080,0,-4),""))</f>
        <v>0.46030607364897175</v>
      </c>
      <c r="L2080" t="str">
        <f t="shared" ca="1" si="385"/>
        <v>cu</v>
      </c>
      <c r="M2080" t="s">
        <v>81</v>
      </c>
      <c r="N2080" t="s">
        <v>146</v>
      </c>
      <c r="O2080">
        <v>160</v>
      </c>
      <c r="P2080" t="str">
        <f t="shared" si="389"/>
        <v>에너지너무많음</v>
      </c>
      <c r="Q2080" t="str">
        <f t="shared" ca="1" si="395"/>
        <v>cu</v>
      </c>
      <c r="R2080" t="s">
        <v>81</v>
      </c>
      <c r="S2080" t="s">
        <v>147</v>
      </c>
      <c r="T2080">
        <v>2350</v>
      </c>
      <c r="U2080" t="str">
        <f t="shared" ca="1" si="386"/>
        <v>cu</v>
      </c>
      <c r="V2080" t="str">
        <f t="shared" si="390"/>
        <v>EN</v>
      </c>
      <c r="W2080">
        <f t="shared" si="391"/>
        <v>160</v>
      </c>
      <c r="X2080" t="str">
        <f t="shared" ca="1" si="392"/>
        <v>cu</v>
      </c>
      <c r="Y2080" t="str">
        <f t="shared" si="393"/>
        <v>GO</v>
      </c>
      <c r="Z2080">
        <f t="shared" si="394"/>
        <v>2350</v>
      </c>
    </row>
    <row r="2081" spans="1:26">
      <c r="A2081" t="str">
        <f t="shared" si="387"/>
        <v>rt7</v>
      </c>
      <c r="B2081" t="str">
        <f t="shared" si="388"/>
        <v>루틴7</v>
      </c>
      <c r="C2081">
        <v>92</v>
      </c>
      <c r="D2081">
        <v>35</v>
      </c>
      <c r="E2081">
        <f t="shared" ca="1" si="396"/>
        <v>2823</v>
      </c>
      <c r="F2081">
        <f ca="1">(60+SUMIF(OFFSET(N2081,-$C2081+1,0,$C2081),"EN",OFFSET(O2081,-$C2081+1,0,$C2081)))*SummonTypeTable!$Q$2</f>
        <v>1390</v>
      </c>
      <c r="G2081" t="str">
        <f ca="1">IF(C2081=1,60*SummonTypeTable!$Q$2-OFFSET(F2081,0,-1),
IF(F2081&lt;&gt;OFFSET(F2081,-1,0),OFFSET(F2081,-1,0)-OFFSET(F2081,0,-1),""))</f>
        <v/>
      </c>
      <c r="H2081" t="str">
        <f ca="1">IF(C2081=1,60*SummonTypeTable!$Q$2/OFFSET(F2081,0,-1),
IF(F2081&lt;&gt;OFFSET(F2081,-1,0),OFFSET(F2081,-1,0)/OFFSET(F2081,0,-1),""))</f>
        <v/>
      </c>
      <c r="I2081">
        <f ca="1">(60+SUMIF(OFFSET(N2081,-$C2081+1,0,$C2081),"EN",OFFSET(O2081,-$C2081+1,0,$C2081))+SUMIF(OFFSET(S2081,-$C2081+1,0,$C2081),"EN",OFFSET(T2081,-$C2081+1,0,$C2081)))*SummonTypeTable!$Q$2</f>
        <v>1390</v>
      </c>
      <c r="J2081" t="str">
        <f ca="1">IF(C2081=1,60*SummonTypeTable!$Q$2-OFFSET(I2081,0,-4),
IF(I2081&lt;&gt;OFFSET(I2081,-1,0),OFFSET(I2081,-1,0)-OFFSET(I2081,0,-4),""))</f>
        <v/>
      </c>
      <c r="K2081" t="str">
        <f ca="1">IF(C2081=1,60*SummonTypeTable!$Q$2/OFFSET(I2081,0,-4),
IF(I2081&lt;&gt;OFFSET(I2081,-1,0),OFFSET(I2081,-1,0)/OFFSET(I2081,0,-4),""))</f>
        <v/>
      </c>
      <c r="L2081" t="str">
        <f t="shared" ca="1" si="385"/>
        <v>cu</v>
      </c>
      <c r="M2081" t="s">
        <v>81</v>
      </c>
      <c r="N2081" t="s">
        <v>147</v>
      </c>
      <c r="O2081">
        <v>4750</v>
      </c>
      <c r="P2081" t="str">
        <f t="shared" si="389"/>
        <v/>
      </c>
      <c r="Q2081" t="str">
        <f t="shared" ca="1" si="395"/>
        <v>cu</v>
      </c>
      <c r="R2081" t="s">
        <v>81</v>
      </c>
      <c r="S2081" t="s">
        <v>147</v>
      </c>
      <c r="T2081">
        <v>2375</v>
      </c>
      <c r="U2081" t="str">
        <f t="shared" ca="1" si="386"/>
        <v>cu</v>
      </c>
      <c r="V2081" t="str">
        <f t="shared" si="390"/>
        <v>GO</v>
      </c>
      <c r="W2081">
        <f t="shared" si="391"/>
        <v>4750</v>
      </c>
      <c r="X2081" t="str">
        <f t="shared" ca="1" si="392"/>
        <v>cu</v>
      </c>
      <c r="Y2081" t="str">
        <f t="shared" si="393"/>
        <v>GO</v>
      </c>
      <c r="Z2081">
        <f t="shared" si="394"/>
        <v>2375</v>
      </c>
    </row>
    <row r="2082" spans="1:26">
      <c r="A2082" t="str">
        <f t="shared" si="387"/>
        <v>rt7</v>
      </c>
      <c r="B2082" t="str">
        <f t="shared" si="388"/>
        <v>루틴7</v>
      </c>
      <c r="C2082">
        <v>93</v>
      </c>
      <c r="D2082">
        <v>41</v>
      </c>
      <c r="E2082">
        <f t="shared" ca="1" si="396"/>
        <v>2864</v>
      </c>
      <c r="F2082">
        <f ca="1">(60+SUMIF(OFFSET(N2082,-$C2082+1,0,$C2082),"EN",OFFSET(O2082,-$C2082+1,0,$C2082)))*SummonTypeTable!$Q$2</f>
        <v>1390</v>
      </c>
      <c r="G2082" t="str">
        <f ca="1">IF(C2082=1,60*SummonTypeTable!$Q$2-OFFSET(F2082,0,-1),
IF(F2082&lt;&gt;OFFSET(F2082,-1,0),OFFSET(F2082,-1,0)-OFFSET(F2082,0,-1),""))</f>
        <v/>
      </c>
      <c r="H2082" t="str">
        <f ca="1">IF(C2082=1,60*SummonTypeTable!$Q$2/OFFSET(F2082,0,-1),
IF(F2082&lt;&gt;OFFSET(F2082,-1,0),OFFSET(F2082,-1,0)/OFFSET(F2082,0,-1),""))</f>
        <v/>
      </c>
      <c r="I2082">
        <f ca="1">(60+SUMIF(OFFSET(N2082,-$C2082+1,0,$C2082),"EN",OFFSET(O2082,-$C2082+1,0,$C2082))+SUMIF(OFFSET(S2082,-$C2082+1,0,$C2082),"EN",OFFSET(T2082,-$C2082+1,0,$C2082)))*SummonTypeTable!$Q$2</f>
        <v>1390</v>
      </c>
      <c r="J2082" t="str">
        <f ca="1">IF(C2082=1,60*SummonTypeTable!$Q$2-OFFSET(I2082,0,-4),
IF(I2082&lt;&gt;OFFSET(I2082,-1,0),OFFSET(I2082,-1,0)-OFFSET(I2082,0,-4),""))</f>
        <v/>
      </c>
      <c r="K2082" t="str">
        <f ca="1">IF(C2082=1,60*SummonTypeTable!$Q$2/OFFSET(I2082,0,-4),
IF(I2082&lt;&gt;OFFSET(I2082,-1,0),OFFSET(I2082,-1,0)/OFFSET(I2082,0,-4),""))</f>
        <v/>
      </c>
      <c r="L2082" t="str">
        <f t="shared" ca="1" si="385"/>
        <v>it</v>
      </c>
      <c r="M2082" t="s">
        <v>139</v>
      </c>
      <c r="N2082" t="s">
        <v>158</v>
      </c>
      <c r="O2082">
        <v>1</v>
      </c>
      <c r="P2082" t="str">
        <f t="shared" si="389"/>
        <v/>
      </c>
      <c r="Q2082" t="str">
        <f t="shared" ca="1" si="395"/>
        <v>cu</v>
      </c>
      <c r="R2082" t="s">
        <v>81</v>
      </c>
      <c r="S2082" t="s">
        <v>147</v>
      </c>
      <c r="T2082">
        <v>2400</v>
      </c>
      <c r="U2082" t="str">
        <f t="shared" ca="1" si="386"/>
        <v>it</v>
      </c>
      <c r="V2082" t="str">
        <f t="shared" si="390"/>
        <v>Cash_sEquipGacha</v>
      </c>
      <c r="W2082">
        <f t="shared" si="391"/>
        <v>1</v>
      </c>
      <c r="X2082" t="str">
        <f t="shared" ca="1" si="392"/>
        <v>cu</v>
      </c>
      <c r="Y2082" t="str">
        <f t="shared" si="393"/>
        <v>GO</v>
      </c>
      <c r="Z2082">
        <f t="shared" si="394"/>
        <v>2400</v>
      </c>
    </row>
    <row r="2083" spans="1:26">
      <c r="A2083" t="str">
        <f t="shared" si="387"/>
        <v>rt7</v>
      </c>
      <c r="B2083" t="str">
        <f t="shared" si="388"/>
        <v>루틴7</v>
      </c>
      <c r="C2083">
        <v>94</v>
      </c>
      <c r="D2083">
        <v>53</v>
      </c>
      <c r="E2083">
        <f t="shared" ca="1" si="396"/>
        <v>2917</v>
      </c>
      <c r="F2083">
        <f ca="1">(60+SUMIF(OFFSET(N2083,-$C2083+1,0,$C2083),"EN",OFFSET(O2083,-$C2083+1,0,$C2083)))*SummonTypeTable!$Q$2</f>
        <v>1390</v>
      </c>
      <c r="G2083" t="str">
        <f ca="1">IF(C2083=1,60*SummonTypeTable!$Q$2-OFFSET(F2083,0,-1),
IF(F2083&lt;&gt;OFFSET(F2083,-1,0),OFFSET(F2083,-1,0)-OFFSET(F2083,0,-1),""))</f>
        <v/>
      </c>
      <c r="H2083" t="str">
        <f ca="1">IF(C2083=1,60*SummonTypeTable!$Q$2/OFFSET(F2083,0,-1),
IF(F2083&lt;&gt;OFFSET(F2083,-1,0),OFFSET(F2083,-1,0)/OFFSET(F2083,0,-1),""))</f>
        <v/>
      </c>
      <c r="I2083">
        <f ca="1">(60+SUMIF(OFFSET(N2083,-$C2083+1,0,$C2083),"EN",OFFSET(O2083,-$C2083+1,0,$C2083))+SUMIF(OFFSET(S2083,-$C2083+1,0,$C2083),"EN",OFFSET(T2083,-$C2083+1,0,$C2083)))*SummonTypeTable!$Q$2</f>
        <v>1390</v>
      </c>
      <c r="J2083" t="str">
        <f ca="1">IF(C2083=1,60*SummonTypeTable!$Q$2-OFFSET(I2083,0,-4),
IF(I2083&lt;&gt;OFFSET(I2083,-1,0),OFFSET(I2083,-1,0)-OFFSET(I2083,0,-4),""))</f>
        <v/>
      </c>
      <c r="K2083" t="str">
        <f ca="1">IF(C2083=1,60*SummonTypeTable!$Q$2/OFFSET(I2083,0,-4),
IF(I2083&lt;&gt;OFFSET(I2083,-1,0),OFFSET(I2083,-1,0)/OFFSET(I2083,0,-4),""))</f>
        <v/>
      </c>
      <c r="L2083" t="str">
        <f t="shared" ca="1" si="385"/>
        <v>cu</v>
      </c>
      <c r="M2083" t="s">
        <v>81</v>
      </c>
      <c r="N2083" t="s">
        <v>147</v>
      </c>
      <c r="O2083">
        <v>4850</v>
      </c>
      <c r="P2083" t="str">
        <f t="shared" si="389"/>
        <v/>
      </c>
      <c r="Q2083" t="str">
        <f t="shared" ca="1" si="395"/>
        <v>cu</v>
      </c>
      <c r="R2083" t="s">
        <v>81</v>
      </c>
      <c r="S2083" t="s">
        <v>147</v>
      </c>
      <c r="T2083">
        <v>2425</v>
      </c>
      <c r="U2083" t="str">
        <f t="shared" ca="1" si="386"/>
        <v>cu</v>
      </c>
      <c r="V2083" t="str">
        <f t="shared" si="390"/>
        <v>GO</v>
      </c>
      <c r="W2083">
        <f t="shared" si="391"/>
        <v>4850</v>
      </c>
      <c r="X2083" t="str">
        <f t="shared" ca="1" si="392"/>
        <v>cu</v>
      </c>
      <c r="Y2083" t="str">
        <f t="shared" si="393"/>
        <v>GO</v>
      </c>
      <c r="Z2083">
        <f t="shared" si="394"/>
        <v>2425</v>
      </c>
    </row>
    <row r="2084" spans="1:26">
      <c r="A2084" t="str">
        <f t="shared" si="387"/>
        <v>rt7</v>
      </c>
      <c r="B2084" t="str">
        <f t="shared" si="388"/>
        <v>루틴7</v>
      </c>
      <c r="C2084">
        <v>95</v>
      </c>
      <c r="D2084">
        <v>12</v>
      </c>
      <c r="E2084">
        <f t="shared" ca="1" si="396"/>
        <v>2929</v>
      </c>
      <c r="F2084">
        <f ca="1">(60+SUMIF(OFFSET(N2084,-$C2084+1,0,$C2084),"EN",OFFSET(O2084,-$C2084+1,0,$C2084)))*SummonTypeTable!$Q$2</f>
        <v>1390</v>
      </c>
      <c r="G2084" t="str">
        <f ca="1">IF(C2084=1,60*SummonTypeTable!$Q$2-OFFSET(F2084,0,-1),
IF(F2084&lt;&gt;OFFSET(F2084,-1,0),OFFSET(F2084,-1,0)-OFFSET(F2084,0,-1),""))</f>
        <v/>
      </c>
      <c r="H2084" t="str">
        <f ca="1">IF(C2084=1,60*SummonTypeTable!$Q$2/OFFSET(F2084,0,-1),
IF(F2084&lt;&gt;OFFSET(F2084,-1,0),OFFSET(F2084,-1,0)/OFFSET(F2084,0,-1),""))</f>
        <v/>
      </c>
      <c r="I2084">
        <f ca="1">(60+SUMIF(OFFSET(N2084,-$C2084+1,0,$C2084),"EN",OFFSET(O2084,-$C2084+1,0,$C2084))+SUMIF(OFFSET(S2084,-$C2084+1,0,$C2084),"EN",OFFSET(T2084,-$C2084+1,0,$C2084)))*SummonTypeTable!$Q$2</f>
        <v>1390</v>
      </c>
      <c r="J2084" t="str">
        <f ca="1">IF(C2084=1,60*SummonTypeTable!$Q$2-OFFSET(I2084,0,-4),
IF(I2084&lt;&gt;OFFSET(I2084,-1,0),OFFSET(I2084,-1,0)-OFFSET(I2084,0,-4),""))</f>
        <v/>
      </c>
      <c r="K2084" t="str">
        <f ca="1">IF(C2084=1,60*SummonTypeTable!$Q$2/OFFSET(I2084,0,-4),
IF(I2084&lt;&gt;OFFSET(I2084,-1,0),OFFSET(I2084,-1,0)/OFFSET(I2084,0,-4),""))</f>
        <v/>
      </c>
      <c r="L2084" t="str">
        <f t="shared" ca="1" si="385"/>
        <v>it</v>
      </c>
      <c r="M2084" t="s">
        <v>139</v>
      </c>
      <c r="N2084" t="s">
        <v>140</v>
      </c>
      <c r="O2084">
        <v>1</v>
      </c>
      <c r="P2084" t="str">
        <f t="shared" si="389"/>
        <v/>
      </c>
      <c r="Q2084" t="str">
        <f t="shared" ca="1" si="395"/>
        <v>cu</v>
      </c>
      <c r="R2084" t="s">
        <v>81</v>
      </c>
      <c r="S2084" t="s">
        <v>147</v>
      </c>
      <c r="T2084">
        <v>2450</v>
      </c>
      <c r="U2084" t="str">
        <f t="shared" ca="1" si="386"/>
        <v>it</v>
      </c>
      <c r="V2084" t="str">
        <f t="shared" si="390"/>
        <v>Cash_sCharacterGacha</v>
      </c>
      <c r="W2084">
        <f t="shared" si="391"/>
        <v>1</v>
      </c>
      <c r="X2084" t="str">
        <f t="shared" ca="1" si="392"/>
        <v>cu</v>
      </c>
      <c r="Y2084" t="str">
        <f t="shared" si="393"/>
        <v>GO</v>
      </c>
      <c r="Z2084">
        <f t="shared" si="394"/>
        <v>2450</v>
      </c>
    </row>
    <row r="2085" spans="1:26">
      <c r="A2085" t="str">
        <f t="shared" si="387"/>
        <v>rt7</v>
      </c>
      <c r="B2085" t="str">
        <f t="shared" si="388"/>
        <v>루틴7</v>
      </c>
      <c r="C2085">
        <v>96</v>
      </c>
      <c r="D2085">
        <v>24</v>
      </c>
      <c r="E2085">
        <f t="shared" ca="1" si="396"/>
        <v>2953</v>
      </c>
      <c r="F2085">
        <f ca="1">(60+SUMIF(OFFSET(N2085,-$C2085+1,0,$C2085),"EN",OFFSET(O2085,-$C2085+1,0,$C2085)))*SummonTypeTable!$Q$2</f>
        <v>1390</v>
      </c>
      <c r="G2085" t="str">
        <f ca="1">IF(C2085=1,60*SummonTypeTable!$Q$2-OFFSET(F2085,0,-1),
IF(F2085&lt;&gt;OFFSET(F2085,-1,0),OFFSET(F2085,-1,0)-OFFSET(F2085,0,-1),""))</f>
        <v/>
      </c>
      <c r="H2085" t="str">
        <f ca="1">IF(C2085=1,60*SummonTypeTable!$Q$2/OFFSET(F2085,0,-1),
IF(F2085&lt;&gt;OFFSET(F2085,-1,0),OFFSET(F2085,-1,0)/OFFSET(F2085,0,-1),""))</f>
        <v/>
      </c>
      <c r="I2085">
        <f ca="1">(60+SUMIF(OFFSET(N2085,-$C2085+1,0,$C2085),"EN",OFFSET(O2085,-$C2085+1,0,$C2085))+SUMIF(OFFSET(S2085,-$C2085+1,0,$C2085),"EN",OFFSET(T2085,-$C2085+1,0,$C2085)))*SummonTypeTable!$Q$2</f>
        <v>1390</v>
      </c>
      <c r="J2085" t="str">
        <f ca="1">IF(C2085=1,60*SummonTypeTable!$Q$2-OFFSET(I2085,0,-4),
IF(I2085&lt;&gt;OFFSET(I2085,-1,0),OFFSET(I2085,-1,0)-OFFSET(I2085,0,-4),""))</f>
        <v/>
      </c>
      <c r="K2085" t="str">
        <f ca="1">IF(C2085=1,60*SummonTypeTable!$Q$2/OFFSET(I2085,0,-4),
IF(I2085&lt;&gt;OFFSET(I2085,-1,0),OFFSET(I2085,-1,0)/OFFSET(I2085,0,-4),""))</f>
        <v/>
      </c>
      <c r="L2085" t="str">
        <f t="shared" ref="L2085:L2148" ca="1" si="397">IF(ISBLANK(M2085),"",
VLOOKUP(M2085,OFFSET(INDIRECT("$A:$B"),0,MATCH(M$1&amp;"_Verify",INDIRECT("$1:$1"),0)-1),2,0)
)</f>
        <v>cu</v>
      </c>
      <c r="M2085" t="s">
        <v>81</v>
      </c>
      <c r="N2085" t="s">
        <v>147</v>
      </c>
      <c r="O2085">
        <v>4950</v>
      </c>
      <c r="P2085" t="str">
        <f t="shared" si="389"/>
        <v/>
      </c>
      <c r="Q2085" t="str">
        <f t="shared" ca="1" si="395"/>
        <v>cu</v>
      </c>
      <c r="R2085" t="s">
        <v>81</v>
      </c>
      <c r="S2085" t="s">
        <v>147</v>
      </c>
      <c r="T2085">
        <v>2475</v>
      </c>
      <c r="U2085" t="str">
        <f t="shared" ca="1" si="386"/>
        <v>cu</v>
      </c>
      <c r="V2085" t="str">
        <f t="shared" si="390"/>
        <v>GO</v>
      </c>
      <c r="W2085">
        <f t="shared" si="391"/>
        <v>4950</v>
      </c>
      <c r="X2085" t="str">
        <f t="shared" ca="1" si="392"/>
        <v>cu</v>
      </c>
      <c r="Y2085" t="str">
        <f t="shared" si="393"/>
        <v>GO</v>
      </c>
      <c r="Z2085">
        <f t="shared" si="394"/>
        <v>2475</v>
      </c>
    </row>
    <row r="2086" spans="1:26">
      <c r="A2086" t="str">
        <f t="shared" si="387"/>
        <v>rt7</v>
      </c>
      <c r="B2086" t="str">
        <f t="shared" si="388"/>
        <v>루틴7</v>
      </c>
      <c r="C2086">
        <v>97</v>
      </c>
      <c r="D2086">
        <v>79</v>
      </c>
      <c r="E2086">
        <f t="shared" ca="1" si="396"/>
        <v>3032</v>
      </c>
      <c r="F2086">
        <f ca="1">(60+SUMIF(OFFSET(N2086,-$C2086+1,0,$C2086),"EN",OFFSET(O2086,-$C2086+1,0,$C2086)))*SummonTypeTable!$Q$2</f>
        <v>1506.6666666666665</v>
      </c>
      <c r="G2086">
        <f ca="1">IF(C2086=1,60*SummonTypeTable!$Q$2-OFFSET(F2086,0,-1),
IF(F2086&lt;&gt;OFFSET(F2086,-1,0),OFFSET(F2086,-1,0)-OFFSET(F2086,0,-1),""))</f>
        <v>-1642</v>
      </c>
      <c r="H2086">
        <f ca="1">IF(C2086=1,60*SummonTypeTable!$Q$2/OFFSET(F2086,0,-1),
IF(F2086&lt;&gt;OFFSET(F2086,-1,0),OFFSET(F2086,-1,0)/OFFSET(F2086,0,-1),""))</f>
        <v>0.45844327176781002</v>
      </c>
      <c r="I2086">
        <f ca="1">(60+SUMIF(OFFSET(N2086,-$C2086+1,0,$C2086),"EN",OFFSET(O2086,-$C2086+1,0,$C2086))+SUMIF(OFFSET(S2086,-$C2086+1,0,$C2086),"EN",OFFSET(T2086,-$C2086+1,0,$C2086)))*SummonTypeTable!$Q$2</f>
        <v>1506.6666666666665</v>
      </c>
      <c r="J2086">
        <f ca="1">IF(C2086=1,60*SummonTypeTable!$Q$2-OFFSET(I2086,0,-4),
IF(I2086&lt;&gt;OFFSET(I2086,-1,0),OFFSET(I2086,-1,0)-OFFSET(I2086,0,-4),""))</f>
        <v>-1642</v>
      </c>
      <c r="K2086">
        <f ca="1">IF(C2086=1,60*SummonTypeTable!$Q$2/OFFSET(I2086,0,-4),
IF(I2086&lt;&gt;OFFSET(I2086,-1,0),OFFSET(I2086,-1,0)/OFFSET(I2086,0,-4),""))</f>
        <v>0.45844327176781002</v>
      </c>
      <c r="L2086" t="str">
        <f t="shared" ca="1" si="397"/>
        <v>cu</v>
      </c>
      <c r="M2086" t="s">
        <v>81</v>
      </c>
      <c r="N2086" t="s">
        <v>146</v>
      </c>
      <c r="O2086">
        <v>175</v>
      </c>
      <c r="P2086" t="str">
        <f t="shared" si="389"/>
        <v>에너지너무많음</v>
      </c>
      <c r="Q2086" t="str">
        <f t="shared" ca="1" si="395"/>
        <v>cu</v>
      </c>
      <c r="R2086" t="s">
        <v>81</v>
      </c>
      <c r="S2086" t="s">
        <v>147</v>
      </c>
      <c r="T2086">
        <v>2500</v>
      </c>
      <c r="U2086" t="str">
        <f t="shared" ca="1" si="386"/>
        <v>cu</v>
      </c>
      <c r="V2086" t="str">
        <f t="shared" si="390"/>
        <v>EN</v>
      </c>
      <c r="W2086">
        <f t="shared" si="391"/>
        <v>175</v>
      </c>
      <c r="X2086" t="str">
        <f t="shared" ca="1" si="392"/>
        <v>cu</v>
      </c>
      <c r="Y2086" t="str">
        <f t="shared" si="393"/>
        <v>GO</v>
      </c>
      <c r="Z2086">
        <f t="shared" si="394"/>
        <v>2500</v>
      </c>
    </row>
    <row r="2087" spans="1:26">
      <c r="A2087" t="str">
        <f t="shared" si="387"/>
        <v>rt7</v>
      </c>
      <c r="B2087" t="str">
        <f t="shared" si="388"/>
        <v>루틴7</v>
      </c>
      <c r="C2087">
        <v>98</v>
      </c>
      <c r="D2087">
        <v>40</v>
      </c>
      <c r="E2087">
        <f t="shared" ca="1" si="396"/>
        <v>3072</v>
      </c>
      <c r="F2087">
        <f ca="1">(60+SUMIF(OFFSET(N2087,-$C2087+1,0,$C2087),"EN",OFFSET(O2087,-$C2087+1,0,$C2087)))*SummonTypeTable!$Q$2</f>
        <v>1506.6666666666665</v>
      </c>
      <c r="G2087" t="str">
        <f ca="1">IF(C2087=1,60*SummonTypeTable!$Q$2-OFFSET(F2087,0,-1),
IF(F2087&lt;&gt;OFFSET(F2087,-1,0),OFFSET(F2087,-1,0)-OFFSET(F2087,0,-1),""))</f>
        <v/>
      </c>
      <c r="H2087" t="str">
        <f ca="1">IF(C2087=1,60*SummonTypeTable!$Q$2/OFFSET(F2087,0,-1),
IF(F2087&lt;&gt;OFFSET(F2087,-1,0),OFFSET(F2087,-1,0)/OFFSET(F2087,0,-1),""))</f>
        <v/>
      </c>
      <c r="I2087">
        <f ca="1">(60+SUMIF(OFFSET(N2087,-$C2087+1,0,$C2087),"EN",OFFSET(O2087,-$C2087+1,0,$C2087))+SUMIF(OFFSET(S2087,-$C2087+1,0,$C2087),"EN",OFFSET(T2087,-$C2087+1,0,$C2087)))*SummonTypeTable!$Q$2</f>
        <v>1506.6666666666665</v>
      </c>
      <c r="J2087" t="str">
        <f ca="1">IF(C2087=1,60*SummonTypeTable!$Q$2-OFFSET(I2087,0,-4),
IF(I2087&lt;&gt;OFFSET(I2087,-1,0),OFFSET(I2087,-1,0)-OFFSET(I2087,0,-4),""))</f>
        <v/>
      </c>
      <c r="K2087" t="str">
        <f ca="1">IF(C2087=1,60*SummonTypeTable!$Q$2/OFFSET(I2087,0,-4),
IF(I2087&lt;&gt;OFFSET(I2087,-1,0),OFFSET(I2087,-1,0)/OFFSET(I2087,0,-4),""))</f>
        <v/>
      </c>
      <c r="L2087" t="str">
        <f t="shared" ca="1" si="397"/>
        <v>it</v>
      </c>
      <c r="M2087" t="s">
        <v>139</v>
      </c>
      <c r="N2087" t="s">
        <v>138</v>
      </c>
      <c r="O2087">
        <v>1</v>
      </c>
      <c r="P2087" t="str">
        <f t="shared" si="389"/>
        <v/>
      </c>
      <c r="Q2087" t="str">
        <f t="shared" ca="1" si="395"/>
        <v>cu</v>
      </c>
      <c r="R2087" t="s">
        <v>81</v>
      </c>
      <c r="S2087" t="s">
        <v>147</v>
      </c>
      <c r="T2087">
        <v>2525</v>
      </c>
      <c r="U2087" t="str">
        <f t="shared" ca="1" si="386"/>
        <v>it</v>
      </c>
      <c r="V2087" t="str">
        <f t="shared" si="390"/>
        <v>Cash_sSpellGacha</v>
      </c>
      <c r="W2087">
        <f t="shared" si="391"/>
        <v>1</v>
      </c>
      <c r="X2087" t="str">
        <f t="shared" ca="1" si="392"/>
        <v>cu</v>
      </c>
      <c r="Y2087" t="str">
        <f t="shared" si="393"/>
        <v>GO</v>
      </c>
      <c r="Z2087">
        <f t="shared" si="394"/>
        <v>2525</v>
      </c>
    </row>
    <row r="2088" spans="1:26">
      <c r="A2088" t="str">
        <f t="shared" si="387"/>
        <v>rt7</v>
      </c>
      <c r="B2088" t="str">
        <f t="shared" si="388"/>
        <v>루틴7</v>
      </c>
      <c r="C2088">
        <v>99</v>
      </c>
      <c r="D2088">
        <v>66</v>
      </c>
      <c r="E2088">
        <f t="shared" ca="1" si="396"/>
        <v>3138</v>
      </c>
      <c r="F2088">
        <f ca="1">(60+SUMIF(OFFSET(N2088,-$C2088+1,0,$C2088),"EN",OFFSET(O2088,-$C2088+1,0,$C2088)))*SummonTypeTable!$Q$2</f>
        <v>1506.6666666666665</v>
      </c>
      <c r="G2088" t="str">
        <f ca="1">IF(C2088=1,60*SummonTypeTable!$Q$2-OFFSET(F2088,0,-1),
IF(F2088&lt;&gt;OFFSET(F2088,-1,0),OFFSET(F2088,-1,0)-OFFSET(F2088,0,-1),""))</f>
        <v/>
      </c>
      <c r="H2088" t="str">
        <f ca="1">IF(C2088=1,60*SummonTypeTable!$Q$2/OFFSET(F2088,0,-1),
IF(F2088&lt;&gt;OFFSET(F2088,-1,0),OFFSET(F2088,-1,0)/OFFSET(F2088,0,-1),""))</f>
        <v/>
      </c>
      <c r="I2088">
        <f ca="1">(60+SUMIF(OFFSET(N2088,-$C2088+1,0,$C2088),"EN",OFFSET(O2088,-$C2088+1,0,$C2088))+SUMIF(OFFSET(S2088,-$C2088+1,0,$C2088),"EN",OFFSET(T2088,-$C2088+1,0,$C2088)))*SummonTypeTable!$Q$2</f>
        <v>1506.6666666666665</v>
      </c>
      <c r="J2088" t="str">
        <f ca="1">IF(C2088=1,60*SummonTypeTable!$Q$2-OFFSET(I2088,0,-4),
IF(I2088&lt;&gt;OFFSET(I2088,-1,0),OFFSET(I2088,-1,0)-OFFSET(I2088,0,-4),""))</f>
        <v/>
      </c>
      <c r="K2088" t="str">
        <f ca="1">IF(C2088=1,60*SummonTypeTable!$Q$2/OFFSET(I2088,0,-4),
IF(I2088&lt;&gt;OFFSET(I2088,-1,0),OFFSET(I2088,-1,0)/OFFSET(I2088,0,-4),""))</f>
        <v/>
      </c>
      <c r="L2088" t="str">
        <f t="shared" ca="1" si="397"/>
        <v>cu</v>
      </c>
      <c r="M2088" t="s">
        <v>81</v>
      </c>
      <c r="N2088" t="s">
        <v>147</v>
      </c>
      <c r="O2088">
        <v>5100</v>
      </c>
      <c r="P2088" t="str">
        <f t="shared" si="389"/>
        <v/>
      </c>
      <c r="Q2088" t="str">
        <f t="shared" ca="1" si="395"/>
        <v>cu</v>
      </c>
      <c r="R2088" t="s">
        <v>81</v>
      </c>
      <c r="S2088" t="s">
        <v>147</v>
      </c>
      <c r="T2088">
        <v>2550</v>
      </c>
      <c r="U2088" t="str">
        <f t="shared" ca="1" si="386"/>
        <v>cu</v>
      </c>
      <c r="V2088" t="str">
        <f t="shared" si="390"/>
        <v>GO</v>
      </c>
      <c r="W2088">
        <f t="shared" si="391"/>
        <v>5100</v>
      </c>
      <c r="X2088" t="str">
        <f t="shared" ca="1" si="392"/>
        <v>cu</v>
      </c>
      <c r="Y2088" t="str">
        <f t="shared" si="393"/>
        <v>GO</v>
      </c>
      <c r="Z2088">
        <f t="shared" si="394"/>
        <v>2550</v>
      </c>
    </row>
    <row r="2089" spans="1:26">
      <c r="A2089" t="str">
        <f t="shared" si="387"/>
        <v>rt7</v>
      </c>
      <c r="B2089" t="str">
        <f t="shared" si="388"/>
        <v>루틴7</v>
      </c>
      <c r="C2089">
        <v>100</v>
      </c>
      <c r="D2089">
        <v>89</v>
      </c>
      <c r="E2089">
        <f t="shared" ca="1" si="396"/>
        <v>3227</v>
      </c>
      <c r="F2089">
        <f ca="1">(60+SUMIF(OFFSET(N2089,-$C2089+1,0,$C2089),"EN",OFFSET(O2089,-$C2089+1,0,$C2089)))*SummonTypeTable!$Q$2</f>
        <v>1506.6666666666665</v>
      </c>
      <c r="G2089" t="str">
        <f ca="1">IF(C2089=1,60*SummonTypeTable!$Q$2-OFFSET(F2089,0,-1),
IF(F2089&lt;&gt;OFFSET(F2089,-1,0),OFFSET(F2089,-1,0)-OFFSET(F2089,0,-1),""))</f>
        <v/>
      </c>
      <c r="H2089" t="str">
        <f ca="1">IF(C2089=1,60*SummonTypeTable!$Q$2/OFFSET(F2089,0,-1),
IF(F2089&lt;&gt;OFFSET(F2089,-1,0),OFFSET(F2089,-1,0)/OFFSET(F2089,0,-1),""))</f>
        <v/>
      </c>
      <c r="I2089">
        <f ca="1">(60+SUMIF(OFFSET(N2089,-$C2089+1,0,$C2089),"EN",OFFSET(O2089,-$C2089+1,0,$C2089))+SUMIF(OFFSET(S2089,-$C2089+1,0,$C2089),"EN",OFFSET(T2089,-$C2089+1,0,$C2089)))*SummonTypeTable!$Q$2</f>
        <v>1506.6666666666665</v>
      </c>
      <c r="J2089" t="str">
        <f ca="1">IF(C2089=1,60*SummonTypeTable!$Q$2-OFFSET(I2089,0,-4),
IF(I2089&lt;&gt;OFFSET(I2089,-1,0),OFFSET(I2089,-1,0)-OFFSET(I2089,0,-4),""))</f>
        <v/>
      </c>
      <c r="K2089" t="str">
        <f ca="1">IF(C2089=1,60*SummonTypeTable!$Q$2/OFFSET(I2089,0,-4),
IF(I2089&lt;&gt;OFFSET(I2089,-1,0),OFFSET(I2089,-1,0)/OFFSET(I2089,0,-4),""))</f>
        <v/>
      </c>
      <c r="L2089" t="str">
        <f t="shared" ca="1" si="397"/>
        <v>it</v>
      </c>
      <c r="M2089" t="s">
        <v>139</v>
      </c>
      <c r="N2089" t="s">
        <v>158</v>
      </c>
      <c r="O2089">
        <v>1</v>
      </c>
      <c r="P2089" t="str">
        <f t="shared" si="389"/>
        <v/>
      </c>
      <c r="Q2089" t="str">
        <f t="shared" ca="1" si="395"/>
        <v>cu</v>
      </c>
      <c r="R2089" t="s">
        <v>81</v>
      </c>
      <c r="S2089" t="s">
        <v>147</v>
      </c>
      <c r="T2089">
        <v>2575</v>
      </c>
      <c r="U2089" t="str">
        <f t="shared" ca="1" si="386"/>
        <v>it</v>
      </c>
      <c r="V2089" t="str">
        <f t="shared" si="390"/>
        <v>Cash_sEquipGacha</v>
      </c>
      <c r="W2089">
        <f t="shared" si="391"/>
        <v>1</v>
      </c>
      <c r="X2089" t="str">
        <f t="shared" ca="1" si="392"/>
        <v>cu</v>
      </c>
      <c r="Y2089" t="str">
        <f t="shared" si="393"/>
        <v>GO</v>
      </c>
      <c r="Z2089">
        <f t="shared" si="394"/>
        <v>2575</v>
      </c>
    </row>
    <row r="2090" spans="1:26">
      <c r="A2090" t="str">
        <f t="shared" si="387"/>
        <v>rt7</v>
      </c>
      <c r="B2090" t="str">
        <f t="shared" si="388"/>
        <v>루틴7</v>
      </c>
      <c r="C2090">
        <v>101</v>
      </c>
      <c r="D2090">
        <v>65</v>
      </c>
      <c r="E2090">
        <f t="shared" ca="1" si="396"/>
        <v>3292</v>
      </c>
      <c r="F2090">
        <f ca="1">(60+SUMIF(OFFSET(N2090,-$C2090+1,0,$C2090),"EN",OFFSET(O2090,-$C2090+1,0,$C2090)))*SummonTypeTable!$Q$2</f>
        <v>1506.6666666666665</v>
      </c>
      <c r="G2090" t="str">
        <f ca="1">IF(C2090=1,60*SummonTypeTable!$Q$2-OFFSET(F2090,0,-1),
IF(F2090&lt;&gt;OFFSET(F2090,-1,0),OFFSET(F2090,-1,0)-OFFSET(F2090,0,-1),""))</f>
        <v/>
      </c>
      <c r="H2090" t="str">
        <f ca="1">IF(C2090=1,60*SummonTypeTable!$Q$2/OFFSET(F2090,0,-1),
IF(F2090&lt;&gt;OFFSET(F2090,-1,0),OFFSET(F2090,-1,0)/OFFSET(F2090,0,-1),""))</f>
        <v/>
      </c>
      <c r="I2090">
        <f ca="1">(60+SUMIF(OFFSET(N2090,-$C2090+1,0,$C2090),"EN",OFFSET(O2090,-$C2090+1,0,$C2090))+SUMIF(OFFSET(S2090,-$C2090+1,0,$C2090),"EN",OFFSET(T2090,-$C2090+1,0,$C2090)))*SummonTypeTable!$Q$2</f>
        <v>1506.6666666666665</v>
      </c>
      <c r="J2090" t="str">
        <f ca="1">IF(C2090=1,60*SummonTypeTable!$Q$2-OFFSET(I2090,0,-4),
IF(I2090&lt;&gt;OFFSET(I2090,-1,0),OFFSET(I2090,-1,0)-OFFSET(I2090,0,-4),""))</f>
        <v/>
      </c>
      <c r="K2090" t="str">
        <f ca="1">IF(C2090=1,60*SummonTypeTable!$Q$2/OFFSET(I2090,0,-4),
IF(I2090&lt;&gt;OFFSET(I2090,-1,0),OFFSET(I2090,-1,0)/OFFSET(I2090,0,-4),""))</f>
        <v/>
      </c>
      <c r="L2090" t="str">
        <f t="shared" ca="1" si="397"/>
        <v>cu</v>
      </c>
      <c r="M2090" t="s">
        <v>81</v>
      </c>
      <c r="N2090" t="s">
        <v>153</v>
      </c>
      <c r="O2090">
        <v>18</v>
      </c>
      <c r="P2090" t="str">
        <f t="shared" si="389"/>
        <v/>
      </c>
      <c r="Q2090" t="str">
        <f t="shared" ca="1" si="395"/>
        <v>cu</v>
      </c>
      <c r="R2090" t="s">
        <v>81</v>
      </c>
      <c r="S2090" t="s">
        <v>153</v>
      </c>
      <c r="T2090">
        <v>6</v>
      </c>
      <c r="U2090" t="str">
        <f t="shared" ca="1" si="386"/>
        <v>cu</v>
      </c>
      <c r="V2090" t="str">
        <f t="shared" si="390"/>
        <v>DI</v>
      </c>
      <c r="W2090">
        <f t="shared" si="391"/>
        <v>18</v>
      </c>
      <c r="X2090" t="str">
        <f t="shared" ca="1" si="392"/>
        <v>cu</v>
      </c>
      <c r="Y2090" t="str">
        <f t="shared" si="393"/>
        <v>DI</v>
      </c>
      <c r="Z2090">
        <f t="shared" si="394"/>
        <v>6</v>
      </c>
    </row>
    <row r="2091" spans="1:26">
      <c r="A2091" t="str">
        <f t="shared" si="387"/>
        <v>rt7</v>
      </c>
      <c r="B2091" t="str">
        <f t="shared" si="388"/>
        <v>루틴7</v>
      </c>
      <c r="C2091">
        <v>102</v>
      </c>
      <c r="D2091">
        <v>55</v>
      </c>
      <c r="E2091">
        <f t="shared" ca="1" si="396"/>
        <v>3347</v>
      </c>
      <c r="F2091">
        <f ca="1">(60+SUMIF(OFFSET(N2091,-$C2091+1,0,$C2091),"EN",OFFSET(O2091,-$C2091+1,0,$C2091)))*SummonTypeTable!$Q$2</f>
        <v>1506.6666666666665</v>
      </c>
      <c r="G2091" t="str">
        <f ca="1">IF(C2091=1,60*SummonTypeTable!$Q$2-OFFSET(F2091,0,-1),
IF(F2091&lt;&gt;OFFSET(F2091,-1,0),OFFSET(F2091,-1,0)-OFFSET(F2091,0,-1),""))</f>
        <v/>
      </c>
      <c r="H2091" t="str">
        <f ca="1">IF(C2091=1,60*SummonTypeTable!$Q$2/OFFSET(F2091,0,-1),
IF(F2091&lt;&gt;OFFSET(F2091,-1,0),OFFSET(F2091,-1,0)/OFFSET(F2091,0,-1),""))</f>
        <v/>
      </c>
      <c r="I2091">
        <f ca="1">(60+SUMIF(OFFSET(N2091,-$C2091+1,0,$C2091),"EN",OFFSET(O2091,-$C2091+1,0,$C2091))+SUMIF(OFFSET(S2091,-$C2091+1,0,$C2091),"EN",OFFSET(T2091,-$C2091+1,0,$C2091)))*SummonTypeTable!$Q$2</f>
        <v>1506.6666666666665</v>
      </c>
      <c r="J2091" t="str">
        <f ca="1">IF(C2091=1,60*SummonTypeTable!$Q$2-OFFSET(I2091,0,-4),
IF(I2091&lt;&gt;OFFSET(I2091,-1,0),OFFSET(I2091,-1,0)-OFFSET(I2091,0,-4),""))</f>
        <v/>
      </c>
      <c r="K2091" t="str">
        <f ca="1">IF(C2091=1,60*SummonTypeTable!$Q$2/OFFSET(I2091,0,-4),
IF(I2091&lt;&gt;OFFSET(I2091,-1,0),OFFSET(I2091,-1,0)/OFFSET(I2091,0,-4),""))</f>
        <v/>
      </c>
      <c r="L2091" t="str">
        <f t="shared" ca="1" si="397"/>
        <v>it</v>
      </c>
      <c r="M2091" t="s">
        <v>139</v>
      </c>
      <c r="N2091" t="s">
        <v>140</v>
      </c>
      <c r="O2091">
        <v>1</v>
      </c>
      <c r="P2091" t="str">
        <f t="shared" si="389"/>
        <v/>
      </c>
      <c r="Q2091" t="str">
        <f t="shared" ca="1" si="395"/>
        <v>cu</v>
      </c>
      <c r="R2091" t="s">
        <v>81</v>
      </c>
      <c r="S2091" t="s">
        <v>147</v>
      </c>
      <c r="T2091">
        <v>2625</v>
      </c>
      <c r="U2091" t="str">
        <f t="shared" ca="1" si="386"/>
        <v>it</v>
      </c>
      <c r="V2091" t="str">
        <f t="shared" si="390"/>
        <v>Cash_sCharacterGacha</v>
      </c>
      <c r="W2091">
        <f t="shared" si="391"/>
        <v>1</v>
      </c>
      <c r="X2091" t="str">
        <f t="shared" ca="1" si="392"/>
        <v>cu</v>
      </c>
      <c r="Y2091" t="str">
        <f t="shared" si="393"/>
        <v>GO</v>
      </c>
      <c r="Z2091">
        <f t="shared" si="394"/>
        <v>2625</v>
      </c>
    </row>
    <row r="2092" spans="1:26">
      <c r="A2092" t="str">
        <f t="shared" si="387"/>
        <v>rt7</v>
      </c>
      <c r="B2092" t="str">
        <f t="shared" si="388"/>
        <v>루틴7</v>
      </c>
      <c r="C2092">
        <v>103</v>
      </c>
      <c r="D2092">
        <v>125</v>
      </c>
      <c r="E2092">
        <f t="shared" ca="1" si="396"/>
        <v>3472</v>
      </c>
      <c r="F2092">
        <f ca="1">(60+SUMIF(OFFSET(N2092,-$C2092+1,0,$C2092),"EN",OFFSET(O2092,-$C2092+1,0,$C2092)))*SummonTypeTable!$Q$2</f>
        <v>1506.6666666666665</v>
      </c>
      <c r="G2092" t="str">
        <f ca="1">IF(C2092=1,60*SummonTypeTable!$Q$2-OFFSET(F2092,0,-1),
IF(F2092&lt;&gt;OFFSET(F2092,-1,0),OFFSET(F2092,-1,0)-OFFSET(F2092,0,-1),""))</f>
        <v/>
      </c>
      <c r="H2092" t="str">
        <f ca="1">IF(C2092=1,60*SummonTypeTable!$Q$2/OFFSET(F2092,0,-1),
IF(F2092&lt;&gt;OFFSET(F2092,-1,0),OFFSET(F2092,-1,0)/OFFSET(F2092,0,-1),""))</f>
        <v/>
      </c>
      <c r="I2092">
        <f ca="1">(60+SUMIF(OFFSET(N2092,-$C2092+1,0,$C2092),"EN",OFFSET(O2092,-$C2092+1,0,$C2092))+SUMIF(OFFSET(S2092,-$C2092+1,0,$C2092),"EN",OFFSET(T2092,-$C2092+1,0,$C2092)))*SummonTypeTable!$Q$2</f>
        <v>1506.6666666666665</v>
      </c>
      <c r="J2092" t="str">
        <f ca="1">IF(C2092=1,60*SummonTypeTable!$Q$2-OFFSET(I2092,0,-4),
IF(I2092&lt;&gt;OFFSET(I2092,-1,0),OFFSET(I2092,-1,0)-OFFSET(I2092,0,-4),""))</f>
        <v/>
      </c>
      <c r="K2092" t="str">
        <f ca="1">IF(C2092=1,60*SummonTypeTable!$Q$2/OFFSET(I2092,0,-4),
IF(I2092&lt;&gt;OFFSET(I2092,-1,0),OFFSET(I2092,-1,0)/OFFSET(I2092,0,-4),""))</f>
        <v/>
      </c>
      <c r="L2092" t="str">
        <f t="shared" ca="1" si="397"/>
        <v>cu</v>
      </c>
      <c r="M2092" t="s">
        <v>81</v>
      </c>
      <c r="N2092" t="s">
        <v>147</v>
      </c>
      <c r="O2092">
        <v>5300</v>
      </c>
      <c r="P2092" t="str">
        <f t="shared" si="389"/>
        <v/>
      </c>
      <c r="Q2092" t="str">
        <f t="shared" ca="1" si="395"/>
        <v>cu</v>
      </c>
      <c r="R2092" t="s">
        <v>81</v>
      </c>
      <c r="S2092" t="s">
        <v>147</v>
      </c>
      <c r="T2092">
        <v>2650</v>
      </c>
      <c r="U2092" t="str">
        <f t="shared" ca="1" si="386"/>
        <v>cu</v>
      </c>
      <c r="V2092" t="str">
        <f t="shared" si="390"/>
        <v>GO</v>
      </c>
      <c r="W2092">
        <f t="shared" si="391"/>
        <v>5300</v>
      </c>
      <c r="X2092" t="str">
        <f t="shared" ca="1" si="392"/>
        <v>cu</v>
      </c>
      <c r="Y2092" t="str">
        <f t="shared" si="393"/>
        <v>GO</v>
      </c>
      <c r="Z2092">
        <f t="shared" si="394"/>
        <v>2650</v>
      </c>
    </row>
    <row r="2093" spans="1:26">
      <c r="A2093" t="str">
        <f t="shared" si="387"/>
        <v>rt7</v>
      </c>
      <c r="B2093" t="str">
        <f t="shared" si="388"/>
        <v>루틴7</v>
      </c>
      <c r="C2093">
        <v>104</v>
      </c>
      <c r="D2093">
        <v>96</v>
      </c>
      <c r="E2093">
        <f t="shared" ca="1" si="396"/>
        <v>3568</v>
      </c>
      <c r="F2093">
        <f ca="1">(60+SUMIF(OFFSET(N2093,-$C2093+1,0,$C2093),"EN",OFFSET(O2093,-$C2093+1,0,$C2093)))*SummonTypeTable!$Q$2</f>
        <v>1613.3333333333333</v>
      </c>
      <c r="G2093">
        <f ca="1">IF(C2093=1,60*SummonTypeTable!$Q$2-OFFSET(F2093,0,-1),
IF(F2093&lt;&gt;OFFSET(F2093,-1,0),OFFSET(F2093,-1,0)-OFFSET(F2093,0,-1),""))</f>
        <v>-2061.3333333333335</v>
      </c>
      <c r="H2093">
        <f ca="1">IF(C2093=1,60*SummonTypeTable!$Q$2/OFFSET(F2093,0,-1),
IF(F2093&lt;&gt;OFFSET(F2093,-1,0),OFFSET(F2093,-1,0)/OFFSET(F2093,0,-1),""))</f>
        <v>0.42227204783258593</v>
      </c>
      <c r="I2093">
        <f ca="1">(60+SUMIF(OFFSET(N2093,-$C2093+1,0,$C2093),"EN",OFFSET(O2093,-$C2093+1,0,$C2093))+SUMIF(OFFSET(S2093,-$C2093+1,0,$C2093),"EN",OFFSET(T2093,-$C2093+1,0,$C2093)))*SummonTypeTable!$Q$2</f>
        <v>1613.3333333333333</v>
      </c>
      <c r="J2093">
        <f ca="1">IF(C2093=1,60*SummonTypeTable!$Q$2-OFFSET(I2093,0,-4),
IF(I2093&lt;&gt;OFFSET(I2093,-1,0),OFFSET(I2093,-1,0)-OFFSET(I2093,0,-4),""))</f>
        <v>-2061.3333333333335</v>
      </c>
      <c r="K2093">
        <f ca="1">IF(C2093=1,60*SummonTypeTable!$Q$2/OFFSET(I2093,0,-4),
IF(I2093&lt;&gt;OFFSET(I2093,-1,0),OFFSET(I2093,-1,0)/OFFSET(I2093,0,-4),""))</f>
        <v>0.42227204783258593</v>
      </c>
      <c r="L2093" t="str">
        <f t="shared" ca="1" si="397"/>
        <v>cu</v>
      </c>
      <c r="M2093" t="s">
        <v>81</v>
      </c>
      <c r="N2093" t="s">
        <v>146</v>
      </c>
      <c r="O2093">
        <v>160</v>
      </c>
      <c r="P2093" t="str">
        <f t="shared" si="389"/>
        <v>에너지너무많음</v>
      </c>
      <c r="Q2093" t="str">
        <f t="shared" ca="1" si="395"/>
        <v>cu</v>
      </c>
      <c r="R2093" t="s">
        <v>81</v>
      </c>
      <c r="S2093" t="s">
        <v>147</v>
      </c>
      <c r="T2093">
        <v>2675</v>
      </c>
      <c r="U2093" t="str">
        <f t="shared" ca="1" si="386"/>
        <v>cu</v>
      </c>
      <c r="V2093" t="str">
        <f t="shared" si="390"/>
        <v>EN</v>
      </c>
      <c r="W2093">
        <f t="shared" si="391"/>
        <v>160</v>
      </c>
      <c r="X2093" t="str">
        <f t="shared" ca="1" si="392"/>
        <v>cu</v>
      </c>
      <c r="Y2093" t="str">
        <f t="shared" si="393"/>
        <v>GO</v>
      </c>
      <c r="Z2093">
        <f t="shared" si="394"/>
        <v>2675</v>
      </c>
    </row>
    <row r="2094" spans="1:26">
      <c r="A2094" t="str">
        <f t="shared" si="387"/>
        <v>rt7</v>
      </c>
      <c r="B2094" t="str">
        <f t="shared" si="388"/>
        <v>루틴7</v>
      </c>
      <c r="C2094">
        <v>105</v>
      </c>
      <c r="D2094">
        <v>66</v>
      </c>
      <c r="E2094">
        <f t="shared" ca="1" si="396"/>
        <v>3634</v>
      </c>
      <c r="F2094">
        <f ca="1">(60+SUMIF(OFFSET(N2094,-$C2094+1,0,$C2094),"EN",OFFSET(O2094,-$C2094+1,0,$C2094)))*SummonTypeTable!$Q$2</f>
        <v>1613.3333333333333</v>
      </c>
      <c r="G2094" t="str">
        <f ca="1">IF(C2094=1,60*SummonTypeTable!$Q$2-OFFSET(F2094,0,-1),
IF(F2094&lt;&gt;OFFSET(F2094,-1,0),OFFSET(F2094,-1,0)-OFFSET(F2094,0,-1),""))</f>
        <v/>
      </c>
      <c r="H2094" t="str">
        <f ca="1">IF(C2094=1,60*SummonTypeTable!$Q$2/OFFSET(F2094,0,-1),
IF(F2094&lt;&gt;OFFSET(F2094,-1,0),OFFSET(F2094,-1,0)/OFFSET(F2094,0,-1),""))</f>
        <v/>
      </c>
      <c r="I2094">
        <f ca="1">(60+SUMIF(OFFSET(N2094,-$C2094+1,0,$C2094),"EN",OFFSET(O2094,-$C2094+1,0,$C2094))+SUMIF(OFFSET(S2094,-$C2094+1,0,$C2094),"EN",OFFSET(T2094,-$C2094+1,0,$C2094)))*SummonTypeTable!$Q$2</f>
        <v>1613.3333333333333</v>
      </c>
      <c r="J2094" t="str">
        <f ca="1">IF(C2094=1,60*SummonTypeTable!$Q$2-OFFSET(I2094,0,-4),
IF(I2094&lt;&gt;OFFSET(I2094,-1,0),OFFSET(I2094,-1,0)-OFFSET(I2094,0,-4),""))</f>
        <v/>
      </c>
      <c r="K2094" t="str">
        <f ca="1">IF(C2094=1,60*SummonTypeTable!$Q$2/OFFSET(I2094,0,-4),
IF(I2094&lt;&gt;OFFSET(I2094,-1,0),OFFSET(I2094,-1,0)/OFFSET(I2094,0,-4),""))</f>
        <v/>
      </c>
      <c r="L2094" t="str">
        <f t="shared" ca="1" si="397"/>
        <v>it</v>
      </c>
      <c r="M2094" t="s">
        <v>139</v>
      </c>
      <c r="N2094" t="s">
        <v>138</v>
      </c>
      <c r="O2094">
        <v>1</v>
      </c>
      <c r="P2094" t="str">
        <f t="shared" si="389"/>
        <v/>
      </c>
      <c r="Q2094" t="str">
        <f t="shared" ca="1" si="395"/>
        <v>cu</v>
      </c>
      <c r="R2094" t="s">
        <v>81</v>
      </c>
      <c r="S2094" t="s">
        <v>147</v>
      </c>
      <c r="T2094">
        <v>2700</v>
      </c>
      <c r="U2094" t="str">
        <f t="shared" ca="1" si="386"/>
        <v>it</v>
      </c>
      <c r="V2094" t="str">
        <f t="shared" si="390"/>
        <v>Cash_sSpellGacha</v>
      </c>
      <c r="W2094">
        <f t="shared" si="391"/>
        <v>1</v>
      </c>
      <c r="X2094" t="str">
        <f t="shared" ca="1" si="392"/>
        <v>cu</v>
      </c>
      <c r="Y2094" t="str">
        <f t="shared" si="393"/>
        <v>GO</v>
      </c>
      <c r="Z2094">
        <f t="shared" si="394"/>
        <v>2700</v>
      </c>
    </row>
    <row r="2095" spans="1:26">
      <c r="A2095" t="str">
        <f t="shared" si="387"/>
        <v>rt7</v>
      </c>
      <c r="B2095" t="str">
        <f t="shared" si="388"/>
        <v>루틴7</v>
      </c>
      <c r="C2095">
        <v>106</v>
      </c>
      <c r="D2095">
        <v>115</v>
      </c>
      <c r="E2095">
        <f t="shared" ca="1" si="396"/>
        <v>3749</v>
      </c>
      <c r="F2095">
        <f ca="1">(60+SUMIF(OFFSET(N2095,-$C2095+1,0,$C2095),"EN",OFFSET(O2095,-$C2095+1,0,$C2095)))*SummonTypeTable!$Q$2</f>
        <v>1613.3333333333333</v>
      </c>
      <c r="G2095" t="str">
        <f ca="1">IF(C2095=1,60*SummonTypeTable!$Q$2-OFFSET(F2095,0,-1),
IF(F2095&lt;&gt;OFFSET(F2095,-1,0),OFFSET(F2095,-1,0)-OFFSET(F2095,0,-1),""))</f>
        <v/>
      </c>
      <c r="H2095" t="str">
        <f ca="1">IF(C2095=1,60*SummonTypeTable!$Q$2/OFFSET(F2095,0,-1),
IF(F2095&lt;&gt;OFFSET(F2095,-1,0),OFFSET(F2095,-1,0)/OFFSET(F2095,0,-1),""))</f>
        <v/>
      </c>
      <c r="I2095">
        <f ca="1">(60+SUMIF(OFFSET(N2095,-$C2095+1,0,$C2095),"EN",OFFSET(O2095,-$C2095+1,0,$C2095))+SUMIF(OFFSET(S2095,-$C2095+1,0,$C2095),"EN",OFFSET(T2095,-$C2095+1,0,$C2095)))*SummonTypeTable!$Q$2</f>
        <v>1613.3333333333333</v>
      </c>
      <c r="J2095" t="str">
        <f ca="1">IF(C2095=1,60*SummonTypeTable!$Q$2-OFFSET(I2095,0,-4),
IF(I2095&lt;&gt;OFFSET(I2095,-1,0),OFFSET(I2095,-1,0)-OFFSET(I2095,0,-4),""))</f>
        <v/>
      </c>
      <c r="K2095" t="str">
        <f ca="1">IF(C2095=1,60*SummonTypeTable!$Q$2/OFFSET(I2095,0,-4),
IF(I2095&lt;&gt;OFFSET(I2095,-1,0),OFFSET(I2095,-1,0)/OFFSET(I2095,0,-4),""))</f>
        <v/>
      </c>
      <c r="L2095" t="str">
        <f t="shared" ca="1" si="397"/>
        <v>cu</v>
      </c>
      <c r="M2095" t="s">
        <v>81</v>
      </c>
      <c r="N2095" t="s">
        <v>147</v>
      </c>
      <c r="O2095">
        <v>5450</v>
      </c>
      <c r="P2095" t="str">
        <f t="shared" si="389"/>
        <v/>
      </c>
      <c r="Q2095" t="str">
        <f t="shared" ca="1" si="395"/>
        <v>cu</v>
      </c>
      <c r="R2095" t="s">
        <v>81</v>
      </c>
      <c r="S2095" t="s">
        <v>147</v>
      </c>
      <c r="T2095">
        <v>2725</v>
      </c>
      <c r="U2095" t="str">
        <f t="shared" ca="1" si="386"/>
        <v>cu</v>
      </c>
      <c r="V2095" t="str">
        <f t="shared" si="390"/>
        <v>GO</v>
      </c>
      <c r="W2095">
        <f t="shared" si="391"/>
        <v>5450</v>
      </c>
      <c r="X2095" t="str">
        <f t="shared" ca="1" si="392"/>
        <v>cu</v>
      </c>
      <c r="Y2095" t="str">
        <f t="shared" si="393"/>
        <v>GO</v>
      </c>
      <c r="Z2095">
        <f t="shared" si="394"/>
        <v>2725</v>
      </c>
    </row>
    <row r="2096" spans="1:26">
      <c r="A2096" t="str">
        <f t="shared" si="387"/>
        <v>rt7</v>
      </c>
      <c r="B2096" t="str">
        <f t="shared" si="388"/>
        <v>루틴7</v>
      </c>
      <c r="C2096">
        <v>107</v>
      </c>
      <c r="D2096">
        <v>111</v>
      </c>
      <c r="E2096">
        <f t="shared" ca="1" si="396"/>
        <v>3860</v>
      </c>
      <c r="F2096">
        <f ca="1">(60+SUMIF(OFFSET(N2096,-$C2096+1,0,$C2096),"EN",OFFSET(O2096,-$C2096+1,0,$C2096)))*SummonTypeTable!$Q$2</f>
        <v>1733.3333333333333</v>
      </c>
      <c r="G2096">
        <f ca="1">IF(C2096=1,60*SummonTypeTable!$Q$2-OFFSET(F2096,0,-1),
IF(F2096&lt;&gt;OFFSET(F2096,-1,0),OFFSET(F2096,-1,0)-OFFSET(F2096,0,-1),""))</f>
        <v>-2246.666666666667</v>
      </c>
      <c r="H2096">
        <f ca="1">IF(C2096=1,60*SummonTypeTable!$Q$2/OFFSET(F2096,0,-1),
IF(F2096&lt;&gt;OFFSET(F2096,-1,0),OFFSET(F2096,-1,0)/OFFSET(F2096,0,-1),""))</f>
        <v>0.4179620034542314</v>
      </c>
      <c r="I2096">
        <f ca="1">(60+SUMIF(OFFSET(N2096,-$C2096+1,0,$C2096),"EN",OFFSET(O2096,-$C2096+1,0,$C2096))+SUMIF(OFFSET(S2096,-$C2096+1,0,$C2096),"EN",OFFSET(T2096,-$C2096+1,0,$C2096)))*SummonTypeTable!$Q$2</f>
        <v>1733.3333333333333</v>
      </c>
      <c r="J2096">
        <f ca="1">IF(C2096=1,60*SummonTypeTable!$Q$2-OFFSET(I2096,0,-4),
IF(I2096&lt;&gt;OFFSET(I2096,-1,0),OFFSET(I2096,-1,0)-OFFSET(I2096,0,-4),""))</f>
        <v>-2246.666666666667</v>
      </c>
      <c r="K2096">
        <f ca="1">IF(C2096=1,60*SummonTypeTable!$Q$2/OFFSET(I2096,0,-4),
IF(I2096&lt;&gt;OFFSET(I2096,-1,0),OFFSET(I2096,-1,0)/OFFSET(I2096,0,-4),""))</f>
        <v>0.4179620034542314</v>
      </c>
      <c r="L2096" t="str">
        <f t="shared" ca="1" si="397"/>
        <v>cu</v>
      </c>
      <c r="M2096" t="s">
        <v>81</v>
      </c>
      <c r="N2096" t="s">
        <v>146</v>
      </c>
      <c r="O2096">
        <v>180</v>
      </c>
      <c r="P2096" t="str">
        <f t="shared" si="389"/>
        <v>에너지너무많음</v>
      </c>
      <c r="Q2096" t="str">
        <f t="shared" ca="1" si="395"/>
        <v>cu</v>
      </c>
      <c r="R2096" t="s">
        <v>81</v>
      </c>
      <c r="S2096" t="s">
        <v>147</v>
      </c>
      <c r="T2096">
        <v>2750</v>
      </c>
      <c r="U2096" t="str">
        <f t="shared" ca="1" si="386"/>
        <v>cu</v>
      </c>
      <c r="V2096" t="str">
        <f t="shared" si="390"/>
        <v>EN</v>
      </c>
      <c r="W2096">
        <f t="shared" si="391"/>
        <v>180</v>
      </c>
      <c r="X2096" t="str">
        <f t="shared" ca="1" si="392"/>
        <v>cu</v>
      </c>
      <c r="Y2096" t="str">
        <f t="shared" si="393"/>
        <v>GO</v>
      </c>
      <c r="Z2096">
        <f t="shared" si="394"/>
        <v>2750</v>
      </c>
    </row>
    <row r="2097" spans="1:26">
      <c r="A2097" t="str">
        <f t="shared" si="387"/>
        <v>rt7</v>
      </c>
      <c r="B2097" t="str">
        <f t="shared" si="388"/>
        <v>루틴7</v>
      </c>
      <c r="C2097">
        <v>108</v>
      </c>
      <c r="D2097">
        <v>95</v>
      </c>
      <c r="E2097">
        <f t="shared" ca="1" si="396"/>
        <v>3955</v>
      </c>
      <c r="F2097">
        <f ca="1">(60+SUMIF(OFFSET(N2097,-$C2097+1,0,$C2097),"EN",OFFSET(O2097,-$C2097+1,0,$C2097)))*SummonTypeTable!$Q$2</f>
        <v>1733.3333333333333</v>
      </c>
      <c r="G2097" t="str">
        <f ca="1">IF(C2097=1,60*SummonTypeTable!$Q$2-OFFSET(F2097,0,-1),
IF(F2097&lt;&gt;OFFSET(F2097,-1,0),OFFSET(F2097,-1,0)-OFFSET(F2097,0,-1),""))</f>
        <v/>
      </c>
      <c r="H2097" t="str">
        <f ca="1">IF(C2097=1,60*SummonTypeTable!$Q$2/OFFSET(F2097,0,-1),
IF(F2097&lt;&gt;OFFSET(F2097,-1,0),OFFSET(F2097,-1,0)/OFFSET(F2097,0,-1),""))</f>
        <v/>
      </c>
      <c r="I2097">
        <f ca="1">(60+SUMIF(OFFSET(N2097,-$C2097+1,0,$C2097),"EN",OFFSET(O2097,-$C2097+1,0,$C2097))+SUMIF(OFFSET(S2097,-$C2097+1,0,$C2097),"EN",OFFSET(T2097,-$C2097+1,0,$C2097)))*SummonTypeTable!$Q$2</f>
        <v>1733.3333333333333</v>
      </c>
      <c r="J2097" t="str">
        <f ca="1">IF(C2097=1,60*SummonTypeTable!$Q$2-OFFSET(I2097,0,-4),
IF(I2097&lt;&gt;OFFSET(I2097,-1,0),OFFSET(I2097,-1,0)-OFFSET(I2097,0,-4),""))</f>
        <v/>
      </c>
      <c r="K2097" t="str">
        <f ca="1">IF(C2097=1,60*SummonTypeTable!$Q$2/OFFSET(I2097,0,-4),
IF(I2097&lt;&gt;OFFSET(I2097,-1,0),OFFSET(I2097,-1,0)/OFFSET(I2097,0,-4),""))</f>
        <v/>
      </c>
      <c r="L2097" t="str">
        <f t="shared" ca="1" si="397"/>
        <v>it</v>
      </c>
      <c r="M2097" t="s">
        <v>139</v>
      </c>
      <c r="N2097" t="s">
        <v>138</v>
      </c>
      <c r="O2097">
        <v>10</v>
      </c>
      <c r="P2097" t="str">
        <f t="shared" si="389"/>
        <v/>
      </c>
      <c r="Q2097" t="str">
        <f t="shared" ca="1" si="395"/>
        <v>cu</v>
      </c>
      <c r="R2097" t="s">
        <v>81</v>
      </c>
      <c r="S2097" t="s">
        <v>147</v>
      </c>
      <c r="T2097">
        <v>2775</v>
      </c>
      <c r="U2097" t="str">
        <f t="shared" ca="1" si="386"/>
        <v>it</v>
      </c>
      <c r="V2097" t="str">
        <f t="shared" si="390"/>
        <v>Cash_sSpellGacha</v>
      </c>
      <c r="W2097">
        <f t="shared" si="391"/>
        <v>10</v>
      </c>
      <c r="X2097" t="str">
        <f t="shared" ca="1" si="392"/>
        <v>cu</v>
      </c>
      <c r="Y2097" t="str">
        <f t="shared" si="393"/>
        <v>GO</v>
      </c>
      <c r="Z2097">
        <f t="shared" si="394"/>
        <v>2775</v>
      </c>
    </row>
    <row r="2098" spans="1:26">
      <c r="A2098" t="str">
        <f t="shared" si="387"/>
        <v>rt7</v>
      </c>
      <c r="B2098" t="str">
        <f t="shared" si="388"/>
        <v>루틴7</v>
      </c>
      <c r="C2098">
        <v>109</v>
      </c>
      <c r="D2098">
        <v>126</v>
      </c>
      <c r="E2098">
        <f t="shared" ca="1" si="396"/>
        <v>4081</v>
      </c>
      <c r="F2098">
        <f ca="1">(60+SUMIF(OFFSET(N2098,-$C2098+1,0,$C2098),"EN",OFFSET(O2098,-$C2098+1,0,$C2098)))*SummonTypeTable!$Q$2</f>
        <v>1733.3333333333333</v>
      </c>
      <c r="G2098" t="str">
        <f ca="1">IF(C2098=1,60*SummonTypeTable!$Q$2-OFFSET(F2098,0,-1),
IF(F2098&lt;&gt;OFFSET(F2098,-1,0),OFFSET(F2098,-1,0)-OFFSET(F2098,0,-1),""))</f>
        <v/>
      </c>
      <c r="H2098" t="str">
        <f ca="1">IF(C2098=1,60*SummonTypeTable!$Q$2/OFFSET(F2098,0,-1),
IF(F2098&lt;&gt;OFFSET(F2098,-1,0),OFFSET(F2098,-1,0)/OFFSET(F2098,0,-1),""))</f>
        <v/>
      </c>
      <c r="I2098">
        <f ca="1">(60+SUMIF(OFFSET(N2098,-$C2098+1,0,$C2098),"EN",OFFSET(O2098,-$C2098+1,0,$C2098))+SUMIF(OFFSET(S2098,-$C2098+1,0,$C2098),"EN",OFFSET(T2098,-$C2098+1,0,$C2098)))*SummonTypeTable!$Q$2</f>
        <v>1733.3333333333333</v>
      </c>
      <c r="J2098" t="str">
        <f ca="1">IF(C2098=1,60*SummonTypeTable!$Q$2-OFFSET(I2098,0,-4),
IF(I2098&lt;&gt;OFFSET(I2098,-1,0),OFFSET(I2098,-1,0)-OFFSET(I2098,0,-4),""))</f>
        <v/>
      </c>
      <c r="K2098" t="str">
        <f ca="1">IF(C2098=1,60*SummonTypeTable!$Q$2/OFFSET(I2098,0,-4),
IF(I2098&lt;&gt;OFFSET(I2098,-1,0),OFFSET(I2098,-1,0)/OFFSET(I2098,0,-4),""))</f>
        <v/>
      </c>
      <c r="L2098" t="str">
        <f t="shared" ca="1" si="397"/>
        <v>cu</v>
      </c>
      <c r="M2098" t="s">
        <v>81</v>
      </c>
      <c r="N2098" t="s">
        <v>147</v>
      </c>
      <c r="O2098">
        <v>5600</v>
      </c>
      <c r="P2098" t="str">
        <f t="shared" si="389"/>
        <v/>
      </c>
      <c r="Q2098" t="str">
        <f t="shared" ca="1" si="395"/>
        <v>cu</v>
      </c>
      <c r="R2098" t="s">
        <v>81</v>
      </c>
      <c r="S2098" t="s">
        <v>147</v>
      </c>
      <c r="T2098">
        <v>2800</v>
      </c>
      <c r="U2098" t="str">
        <f t="shared" ca="1" si="386"/>
        <v>cu</v>
      </c>
      <c r="V2098" t="str">
        <f t="shared" si="390"/>
        <v>GO</v>
      </c>
      <c r="W2098">
        <f t="shared" si="391"/>
        <v>5600</v>
      </c>
      <c r="X2098" t="str">
        <f t="shared" ca="1" si="392"/>
        <v>cu</v>
      </c>
      <c r="Y2098" t="str">
        <f t="shared" si="393"/>
        <v>GO</v>
      </c>
      <c r="Z2098">
        <f t="shared" si="394"/>
        <v>2800</v>
      </c>
    </row>
    <row r="2099" spans="1:26">
      <c r="A2099" t="str">
        <f t="shared" si="387"/>
        <v>rt7</v>
      </c>
      <c r="B2099" t="str">
        <f t="shared" si="388"/>
        <v>루틴7</v>
      </c>
      <c r="C2099">
        <v>110</v>
      </c>
      <c r="D2099">
        <v>87</v>
      </c>
      <c r="E2099">
        <f t="shared" ca="1" si="396"/>
        <v>4168</v>
      </c>
      <c r="F2099">
        <f ca="1">(60+SUMIF(OFFSET(N2099,-$C2099+1,0,$C2099),"EN",OFFSET(O2099,-$C2099+1,0,$C2099)))*SummonTypeTable!$Q$2</f>
        <v>1866.6666666666665</v>
      </c>
      <c r="G2099">
        <f ca="1">IF(C2099=1,60*SummonTypeTable!$Q$2-OFFSET(F2099,0,-1),
IF(F2099&lt;&gt;OFFSET(F2099,-1,0),OFFSET(F2099,-1,0)-OFFSET(F2099,0,-1),""))</f>
        <v>-2434.666666666667</v>
      </c>
      <c r="H2099">
        <f ca="1">IF(C2099=1,60*SummonTypeTable!$Q$2/OFFSET(F2099,0,-1),
IF(F2099&lt;&gt;OFFSET(F2099,-1,0),OFFSET(F2099,-1,0)/OFFSET(F2099,0,-1),""))</f>
        <v>0.41586692258477287</v>
      </c>
      <c r="I2099">
        <f ca="1">(60+SUMIF(OFFSET(N2099,-$C2099+1,0,$C2099),"EN",OFFSET(O2099,-$C2099+1,0,$C2099))+SUMIF(OFFSET(S2099,-$C2099+1,0,$C2099),"EN",OFFSET(T2099,-$C2099+1,0,$C2099)))*SummonTypeTable!$Q$2</f>
        <v>1866.6666666666665</v>
      </c>
      <c r="J2099">
        <f ca="1">IF(C2099=1,60*SummonTypeTable!$Q$2-OFFSET(I2099,0,-4),
IF(I2099&lt;&gt;OFFSET(I2099,-1,0),OFFSET(I2099,-1,0)-OFFSET(I2099,0,-4),""))</f>
        <v>-2434.666666666667</v>
      </c>
      <c r="K2099">
        <f ca="1">IF(C2099=1,60*SummonTypeTable!$Q$2/OFFSET(I2099,0,-4),
IF(I2099&lt;&gt;OFFSET(I2099,-1,0),OFFSET(I2099,-1,0)/OFFSET(I2099,0,-4),""))</f>
        <v>0.41586692258477287</v>
      </c>
      <c r="L2099" t="str">
        <f t="shared" ca="1" si="397"/>
        <v>cu</v>
      </c>
      <c r="M2099" t="s">
        <v>81</v>
      </c>
      <c r="N2099" t="s">
        <v>146</v>
      </c>
      <c r="O2099">
        <v>200</v>
      </c>
      <c r="P2099" t="str">
        <f t="shared" si="389"/>
        <v>에너지너무많음</v>
      </c>
      <c r="Q2099" t="str">
        <f t="shared" ca="1" si="395"/>
        <v>cu</v>
      </c>
      <c r="R2099" t="s">
        <v>81</v>
      </c>
      <c r="S2099" t="s">
        <v>147</v>
      </c>
      <c r="T2099">
        <v>2825</v>
      </c>
      <c r="U2099" t="str">
        <f t="shared" ca="1" si="386"/>
        <v>cu</v>
      </c>
      <c r="V2099" t="str">
        <f t="shared" si="390"/>
        <v>EN</v>
      </c>
      <c r="W2099">
        <f t="shared" si="391"/>
        <v>200</v>
      </c>
      <c r="X2099" t="str">
        <f t="shared" ca="1" si="392"/>
        <v>cu</v>
      </c>
      <c r="Y2099" t="str">
        <f t="shared" si="393"/>
        <v>GO</v>
      </c>
      <c r="Z2099">
        <f t="shared" si="394"/>
        <v>2825</v>
      </c>
    </row>
    <row r="2100" spans="1:26">
      <c r="A2100" t="str">
        <f t="shared" si="387"/>
        <v>rt7</v>
      </c>
      <c r="B2100" t="str">
        <f t="shared" si="388"/>
        <v>루틴7</v>
      </c>
      <c r="C2100">
        <v>111</v>
      </c>
      <c r="D2100">
        <v>45</v>
      </c>
      <c r="E2100">
        <f t="shared" ca="1" si="396"/>
        <v>4213</v>
      </c>
      <c r="F2100">
        <f ca="1">(60+SUMIF(OFFSET(N2100,-$C2100+1,0,$C2100),"EN",OFFSET(O2100,-$C2100+1,0,$C2100)))*SummonTypeTable!$Q$2</f>
        <v>1866.6666666666665</v>
      </c>
      <c r="G2100" t="str">
        <f ca="1">IF(C2100=1,60*SummonTypeTable!$Q$2-OFFSET(F2100,0,-1),
IF(F2100&lt;&gt;OFFSET(F2100,-1,0),OFFSET(F2100,-1,0)-OFFSET(F2100,0,-1),""))</f>
        <v/>
      </c>
      <c r="H2100" t="str">
        <f ca="1">IF(C2100=1,60*SummonTypeTable!$Q$2/OFFSET(F2100,0,-1),
IF(F2100&lt;&gt;OFFSET(F2100,-1,0),OFFSET(F2100,-1,0)/OFFSET(F2100,0,-1),""))</f>
        <v/>
      </c>
      <c r="I2100">
        <f ca="1">(60+SUMIF(OFFSET(N2100,-$C2100+1,0,$C2100),"EN",OFFSET(O2100,-$C2100+1,0,$C2100))+SUMIF(OFFSET(S2100,-$C2100+1,0,$C2100),"EN",OFFSET(T2100,-$C2100+1,0,$C2100)))*SummonTypeTable!$Q$2</f>
        <v>1866.6666666666665</v>
      </c>
      <c r="J2100" t="str">
        <f ca="1">IF(C2100=1,60*SummonTypeTable!$Q$2-OFFSET(I2100,0,-4),
IF(I2100&lt;&gt;OFFSET(I2100,-1,0),OFFSET(I2100,-1,0)-OFFSET(I2100,0,-4),""))</f>
        <v/>
      </c>
      <c r="K2100" t="str">
        <f ca="1">IF(C2100=1,60*SummonTypeTable!$Q$2/OFFSET(I2100,0,-4),
IF(I2100&lt;&gt;OFFSET(I2100,-1,0),OFFSET(I2100,-1,0)/OFFSET(I2100,0,-4),""))</f>
        <v/>
      </c>
      <c r="L2100" t="str">
        <f t="shared" ca="1" si="397"/>
        <v>it</v>
      </c>
      <c r="M2100" t="s">
        <v>139</v>
      </c>
      <c r="N2100" t="s">
        <v>158</v>
      </c>
      <c r="O2100">
        <v>1</v>
      </c>
      <c r="P2100" t="str">
        <f t="shared" si="389"/>
        <v/>
      </c>
      <c r="Q2100" t="str">
        <f t="shared" ca="1" si="395"/>
        <v>cu</v>
      </c>
      <c r="R2100" t="s">
        <v>81</v>
      </c>
      <c r="S2100" t="s">
        <v>147</v>
      </c>
      <c r="T2100">
        <v>2850</v>
      </c>
      <c r="U2100" t="str">
        <f t="shared" ca="1" si="386"/>
        <v>it</v>
      </c>
      <c r="V2100" t="str">
        <f t="shared" si="390"/>
        <v>Cash_sEquipGacha</v>
      </c>
      <c r="W2100">
        <f t="shared" si="391"/>
        <v>1</v>
      </c>
      <c r="X2100" t="str">
        <f t="shared" ca="1" si="392"/>
        <v>cu</v>
      </c>
      <c r="Y2100" t="str">
        <f t="shared" si="393"/>
        <v>GO</v>
      </c>
      <c r="Z2100">
        <f t="shared" si="394"/>
        <v>2850</v>
      </c>
    </row>
    <row r="2101" spans="1:26">
      <c r="A2101" t="str">
        <f t="shared" si="387"/>
        <v>rt7</v>
      </c>
      <c r="B2101" t="str">
        <f t="shared" si="388"/>
        <v>루틴7</v>
      </c>
      <c r="C2101">
        <v>112</v>
      </c>
      <c r="D2101">
        <v>52</v>
      </c>
      <c r="E2101">
        <f t="shared" ca="1" si="396"/>
        <v>4265</v>
      </c>
      <c r="F2101">
        <f ca="1">(60+SUMIF(OFFSET(N2101,-$C2101+1,0,$C2101),"EN",OFFSET(O2101,-$C2101+1,0,$C2101)))*SummonTypeTable!$Q$2</f>
        <v>1866.6666666666665</v>
      </c>
      <c r="G2101" t="str">
        <f ca="1">IF(C2101=1,60*SummonTypeTable!$Q$2-OFFSET(F2101,0,-1),
IF(F2101&lt;&gt;OFFSET(F2101,-1,0),OFFSET(F2101,-1,0)-OFFSET(F2101,0,-1),""))</f>
        <v/>
      </c>
      <c r="H2101" t="str">
        <f ca="1">IF(C2101=1,60*SummonTypeTable!$Q$2/OFFSET(F2101,0,-1),
IF(F2101&lt;&gt;OFFSET(F2101,-1,0),OFFSET(F2101,-1,0)/OFFSET(F2101,0,-1),""))</f>
        <v/>
      </c>
      <c r="I2101">
        <f ca="1">(60+SUMIF(OFFSET(N2101,-$C2101+1,0,$C2101),"EN",OFFSET(O2101,-$C2101+1,0,$C2101))+SUMIF(OFFSET(S2101,-$C2101+1,0,$C2101),"EN",OFFSET(T2101,-$C2101+1,0,$C2101)))*SummonTypeTable!$Q$2</f>
        <v>1866.6666666666665</v>
      </c>
      <c r="J2101" t="str">
        <f ca="1">IF(C2101=1,60*SummonTypeTable!$Q$2-OFFSET(I2101,0,-4),
IF(I2101&lt;&gt;OFFSET(I2101,-1,0),OFFSET(I2101,-1,0)-OFFSET(I2101,0,-4),""))</f>
        <v/>
      </c>
      <c r="K2101" t="str">
        <f ca="1">IF(C2101=1,60*SummonTypeTable!$Q$2/OFFSET(I2101,0,-4),
IF(I2101&lt;&gt;OFFSET(I2101,-1,0),OFFSET(I2101,-1,0)/OFFSET(I2101,0,-4),""))</f>
        <v/>
      </c>
      <c r="L2101" t="str">
        <f t="shared" ca="1" si="397"/>
        <v>cu</v>
      </c>
      <c r="M2101" t="s">
        <v>81</v>
      </c>
      <c r="N2101" t="s">
        <v>147</v>
      </c>
      <c r="O2101">
        <v>5750</v>
      </c>
      <c r="P2101" t="str">
        <f t="shared" si="389"/>
        <v/>
      </c>
      <c r="Q2101" t="str">
        <f t="shared" ca="1" si="395"/>
        <v>cu</v>
      </c>
      <c r="R2101" t="s">
        <v>81</v>
      </c>
      <c r="S2101" t="s">
        <v>147</v>
      </c>
      <c r="T2101">
        <v>2875</v>
      </c>
      <c r="U2101" t="str">
        <f t="shared" ca="1" si="386"/>
        <v>cu</v>
      </c>
      <c r="V2101" t="str">
        <f t="shared" si="390"/>
        <v>GO</v>
      </c>
      <c r="W2101">
        <f t="shared" si="391"/>
        <v>5750</v>
      </c>
      <c r="X2101" t="str">
        <f t="shared" ca="1" si="392"/>
        <v>cu</v>
      </c>
      <c r="Y2101" t="str">
        <f t="shared" si="393"/>
        <v>GO</v>
      </c>
      <c r="Z2101">
        <f t="shared" si="394"/>
        <v>2875</v>
      </c>
    </row>
    <row r="2102" spans="1:26">
      <c r="A2102" t="str">
        <f t="shared" si="387"/>
        <v>rt7</v>
      </c>
      <c r="B2102" t="str">
        <f t="shared" si="388"/>
        <v>루틴7</v>
      </c>
      <c r="C2102">
        <v>113</v>
      </c>
      <c r="D2102">
        <v>79</v>
      </c>
      <c r="E2102">
        <f t="shared" ca="1" si="396"/>
        <v>4344</v>
      </c>
      <c r="F2102">
        <f ca="1">(60+SUMIF(OFFSET(N2102,-$C2102+1,0,$C2102),"EN",OFFSET(O2102,-$C2102+1,0,$C2102)))*SummonTypeTable!$Q$2</f>
        <v>1866.6666666666665</v>
      </c>
      <c r="G2102" t="str">
        <f ca="1">IF(C2102=1,60*SummonTypeTable!$Q$2-OFFSET(F2102,0,-1),
IF(F2102&lt;&gt;OFFSET(F2102,-1,0),OFFSET(F2102,-1,0)-OFFSET(F2102,0,-1),""))</f>
        <v/>
      </c>
      <c r="H2102" t="str">
        <f ca="1">IF(C2102=1,60*SummonTypeTable!$Q$2/OFFSET(F2102,0,-1),
IF(F2102&lt;&gt;OFFSET(F2102,-1,0),OFFSET(F2102,-1,0)/OFFSET(F2102,0,-1),""))</f>
        <v/>
      </c>
      <c r="I2102">
        <f ca="1">(60+SUMIF(OFFSET(N2102,-$C2102+1,0,$C2102),"EN",OFFSET(O2102,-$C2102+1,0,$C2102))+SUMIF(OFFSET(S2102,-$C2102+1,0,$C2102),"EN",OFFSET(T2102,-$C2102+1,0,$C2102)))*SummonTypeTable!$Q$2</f>
        <v>1866.6666666666665</v>
      </c>
      <c r="J2102" t="str">
        <f ca="1">IF(C2102=1,60*SummonTypeTable!$Q$2-OFFSET(I2102,0,-4),
IF(I2102&lt;&gt;OFFSET(I2102,-1,0),OFFSET(I2102,-1,0)-OFFSET(I2102,0,-4),""))</f>
        <v/>
      </c>
      <c r="K2102" t="str">
        <f ca="1">IF(C2102=1,60*SummonTypeTable!$Q$2/OFFSET(I2102,0,-4),
IF(I2102&lt;&gt;OFFSET(I2102,-1,0),OFFSET(I2102,-1,0)/OFFSET(I2102,0,-4),""))</f>
        <v/>
      </c>
      <c r="L2102" t="str">
        <f t="shared" ca="1" si="397"/>
        <v>it</v>
      </c>
      <c r="M2102" t="s">
        <v>139</v>
      </c>
      <c r="N2102" t="s">
        <v>140</v>
      </c>
      <c r="O2102">
        <v>2</v>
      </c>
      <c r="P2102" t="str">
        <f t="shared" si="389"/>
        <v/>
      </c>
      <c r="Q2102" t="str">
        <f t="shared" ca="1" si="395"/>
        <v>cu</v>
      </c>
      <c r="R2102" t="s">
        <v>81</v>
      </c>
      <c r="S2102" t="s">
        <v>147</v>
      </c>
      <c r="T2102">
        <v>2900</v>
      </c>
      <c r="U2102" t="str">
        <f t="shared" ca="1" si="386"/>
        <v>it</v>
      </c>
      <c r="V2102" t="str">
        <f t="shared" si="390"/>
        <v>Cash_sCharacterGacha</v>
      </c>
      <c r="W2102">
        <f t="shared" si="391"/>
        <v>2</v>
      </c>
      <c r="X2102" t="str">
        <f t="shared" ca="1" si="392"/>
        <v>cu</v>
      </c>
      <c r="Y2102" t="str">
        <f t="shared" si="393"/>
        <v>GO</v>
      </c>
      <c r="Z2102">
        <f t="shared" si="394"/>
        <v>2900</v>
      </c>
    </row>
    <row r="2103" spans="1:26">
      <c r="A2103" t="str">
        <f t="shared" si="387"/>
        <v>rt7</v>
      </c>
      <c r="B2103" t="str">
        <f t="shared" si="388"/>
        <v>루틴7</v>
      </c>
      <c r="C2103">
        <v>114</v>
      </c>
      <c r="D2103">
        <v>105</v>
      </c>
      <c r="E2103">
        <f t="shared" ca="1" si="396"/>
        <v>4449</v>
      </c>
      <c r="F2103">
        <f ca="1">(60+SUMIF(OFFSET(N2103,-$C2103+1,0,$C2103),"EN",OFFSET(O2103,-$C2103+1,0,$C2103)))*SummonTypeTable!$Q$2</f>
        <v>1866.6666666666665</v>
      </c>
      <c r="G2103" t="str">
        <f ca="1">IF(C2103=1,60*SummonTypeTable!$Q$2-OFFSET(F2103,0,-1),
IF(F2103&lt;&gt;OFFSET(F2103,-1,0),OFFSET(F2103,-1,0)-OFFSET(F2103,0,-1),""))</f>
        <v/>
      </c>
      <c r="H2103" t="str">
        <f ca="1">IF(C2103=1,60*SummonTypeTable!$Q$2/OFFSET(F2103,0,-1),
IF(F2103&lt;&gt;OFFSET(F2103,-1,0),OFFSET(F2103,-1,0)/OFFSET(F2103,0,-1),""))</f>
        <v/>
      </c>
      <c r="I2103">
        <f ca="1">(60+SUMIF(OFFSET(N2103,-$C2103+1,0,$C2103),"EN",OFFSET(O2103,-$C2103+1,0,$C2103))+SUMIF(OFFSET(S2103,-$C2103+1,0,$C2103),"EN",OFFSET(T2103,-$C2103+1,0,$C2103)))*SummonTypeTable!$Q$2</f>
        <v>1866.6666666666665</v>
      </c>
      <c r="J2103" t="str">
        <f ca="1">IF(C2103=1,60*SummonTypeTable!$Q$2-OFFSET(I2103,0,-4),
IF(I2103&lt;&gt;OFFSET(I2103,-1,0),OFFSET(I2103,-1,0)-OFFSET(I2103,0,-4),""))</f>
        <v/>
      </c>
      <c r="K2103" t="str">
        <f ca="1">IF(C2103=1,60*SummonTypeTable!$Q$2/OFFSET(I2103,0,-4),
IF(I2103&lt;&gt;OFFSET(I2103,-1,0),OFFSET(I2103,-1,0)/OFFSET(I2103,0,-4),""))</f>
        <v/>
      </c>
      <c r="L2103" t="str">
        <f t="shared" ca="1" si="397"/>
        <v>cu</v>
      </c>
      <c r="M2103" t="s">
        <v>81</v>
      </c>
      <c r="N2103" t="s">
        <v>147</v>
      </c>
      <c r="O2103">
        <v>5850</v>
      </c>
      <c r="P2103" t="str">
        <f t="shared" si="389"/>
        <v/>
      </c>
      <c r="Q2103" t="str">
        <f t="shared" ca="1" si="395"/>
        <v>cu</v>
      </c>
      <c r="R2103" t="s">
        <v>81</v>
      </c>
      <c r="S2103" t="s">
        <v>147</v>
      </c>
      <c r="T2103">
        <v>2925</v>
      </c>
      <c r="U2103" t="str">
        <f t="shared" ca="1" si="386"/>
        <v>cu</v>
      </c>
      <c r="V2103" t="str">
        <f t="shared" si="390"/>
        <v>GO</v>
      </c>
      <c r="W2103">
        <f t="shared" si="391"/>
        <v>5850</v>
      </c>
      <c r="X2103" t="str">
        <f t="shared" ca="1" si="392"/>
        <v>cu</v>
      </c>
      <c r="Y2103" t="str">
        <f t="shared" si="393"/>
        <v>GO</v>
      </c>
      <c r="Z2103">
        <f t="shared" si="394"/>
        <v>2925</v>
      </c>
    </row>
    <row r="2104" spans="1:26">
      <c r="A2104" t="str">
        <f t="shared" si="387"/>
        <v>rt7</v>
      </c>
      <c r="B2104" t="str">
        <f t="shared" si="388"/>
        <v>루틴7</v>
      </c>
      <c r="C2104">
        <v>115</v>
      </c>
      <c r="D2104">
        <v>43</v>
      </c>
      <c r="E2104">
        <f t="shared" ca="1" si="396"/>
        <v>4492</v>
      </c>
      <c r="F2104">
        <f ca="1">(60+SUMIF(OFFSET(N2104,-$C2104+1,0,$C2104),"EN",OFFSET(O2104,-$C2104+1,0,$C2104)))*SummonTypeTable!$Q$2</f>
        <v>2013.3333333333333</v>
      </c>
      <c r="G2104">
        <f ca="1">IF(C2104=1,60*SummonTypeTable!$Q$2-OFFSET(F2104,0,-1),
IF(F2104&lt;&gt;OFFSET(F2104,-1,0),OFFSET(F2104,-1,0)-OFFSET(F2104,0,-1),""))</f>
        <v>-2625.3333333333335</v>
      </c>
      <c r="H2104">
        <f ca="1">IF(C2104=1,60*SummonTypeTable!$Q$2/OFFSET(F2104,0,-1),
IF(F2104&lt;&gt;OFFSET(F2104,-1,0),OFFSET(F2104,-1,0)/OFFSET(F2104,0,-1),""))</f>
        <v>0.41555357672899967</v>
      </c>
      <c r="I2104">
        <f ca="1">(60+SUMIF(OFFSET(N2104,-$C2104+1,0,$C2104),"EN",OFFSET(O2104,-$C2104+1,0,$C2104))+SUMIF(OFFSET(S2104,-$C2104+1,0,$C2104),"EN",OFFSET(T2104,-$C2104+1,0,$C2104)))*SummonTypeTable!$Q$2</f>
        <v>2013.3333333333333</v>
      </c>
      <c r="J2104">
        <f ca="1">IF(C2104=1,60*SummonTypeTable!$Q$2-OFFSET(I2104,0,-4),
IF(I2104&lt;&gt;OFFSET(I2104,-1,0),OFFSET(I2104,-1,0)-OFFSET(I2104,0,-4),""))</f>
        <v>-2625.3333333333335</v>
      </c>
      <c r="K2104">
        <f ca="1">IF(C2104=1,60*SummonTypeTable!$Q$2/OFFSET(I2104,0,-4),
IF(I2104&lt;&gt;OFFSET(I2104,-1,0),OFFSET(I2104,-1,0)/OFFSET(I2104,0,-4),""))</f>
        <v>0.41555357672899967</v>
      </c>
      <c r="L2104" t="str">
        <f t="shared" ca="1" si="397"/>
        <v>cu</v>
      </c>
      <c r="M2104" t="s">
        <v>81</v>
      </c>
      <c r="N2104" t="s">
        <v>146</v>
      </c>
      <c r="O2104">
        <v>220</v>
      </c>
      <c r="P2104" t="str">
        <f t="shared" si="389"/>
        <v>에너지너무많음</v>
      </c>
      <c r="Q2104" t="str">
        <f t="shared" ca="1" si="395"/>
        <v>cu</v>
      </c>
      <c r="R2104" t="s">
        <v>81</v>
      </c>
      <c r="S2104" t="s">
        <v>147</v>
      </c>
      <c r="T2104">
        <v>2950</v>
      </c>
      <c r="U2104" t="str">
        <f t="shared" ca="1" si="386"/>
        <v>cu</v>
      </c>
      <c r="V2104" t="str">
        <f t="shared" si="390"/>
        <v>EN</v>
      </c>
      <c r="W2104">
        <f t="shared" si="391"/>
        <v>220</v>
      </c>
      <c r="X2104" t="str">
        <f t="shared" ca="1" si="392"/>
        <v>cu</v>
      </c>
      <c r="Y2104" t="str">
        <f t="shared" si="393"/>
        <v>GO</v>
      </c>
      <c r="Z2104">
        <f t="shared" si="394"/>
        <v>2950</v>
      </c>
    </row>
    <row r="2105" spans="1:26">
      <c r="A2105" t="str">
        <f t="shared" si="387"/>
        <v>rt7</v>
      </c>
      <c r="B2105" t="str">
        <f t="shared" si="388"/>
        <v>루틴7</v>
      </c>
      <c r="C2105">
        <v>116</v>
      </c>
      <c r="D2105">
        <v>87</v>
      </c>
      <c r="E2105">
        <f t="shared" ca="1" si="396"/>
        <v>4579</v>
      </c>
      <c r="F2105">
        <f ca="1">(60+SUMIF(OFFSET(N2105,-$C2105+1,0,$C2105),"EN",OFFSET(O2105,-$C2105+1,0,$C2105)))*SummonTypeTable!$Q$2</f>
        <v>2013.3333333333333</v>
      </c>
      <c r="G2105" t="str">
        <f ca="1">IF(C2105=1,60*SummonTypeTable!$Q$2-OFFSET(F2105,0,-1),
IF(F2105&lt;&gt;OFFSET(F2105,-1,0),OFFSET(F2105,-1,0)-OFFSET(F2105,0,-1),""))</f>
        <v/>
      </c>
      <c r="H2105" t="str">
        <f ca="1">IF(C2105=1,60*SummonTypeTable!$Q$2/OFFSET(F2105,0,-1),
IF(F2105&lt;&gt;OFFSET(F2105,-1,0),OFFSET(F2105,-1,0)/OFFSET(F2105,0,-1),""))</f>
        <v/>
      </c>
      <c r="I2105">
        <f ca="1">(60+SUMIF(OFFSET(N2105,-$C2105+1,0,$C2105),"EN",OFFSET(O2105,-$C2105+1,0,$C2105))+SUMIF(OFFSET(S2105,-$C2105+1,0,$C2105),"EN",OFFSET(T2105,-$C2105+1,0,$C2105)))*SummonTypeTable!$Q$2</f>
        <v>2013.3333333333333</v>
      </c>
      <c r="J2105" t="str">
        <f ca="1">IF(C2105=1,60*SummonTypeTable!$Q$2-OFFSET(I2105,0,-4),
IF(I2105&lt;&gt;OFFSET(I2105,-1,0),OFFSET(I2105,-1,0)-OFFSET(I2105,0,-4),""))</f>
        <v/>
      </c>
      <c r="K2105" t="str">
        <f ca="1">IF(C2105=1,60*SummonTypeTable!$Q$2/OFFSET(I2105,0,-4),
IF(I2105&lt;&gt;OFFSET(I2105,-1,0),OFFSET(I2105,-1,0)/OFFSET(I2105,0,-4),""))</f>
        <v/>
      </c>
      <c r="L2105" t="str">
        <f t="shared" ca="1" si="397"/>
        <v>it</v>
      </c>
      <c r="M2105" t="s">
        <v>139</v>
      </c>
      <c r="N2105" t="s">
        <v>158</v>
      </c>
      <c r="O2105">
        <v>1</v>
      </c>
      <c r="P2105" t="str">
        <f t="shared" si="389"/>
        <v/>
      </c>
      <c r="Q2105" t="str">
        <f t="shared" ca="1" si="395"/>
        <v>cu</v>
      </c>
      <c r="R2105" t="s">
        <v>81</v>
      </c>
      <c r="S2105" t="s">
        <v>147</v>
      </c>
      <c r="T2105">
        <v>2975</v>
      </c>
      <c r="U2105" t="str">
        <f t="shared" ca="1" si="386"/>
        <v>it</v>
      </c>
      <c r="V2105" t="str">
        <f t="shared" si="390"/>
        <v>Cash_sEquipGacha</v>
      </c>
      <c r="W2105">
        <f t="shared" si="391"/>
        <v>1</v>
      </c>
      <c r="X2105" t="str">
        <f t="shared" ca="1" si="392"/>
        <v>cu</v>
      </c>
      <c r="Y2105" t="str">
        <f t="shared" si="393"/>
        <v>GO</v>
      </c>
      <c r="Z2105">
        <f t="shared" si="394"/>
        <v>2975</v>
      </c>
    </row>
    <row r="2106" spans="1:26">
      <c r="A2106" t="str">
        <f t="shared" si="387"/>
        <v>rt7</v>
      </c>
      <c r="B2106" t="str">
        <f t="shared" si="388"/>
        <v>루틴7</v>
      </c>
      <c r="C2106">
        <v>117</v>
      </c>
      <c r="D2106">
        <v>146</v>
      </c>
      <c r="E2106">
        <f t="shared" ca="1" si="396"/>
        <v>4725</v>
      </c>
      <c r="F2106">
        <f ca="1">(60+SUMIF(OFFSET(N2106,-$C2106+1,0,$C2106),"EN",OFFSET(O2106,-$C2106+1,0,$C2106)))*SummonTypeTable!$Q$2</f>
        <v>2013.3333333333333</v>
      </c>
      <c r="G2106" t="str">
        <f ca="1">IF(C2106=1,60*SummonTypeTable!$Q$2-OFFSET(F2106,0,-1),
IF(F2106&lt;&gt;OFFSET(F2106,-1,0),OFFSET(F2106,-1,0)-OFFSET(F2106,0,-1),""))</f>
        <v/>
      </c>
      <c r="H2106" t="str">
        <f ca="1">IF(C2106=1,60*SummonTypeTable!$Q$2/OFFSET(F2106,0,-1),
IF(F2106&lt;&gt;OFFSET(F2106,-1,0),OFFSET(F2106,-1,0)/OFFSET(F2106,0,-1),""))</f>
        <v/>
      </c>
      <c r="I2106">
        <f ca="1">(60+SUMIF(OFFSET(N2106,-$C2106+1,0,$C2106),"EN",OFFSET(O2106,-$C2106+1,0,$C2106))+SUMIF(OFFSET(S2106,-$C2106+1,0,$C2106),"EN",OFFSET(T2106,-$C2106+1,0,$C2106)))*SummonTypeTable!$Q$2</f>
        <v>2013.3333333333333</v>
      </c>
      <c r="J2106" t="str">
        <f ca="1">IF(C2106=1,60*SummonTypeTable!$Q$2-OFFSET(I2106,0,-4),
IF(I2106&lt;&gt;OFFSET(I2106,-1,0),OFFSET(I2106,-1,0)-OFFSET(I2106,0,-4),""))</f>
        <v/>
      </c>
      <c r="K2106" t="str">
        <f ca="1">IF(C2106=1,60*SummonTypeTable!$Q$2/OFFSET(I2106,0,-4),
IF(I2106&lt;&gt;OFFSET(I2106,-1,0),OFFSET(I2106,-1,0)/OFFSET(I2106,0,-4),""))</f>
        <v/>
      </c>
      <c r="L2106" t="str">
        <f t="shared" ca="1" si="397"/>
        <v>cu</v>
      </c>
      <c r="M2106" t="s">
        <v>81</v>
      </c>
      <c r="N2106" t="s">
        <v>147</v>
      </c>
      <c r="O2106">
        <v>6000</v>
      </c>
      <c r="P2106" t="str">
        <f t="shared" si="389"/>
        <v/>
      </c>
      <c r="Q2106" t="str">
        <f t="shared" ca="1" si="395"/>
        <v>cu</v>
      </c>
      <c r="R2106" t="s">
        <v>81</v>
      </c>
      <c r="S2106" t="s">
        <v>147</v>
      </c>
      <c r="T2106">
        <v>3000</v>
      </c>
      <c r="U2106" t="str">
        <f t="shared" ca="1" si="386"/>
        <v>cu</v>
      </c>
      <c r="V2106" t="str">
        <f t="shared" si="390"/>
        <v>GO</v>
      </c>
      <c r="W2106">
        <f t="shared" si="391"/>
        <v>6000</v>
      </c>
      <c r="X2106" t="str">
        <f t="shared" ca="1" si="392"/>
        <v>cu</v>
      </c>
      <c r="Y2106" t="str">
        <f t="shared" si="393"/>
        <v>GO</v>
      </c>
      <c r="Z2106">
        <f t="shared" si="394"/>
        <v>3000</v>
      </c>
    </row>
    <row r="2107" spans="1:26">
      <c r="A2107" t="str">
        <f t="shared" si="387"/>
        <v>rt7</v>
      </c>
      <c r="B2107" t="str">
        <f t="shared" si="388"/>
        <v>루틴7</v>
      </c>
      <c r="C2107">
        <v>118</v>
      </c>
      <c r="D2107">
        <v>107</v>
      </c>
      <c r="E2107">
        <f t="shared" ca="1" si="396"/>
        <v>4832</v>
      </c>
      <c r="F2107">
        <f ca="1">(60+SUMIF(OFFSET(N2107,-$C2107+1,0,$C2107),"EN",OFFSET(O2107,-$C2107+1,0,$C2107)))*SummonTypeTable!$Q$2</f>
        <v>2013.3333333333333</v>
      </c>
      <c r="G2107" t="str">
        <f ca="1">IF(C2107=1,60*SummonTypeTable!$Q$2-OFFSET(F2107,0,-1),
IF(F2107&lt;&gt;OFFSET(F2107,-1,0),OFFSET(F2107,-1,0)-OFFSET(F2107,0,-1),""))</f>
        <v/>
      </c>
      <c r="H2107" t="str">
        <f ca="1">IF(C2107=1,60*SummonTypeTable!$Q$2/OFFSET(F2107,0,-1),
IF(F2107&lt;&gt;OFFSET(F2107,-1,0),OFFSET(F2107,-1,0)/OFFSET(F2107,0,-1),""))</f>
        <v/>
      </c>
      <c r="I2107">
        <f ca="1">(60+SUMIF(OFFSET(N2107,-$C2107+1,0,$C2107),"EN",OFFSET(O2107,-$C2107+1,0,$C2107))+SUMIF(OFFSET(S2107,-$C2107+1,0,$C2107),"EN",OFFSET(T2107,-$C2107+1,0,$C2107)))*SummonTypeTable!$Q$2</f>
        <v>2013.3333333333333</v>
      </c>
      <c r="J2107" t="str">
        <f ca="1">IF(C2107=1,60*SummonTypeTable!$Q$2-OFFSET(I2107,0,-4),
IF(I2107&lt;&gt;OFFSET(I2107,-1,0),OFFSET(I2107,-1,0)-OFFSET(I2107,0,-4),""))</f>
        <v/>
      </c>
      <c r="K2107" t="str">
        <f ca="1">IF(C2107=1,60*SummonTypeTable!$Q$2/OFFSET(I2107,0,-4),
IF(I2107&lt;&gt;OFFSET(I2107,-1,0),OFFSET(I2107,-1,0)/OFFSET(I2107,0,-4),""))</f>
        <v/>
      </c>
      <c r="L2107" t="str">
        <f t="shared" ca="1" si="397"/>
        <v>cu</v>
      </c>
      <c r="M2107" t="s">
        <v>81</v>
      </c>
      <c r="N2107" t="s">
        <v>153</v>
      </c>
      <c r="O2107">
        <v>21</v>
      </c>
      <c r="P2107" t="str">
        <f t="shared" si="389"/>
        <v/>
      </c>
      <c r="Q2107" t="str">
        <f t="shared" ca="1" si="395"/>
        <v>cu</v>
      </c>
      <c r="R2107" t="s">
        <v>81</v>
      </c>
      <c r="S2107" t="s">
        <v>153</v>
      </c>
      <c r="T2107">
        <v>7</v>
      </c>
      <c r="U2107" t="str">
        <f t="shared" ca="1" si="386"/>
        <v>cu</v>
      </c>
      <c r="V2107" t="str">
        <f t="shared" si="390"/>
        <v>DI</v>
      </c>
      <c r="W2107">
        <f t="shared" si="391"/>
        <v>21</v>
      </c>
      <c r="X2107" t="str">
        <f t="shared" ca="1" si="392"/>
        <v>cu</v>
      </c>
      <c r="Y2107" t="str">
        <f t="shared" si="393"/>
        <v>DI</v>
      </c>
      <c r="Z2107">
        <f t="shared" si="394"/>
        <v>7</v>
      </c>
    </row>
    <row r="2108" spans="1:26">
      <c r="A2108" t="str">
        <f t="shared" si="387"/>
        <v>rt7</v>
      </c>
      <c r="B2108" t="str">
        <f t="shared" si="388"/>
        <v>루틴7</v>
      </c>
      <c r="C2108">
        <v>119</v>
      </c>
      <c r="D2108">
        <v>45</v>
      </c>
      <c r="E2108">
        <f t="shared" ca="1" si="396"/>
        <v>4877</v>
      </c>
      <c r="F2108">
        <f ca="1">(60+SUMIF(OFFSET(N2108,-$C2108+1,0,$C2108),"EN",OFFSET(O2108,-$C2108+1,0,$C2108)))*SummonTypeTable!$Q$2</f>
        <v>2013.3333333333333</v>
      </c>
      <c r="G2108" t="str">
        <f ca="1">IF(C2108=1,60*SummonTypeTable!$Q$2-OFFSET(F2108,0,-1),
IF(F2108&lt;&gt;OFFSET(F2108,-1,0),OFFSET(F2108,-1,0)-OFFSET(F2108,0,-1),""))</f>
        <v/>
      </c>
      <c r="H2108" t="str">
        <f ca="1">IF(C2108=1,60*SummonTypeTable!$Q$2/OFFSET(F2108,0,-1),
IF(F2108&lt;&gt;OFFSET(F2108,-1,0),OFFSET(F2108,-1,0)/OFFSET(F2108,0,-1),""))</f>
        <v/>
      </c>
      <c r="I2108">
        <f ca="1">(60+SUMIF(OFFSET(N2108,-$C2108+1,0,$C2108),"EN",OFFSET(O2108,-$C2108+1,0,$C2108))+SUMIF(OFFSET(S2108,-$C2108+1,0,$C2108),"EN",OFFSET(T2108,-$C2108+1,0,$C2108)))*SummonTypeTable!$Q$2</f>
        <v>2013.3333333333333</v>
      </c>
      <c r="J2108" t="str">
        <f ca="1">IF(C2108=1,60*SummonTypeTable!$Q$2-OFFSET(I2108,0,-4),
IF(I2108&lt;&gt;OFFSET(I2108,-1,0),OFFSET(I2108,-1,0)-OFFSET(I2108,0,-4),""))</f>
        <v/>
      </c>
      <c r="K2108" t="str">
        <f ca="1">IF(C2108=1,60*SummonTypeTable!$Q$2/OFFSET(I2108,0,-4),
IF(I2108&lt;&gt;OFFSET(I2108,-1,0),OFFSET(I2108,-1,0)/OFFSET(I2108,0,-4),""))</f>
        <v/>
      </c>
      <c r="L2108" t="str">
        <f t="shared" ca="1" si="397"/>
        <v>cu</v>
      </c>
      <c r="M2108" t="s">
        <v>81</v>
      </c>
      <c r="N2108" t="s">
        <v>147</v>
      </c>
      <c r="O2108">
        <v>6100</v>
      </c>
      <c r="P2108" t="str">
        <f t="shared" si="389"/>
        <v/>
      </c>
      <c r="Q2108" t="str">
        <f t="shared" ca="1" si="395"/>
        <v>cu</v>
      </c>
      <c r="R2108" t="s">
        <v>81</v>
      </c>
      <c r="S2108" t="s">
        <v>147</v>
      </c>
      <c r="T2108">
        <v>3050</v>
      </c>
      <c r="U2108" t="str">
        <f t="shared" ca="1" si="386"/>
        <v>cu</v>
      </c>
      <c r="V2108" t="str">
        <f t="shared" si="390"/>
        <v>GO</v>
      </c>
      <c r="W2108">
        <f t="shared" si="391"/>
        <v>6100</v>
      </c>
      <c r="X2108" t="str">
        <f t="shared" ca="1" si="392"/>
        <v>cu</v>
      </c>
      <c r="Y2108" t="str">
        <f t="shared" si="393"/>
        <v>GO</v>
      </c>
      <c r="Z2108">
        <f t="shared" si="394"/>
        <v>3050</v>
      </c>
    </row>
    <row r="2109" spans="1:26">
      <c r="A2109" t="str">
        <f t="shared" si="387"/>
        <v>rt7</v>
      </c>
      <c r="B2109" t="str">
        <f t="shared" si="388"/>
        <v>루틴7</v>
      </c>
      <c r="C2109">
        <v>120</v>
      </c>
      <c r="D2109">
        <v>63</v>
      </c>
      <c r="E2109">
        <f t="shared" ca="1" si="396"/>
        <v>4940</v>
      </c>
      <c r="F2109">
        <f ca="1">(60+SUMIF(OFFSET(N2109,-$C2109+1,0,$C2109),"EN",OFFSET(O2109,-$C2109+1,0,$C2109)))*SummonTypeTable!$Q$2</f>
        <v>2013.3333333333333</v>
      </c>
      <c r="G2109" t="str">
        <f ca="1">IF(C2109=1,60*SummonTypeTable!$Q$2-OFFSET(F2109,0,-1),
IF(F2109&lt;&gt;OFFSET(F2109,-1,0),OFFSET(F2109,-1,0)-OFFSET(F2109,0,-1),""))</f>
        <v/>
      </c>
      <c r="H2109" t="str">
        <f ca="1">IF(C2109=1,60*SummonTypeTable!$Q$2/OFFSET(F2109,0,-1),
IF(F2109&lt;&gt;OFFSET(F2109,-1,0),OFFSET(F2109,-1,0)/OFFSET(F2109,0,-1),""))</f>
        <v/>
      </c>
      <c r="I2109">
        <f ca="1">(60+SUMIF(OFFSET(N2109,-$C2109+1,0,$C2109),"EN",OFFSET(O2109,-$C2109+1,0,$C2109))+SUMIF(OFFSET(S2109,-$C2109+1,0,$C2109),"EN",OFFSET(T2109,-$C2109+1,0,$C2109)))*SummonTypeTable!$Q$2</f>
        <v>2013.3333333333333</v>
      </c>
      <c r="J2109" t="str">
        <f ca="1">IF(C2109=1,60*SummonTypeTable!$Q$2-OFFSET(I2109,0,-4),
IF(I2109&lt;&gt;OFFSET(I2109,-1,0),OFFSET(I2109,-1,0)-OFFSET(I2109,0,-4),""))</f>
        <v/>
      </c>
      <c r="K2109" t="str">
        <f ca="1">IF(C2109=1,60*SummonTypeTable!$Q$2/OFFSET(I2109,0,-4),
IF(I2109&lt;&gt;OFFSET(I2109,-1,0),OFFSET(I2109,-1,0)/OFFSET(I2109,0,-4),""))</f>
        <v/>
      </c>
      <c r="L2109" t="str">
        <f t="shared" ca="1" si="397"/>
        <v>it</v>
      </c>
      <c r="M2109" t="s">
        <v>139</v>
      </c>
      <c r="N2109" t="s">
        <v>158</v>
      </c>
      <c r="O2109">
        <v>1</v>
      </c>
      <c r="P2109" t="str">
        <f t="shared" si="389"/>
        <v/>
      </c>
      <c r="Q2109" t="str">
        <f t="shared" ca="1" si="395"/>
        <v>cu</v>
      </c>
      <c r="R2109" t="s">
        <v>81</v>
      </c>
      <c r="S2109" t="s">
        <v>147</v>
      </c>
      <c r="T2109">
        <v>3075</v>
      </c>
      <c r="U2109" t="str">
        <f t="shared" ca="1" si="386"/>
        <v>it</v>
      </c>
      <c r="V2109" t="str">
        <f t="shared" si="390"/>
        <v>Cash_sEquipGacha</v>
      </c>
      <c r="W2109">
        <f t="shared" si="391"/>
        <v>1</v>
      </c>
      <c r="X2109" t="str">
        <f t="shared" ca="1" si="392"/>
        <v>cu</v>
      </c>
      <c r="Y2109" t="str">
        <f t="shared" si="393"/>
        <v>GO</v>
      </c>
      <c r="Z2109">
        <f t="shared" si="394"/>
        <v>3075</v>
      </c>
    </row>
    <row r="2110" spans="1:26">
      <c r="A2110" t="str">
        <f t="shared" si="387"/>
        <v>rt7</v>
      </c>
      <c r="B2110" t="str">
        <f t="shared" si="388"/>
        <v>루틴7</v>
      </c>
      <c r="C2110">
        <v>121</v>
      </c>
      <c r="D2110">
        <v>248</v>
      </c>
      <c r="E2110">
        <f t="shared" ca="1" si="396"/>
        <v>5188</v>
      </c>
      <c r="F2110">
        <f ca="1">(60+SUMIF(OFFSET(N2110,-$C2110+1,0,$C2110),"EN",OFFSET(O2110,-$C2110+1,0,$C2110)))*SummonTypeTable!$Q$2</f>
        <v>2146.6666666666665</v>
      </c>
      <c r="G2110">
        <f ca="1">IF(C2110=1,60*SummonTypeTable!$Q$2-OFFSET(F2110,0,-1),
IF(F2110&lt;&gt;OFFSET(F2110,-1,0),OFFSET(F2110,-1,0)-OFFSET(F2110,0,-1),""))</f>
        <v>-3174.666666666667</v>
      </c>
      <c r="H2110">
        <f ca="1">IF(C2110=1,60*SummonTypeTable!$Q$2/OFFSET(F2110,0,-1),
IF(F2110&lt;&gt;OFFSET(F2110,-1,0),OFFSET(F2110,-1,0)/OFFSET(F2110,0,-1),""))</f>
        <v>0.38807504497558465</v>
      </c>
      <c r="I2110">
        <f ca="1">(60+SUMIF(OFFSET(N2110,-$C2110+1,0,$C2110),"EN",OFFSET(O2110,-$C2110+1,0,$C2110))+SUMIF(OFFSET(S2110,-$C2110+1,0,$C2110),"EN",OFFSET(T2110,-$C2110+1,0,$C2110)))*SummonTypeTable!$Q$2</f>
        <v>2146.6666666666665</v>
      </c>
      <c r="J2110">
        <f ca="1">IF(C2110=1,60*SummonTypeTable!$Q$2-OFFSET(I2110,0,-4),
IF(I2110&lt;&gt;OFFSET(I2110,-1,0),OFFSET(I2110,-1,0)-OFFSET(I2110,0,-4),""))</f>
        <v>-3174.666666666667</v>
      </c>
      <c r="K2110">
        <f ca="1">IF(C2110=1,60*SummonTypeTable!$Q$2/OFFSET(I2110,0,-4),
IF(I2110&lt;&gt;OFFSET(I2110,-1,0),OFFSET(I2110,-1,0)/OFFSET(I2110,0,-4),""))</f>
        <v>0.38807504497558465</v>
      </c>
      <c r="L2110" t="str">
        <f t="shared" ca="1" si="397"/>
        <v>cu</v>
      </c>
      <c r="M2110" t="s">
        <v>81</v>
      </c>
      <c r="N2110" t="s">
        <v>146</v>
      </c>
      <c r="O2110">
        <v>200</v>
      </c>
      <c r="P2110" t="str">
        <f t="shared" si="389"/>
        <v>에너지너무많음</v>
      </c>
      <c r="Q2110" t="str">
        <f t="shared" ca="1" si="395"/>
        <v>cu</v>
      </c>
      <c r="R2110" t="s">
        <v>81</v>
      </c>
      <c r="S2110" t="s">
        <v>147</v>
      </c>
      <c r="T2110">
        <v>3100</v>
      </c>
      <c r="U2110" t="str">
        <f t="shared" ca="1" si="386"/>
        <v>cu</v>
      </c>
      <c r="V2110" t="str">
        <f t="shared" si="390"/>
        <v>EN</v>
      </c>
      <c r="W2110">
        <f t="shared" si="391"/>
        <v>200</v>
      </c>
      <c r="X2110" t="str">
        <f t="shared" ca="1" si="392"/>
        <v>cu</v>
      </c>
      <c r="Y2110" t="str">
        <f t="shared" si="393"/>
        <v>GO</v>
      </c>
      <c r="Z2110">
        <f t="shared" si="394"/>
        <v>3100</v>
      </c>
    </row>
    <row r="2111" spans="1:26">
      <c r="A2111" t="str">
        <f t="shared" si="387"/>
        <v>rt7</v>
      </c>
      <c r="B2111" t="str">
        <f t="shared" si="388"/>
        <v>루틴7</v>
      </c>
      <c r="C2111">
        <v>122</v>
      </c>
      <c r="D2111">
        <v>39</v>
      </c>
      <c r="E2111">
        <f t="shared" ca="1" si="396"/>
        <v>5227</v>
      </c>
      <c r="F2111">
        <f ca="1">(60+SUMIF(OFFSET(N2111,-$C2111+1,0,$C2111),"EN",OFFSET(O2111,-$C2111+1,0,$C2111)))*SummonTypeTable!$Q$2</f>
        <v>2146.6666666666665</v>
      </c>
      <c r="G2111" t="str">
        <f ca="1">IF(C2111=1,60*SummonTypeTable!$Q$2-OFFSET(F2111,0,-1),
IF(F2111&lt;&gt;OFFSET(F2111,-1,0),OFFSET(F2111,-1,0)-OFFSET(F2111,0,-1),""))</f>
        <v/>
      </c>
      <c r="H2111" t="str">
        <f ca="1">IF(C2111=1,60*SummonTypeTable!$Q$2/OFFSET(F2111,0,-1),
IF(F2111&lt;&gt;OFFSET(F2111,-1,0),OFFSET(F2111,-1,0)/OFFSET(F2111,0,-1),""))</f>
        <v/>
      </c>
      <c r="I2111">
        <f ca="1">(60+SUMIF(OFFSET(N2111,-$C2111+1,0,$C2111),"EN",OFFSET(O2111,-$C2111+1,0,$C2111))+SUMIF(OFFSET(S2111,-$C2111+1,0,$C2111),"EN",OFFSET(T2111,-$C2111+1,0,$C2111)))*SummonTypeTable!$Q$2</f>
        <v>2146.6666666666665</v>
      </c>
      <c r="J2111" t="str">
        <f ca="1">IF(C2111=1,60*SummonTypeTable!$Q$2-OFFSET(I2111,0,-4),
IF(I2111&lt;&gt;OFFSET(I2111,-1,0),OFFSET(I2111,-1,0)-OFFSET(I2111,0,-4),""))</f>
        <v/>
      </c>
      <c r="K2111" t="str">
        <f ca="1">IF(C2111=1,60*SummonTypeTable!$Q$2/OFFSET(I2111,0,-4),
IF(I2111&lt;&gt;OFFSET(I2111,-1,0),OFFSET(I2111,-1,0)/OFFSET(I2111,0,-4),""))</f>
        <v/>
      </c>
      <c r="L2111" t="str">
        <f t="shared" ca="1" si="397"/>
        <v>cu</v>
      </c>
      <c r="M2111" t="s">
        <v>81</v>
      </c>
      <c r="N2111" t="s">
        <v>147</v>
      </c>
      <c r="O2111">
        <v>6250</v>
      </c>
      <c r="P2111" t="str">
        <f t="shared" si="389"/>
        <v/>
      </c>
      <c r="Q2111" t="str">
        <f t="shared" ca="1" si="395"/>
        <v>cu</v>
      </c>
      <c r="R2111" t="s">
        <v>81</v>
      </c>
      <c r="S2111" t="s">
        <v>147</v>
      </c>
      <c r="T2111">
        <v>3125</v>
      </c>
      <c r="U2111" t="str">
        <f t="shared" ca="1" si="386"/>
        <v>cu</v>
      </c>
      <c r="V2111" t="str">
        <f t="shared" si="390"/>
        <v>GO</v>
      </c>
      <c r="W2111">
        <f t="shared" si="391"/>
        <v>6250</v>
      </c>
      <c r="X2111" t="str">
        <f t="shared" ca="1" si="392"/>
        <v>cu</v>
      </c>
      <c r="Y2111" t="str">
        <f t="shared" si="393"/>
        <v>GO</v>
      </c>
      <c r="Z2111">
        <f t="shared" si="394"/>
        <v>3125</v>
      </c>
    </row>
    <row r="2112" spans="1:26">
      <c r="A2112" t="str">
        <f t="shared" si="387"/>
        <v>rt7</v>
      </c>
      <c r="B2112" t="str">
        <f t="shared" si="388"/>
        <v>루틴7</v>
      </c>
      <c r="C2112">
        <v>123</v>
      </c>
      <c r="D2112">
        <v>65</v>
      </c>
      <c r="E2112">
        <f t="shared" ca="1" si="396"/>
        <v>5292</v>
      </c>
      <c r="F2112">
        <f ca="1">(60+SUMIF(OFFSET(N2112,-$C2112+1,0,$C2112),"EN",OFFSET(O2112,-$C2112+1,0,$C2112)))*SummonTypeTable!$Q$2</f>
        <v>2146.6666666666665</v>
      </c>
      <c r="G2112" t="str">
        <f ca="1">IF(C2112=1,60*SummonTypeTable!$Q$2-OFFSET(F2112,0,-1),
IF(F2112&lt;&gt;OFFSET(F2112,-1,0),OFFSET(F2112,-1,0)-OFFSET(F2112,0,-1),""))</f>
        <v/>
      </c>
      <c r="H2112" t="str">
        <f ca="1">IF(C2112=1,60*SummonTypeTable!$Q$2/OFFSET(F2112,0,-1),
IF(F2112&lt;&gt;OFFSET(F2112,-1,0),OFFSET(F2112,-1,0)/OFFSET(F2112,0,-1),""))</f>
        <v/>
      </c>
      <c r="I2112">
        <f ca="1">(60+SUMIF(OFFSET(N2112,-$C2112+1,0,$C2112),"EN",OFFSET(O2112,-$C2112+1,0,$C2112))+SUMIF(OFFSET(S2112,-$C2112+1,0,$C2112),"EN",OFFSET(T2112,-$C2112+1,0,$C2112)))*SummonTypeTable!$Q$2</f>
        <v>2146.6666666666665</v>
      </c>
      <c r="J2112" t="str">
        <f ca="1">IF(C2112=1,60*SummonTypeTable!$Q$2-OFFSET(I2112,0,-4),
IF(I2112&lt;&gt;OFFSET(I2112,-1,0),OFFSET(I2112,-1,0)-OFFSET(I2112,0,-4),""))</f>
        <v/>
      </c>
      <c r="K2112" t="str">
        <f ca="1">IF(C2112=1,60*SummonTypeTable!$Q$2/OFFSET(I2112,0,-4),
IF(I2112&lt;&gt;OFFSET(I2112,-1,0),OFFSET(I2112,-1,0)/OFFSET(I2112,0,-4),""))</f>
        <v/>
      </c>
      <c r="L2112" t="str">
        <f t="shared" ca="1" si="397"/>
        <v>it</v>
      </c>
      <c r="M2112" t="s">
        <v>139</v>
      </c>
      <c r="N2112" t="s">
        <v>140</v>
      </c>
      <c r="O2112">
        <v>1</v>
      </c>
      <c r="P2112" t="str">
        <f t="shared" si="389"/>
        <v/>
      </c>
      <c r="Q2112" t="str">
        <f t="shared" ca="1" si="395"/>
        <v>cu</v>
      </c>
      <c r="R2112" t="s">
        <v>81</v>
      </c>
      <c r="S2112" t="s">
        <v>147</v>
      </c>
      <c r="T2112">
        <v>3150</v>
      </c>
      <c r="U2112" t="str">
        <f t="shared" ca="1" si="386"/>
        <v>it</v>
      </c>
      <c r="V2112" t="str">
        <f t="shared" si="390"/>
        <v>Cash_sCharacterGacha</v>
      </c>
      <c r="W2112">
        <f t="shared" si="391"/>
        <v>1</v>
      </c>
      <c r="X2112" t="str">
        <f t="shared" ca="1" si="392"/>
        <v>cu</v>
      </c>
      <c r="Y2112" t="str">
        <f t="shared" si="393"/>
        <v>GO</v>
      </c>
      <c r="Z2112">
        <f t="shared" si="394"/>
        <v>3150</v>
      </c>
    </row>
    <row r="2113" spans="1:26">
      <c r="A2113" t="str">
        <f t="shared" si="387"/>
        <v>rt7</v>
      </c>
      <c r="B2113" t="str">
        <f t="shared" si="388"/>
        <v>루틴7</v>
      </c>
      <c r="C2113">
        <v>124</v>
      </c>
      <c r="D2113">
        <v>102</v>
      </c>
      <c r="E2113">
        <f t="shared" ca="1" si="396"/>
        <v>5394</v>
      </c>
      <c r="F2113">
        <f ca="1">(60+SUMIF(OFFSET(N2113,-$C2113+1,0,$C2113),"EN",OFFSET(O2113,-$C2113+1,0,$C2113)))*SummonTypeTable!$Q$2</f>
        <v>2146.6666666666665</v>
      </c>
      <c r="G2113" t="str">
        <f ca="1">IF(C2113=1,60*SummonTypeTable!$Q$2-OFFSET(F2113,0,-1),
IF(F2113&lt;&gt;OFFSET(F2113,-1,0),OFFSET(F2113,-1,0)-OFFSET(F2113,0,-1),""))</f>
        <v/>
      </c>
      <c r="H2113" t="str">
        <f ca="1">IF(C2113=1,60*SummonTypeTable!$Q$2/OFFSET(F2113,0,-1),
IF(F2113&lt;&gt;OFFSET(F2113,-1,0),OFFSET(F2113,-1,0)/OFFSET(F2113,0,-1),""))</f>
        <v/>
      </c>
      <c r="I2113">
        <f ca="1">(60+SUMIF(OFFSET(N2113,-$C2113+1,0,$C2113),"EN",OFFSET(O2113,-$C2113+1,0,$C2113))+SUMIF(OFFSET(S2113,-$C2113+1,0,$C2113),"EN",OFFSET(T2113,-$C2113+1,0,$C2113)))*SummonTypeTable!$Q$2</f>
        <v>2146.6666666666665</v>
      </c>
      <c r="J2113" t="str">
        <f ca="1">IF(C2113=1,60*SummonTypeTable!$Q$2-OFFSET(I2113,0,-4),
IF(I2113&lt;&gt;OFFSET(I2113,-1,0),OFFSET(I2113,-1,0)-OFFSET(I2113,0,-4),""))</f>
        <v/>
      </c>
      <c r="K2113" t="str">
        <f ca="1">IF(C2113=1,60*SummonTypeTable!$Q$2/OFFSET(I2113,0,-4),
IF(I2113&lt;&gt;OFFSET(I2113,-1,0),OFFSET(I2113,-1,0)/OFFSET(I2113,0,-4),""))</f>
        <v/>
      </c>
      <c r="L2113" t="str">
        <f t="shared" ca="1" si="397"/>
        <v>cu</v>
      </c>
      <c r="M2113" t="s">
        <v>81</v>
      </c>
      <c r="N2113" t="s">
        <v>147</v>
      </c>
      <c r="O2113">
        <v>6350</v>
      </c>
      <c r="P2113" t="str">
        <f t="shared" si="389"/>
        <v/>
      </c>
      <c r="Q2113" t="str">
        <f t="shared" ca="1" si="395"/>
        <v>cu</v>
      </c>
      <c r="R2113" t="s">
        <v>81</v>
      </c>
      <c r="S2113" t="s">
        <v>147</v>
      </c>
      <c r="T2113">
        <v>3175</v>
      </c>
      <c r="U2113" t="str">
        <f t="shared" ca="1" si="386"/>
        <v>cu</v>
      </c>
      <c r="V2113" t="str">
        <f t="shared" si="390"/>
        <v>GO</v>
      </c>
      <c r="W2113">
        <f t="shared" si="391"/>
        <v>6350</v>
      </c>
      <c r="X2113" t="str">
        <f t="shared" ca="1" si="392"/>
        <v>cu</v>
      </c>
      <c r="Y2113" t="str">
        <f t="shared" si="393"/>
        <v>GO</v>
      </c>
      <c r="Z2113">
        <f t="shared" si="394"/>
        <v>3175</v>
      </c>
    </row>
    <row r="2114" spans="1:26">
      <c r="A2114" t="str">
        <f t="shared" si="387"/>
        <v>rt7</v>
      </c>
      <c r="B2114" t="str">
        <f t="shared" si="388"/>
        <v>루틴7</v>
      </c>
      <c r="C2114">
        <v>125</v>
      </c>
      <c r="D2114">
        <v>166</v>
      </c>
      <c r="E2114">
        <f t="shared" ca="1" si="396"/>
        <v>5560</v>
      </c>
      <c r="F2114">
        <f ca="1">(60+SUMIF(OFFSET(N2114,-$C2114+1,0,$C2114),"EN",OFFSET(O2114,-$C2114+1,0,$C2114)))*SummonTypeTable!$Q$2</f>
        <v>2293.333333333333</v>
      </c>
      <c r="G2114">
        <f ca="1">IF(C2114=1,60*SummonTypeTable!$Q$2-OFFSET(F2114,0,-1),
IF(F2114&lt;&gt;OFFSET(F2114,-1,0),OFFSET(F2114,-1,0)-OFFSET(F2114,0,-1),""))</f>
        <v>-3413.3333333333335</v>
      </c>
      <c r="H2114">
        <f ca="1">IF(C2114=1,60*SummonTypeTable!$Q$2/OFFSET(F2114,0,-1),
IF(F2114&lt;&gt;OFFSET(F2114,-1,0),OFFSET(F2114,-1,0)/OFFSET(F2114,0,-1),""))</f>
        <v>0.38609112709832133</v>
      </c>
      <c r="I2114">
        <f ca="1">(60+SUMIF(OFFSET(N2114,-$C2114+1,0,$C2114),"EN",OFFSET(O2114,-$C2114+1,0,$C2114))+SUMIF(OFFSET(S2114,-$C2114+1,0,$C2114),"EN",OFFSET(T2114,-$C2114+1,0,$C2114)))*SummonTypeTable!$Q$2</f>
        <v>2293.333333333333</v>
      </c>
      <c r="J2114">
        <f ca="1">IF(C2114=1,60*SummonTypeTable!$Q$2-OFFSET(I2114,0,-4),
IF(I2114&lt;&gt;OFFSET(I2114,-1,0),OFFSET(I2114,-1,0)-OFFSET(I2114,0,-4),""))</f>
        <v>-3413.3333333333335</v>
      </c>
      <c r="K2114">
        <f ca="1">IF(C2114=1,60*SummonTypeTable!$Q$2/OFFSET(I2114,0,-4),
IF(I2114&lt;&gt;OFFSET(I2114,-1,0),OFFSET(I2114,-1,0)/OFFSET(I2114,0,-4),""))</f>
        <v>0.38609112709832133</v>
      </c>
      <c r="L2114" t="str">
        <f t="shared" ca="1" si="397"/>
        <v>cu</v>
      </c>
      <c r="M2114" t="s">
        <v>81</v>
      </c>
      <c r="N2114" t="s">
        <v>146</v>
      </c>
      <c r="O2114">
        <v>220</v>
      </c>
      <c r="P2114" t="str">
        <f t="shared" si="389"/>
        <v>에너지너무많음</v>
      </c>
      <c r="Q2114" t="str">
        <f t="shared" ca="1" si="395"/>
        <v>cu</v>
      </c>
      <c r="R2114" t="s">
        <v>81</v>
      </c>
      <c r="S2114" t="s">
        <v>147</v>
      </c>
      <c r="T2114">
        <v>3200</v>
      </c>
      <c r="U2114" t="str">
        <f t="shared" ref="U2114:U2177" ca="1" si="398">IF(LEN(L2114)=0,"",L2114)</f>
        <v>cu</v>
      </c>
      <c r="V2114" t="str">
        <f t="shared" si="390"/>
        <v>EN</v>
      </c>
      <c r="W2114">
        <f t="shared" si="391"/>
        <v>220</v>
      </c>
      <c r="X2114" t="str">
        <f t="shared" ca="1" si="392"/>
        <v>cu</v>
      </c>
      <c r="Y2114" t="str">
        <f t="shared" si="393"/>
        <v>GO</v>
      </c>
      <c r="Z2114">
        <f t="shared" si="394"/>
        <v>3200</v>
      </c>
    </row>
    <row r="2115" spans="1:26">
      <c r="A2115" t="str">
        <f t="shared" si="387"/>
        <v>rt7</v>
      </c>
      <c r="B2115" t="str">
        <f t="shared" si="388"/>
        <v>루틴7</v>
      </c>
      <c r="C2115">
        <v>126</v>
      </c>
      <c r="D2115">
        <v>52</v>
      </c>
      <c r="E2115">
        <f t="shared" ca="1" si="396"/>
        <v>5612</v>
      </c>
      <c r="F2115">
        <f ca="1">(60+SUMIF(OFFSET(N2115,-$C2115+1,0,$C2115),"EN",OFFSET(O2115,-$C2115+1,0,$C2115)))*SummonTypeTable!$Q$2</f>
        <v>2293.333333333333</v>
      </c>
      <c r="G2115" t="str">
        <f ca="1">IF(C2115=1,60*SummonTypeTable!$Q$2-OFFSET(F2115,0,-1),
IF(F2115&lt;&gt;OFFSET(F2115,-1,0),OFFSET(F2115,-1,0)-OFFSET(F2115,0,-1),""))</f>
        <v/>
      </c>
      <c r="H2115" t="str">
        <f ca="1">IF(C2115=1,60*SummonTypeTable!$Q$2/OFFSET(F2115,0,-1),
IF(F2115&lt;&gt;OFFSET(F2115,-1,0),OFFSET(F2115,-1,0)/OFFSET(F2115,0,-1),""))</f>
        <v/>
      </c>
      <c r="I2115">
        <f ca="1">(60+SUMIF(OFFSET(N2115,-$C2115+1,0,$C2115),"EN",OFFSET(O2115,-$C2115+1,0,$C2115))+SUMIF(OFFSET(S2115,-$C2115+1,0,$C2115),"EN",OFFSET(T2115,-$C2115+1,0,$C2115)))*SummonTypeTable!$Q$2</f>
        <v>2293.333333333333</v>
      </c>
      <c r="J2115" t="str">
        <f ca="1">IF(C2115=1,60*SummonTypeTable!$Q$2-OFFSET(I2115,0,-4),
IF(I2115&lt;&gt;OFFSET(I2115,-1,0),OFFSET(I2115,-1,0)-OFFSET(I2115,0,-4),""))</f>
        <v/>
      </c>
      <c r="K2115" t="str">
        <f ca="1">IF(C2115=1,60*SummonTypeTable!$Q$2/OFFSET(I2115,0,-4),
IF(I2115&lt;&gt;OFFSET(I2115,-1,0),OFFSET(I2115,-1,0)/OFFSET(I2115,0,-4),""))</f>
        <v/>
      </c>
      <c r="L2115" t="str">
        <f t="shared" ca="1" si="397"/>
        <v>cu</v>
      </c>
      <c r="M2115" t="s">
        <v>81</v>
      </c>
      <c r="N2115" t="s">
        <v>147</v>
      </c>
      <c r="O2115">
        <v>6450</v>
      </c>
      <c r="P2115" t="str">
        <f t="shared" si="389"/>
        <v/>
      </c>
      <c r="Q2115" t="str">
        <f t="shared" ca="1" si="395"/>
        <v>cu</v>
      </c>
      <c r="R2115" t="s">
        <v>81</v>
      </c>
      <c r="S2115" t="s">
        <v>147</v>
      </c>
      <c r="T2115">
        <v>3225</v>
      </c>
      <c r="U2115" t="str">
        <f t="shared" ca="1" si="398"/>
        <v>cu</v>
      </c>
      <c r="V2115" t="str">
        <f t="shared" si="390"/>
        <v>GO</v>
      </c>
      <c r="W2115">
        <f t="shared" si="391"/>
        <v>6450</v>
      </c>
      <c r="X2115" t="str">
        <f t="shared" ca="1" si="392"/>
        <v>cu</v>
      </c>
      <c r="Y2115" t="str">
        <f t="shared" si="393"/>
        <v>GO</v>
      </c>
      <c r="Z2115">
        <f t="shared" si="394"/>
        <v>3225</v>
      </c>
    </row>
    <row r="2116" spans="1:26">
      <c r="A2116" t="str">
        <f t="shared" si="387"/>
        <v>rt7</v>
      </c>
      <c r="B2116" t="str">
        <f t="shared" si="388"/>
        <v>루틴7</v>
      </c>
      <c r="C2116">
        <v>127</v>
      </c>
      <c r="D2116">
        <v>75</v>
      </c>
      <c r="E2116">
        <f t="shared" ca="1" si="396"/>
        <v>5687</v>
      </c>
      <c r="F2116">
        <f ca="1">(60+SUMIF(OFFSET(N2116,-$C2116+1,0,$C2116),"EN",OFFSET(O2116,-$C2116+1,0,$C2116)))*SummonTypeTable!$Q$2</f>
        <v>2293.333333333333</v>
      </c>
      <c r="G2116" t="str">
        <f ca="1">IF(C2116=1,60*SummonTypeTable!$Q$2-OFFSET(F2116,0,-1),
IF(F2116&lt;&gt;OFFSET(F2116,-1,0),OFFSET(F2116,-1,0)-OFFSET(F2116,0,-1),""))</f>
        <v/>
      </c>
      <c r="H2116" t="str">
        <f ca="1">IF(C2116=1,60*SummonTypeTable!$Q$2/OFFSET(F2116,0,-1),
IF(F2116&lt;&gt;OFFSET(F2116,-1,0),OFFSET(F2116,-1,0)/OFFSET(F2116,0,-1),""))</f>
        <v/>
      </c>
      <c r="I2116">
        <f ca="1">(60+SUMIF(OFFSET(N2116,-$C2116+1,0,$C2116),"EN",OFFSET(O2116,-$C2116+1,0,$C2116))+SUMIF(OFFSET(S2116,-$C2116+1,0,$C2116),"EN",OFFSET(T2116,-$C2116+1,0,$C2116)))*SummonTypeTable!$Q$2</f>
        <v>2293.333333333333</v>
      </c>
      <c r="J2116" t="str">
        <f ca="1">IF(C2116=1,60*SummonTypeTable!$Q$2-OFFSET(I2116,0,-4),
IF(I2116&lt;&gt;OFFSET(I2116,-1,0),OFFSET(I2116,-1,0)-OFFSET(I2116,0,-4),""))</f>
        <v/>
      </c>
      <c r="K2116" t="str">
        <f ca="1">IF(C2116=1,60*SummonTypeTable!$Q$2/OFFSET(I2116,0,-4),
IF(I2116&lt;&gt;OFFSET(I2116,-1,0),OFFSET(I2116,-1,0)/OFFSET(I2116,0,-4),""))</f>
        <v/>
      </c>
      <c r="L2116" t="str">
        <f t="shared" ca="1" si="397"/>
        <v>it</v>
      </c>
      <c r="M2116" t="s">
        <v>139</v>
      </c>
      <c r="N2116" t="s">
        <v>138</v>
      </c>
      <c r="O2116">
        <v>2</v>
      </c>
      <c r="P2116" t="str">
        <f t="shared" si="389"/>
        <v/>
      </c>
      <c r="Q2116" t="str">
        <f t="shared" ca="1" si="395"/>
        <v>cu</v>
      </c>
      <c r="R2116" t="s">
        <v>81</v>
      </c>
      <c r="S2116" t="s">
        <v>147</v>
      </c>
      <c r="T2116">
        <v>3250</v>
      </c>
      <c r="U2116" t="str">
        <f t="shared" ca="1" si="398"/>
        <v>it</v>
      </c>
      <c r="V2116" t="str">
        <f t="shared" si="390"/>
        <v>Cash_sSpellGacha</v>
      </c>
      <c r="W2116">
        <f t="shared" si="391"/>
        <v>2</v>
      </c>
      <c r="X2116" t="str">
        <f t="shared" ca="1" si="392"/>
        <v>cu</v>
      </c>
      <c r="Y2116" t="str">
        <f t="shared" si="393"/>
        <v>GO</v>
      </c>
      <c r="Z2116">
        <f t="shared" si="394"/>
        <v>3250</v>
      </c>
    </row>
    <row r="2117" spans="1:26">
      <c r="A2117" t="str">
        <f t="shared" si="387"/>
        <v>rt7</v>
      </c>
      <c r="B2117" t="str">
        <f t="shared" si="388"/>
        <v>루틴7</v>
      </c>
      <c r="C2117">
        <v>128</v>
      </c>
      <c r="D2117">
        <v>91</v>
      </c>
      <c r="E2117">
        <f t="shared" ca="1" si="396"/>
        <v>5778</v>
      </c>
      <c r="F2117">
        <f ca="1">(60+SUMIF(OFFSET(N2117,-$C2117+1,0,$C2117),"EN",OFFSET(O2117,-$C2117+1,0,$C2117)))*SummonTypeTable!$Q$2</f>
        <v>2293.333333333333</v>
      </c>
      <c r="G2117" t="str">
        <f ca="1">IF(C2117=1,60*SummonTypeTable!$Q$2-OFFSET(F2117,0,-1),
IF(F2117&lt;&gt;OFFSET(F2117,-1,0),OFFSET(F2117,-1,0)-OFFSET(F2117,0,-1),""))</f>
        <v/>
      </c>
      <c r="H2117" t="str">
        <f ca="1">IF(C2117=1,60*SummonTypeTable!$Q$2/OFFSET(F2117,0,-1),
IF(F2117&lt;&gt;OFFSET(F2117,-1,0),OFFSET(F2117,-1,0)/OFFSET(F2117,0,-1),""))</f>
        <v/>
      </c>
      <c r="I2117">
        <f ca="1">(60+SUMIF(OFFSET(N2117,-$C2117+1,0,$C2117),"EN",OFFSET(O2117,-$C2117+1,0,$C2117))+SUMIF(OFFSET(S2117,-$C2117+1,0,$C2117),"EN",OFFSET(T2117,-$C2117+1,0,$C2117)))*SummonTypeTable!$Q$2</f>
        <v>2293.333333333333</v>
      </c>
      <c r="J2117" t="str">
        <f ca="1">IF(C2117=1,60*SummonTypeTable!$Q$2-OFFSET(I2117,0,-4),
IF(I2117&lt;&gt;OFFSET(I2117,-1,0),OFFSET(I2117,-1,0)-OFFSET(I2117,0,-4),""))</f>
        <v/>
      </c>
      <c r="K2117" t="str">
        <f ca="1">IF(C2117=1,60*SummonTypeTable!$Q$2/OFFSET(I2117,0,-4),
IF(I2117&lt;&gt;OFFSET(I2117,-1,0),OFFSET(I2117,-1,0)/OFFSET(I2117,0,-4),""))</f>
        <v/>
      </c>
      <c r="L2117" t="str">
        <f t="shared" ca="1" si="397"/>
        <v>cu</v>
      </c>
      <c r="M2117" t="s">
        <v>81</v>
      </c>
      <c r="N2117" t="s">
        <v>147</v>
      </c>
      <c r="O2117">
        <v>6550</v>
      </c>
      <c r="P2117" t="str">
        <f t="shared" si="389"/>
        <v/>
      </c>
      <c r="Q2117" t="str">
        <f t="shared" ca="1" si="395"/>
        <v>cu</v>
      </c>
      <c r="R2117" t="s">
        <v>81</v>
      </c>
      <c r="S2117" t="s">
        <v>147</v>
      </c>
      <c r="T2117">
        <v>3275</v>
      </c>
      <c r="U2117" t="str">
        <f t="shared" ca="1" si="398"/>
        <v>cu</v>
      </c>
      <c r="V2117" t="str">
        <f t="shared" si="390"/>
        <v>GO</v>
      </c>
      <c r="W2117">
        <f t="shared" si="391"/>
        <v>6550</v>
      </c>
      <c r="X2117" t="str">
        <f t="shared" ca="1" si="392"/>
        <v>cu</v>
      </c>
      <c r="Y2117" t="str">
        <f t="shared" si="393"/>
        <v>GO</v>
      </c>
      <c r="Z2117">
        <f t="shared" si="394"/>
        <v>3275</v>
      </c>
    </row>
    <row r="2118" spans="1:26">
      <c r="A2118" t="str">
        <f t="shared" si="387"/>
        <v>rt7</v>
      </c>
      <c r="B2118" t="str">
        <f t="shared" si="388"/>
        <v>루틴7</v>
      </c>
      <c r="C2118">
        <v>129</v>
      </c>
      <c r="D2118">
        <v>102</v>
      </c>
      <c r="E2118">
        <f t="shared" ca="1" si="396"/>
        <v>5880</v>
      </c>
      <c r="F2118">
        <f ca="1">(60+SUMIF(OFFSET(N2118,-$C2118+1,0,$C2118),"EN",OFFSET(O2118,-$C2118+1,0,$C2118)))*SummonTypeTable!$Q$2</f>
        <v>2293.333333333333</v>
      </c>
      <c r="G2118" t="str">
        <f ca="1">IF(C2118=1,60*SummonTypeTable!$Q$2-OFFSET(F2118,0,-1),
IF(F2118&lt;&gt;OFFSET(F2118,-1,0),OFFSET(F2118,-1,0)-OFFSET(F2118,0,-1),""))</f>
        <v/>
      </c>
      <c r="H2118" t="str">
        <f ca="1">IF(C2118=1,60*SummonTypeTable!$Q$2/OFFSET(F2118,0,-1),
IF(F2118&lt;&gt;OFFSET(F2118,-1,0),OFFSET(F2118,-1,0)/OFFSET(F2118,0,-1),""))</f>
        <v/>
      </c>
      <c r="I2118">
        <f ca="1">(60+SUMIF(OFFSET(N2118,-$C2118+1,0,$C2118),"EN",OFFSET(O2118,-$C2118+1,0,$C2118))+SUMIF(OFFSET(S2118,-$C2118+1,0,$C2118),"EN",OFFSET(T2118,-$C2118+1,0,$C2118)))*SummonTypeTable!$Q$2</f>
        <v>2293.333333333333</v>
      </c>
      <c r="J2118" t="str">
        <f ca="1">IF(C2118=1,60*SummonTypeTable!$Q$2-OFFSET(I2118,0,-4),
IF(I2118&lt;&gt;OFFSET(I2118,-1,0),OFFSET(I2118,-1,0)-OFFSET(I2118,0,-4),""))</f>
        <v/>
      </c>
      <c r="K2118" t="str">
        <f ca="1">IF(C2118=1,60*SummonTypeTable!$Q$2/OFFSET(I2118,0,-4),
IF(I2118&lt;&gt;OFFSET(I2118,-1,0),OFFSET(I2118,-1,0)/OFFSET(I2118,0,-4),""))</f>
        <v/>
      </c>
      <c r="L2118" t="str">
        <f t="shared" ca="1" si="397"/>
        <v>it</v>
      </c>
      <c r="M2118" t="s">
        <v>139</v>
      </c>
      <c r="N2118" t="s">
        <v>158</v>
      </c>
      <c r="O2118">
        <v>2</v>
      </c>
      <c r="P2118" t="str">
        <f t="shared" si="389"/>
        <v/>
      </c>
      <c r="Q2118" t="str">
        <f t="shared" ca="1" si="395"/>
        <v>cu</v>
      </c>
      <c r="R2118" t="s">
        <v>81</v>
      </c>
      <c r="S2118" t="s">
        <v>147</v>
      </c>
      <c r="T2118">
        <v>3300</v>
      </c>
      <c r="U2118" t="str">
        <f t="shared" ca="1" si="398"/>
        <v>it</v>
      </c>
      <c r="V2118" t="str">
        <f t="shared" si="390"/>
        <v>Cash_sEquipGacha</v>
      </c>
      <c r="W2118">
        <f t="shared" si="391"/>
        <v>2</v>
      </c>
      <c r="X2118" t="str">
        <f t="shared" ca="1" si="392"/>
        <v>cu</v>
      </c>
      <c r="Y2118" t="str">
        <f t="shared" si="393"/>
        <v>GO</v>
      </c>
      <c r="Z2118">
        <f t="shared" si="394"/>
        <v>3300</v>
      </c>
    </row>
    <row r="2119" spans="1:26">
      <c r="A2119" t="str">
        <f t="shared" ref="A2119:A2182" si="399">A2118</f>
        <v>rt7</v>
      </c>
      <c r="B2119" t="str">
        <f t="shared" ref="B2119:B2182" si="400">B2118</f>
        <v>루틴7</v>
      </c>
      <c r="C2119">
        <v>130</v>
      </c>
      <c r="D2119">
        <v>68</v>
      </c>
      <c r="E2119">
        <f t="shared" ca="1" si="396"/>
        <v>5948</v>
      </c>
      <c r="F2119">
        <f ca="1">(60+SUMIF(OFFSET(N2119,-$C2119+1,0,$C2119),"EN",OFFSET(O2119,-$C2119+1,0,$C2119)))*SummonTypeTable!$Q$2</f>
        <v>2453.333333333333</v>
      </c>
      <c r="G2119">
        <f ca="1">IF(C2119=1,60*SummonTypeTable!$Q$2-OFFSET(F2119,0,-1),
IF(F2119&lt;&gt;OFFSET(F2119,-1,0),OFFSET(F2119,-1,0)-OFFSET(F2119,0,-1),""))</f>
        <v>-3654.666666666667</v>
      </c>
      <c r="H2119">
        <f ca="1">IF(C2119=1,60*SummonTypeTable!$Q$2/OFFSET(F2119,0,-1),
IF(F2119&lt;&gt;OFFSET(F2119,-1,0),OFFSET(F2119,-1,0)/OFFSET(F2119,0,-1),""))</f>
        <v>0.38556377493835459</v>
      </c>
      <c r="I2119">
        <f ca="1">(60+SUMIF(OFFSET(N2119,-$C2119+1,0,$C2119),"EN",OFFSET(O2119,-$C2119+1,0,$C2119))+SUMIF(OFFSET(S2119,-$C2119+1,0,$C2119),"EN",OFFSET(T2119,-$C2119+1,0,$C2119)))*SummonTypeTable!$Q$2</f>
        <v>2453.333333333333</v>
      </c>
      <c r="J2119">
        <f ca="1">IF(C2119=1,60*SummonTypeTable!$Q$2-OFFSET(I2119,0,-4),
IF(I2119&lt;&gt;OFFSET(I2119,-1,0),OFFSET(I2119,-1,0)-OFFSET(I2119,0,-4),""))</f>
        <v>-3654.666666666667</v>
      </c>
      <c r="K2119">
        <f ca="1">IF(C2119=1,60*SummonTypeTable!$Q$2/OFFSET(I2119,0,-4),
IF(I2119&lt;&gt;OFFSET(I2119,-1,0),OFFSET(I2119,-1,0)/OFFSET(I2119,0,-4),""))</f>
        <v>0.38556377493835459</v>
      </c>
      <c r="L2119" t="str">
        <f t="shared" ca="1" si="397"/>
        <v>cu</v>
      </c>
      <c r="M2119" t="s">
        <v>81</v>
      </c>
      <c r="N2119" t="s">
        <v>146</v>
      </c>
      <c r="O2119">
        <v>240</v>
      </c>
      <c r="P2119" t="str">
        <f t="shared" si="389"/>
        <v>에너지너무많음</v>
      </c>
      <c r="Q2119" t="str">
        <f t="shared" ca="1" si="395"/>
        <v>cu</v>
      </c>
      <c r="R2119" t="s">
        <v>81</v>
      </c>
      <c r="S2119" t="s">
        <v>147</v>
      </c>
      <c r="T2119">
        <v>3325</v>
      </c>
      <c r="U2119" t="str">
        <f t="shared" ca="1" si="398"/>
        <v>cu</v>
      </c>
      <c r="V2119" t="str">
        <f t="shared" si="390"/>
        <v>EN</v>
      </c>
      <c r="W2119">
        <f t="shared" si="391"/>
        <v>240</v>
      </c>
      <c r="X2119" t="str">
        <f t="shared" ca="1" si="392"/>
        <v>cu</v>
      </c>
      <c r="Y2119" t="str">
        <f t="shared" si="393"/>
        <v>GO</v>
      </c>
      <c r="Z2119">
        <f t="shared" si="394"/>
        <v>3325</v>
      </c>
    </row>
    <row r="2120" spans="1:26">
      <c r="A2120" t="str">
        <f t="shared" si="399"/>
        <v>rt7</v>
      </c>
      <c r="B2120" t="str">
        <f t="shared" si="400"/>
        <v>루틴7</v>
      </c>
      <c r="C2120">
        <v>131</v>
      </c>
      <c r="D2120">
        <v>55</v>
      </c>
      <c r="E2120">
        <f t="shared" ca="1" si="396"/>
        <v>6003</v>
      </c>
      <c r="F2120">
        <f ca="1">(60+SUMIF(OFFSET(N2120,-$C2120+1,0,$C2120),"EN",OFFSET(O2120,-$C2120+1,0,$C2120)))*SummonTypeTable!$Q$2</f>
        <v>2453.333333333333</v>
      </c>
      <c r="G2120" t="str">
        <f ca="1">IF(C2120=1,60*SummonTypeTable!$Q$2-OFFSET(F2120,0,-1),
IF(F2120&lt;&gt;OFFSET(F2120,-1,0),OFFSET(F2120,-1,0)-OFFSET(F2120,0,-1),""))</f>
        <v/>
      </c>
      <c r="H2120" t="str">
        <f ca="1">IF(C2120=1,60*SummonTypeTable!$Q$2/OFFSET(F2120,0,-1),
IF(F2120&lt;&gt;OFFSET(F2120,-1,0),OFFSET(F2120,-1,0)/OFFSET(F2120,0,-1),""))</f>
        <v/>
      </c>
      <c r="I2120">
        <f ca="1">(60+SUMIF(OFFSET(N2120,-$C2120+1,0,$C2120),"EN",OFFSET(O2120,-$C2120+1,0,$C2120))+SUMIF(OFFSET(S2120,-$C2120+1,0,$C2120),"EN",OFFSET(T2120,-$C2120+1,0,$C2120)))*SummonTypeTable!$Q$2</f>
        <v>2453.333333333333</v>
      </c>
      <c r="J2120" t="str">
        <f ca="1">IF(C2120=1,60*SummonTypeTable!$Q$2-OFFSET(I2120,0,-4),
IF(I2120&lt;&gt;OFFSET(I2120,-1,0),OFFSET(I2120,-1,0)-OFFSET(I2120,0,-4),""))</f>
        <v/>
      </c>
      <c r="K2120" t="str">
        <f ca="1">IF(C2120=1,60*SummonTypeTable!$Q$2/OFFSET(I2120,0,-4),
IF(I2120&lt;&gt;OFFSET(I2120,-1,0),OFFSET(I2120,-1,0)/OFFSET(I2120,0,-4),""))</f>
        <v/>
      </c>
      <c r="L2120" t="str">
        <f t="shared" ca="1" si="397"/>
        <v>cu</v>
      </c>
      <c r="M2120" t="s">
        <v>81</v>
      </c>
      <c r="N2120" t="s">
        <v>147</v>
      </c>
      <c r="O2120">
        <v>6700</v>
      </c>
      <c r="P2120" t="str">
        <f t="shared" si="389"/>
        <v/>
      </c>
      <c r="Q2120" t="str">
        <f t="shared" ca="1" si="395"/>
        <v>cu</v>
      </c>
      <c r="R2120" t="s">
        <v>81</v>
      </c>
      <c r="S2120" t="s">
        <v>147</v>
      </c>
      <c r="T2120">
        <v>3350</v>
      </c>
      <c r="U2120" t="str">
        <f t="shared" ca="1" si="398"/>
        <v>cu</v>
      </c>
      <c r="V2120" t="str">
        <f t="shared" si="390"/>
        <v>GO</v>
      </c>
      <c r="W2120">
        <f t="shared" si="391"/>
        <v>6700</v>
      </c>
      <c r="X2120" t="str">
        <f t="shared" ca="1" si="392"/>
        <v>cu</v>
      </c>
      <c r="Y2120" t="str">
        <f t="shared" si="393"/>
        <v>GO</v>
      </c>
      <c r="Z2120">
        <f t="shared" si="394"/>
        <v>3350</v>
      </c>
    </row>
    <row r="2121" spans="1:26">
      <c r="A2121" t="str">
        <f t="shared" si="399"/>
        <v>rt7</v>
      </c>
      <c r="B2121" t="str">
        <f t="shared" si="400"/>
        <v>루틴7</v>
      </c>
      <c r="C2121">
        <v>132</v>
      </c>
      <c r="D2121">
        <v>65</v>
      </c>
      <c r="E2121">
        <f t="shared" ca="1" si="396"/>
        <v>6068</v>
      </c>
      <c r="F2121">
        <f ca="1">(60+SUMIF(OFFSET(N2121,-$C2121+1,0,$C2121),"EN",OFFSET(O2121,-$C2121+1,0,$C2121)))*SummonTypeTable!$Q$2</f>
        <v>2453.333333333333</v>
      </c>
      <c r="G2121" t="str">
        <f ca="1">IF(C2121=1,60*SummonTypeTable!$Q$2-OFFSET(F2121,0,-1),
IF(F2121&lt;&gt;OFFSET(F2121,-1,0),OFFSET(F2121,-1,0)-OFFSET(F2121,0,-1),""))</f>
        <v/>
      </c>
      <c r="H2121" t="str">
        <f ca="1">IF(C2121=1,60*SummonTypeTable!$Q$2/OFFSET(F2121,0,-1),
IF(F2121&lt;&gt;OFFSET(F2121,-1,0),OFFSET(F2121,-1,0)/OFFSET(F2121,0,-1),""))</f>
        <v/>
      </c>
      <c r="I2121">
        <f ca="1">(60+SUMIF(OFFSET(N2121,-$C2121+1,0,$C2121),"EN",OFFSET(O2121,-$C2121+1,0,$C2121))+SUMIF(OFFSET(S2121,-$C2121+1,0,$C2121),"EN",OFFSET(T2121,-$C2121+1,0,$C2121)))*SummonTypeTable!$Q$2</f>
        <v>2453.333333333333</v>
      </c>
      <c r="J2121" t="str">
        <f ca="1">IF(C2121=1,60*SummonTypeTable!$Q$2-OFFSET(I2121,0,-4),
IF(I2121&lt;&gt;OFFSET(I2121,-1,0),OFFSET(I2121,-1,0)-OFFSET(I2121,0,-4),""))</f>
        <v/>
      </c>
      <c r="K2121" t="str">
        <f ca="1">IF(C2121=1,60*SummonTypeTable!$Q$2/OFFSET(I2121,0,-4),
IF(I2121&lt;&gt;OFFSET(I2121,-1,0),OFFSET(I2121,-1,0)/OFFSET(I2121,0,-4),""))</f>
        <v/>
      </c>
      <c r="L2121" t="str">
        <f t="shared" ca="1" si="397"/>
        <v>cu</v>
      </c>
      <c r="M2121" t="s">
        <v>81</v>
      </c>
      <c r="N2121" t="s">
        <v>147</v>
      </c>
      <c r="O2121">
        <v>6750</v>
      </c>
      <c r="P2121" t="str">
        <f t="shared" si="389"/>
        <v/>
      </c>
      <c r="Q2121" t="str">
        <f t="shared" ca="1" si="395"/>
        <v>cu</v>
      </c>
      <c r="R2121" t="s">
        <v>81</v>
      </c>
      <c r="S2121" t="s">
        <v>147</v>
      </c>
      <c r="T2121">
        <v>3375</v>
      </c>
      <c r="U2121" t="str">
        <f t="shared" ca="1" si="398"/>
        <v>cu</v>
      </c>
      <c r="V2121" t="str">
        <f t="shared" si="390"/>
        <v>GO</v>
      </c>
      <c r="W2121">
        <f t="shared" si="391"/>
        <v>6750</v>
      </c>
      <c r="X2121" t="str">
        <f t="shared" ca="1" si="392"/>
        <v>cu</v>
      </c>
      <c r="Y2121" t="str">
        <f t="shared" si="393"/>
        <v>GO</v>
      </c>
      <c r="Z2121">
        <f t="shared" si="394"/>
        <v>3375</v>
      </c>
    </row>
    <row r="2122" spans="1:26">
      <c r="A2122" t="str">
        <f t="shared" si="399"/>
        <v>rt7</v>
      </c>
      <c r="B2122" t="str">
        <f t="shared" si="400"/>
        <v>루틴7</v>
      </c>
      <c r="C2122">
        <v>133</v>
      </c>
      <c r="D2122">
        <v>73</v>
      </c>
      <c r="E2122">
        <f t="shared" ca="1" si="396"/>
        <v>6141</v>
      </c>
      <c r="F2122">
        <f ca="1">(60+SUMIF(OFFSET(N2122,-$C2122+1,0,$C2122),"EN",OFFSET(O2122,-$C2122+1,0,$C2122)))*SummonTypeTable!$Q$2</f>
        <v>2453.333333333333</v>
      </c>
      <c r="G2122" t="str">
        <f ca="1">IF(C2122=1,60*SummonTypeTable!$Q$2-OFFSET(F2122,0,-1),
IF(F2122&lt;&gt;OFFSET(F2122,-1,0),OFFSET(F2122,-1,0)-OFFSET(F2122,0,-1),""))</f>
        <v/>
      </c>
      <c r="H2122" t="str">
        <f ca="1">IF(C2122=1,60*SummonTypeTable!$Q$2/OFFSET(F2122,0,-1),
IF(F2122&lt;&gt;OFFSET(F2122,-1,0),OFFSET(F2122,-1,0)/OFFSET(F2122,0,-1),""))</f>
        <v/>
      </c>
      <c r="I2122">
        <f ca="1">(60+SUMIF(OFFSET(N2122,-$C2122+1,0,$C2122),"EN",OFFSET(O2122,-$C2122+1,0,$C2122))+SUMIF(OFFSET(S2122,-$C2122+1,0,$C2122),"EN",OFFSET(T2122,-$C2122+1,0,$C2122)))*SummonTypeTable!$Q$2</f>
        <v>2453.333333333333</v>
      </c>
      <c r="J2122" t="str">
        <f ca="1">IF(C2122=1,60*SummonTypeTable!$Q$2-OFFSET(I2122,0,-4),
IF(I2122&lt;&gt;OFFSET(I2122,-1,0),OFFSET(I2122,-1,0)-OFFSET(I2122,0,-4),""))</f>
        <v/>
      </c>
      <c r="K2122" t="str">
        <f ca="1">IF(C2122=1,60*SummonTypeTable!$Q$2/OFFSET(I2122,0,-4),
IF(I2122&lt;&gt;OFFSET(I2122,-1,0),OFFSET(I2122,-1,0)/OFFSET(I2122,0,-4),""))</f>
        <v/>
      </c>
      <c r="L2122" t="str">
        <f t="shared" ca="1" si="397"/>
        <v>it</v>
      </c>
      <c r="M2122" t="s">
        <v>139</v>
      </c>
      <c r="N2122" t="s">
        <v>138</v>
      </c>
      <c r="O2122">
        <v>2</v>
      </c>
      <c r="P2122" t="str">
        <f t="shared" si="389"/>
        <v/>
      </c>
      <c r="Q2122" t="str">
        <f t="shared" ca="1" si="395"/>
        <v>cu</v>
      </c>
      <c r="R2122" t="s">
        <v>81</v>
      </c>
      <c r="S2122" t="s">
        <v>147</v>
      </c>
      <c r="T2122">
        <v>3400</v>
      </c>
      <c r="U2122" t="str">
        <f t="shared" ca="1" si="398"/>
        <v>it</v>
      </c>
      <c r="V2122" t="str">
        <f t="shared" si="390"/>
        <v>Cash_sSpellGacha</v>
      </c>
      <c r="W2122">
        <f t="shared" si="391"/>
        <v>2</v>
      </c>
      <c r="X2122" t="str">
        <f t="shared" ca="1" si="392"/>
        <v>cu</v>
      </c>
      <c r="Y2122" t="str">
        <f t="shared" si="393"/>
        <v>GO</v>
      </c>
      <c r="Z2122">
        <f t="shared" si="394"/>
        <v>3400</v>
      </c>
    </row>
    <row r="2123" spans="1:26">
      <c r="A2123" t="str">
        <f t="shared" si="399"/>
        <v>rt7</v>
      </c>
      <c r="B2123" t="str">
        <f t="shared" si="400"/>
        <v>루틴7</v>
      </c>
      <c r="C2123">
        <v>134</v>
      </c>
      <c r="D2123">
        <v>85</v>
      </c>
      <c r="E2123">
        <f t="shared" ca="1" si="396"/>
        <v>6226</v>
      </c>
      <c r="F2123">
        <f ca="1">(60+SUMIF(OFFSET(N2123,-$C2123+1,0,$C2123),"EN",OFFSET(O2123,-$C2123+1,0,$C2123)))*SummonTypeTable!$Q$2</f>
        <v>2453.333333333333</v>
      </c>
      <c r="G2123" t="str">
        <f ca="1">IF(C2123=1,60*SummonTypeTable!$Q$2-OFFSET(F2123,0,-1),
IF(F2123&lt;&gt;OFFSET(F2123,-1,0),OFFSET(F2123,-1,0)-OFFSET(F2123,0,-1),""))</f>
        <v/>
      </c>
      <c r="H2123" t="str">
        <f ca="1">IF(C2123=1,60*SummonTypeTable!$Q$2/OFFSET(F2123,0,-1),
IF(F2123&lt;&gt;OFFSET(F2123,-1,0),OFFSET(F2123,-1,0)/OFFSET(F2123,0,-1),""))</f>
        <v/>
      </c>
      <c r="I2123">
        <f ca="1">(60+SUMIF(OFFSET(N2123,-$C2123+1,0,$C2123),"EN",OFFSET(O2123,-$C2123+1,0,$C2123))+SUMIF(OFFSET(S2123,-$C2123+1,0,$C2123),"EN",OFFSET(T2123,-$C2123+1,0,$C2123)))*SummonTypeTable!$Q$2</f>
        <v>2453.333333333333</v>
      </c>
      <c r="J2123" t="str">
        <f ca="1">IF(C2123=1,60*SummonTypeTable!$Q$2-OFFSET(I2123,0,-4),
IF(I2123&lt;&gt;OFFSET(I2123,-1,0),OFFSET(I2123,-1,0)-OFFSET(I2123,0,-4),""))</f>
        <v/>
      </c>
      <c r="K2123" t="str">
        <f ca="1">IF(C2123=1,60*SummonTypeTable!$Q$2/OFFSET(I2123,0,-4),
IF(I2123&lt;&gt;OFFSET(I2123,-1,0),OFFSET(I2123,-1,0)/OFFSET(I2123,0,-4),""))</f>
        <v/>
      </c>
      <c r="L2123" t="str">
        <f t="shared" ca="1" si="397"/>
        <v>it</v>
      </c>
      <c r="M2123" t="s">
        <v>139</v>
      </c>
      <c r="N2123" t="s">
        <v>158</v>
      </c>
      <c r="O2123">
        <v>1</v>
      </c>
      <c r="P2123" t="str">
        <f t="shared" si="389"/>
        <v/>
      </c>
      <c r="Q2123" t="str">
        <f t="shared" ca="1" si="395"/>
        <v>cu</v>
      </c>
      <c r="R2123" t="s">
        <v>81</v>
      </c>
      <c r="S2123" t="s">
        <v>147</v>
      </c>
      <c r="T2123">
        <v>3425</v>
      </c>
      <c r="U2123" t="str">
        <f t="shared" ca="1" si="398"/>
        <v>it</v>
      </c>
      <c r="V2123" t="str">
        <f t="shared" si="390"/>
        <v>Cash_sEquipGacha</v>
      </c>
      <c r="W2123">
        <f t="shared" si="391"/>
        <v>1</v>
      </c>
      <c r="X2123" t="str">
        <f t="shared" ca="1" si="392"/>
        <v>cu</v>
      </c>
      <c r="Y2123" t="str">
        <f t="shared" si="393"/>
        <v>GO</v>
      </c>
      <c r="Z2123">
        <f t="shared" si="394"/>
        <v>3425</v>
      </c>
    </row>
    <row r="2124" spans="1:26">
      <c r="A2124" t="str">
        <f t="shared" si="399"/>
        <v>rt7</v>
      </c>
      <c r="B2124" t="str">
        <f t="shared" si="400"/>
        <v>루틴7</v>
      </c>
      <c r="C2124">
        <v>135</v>
      </c>
      <c r="D2124">
        <v>87</v>
      </c>
      <c r="E2124">
        <f t="shared" ca="1" si="396"/>
        <v>6313</v>
      </c>
      <c r="F2124">
        <f ca="1">(60+SUMIF(OFFSET(N2124,-$C2124+1,0,$C2124),"EN",OFFSET(O2124,-$C2124+1,0,$C2124)))*SummonTypeTable!$Q$2</f>
        <v>2453.333333333333</v>
      </c>
      <c r="G2124" t="str">
        <f ca="1">IF(C2124=1,60*SummonTypeTable!$Q$2-OFFSET(F2124,0,-1),
IF(F2124&lt;&gt;OFFSET(F2124,-1,0),OFFSET(F2124,-1,0)-OFFSET(F2124,0,-1),""))</f>
        <v/>
      </c>
      <c r="H2124" t="str">
        <f ca="1">IF(C2124=1,60*SummonTypeTable!$Q$2/OFFSET(F2124,0,-1),
IF(F2124&lt;&gt;OFFSET(F2124,-1,0),OFFSET(F2124,-1,0)/OFFSET(F2124,0,-1),""))</f>
        <v/>
      </c>
      <c r="I2124">
        <f ca="1">(60+SUMIF(OFFSET(N2124,-$C2124+1,0,$C2124),"EN",OFFSET(O2124,-$C2124+1,0,$C2124))+SUMIF(OFFSET(S2124,-$C2124+1,0,$C2124),"EN",OFFSET(T2124,-$C2124+1,0,$C2124)))*SummonTypeTable!$Q$2</f>
        <v>2453.333333333333</v>
      </c>
      <c r="J2124" t="str">
        <f ca="1">IF(C2124=1,60*SummonTypeTable!$Q$2-OFFSET(I2124,0,-4),
IF(I2124&lt;&gt;OFFSET(I2124,-1,0),OFFSET(I2124,-1,0)-OFFSET(I2124,0,-4),""))</f>
        <v/>
      </c>
      <c r="K2124" t="str">
        <f ca="1">IF(C2124=1,60*SummonTypeTable!$Q$2/OFFSET(I2124,0,-4),
IF(I2124&lt;&gt;OFFSET(I2124,-1,0),OFFSET(I2124,-1,0)/OFFSET(I2124,0,-4),""))</f>
        <v/>
      </c>
      <c r="L2124" t="str">
        <f t="shared" ca="1" si="397"/>
        <v>cu</v>
      </c>
      <c r="M2124" t="s">
        <v>81</v>
      </c>
      <c r="N2124" t="s">
        <v>147</v>
      </c>
      <c r="O2124">
        <v>6900</v>
      </c>
      <c r="P2124" t="str">
        <f t="shared" ref="P2124:P2187" si="401">IF(M2124="장비1상자",
  IF(OR(N2124&gt;3,O2124&gt;5),"장비이상",""),
IF(N2124="GO",
  IF(O2124&lt;100,"골드이상",""),
IF(N2124="EN",
  IF(O2124&gt;29,"에너지너무많음",
  IF(O2124&gt;9,"에너지다소많음","")),"")))</f>
        <v/>
      </c>
      <c r="Q2124" t="str">
        <f t="shared" ca="1" si="395"/>
        <v>cu</v>
      </c>
      <c r="R2124" t="s">
        <v>81</v>
      </c>
      <c r="S2124" t="s">
        <v>147</v>
      </c>
      <c r="T2124">
        <v>3450</v>
      </c>
      <c r="U2124" t="str">
        <f t="shared" ca="1" si="398"/>
        <v>cu</v>
      </c>
      <c r="V2124" t="str">
        <f t="shared" ref="V2124:V2187" si="402">IF(LEN(N2124)=0,"",N2124)</f>
        <v>GO</v>
      </c>
      <c r="W2124">
        <f t="shared" ref="W2124:W2187" si="403">IF(LEN(O2124)=0,"",O2124)</f>
        <v>6900</v>
      </c>
      <c r="X2124" t="str">
        <f t="shared" ref="X2124:X2187" ca="1" si="404">IF(LEN(Q2124)=0,"",Q2124)</f>
        <v>cu</v>
      </c>
      <c r="Y2124" t="str">
        <f t="shared" ref="Y2124:Y2187" si="405">IF(LEN(S2124)=0,"",S2124)</f>
        <v>GO</v>
      </c>
      <c r="Z2124">
        <f t="shared" ref="Z2124:Z2187" si="406">IF(LEN(T2124)=0,"",T2124)</f>
        <v>3450</v>
      </c>
    </row>
    <row r="2125" spans="1:26">
      <c r="A2125" t="str">
        <f t="shared" si="399"/>
        <v>rt7</v>
      </c>
      <c r="B2125" t="str">
        <f t="shared" si="400"/>
        <v>루틴7</v>
      </c>
      <c r="C2125">
        <v>136</v>
      </c>
      <c r="D2125">
        <v>39</v>
      </c>
      <c r="E2125">
        <f t="shared" ca="1" si="396"/>
        <v>6352</v>
      </c>
      <c r="F2125">
        <f ca="1">(60+SUMIF(OFFSET(N2125,-$C2125+1,0,$C2125),"EN",OFFSET(O2125,-$C2125+1,0,$C2125)))*SummonTypeTable!$Q$2</f>
        <v>2626.6666666666665</v>
      </c>
      <c r="G2125">
        <f ca="1">IF(C2125=1,60*SummonTypeTable!$Q$2-OFFSET(F2125,0,-1),
IF(F2125&lt;&gt;OFFSET(F2125,-1,0),OFFSET(F2125,-1,0)-OFFSET(F2125,0,-1),""))</f>
        <v>-3898.666666666667</v>
      </c>
      <c r="H2125">
        <f ca="1">IF(C2125=1,60*SummonTypeTable!$Q$2/OFFSET(F2125,0,-1),
IF(F2125&lt;&gt;OFFSET(F2125,-1,0),OFFSET(F2125,-1,0)/OFFSET(F2125,0,-1),""))</f>
        <v>0.38623005877413935</v>
      </c>
      <c r="I2125">
        <f ca="1">(60+SUMIF(OFFSET(N2125,-$C2125+1,0,$C2125),"EN",OFFSET(O2125,-$C2125+1,0,$C2125))+SUMIF(OFFSET(S2125,-$C2125+1,0,$C2125),"EN",OFFSET(T2125,-$C2125+1,0,$C2125)))*SummonTypeTable!$Q$2</f>
        <v>2626.6666666666665</v>
      </c>
      <c r="J2125">
        <f ca="1">IF(C2125=1,60*SummonTypeTable!$Q$2-OFFSET(I2125,0,-4),
IF(I2125&lt;&gt;OFFSET(I2125,-1,0),OFFSET(I2125,-1,0)-OFFSET(I2125,0,-4),""))</f>
        <v>-3898.666666666667</v>
      </c>
      <c r="K2125">
        <f ca="1">IF(C2125=1,60*SummonTypeTable!$Q$2/OFFSET(I2125,0,-4),
IF(I2125&lt;&gt;OFFSET(I2125,-1,0),OFFSET(I2125,-1,0)/OFFSET(I2125,0,-4),""))</f>
        <v>0.38623005877413935</v>
      </c>
      <c r="L2125" t="str">
        <f t="shared" ca="1" si="397"/>
        <v>cu</v>
      </c>
      <c r="M2125" t="s">
        <v>81</v>
      </c>
      <c r="N2125" t="s">
        <v>146</v>
      </c>
      <c r="O2125">
        <v>260</v>
      </c>
      <c r="P2125" t="str">
        <f t="shared" si="401"/>
        <v>에너지너무많음</v>
      </c>
      <c r="Q2125" t="str">
        <f t="shared" ca="1" si="395"/>
        <v>cu</v>
      </c>
      <c r="R2125" t="s">
        <v>81</v>
      </c>
      <c r="S2125" t="s">
        <v>147</v>
      </c>
      <c r="T2125">
        <v>3475</v>
      </c>
      <c r="U2125" t="str">
        <f t="shared" ca="1" si="398"/>
        <v>cu</v>
      </c>
      <c r="V2125" t="str">
        <f t="shared" si="402"/>
        <v>EN</v>
      </c>
      <c r="W2125">
        <f t="shared" si="403"/>
        <v>260</v>
      </c>
      <c r="X2125" t="str">
        <f t="shared" ca="1" si="404"/>
        <v>cu</v>
      </c>
      <c r="Y2125" t="str">
        <f t="shared" si="405"/>
        <v>GO</v>
      </c>
      <c r="Z2125">
        <f t="shared" si="406"/>
        <v>3475</v>
      </c>
    </row>
    <row r="2126" spans="1:26">
      <c r="A2126" t="str">
        <f t="shared" si="399"/>
        <v>rt7</v>
      </c>
      <c r="B2126" t="str">
        <f t="shared" si="400"/>
        <v>루틴7</v>
      </c>
      <c r="C2126">
        <v>137</v>
      </c>
      <c r="D2126">
        <v>85</v>
      </c>
      <c r="E2126">
        <f t="shared" ca="1" si="396"/>
        <v>6437</v>
      </c>
      <c r="F2126">
        <f ca="1">(60+SUMIF(OFFSET(N2126,-$C2126+1,0,$C2126),"EN",OFFSET(O2126,-$C2126+1,0,$C2126)))*SummonTypeTable!$Q$2</f>
        <v>2626.6666666666665</v>
      </c>
      <c r="G2126" t="str">
        <f ca="1">IF(C2126=1,60*SummonTypeTable!$Q$2-OFFSET(F2126,0,-1),
IF(F2126&lt;&gt;OFFSET(F2126,-1,0),OFFSET(F2126,-1,0)-OFFSET(F2126,0,-1),""))</f>
        <v/>
      </c>
      <c r="H2126" t="str">
        <f ca="1">IF(C2126=1,60*SummonTypeTable!$Q$2/OFFSET(F2126,0,-1),
IF(F2126&lt;&gt;OFFSET(F2126,-1,0),OFFSET(F2126,-1,0)/OFFSET(F2126,0,-1),""))</f>
        <v/>
      </c>
      <c r="I2126">
        <f ca="1">(60+SUMIF(OFFSET(N2126,-$C2126+1,0,$C2126),"EN",OFFSET(O2126,-$C2126+1,0,$C2126))+SUMIF(OFFSET(S2126,-$C2126+1,0,$C2126),"EN",OFFSET(T2126,-$C2126+1,0,$C2126)))*SummonTypeTable!$Q$2</f>
        <v>2626.6666666666665</v>
      </c>
      <c r="J2126" t="str">
        <f ca="1">IF(C2126=1,60*SummonTypeTable!$Q$2-OFFSET(I2126,0,-4),
IF(I2126&lt;&gt;OFFSET(I2126,-1,0),OFFSET(I2126,-1,0)-OFFSET(I2126,0,-4),""))</f>
        <v/>
      </c>
      <c r="K2126" t="str">
        <f ca="1">IF(C2126=1,60*SummonTypeTable!$Q$2/OFFSET(I2126,0,-4),
IF(I2126&lt;&gt;OFFSET(I2126,-1,0),OFFSET(I2126,-1,0)/OFFSET(I2126,0,-4),""))</f>
        <v/>
      </c>
      <c r="L2126" t="str">
        <f t="shared" ca="1" si="397"/>
        <v>cu</v>
      </c>
      <c r="M2126" t="s">
        <v>81</v>
      </c>
      <c r="N2126" t="s">
        <v>147</v>
      </c>
      <c r="O2126">
        <v>7000</v>
      </c>
      <c r="P2126" t="str">
        <f t="shared" si="401"/>
        <v/>
      </c>
      <c r="Q2126" t="str">
        <f t="shared" ca="1" si="395"/>
        <v>cu</v>
      </c>
      <c r="R2126" t="s">
        <v>81</v>
      </c>
      <c r="S2126" t="s">
        <v>147</v>
      </c>
      <c r="T2126">
        <v>3500</v>
      </c>
      <c r="U2126" t="str">
        <f t="shared" ca="1" si="398"/>
        <v>cu</v>
      </c>
      <c r="V2126" t="str">
        <f t="shared" si="402"/>
        <v>GO</v>
      </c>
      <c r="W2126">
        <f t="shared" si="403"/>
        <v>7000</v>
      </c>
      <c r="X2126" t="str">
        <f t="shared" ca="1" si="404"/>
        <v>cu</v>
      </c>
      <c r="Y2126" t="str">
        <f t="shared" si="405"/>
        <v>GO</v>
      </c>
      <c r="Z2126">
        <f t="shared" si="406"/>
        <v>3500</v>
      </c>
    </row>
    <row r="2127" spans="1:26">
      <c r="A2127" t="str">
        <f t="shared" si="399"/>
        <v>rt7</v>
      </c>
      <c r="B2127" t="str">
        <f t="shared" si="400"/>
        <v>루틴7</v>
      </c>
      <c r="C2127">
        <v>138</v>
      </c>
      <c r="D2127">
        <v>123</v>
      </c>
      <c r="E2127">
        <f t="shared" ca="1" si="396"/>
        <v>6560</v>
      </c>
      <c r="F2127">
        <f ca="1">(60+SUMIF(OFFSET(N2127,-$C2127+1,0,$C2127),"EN",OFFSET(O2127,-$C2127+1,0,$C2127)))*SummonTypeTable!$Q$2</f>
        <v>2626.6666666666665</v>
      </c>
      <c r="G2127" t="str">
        <f ca="1">IF(C2127=1,60*SummonTypeTable!$Q$2-OFFSET(F2127,0,-1),
IF(F2127&lt;&gt;OFFSET(F2127,-1,0),OFFSET(F2127,-1,0)-OFFSET(F2127,0,-1),""))</f>
        <v/>
      </c>
      <c r="H2127" t="str">
        <f ca="1">IF(C2127=1,60*SummonTypeTable!$Q$2/OFFSET(F2127,0,-1),
IF(F2127&lt;&gt;OFFSET(F2127,-1,0),OFFSET(F2127,-1,0)/OFFSET(F2127,0,-1),""))</f>
        <v/>
      </c>
      <c r="I2127">
        <f ca="1">(60+SUMIF(OFFSET(N2127,-$C2127+1,0,$C2127),"EN",OFFSET(O2127,-$C2127+1,0,$C2127))+SUMIF(OFFSET(S2127,-$C2127+1,0,$C2127),"EN",OFFSET(T2127,-$C2127+1,0,$C2127)))*SummonTypeTable!$Q$2</f>
        <v>2626.6666666666665</v>
      </c>
      <c r="J2127" t="str">
        <f ca="1">IF(C2127=1,60*SummonTypeTable!$Q$2-OFFSET(I2127,0,-4),
IF(I2127&lt;&gt;OFFSET(I2127,-1,0),OFFSET(I2127,-1,0)-OFFSET(I2127,0,-4),""))</f>
        <v/>
      </c>
      <c r="K2127" t="str">
        <f ca="1">IF(C2127=1,60*SummonTypeTable!$Q$2/OFFSET(I2127,0,-4),
IF(I2127&lt;&gt;OFFSET(I2127,-1,0),OFFSET(I2127,-1,0)/OFFSET(I2127,0,-4),""))</f>
        <v/>
      </c>
      <c r="L2127" t="str">
        <f t="shared" ca="1" si="397"/>
        <v>it</v>
      </c>
      <c r="M2127" t="s">
        <v>139</v>
      </c>
      <c r="N2127" t="s">
        <v>138</v>
      </c>
      <c r="O2127">
        <v>10</v>
      </c>
      <c r="P2127" t="str">
        <f t="shared" si="401"/>
        <v/>
      </c>
      <c r="Q2127" t="str">
        <f t="shared" ca="1" si="395"/>
        <v>cu</v>
      </c>
      <c r="R2127" t="s">
        <v>81</v>
      </c>
      <c r="S2127" t="s">
        <v>147</v>
      </c>
      <c r="T2127">
        <v>3525</v>
      </c>
      <c r="U2127" t="str">
        <f t="shared" ca="1" si="398"/>
        <v>it</v>
      </c>
      <c r="V2127" t="str">
        <f t="shared" si="402"/>
        <v>Cash_sSpellGacha</v>
      </c>
      <c r="W2127">
        <f t="shared" si="403"/>
        <v>10</v>
      </c>
      <c r="X2127" t="str">
        <f t="shared" ca="1" si="404"/>
        <v>cu</v>
      </c>
      <c r="Y2127" t="str">
        <f t="shared" si="405"/>
        <v>GO</v>
      </c>
      <c r="Z2127">
        <f t="shared" si="406"/>
        <v>3525</v>
      </c>
    </row>
    <row r="2128" spans="1:26">
      <c r="A2128" t="str">
        <f t="shared" si="399"/>
        <v>rt7</v>
      </c>
      <c r="B2128" t="str">
        <f t="shared" si="400"/>
        <v>루틴7</v>
      </c>
      <c r="C2128">
        <v>139</v>
      </c>
      <c r="D2128">
        <v>119</v>
      </c>
      <c r="E2128">
        <f t="shared" ca="1" si="396"/>
        <v>6679</v>
      </c>
      <c r="F2128">
        <f ca="1">(60+SUMIF(OFFSET(N2128,-$C2128+1,0,$C2128),"EN",OFFSET(O2128,-$C2128+1,0,$C2128)))*SummonTypeTable!$Q$2</f>
        <v>2626.6666666666665</v>
      </c>
      <c r="G2128" t="str">
        <f ca="1">IF(C2128=1,60*SummonTypeTable!$Q$2-OFFSET(F2128,0,-1),
IF(F2128&lt;&gt;OFFSET(F2128,-1,0),OFFSET(F2128,-1,0)-OFFSET(F2128,0,-1),""))</f>
        <v/>
      </c>
      <c r="H2128" t="str">
        <f ca="1">IF(C2128=1,60*SummonTypeTable!$Q$2/OFFSET(F2128,0,-1),
IF(F2128&lt;&gt;OFFSET(F2128,-1,0),OFFSET(F2128,-1,0)/OFFSET(F2128,0,-1),""))</f>
        <v/>
      </c>
      <c r="I2128">
        <f ca="1">(60+SUMIF(OFFSET(N2128,-$C2128+1,0,$C2128),"EN",OFFSET(O2128,-$C2128+1,0,$C2128))+SUMIF(OFFSET(S2128,-$C2128+1,0,$C2128),"EN",OFFSET(T2128,-$C2128+1,0,$C2128)))*SummonTypeTable!$Q$2</f>
        <v>2626.6666666666665</v>
      </c>
      <c r="J2128" t="str">
        <f ca="1">IF(C2128=1,60*SummonTypeTable!$Q$2-OFFSET(I2128,0,-4),
IF(I2128&lt;&gt;OFFSET(I2128,-1,0),OFFSET(I2128,-1,0)-OFFSET(I2128,0,-4),""))</f>
        <v/>
      </c>
      <c r="K2128" t="str">
        <f ca="1">IF(C2128=1,60*SummonTypeTable!$Q$2/OFFSET(I2128,0,-4),
IF(I2128&lt;&gt;OFFSET(I2128,-1,0),OFFSET(I2128,-1,0)/OFFSET(I2128,0,-4),""))</f>
        <v/>
      </c>
      <c r="L2128" t="str">
        <f t="shared" ca="1" si="397"/>
        <v>cu</v>
      </c>
      <c r="M2128" t="s">
        <v>81</v>
      </c>
      <c r="N2128" t="s">
        <v>147</v>
      </c>
      <c r="O2128">
        <v>7100</v>
      </c>
      <c r="P2128" t="str">
        <f t="shared" si="401"/>
        <v/>
      </c>
      <c r="Q2128" t="str">
        <f t="shared" ca="1" si="395"/>
        <v>cu</v>
      </c>
      <c r="R2128" t="s">
        <v>81</v>
      </c>
      <c r="S2128" t="s">
        <v>147</v>
      </c>
      <c r="T2128">
        <v>3550</v>
      </c>
      <c r="U2128" t="str">
        <f t="shared" ca="1" si="398"/>
        <v>cu</v>
      </c>
      <c r="V2128" t="str">
        <f t="shared" si="402"/>
        <v>GO</v>
      </c>
      <c r="W2128">
        <f t="shared" si="403"/>
        <v>7100</v>
      </c>
      <c r="X2128" t="str">
        <f t="shared" ca="1" si="404"/>
        <v>cu</v>
      </c>
      <c r="Y2128" t="str">
        <f t="shared" si="405"/>
        <v>GO</v>
      </c>
      <c r="Z2128">
        <f t="shared" si="406"/>
        <v>3550</v>
      </c>
    </row>
    <row r="2129" spans="1:26">
      <c r="A2129" t="str">
        <f t="shared" si="399"/>
        <v>rt7</v>
      </c>
      <c r="B2129" t="str">
        <f t="shared" si="400"/>
        <v>루틴7</v>
      </c>
      <c r="C2129">
        <v>140</v>
      </c>
      <c r="D2129">
        <v>97</v>
      </c>
      <c r="E2129">
        <f t="shared" ca="1" si="396"/>
        <v>6776</v>
      </c>
      <c r="F2129">
        <f ca="1">(60+SUMIF(OFFSET(N2129,-$C2129+1,0,$C2129),"EN",OFFSET(O2129,-$C2129+1,0,$C2129)))*SummonTypeTable!$Q$2</f>
        <v>2626.6666666666665</v>
      </c>
      <c r="G2129" t="str">
        <f ca="1">IF(C2129=1,60*SummonTypeTable!$Q$2-OFFSET(F2129,0,-1),
IF(F2129&lt;&gt;OFFSET(F2129,-1,0),OFFSET(F2129,-1,0)-OFFSET(F2129,0,-1),""))</f>
        <v/>
      </c>
      <c r="H2129" t="str">
        <f ca="1">IF(C2129=1,60*SummonTypeTable!$Q$2/OFFSET(F2129,0,-1),
IF(F2129&lt;&gt;OFFSET(F2129,-1,0),OFFSET(F2129,-1,0)/OFFSET(F2129,0,-1),""))</f>
        <v/>
      </c>
      <c r="I2129">
        <f ca="1">(60+SUMIF(OFFSET(N2129,-$C2129+1,0,$C2129),"EN",OFFSET(O2129,-$C2129+1,0,$C2129))+SUMIF(OFFSET(S2129,-$C2129+1,0,$C2129),"EN",OFFSET(T2129,-$C2129+1,0,$C2129)))*SummonTypeTable!$Q$2</f>
        <v>2626.6666666666665</v>
      </c>
      <c r="J2129" t="str">
        <f ca="1">IF(C2129=1,60*SummonTypeTable!$Q$2-OFFSET(I2129,0,-4),
IF(I2129&lt;&gt;OFFSET(I2129,-1,0),OFFSET(I2129,-1,0)-OFFSET(I2129,0,-4),""))</f>
        <v/>
      </c>
      <c r="K2129" t="str">
        <f ca="1">IF(C2129=1,60*SummonTypeTable!$Q$2/OFFSET(I2129,0,-4),
IF(I2129&lt;&gt;OFFSET(I2129,-1,0),OFFSET(I2129,-1,0)/OFFSET(I2129,0,-4),""))</f>
        <v/>
      </c>
      <c r="L2129" t="str">
        <f t="shared" ca="1" si="397"/>
        <v>cu</v>
      </c>
      <c r="M2129" t="s">
        <v>81</v>
      </c>
      <c r="N2129" t="s">
        <v>153</v>
      </c>
      <c r="O2129">
        <v>24</v>
      </c>
      <c r="P2129" t="str">
        <f t="shared" si="401"/>
        <v/>
      </c>
      <c r="Q2129" t="str">
        <f t="shared" ca="1" si="395"/>
        <v>cu</v>
      </c>
      <c r="R2129" t="s">
        <v>81</v>
      </c>
      <c r="S2129" t="s">
        <v>153</v>
      </c>
      <c r="T2129">
        <v>8</v>
      </c>
      <c r="U2129" t="str">
        <f t="shared" ca="1" si="398"/>
        <v>cu</v>
      </c>
      <c r="V2129" t="str">
        <f t="shared" si="402"/>
        <v>DI</v>
      </c>
      <c r="W2129">
        <f t="shared" si="403"/>
        <v>24</v>
      </c>
      <c r="X2129" t="str">
        <f t="shared" ca="1" si="404"/>
        <v>cu</v>
      </c>
      <c r="Y2129" t="str">
        <f t="shared" si="405"/>
        <v>DI</v>
      </c>
      <c r="Z2129">
        <f t="shared" si="406"/>
        <v>8</v>
      </c>
    </row>
    <row r="2130" spans="1:26">
      <c r="A2130" t="str">
        <f t="shared" si="399"/>
        <v>rt7</v>
      </c>
      <c r="B2130" t="str">
        <f t="shared" si="400"/>
        <v>루틴7</v>
      </c>
      <c r="C2130">
        <v>141</v>
      </c>
      <c r="D2130">
        <v>42</v>
      </c>
      <c r="E2130">
        <f t="shared" ca="1" si="396"/>
        <v>6818</v>
      </c>
      <c r="F2130">
        <f ca="1">(60+SUMIF(OFFSET(N2130,-$C2130+1,0,$C2130),"EN",OFFSET(O2130,-$C2130+1,0,$C2130)))*SummonTypeTable!$Q$2</f>
        <v>2626.6666666666665</v>
      </c>
      <c r="G2130" t="str">
        <f ca="1">IF(C2130=1,60*SummonTypeTable!$Q$2-OFFSET(F2130,0,-1),
IF(F2130&lt;&gt;OFFSET(F2130,-1,0),OFFSET(F2130,-1,0)-OFFSET(F2130,0,-1),""))</f>
        <v/>
      </c>
      <c r="H2130" t="str">
        <f ca="1">IF(C2130=1,60*SummonTypeTable!$Q$2/OFFSET(F2130,0,-1),
IF(F2130&lt;&gt;OFFSET(F2130,-1,0),OFFSET(F2130,-1,0)/OFFSET(F2130,0,-1),""))</f>
        <v/>
      </c>
      <c r="I2130">
        <f ca="1">(60+SUMIF(OFFSET(N2130,-$C2130+1,0,$C2130),"EN",OFFSET(O2130,-$C2130+1,0,$C2130))+SUMIF(OFFSET(S2130,-$C2130+1,0,$C2130),"EN",OFFSET(T2130,-$C2130+1,0,$C2130)))*SummonTypeTable!$Q$2</f>
        <v>2626.6666666666665</v>
      </c>
      <c r="J2130" t="str">
        <f ca="1">IF(C2130=1,60*SummonTypeTable!$Q$2-OFFSET(I2130,0,-4),
IF(I2130&lt;&gt;OFFSET(I2130,-1,0),OFFSET(I2130,-1,0)-OFFSET(I2130,0,-4),""))</f>
        <v/>
      </c>
      <c r="K2130" t="str">
        <f ca="1">IF(C2130=1,60*SummonTypeTable!$Q$2/OFFSET(I2130,0,-4),
IF(I2130&lt;&gt;OFFSET(I2130,-1,0),OFFSET(I2130,-1,0)/OFFSET(I2130,0,-4),""))</f>
        <v/>
      </c>
      <c r="L2130" t="str">
        <f t="shared" ca="1" si="397"/>
        <v>it</v>
      </c>
      <c r="M2130" t="s">
        <v>139</v>
      </c>
      <c r="N2130" t="s">
        <v>140</v>
      </c>
      <c r="O2130">
        <v>1</v>
      </c>
      <c r="P2130" t="str">
        <f t="shared" si="401"/>
        <v/>
      </c>
      <c r="Q2130" t="str">
        <f t="shared" ca="1" si="395"/>
        <v>cu</v>
      </c>
      <c r="R2130" t="s">
        <v>81</v>
      </c>
      <c r="S2130" t="s">
        <v>147</v>
      </c>
      <c r="T2130">
        <v>3600</v>
      </c>
      <c r="U2130" t="str">
        <f t="shared" ca="1" si="398"/>
        <v>it</v>
      </c>
      <c r="V2130" t="str">
        <f t="shared" si="402"/>
        <v>Cash_sCharacterGacha</v>
      </c>
      <c r="W2130">
        <f t="shared" si="403"/>
        <v>1</v>
      </c>
      <c r="X2130" t="str">
        <f t="shared" ca="1" si="404"/>
        <v>cu</v>
      </c>
      <c r="Y2130" t="str">
        <f t="shared" si="405"/>
        <v>GO</v>
      </c>
      <c r="Z2130">
        <f t="shared" si="406"/>
        <v>3600</v>
      </c>
    </row>
    <row r="2131" spans="1:26">
      <c r="A2131" t="str">
        <f t="shared" si="399"/>
        <v>rt7</v>
      </c>
      <c r="B2131" t="str">
        <f t="shared" si="400"/>
        <v>루틴7</v>
      </c>
      <c r="C2131">
        <v>142</v>
      </c>
      <c r="D2131">
        <v>104</v>
      </c>
      <c r="E2131">
        <f t="shared" ca="1" si="396"/>
        <v>6922</v>
      </c>
      <c r="F2131">
        <f ca="1">(60+SUMIF(OFFSET(N2131,-$C2131+1,0,$C2131),"EN",OFFSET(O2131,-$C2131+1,0,$C2131)))*SummonTypeTable!$Q$2</f>
        <v>2626.6666666666665</v>
      </c>
      <c r="G2131" t="str">
        <f ca="1">IF(C2131=1,60*SummonTypeTable!$Q$2-OFFSET(F2131,0,-1),
IF(F2131&lt;&gt;OFFSET(F2131,-1,0),OFFSET(F2131,-1,0)-OFFSET(F2131,0,-1),""))</f>
        <v/>
      </c>
      <c r="H2131" t="str">
        <f ca="1">IF(C2131=1,60*SummonTypeTable!$Q$2/OFFSET(F2131,0,-1),
IF(F2131&lt;&gt;OFFSET(F2131,-1,0),OFFSET(F2131,-1,0)/OFFSET(F2131,0,-1),""))</f>
        <v/>
      </c>
      <c r="I2131">
        <f ca="1">(60+SUMIF(OFFSET(N2131,-$C2131+1,0,$C2131),"EN",OFFSET(O2131,-$C2131+1,0,$C2131))+SUMIF(OFFSET(S2131,-$C2131+1,0,$C2131),"EN",OFFSET(T2131,-$C2131+1,0,$C2131)))*SummonTypeTable!$Q$2</f>
        <v>2626.6666666666665</v>
      </c>
      <c r="J2131" t="str">
        <f ca="1">IF(C2131=1,60*SummonTypeTable!$Q$2-OFFSET(I2131,0,-4),
IF(I2131&lt;&gt;OFFSET(I2131,-1,0),OFFSET(I2131,-1,0)-OFFSET(I2131,0,-4),""))</f>
        <v/>
      </c>
      <c r="K2131" t="str">
        <f ca="1">IF(C2131=1,60*SummonTypeTable!$Q$2/OFFSET(I2131,0,-4),
IF(I2131&lt;&gt;OFFSET(I2131,-1,0),OFFSET(I2131,-1,0)/OFFSET(I2131,0,-4),""))</f>
        <v/>
      </c>
      <c r="L2131" t="str">
        <f t="shared" ca="1" si="397"/>
        <v>cu</v>
      </c>
      <c r="M2131" t="s">
        <v>81</v>
      </c>
      <c r="N2131" t="s">
        <v>147</v>
      </c>
      <c r="O2131">
        <v>7250</v>
      </c>
      <c r="P2131" t="str">
        <f t="shared" si="401"/>
        <v/>
      </c>
      <c r="Q2131" t="str">
        <f t="shared" ca="1" si="395"/>
        <v>cu</v>
      </c>
      <c r="R2131" t="s">
        <v>81</v>
      </c>
      <c r="S2131" t="s">
        <v>147</v>
      </c>
      <c r="T2131">
        <v>3625</v>
      </c>
      <c r="U2131" t="str">
        <f t="shared" ca="1" si="398"/>
        <v>cu</v>
      </c>
      <c r="V2131" t="str">
        <f t="shared" si="402"/>
        <v>GO</v>
      </c>
      <c r="W2131">
        <f t="shared" si="403"/>
        <v>7250</v>
      </c>
      <c r="X2131" t="str">
        <f t="shared" ca="1" si="404"/>
        <v>cu</v>
      </c>
      <c r="Y2131" t="str">
        <f t="shared" si="405"/>
        <v>GO</v>
      </c>
      <c r="Z2131">
        <f t="shared" si="406"/>
        <v>3625</v>
      </c>
    </row>
    <row r="2132" spans="1:26">
      <c r="A2132" t="str">
        <f t="shared" si="399"/>
        <v>rt7</v>
      </c>
      <c r="B2132" t="str">
        <f t="shared" si="400"/>
        <v>루틴7</v>
      </c>
      <c r="C2132">
        <v>143</v>
      </c>
      <c r="D2132">
        <v>298</v>
      </c>
      <c r="E2132">
        <f t="shared" ca="1" si="396"/>
        <v>7220</v>
      </c>
      <c r="F2132">
        <f ca="1">(60+SUMIF(OFFSET(N2132,-$C2132+1,0,$C2132),"EN",OFFSET(O2132,-$C2132+1,0,$C2132)))*SummonTypeTable!$Q$2</f>
        <v>2786.6666666666665</v>
      </c>
      <c r="G2132">
        <f ca="1">IF(C2132=1,60*SummonTypeTable!$Q$2-OFFSET(F2132,0,-1),
IF(F2132&lt;&gt;OFFSET(F2132,-1,0),OFFSET(F2132,-1,0)-OFFSET(F2132,0,-1),""))</f>
        <v>-4593.3333333333339</v>
      </c>
      <c r="H2132">
        <f ca="1">IF(C2132=1,60*SummonTypeTable!$Q$2/OFFSET(F2132,0,-1),
IF(F2132&lt;&gt;OFFSET(F2132,-1,0),OFFSET(F2132,-1,0)/OFFSET(F2132,0,-1),""))</f>
        <v>0.36380424746075712</v>
      </c>
      <c r="I2132">
        <f ca="1">(60+SUMIF(OFFSET(N2132,-$C2132+1,0,$C2132),"EN",OFFSET(O2132,-$C2132+1,0,$C2132))+SUMIF(OFFSET(S2132,-$C2132+1,0,$C2132),"EN",OFFSET(T2132,-$C2132+1,0,$C2132)))*SummonTypeTable!$Q$2</f>
        <v>2786.6666666666665</v>
      </c>
      <c r="J2132">
        <f ca="1">IF(C2132=1,60*SummonTypeTable!$Q$2-OFFSET(I2132,0,-4),
IF(I2132&lt;&gt;OFFSET(I2132,-1,0),OFFSET(I2132,-1,0)-OFFSET(I2132,0,-4),""))</f>
        <v>-4593.3333333333339</v>
      </c>
      <c r="K2132">
        <f ca="1">IF(C2132=1,60*SummonTypeTable!$Q$2/OFFSET(I2132,0,-4),
IF(I2132&lt;&gt;OFFSET(I2132,-1,0),OFFSET(I2132,-1,0)/OFFSET(I2132,0,-4),""))</f>
        <v>0.36380424746075712</v>
      </c>
      <c r="L2132" t="str">
        <f t="shared" ca="1" si="397"/>
        <v>cu</v>
      </c>
      <c r="M2132" t="s">
        <v>81</v>
      </c>
      <c r="N2132" t="s">
        <v>146</v>
      </c>
      <c r="O2132">
        <v>240</v>
      </c>
      <c r="P2132" t="str">
        <f t="shared" si="401"/>
        <v>에너지너무많음</v>
      </c>
      <c r="Q2132" t="str">
        <f t="shared" ca="1" si="395"/>
        <v>cu</v>
      </c>
      <c r="R2132" t="s">
        <v>81</v>
      </c>
      <c r="S2132" t="s">
        <v>147</v>
      </c>
      <c r="T2132">
        <v>3650</v>
      </c>
      <c r="U2132" t="str">
        <f t="shared" ca="1" si="398"/>
        <v>cu</v>
      </c>
      <c r="V2132" t="str">
        <f t="shared" si="402"/>
        <v>EN</v>
      </c>
      <c r="W2132">
        <f t="shared" si="403"/>
        <v>240</v>
      </c>
      <c r="X2132" t="str">
        <f t="shared" ca="1" si="404"/>
        <v>cu</v>
      </c>
      <c r="Y2132" t="str">
        <f t="shared" si="405"/>
        <v>GO</v>
      </c>
      <c r="Z2132">
        <f t="shared" si="406"/>
        <v>3650</v>
      </c>
    </row>
    <row r="2133" spans="1:26">
      <c r="A2133" t="str">
        <f t="shared" si="399"/>
        <v>rt7</v>
      </c>
      <c r="B2133" t="str">
        <f t="shared" si="400"/>
        <v>루틴7</v>
      </c>
      <c r="C2133">
        <v>144</v>
      </c>
      <c r="D2133">
        <v>92</v>
      </c>
      <c r="E2133">
        <f t="shared" ca="1" si="396"/>
        <v>7312</v>
      </c>
      <c r="F2133">
        <f ca="1">(60+SUMIF(OFFSET(N2133,-$C2133+1,0,$C2133),"EN",OFFSET(O2133,-$C2133+1,0,$C2133)))*SummonTypeTable!$Q$2</f>
        <v>2786.6666666666665</v>
      </c>
      <c r="G2133" t="str">
        <f ca="1">IF(C2133=1,60*SummonTypeTable!$Q$2-OFFSET(F2133,0,-1),
IF(F2133&lt;&gt;OFFSET(F2133,-1,0),OFFSET(F2133,-1,0)-OFFSET(F2133,0,-1),""))</f>
        <v/>
      </c>
      <c r="H2133" t="str">
        <f ca="1">IF(C2133=1,60*SummonTypeTable!$Q$2/OFFSET(F2133,0,-1),
IF(F2133&lt;&gt;OFFSET(F2133,-1,0),OFFSET(F2133,-1,0)/OFFSET(F2133,0,-1),""))</f>
        <v/>
      </c>
      <c r="I2133">
        <f ca="1">(60+SUMIF(OFFSET(N2133,-$C2133+1,0,$C2133),"EN",OFFSET(O2133,-$C2133+1,0,$C2133))+SUMIF(OFFSET(S2133,-$C2133+1,0,$C2133),"EN",OFFSET(T2133,-$C2133+1,0,$C2133)))*SummonTypeTable!$Q$2</f>
        <v>2786.6666666666665</v>
      </c>
      <c r="J2133" t="str">
        <f ca="1">IF(C2133=1,60*SummonTypeTable!$Q$2-OFFSET(I2133,0,-4),
IF(I2133&lt;&gt;OFFSET(I2133,-1,0),OFFSET(I2133,-1,0)-OFFSET(I2133,0,-4),""))</f>
        <v/>
      </c>
      <c r="K2133" t="str">
        <f ca="1">IF(C2133=1,60*SummonTypeTable!$Q$2/OFFSET(I2133,0,-4),
IF(I2133&lt;&gt;OFFSET(I2133,-1,0),OFFSET(I2133,-1,0)/OFFSET(I2133,0,-4),""))</f>
        <v/>
      </c>
      <c r="L2133" t="str">
        <f t="shared" ca="1" si="397"/>
        <v>it</v>
      </c>
      <c r="M2133" t="s">
        <v>139</v>
      </c>
      <c r="N2133" t="s">
        <v>158</v>
      </c>
      <c r="O2133">
        <v>1</v>
      </c>
      <c r="P2133" t="str">
        <f t="shared" si="401"/>
        <v/>
      </c>
      <c r="Q2133" t="str">
        <f t="shared" ca="1" si="395"/>
        <v>cu</v>
      </c>
      <c r="R2133" t="s">
        <v>81</v>
      </c>
      <c r="S2133" t="s">
        <v>147</v>
      </c>
      <c r="T2133">
        <v>3675</v>
      </c>
      <c r="U2133" t="str">
        <f t="shared" ca="1" si="398"/>
        <v>it</v>
      </c>
      <c r="V2133" t="str">
        <f t="shared" si="402"/>
        <v>Cash_sEquipGacha</v>
      </c>
      <c r="W2133">
        <f t="shared" si="403"/>
        <v>1</v>
      </c>
      <c r="X2133" t="str">
        <f t="shared" ca="1" si="404"/>
        <v>cu</v>
      </c>
      <c r="Y2133" t="str">
        <f t="shared" si="405"/>
        <v>GO</v>
      </c>
      <c r="Z2133">
        <f t="shared" si="406"/>
        <v>3675</v>
      </c>
    </row>
    <row r="2134" spans="1:26">
      <c r="A2134" t="str">
        <f t="shared" si="399"/>
        <v>rt7</v>
      </c>
      <c r="B2134" t="str">
        <f t="shared" si="400"/>
        <v>루틴7</v>
      </c>
      <c r="C2134">
        <v>145</v>
      </c>
      <c r="D2134">
        <v>175</v>
      </c>
      <c r="E2134">
        <f t="shared" ca="1" si="396"/>
        <v>7487</v>
      </c>
      <c r="F2134">
        <f ca="1">(60+SUMIF(OFFSET(N2134,-$C2134+1,0,$C2134),"EN",OFFSET(O2134,-$C2134+1,0,$C2134)))*SummonTypeTable!$Q$2</f>
        <v>2786.6666666666665</v>
      </c>
      <c r="G2134" t="str">
        <f ca="1">IF(C2134=1,60*SummonTypeTable!$Q$2-OFFSET(F2134,0,-1),
IF(F2134&lt;&gt;OFFSET(F2134,-1,0),OFFSET(F2134,-1,0)-OFFSET(F2134,0,-1),""))</f>
        <v/>
      </c>
      <c r="H2134" t="str">
        <f ca="1">IF(C2134=1,60*SummonTypeTable!$Q$2/OFFSET(F2134,0,-1),
IF(F2134&lt;&gt;OFFSET(F2134,-1,0),OFFSET(F2134,-1,0)/OFFSET(F2134,0,-1),""))</f>
        <v/>
      </c>
      <c r="I2134">
        <f ca="1">(60+SUMIF(OFFSET(N2134,-$C2134+1,0,$C2134),"EN",OFFSET(O2134,-$C2134+1,0,$C2134))+SUMIF(OFFSET(S2134,-$C2134+1,0,$C2134),"EN",OFFSET(T2134,-$C2134+1,0,$C2134)))*SummonTypeTable!$Q$2</f>
        <v>2786.6666666666665</v>
      </c>
      <c r="J2134" t="str">
        <f ca="1">IF(C2134=1,60*SummonTypeTable!$Q$2-OFFSET(I2134,0,-4),
IF(I2134&lt;&gt;OFFSET(I2134,-1,0),OFFSET(I2134,-1,0)-OFFSET(I2134,0,-4),""))</f>
        <v/>
      </c>
      <c r="K2134" t="str">
        <f ca="1">IF(C2134=1,60*SummonTypeTable!$Q$2/OFFSET(I2134,0,-4),
IF(I2134&lt;&gt;OFFSET(I2134,-1,0),OFFSET(I2134,-1,0)/OFFSET(I2134,0,-4),""))</f>
        <v/>
      </c>
      <c r="L2134" t="str">
        <f t="shared" ca="1" si="397"/>
        <v>cu</v>
      </c>
      <c r="M2134" t="s">
        <v>81</v>
      </c>
      <c r="N2134" t="s">
        <v>147</v>
      </c>
      <c r="O2134">
        <v>7400</v>
      </c>
      <c r="P2134" t="str">
        <f t="shared" si="401"/>
        <v/>
      </c>
      <c r="Q2134" t="str">
        <f t="shared" ca="1" si="395"/>
        <v>cu</v>
      </c>
      <c r="R2134" t="s">
        <v>81</v>
      </c>
      <c r="S2134" t="s">
        <v>147</v>
      </c>
      <c r="T2134">
        <v>3700</v>
      </c>
      <c r="U2134" t="str">
        <f t="shared" ca="1" si="398"/>
        <v>cu</v>
      </c>
      <c r="V2134" t="str">
        <f t="shared" si="402"/>
        <v>GO</v>
      </c>
      <c r="W2134">
        <f t="shared" si="403"/>
        <v>7400</v>
      </c>
      <c r="X2134" t="str">
        <f t="shared" ca="1" si="404"/>
        <v>cu</v>
      </c>
      <c r="Y2134" t="str">
        <f t="shared" si="405"/>
        <v>GO</v>
      </c>
      <c r="Z2134">
        <f t="shared" si="406"/>
        <v>3700</v>
      </c>
    </row>
    <row r="2135" spans="1:26">
      <c r="A2135" t="str">
        <f t="shared" si="399"/>
        <v>rt7</v>
      </c>
      <c r="B2135" t="str">
        <f t="shared" si="400"/>
        <v>루틴7</v>
      </c>
      <c r="C2135">
        <v>146</v>
      </c>
      <c r="D2135">
        <v>197</v>
      </c>
      <c r="E2135">
        <f t="shared" ca="1" si="396"/>
        <v>7684</v>
      </c>
      <c r="F2135">
        <f ca="1">(60+SUMIF(OFFSET(N2135,-$C2135+1,0,$C2135),"EN",OFFSET(O2135,-$C2135+1,0,$C2135)))*SummonTypeTable!$Q$2</f>
        <v>2963.333333333333</v>
      </c>
      <c r="G2135">
        <f ca="1">IF(C2135=1,60*SummonTypeTable!$Q$2-OFFSET(F2135,0,-1),
IF(F2135&lt;&gt;OFFSET(F2135,-1,0),OFFSET(F2135,-1,0)-OFFSET(F2135,0,-1),""))</f>
        <v>-4897.3333333333339</v>
      </c>
      <c r="H2135">
        <f ca="1">IF(C2135=1,60*SummonTypeTable!$Q$2/OFFSET(F2135,0,-1),
IF(F2135&lt;&gt;OFFSET(F2135,-1,0),OFFSET(F2135,-1,0)/OFFSET(F2135,0,-1),""))</f>
        <v>0.36265833767135169</v>
      </c>
      <c r="I2135">
        <f ca="1">(60+SUMIF(OFFSET(N2135,-$C2135+1,0,$C2135),"EN",OFFSET(O2135,-$C2135+1,0,$C2135))+SUMIF(OFFSET(S2135,-$C2135+1,0,$C2135),"EN",OFFSET(T2135,-$C2135+1,0,$C2135)))*SummonTypeTable!$Q$2</f>
        <v>2963.333333333333</v>
      </c>
      <c r="J2135">
        <f ca="1">IF(C2135=1,60*SummonTypeTable!$Q$2-OFFSET(I2135,0,-4),
IF(I2135&lt;&gt;OFFSET(I2135,-1,0),OFFSET(I2135,-1,0)-OFFSET(I2135,0,-4),""))</f>
        <v>-4897.3333333333339</v>
      </c>
      <c r="K2135">
        <f ca="1">IF(C2135=1,60*SummonTypeTable!$Q$2/OFFSET(I2135,0,-4),
IF(I2135&lt;&gt;OFFSET(I2135,-1,0),OFFSET(I2135,-1,0)/OFFSET(I2135,0,-4),""))</f>
        <v>0.36265833767135169</v>
      </c>
      <c r="L2135" t="str">
        <f t="shared" ca="1" si="397"/>
        <v>cu</v>
      </c>
      <c r="M2135" t="s">
        <v>81</v>
      </c>
      <c r="N2135" t="s">
        <v>146</v>
      </c>
      <c r="O2135">
        <v>265</v>
      </c>
      <c r="P2135" t="str">
        <f t="shared" si="401"/>
        <v>에너지너무많음</v>
      </c>
      <c r="Q2135" t="str">
        <f t="shared" ca="1" si="395"/>
        <v>cu</v>
      </c>
      <c r="R2135" t="s">
        <v>81</v>
      </c>
      <c r="S2135" t="s">
        <v>147</v>
      </c>
      <c r="T2135">
        <v>3725</v>
      </c>
      <c r="U2135" t="str">
        <f t="shared" ca="1" si="398"/>
        <v>cu</v>
      </c>
      <c r="V2135" t="str">
        <f t="shared" si="402"/>
        <v>EN</v>
      </c>
      <c r="W2135">
        <f t="shared" si="403"/>
        <v>265</v>
      </c>
      <c r="X2135" t="str">
        <f t="shared" ca="1" si="404"/>
        <v>cu</v>
      </c>
      <c r="Y2135" t="str">
        <f t="shared" si="405"/>
        <v>GO</v>
      </c>
      <c r="Z2135">
        <f t="shared" si="406"/>
        <v>3725</v>
      </c>
    </row>
    <row r="2136" spans="1:26">
      <c r="A2136" t="str">
        <f t="shared" si="399"/>
        <v>rt7</v>
      </c>
      <c r="B2136" t="str">
        <f t="shared" si="400"/>
        <v>루틴7</v>
      </c>
      <c r="C2136">
        <v>147</v>
      </c>
      <c r="D2136">
        <v>69</v>
      </c>
      <c r="E2136">
        <f t="shared" ca="1" si="396"/>
        <v>7753</v>
      </c>
      <c r="F2136">
        <f ca="1">(60+SUMIF(OFFSET(N2136,-$C2136+1,0,$C2136),"EN",OFFSET(O2136,-$C2136+1,0,$C2136)))*SummonTypeTable!$Q$2</f>
        <v>2963.333333333333</v>
      </c>
      <c r="G2136" t="str">
        <f ca="1">IF(C2136=1,60*SummonTypeTable!$Q$2-OFFSET(F2136,0,-1),
IF(F2136&lt;&gt;OFFSET(F2136,-1,0),OFFSET(F2136,-1,0)-OFFSET(F2136,0,-1),""))</f>
        <v/>
      </c>
      <c r="H2136" t="str">
        <f ca="1">IF(C2136=1,60*SummonTypeTable!$Q$2/OFFSET(F2136,0,-1),
IF(F2136&lt;&gt;OFFSET(F2136,-1,0),OFFSET(F2136,-1,0)/OFFSET(F2136,0,-1),""))</f>
        <v/>
      </c>
      <c r="I2136">
        <f ca="1">(60+SUMIF(OFFSET(N2136,-$C2136+1,0,$C2136),"EN",OFFSET(O2136,-$C2136+1,0,$C2136))+SUMIF(OFFSET(S2136,-$C2136+1,0,$C2136),"EN",OFFSET(T2136,-$C2136+1,0,$C2136)))*SummonTypeTable!$Q$2</f>
        <v>2963.333333333333</v>
      </c>
      <c r="J2136" t="str">
        <f ca="1">IF(C2136=1,60*SummonTypeTable!$Q$2-OFFSET(I2136,0,-4),
IF(I2136&lt;&gt;OFFSET(I2136,-1,0),OFFSET(I2136,-1,0)-OFFSET(I2136,0,-4),""))</f>
        <v/>
      </c>
      <c r="K2136" t="str">
        <f ca="1">IF(C2136=1,60*SummonTypeTable!$Q$2/OFFSET(I2136,0,-4),
IF(I2136&lt;&gt;OFFSET(I2136,-1,0),OFFSET(I2136,-1,0)/OFFSET(I2136,0,-4),""))</f>
        <v/>
      </c>
      <c r="L2136" t="str">
        <f t="shared" ca="1" si="397"/>
        <v>cu</v>
      </c>
      <c r="M2136" t="s">
        <v>81</v>
      </c>
      <c r="N2136" t="s">
        <v>147</v>
      </c>
      <c r="O2136">
        <v>7500</v>
      </c>
      <c r="P2136" t="str">
        <f t="shared" si="401"/>
        <v/>
      </c>
      <c r="Q2136" t="str">
        <f t="shared" ca="1" si="395"/>
        <v>cu</v>
      </c>
      <c r="R2136" t="s">
        <v>81</v>
      </c>
      <c r="S2136" t="s">
        <v>147</v>
      </c>
      <c r="T2136">
        <v>3750</v>
      </c>
      <c r="U2136" t="str">
        <f t="shared" ca="1" si="398"/>
        <v>cu</v>
      </c>
      <c r="V2136" t="str">
        <f t="shared" si="402"/>
        <v>GO</v>
      </c>
      <c r="W2136">
        <f t="shared" si="403"/>
        <v>7500</v>
      </c>
      <c r="X2136" t="str">
        <f t="shared" ca="1" si="404"/>
        <v>cu</v>
      </c>
      <c r="Y2136" t="str">
        <f t="shared" si="405"/>
        <v>GO</v>
      </c>
      <c r="Z2136">
        <f t="shared" si="406"/>
        <v>3750</v>
      </c>
    </row>
    <row r="2137" spans="1:26">
      <c r="A2137" t="str">
        <f t="shared" si="399"/>
        <v>rt7</v>
      </c>
      <c r="B2137" t="str">
        <f t="shared" si="400"/>
        <v>루틴7</v>
      </c>
      <c r="C2137">
        <v>148</v>
      </c>
      <c r="D2137">
        <v>147</v>
      </c>
      <c r="E2137">
        <f t="shared" ca="1" si="396"/>
        <v>7900</v>
      </c>
      <c r="F2137">
        <f ca="1">(60+SUMIF(OFFSET(N2137,-$C2137+1,0,$C2137),"EN",OFFSET(O2137,-$C2137+1,0,$C2137)))*SummonTypeTable!$Q$2</f>
        <v>2963.333333333333</v>
      </c>
      <c r="G2137" t="str">
        <f ca="1">IF(C2137=1,60*SummonTypeTable!$Q$2-OFFSET(F2137,0,-1),
IF(F2137&lt;&gt;OFFSET(F2137,-1,0),OFFSET(F2137,-1,0)-OFFSET(F2137,0,-1),""))</f>
        <v/>
      </c>
      <c r="H2137" t="str">
        <f ca="1">IF(C2137=1,60*SummonTypeTable!$Q$2/OFFSET(F2137,0,-1),
IF(F2137&lt;&gt;OFFSET(F2137,-1,0),OFFSET(F2137,-1,0)/OFFSET(F2137,0,-1),""))</f>
        <v/>
      </c>
      <c r="I2137">
        <f ca="1">(60+SUMIF(OFFSET(N2137,-$C2137+1,0,$C2137),"EN",OFFSET(O2137,-$C2137+1,0,$C2137))+SUMIF(OFFSET(S2137,-$C2137+1,0,$C2137),"EN",OFFSET(T2137,-$C2137+1,0,$C2137)))*SummonTypeTable!$Q$2</f>
        <v>2963.333333333333</v>
      </c>
      <c r="J2137" t="str">
        <f ca="1">IF(C2137=1,60*SummonTypeTable!$Q$2-OFFSET(I2137,0,-4),
IF(I2137&lt;&gt;OFFSET(I2137,-1,0),OFFSET(I2137,-1,0)-OFFSET(I2137,0,-4),""))</f>
        <v/>
      </c>
      <c r="K2137" t="str">
        <f ca="1">IF(C2137=1,60*SummonTypeTable!$Q$2/OFFSET(I2137,0,-4),
IF(I2137&lt;&gt;OFFSET(I2137,-1,0),OFFSET(I2137,-1,0)/OFFSET(I2137,0,-4),""))</f>
        <v/>
      </c>
      <c r="L2137" t="str">
        <f t="shared" ca="1" si="397"/>
        <v>it</v>
      </c>
      <c r="M2137" t="s">
        <v>139</v>
      </c>
      <c r="N2137" t="s">
        <v>140</v>
      </c>
      <c r="O2137">
        <v>10</v>
      </c>
      <c r="P2137" t="str">
        <f t="shared" si="401"/>
        <v/>
      </c>
      <c r="Q2137" t="str">
        <f t="shared" ref="Q2137:Q2200" ca="1" si="407">IF(ISBLANK(R2137),"",
VLOOKUP(R2137,OFFSET(INDIRECT("$A:$B"),0,MATCH(R$1&amp;"_Verify",INDIRECT("$1:$1"),0)-1),2,0)
)</f>
        <v>cu</v>
      </c>
      <c r="R2137" t="s">
        <v>81</v>
      </c>
      <c r="S2137" t="s">
        <v>147</v>
      </c>
      <c r="T2137">
        <v>3775</v>
      </c>
      <c r="U2137" t="str">
        <f t="shared" ca="1" si="398"/>
        <v>it</v>
      </c>
      <c r="V2137" t="str">
        <f t="shared" si="402"/>
        <v>Cash_sCharacterGacha</v>
      </c>
      <c r="W2137">
        <f t="shared" si="403"/>
        <v>10</v>
      </c>
      <c r="X2137" t="str">
        <f t="shared" ca="1" si="404"/>
        <v>cu</v>
      </c>
      <c r="Y2137" t="str">
        <f t="shared" si="405"/>
        <v>GO</v>
      </c>
      <c r="Z2137">
        <f t="shared" si="406"/>
        <v>3775</v>
      </c>
    </row>
    <row r="2138" spans="1:26">
      <c r="A2138" t="str">
        <f t="shared" si="399"/>
        <v>rt7</v>
      </c>
      <c r="B2138" t="str">
        <f t="shared" si="400"/>
        <v>루틴7</v>
      </c>
      <c r="C2138">
        <v>149</v>
      </c>
      <c r="D2138">
        <v>268</v>
      </c>
      <c r="E2138">
        <f t="shared" ca="1" si="396"/>
        <v>8168</v>
      </c>
      <c r="F2138">
        <f ca="1">(60+SUMIF(OFFSET(N2138,-$C2138+1,0,$C2138),"EN",OFFSET(O2138,-$C2138+1,0,$C2138)))*SummonTypeTable!$Q$2</f>
        <v>3156.6666666666665</v>
      </c>
      <c r="G2138">
        <f ca="1">IF(C2138=1,60*SummonTypeTable!$Q$2-OFFSET(F2138,0,-1),
IF(F2138&lt;&gt;OFFSET(F2138,-1,0),OFFSET(F2138,-1,0)-OFFSET(F2138,0,-1),""))</f>
        <v>-5204.666666666667</v>
      </c>
      <c r="H2138">
        <f ca="1">IF(C2138=1,60*SummonTypeTable!$Q$2/OFFSET(F2138,0,-1),
IF(F2138&lt;&gt;OFFSET(F2138,-1,0),OFFSET(F2138,-1,0)/OFFSET(F2138,0,-1),""))</f>
        <v>0.36279791054521709</v>
      </c>
      <c r="I2138">
        <f ca="1">(60+SUMIF(OFFSET(N2138,-$C2138+1,0,$C2138),"EN",OFFSET(O2138,-$C2138+1,0,$C2138))+SUMIF(OFFSET(S2138,-$C2138+1,0,$C2138),"EN",OFFSET(T2138,-$C2138+1,0,$C2138)))*SummonTypeTable!$Q$2</f>
        <v>3156.6666666666665</v>
      </c>
      <c r="J2138">
        <f ca="1">IF(C2138=1,60*SummonTypeTable!$Q$2-OFFSET(I2138,0,-4),
IF(I2138&lt;&gt;OFFSET(I2138,-1,0),OFFSET(I2138,-1,0)-OFFSET(I2138,0,-4),""))</f>
        <v>-5204.666666666667</v>
      </c>
      <c r="K2138">
        <f ca="1">IF(C2138=1,60*SummonTypeTable!$Q$2/OFFSET(I2138,0,-4),
IF(I2138&lt;&gt;OFFSET(I2138,-1,0),OFFSET(I2138,-1,0)/OFFSET(I2138,0,-4),""))</f>
        <v>0.36279791054521709</v>
      </c>
      <c r="L2138" t="str">
        <f t="shared" ca="1" si="397"/>
        <v>cu</v>
      </c>
      <c r="M2138" t="s">
        <v>81</v>
      </c>
      <c r="N2138" t="s">
        <v>146</v>
      </c>
      <c r="O2138">
        <v>290</v>
      </c>
      <c r="P2138" t="str">
        <f t="shared" si="401"/>
        <v>에너지너무많음</v>
      </c>
      <c r="Q2138" t="str">
        <f t="shared" ca="1" si="407"/>
        <v>cu</v>
      </c>
      <c r="R2138" t="s">
        <v>81</v>
      </c>
      <c r="S2138" t="s">
        <v>147</v>
      </c>
      <c r="T2138">
        <v>3800</v>
      </c>
      <c r="U2138" t="str">
        <f t="shared" ca="1" si="398"/>
        <v>cu</v>
      </c>
      <c r="V2138" t="str">
        <f t="shared" si="402"/>
        <v>EN</v>
      </c>
      <c r="W2138">
        <f t="shared" si="403"/>
        <v>290</v>
      </c>
      <c r="X2138" t="str">
        <f t="shared" ca="1" si="404"/>
        <v>cu</v>
      </c>
      <c r="Y2138" t="str">
        <f t="shared" si="405"/>
        <v>GO</v>
      </c>
      <c r="Z2138">
        <f t="shared" si="406"/>
        <v>3800</v>
      </c>
    </row>
    <row r="2139" spans="1:26">
      <c r="A2139" t="str">
        <f t="shared" si="399"/>
        <v>rt7</v>
      </c>
      <c r="B2139" t="str">
        <f t="shared" si="400"/>
        <v>루틴7</v>
      </c>
      <c r="C2139">
        <v>150</v>
      </c>
      <c r="D2139">
        <v>80</v>
      </c>
      <c r="E2139">
        <f t="shared" ca="1" si="396"/>
        <v>8248</v>
      </c>
      <c r="F2139">
        <f ca="1">(60+SUMIF(OFFSET(N2139,-$C2139+1,0,$C2139),"EN",OFFSET(O2139,-$C2139+1,0,$C2139)))*SummonTypeTable!$Q$2</f>
        <v>3156.6666666666665</v>
      </c>
      <c r="G2139" t="str">
        <f ca="1">IF(C2139=1,60*SummonTypeTable!$Q$2-OFFSET(F2139,0,-1),
IF(F2139&lt;&gt;OFFSET(F2139,-1,0),OFFSET(F2139,-1,0)-OFFSET(F2139,0,-1),""))</f>
        <v/>
      </c>
      <c r="H2139" t="str">
        <f ca="1">IF(C2139=1,60*SummonTypeTable!$Q$2/OFFSET(F2139,0,-1),
IF(F2139&lt;&gt;OFFSET(F2139,-1,0),OFFSET(F2139,-1,0)/OFFSET(F2139,0,-1),""))</f>
        <v/>
      </c>
      <c r="I2139">
        <f ca="1">(60+SUMIF(OFFSET(N2139,-$C2139+1,0,$C2139),"EN",OFFSET(O2139,-$C2139+1,0,$C2139))+SUMIF(OFFSET(S2139,-$C2139+1,0,$C2139),"EN",OFFSET(T2139,-$C2139+1,0,$C2139)))*SummonTypeTable!$Q$2</f>
        <v>3156.6666666666665</v>
      </c>
      <c r="J2139" t="str">
        <f ca="1">IF(C2139=1,60*SummonTypeTable!$Q$2-OFFSET(I2139,0,-4),
IF(I2139&lt;&gt;OFFSET(I2139,-1,0),OFFSET(I2139,-1,0)-OFFSET(I2139,0,-4),""))</f>
        <v/>
      </c>
      <c r="K2139" t="str">
        <f ca="1">IF(C2139=1,60*SummonTypeTable!$Q$2/OFFSET(I2139,0,-4),
IF(I2139&lt;&gt;OFFSET(I2139,-1,0),OFFSET(I2139,-1,0)/OFFSET(I2139,0,-4),""))</f>
        <v/>
      </c>
      <c r="L2139" t="str">
        <f t="shared" ca="1" si="397"/>
        <v>cu</v>
      </c>
      <c r="M2139" t="s">
        <v>81</v>
      </c>
      <c r="N2139" t="s">
        <v>147</v>
      </c>
      <c r="O2139">
        <v>7650</v>
      </c>
      <c r="P2139" t="str">
        <f t="shared" si="401"/>
        <v/>
      </c>
      <c r="Q2139" t="str">
        <f t="shared" ca="1" si="407"/>
        <v>cu</v>
      </c>
      <c r="R2139" t="s">
        <v>81</v>
      </c>
      <c r="S2139" t="s">
        <v>147</v>
      </c>
      <c r="T2139">
        <v>3825</v>
      </c>
      <c r="U2139" t="str">
        <f t="shared" ca="1" si="398"/>
        <v>cu</v>
      </c>
      <c r="V2139" t="str">
        <f t="shared" si="402"/>
        <v>GO</v>
      </c>
      <c r="W2139">
        <f t="shared" si="403"/>
        <v>7650</v>
      </c>
      <c r="X2139" t="str">
        <f t="shared" ca="1" si="404"/>
        <v>cu</v>
      </c>
      <c r="Y2139" t="str">
        <f t="shared" si="405"/>
        <v>GO</v>
      </c>
      <c r="Z2139">
        <f t="shared" si="406"/>
        <v>3825</v>
      </c>
    </row>
    <row r="2140" spans="1:26">
      <c r="A2140" t="str">
        <f t="shared" si="399"/>
        <v>rt7</v>
      </c>
      <c r="B2140" t="str">
        <f t="shared" si="400"/>
        <v>루틴7</v>
      </c>
      <c r="C2140">
        <v>151</v>
      </c>
      <c r="D2140">
        <v>120</v>
      </c>
      <c r="E2140">
        <f t="shared" ca="1" si="396"/>
        <v>8368</v>
      </c>
      <c r="F2140">
        <f ca="1">(60+SUMIF(OFFSET(N2140,-$C2140+1,0,$C2140),"EN",OFFSET(O2140,-$C2140+1,0,$C2140)))*SummonTypeTable!$Q$2</f>
        <v>3156.6666666666665</v>
      </c>
      <c r="G2140" t="str">
        <f ca="1">IF(C2140=1,60*SummonTypeTable!$Q$2-OFFSET(F2140,0,-1),
IF(F2140&lt;&gt;OFFSET(F2140,-1,0),OFFSET(F2140,-1,0)-OFFSET(F2140,0,-1),""))</f>
        <v/>
      </c>
      <c r="H2140" t="str">
        <f ca="1">IF(C2140=1,60*SummonTypeTable!$Q$2/OFFSET(F2140,0,-1),
IF(F2140&lt;&gt;OFFSET(F2140,-1,0),OFFSET(F2140,-1,0)/OFFSET(F2140,0,-1),""))</f>
        <v/>
      </c>
      <c r="I2140">
        <f ca="1">(60+SUMIF(OFFSET(N2140,-$C2140+1,0,$C2140),"EN",OFFSET(O2140,-$C2140+1,0,$C2140))+SUMIF(OFFSET(S2140,-$C2140+1,0,$C2140),"EN",OFFSET(T2140,-$C2140+1,0,$C2140)))*SummonTypeTable!$Q$2</f>
        <v>3156.6666666666665</v>
      </c>
      <c r="J2140" t="str">
        <f ca="1">IF(C2140=1,60*SummonTypeTable!$Q$2-OFFSET(I2140,0,-4),
IF(I2140&lt;&gt;OFFSET(I2140,-1,0),OFFSET(I2140,-1,0)-OFFSET(I2140,0,-4),""))</f>
        <v/>
      </c>
      <c r="K2140" t="str">
        <f ca="1">IF(C2140=1,60*SummonTypeTable!$Q$2/OFFSET(I2140,0,-4),
IF(I2140&lt;&gt;OFFSET(I2140,-1,0),OFFSET(I2140,-1,0)/OFFSET(I2140,0,-4),""))</f>
        <v/>
      </c>
      <c r="L2140" t="str">
        <f t="shared" ca="1" si="397"/>
        <v>it</v>
      </c>
      <c r="M2140" t="s">
        <v>139</v>
      </c>
      <c r="N2140" t="s">
        <v>158</v>
      </c>
      <c r="O2140">
        <v>1</v>
      </c>
      <c r="P2140" t="str">
        <f t="shared" si="401"/>
        <v/>
      </c>
      <c r="Q2140" t="str">
        <f t="shared" ca="1" si="407"/>
        <v>cu</v>
      </c>
      <c r="R2140" t="s">
        <v>81</v>
      </c>
      <c r="S2140" t="s">
        <v>147</v>
      </c>
      <c r="T2140">
        <v>3850</v>
      </c>
      <c r="U2140" t="str">
        <f t="shared" ca="1" si="398"/>
        <v>it</v>
      </c>
      <c r="V2140" t="str">
        <f t="shared" si="402"/>
        <v>Cash_sEquipGacha</v>
      </c>
      <c r="W2140">
        <f t="shared" si="403"/>
        <v>1</v>
      </c>
      <c r="X2140" t="str">
        <f t="shared" ca="1" si="404"/>
        <v>cu</v>
      </c>
      <c r="Y2140" t="str">
        <f t="shared" si="405"/>
        <v>GO</v>
      </c>
      <c r="Z2140">
        <f t="shared" si="406"/>
        <v>3850</v>
      </c>
    </row>
    <row r="2141" spans="1:26">
      <c r="A2141" t="str">
        <f t="shared" si="399"/>
        <v>rt7</v>
      </c>
      <c r="B2141" t="str">
        <f t="shared" si="400"/>
        <v>루틴7</v>
      </c>
      <c r="C2141">
        <v>152</v>
      </c>
      <c r="D2141">
        <v>140</v>
      </c>
      <c r="E2141">
        <f t="shared" ca="1" si="396"/>
        <v>8508</v>
      </c>
      <c r="F2141">
        <f ca="1">(60+SUMIF(OFFSET(N2141,-$C2141+1,0,$C2141),"EN",OFFSET(O2141,-$C2141+1,0,$C2141)))*SummonTypeTable!$Q$2</f>
        <v>3156.6666666666665</v>
      </c>
      <c r="G2141" t="str">
        <f ca="1">IF(C2141=1,60*SummonTypeTable!$Q$2-OFFSET(F2141,0,-1),
IF(F2141&lt;&gt;OFFSET(F2141,-1,0),OFFSET(F2141,-1,0)-OFFSET(F2141,0,-1),""))</f>
        <v/>
      </c>
      <c r="H2141" t="str">
        <f ca="1">IF(C2141=1,60*SummonTypeTable!$Q$2/OFFSET(F2141,0,-1),
IF(F2141&lt;&gt;OFFSET(F2141,-1,0),OFFSET(F2141,-1,0)/OFFSET(F2141,0,-1),""))</f>
        <v/>
      </c>
      <c r="I2141">
        <f ca="1">(60+SUMIF(OFFSET(N2141,-$C2141+1,0,$C2141),"EN",OFFSET(O2141,-$C2141+1,0,$C2141))+SUMIF(OFFSET(S2141,-$C2141+1,0,$C2141),"EN",OFFSET(T2141,-$C2141+1,0,$C2141)))*SummonTypeTable!$Q$2</f>
        <v>3156.6666666666665</v>
      </c>
      <c r="J2141" t="str">
        <f ca="1">IF(C2141=1,60*SummonTypeTable!$Q$2-OFFSET(I2141,0,-4),
IF(I2141&lt;&gt;OFFSET(I2141,-1,0),OFFSET(I2141,-1,0)-OFFSET(I2141,0,-4),""))</f>
        <v/>
      </c>
      <c r="K2141" t="str">
        <f ca="1">IF(C2141=1,60*SummonTypeTable!$Q$2/OFFSET(I2141,0,-4),
IF(I2141&lt;&gt;OFFSET(I2141,-1,0),OFFSET(I2141,-1,0)/OFFSET(I2141,0,-4),""))</f>
        <v/>
      </c>
      <c r="L2141" t="str">
        <f t="shared" ca="1" si="397"/>
        <v>cu</v>
      </c>
      <c r="M2141" t="s">
        <v>81</v>
      </c>
      <c r="N2141" t="s">
        <v>147</v>
      </c>
      <c r="O2141">
        <v>7750</v>
      </c>
      <c r="P2141" t="str">
        <f t="shared" si="401"/>
        <v/>
      </c>
      <c r="Q2141" t="str">
        <f t="shared" ca="1" si="407"/>
        <v>cu</v>
      </c>
      <c r="R2141" t="s">
        <v>81</v>
      </c>
      <c r="S2141" t="s">
        <v>147</v>
      </c>
      <c r="T2141">
        <v>3875</v>
      </c>
      <c r="U2141" t="str">
        <f t="shared" ca="1" si="398"/>
        <v>cu</v>
      </c>
      <c r="V2141" t="str">
        <f t="shared" si="402"/>
        <v>GO</v>
      </c>
      <c r="W2141">
        <f t="shared" si="403"/>
        <v>7750</v>
      </c>
      <c r="X2141" t="str">
        <f t="shared" ca="1" si="404"/>
        <v>cu</v>
      </c>
      <c r="Y2141" t="str">
        <f t="shared" si="405"/>
        <v>GO</v>
      </c>
      <c r="Z2141">
        <f t="shared" si="406"/>
        <v>3875</v>
      </c>
    </row>
    <row r="2142" spans="1:26">
      <c r="A2142" t="str">
        <f t="shared" si="399"/>
        <v>rt7</v>
      </c>
      <c r="B2142" t="str">
        <f t="shared" si="400"/>
        <v>루틴7</v>
      </c>
      <c r="C2142">
        <v>153</v>
      </c>
      <c r="D2142">
        <v>164</v>
      </c>
      <c r="E2142">
        <f t="shared" ref="E2142:E2205" ca="1" si="408">IF(A2142&lt;&gt;OFFSET(A2142,-1,0),D2142,OFFSET(E2142,-1,0)+D2142)</f>
        <v>8672</v>
      </c>
      <c r="F2142">
        <f ca="1">(60+SUMIF(OFFSET(N2142,-$C2142+1,0,$C2142),"EN",OFFSET(O2142,-$C2142+1,0,$C2142)))*SummonTypeTable!$Q$2</f>
        <v>3366.6666666666665</v>
      </c>
      <c r="G2142">
        <f ca="1">IF(C2142=1,60*SummonTypeTable!$Q$2-OFFSET(F2142,0,-1),
IF(F2142&lt;&gt;OFFSET(F2142,-1,0),OFFSET(F2142,-1,0)-OFFSET(F2142,0,-1),""))</f>
        <v>-5515.3333333333339</v>
      </c>
      <c r="H2142">
        <f ca="1">IF(C2142=1,60*SummonTypeTable!$Q$2/OFFSET(F2142,0,-1),
IF(F2142&lt;&gt;OFFSET(F2142,-1,0),OFFSET(F2142,-1,0)/OFFSET(F2142,0,-1),""))</f>
        <v>0.36400676506765067</v>
      </c>
      <c r="I2142">
        <f ca="1">(60+SUMIF(OFFSET(N2142,-$C2142+1,0,$C2142),"EN",OFFSET(O2142,-$C2142+1,0,$C2142))+SUMIF(OFFSET(S2142,-$C2142+1,0,$C2142),"EN",OFFSET(T2142,-$C2142+1,0,$C2142)))*SummonTypeTable!$Q$2</f>
        <v>3366.6666666666665</v>
      </c>
      <c r="J2142">
        <f ca="1">IF(C2142=1,60*SummonTypeTable!$Q$2-OFFSET(I2142,0,-4),
IF(I2142&lt;&gt;OFFSET(I2142,-1,0),OFFSET(I2142,-1,0)-OFFSET(I2142,0,-4),""))</f>
        <v>-5515.3333333333339</v>
      </c>
      <c r="K2142">
        <f ca="1">IF(C2142=1,60*SummonTypeTable!$Q$2/OFFSET(I2142,0,-4),
IF(I2142&lt;&gt;OFFSET(I2142,-1,0),OFFSET(I2142,-1,0)/OFFSET(I2142,0,-4),""))</f>
        <v>0.36400676506765067</v>
      </c>
      <c r="L2142" t="str">
        <f t="shared" ca="1" si="397"/>
        <v>cu</v>
      </c>
      <c r="M2142" t="s">
        <v>81</v>
      </c>
      <c r="N2142" t="s">
        <v>146</v>
      </c>
      <c r="O2142">
        <v>315</v>
      </c>
      <c r="P2142" t="str">
        <f t="shared" si="401"/>
        <v>에너지너무많음</v>
      </c>
      <c r="Q2142" t="str">
        <f t="shared" ca="1" si="407"/>
        <v>cu</v>
      </c>
      <c r="R2142" t="s">
        <v>81</v>
      </c>
      <c r="S2142" t="s">
        <v>147</v>
      </c>
      <c r="T2142">
        <v>3900</v>
      </c>
      <c r="U2142" t="str">
        <f t="shared" ca="1" si="398"/>
        <v>cu</v>
      </c>
      <c r="V2142" t="str">
        <f t="shared" si="402"/>
        <v>EN</v>
      </c>
      <c r="W2142">
        <f t="shared" si="403"/>
        <v>315</v>
      </c>
      <c r="X2142" t="str">
        <f t="shared" ca="1" si="404"/>
        <v>cu</v>
      </c>
      <c r="Y2142" t="str">
        <f t="shared" si="405"/>
        <v>GO</v>
      </c>
      <c r="Z2142">
        <f t="shared" si="406"/>
        <v>3900</v>
      </c>
    </row>
    <row r="2143" spans="1:26">
      <c r="A2143" t="str">
        <f t="shared" si="399"/>
        <v>rt7</v>
      </c>
      <c r="B2143" t="str">
        <f t="shared" si="400"/>
        <v>루틴7</v>
      </c>
      <c r="C2143">
        <v>154</v>
      </c>
      <c r="D2143">
        <v>119</v>
      </c>
      <c r="E2143">
        <f t="shared" ca="1" si="408"/>
        <v>8791</v>
      </c>
      <c r="F2143">
        <f ca="1">(60+SUMIF(OFFSET(N2143,-$C2143+1,0,$C2143),"EN",OFFSET(O2143,-$C2143+1,0,$C2143)))*SummonTypeTable!$Q$2</f>
        <v>3366.6666666666665</v>
      </c>
      <c r="G2143" t="str">
        <f ca="1">IF(C2143=1,60*SummonTypeTable!$Q$2-OFFSET(F2143,0,-1),
IF(F2143&lt;&gt;OFFSET(F2143,-1,0),OFFSET(F2143,-1,0)-OFFSET(F2143,0,-1),""))</f>
        <v/>
      </c>
      <c r="H2143" t="str">
        <f ca="1">IF(C2143=1,60*SummonTypeTable!$Q$2/OFFSET(F2143,0,-1),
IF(F2143&lt;&gt;OFFSET(F2143,-1,0),OFFSET(F2143,-1,0)/OFFSET(F2143,0,-1),""))</f>
        <v/>
      </c>
      <c r="I2143">
        <f ca="1">(60+SUMIF(OFFSET(N2143,-$C2143+1,0,$C2143),"EN",OFFSET(O2143,-$C2143+1,0,$C2143))+SUMIF(OFFSET(S2143,-$C2143+1,0,$C2143),"EN",OFFSET(T2143,-$C2143+1,0,$C2143)))*SummonTypeTable!$Q$2</f>
        <v>3366.6666666666665</v>
      </c>
      <c r="J2143" t="str">
        <f ca="1">IF(C2143=1,60*SummonTypeTable!$Q$2-OFFSET(I2143,0,-4),
IF(I2143&lt;&gt;OFFSET(I2143,-1,0),OFFSET(I2143,-1,0)-OFFSET(I2143,0,-4),""))</f>
        <v/>
      </c>
      <c r="K2143" t="str">
        <f ca="1">IF(C2143=1,60*SummonTypeTable!$Q$2/OFFSET(I2143,0,-4),
IF(I2143&lt;&gt;OFFSET(I2143,-1,0),OFFSET(I2143,-1,0)/OFFSET(I2143,0,-4),""))</f>
        <v/>
      </c>
      <c r="L2143" t="str">
        <f t="shared" ca="1" si="397"/>
        <v>cu</v>
      </c>
      <c r="M2143" t="s">
        <v>81</v>
      </c>
      <c r="N2143" t="s">
        <v>147</v>
      </c>
      <c r="O2143">
        <v>7850</v>
      </c>
      <c r="P2143" t="str">
        <f t="shared" si="401"/>
        <v/>
      </c>
      <c r="Q2143" t="str">
        <f t="shared" ca="1" si="407"/>
        <v>cu</v>
      </c>
      <c r="R2143" t="s">
        <v>81</v>
      </c>
      <c r="S2143" t="s">
        <v>147</v>
      </c>
      <c r="T2143">
        <v>3925</v>
      </c>
      <c r="U2143" t="str">
        <f t="shared" ca="1" si="398"/>
        <v>cu</v>
      </c>
      <c r="V2143" t="str">
        <f t="shared" si="402"/>
        <v>GO</v>
      </c>
      <c r="W2143">
        <f t="shared" si="403"/>
        <v>7850</v>
      </c>
      <c r="X2143" t="str">
        <f t="shared" ca="1" si="404"/>
        <v>cu</v>
      </c>
      <c r="Y2143" t="str">
        <f t="shared" si="405"/>
        <v>GO</v>
      </c>
      <c r="Z2143">
        <f t="shared" si="406"/>
        <v>3925</v>
      </c>
    </row>
    <row r="2144" spans="1:26">
      <c r="A2144" t="str">
        <f t="shared" si="399"/>
        <v>rt7</v>
      </c>
      <c r="B2144" t="str">
        <f t="shared" si="400"/>
        <v>루틴7</v>
      </c>
      <c r="C2144">
        <v>155</v>
      </c>
      <c r="D2144">
        <v>146</v>
      </c>
      <c r="E2144">
        <f t="shared" ca="1" si="408"/>
        <v>8937</v>
      </c>
      <c r="F2144">
        <f ca="1">(60+SUMIF(OFFSET(N2144,-$C2144+1,0,$C2144),"EN",OFFSET(O2144,-$C2144+1,0,$C2144)))*SummonTypeTable!$Q$2</f>
        <v>3366.6666666666665</v>
      </c>
      <c r="G2144" t="str">
        <f ca="1">IF(C2144=1,60*SummonTypeTable!$Q$2-OFFSET(F2144,0,-1),
IF(F2144&lt;&gt;OFFSET(F2144,-1,0),OFFSET(F2144,-1,0)-OFFSET(F2144,0,-1),""))</f>
        <v/>
      </c>
      <c r="H2144" t="str">
        <f ca="1">IF(C2144=1,60*SummonTypeTable!$Q$2/OFFSET(F2144,0,-1),
IF(F2144&lt;&gt;OFFSET(F2144,-1,0),OFFSET(F2144,-1,0)/OFFSET(F2144,0,-1),""))</f>
        <v/>
      </c>
      <c r="I2144">
        <f ca="1">(60+SUMIF(OFFSET(N2144,-$C2144+1,0,$C2144),"EN",OFFSET(O2144,-$C2144+1,0,$C2144))+SUMIF(OFFSET(S2144,-$C2144+1,0,$C2144),"EN",OFFSET(T2144,-$C2144+1,0,$C2144)))*SummonTypeTable!$Q$2</f>
        <v>3366.6666666666665</v>
      </c>
      <c r="J2144" t="str">
        <f ca="1">IF(C2144=1,60*SummonTypeTable!$Q$2-OFFSET(I2144,0,-4),
IF(I2144&lt;&gt;OFFSET(I2144,-1,0),OFFSET(I2144,-1,0)-OFFSET(I2144,0,-4),""))</f>
        <v/>
      </c>
      <c r="K2144" t="str">
        <f ca="1">IF(C2144=1,60*SummonTypeTable!$Q$2/OFFSET(I2144,0,-4),
IF(I2144&lt;&gt;OFFSET(I2144,-1,0),OFFSET(I2144,-1,0)/OFFSET(I2144,0,-4),""))</f>
        <v/>
      </c>
      <c r="L2144" t="str">
        <f t="shared" ca="1" si="397"/>
        <v>it</v>
      </c>
      <c r="M2144" t="s">
        <v>139</v>
      </c>
      <c r="N2144" t="s">
        <v>158</v>
      </c>
      <c r="O2144">
        <v>2</v>
      </c>
      <c r="P2144" t="str">
        <f t="shared" si="401"/>
        <v/>
      </c>
      <c r="Q2144" t="str">
        <f t="shared" ca="1" si="407"/>
        <v>cu</v>
      </c>
      <c r="R2144" t="s">
        <v>81</v>
      </c>
      <c r="S2144" t="s">
        <v>147</v>
      </c>
      <c r="T2144">
        <v>3950</v>
      </c>
      <c r="U2144" t="str">
        <f t="shared" ca="1" si="398"/>
        <v>it</v>
      </c>
      <c r="V2144" t="str">
        <f t="shared" si="402"/>
        <v>Cash_sEquipGacha</v>
      </c>
      <c r="W2144">
        <f t="shared" si="403"/>
        <v>2</v>
      </c>
      <c r="X2144" t="str">
        <f t="shared" ca="1" si="404"/>
        <v>cu</v>
      </c>
      <c r="Y2144" t="str">
        <f t="shared" si="405"/>
        <v>GO</v>
      </c>
      <c r="Z2144">
        <f t="shared" si="406"/>
        <v>3950</v>
      </c>
    </row>
    <row r="2145" spans="1:26">
      <c r="A2145" t="str">
        <f t="shared" si="399"/>
        <v>rt7</v>
      </c>
      <c r="B2145" t="str">
        <f t="shared" si="400"/>
        <v>루틴7</v>
      </c>
      <c r="C2145">
        <v>156</v>
      </c>
      <c r="D2145">
        <v>259</v>
      </c>
      <c r="E2145">
        <f t="shared" ca="1" si="408"/>
        <v>9196</v>
      </c>
      <c r="F2145">
        <f ca="1">(60+SUMIF(OFFSET(N2145,-$C2145+1,0,$C2145),"EN",OFFSET(O2145,-$C2145+1,0,$C2145)))*SummonTypeTable!$Q$2</f>
        <v>3366.6666666666665</v>
      </c>
      <c r="G2145" t="str">
        <f ca="1">IF(C2145=1,60*SummonTypeTable!$Q$2-OFFSET(F2145,0,-1),
IF(F2145&lt;&gt;OFFSET(F2145,-1,0),OFFSET(F2145,-1,0)-OFFSET(F2145,0,-1),""))</f>
        <v/>
      </c>
      <c r="H2145" t="str">
        <f ca="1">IF(C2145=1,60*SummonTypeTable!$Q$2/OFFSET(F2145,0,-1),
IF(F2145&lt;&gt;OFFSET(F2145,-1,0),OFFSET(F2145,-1,0)/OFFSET(F2145,0,-1),""))</f>
        <v/>
      </c>
      <c r="I2145">
        <f ca="1">(60+SUMIF(OFFSET(N2145,-$C2145+1,0,$C2145),"EN",OFFSET(O2145,-$C2145+1,0,$C2145))+SUMIF(OFFSET(S2145,-$C2145+1,0,$C2145),"EN",OFFSET(T2145,-$C2145+1,0,$C2145)))*SummonTypeTable!$Q$2</f>
        <v>3366.6666666666665</v>
      </c>
      <c r="J2145" t="str">
        <f ca="1">IF(C2145=1,60*SummonTypeTable!$Q$2-OFFSET(I2145,0,-4),
IF(I2145&lt;&gt;OFFSET(I2145,-1,0),OFFSET(I2145,-1,0)-OFFSET(I2145,0,-4),""))</f>
        <v/>
      </c>
      <c r="K2145" t="str">
        <f ca="1">IF(C2145=1,60*SummonTypeTable!$Q$2/OFFSET(I2145,0,-4),
IF(I2145&lt;&gt;OFFSET(I2145,-1,0),OFFSET(I2145,-1,0)/OFFSET(I2145,0,-4),""))</f>
        <v/>
      </c>
      <c r="L2145" t="str">
        <f t="shared" ca="1" si="397"/>
        <v>cu</v>
      </c>
      <c r="M2145" t="s">
        <v>81</v>
      </c>
      <c r="N2145" t="s">
        <v>153</v>
      </c>
      <c r="O2145">
        <v>27</v>
      </c>
      <c r="P2145" t="str">
        <f t="shared" si="401"/>
        <v/>
      </c>
      <c r="Q2145" t="str">
        <f t="shared" ca="1" si="407"/>
        <v>cu</v>
      </c>
      <c r="R2145" t="s">
        <v>81</v>
      </c>
      <c r="S2145" t="s">
        <v>153</v>
      </c>
      <c r="T2145">
        <v>9</v>
      </c>
      <c r="U2145" t="str">
        <f t="shared" ca="1" si="398"/>
        <v>cu</v>
      </c>
      <c r="V2145" t="str">
        <f t="shared" si="402"/>
        <v>DI</v>
      </c>
      <c r="W2145">
        <f t="shared" si="403"/>
        <v>27</v>
      </c>
      <c r="X2145" t="str">
        <f t="shared" ca="1" si="404"/>
        <v>cu</v>
      </c>
      <c r="Y2145" t="str">
        <f t="shared" si="405"/>
        <v>DI</v>
      </c>
      <c r="Z2145">
        <f t="shared" si="406"/>
        <v>9</v>
      </c>
    </row>
    <row r="2146" spans="1:26">
      <c r="A2146" t="str">
        <f t="shared" si="399"/>
        <v>rt7</v>
      </c>
      <c r="B2146" t="str">
        <f t="shared" si="400"/>
        <v>루틴7</v>
      </c>
      <c r="C2146">
        <v>157</v>
      </c>
      <c r="D2146">
        <v>76</v>
      </c>
      <c r="E2146">
        <f t="shared" ca="1" si="408"/>
        <v>9272</v>
      </c>
      <c r="F2146">
        <f ca="1">(60+SUMIF(OFFSET(N2146,-$C2146+1,0,$C2146),"EN",OFFSET(O2146,-$C2146+1,0,$C2146)))*SummonTypeTable!$Q$2</f>
        <v>3366.6666666666665</v>
      </c>
      <c r="G2146" t="str">
        <f ca="1">IF(C2146=1,60*SummonTypeTable!$Q$2-OFFSET(F2146,0,-1),
IF(F2146&lt;&gt;OFFSET(F2146,-1,0),OFFSET(F2146,-1,0)-OFFSET(F2146,0,-1),""))</f>
        <v/>
      </c>
      <c r="H2146" t="str">
        <f ca="1">IF(C2146=1,60*SummonTypeTable!$Q$2/OFFSET(F2146,0,-1),
IF(F2146&lt;&gt;OFFSET(F2146,-1,0),OFFSET(F2146,-1,0)/OFFSET(F2146,0,-1),""))</f>
        <v/>
      </c>
      <c r="I2146">
        <f ca="1">(60+SUMIF(OFFSET(N2146,-$C2146+1,0,$C2146),"EN",OFFSET(O2146,-$C2146+1,0,$C2146))+SUMIF(OFFSET(S2146,-$C2146+1,0,$C2146),"EN",OFFSET(T2146,-$C2146+1,0,$C2146)))*SummonTypeTable!$Q$2</f>
        <v>3366.6666666666665</v>
      </c>
      <c r="J2146" t="str">
        <f ca="1">IF(C2146=1,60*SummonTypeTable!$Q$2-OFFSET(I2146,0,-4),
IF(I2146&lt;&gt;OFFSET(I2146,-1,0),OFFSET(I2146,-1,0)-OFFSET(I2146,0,-4),""))</f>
        <v/>
      </c>
      <c r="K2146" t="str">
        <f ca="1">IF(C2146=1,60*SummonTypeTable!$Q$2/OFFSET(I2146,0,-4),
IF(I2146&lt;&gt;OFFSET(I2146,-1,0),OFFSET(I2146,-1,0)/OFFSET(I2146,0,-4),""))</f>
        <v/>
      </c>
      <c r="L2146" t="str">
        <f t="shared" ca="1" si="397"/>
        <v>cu</v>
      </c>
      <c r="M2146" t="s">
        <v>81</v>
      </c>
      <c r="N2146" t="s">
        <v>147</v>
      </c>
      <c r="O2146">
        <v>8000</v>
      </c>
      <c r="P2146" t="str">
        <f t="shared" si="401"/>
        <v/>
      </c>
      <c r="Q2146" t="str">
        <f t="shared" ca="1" si="407"/>
        <v>cu</v>
      </c>
      <c r="R2146" t="s">
        <v>81</v>
      </c>
      <c r="S2146" t="s">
        <v>147</v>
      </c>
      <c r="T2146">
        <v>4000</v>
      </c>
      <c r="U2146" t="str">
        <f t="shared" ca="1" si="398"/>
        <v>cu</v>
      </c>
      <c r="V2146" t="str">
        <f t="shared" si="402"/>
        <v>GO</v>
      </c>
      <c r="W2146">
        <f t="shared" si="403"/>
        <v>8000</v>
      </c>
      <c r="X2146" t="str">
        <f t="shared" ca="1" si="404"/>
        <v>cu</v>
      </c>
      <c r="Y2146" t="str">
        <f t="shared" si="405"/>
        <v>GO</v>
      </c>
      <c r="Z2146">
        <f t="shared" si="406"/>
        <v>4000</v>
      </c>
    </row>
    <row r="2147" spans="1:26">
      <c r="A2147" t="str">
        <f t="shared" si="399"/>
        <v>rt7</v>
      </c>
      <c r="B2147" t="str">
        <f t="shared" si="400"/>
        <v>루틴7</v>
      </c>
      <c r="C2147">
        <v>158</v>
      </c>
      <c r="D2147">
        <v>145</v>
      </c>
      <c r="E2147">
        <f t="shared" ca="1" si="408"/>
        <v>9417</v>
      </c>
      <c r="F2147">
        <f ca="1">(60+SUMIF(OFFSET(N2147,-$C2147+1,0,$C2147),"EN",OFFSET(O2147,-$C2147+1,0,$C2147)))*SummonTypeTable!$Q$2</f>
        <v>3366.6666666666665</v>
      </c>
      <c r="G2147" t="str">
        <f ca="1">IF(C2147=1,60*SummonTypeTable!$Q$2-OFFSET(F2147,0,-1),
IF(F2147&lt;&gt;OFFSET(F2147,-1,0),OFFSET(F2147,-1,0)-OFFSET(F2147,0,-1),""))</f>
        <v/>
      </c>
      <c r="H2147" t="str">
        <f ca="1">IF(C2147=1,60*SummonTypeTable!$Q$2/OFFSET(F2147,0,-1),
IF(F2147&lt;&gt;OFFSET(F2147,-1,0),OFFSET(F2147,-1,0)/OFFSET(F2147,0,-1),""))</f>
        <v/>
      </c>
      <c r="I2147">
        <f ca="1">(60+SUMIF(OFFSET(N2147,-$C2147+1,0,$C2147),"EN",OFFSET(O2147,-$C2147+1,0,$C2147))+SUMIF(OFFSET(S2147,-$C2147+1,0,$C2147),"EN",OFFSET(T2147,-$C2147+1,0,$C2147)))*SummonTypeTable!$Q$2</f>
        <v>3366.6666666666665</v>
      </c>
      <c r="J2147" t="str">
        <f ca="1">IF(C2147=1,60*SummonTypeTable!$Q$2-OFFSET(I2147,0,-4),
IF(I2147&lt;&gt;OFFSET(I2147,-1,0),OFFSET(I2147,-1,0)-OFFSET(I2147,0,-4),""))</f>
        <v/>
      </c>
      <c r="K2147" t="str">
        <f ca="1">IF(C2147=1,60*SummonTypeTable!$Q$2/OFFSET(I2147,0,-4),
IF(I2147&lt;&gt;OFFSET(I2147,-1,0),OFFSET(I2147,-1,0)/OFFSET(I2147,0,-4),""))</f>
        <v/>
      </c>
      <c r="L2147" t="str">
        <f t="shared" ca="1" si="397"/>
        <v>it</v>
      </c>
      <c r="M2147" t="s">
        <v>139</v>
      </c>
      <c r="N2147" t="s">
        <v>140</v>
      </c>
      <c r="O2147">
        <v>2</v>
      </c>
      <c r="P2147" t="str">
        <f t="shared" si="401"/>
        <v/>
      </c>
      <c r="Q2147" t="str">
        <f t="shared" ca="1" si="407"/>
        <v>cu</v>
      </c>
      <c r="R2147" t="s">
        <v>81</v>
      </c>
      <c r="S2147" t="s">
        <v>147</v>
      </c>
      <c r="T2147">
        <v>4025</v>
      </c>
      <c r="U2147" t="str">
        <f t="shared" ca="1" si="398"/>
        <v>it</v>
      </c>
      <c r="V2147" t="str">
        <f t="shared" si="402"/>
        <v>Cash_sCharacterGacha</v>
      </c>
      <c r="W2147">
        <f t="shared" si="403"/>
        <v>2</v>
      </c>
      <c r="X2147" t="str">
        <f t="shared" ca="1" si="404"/>
        <v>cu</v>
      </c>
      <c r="Y2147" t="str">
        <f t="shared" si="405"/>
        <v>GO</v>
      </c>
      <c r="Z2147">
        <f t="shared" si="406"/>
        <v>4025</v>
      </c>
    </row>
    <row r="2148" spans="1:26">
      <c r="A2148" t="str">
        <f t="shared" si="399"/>
        <v>rt7</v>
      </c>
      <c r="B2148" t="str">
        <f t="shared" si="400"/>
        <v>루틴7</v>
      </c>
      <c r="C2148">
        <v>159</v>
      </c>
      <c r="D2148">
        <v>323</v>
      </c>
      <c r="E2148">
        <f t="shared" ca="1" si="408"/>
        <v>9740</v>
      </c>
      <c r="F2148">
        <f ca="1">(60+SUMIF(OFFSET(N2148,-$C2148+1,0,$C2148),"EN",OFFSET(O2148,-$C2148+1,0,$C2148)))*SummonTypeTable!$Q$2</f>
        <v>3560</v>
      </c>
      <c r="G2148">
        <f ca="1">IF(C2148=1,60*SummonTypeTable!$Q$2-OFFSET(F2148,0,-1),
IF(F2148&lt;&gt;OFFSET(F2148,-1,0),OFFSET(F2148,-1,0)-OFFSET(F2148,0,-1),""))</f>
        <v>-6373.3333333333339</v>
      </c>
      <c r="H2148">
        <f ca="1">IF(C2148=1,60*SummonTypeTable!$Q$2/OFFSET(F2148,0,-1),
IF(F2148&lt;&gt;OFFSET(F2148,-1,0),OFFSET(F2148,-1,0)/OFFSET(F2148,0,-1),""))</f>
        <v>0.34565366187542779</v>
      </c>
      <c r="I2148">
        <f ca="1">(60+SUMIF(OFFSET(N2148,-$C2148+1,0,$C2148),"EN",OFFSET(O2148,-$C2148+1,0,$C2148))+SUMIF(OFFSET(S2148,-$C2148+1,0,$C2148),"EN",OFFSET(T2148,-$C2148+1,0,$C2148)))*SummonTypeTable!$Q$2</f>
        <v>3560</v>
      </c>
      <c r="J2148">
        <f ca="1">IF(C2148=1,60*SummonTypeTable!$Q$2-OFFSET(I2148,0,-4),
IF(I2148&lt;&gt;OFFSET(I2148,-1,0),OFFSET(I2148,-1,0)-OFFSET(I2148,0,-4),""))</f>
        <v>-6373.3333333333339</v>
      </c>
      <c r="K2148">
        <f ca="1">IF(C2148=1,60*SummonTypeTable!$Q$2/OFFSET(I2148,0,-4),
IF(I2148&lt;&gt;OFFSET(I2148,-1,0),OFFSET(I2148,-1,0)/OFFSET(I2148,0,-4),""))</f>
        <v>0.34565366187542779</v>
      </c>
      <c r="L2148" t="str">
        <f t="shared" ca="1" si="397"/>
        <v>cu</v>
      </c>
      <c r="M2148" t="s">
        <v>81</v>
      </c>
      <c r="N2148" t="s">
        <v>146</v>
      </c>
      <c r="O2148">
        <v>290</v>
      </c>
      <c r="P2148" t="str">
        <f t="shared" si="401"/>
        <v>에너지너무많음</v>
      </c>
      <c r="Q2148" t="str">
        <f t="shared" ca="1" si="407"/>
        <v>cu</v>
      </c>
      <c r="R2148" t="s">
        <v>81</v>
      </c>
      <c r="S2148" t="s">
        <v>147</v>
      </c>
      <c r="T2148">
        <v>4050</v>
      </c>
      <c r="U2148" t="str">
        <f t="shared" ca="1" si="398"/>
        <v>cu</v>
      </c>
      <c r="V2148" t="str">
        <f t="shared" si="402"/>
        <v>EN</v>
      </c>
      <c r="W2148">
        <f t="shared" si="403"/>
        <v>290</v>
      </c>
      <c r="X2148" t="str">
        <f t="shared" ca="1" si="404"/>
        <v>cu</v>
      </c>
      <c r="Y2148" t="str">
        <f t="shared" si="405"/>
        <v>GO</v>
      </c>
      <c r="Z2148">
        <f t="shared" si="406"/>
        <v>4050</v>
      </c>
    </row>
    <row r="2149" spans="1:26">
      <c r="A2149" t="str">
        <f t="shared" si="399"/>
        <v>rt7</v>
      </c>
      <c r="B2149" t="str">
        <f t="shared" si="400"/>
        <v>루틴7</v>
      </c>
      <c r="C2149">
        <v>160</v>
      </c>
      <c r="D2149">
        <v>108</v>
      </c>
      <c r="E2149">
        <f t="shared" ca="1" si="408"/>
        <v>9848</v>
      </c>
      <c r="F2149">
        <f ca="1">(60+SUMIF(OFFSET(N2149,-$C2149+1,0,$C2149),"EN",OFFSET(O2149,-$C2149+1,0,$C2149)))*SummonTypeTable!$Q$2</f>
        <v>3560</v>
      </c>
      <c r="G2149" t="str">
        <f ca="1">IF(C2149=1,60*SummonTypeTable!$Q$2-OFFSET(F2149,0,-1),
IF(F2149&lt;&gt;OFFSET(F2149,-1,0),OFFSET(F2149,-1,0)-OFFSET(F2149,0,-1),""))</f>
        <v/>
      </c>
      <c r="H2149" t="str">
        <f ca="1">IF(C2149=1,60*SummonTypeTable!$Q$2/OFFSET(F2149,0,-1),
IF(F2149&lt;&gt;OFFSET(F2149,-1,0),OFFSET(F2149,-1,0)/OFFSET(F2149,0,-1),""))</f>
        <v/>
      </c>
      <c r="I2149">
        <f ca="1">(60+SUMIF(OFFSET(N2149,-$C2149+1,0,$C2149),"EN",OFFSET(O2149,-$C2149+1,0,$C2149))+SUMIF(OFFSET(S2149,-$C2149+1,0,$C2149),"EN",OFFSET(T2149,-$C2149+1,0,$C2149)))*SummonTypeTable!$Q$2</f>
        <v>3560</v>
      </c>
      <c r="J2149" t="str">
        <f ca="1">IF(C2149=1,60*SummonTypeTable!$Q$2-OFFSET(I2149,0,-4),
IF(I2149&lt;&gt;OFFSET(I2149,-1,0),OFFSET(I2149,-1,0)-OFFSET(I2149,0,-4),""))</f>
        <v/>
      </c>
      <c r="K2149" t="str">
        <f ca="1">IF(C2149=1,60*SummonTypeTable!$Q$2/OFFSET(I2149,0,-4),
IF(I2149&lt;&gt;OFFSET(I2149,-1,0),OFFSET(I2149,-1,0)/OFFSET(I2149,0,-4),""))</f>
        <v/>
      </c>
      <c r="L2149" t="str">
        <f t="shared" ref="L2149:L2212" ca="1" si="409">IF(ISBLANK(M2149),"",
VLOOKUP(M2149,OFFSET(INDIRECT("$A:$B"),0,MATCH(M$1&amp;"_Verify",INDIRECT("$1:$1"),0)-1),2,0)
)</f>
        <v>cu</v>
      </c>
      <c r="M2149" t="s">
        <v>81</v>
      </c>
      <c r="N2149" t="s">
        <v>147</v>
      </c>
      <c r="O2149">
        <v>8150</v>
      </c>
      <c r="P2149" t="str">
        <f t="shared" si="401"/>
        <v/>
      </c>
      <c r="Q2149" t="str">
        <f t="shared" ca="1" si="407"/>
        <v>cu</v>
      </c>
      <c r="R2149" t="s">
        <v>81</v>
      </c>
      <c r="S2149" t="s">
        <v>147</v>
      </c>
      <c r="T2149">
        <v>4075</v>
      </c>
      <c r="U2149" t="str">
        <f t="shared" ca="1" si="398"/>
        <v>cu</v>
      </c>
      <c r="V2149" t="str">
        <f t="shared" si="402"/>
        <v>GO</v>
      </c>
      <c r="W2149">
        <f t="shared" si="403"/>
        <v>8150</v>
      </c>
      <c r="X2149" t="str">
        <f t="shared" ca="1" si="404"/>
        <v>cu</v>
      </c>
      <c r="Y2149" t="str">
        <f t="shared" si="405"/>
        <v>GO</v>
      </c>
      <c r="Z2149">
        <f t="shared" si="406"/>
        <v>4075</v>
      </c>
    </row>
    <row r="2150" spans="1:26">
      <c r="A2150" t="str">
        <f t="shared" si="399"/>
        <v>rt7</v>
      </c>
      <c r="B2150" t="str">
        <f t="shared" si="400"/>
        <v>루틴7</v>
      </c>
      <c r="C2150">
        <v>161</v>
      </c>
      <c r="D2150">
        <v>116</v>
      </c>
      <c r="E2150">
        <f t="shared" ca="1" si="408"/>
        <v>9964</v>
      </c>
      <c r="F2150">
        <f ca="1">(60+SUMIF(OFFSET(N2150,-$C2150+1,0,$C2150),"EN",OFFSET(O2150,-$C2150+1,0,$C2150)))*SummonTypeTable!$Q$2</f>
        <v>3560</v>
      </c>
      <c r="G2150" t="str">
        <f ca="1">IF(C2150=1,60*SummonTypeTable!$Q$2-OFFSET(F2150,0,-1),
IF(F2150&lt;&gt;OFFSET(F2150,-1,0),OFFSET(F2150,-1,0)-OFFSET(F2150,0,-1),""))</f>
        <v/>
      </c>
      <c r="H2150" t="str">
        <f ca="1">IF(C2150=1,60*SummonTypeTable!$Q$2/OFFSET(F2150,0,-1),
IF(F2150&lt;&gt;OFFSET(F2150,-1,0),OFFSET(F2150,-1,0)/OFFSET(F2150,0,-1),""))</f>
        <v/>
      </c>
      <c r="I2150">
        <f ca="1">(60+SUMIF(OFFSET(N2150,-$C2150+1,0,$C2150),"EN",OFFSET(O2150,-$C2150+1,0,$C2150))+SUMIF(OFFSET(S2150,-$C2150+1,0,$C2150),"EN",OFFSET(T2150,-$C2150+1,0,$C2150)))*SummonTypeTable!$Q$2</f>
        <v>3560</v>
      </c>
      <c r="J2150" t="str">
        <f ca="1">IF(C2150=1,60*SummonTypeTable!$Q$2-OFFSET(I2150,0,-4),
IF(I2150&lt;&gt;OFFSET(I2150,-1,0),OFFSET(I2150,-1,0)-OFFSET(I2150,0,-4),""))</f>
        <v/>
      </c>
      <c r="K2150" t="str">
        <f ca="1">IF(C2150=1,60*SummonTypeTable!$Q$2/OFFSET(I2150,0,-4),
IF(I2150&lt;&gt;OFFSET(I2150,-1,0),OFFSET(I2150,-1,0)/OFFSET(I2150,0,-4),""))</f>
        <v/>
      </c>
      <c r="L2150" t="str">
        <f t="shared" ca="1" si="409"/>
        <v>it</v>
      </c>
      <c r="M2150" t="s">
        <v>139</v>
      </c>
      <c r="N2150" t="s">
        <v>158</v>
      </c>
      <c r="O2150">
        <v>1</v>
      </c>
      <c r="P2150" t="str">
        <f t="shared" si="401"/>
        <v/>
      </c>
      <c r="Q2150" t="str">
        <f t="shared" ca="1" si="407"/>
        <v>cu</v>
      </c>
      <c r="R2150" t="s">
        <v>81</v>
      </c>
      <c r="S2150" t="s">
        <v>147</v>
      </c>
      <c r="T2150">
        <v>4100</v>
      </c>
      <c r="U2150" t="str">
        <f t="shared" ca="1" si="398"/>
        <v>it</v>
      </c>
      <c r="V2150" t="str">
        <f t="shared" si="402"/>
        <v>Cash_sEquipGacha</v>
      </c>
      <c r="W2150">
        <f t="shared" si="403"/>
        <v>1</v>
      </c>
      <c r="X2150" t="str">
        <f t="shared" ca="1" si="404"/>
        <v>cu</v>
      </c>
      <c r="Y2150" t="str">
        <f t="shared" si="405"/>
        <v>GO</v>
      </c>
      <c r="Z2150">
        <f t="shared" si="406"/>
        <v>4100</v>
      </c>
    </row>
    <row r="2151" spans="1:26">
      <c r="A2151" t="str">
        <f t="shared" si="399"/>
        <v>rt7</v>
      </c>
      <c r="B2151" t="str">
        <f t="shared" si="400"/>
        <v>루틴7</v>
      </c>
      <c r="C2151">
        <v>162</v>
      </c>
      <c r="D2151">
        <v>158</v>
      </c>
      <c r="E2151">
        <f t="shared" ca="1" si="408"/>
        <v>10122</v>
      </c>
      <c r="F2151">
        <f ca="1">(60+SUMIF(OFFSET(N2151,-$C2151+1,0,$C2151),"EN",OFFSET(O2151,-$C2151+1,0,$C2151)))*SummonTypeTable!$Q$2</f>
        <v>3560</v>
      </c>
      <c r="G2151" t="str">
        <f ca="1">IF(C2151=1,60*SummonTypeTable!$Q$2-OFFSET(F2151,0,-1),
IF(F2151&lt;&gt;OFFSET(F2151,-1,0),OFFSET(F2151,-1,0)-OFFSET(F2151,0,-1),""))</f>
        <v/>
      </c>
      <c r="H2151" t="str">
        <f ca="1">IF(C2151=1,60*SummonTypeTable!$Q$2/OFFSET(F2151,0,-1),
IF(F2151&lt;&gt;OFFSET(F2151,-1,0),OFFSET(F2151,-1,0)/OFFSET(F2151,0,-1),""))</f>
        <v/>
      </c>
      <c r="I2151">
        <f ca="1">(60+SUMIF(OFFSET(N2151,-$C2151+1,0,$C2151),"EN",OFFSET(O2151,-$C2151+1,0,$C2151))+SUMIF(OFFSET(S2151,-$C2151+1,0,$C2151),"EN",OFFSET(T2151,-$C2151+1,0,$C2151)))*SummonTypeTable!$Q$2</f>
        <v>3560</v>
      </c>
      <c r="J2151" t="str">
        <f ca="1">IF(C2151=1,60*SummonTypeTable!$Q$2-OFFSET(I2151,0,-4),
IF(I2151&lt;&gt;OFFSET(I2151,-1,0),OFFSET(I2151,-1,0)-OFFSET(I2151,0,-4),""))</f>
        <v/>
      </c>
      <c r="K2151" t="str">
        <f ca="1">IF(C2151=1,60*SummonTypeTable!$Q$2/OFFSET(I2151,0,-4),
IF(I2151&lt;&gt;OFFSET(I2151,-1,0),OFFSET(I2151,-1,0)/OFFSET(I2151,0,-4),""))</f>
        <v/>
      </c>
      <c r="L2151" t="str">
        <f t="shared" ca="1" si="409"/>
        <v>cu</v>
      </c>
      <c r="M2151" t="s">
        <v>81</v>
      </c>
      <c r="N2151" t="s">
        <v>147</v>
      </c>
      <c r="O2151">
        <v>8250</v>
      </c>
      <c r="P2151" t="str">
        <f t="shared" si="401"/>
        <v/>
      </c>
      <c r="Q2151" t="str">
        <f t="shared" ca="1" si="407"/>
        <v>cu</v>
      </c>
      <c r="R2151" t="s">
        <v>81</v>
      </c>
      <c r="S2151" t="s">
        <v>147</v>
      </c>
      <c r="T2151">
        <v>4125</v>
      </c>
      <c r="U2151" t="str">
        <f t="shared" ca="1" si="398"/>
        <v>cu</v>
      </c>
      <c r="V2151" t="str">
        <f t="shared" si="402"/>
        <v>GO</v>
      </c>
      <c r="W2151">
        <f t="shared" si="403"/>
        <v>8250</v>
      </c>
      <c r="X2151" t="str">
        <f t="shared" ca="1" si="404"/>
        <v>cu</v>
      </c>
      <c r="Y2151" t="str">
        <f t="shared" si="405"/>
        <v>GO</v>
      </c>
      <c r="Z2151">
        <f t="shared" si="406"/>
        <v>4125</v>
      </c>
    </row>
    <row r="2152" spans="1:26">
      <c r="A2152" t="str">
        <f t="shared" si="399"/>
        <v>rt7</v>
      </c>
      <c r="B2152" t="str">
        <f t="shared" si="400"/>
        <v>루틴7</v>
      </c>
      <c r="C2152">
        <v>163</v>
      </c>
      <c r="D2152">
        <v>182</v>
      </c>
      <c r="E2152">
        <f t="shared" ca="1" si="408"/>
        <v>10304</v>
      </c>
      <c r="F2152">
        <f ca="1">(60+SUMIF(OFFSET(N2152,-$C2152+1,0,$C2152),"EN",OFFSET(O2152,-$C2152+1,0,$C2152)))*SummonTypeTable!$Q$2</f>
        <v>3770</v>
      </c>
      <c r="G2152">
        <f ca="1">IF(C2152=1,60*SummonTypeTable!$Q$2-OFFSET(F2152,0,-1),
IF(F2152&lt;&gt;OFFSET(F2152,-1,0),OFFSET(F2152,-1,0)-OFFSET(F2152,0,-1),""))</f>
        <v>-6744</v>
      </c>
      <c r="H2152">
        <f ca="1">IF(C2152=1,60*SummonTypeTable!$Q$2/OFFSET(F2152,0,-1),
IF(F2152&lt;&gt;OFFSET(F2152,-1,0),OFFSET(F2152,-1,0)/OFFSET(F2152,0,-1),""))</f>
        <v>0.34549689440993792</v>
      </c>
      <c r="I2152">
        <f ca="1">(60+SUMIF(OFFSET(N2152,-$C2152+1,0,$C2152),"EN",OFFSET(O2152,-$C2152+1,0,$C2152))+SUMIF(OFFSET(S2152,-$C2152+1,0,$C2152),"EN",OFFSET(T2152,-$C2152+1,0,$C2152)))*SummonTypeTable!$Q$2</f>
        <v>3770</v>
      </c>
      <c r="J2152">
        <f ca="1">IF(C2152=1,60*SummonTypeTable!$Q$2-OFFSET(I2152,0,-4),
IF(I2152&lt;&gt;OFFSET(I2152,-1,0),OFFSET(I2152,-1,0)-OFFSET(I2152,0,-4),""))</f>
        <v>-6744</v>
      </c>
      <c r="K2152">
        <f ca="1">IF(C2152=1,60*SummonTypeTable!$Q$2/OFFSET(I2152,0,-4),
IF(I2152&lt;&gt;OFFSET(I2152,-1,0),OFFSET(I2152,-1,0)/OFFSET(I2152,0,-4),""))</f>
        <v>0.34549689440993792</v>
      </c>
      <c r="L2152" t="str">
        <f t="shared" ca="1" si="409"/>
        <v>cu</v>
      </c>
      <c r="M2152" t="s">
        <v>81</v>
      </c>
      <c r="N2152" t="s">
        <v>146</v>
      </c>
      <c r="O2152">
        <v>315</v>
      </c>
      <c r="P2152" t="str">
        <f t="shared" si="401"/>
        <v>에너지너무많음</v>
      </c>
      <c r="Q2152" t="str">
        <f t="shared" ca="1" si="407"/>
        <v>cu</v>
      </c>
      <c r="R2152" t="s">
        <v>81</v>
      </c>
      <c r="S2152" t="s">
        <v>147</v>
      </c>
      <c r="T2152">
        <v>4150</v>
      </c>
      <c r="U2152" t="str">
        <f t="shared" ca="1" si="398"/>
        <v>cu</v>
      </c>
      <c r="V2152" t="str">
        <f t="shared" si="402"/>
        <v>EN</v>
      </c>
      <c r="W2152">
        <f t="shared" si="403"/>
        <v>315</v>
      </c>
      <c r="X2152" t="str">
        <f t="shared" ca="1" si="404"/>
        <v>cu</v>
      </c>
      <c r="Y2152" t="str">
        <f t="shared" si="405"/>
        <v>GO</v>
      </c>
      <c r="Z2152">
        <f t="shared" si="406"/>
        <v>4150</v>
      </c>
    </row>
    <row r="2153" spans="1:26">
      <c r="A2153" t="str">
        <f t="shared" si="399"/>
        <v>rt7</v>
      </c>
      <c r="B2153" t="str">
        <f t="shared" si="400"/>
        <v>루틴7</v>
      </c>
      <c r="C2153">
        <v>164</v>
      </c>
      <c r="D2153">
        <v>95</v>
      </c>
      <c r="E2153">
        <f t="shared" ca="1" si="408"/>
        <v>10399</v>
      </c>
      <c r="F2153">
        <f ca="1">(60+SUMIF(OFFSET(N2153,-$C2153+1,0,$C2153),"EN",OFFSET(O2153,-$C2153+1,0,$C2153)))*SummonTypeTable!$Q$2</f>
        <v>3770</v>
      </c>
      <c r="G2153" t="str">
        <f ca="1">IF(C2153=1,60*SummonTypeTable!$Q$2-OFFSET(F2153,0,-1),
IF(F2153&lt;&gt;OFFSET(F2153,-1,0),OFFSET(F2153,-1,0)-OFFSET(F2153,0,-1),""))</f>
        <v/>
      </c>
      <c r="H2153" t="str">
        <f ca="1">IF(C2153=1,60*SummonTypeTable!$Q$2/OFFSET(F2153,0,-1),
IF(F2153&lt;&gt;OFFSET(F2153,-1,0),OFFSET(F2153,-1,0)/OFFSET(F2153,0,-1),""))</f>
        <v/>
      </c>
      <c r="I2153">
        <f ca="1">(60+SUMIF(OFFSET(N2153,-$C2153+1,0,$C2153),"EN",OFFSET(O2153,-$C2153+1,0,$C2153))+SUMIF(OFFSET(S2153,-$C2153+1,0,$C2153),"EN",OFFSET(T2153,-$C2153+1,0,$C2153)))*SummonTypeTable!$Q$2</f>
        <v>3770</v>
      </c>
      <c r="J2153" t="str">
        <f ca="1">IF(C2153=1,60*SummonTypeTable!$Q$2-OFFSET(I2153,0,-4),
IF(I2153&lt;&gt;OFFSET(I2153,-1,0),OFFSET(I2153,-1,0)-OFFSET(I2153,0,-4),""))</f>
        <v/>
      </c>
      <c r="K2153" t="str">
        <f ca="1">IF(C2153=1,60*SummonTypeTable!$Q$2/OFFSET(I2153,0,-4),
IF(I2153&lt;&gt;OFFSET(I2153,-1,0),OFFSET(I2153,-1,0)/OFFSET(I2153,0,-4),""))</f>
        <v/>
      </c>
      <c r="L2153" t="str">
        <f t="shared" ca="1" si="409"/>
        <v>cu</v>
      </c>
      <c r="M2153" t="s">
        <v>81</v>
      </c>
      <c r="N2153" t="s">
        <v>147</v>
      </c>
      <c r="O2153">
        <v>8350</v>
      </c>
      <c r="P2153" t="str">
        <f t="shared" si="401"/>
        <v/>
      </c>
      <c r="Q2153" t="str">
        <f t="shared" ca="1" si="407"/>
        <v>cu</v>
      </c>
      <c r="R2153" t="s">
        <v>81</v>
      </c>
      <c r="S2153" t="s">
        <v>147</v>
      </c>
      <c r="T2153">
        <v>4175</v>
      </c>
      <c r="U2153" t="str">
        <f t="shared" ca="1" si="398"/>
        <v>cu</v>
      </c>
      <c r="V2153" t="str">
        <f t="shared" si="402"/>
        <v>GO</v>
      </c>
      <c r="W2153">
        <f t="shared" si="403"/>
        <v>8350</v>
      </c>
      <c r="X2153" t="str">
        <f t="shared" ca="1" si="404"/>
        <v>cu</v>
      </c>
      <c r="Y2153" t="str">
        <f t="shared" si="405"/>
        <v>GO</v>
      </c>
      <c r="Z2153">
        <f t="shared" si="406"/>
        <v>4175</v>
      </c>
    </row>
    <row r="2154" spans="1:26">
      <c r="A2154" t="str">
        <f t="shared" si="399"/>
        <v>rt7</v>
      </c>
      <c r="B2154" t="str">
        <f t="shared" si="400"/>
        <v>루틴7</v>
      </c>
      <c r="C2154">
        <v>165</v>
      </c>
      <c r="D2154">
        <v>195</v>
      </c>
      <c r="E2154">
        <f t="shared" ca="1" si="408"/>
        <v>10594</v>
      </c>
      <c r="F2154">
        <f ca="1">(60+SUMIF(OFFSET(N2154,-$C2154+1,0,$C2154),"EN",OFFSET(O2154,-$C2154+1,0,$C2154)))*SummonTypeTable!$Q$2</f>
        <v>3770</v>
      </c>
      <c r="G2154" t="str">
        <f ca="1">IF(C2154=1,60*SummonTypeTable!$Q$2-OFFSET(F2154,0,-1),
IF(F2154&lt;&gt;OFFSET(F2154,-1,0),OFFSET(F2154,-1,0)-OFFSET(F2154,0,-1),""))</f>
        <v/>
      </c>
      <c r="H2154" t="str">
        <f ca="1">IF(C2154=1,60*SummonTypeTable!$Q$2/OFFSET(F2154,0,-1),
IF(F2154&lt;&gt;OFFSET(F2154,-1,0),OFFSET(F2154,-1,0)/OFFSET(F2154,0,-1),""))</f>
        <v/>
      </c>
      <c r="I2154">
        <f ca="1">(60+SUMIF(OFFSET(N2154,-$C2154+1,0,$C2154),"EN",OFFSET(O2154,-$C2154+1,0,$C2154))+SUMIF(OFFSET(S2154,-$C2154+1,0,$C2154),"EN",OFFSET(T2154,-$C2154+1,0,$C2154)))*SummonTypeTable!$Q$2</f>
        <v>3770</v>
      </c>
      <c r="J2154" t="str">
        <f ca="1">IF(C2154=1,60*SummonTypeTable!$Q$2-OFFSET(I2154,0,-4),
IF(I2154&lt;&gt;OFFSET(I2154,-1,0),OFFSET(I2154,-1,0)-OFFSET(I2154,0,-4),""))</f>
        <v/>
      </c>
      <c r="K2154" t="str">
        <f ca="1">IF(C2154=1,60*SummonTypeTable!$Q$2/OFFSET(I2154,0,-4),
IF(I2154&lt;&gt;OFFSET(I2154,-1,0),OFFSET(I2154,-1,0)/OFFSET(I2154,0,-4),""))</f>
        <v/>
      </c>
      <c r="L2154" t="str">
        <f t="shared" ca="1" si="409"/>
        <v>it</v>
      </c>
      <c r="M2154" t="s">
        <v>139</v>
      </c>
      <c r="N2154" t="s">
        <v>140</v>
      </c>
      <c r="O2154">
        <v>5</v>
      </c>
      <c r="P2154" t="str">
        <f t="shared" si="401"/>
        <v/>
      </c>
      <c r="Q2154" t="str">
        <f t="shared" ca="1" si="407"/>
        <v>cu</v>
      </c>
      <c r="R2154" t="s">
        <v>81</v>
      </c>
      <c r="S2154" t="s">
        <v>147</v>
      </c>
      <c r="T2154">
        <v>4200</v>
      </c>
      <c r="U2154" t="str">
        <f t="shared" ca="1" si="398"/>
        <v>it</v>
      </c>
      <c r="V2154" t="str">
        <f t="shared" si="402"/>
        <v>Cash_sCharacterGacha</v>
      </c>
      <c r="W2154">
        <f t="shared" si="403"/>
        <v>5</v>
      </c>
      <c r="X2154" t="str">
        <f t="shared" ca="1" si="404"/>
        <v>cu</v>
      </c>
      <c r="Y2154" t="str">
        <f t="shared" si="405"/>
        <v>GO</v>
      </c>
      <c r="Z2154">
        <f t="shared" si="406"/>
        <v>4200</v>
      </c>
    </row>
    <row r="2155" spans="1:26">
      <c r="A2155" t="str">
        <f t="shared" si="399"/>
        <v>rt7</v>
      </c>
      <c r="B2155" t="str">
        <f t="shared" si="400"/>
        <v>루틴7</v>
      </c>
      <c r="C2155">
        <v>166</v>
      </c>
      <c r="D2155">
        <v>294</v>
      </c>
      <c r="E2155">
        <f t="shared" ca="1" si="408"/>
        <v>10888</v>
      </c>
      <c r="F2155">
        <f ca="1">(60+SUMIF(OFFSET(N2155,-$C2155+1,0,$C2155),"EN",OFFSET(O2155,-$C2155+1,0,$C2155)))*SummonTypeTable!$Q$2</f>
        <v>3996.6666666666665</v>
      </c>
      <c r="G2155">
        <f ca="1">IF(C2155=1,60*SummonTypeTable!$Q$2-OFFSET(F2155,0,-1),
IF(F2155&lt;&gt;OFFSET(F2155,-1,0),OFFSET(F2155,-1,0)-OFFSET(F2155,0,-1),""))</f>
        <v>-7118</v>
      </c>
      <c r="H2155">
        <f ca="1">IF(C2155=1,60*SummonTypeTable!$Q$2/OFFSET(F2155,0,-1),
IF(F2155&lt;&gt;OFFSET(F2155,-1,0),OFFSET(F2155,-1,0)/OFFSET(F2155,0,-1),""))</f>
        <v>0.34625275532696548</v>
      </c>
      <c r="I2155">
        <f ca="1">(60+SUMIF(OFFSET(N2155,-$C2155+1,0,$C2155),"EN",OFFSET(O2155,-$C2155+1,0,$C2155))+SUMIF(OFFSET(S2155,-$C2155+1,0,$C2155),"EN",OFFSET(T2155,-$C2155+1,0,$C2155)))*SummonTypeTable!$Q$2</f>
        <v>3996.6666666666665</v>
      </c>
      <c r="J2155">
        <f ca="1">IF(C2155=1,60*SummonTypeTable!$Q$2-OFFSET(I2155,0,-4),
IF(I2155&lt;&gt;OFFSET(I2155,-1,0),OFFSET(I2155,-1,0)-OFFSET(I2155,0,-4),""))</f>
        <v>-7118</v>
      </c>
      <c r="K2155">
        <f ca="1">IF(C2155=1,60*SummonTypeTable!$Q$2/OFFSET(I2155,0,-4),
IF(I2155&lt;&gt;OFFSET(I2155,-1,0),OFFSET(I2155,-1,0)/OFFSET(I2155,0,-4),""))</f>
        <v>0.34625275532696548</v>
      </c>
      <c r="L2155" t="str">
        <f t="shared" ca="1" si="409"/>
        <v>cu</v>
      </c>
      <c r="M2155" t="s">
        <v>81</v>
      </c>
      <c r="N2155" t="s">
        <v>146</v>
      </c>
      <c r="O2155">
        <v>340</v>
      </c>
      <c r="P2155" t="str">
        <f t="shared" si="401"/>
        <v>에너지너무많음</v>
      </c>
      <c r="Q2155" t="str">
        <f t="shared" ca="1" si="407"/>
        <v>cu</v>
      </c>
      <c r="R2155" t="s">
        <v>81</v>
      </c>
      <c r="S2155" t="s">
        <v>147</v>
      </c>
      <c r="T2155">
        <v>4225</v>
      </c>
      <c r="U2155" t="str">
        <f t="shared" ca="1" si="398"/>
        <v>cu</v>
      </c>
      <c r="V2155" t="str">
        <f t="shared" si="402"/>
        <v>EN</v>
      </c>
      <c r="W2155">
        <f t="shared" si="403"/>
        <v>340</v>
      </c>
      <c r="X2155" t="str">
        <f t="shared" ca="1" si="404"/>
        <v>cu</v>
      </c>
      <c r="Y2155" t="str">
        <f t="shared" si="405"/>
        <v>GO</v>
      </c>
      <c r="Z2155">
        <f t="shared" si="406"/>
        <v>4225</v>
      </c>
    </row>
    <row r="2156" spans="1:26">
      <c r="A2156" t="str">
        <f t="shared" si="399"/>
        <v>rt7</v>
      </c>
      <c r="B2156" t="str">
        <f t="shared" si="400"/>
        <v>루틴7</v>
      </c>
      <c r="C2156">
        <v>167</v>
      </c>
      <c r="D2156">
        <v>54</v>
      </c>
      <c r="E2156">
        <f t="shared" ca="1" si="408"/>
        <v>10942</v>
      </c>
      <c r="F2156">
        <f ca="1">(60+SUMIF(OFFSET(N2156,-$C2156+1,0,$C2156),"EN",OFFSET(O2156,-$C2156+1,0,$C2156)))*SummonTypeTable!$Q$2</f>
        <v>3996.6666666666665</v>
      </c>
      <c r="G2156" t="str">
        <f ca="1">IF(C2156=1,60*SummonTypeTable!$Q$2-OFFSET(F2156,0,-1),
IF(F2156&lt;&gt;OFFSET(F2156,-1,0),OFFSET(F2156,-1,0)-OFFSET(F2156,0,-1),""))</f>
        <v/>
      </c>
      <c r="H2156" t="str">
        <f ca="1">IF(C2156=1,60*SummonTypeTable!$Q$2/OFFSET(F2156,0,-1),
IF(F2156&lt;&gt;OFFSET(F2156,-1,0),OFFSET(F2156,-1,0)/OFFSET(F2156,0,-1),""))</f>
        <v/>
      </c>
      <c r="I2156">
        <f ca="1">(60+SUMIF(OFFSET(N2156,-$C2156+1,0,$C2156),"EN",OFFSET(O2156,-$C2156+1,0,$C2156))+SUMIF(OFFSET(S2156,-$C2156+1,0,$C2156),"EN",OFFSET(T2156,-$C2156+1,0,$C2156)))*SummonTypeTable!$Q$2</f>
        <v>3996.6666666666665</v>
      </c>
      <c r="J2156" t="str">
        <f ca="1">IF(C2156=1,60*SummonTypeTable!$Q$2-OFFSET(I2156,0,-4),
IF(I2156&lt;&gt;OFFSET(I2156,-1,0),OFFSET(I2156,-1,0)-OFFSET(I2156,0,-4),""))</f>
        <v/>
      </c>
      <c r="K2156" t="str">
        <f ca="1">IF(C2156=1,60*SummonTypeTable!$Q$2/OFFSET(I2156,0,-4),
IF(I2156&lt;&gt;OFFSET(I2156,-1,0),OFFSET(I2156,-1,0)/OFFSET(I2156,0,-4),""))</f>
        <v/>
      </c>
      <c r="L2156" t="str">
        <f t="shared" ca="1" si="409"/>
        <v>cu</v>
      </c>
      <c r="M2156" t="s">
        <v>81</v>
      </c>
      <c r="N2156" t="s">
        <v>147</v>
      </c>
      <c r="O2156">
        <v>8500</v>
      </c>
      <c r="P2156" t="str">
        <f t="shared" si="401"/>
        <v/>
      </c>
      <c r="Q2156" t="str">
        <f t="shared" ca="1" si="407"/>
        <v>cu</v>
      </c>
      <c r="R2156" t="s">
        <v>81</v>
      </c>
      <c r="S2156" t="s">
        <v>147</v>
      </c>
      <c r="T2156">
        <v>4250</v>
      </c>
      <c r="U2156" t="str">
        <f t="shared" ca="1" si="398"/>
        <v>cu</v>
      </c>
      <c r="V2156" t="str">
        <f t="shared" si="402"/>
        <v>GO</v>
      </c>
      <c r="W2156">
        <f t="shared" si="403"/>
        <v>8500</v>
      </c>
      <c r="X2156" t="str">
        <f t="shared" ca="1" si="404"/>
        <v>cu</v>
      </c>
      <c r="Y2156" t="str">
        <f t="shared" si="405"/>
        <v>GO</v>
      </c>
      <c r="Z2156">
        <f t="shared" si="406"/>
        <v>4250</v>
      </c>
    </row>
    <row r="2157" spans="1:26">
      <c r="A2157" t="str">
        <f t="shared" si="399"/>
        <v>rt7</v>
      </c>
      <c r="B2157" t="str">
        <f t="shared" si="400"/>
        <v>루틴7</v>
      </c>
      <c r="C2157">
        <v>168</v>
      </c>
      <c r="D2157">
        <v>125</v>
      </c>
      <c r="E2157">
        <f t="shared" ca="1" si="408"/>
        <v>11067</v>
      </c>
      <c r="F2157">
        <f ca="1">(60+SUMIF(OFFSET(N2157,-$C2157+1,0,$C2157),"EN",OFFSET(O2157,-$C2157+1,0,$C2157)))*SummonTypeTable!$Q$2</f>
        <v>3996.6666666666665</v>
      </c>
      <c r="G2157" t="str">
        <f ca="1">IF(C2157=1,60*SummonTypeTable!$Q$2-OFFSET(F2157,0,-1),
IF(F2157&lt;&gt;OFFSET(F2157,-1,0),OFFSET(F2157,-1,0)-OFFSET(F2157,0,-1),""))</f>
        <v/>
      </c>
      <c r="H2157" t="str">
        <f ca="1">IF(C2157=1,60*SummonTypeTable!$Q$2/OFFSET(F2157,0,-1),
IF(F2157&lt;&gt;OFFSET(F2157,-1,0),OFFSET(F2157,-1,0)/OFFSET(F2157,0,-1),""))</f>
        <v/>
      </c>
      <c r="I2157">
        <f ca="1">(60+SUMIF(OFFSET(N2157,-$C2157+1,0,$C2157),"EN",OFFSET(O2157,-$C2157+1,0,$C2157))+SUMIF(OFFSET(S2157,-$C2157+1,0,$C2157),"EN",OFFSET(T2157,-$C2157+1,0,$C2157)))*SummonTypeTable!$Q$2</f>
        <v>3996.6666666666665</v>
      </c>
      <c r="J2157" t="str">
        <f ca="1">IF(C2157=1,60*SummonTypeTable!$Q$2-OFFSET(I2157,0,-4),
IF(I2157&lt;&gt;OFFSET(I2157,-1,0),OFFSET(I2157,-1,0)-OFFSET(I2157,0,-4),""))</f>
        <v/>
      </c>
      <c r="K2157" t="str">
        <f ca="1">IF(C2157=1,60*SummonTypeTable!$Q$2/OFFSET(I2157,0,-4),
IF(I2157&lt;&gt;OFFSET(I2157,-1,0),OFFSET(I2157,-1,0)/OFFSET(I2157,0,-4),""))</f>
        <v/>
      </c>
      <c r="L2157" t="str">
        <f t="shared" ca="1" si="409"/>
        <v>it</v>
      </c>
      <c r="M2157" t="s">
        <v>139</v>
      </c>
      <c r="N2157" t="s">
        <v>138</v>
      </c>
      <c r="O2157">
        <v>10</v>
      </c>
      <c r="P2157" t="str">
        <f t="shared" si="401"/>
        <v/>
      </c>
      <c r="Q2157" t="str">
        <f t="shared" ca="1" si="407"/>
        <v>cu</v>
      </c>
      <c r="R2157" t="s">
        <v>81</v>
      </c>
      <c r="S2157" t="s">
        <v>147</v>
      </c>
      <c r="T2157">
        <v>4275</v>
      </c>
      <c r="U2157" t="str">
        <f t="shared" ca="1" si="398"/>
        <v>it</v>
      </c>
      <c r="V2157" t="str">
        <f t="shared" si="402"/>
        <v>Cash_sSpellGacha</v>
      </c>
      <c r="W2157">
        <f t="shared" si="403"/>
        <v>10</v>
      </c>
      <c r="X2157" t="str">
        <f t="shared" ca="1" si="404"/>
        <v>cu</v>
      </c>
      <c r="Y2157" t="str">
        <f t="shared" si="405"/>
        <v>GO</v>
      </c>
      <c r="Z2157">
        <f t="shared" si="406"/>
        <v>4275</v>
      </c>
    </row>
    <row r="2158" spans="1:26">
      <c r="A2158" t="str">
        <f t="shared" si="399"/>
        <v>rt7</v>
      </c>
      <c r="B2158" t="str">
        <f t="shared" si="400"/>
        <v>루틴7</v>
      </c>
      <c r="C2158">
        <v>169</v>
      </c>
      <c r="D2158">
        <v>157</v>
      </c>
      <c r="E2158">
        <f t="shared" ca="1" si="408"/>
        <v>11224</v>
      </c>
      <c r="F2158">
        <f ca="1">(60+SUMIF(OFFSET(N2158,-$C2158+1,0,$C2158),"EN",OFFSET(O2158,-$C2158+1,0,$C2158)))*SummonTypeTable!$Q$2</f>
        <v>3996.6666666666665</v>
      </c>
      <c r="G2158" t="str">
        <f ca="1">IF(C2158=1,60*SummonTypeTable!$Q$2-OFFSET(F2158,0,-1),
IF(F2158&lt;&gt;OFFSET(F2158,-1,0),OFFSET(F2158,-1,0)-OFFSET(F2158,0,-1),""))</f>
        <v/>
      </c>
      <c r="H2158" t="str">
        <f ca="1">IF(C2158=1,60*SummonTypeTable!$Q$2/OFFSET(F2158,0,-1),
IF(F2158&lt;&gt;OFFSET(F2158,-1,0),OFFSET(F2158,-1,0)/OFFSET(F2158,0,-1),""))</f>
        <v/>
      </c>
      <c r="I2158">
        <f ca="1">(60+SUMIF(OFFSET(N2158,-$C2158+1,0,$C2158),"EN",OFFSET(O2158,-$C2158+1,0,$C2158))+SUMIF(OFFSET(S2158,-$C2158+1,0,$C2158),"EN",OFFSET(T2158,-$C2158+1,0,$C2158)))*SummonTypeTable!$Q$2</f>
        <v>3996.6666666666665</v>
      </c>
      <c r="J2158" t="str">
        <f ca="1">IF(C2158=1,60*SummonTypeTable!$Q$2-OFFSET(I2158,0,-4),
IF(I2158&lt;&gt;OFFSET(I2158,-1,0),OFFSET(I2158,-1,0)-OFFSET(I2158,0,-4),""))</f>
        <v/>
      </c>
      <c r="K2158" t="str">
        <f ca="1">IF(C2158=1,60*SummonTypeTable!$Q$2/OFFSET(I2158,0,-4),
IF(I2158&lt;&gt;OFFSET(I2158,-1,0),OFFSET(I2158,-1,0)/OFFSET(I2158,0,-4),""))</f>
        <v/>
      </c>
      <c r="L2158" t="str">
        <f t="shared" ca="1" si="409"/>
        <v>cu</v>
      </c>
      <c r="M2158" t="s">
        <v>81</v>
      </c>
      <c r="N2158" t="s">
        <v>147</v>
      </c>
      <c r="O2158">
        <v>8600</v>
      </c>
      <c r="P2158" t="str">
        <f t="shared" si="401"/>
        <v/>
      </c>
      <c r="Q2158" t="str">
        <f t="shared" ca="1" si="407"/>
        <v>cu</v>
      </c>
      <c r="R2158" t="s">
        <v>81</v>
      </c>
      <c r="S2158" t="s">
        <v>147</v>
      </c>
      <c r="T2158">
        <v>4300</v>
      </c>
      <c r="U2158" t="str">
        <f t="shared" ca="1" si="398"/>
        <v>cu</v>
      </c>
      <c r="V2158" t="str">
        <f t="shared" si="402"/>
        <v>GO</v>
      </c>
      <c r="W2158">
        <f t="shared" si="403"/>
        <v>8600</v>
      </c>
      <c r="X2158" t="str">
        <f t="shared" ca="1" si="404"/>
        <v>cu</v>
      </c>
      <c r="Y2158" t="str">
        <f t="shared" si="405"/>
        <v>GO</v>
      </c>
      <c r="Z2158">
        <f t="shared" si="406"/>
        <v>4300</v>
      </c>
    </row>
    <row r="2159" spans="1:26">
      <c r="A2159" t="str">
        <f t="shared" si="399"/>
        <v>rt7</v>
      </c>
      <c r="B2159" t="str">
        <f t="shared" si="400"/>
        <v>루틴7</v>
      </c>
      <c r="C2159">
        <v>170</v>
      </c>
      <c r="D2159">
        <v>268</v>
      </c>
      <c r="E2159">
        <f t="shared" ca="1" si="408"/>
        <v>11492</v>
      </c>
      <c r="F2159">
        <f ca="1">(60+SUMIF(OFFSET(N2159,-$C2159+1,0,$C2159),"EN",OFFSET(O2159,-$C2159+1,0,$C2159)))*SummonTypeTable!$Q$2</f>
        <v>4240</v>
      </c>
      <c r="G2159">
        <f ca="1">IF(C2159=1,60*SummonTypeTable!$Q$2-OFFSET(F2159,0,-1),
IF(F2159&lt;&gt;OFFSET(F2159,-1,0),OFFSET(F2159,-1,0)-OFFSET(F2159,0,-1),""))</f>
        <v>-7495.3333333333339</v>
      </c>
      <c r="H2159">
        <f ca="1">IF(C2159=1,60*SummonTypeTable!$Q$2/OFFSET(F2159,0,-1),
IF(F2159&lt;&gt;OFFSET(F2159,-1,0),OFFSET(F2159,-1,0)/OFFSET(F2159,0,-1),""))</f>
        <v>0.34777816452024596</v>
      </c>
      <c r="I2159">
        <f ca="1">(60+SUMIF(OFFSET(N2159,-$C2159+1,0,$C2159),"EN",OFFSET(O2159,-$C2159+1,0,$C2159))+SUMIF(OFFSET(S2159,-$C2159+1,0,$C2159),"EN",OFFSET(T2159,-$C2159+1,0,$C2159)))*SummonTypeTable!$Q$2</f>
        <v>4240</v>
      </c>
      <c r="J2159">
        <f ca="1">IF(C2159=1,60*SummonTypeTable!$Q$2-OFFSET(I2159,0,-4),
IF(I2159&lt;&gt;OFFSET(I2159,-1,0),OFFSET(I2159,-1,0)-OFFSET(I2159,0,-4),""))</f>
        <v>-7495.3333333333339</v>
      </c>
      <c r="K2159">
        <f ca="1">IF(C2159=1,60*SummonTypeTable!$Q$2/OFFSET(I2159,0,-4),
IF(I2159&lt;&gt;OFFSET(I2159,-1,0),OFFSET(I2159,-1,0)/OFFSET(I2159,0,-4),""))</f>
        <v>0.34777816452024596</v>
      </c>
      <c r="L2159" t="str">
        <f t="shared" ca="1" si="409"/>
        <v>cu</v>
      </c>
      <c r="M2159" t="s">
        <v>81</v>
      </c>
      <c r="N2159" t="s">
        <v>146</v>
      </c>
      <c r="O2159">
        <v>365</v>
      </c>
      <c r="P2159" t="str">
        <f t="shared" si="401"/>
        <v>에너지너무많음</v>
      </c>
      <c r="Q2159" t="str">
        <f t="shared" ca="1" si="407"/>
        <v>cu</v>
      </c>
      <c r="R2159" t="s">
        <v>81</v>
      </c>
      <c r="S2159" t="s">
        <v>147</v>
      </c>
      <c r="T2159">
        <v>4325</v>
      </c>
      <c r="U2159" t="str">
        <f t="shared" ca="1" si="398"/>
        <v>cu</v>
      </c>
      <c r="V2159" t="str">
        <f t="shared" si="402"/>
        <v>EN</v>
      </c>
      <c r="W2159">
        <f t="shared" si="403"/>
        <v>365</v>
      </c>
      <c r="X2159" t="str">
        <f t="shared" ca="1" si="404"/>
        <v>cu</v>
      </c>
      <c r="Y2159" t="str">
        <f t="shared" si="405"/>
        <v>GO</v>
      </c>
      <c r="Z2159">
        <f t="shared" si="406"/>
        <v>4325</v>
      </c>
    </row>
    <row r="2160" spans="1:26">
      <c r="A2160" t="str">
        <f t="shared" si="399"/>
        <v>rt7</v>
      </c>
      <c r="B2160" t="str">
        <f t="shared" si="400"/>
        <v>루틴7</v>
      </c>
      <c r="C2160">
        <v>171</v>
      </c>
      <c r="D2160">
        <v>72</v>
      </c>
      <c r="E2160">
        <f t="shared" ca="1" si="408"/>
        <v>11564</v>
      </c>
      <c r="F2160">
        <f ca="1">(60+SUMIF(OFFSET(N2160,-$C2160+1,0,$C2160),"EN",OFFSET(O2160,-$C2160+1,0,$C2160)))*SummonTypeTable!$Q$2</f>
        <v>4240</v>
      </c>
      <c r="G2160" t="str">
        <f ca="1">IF(C2160=1,60*SummonTypeTable!$Q$2-OFFSET(F2160,0,-1),
IF(F2160&lt;&gt;OFFSET(F2160,-1,0),OFFSET(F2160,-1,0)-OFFSET(F2160,0,-1),""))</f>
        <v/>
      </c>
      <c r="H2160" t="str">
        <f ca="1">IF(C2160=1,60*SummonTypeTable!$Q$2/OFFSET(F2160,0,-1),
IF(F2160&lt;&gt;OFFSET(F2160,-1,0),OFFSET(F2160,-1,0)/OFFSET(F2160,0,-1),""))</f>
        <v/>
      </c>
      <c r="I2160">
        <f ca="1">(60+SUMIF(OFFSET(N2160,-$C2160+1,0,$C2160),"EN",OFFSET(O2160,-$C2160+1,0,$C2160))+SUMIF(OFFSET(S2160,-$C2160+1,0,$C2160),"EN",OFFSET(T2160,-$C2160+1,0,$C2160)))*SummonTypeTable!$Q$2</f>
        <v>4240</v>
      </c>
      <c r="J2160" t="str">
        <f ca="1">IF(C2160=1,60*SummonTypeTable!$Q$2-OFFSET(I2160,0,-4),
IF(I2160&lt;&gt;OFFSET(I2160,-1,0),OFFSET(I2160,-1,0)-OFFSET(I2160,0,-4),""))</f>
        <v/>
      </c>
      <c r="K2160" t="str">
        <f ca="1">IF(C2160=1,60*SummonTypeTable!$Q$2/OFFSET(I2160,0,-4),
IF(I2160&lt;&gt;OFFSET(I2160,-1,0),OFFSET(I2160,-1,0)/OFFSET(I2160,0,-4),""))</f>
        <v/>
      </c>
      <c r="L2160" t="str">
        <f t="shared" ca="1" si="409"/>
        <v>cu</v>
      </c>
      <c r="M2160" t="s">
        <v>81</v>
      </c>
      <c r="N2160" t="s">
        <v>147</v>
      </c>
      <c r="O2160">
        <v>8700</v>
      </c>
      <c r="P2160" t="str">
        <f t="shared" si="401"/>
        <v/>
      </c>
      <c r="Q2160" t="str">
        <f t="shared" ca="1" si="407"/>
        <v>cu</v>
      </c>
      <c r="R2160" t="s">
        <v>81</v>
      </c>
      <c r="S2160" t="s">
        <v>147</v>
      </c>
      <c r="T2160">
        <v>4350</v>
      </c>
      <c r="U2160" t="str">
        <f t="shared" ca="1" si="398"/>
        <v>cu</v>
      </c>
      <c r="V2160" t="str">
        <f t="shared" si="402"/>
        <v>GO</v>
      </c>
      <c r="W2160">
        <f t="shared" si="403"/>
        <v>8700</v>
      </c>
      <c r="X2160" t="str">
        <f t="shared" ca="1" si="404"/>
        <v>cu</v>
      </c>
      <c r="Y2160" t="str">
        <f t="shared" si="405"/>
        <v>GO</v>
      </c>
      <c r="Z2160">
        <f t="shared" si="406"/>
        <v>4350</v>
      </c>
    </row>
    <row r="2161" spans="1:26">
      <c r="A2161" t="str">
        <f t="shared" si="399"/>
        <v>rt7</v>
      </c>
      <c r="B2161" t="str">
        <f t="shared" si="400"/>
        <v>루틴7</v>
      </c>
      <c r="C2161">
        <v>172</v>
      </c>
      <c r="D2161">
        <v>144</v>
      </c>
      <c r="E2161">
        <f t="shared" ca="1" si="408"/>
        <v>11708</v>
      </c>
      <c r="F2161">
        <f ca="1">(60+SUMIF(OFFSET(N2161,-$C2161+1,0,$C2161),"EN",OFFSET(O2161,-$C2161+1,0,$C2161)))*SummonTypeTable!$Q$2</f>
        <v>4240</v>
      </c>
      <c r="G2161" t="str">
        <f ca="1">IF(C2161=1,60*SummonTypeTable!$Q$2-OFFSET(F2161,0,-1),
IF(F2161&lt;&gt;OFFSET(F2161,-1,0),OFFSET(F2161,-1,0)-OFFSET(F2161,0,-1),""))</f>
        <v/>
      </c>
      <c r="H2161" t="str">
        <f ca="1">IF(C2161=1,60*SummonTypeTable!$Q$2/OFFSET(F2161,0,-1),
IF(F2161&lt;&gt;OFFSET(F2161,-1,0),OFFSET(F2161,-1,0)/OFFSET(F2161,0,-1),""))</f>
        <v/>
      </c>
      <c r="I2161">
        <f ca="1">(60+SUMIF(OFFSET(N2161,-$C2161+1,0,$C2161),"EN",OFFSET(O2161,-$C2161+1,0,$C2161))+SUMIF(OFFSET(S2161,-$C2161+1,0,$C2161),"EN",OFFSET(T2161,-$C2161+1,0,$C2161)))*SummonTypeTable!$Q$2</f>
        <v>4240</v>
      </c>
      <c r="J2161" t="str">
        <f ca="1">IF(C2161=1,60*SummonTypeTable!$Q$2-OFFSET(I2161,0,-4),
IF(I2161&lt;&gt;OFFSET(I2161,-1,0),OFFSET(I2161,-1,0)-OFFSET(I2161,0,-4),""))</f>
        <v/>
      </c>
      <c r="K2161" t="str">
        <f ca="1">IF(C2161=1,60*SummonTypeTable!$Q$2/OFFSET(I2161,0,-4),
IF(I2161&lt;&gt;OFFSET(I2161,-1,0),OFFSET(I2161,-1,0)/OFFSET(I2161,0,-4),""))</f>
        <v/>
      </c>
      <c r="L2161" t="str">
        <f t="shared" ca="1" si="409"/>
        <v>it</v>
      </c>
      <c r="M2161" t="s">
        <v>139</v>
      </c>
      <c r="N2161" t="s">
        <v>158</v>
      </c>
      <c r="O2161">
        <v>2</v>
      </c>
      <c r="P2161" t="str">
        <f t="shared" si="401"/>
        <v/>
      </c>
      <c r="Q2161" t="str">
        <f t="shared" ca="1" si="407"/>
        <v>cu</v>
      </c>
      <c r="R2161" t="s">
        <v>81</v>
      </c>
      <c r="S2161" t="s">
        <v>147</v>
      </c>
      <c r="T2161">
        <v>4375</v>
      </c>
      <c r="U2161" t="str">
        <f t="shared" ca="1" si="398"/>
        <v>it</v>
      </c>
      <c r="V2161" t="str">
        <f t="shared" si="402"/>
        <v>Cash_sEquipGacha</v>
      </c>
      <c r="W2161">
        <f t="shared" si="403"/>
        <v>2</v>
      </c>
      <c r="X2161" t="str">
        <f t="shared" ca="1" si="404"/>
        <v>cu</v>
      </c>
      <c r="Y2161" t="str">
        <f t="shared" si="405"/>
        <v>GO</v>
      </c>
      <c r="Z2161">
        <f t="shared" si="406"/>
        <v>4375</v>
      </c>
    </row>
    <row r="2162" spans="1:26">
      <c r="A2162" t="str">
        <f t="shared" si="399"/>
        <v>rt7</v>
      </c>
      <c r="B2162" t="str">
        <f t="shared" si="400"/>
        <v>루틴7</v>
      </c>
      <c r="C2162">
        <v>173</v>
      </c>
      <c r="D2162">
        <v>412</v>
      </c>
      <c r="E2162">
        <f t="shared" ca="1" si="408"/>
        <v>12120</v>
      </c>
      <c r="F2162">
        <f ca="1">(60+SUMIF(OFFSET(N2162,-$C2162+1,0,$C2162),"EN",OFFSET(O2162,-$C2162+1,0,$C2162)))*SummonTypeTable!$Q$2</f>
        <v>4240</v>
      </c>
      <c r="G2162" t="str">
        <f ca="1">IF(C2162=1,60*SummonTypeTable!$Q$2-OFFSET(F2162,0,-1),
IF(F2162&lt;&gt;OFFSET(F2162,-1,0),OFFSET(F2162,-1,0)-OFFSET(F2162,0,-1),""))</f>
        <v/>
      </c>
      <c r="H2162" t="str">
        <f ca="1">IF(C2162=1,60*SummonTypeTable!$Q$2/OFFSET(F2162,0,-1),
IF(F2162&lt;&gt;OFFSET(F2162,-1,0),OFFSET(F2162,-1,0)/OFFSET(F2162,0,-1),""))</f>
        <v/>
      </c>
      <c r="I2162">
        <f ca="1">(60+SUMIF(OFFSET(N2162,-$C2162+1,0,$C2162),"EN",OFFSET(O2162,-$C2162+1,0,$C2162))+SUMIF(OFFSET(S2162,-$C2162+1,0,$C2162),"EN",OFFSET(T2162,-$C2162+1,0,$C2162)))*SummonTypeTable!$Q$2</f>
        <v>4240</v>
      </c>
      <c r="J2162" t="str">
        <f ca="1">IF(C2162=1,60*SummonTypeTable!$Q$2-OFFSET(I2162,0,-4),
IF(I2162&lt;&gt;OFFSET(I2162,-1,0),OFFSET(I2162,-1,0)-OFFSET(I2162,0,-4),""))</f>
        <v/>
      </c>
      <c r="K2162" t="str">
        <f ca="1">IF(C2162=1,60*SummonTypeTable!$Q$2/OFFSET(I2162,0,-4),
IF(I2162&lt;&gt;OFFSET(I2162,-1,0),OFFSET(I2162,-1,0)/OFFSET(I2162,0,-4),""))</f>
        <v/>
      </c>
      <c r="L2162" t="str">
        <f t="shared" ca="1" si="409"/>
        <v>cu</v>
      </c>
      <c r="M2162" t="s">
        <v>81</v>
      </c>
      <c r="N2162" t="s">
        <v>153</v>
      </c>
      <c r="O2162">
        <v>30</v>
      </c>
      <c r="P2162" t="str">
        <f t="shared" si="401"/>
        <v/>
      </c>
      <c r="Q2162" t="str">
        <f t="shared" ca="1" si="407"/>
        <v>cu</v>
      </c>
      <c r="R2162" t="s">
        <v>81</v>
      </c>
      <c r="S2162" t="s">
        <v>153</v>
      </c>
      <c r="T2162">
        <v>10</v>
      </c>
      <c r="U2162" t="str">
        <f t="shared" ca="1" si="398"/>
        <v>cu</v>
      </c>
      <c r="V2162" t="str">
        <f t="shared" si="402"/>
        <v>DI</v>
      </c>
      <c r="W2162">
        <f t="shared" si="403"/>
        <v>30</v>
      </c>
      <c r="X2162" t="str">
        <f t="shared" ca="1" si="404"/>
        <v>cu</v>
      </c>
      <c r="Y2162" t="str">
        <f t="shared" si="405"/>
        <v>DI</v>
      </c>
      <c r="Z2162">
        <f t="shared" si="406"/>
        <v>10</v>
      </c>
    </row>
    <row r="2163" spans="1:26">
      <c r="A2163" t="str">
        <f t="shared" si="399"/>
        <v>rt7</v>
      </c>
      <c r="B2163" t="str">
        <f t="shared" si="400"/>
        <v>루틴7</v>
      </c>
      <c r="C2163">
        <v>174</v>
      </c>
      <c r="D2163">
        <v>111</v>
      </c>
      <c r="E2163">
        <f t="shared" ca="1" si="408"/>
        <v>12231</v>
      </c>
      <c r="F2163">
        <f ca="1">(60+SUMIF(OFFSET(N2163,-$C2163+1,0,$C2163),"EN",OFFSET(O2163,-$C2163+1,0,$C2163)))*SummonTypeTable!$Q$2</f>
        <v>4240</v>
      </c>
      <c r="G2163" t="str">
        <f ca="1">IF(C2163=1,60*SummonTypeTable!$Q$2-OFFSET(F2163,0,-1),
IF(F2163&lt;&gt;OFFSET(F2163,-1,0),OFFSET(F2163,-1,0)-OFFSET(F2163,0,-1),""))</f>
        <v/>
      </c>
      <c r="H2163" t="str">
        <f ca="1">IF(C2163=1,60*SummonTypeTable!$Q$2/OFFSET(F2163,0,-1),
IF(F2163&lt;&gt;OFFSET(F2163,-1,0),OFFSET(F2163,-1,0)/OFFSET(F2163,0,-1),""))</f>
        <v/>
      </c>
      <c r="I2163">
        <f ca="1">(60+SUMIF(OFFSET(N2163,-$C2163+1,0,$C2163),"EN",OFFSET(O2163,-$C2163+1,0,$C2163))+SUMIF(OFFSET(S2163,-$C2163+1,0,$C2163),"EN",OFFSET(T2163,-$C2163+1,0,$C2163)))*SummonTypeTable!$Q$2</f>
        <v>4240</v>
      </c>
      <c r="J2163" t="str">
        <f ca="1">IF(C2163=1,60*SummonTypeTable!$Q$2-OFFSET(I2163,0,-4),
IF(I2163&lt;&gt;OFFSET(I2163,-1,0),OFFSET(I2163,-1,0)-OFFSET(I2163,0,-4),""))</f>
        <v/>
      </c>
      <c r="K2163" t="str">
        <f ca="1">IF(C2163=1,60*SummonTypeTable!$Q$2/OFFSET(I2163,0,-4),
IF(I2163&lt;&gt;OFFSET(I2163,-1,0),OFFSET(I2163,-1,0)/OFFSET(I2163,0,-4),""))</f>
        <v/>
      </c>
      <c r="L2163" t="str">
        <f t="shared" ca="1" si="409"/>
        <v>cu</v>
      </c>
      <c r="M2163" t="s">
        <v>81</v>
      </c>
      <c r="N2163" t="s">
        <v>147</v>
      </c>
      <c r="O2163">
        <v>8850</v>
      </c>
      <c r="P2163" t="str">
        <f t="shared" si="401"/>
        <v/>
      </c>
      <c r="Q2163" t="str">
        <f t="shared" ca="1" si="407"/>
        <v>cu</v>
      </c>
      <c r="R2163" t="s">
        <v>81</v>
      </c>
      <c r="S2163" t="s">
        <v>147</v>
      </c>
      <c r="T2163">
        <v>4425</v>
      </c>
      <c r="U2163" t="str">
        <f t="shared" ca="1" si="398"/>
        <v>cu</v>
      </c>
      <c r="V2163" t="str">
        <f t="shared" si="402"/>
        <v>GO</v>
      </c>
      <c r="W2163">
        <f t="shared" si="403"/>
        <v>8850</v>
      </c>
      <c r="X2163" t="str">
        <f t="shared" ca="1" si="404"/>
        <v>cu</v>
      </c>
      <c r="Y2163" t="str">
        <f t="shared" si="405"/>
        <v>GO</v>
      </c>
      <c r="Z2163">
        <f t="shared" si="406"/>
        <v>4425</v>
      </c>
    </row>
    <row r="2164" spans="1:26">
      <c r="A2164" t="str">
        <f t="shared" si="399"/>
        <v>rt7</v>
      </c>
      <c r="B2164" t="str">
        <f t="shared" si="400"/>
        <v>루틴7</v>
      </c>
      <c r="C2164">
        <v>175</v>
      </c>
      <c r="D2164">
        <v>145</v>
      </c>
      <c r="E2164">
        <f t="shared" ca="1" si="408"/>
        <v>12376</v>
      </c>
      <c r="F2164">
        <f ca="1">(60+SUMIF(OFFSET(N2164,-$C2164+1,0,$C2164),"EN",OFFSET(O2164,-$C2164+1,0,$C2164)))*SummonTypeTable!$Q$2</f>
        <v>4240</v>
      </c>
      <c r="G2164" t="str">
        <f ca="1">IF(C2164=1,60*SummonTypeTable!$Q$2-OFFSET(F2164,0,-1),
IF(F2164&lt;&gt;OFFSET(F2164,-1,0),OFFSET(F2164,-1,0)-OFFSET(F2164,0,-1),""))</f>
        <v/>
      </c>
      <c r="H2164" t="str">
        <f ca="1">IF(C2164=1,60*SummonTypeTable!$Q$2/OFFSET(F2164,0,-1),
IF(F2164&lt;&gt;OFFSET(F2164,-1,0),OFFSET(F2164,-1,0)/OFFSET(F2164,0,-1),""))</f>
        <v/>
      </c>
      <c r="I2164">
        <f ca="1">(60+SUMIF(OFFSET(N2164,-$C2164+1,0,$C2164),"EN",OFFSET(O2164,-$C2164+1,0,$C2164))+SUMIF(OFFSET(S2164,-$C2164+1,0,$C2164),"EN",OFFSET(T2164,-$C2164+1,0,$C2164)))*SummonTypeTable!$Q$2</f>
        <v>4240</v>
      </c>
      <c r="J2164" t="str">
        <f ca="1">IF(C2164=1,60*SummonTypeTable!$Q$2-OFFSET(I2164,0,-4),
IF(I2164&lt;&gt;OFFSET(I2164,-1,0),OFFSET(I2164,-1,0)-OFFSET(I2164,0,-4),""))</f>
        <v/>
      </c>
      <c r="K2164" t="str">
        <f ca="1">IF(C2164=1,60*SummonTypeTable!$Q$2/OFFSET(I2164,0,-4),
IF(I2164&lt;&gt;OFFSET(I2164,-1,0),OFFSET(I2164,-1,0)/OFFSET(I2164,0,-4),""))</f>
        <v/>
      </c>
      <c r="L2164" t="str">
        <f t="shared" ca="1" si="409"/>
        <v>it</v>
      </c>
      <c r="M2164" t="s">
        <v>139</v>
      </c>
      <c r="N2164" t="s">
        <v>138</v>
      </c>
      <c r="O2164">
        <v>10</v>
      </c>
      <c r="P2164" t="str">
        <f t="shared" si="401"/>
        <v/>
      </c>
      <c r="Q2164" t="str">
        <f t="shared" ca="1" si="407"/>
        <v>cu</v>
      </c>
      <c r="R2164" t="s">
        <v>81</v>
      </c>
      <c r="S2164" t="s">
        <v>147</v>
      </c>
      <c r="T2164">
        <v>4450</v>
      </c>
      <c r="U2164" t="str">
        <f t="shared" ca="1" si="398"/>
        <v>it</v>
      </c>
      <c r="V2164" t="str">
        <f t="shared" si="402"/>
        <v>Cash_sSpellGacha</v>
      </c>
      <c r="W2164">
        <f t="shared" si="403"/>
        <v>10</v>
      </c>
      <c r="X2164" t="str">
        <f t="shared" ca="1" si="404"/>
        <v>cu</v>
      </c>
      <c r="Y2164" t="str">
        <f t="shared" si="405"/>
        <v>GO</v>
      </c>
      <c r="Z2164">
        <f t="shared" si="406"/>
        <v>4450</v>
      </c>
    </row>
    <row r="2165" spans="1:26">
      <c r="A2165" t="str">
        <f t="shared" si="399"/>
        <v>rt7</v>
      </c>
      <c r="B2165" t="str">
        <f t="shared" si="400"/>
        <v>루틴7</v>
      </c>
      <c r="C2165">
        <v>176</v>
      </c>
      <c r="D2165">
        <v>396</v>
      </c>
      <c r="E2165">
        <f t="shared" ca="1" si="408"/>
        <v>12772</v>
      </c>
      <c r="F2165">
        <f ca="1">(60+SUMIF(OFFSET(N2165,-$C2165+1,0,$C2165),"EN",OFFSET(O2165,-$C2165+1,0,$C2165)))*SummonTypeTable!$Q$2</f>
        <v>4466.6666666666661</v>
      </c>
      <c r="G2165">
        <f ca="1">IF(C2165=1,60*SummonTypeTable!$Q$2-OFFSET(F2165,0,-1),
IF(F2165&lt;&gt;OFFSET(F2165,-1,0),OFFSET(F2165,-1,0)-OFFSET(F2165,0,-1),""))</f>
        <v>-8532</v>
      </c>
      <c r="H2165">
        <f ca="1">IF(C2165=1,60*SummonTypeTable!$Q$2/OFFSET(F2165,0,-1),
IF(F2165&lt;&gt;OFFSET(F2165,-1,0),OFFSET(F2165,-1,0)/OFFSET(F2165,0,-1),""))</f>
        <v>0.33197619793297839</v>
      </c>
      <c r="I2165">
        <f ca="1">(60+SUMIF(OFFSET(N2165,-$C2165+1,0,$C2165),"EN",OFFSET(O2165,-$C2165+1,0,$C2165))+SUMIF(OFFSET(S2165,-$C2165+1,0,$C2165),"EN",OFFSET(T2165,-$C2165+1,0,$C2165)))*SummonTypeTable!$Q$2</f>
        <v>4466.6666666666661</v>
      </c>
      <c r="J2165">
        <f ca="1">IF(C2165=1,60*SummonTypeTable!$Q$2-OFFSET(I2165,0,-4),
IF(I2165&lt;&gt;OFFSET(I2165,-1,0),OFFSET(I2165,-1,0)-OFFSET(I2165,0,-4),""))</f>
        <v>-8532</v>
      </c>
      <c r="K2165">
        <f ca="1">IF(C2165=1,60*SummonTypeTable!$Q$2/OFFSET(I2165,0,-4),
IF(I2165&lt;&gt;OFFSET(I2165,-1,0),OFFSET(I2165,-1,0)/OFFSET(I2165,0,-4),""))</f>
        <v>0.33197619793297839</v>
      </c>
      <c r="L2165" t="str">
        <f t="shared" ca="1" si="409"/>
        <v>cu</v>
      </c>
      <c r="M2165" t="s">
        <v>81</v>
      </c>
      <c r="N2165" t="s">
        <v>146</v>
      </c>
      <c r="O2165">
        <v>340</v>
      </c>
      <c r="P2165" t="str">
        <f t="shared" si="401"/>
        <v>에너지너무많음</v>
      </c>
      <c r="Q2165" t="str">
        <f t="shared" ca="1" si="407"/>
        <v>cu</v>
      </c>
      <c r="R2165" t="s">
        <v>81</v>
      </c>
      <c r="S2165" t="s">
        <v>147</v>
      </c>
      <c r="T2165">
        <v>4475</v>
      </c>
      <c r="U2165" t="str">
        <f t="shared" ca="1" si="398"/>
        <v>cu</v>
      </c>
      <c r="V2165" t="str">
        <f t="shared" si="402"/>
        <v>EN</v>
      </c>
      <c r="W2165">
        <f t="shared" si="403"/>
        <v>340</v>
      </c>
      <c r="X2165" t="str">
        <f t="shared" ca="1" si="404"/>
        <v>cu</v>
      </c>
      <c r="Y2165" t="str">
        <f t="shared" si="405"/>
        <v>GO</v>
      </c>
      <c r="Z2165">
        <f t="shared" si="406"/>
        <v>4475</v>
      </c>
    </row>
    <row r="2166" spans="1:26">
      <c r="A2166" t="str">
        <f t="shared" si="399"/>
        <v>rt7</v>
      </c>
      <c r="B2166" t="str">
        <f t="shared" si="400"/>
        <v>루틴7</v>
      </c>
      <c r="C2166">
        <v>177</v>
      </c>
      <c r="D2166">
        <v>132</v>
      </c>
      <c r="E2166">
        <f t="shared" ca="1" si="408"/>
        <v>12904</v>
      </c>
      <c r="F2166">
        <f ca="1">(60+SUMIF(OFFSET(N2166,-$C2166+1,0,$C2166),"EN",OFFSET(O2166,-$C2166+1,0,$C2166)))*SummonTypeTable!$Q$2</f>
        <v>4466.6666666666661</v>
      </c>
      <c r="G2166" t="str">
        <f ca="1">IF(C2166=1,60*SummonTypeTable!$Q$2-OFFSET(F2166,0,-1),
IF(F2166&lt;&gt;OFFSET(F2166,-1,0),OFFSET(F2166,-1,0)-OFFSET(F2166,0,-1),""))</f>
        <v/>
      </c>
      <c r="H2166" t="str">
        <f ca="1">IF(C2166=1,60*SummonTypeTable!$Q$2/OFFSET(F2166,0,-1),
IF(F2166&lt;&gt;OFFSET(F2166,-1,0),OFFSET(F2166,-1,0)/OFFSET(F2166,0,-1),""))</f>
        <v/>
      </c>
      <c r="I2166">
        <f ca="1">(60+SUMIF(OFFSET(N2166,-$C2166+1,0,$C2166),"EN",OFFSET(O2166,-$C2166+1,0,$C2166))+SUMIF(OFFSET(S2166,-$C2166+1,0,$C2166),"EN",OFFSET(T2166,-$C2166+1,0,$C2166)))*SummonTypeTable!$Q$2</f>
        <v>4466.6666666666661</v>
      </c>
      <c r="J2166" t="str">
        <f ca="1">IF(C2166=1,60*SummonTypeTable!$Q$2-OFFSET(I2166,0,-4),
IF(I2166&lt;&gt;OFFSET(I2166,-1,0),OFFSET(I2166,-1,0)-OFFSET(I2166,0,-4),""))</f>
        <v/>
      </c>
      <c r="K2166" t="str">
        <f ca="1">IF(C2166=1,60*SummonTypeTable!$Q$2/OFFSET(I2166,0,-4),
IF(I2166&lt;&gt;OFFSET(I2166,-1,0),OFFSET(I2166,-1,0)/OFFSET(I2166,0,-4),""))</f>
        <v/>
      </c>
      <c r="L2166" t="str">
        <f t="shared" ca="1" si="409"/>
        <v>it</v>
      </c>
      <c r="M2166" t="s">
        <v>139</v>
      </c>
      <c r="N2166" t="s">
        <v>140</v>
      </c>
      <c r="O2166">
        <v>2</v>
      </c>
      <c r="P2166" t="str">
        <f t="shared" si="401"/>
        <v/>
      </c>
      <c r="Q2166" t="str">
        <f t="shared" ca="1" si="407"/>
        <v>cu</v>
      </c>
      <c r="R2166" t="s">
        <v>81</v>
      </c>
      <c r="S2166" t="s">
        <v>147</v>
      </c>
      <c r="T2166">
        <v>4500</v>
      </c>
      <c r="U2166" t="str">
        <f t="shared" ca="1" si="398"/>
        <v>it</v>
      </c>
      <c r="V2166" t="str">
        <f t="shared" si="402"/>
        <v>Cash_sCharacterGacha</v>
      </c>
      <c r="W2166">
        <f t="shared" si="403"/>
        <v>2</v>
      </c>
      <c r="X2166" t="str">
        <f t="shared" ca="1" si="404"/>
        <v>cu</v>
      </c>
      <c r="Y2166" t="str">
        <f t="shared" si="405"/>
        <v>GO</v>
      </c>
      <c r="Z2166">
        <f t="shared" si="406"/>
        <v>4500</v>
      </c>
    </row>
    <row r="2167" spans="1:26">
      <c r="A2167" t="str">
        <f t="shared" si="399"/>
        <v>rt7</v>
      </c>
      <c r="B2167" t="str">
        <f t="shared" si="400"/>
        <v>루틴7</v>
      </c>
      <c r="C2167">
        <v>178</v>
      </c>
      <c r="D2167">
        <v>185</v>
      </c>
      <c r="E2167">
        <f t="shared" ca="1" si="408"/>
        <v>13089</v>
      </c>
      <c r="F2167">
        <f ca="1">(60+SUMIF(OFFSET(N2167,-$C2167+1,0,$C2167),"EN",OFFSET(O2167,-$C2167+1,0,$C2167)))*SummonTypeTable!$Q$2</f>
        <v>4466.6666666666661</v>
      </c>
      <c r="G2167" t="str">
        <f ca="1">IF(C2167=1,60*SummonTypeTable!$Q$2-OFFSET(F2167,0,-1),
IF(F2167&lt;&gt;OFFSET(F2167,-1,0),OFFSET(F2167,-1,0)-OFFSET(F2167,0,-1),""))</f>
        <v/>
      </c>
      <c r="H2167" t="str">
        <f ca="1">IF(C2167=1,60*SummonTypeTable!$Q$2/OFFSET(F2167,0,-1),
IF(F2167&lt;&gt;OFFSET(F2167,-1,0),OFFSET(F2167,-1,0)/OFFSET(F2167,0,-1),""))</f>
        <v/>
      </c>
      <c r="I2167">
        <f ca="1">(60+SUMIF(OFFSET(N2167,-$C2167+1,0,$C2167),"EN",OFFSET(O2167,-$C2167+1,0,$C2167))+SUMIF(OFFSET(S2167,-$C2167+1,0,$C2167),"EN",OFFSET(T2167,-$C2167+1,0,$C2167)))*SummonTypeTable!$Q$2</f>
        <v>4466.6666666666661</v>
      </c>
      <c r="J2167" t="str">
        <f ca="1">IF(C2167=1,60*SummonTypeTable!$Q$2-OFFSET(I2167,0,-4),
IF(I2167&lt;&gt;OFFSET(I2167,-1,0),OFFSET(I2167,-1,0)-OFFSET(I2167,0,-4),""))</f>
        <v/>
      </c>
      <c r="K2167" t="str">
        <f ca="1">IF(C2167=1,60*SummonTypeTable!$Q$2/OFFSET(I2167,0,-4),
IF(I2167&lt;&gt;OFFSET(I2167,-1,0),OFFSET(I2167,-1,0)/OFFSET(I2167,0,-4),""))</f>
        <v/>
      </c>
      <c r="L2167" t="str">
        <f t="shared" ca="1" si="409"/>
        <v>cu</v>
      </c>
      <c r="M2167" t="s">
        <v>81</v>
      </c>
      <c r="N2167" t="s">
        <v>147</v>
      </c>
      <c r="O2167">
        <v>9050</v>
      </c>
      <c r="P2167" t="str">
        <f t="shared" si="401"/>
        <v/>
      </c>
      <c r="Q2167" t="str">
        <f t="shared" ca="1" si="407"/>
        <v>cu</v>
      </c>
      <c r="R2167" t="s">
        <v>81</v>
      </c>
      <c r="S2167" t="s">
        <v>147</v>
      </c>
      <c r="T2167">
        <v>4525</v>
      </c>
      <c r="U2167" t="str">
        <f t="shared" ca="1" si="398"/>
        <v>cu</v>
      </c>
      <c r="V2167" t="str">
        <f t="shared" si="402"/>
        <v>GO</v>
      </c>
      <c r="W2167">
        <f t="shared" si="403"/>
        <v>9050</v>
      </c>
      <c r="X2167" t="str">
        <f t="shared" ca="1" si="404"/>
        <v>cu</v>
      </c>
      <c r="Y2167" t="str">
        <f t="shared" si="405"/>
        <v>GO</v>
      </c>
      <c r="Z2167">
        <f t="shared" si="406"/>
        <v>4525</v>
      </c>
    </row>
    <row r="2168" spans="1:26">
      <c r="A2168" t="str">
        <f t="shared" si="399"/>
        <v>rt7</v>
      </c>
      <c r="B2168" t="str">
        <f t="shared" si="400"/>
        <v>루틴7</v>
      </c>
      <c r="C2168">
        <v>179</v>
      </c>
      <c r="D2168">
        <v>359</v>
      </c>
      <c r="E2168">
        <f t="shared" ca="1" si="408"/>
        <v>13448</v>
      </c>
      <c r="F2168">
        <f ca="1">(60+SUMIF(OFFSET(N2168,-$C2168+1,0,$C2168),"EN",OFFSET(O2168,-$C2168+1,0,$C2168)))*SummonTypeTable!$Q$2</f>
        <v>4713.333333333333</v>
      </c>
      <c r="G2168">
        <f ca="1">IF(C2168=1,60*SummonTypeTable!$Q$2-OFFSET(F2168,0,-1),
IF(F2168&lt;&gt;OFFSET(F2168,-1,0),OFFSET(F2168,-1,0)-OFFSET(F2168,0,-1),""))</f>
        <v>-8981.3333333333339</v>
      </c>
      <c r="H2168">
        <f ca="1">IF(C2168=1,60*SummonTypeTable!$Q$2/OFFSET(F2168,0,-1),
IF(F2168&lt;&gt;OFFSET(F2168,-1,0),OFFSET(F2168,-1,0)/OFFSET(F2168,0,-1),""))</f>
        <v>0.33214356533809236</v>
      </c>
      <c r="I2168">
        <f ca="1">(60+SUMIF(OFFSET(N2168,-$C2168+1,0,$C2168),"EN",OFFSET(O2168,-$C2168+1,0,$C2168))+SUMIF(OFFSET(S2168,-$C2168+1,0,$C2168),"EN",OFFSET(T2168,-$C2168+1,0,$C2168)))*SummonTypeTable!$Q$2</f>
        <v>4713.333333333333</v>
      </c>
      <c r="J2168">
        <f ca="1">IF(C2168=1,60*SummonTypeTable!$Q$2-OFFSET(I2168,0,-4),
IF(I2168&lt;&gt;OFFSET(I2168,-1,0),OFFSET(I2168,-1,0)-OFFSET(I2168,0,-4),""))</f>
        <v>-8981.3333333333339</v>
      </c>
      <c r="K2168">
        <f ca="1">IF(C2168=1,60*SummonTypeTable!$Q$2/OFFSET(I2168,0,-4),
IF(I2168&lt;&gt;OFFSET(I2168,-1,0),OFFSET(I2168,-1,0)/OFFSET(I2168,0,-4),""))</f>
        <v>0.33214356533809236</v>
      </c>
      <c r="L2168" t="str">
        <f t="shared" ca="1" si="409"/>
        <v>cu</v>
      </c>
      <c r="M2168" t="s">
        <v>81</v>
      </c>
      <c r="N2168" t="s">
        <v>146</v>
      </c>
      <c r="O2168">
        <v>370</v>
      </c>
      <c r="P2168" t="str">
        <f t="shared" si="401"/>
        <v>에너지너무많음</v>
      </c>
      <c r="Q2168" t="str">
        <f t="shared" ca="1" si="407"/>
        <v>cu</v>
      </c>
      <c r="R2168" t="s">
        <v>81</v>
      </c>
      <c r="S2168" t="s">
        <v>147</v>
      </c>
      <c r="T2168">
        <v>4550</v>
      </c>
      <c r="U2168" t="str">
        <f t="shared" ca="1" si="398"/>
        <v>cu</v>
      </c>
      <c r="V2168" t="str">
        <f t="shared" si="402"/>
        <v>EN</v>
      </c>
      <c r="W2168">
        <f t="shared" si="403"/>
        <v>370</v>
      </c>
      <c r="X2168" t="str">
        <f t="shared" ca="1" si="404"/>
        <v>cu</v>
      </c>
      <c r="Y2168" t="str">
        <f t="shared" si="405"/>
        <v>GO</v>
      </c>
      <c r="Z2168">
        <f t="shared" si="406"/>
        <v>4550</v>
      </c>
    </row>
    <row r="2169" spans="1:26">
      <c r="A2169" t="str">
        <f t="shared" si="399"/>
        <v>rt7</v>
      </c>
      <c r="B2169" t="str">
        <f t="shared" si="400"/>
        <v>루틴7</v>
      </c>
      <c r="C2169">
        <v>180</v>
      </c>
      <c r="D2169">
        <v>86</v>
      </c>
      <c r="E2169">
        <f t="shared" ca="1" si="408"/>
        <v>13534</v>
      </c>
      <c r="F2169">
        <f ca="1">(60+SUMIF(OFFSET(N2169,-$C2169+1,0,$C2169),"EN",OFFSET(O2169,-$C2169+1,0,$C2169)))*SummonTypeTable!$Q$2</f>
        <v>4713.333333333333</v>
      </c>
      <c r="G2169" t="str">
        <f ca="1">IF(C2169=1,60*SummonTypeTable!$Q$2-OFFSET(F2169,0,-1),
IF(F2169&lt;&gt;OFFSET(F2169,-1,0),OFFSET(F2169,-1,0)-OFFSET(F2169,0,-1),""))</f>
        <v/>
      </c>
      <c r="H2169" t="str">
        <f ca="1">IF(C2169=1,60*SummonTypeTable!$Q$2/OFFSET(F2169,0,-1),
IF(F2169&lt;&gt;OFFSET(F2169,-1,0),OFFSET(F2169,-1,0)/OFFSET(F2169,0,-1),""))</f>
        <v/>
      </c>
      <c r="I2169">
        <f ca="1">(60+SUMIF(OFFSET(N2169,-$C2169+1,0,$C2169),"EN",OFFSET(O2169,-$C2169+1,0,$C2169))+SUMIF(OFFSET(S2169,-$C2169+1,0,$C2169),"EN",OFFSET(T2169,-$C2169+1,0,$C2169)))*SummonTypeTable!$Q$2</f>
        <v>4713.333333333333</v>
      </c>
      <c r="J2169" t="str">
        <f ca="1">IF(C2169=1,60*SummonTypeTable!$Q$2-OFFSET(I2169,0,-4),
IF(I2169&lt;&gt;OFFSET(I2169,-1,0),OFFSET(I2169,-1,0)-OFFSET(I2169,0,-4),""))</f>
        <v/>
      </c>
      <c r="K2169" t="str">
        <f ca="1">IF(C2169=1,60*SummonTypeTable!$Q$2/OFFSET(I2169,0,-4),
IF(I2169&lt;&gt;OFFSET(I2169,-1,0),OFFSET(I2169,-1,0)/OFFSET(I2169,0,-4),""))</f>
        <v/>
      </c>
      <c r="L2169" t="str">
        <f t="shared" ca="1" si="409"/>
        <v>it</v>
      </c>
      <c r="M2169" t="s">
        <v>139</v>
      </c>
      <c r="N2169" t="s">
        <v>138</v>
      </c>
      <c r="O2169">
        <v>2</v>
      </c>
      <c r="P2169" t="str">
        <f t="shared" si="401"/>
        <v/>
      </c>
      <c r="Q2169" t="str">
        <f t="shared" ca="1" si="407"/>
        <v>cu</v>
      </c>
      <c r="R2169" t="s">
        <v>81</v>
      </c>
      <c r="S2169" t="s">
        <v>147</v>
      </c>
      <c r="T2169">
        <v>4575</v>
      </c>
      <c r="U2169" t="str">
        <f t="shared" ca="1" si="398"/>
        <v>it</v>
      </c>
      <c r="V2169" t="str">
        <f t="shared" si="402"/>
        <v>Cash_sSpellGacha</v>
      </c>
      <c r="W2169">
        <f t="shared" si="403"/>
        <v>2</v>
      </c>
      <c r="X2169" t="str">
        <f t="shared" ca="1" si="404"/>
        <v>cu</v>
      </c>
      <c r="Y2169" t="str">
        <f t="shared" si="405"/>
        <v>GO</v>
      </c>
      <c r="Z2169">
        <f t="shared" si="406"/>
        <v>4575</v>
      </c>
    </row>
    <row r="2170" spans="1:26">
      <c r="A2170" t="str">
        <f t="shared" si="399"/>
        <v>rt7</v>
      </c>
      <c r="B2170" t="str">
        <f t="shared" si="400"/>
        <v>루틴7</v>
      </c>
      <c r="C2170">
        <v>181</v>
      </c>
      <c r="D2170">
        <v>92</v>
      </c>
      <c r="E2170">
        <f t="shared" ca="1" si="408"/>
        <v>13626</v>
      </c>
      <c r="F2170">
        <f ca="1">(60+SUMIF(OFFSET(N2170,-$C2170+1,0,$C2170),"EN",OFFSET(O2170,-$C2170+1,0,$C2170)))*SummonTypeTable!$Q$2</f>
        <v>4713.333333333333</v>
      </c>
      <c r="G2170" t="str">
        <f ca="1">IF(C2170=1,60*SummonTypeTable!$Q$2-OFFSET(F2170,0,-1),
IF(F2170&lt;&gt;OFFSET(F2170,-1,0),OFFSET(F2170,-1,0)-OFFSET(F2170,0,-1),""))</f>
        <v/>
      </c>
      <c r="H2170" t="str">
        <f ca="1">IF(C2170=1,60*SummonTypeTable!$Q$2/OFFSET(F2170,0,-1),
IF(F2170&lt;&gt;OFFSET(F2170,-1,0),OFFSET(F2170,-1,0)/OFFSET(F2170,0,-1),""))</f>
        <v/>
      </c>
      <c r="I2170">
        <f ca="1">(60+SUMIF(OFFSET(N2170,-$C2170+1,0,$C2170),"EN",OFFSET(O2170,-$C2170+1,0,$C2170))+SUMIF(OFFSET(S2170,-$C2170+1,0,$C2170),"EN",OFFSET(T2170,-$C2170+1,0,$C2170)))*SummonTypeTable!$Q$2</f>
        <v>4713.333333333333</v>
      </c>
      <c r="J2170" t="str">
        <f ca="1">IF(C2170=1,60*SummonTypeTable!$Q$2-OFFSET(I2170,0,-4),
IF(I2170&lt;&gt;OFFSET(I2170,-1,0),OFFSET(I2170,-1,0)-OFFSET(I2170,0,-4),""))</f>
        <v/>
      </c>
      <c r="K2170" t="str">
        <f ca="1">IF(C2170=1,60*SummonTypeTable!$Q$2/OFFSET(I2170,0,-4),
IF(I2170&lt;&gt;OFFSET(I2170,-1,0),OFFSET(I2170,-1,0)/OFFSET(I2170,0,-4),""))</f>
        <v/>
      </c>
      <c r="L2170" t="str">
        <f t="shared" ca="1" si="409"/>
        <v>cu</v>
      </c>
      <c r="M2170" t="s">
        <v>81</v>
      </c>
      <c r="N2170" t="s">
        <v>147</v>
      </c>
      <c r="O2170">
        <v>9200</v>
      </c>
      <c r="P2170" t="str">
        <f t="shared" si="401"/>
        <v/>
      </c>
      <c r="Q2170" t="str">
        <f t="shared" ca="1" si="407"/>
        <v>cu</v>
      </c>
      <c r="R2170" t="s">
        <v>81</v>
      </c>
      <c r="S2170" t="s">
        <v>147</v>
      </c>
      <c r="T2170">
        <v>4600</v>
      </c>
      <c r="U2170" t="str">
        <f t="shared" ca="1" si="398"/>
        <v>cu</v>
      </c>
      <c r="V2170" t="str">
        <f t="shared" si="402"/>
        <v>GO</v>
      </c>
      <c r="W2170">
        <f t="shared" si="403"/>
        <v>9200</v>
      </c>
      <c r="X2170" t="str">
        <f t="shared" ca="1" si="404"/>
        <v>cu</v>
      </c>
      <c r="Y2170" t="str">
        <f t="shared" si="405"/>
        <v>GO</v>
      </c>
      <c r="Z2170">
        <f t="shared" si="406"/>
        <v>4600</v>
      </c>
    </row>
    <row r="2171" spans="1:26">
      <c r="A2171" t="str">
        <f t="shared" si="399"/>
        <v>rt7</v>
      </c>
      <c r="B2171" t="str">
        <f t="shared" si="400"/>
        <v>루틴7</v>
      </c>
      <c r="C2171">
        <v>182</v>
      </c>
      <c r="D2171">
        <v>115</v>
      </c>
      <c r="E2171">
        <f t="shared" ca="1" si="408"/>
        <v>13741</v>
      </c>
      <c r="F2171">
        <f ca="1">(60+SUMIF(OFFSET(N2171,-$C2171+1,0,$C2171),"EN",OFFSET(O2171,-$C2171+1,0,$C2171)))*SummonTypeTable!$Q$2</f>
        <v>4713.333333333333</v>
      </c>
      <c r="G2171" t="str">
        <f ca="1">IF(C2171=1,60*SummonTypeTable!$Q$2-OFFSET(F2171,0,-1),
IF(F2171&lt;&gt;OFFSET(F2171,-1,0),OFFSET(F2171,-1,0)-OFFSET(F2171,0,-1),""))</f>
        <v/>
      </c>
      <c r="H2171" t="str">
        <f ca="1">IF(C2171=1,60*SummonTypeTable!$Q$2/OFFSET(F2171,0,-1),
IF(F2171&lt;&gt;OFFSET(F2171,-1,0),OFFSET(F2171,-1,0)/OFFSET(F2171,0,-1),""))</f>
        <v/>
      </c>
      <c r="I2171">
        <f ca="1">(60+SUMIF(OFFSET(N2171,-$C2171+1,0,$C2171),"EN",OFFSET(O2171,-$C2171+1,0,$C2171))+SUMIF(OFFSET(S2171,-$C2171+1,0,$C2171),"EN",OFFSET(T2171,-$C2171+1,0,$C2171)))*SummonTypeTable!$Q$2</f>
        <v>4713.333333333333</v>
      </c>
      <c r="J2171" t="str">
        <f ca="1">IF(C2171=1,60*SummonTypeTable!$Q$2-OFFSET(I2171,0,-4),
IF(I2171&lt;&gt;OFFSET(I2171,-1,0),OFFSET(I2171,-1,0)-OFFSET(I2171,0,-4),""))</f>
        <v/>
      </c>
      <c r="K2171" t="str">
        <f ca="1">IF(C2171=1,60*SummonTypeTable!$Q$2/OFFSET(I2171,0,-4),
IF(I2171&lt;&gt;OFFSET(I2171,-1,0),OFFSET(I2171,-1,0)/OFFSET(I2171,0,-4),""))</f>
        <v/>
      </c>
      <c r="L2171" t="str">
        <f t="shared" ca="1" si="409"/>
        <v>it</v>
      </c>
      <c r="M2171" t="s">
        <v>139</v>
      </c>
      <c r="N2171" t="s">
        <v>140</v>
      </c>
      <c r="O2171">
        <v>1</v>
      </c>
      <c r="P2171" t="str">
        <f t="shared" si="401"/>
        <v/>
      </c>
      <c r="Q2171" t="str">
        <f t="shared" ca="1" si="407"/>
        <v>cu</v>
      </c>
      <c r="R2171" t="s">
        <v>81</v>
      </c>
      <c r="S2171" t="s">
        <v>147</v>
      </c>
      <c r="T2171">
        <v>4625</v>
      </c>
      <c r="U2171" t="str">
        <f t="shared" ca="1" si="398"/>
        <v>it</v>
      </c>
      <c r="V2171" t="str">
        <f t="shared" si="402"/>
        <v>Cash_sCharacterGacha</v>
      </c>
      <c r="W2171">
        <f t="shared" si="403"/>
        <v>1</v>
      </c>
      <c r="X2171" t="str">
        <f t="shared" ca="1" si="404"/>
        <v>cu</v>
      </c>
      <c r="Y2171" t="str">
        <f t="shared" si="405"/>
        <v>GO</v>
      </c>
      <c r="Z2171">
        <f t="shared" si="406"/>
        <v>4625</v>
      </c>
    </row>
    <row r="2172" spans="1:26">
      <c r="A2172" t="str">
        <f t="shared" si="399"/>
        <v>rt7</v>
      </c>
      <c r="B2172" t="str">
        <f t="shared" si="400"/>
        <v>루틴7</v>
      </c>
      <c r="C2172">
        <v>183</v>
      </c>
      <c r="D2172">
        <v>155</v>
      </c>
      <c r="E2172">
        <f t="shared" ca="1" si="408"/>
        <v>13896</v>
      </c>
      <c r="F2172">
        <f ca="1">(60+SUMIF(OFFSET(N2172,-$C2172+1,0,$C2172),"EN",OFFSET(O2172,-$C2172+1,0,$C2172)))*SummonTypeTable!$Q$2</f>
        <v>4713.333333333333</v>
      </c>
      <c r="G2172" t="str">
        <f ca="1">IF(C2172=1,60*SummonTypeTable!$Q$2-OFFSET(F2172,0,-1),
IF(F2172&lt;&gt;OFFSET(F2172,-1,0),OFFSET(F2172,-1,0)-OFFSET(F2172,0,-1),""))</f>
        <v/>
      </c>
      <c r="H2172" t="str">
        <f ca="1">IF(C2172=1,60*SummonTypeTable!$Q$2/OFFSET(F2172,0,-1),
IF(F2172&lt;&gt;OFFSET(F2172,-1,0),OFFSET(F2172,-1,0)/OFFSET(F2172,0,-1),""))</f>
        <v/>
      </c>
      <c r="I2172">
        <f ca="1">(60+SUMIF(OFFSET(N2172,-$C2172+1,0,$C2172),"EN",OFFSET(O2172,-$C2172+1,0,$C2172))+SUMIF(OFFSET(S2172,-$C2172+1,0,$C2172),"EN",OFFSET(T2172,-$C2172+1,0,$C2172)))*SummonTypeTable!$Q$2</f>
        <v>4713.333333333333</v>
      </c>
      <c r="J2172" t="str">
        <f ca="1">IF(C2172=1,60*SummonTypeTable!$Q$2-OFFSET(I2172,0,-4),
IF(I2172&lt;&gt;OFFSET(I2172,-1,0),OFFSET(I2172,-1,0)-OFFSET(I2172,0,-4),""))</f>
        <v/>
      </c>
      <c r="K2172" t="str">
        <f ca="1">IF(C2172=1,60*SummonTypeTable!$Q$2/OFFSET(I2172,0,-4),
IF(I2172&lt;&gt;OFFSET(I2172,-1,0),OFFSET(I2172,-1,0)/OFFSET(I2172,0,-4),""))</f>
        <v/>
      </c>
      <c r="L2172" t="str">
        <f t="shared" ca="1" si="409"/>
        <v>cu</v>
      </c>
      <c r="M2172" t="s">
        <v>81</v>
      </c>
      <c r="N2172" t="s">
        <v>147</v>
      </c>
      <c r="O2172">
        <v>9300</v>
      </c>
      <c r="P2172" t="str">
        <f t="shared" si="401"/>
        <v/>
      </c>
      <c r="Q2172" t="str">
        <f t="shared" ca="1" si="407"/>
        <v>cu</v>
      </c>
      <c r="R2172" t="s">
        <v>81</v>
      </c>
      <c r="S2172" t="s">
        <v>147</v>
      </c>
      <c r="T2172">
        <v>4650</v>
      </c>
      <c r="U2172" t="str">
        <f t="shared" ca="1" si="398"/>
        <v>cu</v>
      </c>
      <c r="V2172" t="str">
        <f t="shared" si="402"/>
        <v>GO</v>
      </c>
      <c r="W2172">
        <f t="shared" si="403"/>
        <v>9300</v>
      </c>
      <c r="X2172" t="str">
        <f t="shared" ca="1" si="404"/>
        <v>cu</v>
      </c>
      <c r="Y2172" t="str">
        <f t="shared" si="405"/>
        <v>GO</v>
      </c>
      <c r="Z2172">
        <f t="shared" si="406"/>
        <v>4650</v>
      </c>
    </row>
    <row r="2173" spans="1:26">
      <c r="A2173" t="str">
        <f t="shared" si="399"/>
        <v>rt7</v>
      </c>
      <c r="B2173" t="str">
        <f t="shared" si="400"/>
        <v>루틴7</v>
      </c>
      <c r="C2173">
        <v>184</v>
      </c>
      <c r="D2173">
        <v>252</v>
      </c>
      <c r="E2173">
        <f t="shared" ca="1" si="408"/>
        <v>14148</v>
      </c>
      <c r="F2173">
        <f ca="1">(60+SUMIF(OFFSET(N2173,-$C2173+1,0,$C2173),"EN",OFFSET(O2173,-$C2173+1,0,$C2173)))*SummonTypeTable!$Q$2</f>
        <v>4980</v>
      </c>
      <c r="G2173">
        <f ca="1">IF(C2173=1,60*SummonTypeTable!$Q$2-OFFSET(F2173,0,-1),
IF(F2173&lt;&gt;OFFSET(F2173,-1,0),OFFSET(F2173,-1,0)-OFFSET(F2173,0,-1),""))</f>
        <v>-9434.6666666666679</v>
      </c>
      <c r="H2173">
        <f ca="1">IF(C2173=1,60*SummonTypeTable!$Q$2/OFFSET(F2173,0,-1),
IF(F2173&lt;&gt;OFFSET(F2173,-1,0),OFFSET(F2173,-1,0)/OFFSET(F2173,0,-1),""))</f>
        <v>0.33314484968428987</v>
      </c>
      <c r="I2173">
        <f ca="1">(60+SUMIF(OFFSET(N2173,-$C2173+1,0,$C2173),"EN",OFFSET(O2173,-$C2173+1,0,$C2173))+SUMIF(OFFSET(S2173,-$C2173+1,0,$C2173),"EN",OFFSET(T2173,-$C2173+1,0,$C2173)))*SummonTypeTable!$Q$2</f>
        <v>4980</v>
      </c>
      <c r="J2173">
        <f ca="1">IF(C2173=1,60*SummonTypeTable!$Q$2-OFFSET(I2173,0,-4),
IF(I2173&lt;&gt;OFFSET(I2173,-1,0),OFFSET(I2173,-1,0)-OFFSET(I2173,0,-4),""))</f>
        <v>-9434.6666666666679</v>
      </c>
      <c r="K2173">
        <f ca="1">IF(C2173=1,60*SummonTypeTable!$Q$2/OFFSET(I2173,0,-4),
IF(I2173&lt;&gt;OFFSET(I2173,-1,0),OFFSET(I2173,-1,0)/OFFSET(I2173,0,-4),""))</f>
        <v>0.33314484968428987</v>
      </c>
      <c r="L2173" t="str">
        <f t="shared" ca="1" si="409"/>
        <v>cu</v>
      </c>
      <c r="M2173" t="s">
        <v>81</v>
      </c>
      <c r="N2173" t="s">
        <v>146</v>
      </c>
      <c r="O2173">
        <v>400</v>
      </c>
      <c r="P2173" t="str">
        <f t="shared" si="401"/>
        <v>에너지너무많음</v>
      </c>
      <c r="Q2173" t="str">
        <f t="shared" ca="1" si="407"/>
        <v>cu</v>
      </c>
      <c r="R2173" t="s">
        <v>81</v>
      </c>
      <c r="S2173" t="s">
        <v>147</v>
      </c>
      <c r="T2173">
        <v>4675</v>
      </c>
      <c r="U2173" t="str">
        <f t="shared" ca="1" si="398"/>
        <v>cu</v>
      </c>
      <c r="V2173" t="str">
        <f t="shared" si="402"/>
        <v>EN</v>
      </c>
      <c r="W2173">
        <f t="shared" si="403"/>
        <v>400</v>
      </c>
      <c r="X2173" t="str">
        <f t="shared" ca="1" si="404"/>
        <v>cu</v>
      </c>
      <c r="Y2173" t="str">
        <f t="shared" si="405"/>
        <v>GO</v>
      </c>
      <c r="Z2173">
        <f t="shared" si="406"/>
        <v>4675</v>
      </c>
    </row>
    <row r="2174" spans="1:26">
      <c r="A2174" t="str">
        <f t="shared" si="399"/>
        <v>rt7</v>
      </c>
      <c r="B2174" t="str">
        <f t="shared" si="400"/>
        <v>루틴7</v>
      </c>
      <c r="C2174">
        <v>185</v>
      </c>
      <c r="D2174">
        <v>77</v>
      </c>
      <c r="E2174">
        <f t="shared" ca="1" si="408"/>
        <v>14225</v>
      </c>
      <c r="F2174">
        <f ca="1">(60+SUMIF(OFFSET(N2174,-$C2174+1,0,$C2174),"EN",OFFSET(O2174,-$C2174+1,0,$C2174)))*SummonTypeTable!$Q$2</f>
        <v>4980</v>
      </c>
      <c r="G2174" t="str">
        <f ca="1">IF(C2174=1,60*SummonTypeTable!$Q$2-OFFSET(F2174,0,-1),
IF(F2174&lt;&gt;OFFSET(F2174,-1,0),OFFSET(F2174,-1,0)-OFFSET(F2174,0,-1),""))</f>
        <v/>
      </c>
      <c r="H2174" t="str">
        <f ca="1">IF(C2174=1,60*SummonTypeTable!$Q$2/OFFSET(F2174,0,-1),
IF(F2174&lt;&gt;OFFSET(F2174,-1,0),OFFSET(F2174,-1,0)/OFFSET(F2174,0,-1),""))</f>
        <v/>
      </c>
      <c r="I2174">
        <f ca="1">(60+SUMIF(OFFSET(N2174,-$C2174+1,0,$C2174),"EN",OFFSET(O2174,-$C2174+1,0,$C2174))+SUMIF(OFFSET(S2174,-$C2174+1,0,$C2174),"EN",OFFSET(T2174,-$C2174+1,0,$C2174)))*SummonTypeTable!$Q$2</f>
        <v>4980</v>
      </c>
      <c r="J2174" t="str">
        <f ca="1">IF(C2174=1,60*SummonTypeTable!$Q$2-OFFSET(I2174,0,-4),
IF(I2174&lt;&gt;OFFSET(I2174,-1,0),OFFSET(I2174,-1,0)-OFFSET(I2174,0,-4),""))</f>
        <v/>
      </c>
      <c r="K2174" t="str">
        <f ca="1">IF(C2174=1,60*SummonTypeTable!$Q$2/OFFSET(I2174,0,-4),
IF(I2174&lt;&gt;OFFSET(I2174,-1,0),OFFSET(I2174,-1,0)/OFFSET(I2174,0,-4),""))</f>
        <v/>
      </c>
      <c r="L2174" t="str">
        <f t="shared" ca="1" si="409"/>
        <v>cu</v>
      </c>
      <c r="M2174" t="s">
        <v>81</v>
      </c>
      <c r="N2174" t="s">
        <v>147</v>
      </c>
      <c r="O2174">
        <v>9400</v>
      </c>
      <c r="P2174" t="str">
        <f t="shared" si="401"/>
        <v/>
      </c>
      <c r="Q2174" t="str">
        <f t="shared" ca="1" si="407"/>
        <v>cu</v>
      </c>
      <c r="R2174" t="s">
        <v>81</v>
      </c>
      <c r="S2174" t="s">
        <v>147</v>
      </c>
      <c r="T2174">
        <v>4700</v>
      </c>
      <c r="U2174" t="str">
        <f t="shared" ca="1" si="398"/>
        <v>cu</v>
      </c>
      <c r="V2174" t="str">
        <f t="shared" si="402"/>
        <v>GO</v>
      </c>
      <c r="W2174">
        <f t="shared" si="403"/>
        <v>9400</v>
      </c>
      <c r="X2174" t="str">
        <f t="shared" ca="1" si="404"/>
        <v>cu</v>
      </c>
      <c r="Y2174" t="str">
        <f t="shared" si="405"/>
        <v>GO</v>
      </c>
      <c r="Z2174">
        <f t="shared" si="406"/>
        <v>4700</v>
      </c>
    </row>
    <row r="2175" spans="1:26">
      <c r="A2175" t="str">
        <f t="shared" si="399"/>
        <v>rt7</v>
      </c>
      <c r="B2175" t="str">
        <f t="shared" si="400"/>
        <v>루틴7</v>
      </c>
      <c r="C2175">
        <v>186</v>
      </c>
      <c r="D2175">
        <v>85</v>
      </c>
      <c r="E2175">
        <f t="shared" ca="1" si="408"/>
        <v>14310</v>
      </c>
      <c r="F2175">
        <f ca="1">(60+SUMIF(OFFSET(N2175,-$C2175+1,0,$C2175),"EN",OFFSET(O2175,-$C2175+1,0,$C2175)))*SummonTypeTable!$Q$2</f>
        <v>4980</v>
      </c>
      <c r="G2175" t="str">
        <f ca="1">IF(C2175=1,60*SummonTypeTable!$Q$2-OFFSET(F2175,0,-1),
IF(F2175&lt;&gt;OFFSET(F2175,-1,0),OFFSET(F2175,-1,0)-OFFSET(F2175,0,-1),""))</f>
        <v/>
      </c>
      <c r="H2175" t="str">
        <f ca="1">IF(C2175=1,60*SummonTypeTable!$Q$2/OFFSET(F2175,0,-1),
IF(F2175&lt;&gt;OFFSET(F2175,-1,0),OFFSET(F2175,-1,0)/OFFSET(F2175,0,-1),""))</f>
        <v/>
      </c>
      <c r="I2175">
        <f ca="1">(60+SUMIF(OFFSET(N2175,-$C2175+1,0,$C2175),"EN",OFFSET(O2175,-$C2175+1,0,$C2175))+SUMIF(OFFSET(S2175,-$C2175+1,0,$C2175),"EN",OFFSET(T2175,-$C2175+1,0,$C2175)))*SummonTypeTable!$Q$2</f>
        <v>4980</v>
      </c>
      <c r="J2175" t="str">
        <f ca="1">IF(C2175=1,60*SummonTypeTable!$Q$2-OFFSET(I2175,0,-4),
IF(I2175&lt;&gt;OFFSET(I2175,-1,0),OFFSET(I2175,-1,0)-OFFSET(I2175,0,-4),""))</f>
        <v/>
      </c>
      <c r="K2175" t="str">
        <f ca="1">IF(C2175=1,60*SummonTypeTable!$Q$2/OFFSET(I2175,0,-4),
IF(I2175&lt;&gt;OFFSET(I2175,-1,0),OFFSET(I2175,-1,0)/OFFSET(I2175,0,-4),""))</f>
        <v/>
      </c>
      <c r="L2175" t="str">
        <f t="shared" ca="1" si="409"/>
        <v>it</v>
      </c>
      <c r="M2175" t="s">
        <v>139</v>
      </c>
      <c r="N2175" t="s">
        <v>138</v>
      </c>
      <c r="O2175">
        <v>2</v>
      </c>
      <c r="P2175" t="str">
        <f t="shared" si="401"/>
        <v/>
      </c>
      <c r="Q2175" t="str">
        <f t="shared" ca="1" si="407"/>
        <v>cu</v>
      </c>
      <c r="R2175" t="s">
        <v>81</v>
      </c>
      <c r="S2175" t="s">
        <v>147</v>
      </c>
      <c r="T2175">
        <v>4725</v>
      </c>
      <c r="U2175" t="str">
        <f t="shared" ca="1" si="398"/>
        <v>it</v>
      </c>
      <c r="V2175" t="str">
        <f t="shared" si="402"/>
        <v>Cash_sSpellGacha</v>
      </c>
      <c r="W2175">
        <f t="shared" si="403"/>
        <v>2</v>
      </c>
      <c r="X2175" t="str">
        <f t="shared" ca="1" si="404"/>
        <v>cu</v>
      </c>
      <c r="Y2175" t="str">
        <f t="shared" si="405"/>
        <v>GO</v>
      </c>
      <c r="Z2175">
        <f t="shared" si="406"/>
        <v>4725</v>
      </c>
    </row>
    <row r="2176" spans="1:26">
      <c r="A2176" t="str">
        <f t="shared" si="399"/>
        <v>rt7</v>
      </c>
      <c r="B2176" t="str">
        <f t="shared" si="400"/>
        <v>루틴7</v>
      </c>
      <c r="C2176">
        <v>187</v>
      </c>
      <c r="D2176">
        <v>92</v>
      </c>
      <c r="E2176">
        <f t="shared" ca="1" si="408"/>
        <v>14402</v>
      </c>
      <c r="F2176">
        <f ca="1">(60+SUMIF(OFFSET(N2176,-$C2176+1,0,$C2176),"EN",OFFSET(O2176,-$C2176+1,0,$C2176)))*SummonTypeTable!$Q$2</f>
        <v>4980</v>
      </c>
      <c r="G2176" t="str">
        <f ca="1">IF(C2176=1,60*SummonTypeTable!$Q$2-OFFSET(F2176,0,-1),
IF(F2176&lt;&gt;OFFSET(F2176,-1,0),OFFSET(F2176,-1,0)-OFFSET(F2176,0,-1),""))</f>
        <v/>
      </c>
      <c r="H2176" t="str">
        <f ca="1">IF(C2176=1,60*SummonTypeTable!$Q$2/OFFSET(F2176,0,-1),
IF(F2176&lt;&gt;OFFSET(F2176,-1,0),OFFSET(F2176,-1,0)/OFFSET(F2176,0,-1),""))</f>
        <v/>
      </c>
      <c r="I2176">
        <f ca="1">(60+SUMIF(OFFSET(N2176,-$C2176+1,0,$C2176),"EN",OFFSET(O2176,-$C2176+1,0,$C2176))+SUMIF(OFFSET(S2176,-$C2176+1,0,$C2176),"EN",OFFSET(T2176,-$C2176+1,0,$C2176)))*SummonTypeTable!$Q$2</f>
        <v>4980</v>
      </c>
      <c r="J2176" t="str">
        <f ca="1">IF(C2176=1,60*SummonTypeTable!$Q$2-OFFSET(I2176,0,-4),
IF(I2176&lt;&gt;OFFSET(I2176,-1,0),OFFSET(I2176,-1,0)-OFFSET(I2176,0,-4),""))</f>
        <v/>
      </c>
      <c r="K2176" t="str">
        <f ca="1">IF(C2176=1,60*SummonTypeTable!$Q$2/OFFSET(I2176,0,-4),
IF(I2176&lt;&gt;OFFSET(I2176,-1,0),OFFSET(I2176,-1,0)/OFFSET(I2176,0,-4),""))</f>
        <v/>
      </c>
      <c r="L2176" t="str">
        <f t="shared" ca="1" si="409"/>
        <v>cu</v>
      </c>
      <c r="M2176" t="s">
        <v>81</v>
      </c>
      <c r="N2176" t="s">
        <v>147</v>
      </c>
      <c r="O2176">
        <v>9500</v>
      </c>
      <c r="P2176" t="str">
        <f t="shared" si="401"/>
        <v/>
      </c>
      <c r="Q2176" t="str">
        <f t="shared" ca="1" si="407"/>
        <v>cu</v>
      </c>
      <c r="R2176" t="s">
        <v>81</v>
      </c>
      <c r="S2176" t="s">
        <v>147</v>
      </c>
      <c r="T2176">
        <v>4750</v>
      </c>
      <c r="U2176" t="str">
        <f t="shared" ca="1" si="398"/>
        <v>cu</v>
      </c>
      <c r="V2176" t="str">
        <f t="shared" si="402"/>
        <v>GO</v>
      </c>
      <c r="W2176">
        <f t="shared" si="403"/>
        <v>9500</v>
      </c>
      <c r="X2176" t="str">
        <f t="shared" ca="1" si="404"/>
        <v>cu</v>
      </c>
      <c r="Y2176" t="str">
        <f t="shared" si="405"/>
        <v>GO</v>
      </c>
      <c r="Z2176">
        <f t="shared" si="406"/>
        <v>4750</v>
      </c>
    </row>
    <row r="2177" spans="1:26">
      <c r="A2177" t="str">
        <f t="shared" si="399"/>
        <v>rt7</v>
      </c>
      <c r="B2177" t="str">
        <f t="shared" si="400"/>
        <v>루틴7</v>
      </c>
      <c r="C2177">
        <v>188</v>
      </c>
      <c r="D2177">
        <v>104</v>
      </c>
      <c r="E2177">
        <f t="shared" ca="1" si="408"/>
        <v>14506</v>
      </c>
      <c r="F2177">
        <f ca="1">(60+SUMIF(OFFSET(N2177,-$C2177+1,0,$C2177),"EN",OFFSET(O2177,-$C2177+1,0,$C2177)))*SummonTypeTable!$Q$2</f>
        <v>4980</v>
      </c>
      <c r="G2177" t="str">
        <f ca="1">IF(C2177=1,60*SummonTypeTable!$Q$2-OFFSET(F2177,0,-1),
IF(F2177&lt;&gt;OFFSET(F2177,-1,0),OFFSET(F2177,-1,0)-OFFSET(F2177,0,-1),""))</f>
        <v/>
      </c>
      <c r="H2177" t="str">
        <f ca="1">IF(C2177=1,60*SummonTypeTable!$Q$2/OFFSET(F2177,0,-1),
IF(F2177&lt;&gt;OFFSET(F2177,-1,0),OFFSET(F2177,-1,0)/OFFSET(F2177,0,-1),""))</f>
        <v/>
      </c>
      <c r="I2177">
        <f ca="1">(60+SUMIF(OFFSET(N2177,-$C2177+1,0,$C2177),"EN",OFFSET(O2177,-$C2177+1,0,$C2177))+SUMIF(OFFSET(S2177,-$C2177+1,0,$C2177),"EN",OFFSET(T2177,-$C2177+1,0,$C2177)))*SummonTypeTable!$Q$2</f>
        <v>4980</v>
      </c>
      <c r="J2177" t="str">
        <f ca="1">IF(C2177=1,60*SummonTypeTable!$Q$2-OFFSET(I2177,0,-4),
IF(I2177&lt;&gt;OFFSET(I2177,-1,0),OFFSET(I2177,-1,0)-OFFSET(I2177,0,-4),""))</f>
        <v/>
      </c>
      <c r="K2177" t="str">
        <f ca="1">IF(C2177=1,60*SummonTypeTable!$Q$2/OFFSET(I2177,0,-4),
IF(I2177&lt;&gt;OFFSET(I2177,-1,0),OFFSET(I2177,-1,0)/OFFSET(I2177,0,-4),""))</f>
        <v/>
      </c>
      <c r="L2177" t="str">
        <f t="shared" ca="1" si="409"/>
        <v>it</v>
      </c>
      <c r="M2177" t="s">
        <v>139</v>
      </c>
      <c r="N2177" t="s">
        <v>140</v>
      </c>
      <c r="O2177">
        <v>1</v>
      </c>
      <c r="P2177" t="str">
        <f t="shared" si="401"/>
        <v/>
      </c>
      <c r="Q2177" t="str">
        <f t="shared" ca="1" si="407"/>
        <v>cu</v>
      </c>
      <c r="R2177" t="s">
        <v>81</v>
      </c>
      <c r="S2177" t="s">
        <v>147</v>
      </c>
      <c r="T2177">
        <v>4775</v>
      </c>
      <c r="U2177" t="str">
        <f t="shared" ca="1" si="398"/>
        <v>it</v>
      </c>
      <c r="V2177" t="str">
        <f t="shared" si="402"/>
        <v>Cash_sCharacterGacha</v>
      </c>
      <c r="W2177">
        <f t="shared" si="403"/>
        <v>1</v>
      </c>
      <c r="X2177" t="str">
        <f t="shared" ca="1" si="404"/>
        <v>cu</v>
      </c>
      <c r="Y2177" t="str">
        <f t="shared" si="405"/>
        <v>GO</v>
      </c>
      <c r="Z2177">
        <f t="shared" si="406"/>
        <v>4775</v>
      </c>
    </row>
    <row r="2178" spans="1:26">
      <c r="A2178" t="str">
        <f t="shared" si="399"/>
        <v>rt7</v>
      </c>
      <c r="B2178" t="str">
        <f t="shared" si="400"/>
        <v>루틴7</v>
      </c>
      <c r="C2178">
        <v>189</v>
      </c>
      <c r="D2178">
        <v>126</v>
      </c>
      <c r="E2178">
        <f t="shared" ca="1" si="408"/>
        <v>14632</v>
      </c>
      <c r="F2178">
        <f ca="1">(60+SUMIF(OFFSET(N2178,-$C2178+1,0,$C2178),"EN",OFFSET(O2178,-$C2178+1,0,$C2178)))*SummonTypeTable!$Q$2</f>
        <v>4980</v>
      </c>
      <c r="G2178" t="str">
        <f ca="1">IF(C2178=1,60*SummonTypeTable!$Q$2-OFFSET(F2178,0,-1),
IF(F2178&lt;&gt;OFFSET(F2178,-1,0),OFFSET(F2178,-1,0)-OFFSET(F2178,0,-1),""))</f>
        <v/>
      </c>
      <c r="H2178" t="str">
        <f ca="1">IF(C2178=1,60*SummonTypeTable!$Q$2/OFFSET(F2178,0,-1),
IF(F2178&lt;&gt;OFFSET(F2178,-1,0),OFFSET(F2178,-1,0)/OFFSET(F2178,0,-1),""))</f>
        <v/>
      </c>
      <c r="I2178">
        <f ca="1">(60+SUMIF(OFFSET(N2178,-$C2178+1,0,$C2178),"EN",OFFSET(O2178,-$C2178+1,0,$C2178))+SUMIF(OFFSET(S2178,-$C2178+1,0,$C2178),"EN",OFFSET(T2178,-$C2178+1,0,$C2178)))*SummonTypeTable!$Q$2</f>
        <v>4980</v>
      </c>
      <c r="J2178" t="str">
        <f ca="1">IF(C2178=1,60*SummonTypeTable!$Q$2-OFFSET(I2178,0,-4),
IF(I2178&lt;&gt;OFFSET(I2178,-1,0),OFFSET(I2178,-1,0)-OFFSET(I2178,0,-4),""))</f>
        <v/>
      </c>
      <c r="K2178" t="str">
        <f ca="1">IF(C2178=1,60*SummonTypeTable!$Q$2/OFFSET(I2178,0,-4),
IF(I2178&lt;&gt;OFFSET(I2178,-1,0),OFFSET(I2178,-1,0)/OFFSET(I2178,0,-4),""))</f>
        <v/>
      </c>
      <c r="L2178" t="str">
        <f t="shared" ca="1" si="409"/>
        <v>cu</v>
      </c>
      <c r="M2178" t="s">
        <v>81</v>
      </c>
      <c r="N2178" t="s">
        <v>147</v>
      </c>
      <c r="O2178">
        <v>9600</v>
      </c>
      <c r="P2178" t="str">
        <f t="shared" si="401"/>
        <v/>
      </c>
      <c r="Q2178" t="str">
        <f t="shared" ca="1" si="407"/>
        <v>cu</v>
      </c>
      <c r="R2178" t="s">
        <v>81</v>
      </c>
      <c r="S2178" t="s">
        <v>147</v>
      </c>
      <c r="T2178">
        <v>4800</v>
      </c>
      <c r="U2178" t="str">
        <f t="shared" ref="U2178:U2241" ca="1" si="410">IF(LEN(L2178)=0,"",L2178)</f>
        <v>cu</v>
      </c>
      <c r="V2178" t="str">
        <f t="shared" si="402"/>
        <v>GO</v>
      </c>
      <c r="W2178">
        <f t="shared" si="403"/>
        <v>9600</v>
      </c>
      <c r="X2178" t="str">
        <f t="shared" ca="1" si="404"/>
        <v>cu</v>
      </c>
      <c r="Y2178" t="str">
        <f t="shared" si="405"/>
        <v>GO</v>
      </c>
      <c r="Z2178">
        <f t="shared" si="406"/>
        <v>4800</v>
      </c>
    </row>
    <row r="2179" spans="1:26">
      <c r="A2179" t="str">
        <f t="shared" si="399"/>
        <v>rt7</v>
      </c>
      <c r="B2179" t="str">
        <f t="shared" si="400"/>
        <v>루틴7</v>
      </c>
      <c r="C2179">
        <v>190</v>
      </c>
      <c r="D2179">
        <v>240</v>
      </c>
      <c r="E2179">
        <f t="shared" ca="1" si="408"/>
        <v>14872</v>
      </c>
      <c r="F2179">
        <f ca="1">(60+SUMIF(OFFSET(N2179,-$C2179+1,0,$C2179),"EN",OFFSET(O2179,-$C2179+1,0,$C2179)))*SummonTypeTable!$Q$2</f>
        <v>5266.6666666666661</v>
      </c>
      <c r="G2179">
        <f ca="1">IF(C2179=1,60*SummonTypeTable!$Q$2-OFFSET(F2179,0,-1),
IF(F2179&lt;&gt;OFFSET(F2179,-1,0),OFFSET(F2179,-1,0)-OFFSET(F2179,0,-1),""))</f>
        <v>-9892</v>
      </c>
      <c r="H2179">
        <f ca="1">IF(C2179=1,60*SummonTypeTable!$Q$2/OFFSET(F2179,0,-1),
IF(F2179&lt;&gt;OFFSET(F2179,-1,0),OFFSET(F2179,-1,0)/OFFSET(F2179,0,-1),""))</f>
        <v>0.33485745024206565</v>
      </c>
      <c r="I2179">
        <f ca="1">(60+SUMIF(OFFSET(N2179,-$C2179+1,0,$C2179),"EN",OFFSET(O2179,-$C2179+1,0,$C2179))+SUMIF(OFFSET(S2179,-$C2179+1,0,$C2179),"EN",OFFSET(T2179,-$C2179+1,0,$C2179)))*SummonTypeTable!$Q$2</f>
        <v>5266.6666666666661</v>
      </c>
      <c r="J2179">
        <f ca="1">IF(C2179=1,60*SummonTypeTable!$Q$2-OFFSET(I2179,0,-4),
IF(I2179&lt;&gt;OFFSET(I2179,-1,0),OFFSET(I2179,-1,0)-OFFSET(I2179,0,-4),""))</f>
        <v>-9892</v>
      </c>
      <c r="K2179">
        <f ca="1">IF(C2179=1,60*SummonTypeTable!$Q$2/OFFSET(I2179,0,-4),
IF(I2179&lt;&gt;OFFSET(I2179,-1,0),OFFSET(I2179,-1,0)/OFFSET(I2179,0,-4),""))</f>
        <v>0.33485745024206565</v>
      </c>
      <c r="L2179" t="str">
        <f t="shared" ca="1" si="409"/>
        <v>cu</v>
      </c>
      <c r="M2179" t="s">
        <v>81</v>
      </c>
      <c r="N2179" t="s">
        <v>146</v>
      </c>
      <c r="O2179">
        <v>430</v>
      </c>
      <c r="P2179" t="str">
        <f t="shared" si="401"/>
        <v>에너지너무많음</v>
      </c>
      <c r="Q2179" t="str">
        <f t="shared" ca="1" si="407"/>
        <v>cu</v>
      </c>
      <c r="R2179" t="s">
        <v>81</v>
      </c>
      <c r="S2179" t="s">
        <v>147</v>
      </c>
      <c r="T2179">
        <v>4825</v>
      </c>
      <c r="U2179" t="str">
        <f t="shared" ca="1" si="410"/>
        <v>cu</v>
      </c>
      <c r="V2179" t="str">
        <f t="shared" si="402"/>
        <v>EN</v>
      </c>
      <c r="W2179">
        <f t="shared" si="403"/>
        <v>430</v>
      </c>
      <c r="X2179" t="str">
        <f t="shared" ca="1" si="404"/>
        <v>cu</v>
      </c>
      <c r="Y2179" t="str">
        <f t="shared" si="405"/>
        <v>GO</v>
      </c>
      <c r="Z2179">
        <f t="shared" si="406"/>
        <v>4825</v>
      </c>
    </row>
    <row r="2180" spans="1:26">
      <c r="A2180" t="str">
        <f t="shared" si="399"/>
        <v>rt7</v>
      </c>
      <c r="B2180" t="str">
        <f t="shared" si="400"/>
        <v>루틴7</v>
      </c>
      <c r="C2180">
        <v>191</v>
      </c>
      <c r="D2180">
        <v>111</v>
      </c>
      <c r="E2180">
        <f t="shared" ca="1" si="408"/>
        <v>14983</v>
      </c>
      <c r="F2180">
        <f ca="1">(60+SUMIF(OFFSET(N2180,-$C2180+1,0,$C2180),"EN",OFFSET(O2180,-$C2180+1,0,$C2180)))*SummonTypeTable!$Q$2</f>
        <v>5266.6666666666661</v>
      </c>
      <c r="G2180" t="str">
        <f ca="1">IF(C2180=1,60*SummonTypeTable!$Q$2-OFFSET(F2180,0,-1),
IF(F2180&lt;&gt;OFFSET(F2180,-1,0),OFFSET(F2180,-1,0)-OFFSET(F2180,0,-1),""))</f>
        <v/>
      </c>
      <c r="H2180" t="str">
        <f ca="1">IF(C2180=1,60*SummonTypeTable!$Q$2/OFFSET(F2180,0,-1),
IF(F2180&lt;&gt;OFFSET(F2180,-1,0),OFFSET(F2180,-1,0)/OFFSET(F2180,0,-1),""))</f>
        <v/>
      </c>
      <c r="I2180">
        <f ca="1">(60+SUMIF(OFFSET(N2180,-$C2180+1,0,$C2180),"EN",OFFSET(O2180,-$C2180+1,0,$C2180))+SUMIF(OFFSET(S2180,-$C2180+1,0,$C2180),"EN",OFFSET(T2180,-$C2180+1,0,$C2180)))*SummonTypeTable!$Q$2</f>
        <v>5266.6666666666661</v>
      </c>
      <c r="J2180" t="str">
        <f ca="1">IF(C2180=1,60*SummonTypeTable!$Q$2-OFFSET(I2180,0,-4),
IF(I2180&lt;&gt;OFFSET(I2180,-1,0),OFFSET(I2180,-1,0)-OFFSET(I2180,0,-4),""))</f>
        <v/>
      </c>
      <c r="K2180" t="str">
        <f ca="1">IF(C2180=1,60*SummonTypeTable!$Q$2/OFFSET(I2180,0,-4),
IF(I2180&lt;&gt;OFFSET(I2180,-1,0),OFFSET(I2180,-1,0)/OFFSET(I2180,0,-4),""))</f>
        <v/>
      </c>
      <c r="L2180" t="str">
        <f t="shared" ca="1" si="409"/>
        <v>cu</v>
      </c>
      <c r="M2180" t="s">
        <v>81</v>
      </c>
      <c r="N2180" t="s">
        <v>147</v>
      </c>
      <c r="O2180">
        <v>9700</v>
      </c>
      <c r="P2180" t="str">
        <f t="shared" si="401"/>
        <v/>
      </c>
      <c r="Q2180" t="str">
        <f t="shared" ca="1" si="407"/>
        <v>cu</v>
      </c>
      <c r="R2180" t="s">
        <v>81</v>
      </c>
      <c r="S2180" t="s">
        <v>147</v>
      </c>
      <c r="T2180">
        <v>4850</v>
      </c>
      <c r="U2180" t="str">
        <f t="shared" ca="1" si="410"/>
        <v>cu</v>
      </c>
      <c r="V2180" t="str">
        <f t="shared" si="402"/>
        <v>GO</v>
      </c>
      <c r="W2180">
        <f t="shared" si="403"/>
        <v>9700</v>
      </c>
      <c r="X2180" t="str">
        <f t="shared" ca="1" si="404"/>
        <v>cu</v>
      </c>
      <c r="Y2180" t="str">
        <f t="shared" si="405"/>
        <v>GO</v>
      </c>
      <c r="Z2180">
        <f t="shared" si="406"/>
        <v>4850</v>
      </c>
    </row>
    <row r="2181" spans="1:26">
      <c r="A2181" t="str">
        <f t="shared" si="399"/>
        <v>rt7</v>
      </c>
      <c r="B2181" t="str">
        <f t="shared" si="400"/>
        <v>루틴7</v>
      </c>
      <c r="C2181">
        <v>192</v>
      </c>
      <c r="D2181">
        <v>145</v>
      </c>
      <c r="E2181">
        <f t="shared" ca="1" si="408"/>
        <v>15128</v>
      </c>
      <c r="F2181">
        <f ca="1">(60+SUMIF(OFFSET(N2181,-$C2181+1,0,$C2181),"EN",OFFSET(O2181,-$C2181+1,0,$C2181)))*SummonTypeTable!$Q$2</f>
        <v>5266.6666666666661</v>
      </c>
      <c r="G2181" t="str">
        <f ca="1">IF(C2181=1,60*SummonTypeTable!$Q$2-OFFSET(F2181,0,-1),
IF(F2181&lt;&gt;OFFSET(F2181,-1,0),OFFSET(F2181,-1,0)-OFFSET(F2181,0,-1),""))</f>
        <v/>
      </c>
      <c r="H2181" t="str">
        <f ca="1">IF(C2181=1,60*SummonTypeTable!$Q$2/OFFSET(F2181,0,-1),
IF(F2181&lt;&gt;OFFSET(F2181,-1,0),OFFSET(F2181,-1,0)/OFFSET(F2181,0,-1),""))</f>
        <v/>
      </c>
      <c r="I2181">
        <f ca="1">(60+SUMIF(OFFSET(N2181,-$C2181+1,0,$C2181),"EN",OFFSET(O2181,-$C2181+1,0,$C2181))+SUMIF(OFFSET(S2181,-$C2181+1,0,$C2181),"EN",OFFSET(T2181,-$C2181+1,0,$C2181)))*SummonTypeTable!$Q$2</f>
        <v>5266.6666666666661</v>
      </c>
      <c r="J2181" t="str">
        <f ca="1">IF(C2181=1,60*SummonTypeTable!$Q$2-OFFSET(I2181,0,-4),
IF(I2181&lt;&gt;OFFSET(I2181,-1,0),OFFSET(I2181,-1,0)-OFFSET(I2181,0,-4),""))</f>
        <v/>
      </c>
      <c r="K2181" t="str">
        <f ca="1">IF(C2181=1,60*SummonTypeTable!$Q$2/OFFSET(I2181,0,-4),
IF(I2181&lt;&gt;OFFSET(I2181,-1,0),OFFSET(I2181,-1,0)/OFFSET(I2181,0,-4),""))</f>
        <v/>
      </c>
      <c r="L2181" t="str">
        <f t="shared" ca="1" si="409"/>
        <v>it</v>
      </c>
      <c r="M2181" t="s">
        <v>139</v>
      </c>
      <c r="N2181" t="s">
        <v>140</v>
      </c>
      <c r="O2181">
        <v>5</v>
      </c>
      <c r="P2181" t="str">
        <f t="shared" si="401"/>
        <v/>
      </c>
      <c r="Q2181" t="str">
        <f t="shared" ca="1" si="407"/>
        <v>cu</v>
      </c>
      <c r="R2181" t="s">
        <v>81</v>
      </c>
      <c r="S2181" t="s">
        <v>147</v>
      </c>
      <c r="T2181">
        <v>4875</v>
      </c>
      <c r="U2181" t="str">
        <f t="shared" ca="1" si="410"/>
        <v>it</v>
      </c>
      <c r="V2181" t="str">
        <f t="shared" si="402"/>
        <v>Cash_sCharacterGacha</v>
      </c>
      <c r="W2181">
        <f t="shared" si="403"/>
        <v>5</v>
      </c>
      <c r="X2181" t="str">
        <f t="shared" ca="1" si="404"/>
        <v>cu</v>
      </c>
      <c r="Y2181" t="str">
        <f t="shared" si="405"/>
        <v>GO</v>
      </c>
      <c r="Z2181">
        <f t="shared" si="406"/>
        <v>4875</v>
      </c>
    </row>
    <row r="2182" spans="1:26">
      <c r="A2182" t="str">
        <f t="shared" si="399"/>
        <v>rt7</v>
      </c>
      <c r="B2182" t="str">
        <f t="shared" si="400"/>
        <v>루틴7</v>
      </c>
      <c r="C2182">
        <v>193</v>
      </c>
      <c r="D2182">
        <v>195</v>
      </c>
      <c r="E2182">
        <f t="shared" ca="1" si="408"/>
        <v>15323</v>
      </c>
      <c r="F2182">
        <f ca="1">(60+SUMIF(OFFSET(N2182,-$C2182+1,0,$C2182),"EN",OFFSET(O2182,-$C2182+1,0,$C2182)))*SummonTypeTable!$Q$2</f>
        <v>5266.6666666666661</v>
      </c>
      <c r="G2182" t="str">
        <f ca="1">IF(C2182=1,60*SummonTypeTable!$Q$2-OFFSET(F2182,0,-1),
IF(F2182&lt;&gt;OFFSET(F2182,-1,0),OFFSET(F2182,-1,0)-OFFSET(F2182,0,-1),""))</f>
        <v/>
      </c>
      <c r="H2182" t="str">
        <f ca="1">IF(C2182=1,60*SummonTypeTable!$Q$2/OFFSET(F2182,0,-1),
IF(F2182&lt;&gt;OFFSET(F2182,-1,0),OFFSET(F2182,-1,0)/OFFSET(F2182,0,-1),""))</f>
        <v/>
      </c>
      <c r="I2182">
        <f ca="1">(60+SUMIF(OFFSET(N2182,-$C2182+1,0,$C2182),"EN",OFFSET(O2182,-$C2182+1,0,$C2182))+SUMIF(OFFSET(S2182,-$C2182+1,0,$C2182),"EN",OFFSET(T2182,-$C2182+1,0,$C2182)))*SummonTypeTable!$Q$2</f>
        <v>5266.6666666666661</v>
      </c>
      <c r="J2182" t="str">
        <f ca="1">IF(C2182=1,60*SummonTypeTable!$Q$2-OFFSET(I2182,0,-4),
IF(I2182&lt;&gt;OFFSET(I2182,-1,0),OFFSET(I2182,-1,0)-OFFSET(I2182,0,-4),""))</f>
        <v/>
      </c>
      <c r="K2182" t="str">
        <f ca="1">IF(C2182=1,60*SummonTypeTable!$Q$2/OFFSET(I2182,0,-4),
IF(I2182&lt;&gt;OFFSET(I2182,-1,0),OFFSET(I2182,-1,0)/OFFSET(I2182,0,-4),""))</f>
        <v/>
      </c>
      <c r="L2182" t="str">
        <f t="shared" ca="1" si="409"/>
        <v>cu</v>
      </c>
      <c r="M2182" t="s">
        <v>81</v>
      </c>
      <c r="N2182" t="s">
        <v>147</v>
      </c>
      <c r="O2182">
        <v>9800</v>
      </c>
      <c r="P2182" t="str">
        <f t="shared" si="401"/>
        <v/>
      </c>
      <c r="Q2182" t="str">
        <f t="shared" ca="1" si="407"/>
        <v>cu</v>
      </c>
      <c r="R2182" t="s">
        <v>81</v>
      </c>
      <c r="S2182" t="s">
        <v>147</v>
      </c>
      <c r="T2182">
        <v>4900</v>
      </c>
      <c r="U2182" t="str">
        <f t="shared" ca="1" si="410"/>
        <v>cu</v>
      </c>
      <c r="V2182" t="str">
        <f t="shared" si="402"/>
        <v>GO</v>
      </c>
      <c r="W2182">
        <f t="shared" si="403"/>
        <v>9800</v>
      </c>
      <c r="X2182" t="str">
        <f t="shared" ca="1" si="404"/>
        <v>cu</v>
      </c>
      <c r="Y2182" t="str">
        <f t="shared" si="405"/>
        <v>GO</v>
      </c>
      <c r="Z2182">
        <f t="shared" si="406"/>
        <v>4900</v>
      </c>
    </row>
    <row r="2183" spans="1:26">
      <c r="A2183" t="str">
        <f t="shared" ref="A2183:A2246" si="411">A2182</f>
        <v>rt7</v>
      </c>
      <c r="B2183" t="str">
        <f t="shared" ref="B2183:B2246" si="412">B2182</f>
        <v>루틴7</v>
      </c>
      <c r="C2183">
        <v>194</v>
      </c>
      <c r="D2183">
        <v>297</v>
      </c>
      <c r="E2183">
        <f t="shared" ca="1" si="408"/>
        <v>15620</v>
      </c>
      <c r="F2183">
        <f ca="1">(60+SUMIF(OFFSET(N2183,-$C2183+1,0,$C2183),"EN",OFFSET(O2183,-$C2183+1,0,$C2183)))*SummonTypeTable!$Q$2</f>
        <v>5266.6666666666661</v>
      </c>
      <c r="G2183" t="str">
        <f ca="1">IF(C2183=1,60*SummonTypeTable!$Q$2-OFFSET(F2183,0,-1),
IF(F2183&lt;&gt;OFFSET(F2183,-1,0),OFFSET(F2183,-1,0)-OFFSET(F2183,0,-1),""))</f>
        <v/>
      </c>
      <c r="H2183" t="str">
        <f ca="1">IF(C2183=1,60*SummonTypeTable!$Q$2/OFFSET(F2183,0,-1),
IF(F2183&lt;&gt;OFFSET(F2183,-1,0),OFFSET(F2183,-1,0)/OFFSET(F2183,0,-1),""))</f>
        <v/>
      </c>
      <c r="I2183">
        <f ca="1">(60+SUMIF(OFFSET(N2183,-$C2183+1,0,$C2183),"EN",OFFSET(O2183,-$C2183+1,0,$C2183))+SUMIF(OFFSET(S2183,-$C2183+1,0,$C2183),"EN",OFFSET(T2183,-$C2183+1,0,$C2183)))*SummonTypeTable!$Q$2</f>
        <v>5266.6666666666661</v>
      </c>
      <c r="J2183" t="str">
        <f ca="1">IF(C2183=1,60*SummonTypeTable!$Q$2-OFFSET(I2183,0,-4),
IF(I2183&lt;&gt;OFFSET(I2183,-1,0),OFFSET(I2183,-1,0)-OFFSET(I2183,0,-4),""))</f>
        <v/>
      </c>
      <c r="K2183" t="str">
        <f ca="1">IF(C2183=1,60*SummonTypeTable!$Q$2/OFFSET(I2183,0,-4),
IF(I2183&lt;&gt;OFFSET(I2183,-1,0),OFFSET(I2183,-1,0)/OFFSET(I2183,0,-4),""))</f>
        <v/>
      </c>
      <c r="L2183" t="str">
        <f t="shared" ca="1" si="409"/>
        <v>cu</v>
      </c>
      <c r="M2183" t="s">
        <v>81</v>
      </c>
      <c r="N2183" t="s">
        <v>153</v>
      </c>
      <c r="O2183">
        <v>33</v>
      </c>
      <c r="P2183" t="str">
        <f t="shared" si="401"/>
        <v/>
      </c>
      <c r="Q2183" t="str">
        <f t="shared" ca="1" si="407"/>
        <v>cu</v>
      </c>
      <c r="R2183" t="s">
        <v>81</v>
      </c>
      <c r="S2183" t="s">
        <v>153</v>
      </c>
      <c r="T2183">
        <v>11</v>
      </c>
      <c r="U2183" t="str">
        <f t="shared" ca="1" si="410"/>
        <v>cu</v>
      </c>
      <c r="V2183" t="str">
        <f t="shared" si="402"/>
        <v>DI</v>
      </c>
      <c r="W2183">
        <f t="shared" si="403"/>
        <v>33</v>
      </c>
      <c r="X2183" t="str">
        <f t="shared" ca="1" si="404"/>
        <v>cu</v>
      </c>
      <c r="Y2183" t="str">
        <f t="shared" si="405"/>
        <v>DI</v>
      </c>
      <c r="Z2183">
        <f t="shared" si="406"/>
        <v>11</v>
      </c>
    </row>
    <row r="2184" spans="1:26">
      <c r="A2184" t="str">
        <f t="shared" si="411"/>
        <v>rt7</v>
      </c>
      <c r="B2184" t="str">
        <f t="shared" si="412"/>
        <v>루틴7</v>
      </c>
      <c r="C2184">
        <v>195</v>
      </c>
      <c r="D2184">
        <v>256</v>
      </c>
      <c r="E2184">
        <f t="shared" ca="1" si="408"/>
        <v>15876</v>
      </c>
      <c r="F2184">
        <f ca="1">(60+SUMIF(OFFSET(N2184,-$C2184+1,0,$C2184),"EN",OFFSET(O2184,-$C2184+1,0,$C2184)))*SummonTypeTable!$Q$2</f>
        <v>5266.6666666666661</v>
      </c>
      <c r="G2184" t="str">
        <f ca="1">IF(C2184=1,60*SummonTypeTable!$Q$2-OFFSET(F2184,0,-1),
IF(F2184&lt;&gt;OFFSET(F2184,-1,0),OFFSET(F2184,-1,0)-OFFSET(F2184,0,-1),""))</f>
        <v/>
      </c>
      <c r="H2184" t="str">
        <f ca="1">IF(C2184=1,60*SummonTypeTable!$Q$2/OFFSET(F2184,0,-1),
IF(F2184&lt;&gt;OFFSET(F2184,-1,0),OFFSET(F2184,-1,0)/OFFSET(F2184,0,-1),""))</f>
        <v/>
      </c>
      <c r="I2184">
        <f ca="1">(60+SUMIF(OFFSET(N2184,-$C2184+1,0,$C2184),"EN",OFFSET(O2184,-$C2184+1,0,$C2184))+SUMIF(OFFSET(S2184,-$C2184+1,0,$C2184),"EN",OFFSET(T2184,-$C2184+1,0,$C2184)))*SummonTypeTable!$Q$2</f>
        <v>5266.6666666666661</v>
      </c>
      <c r="J2184" t="str">
        <f ca="1">IF(C2184=1,60*SummonTypeTable!$Q$2-OFFSET(I2184,0,-4),
IF(I2184&lt;&gt;OFFSET(I2184,-1,0),OFFSET(I2184,-1,0)-OFFSET(I2184,0,-4),""))</f>
        <v/>
      </c>
      <c r="K2184" t="str">
        <f ca="1">IF(C2184=1,60*SummonTypeTable!$Q$2/OFFSET(I2184,0,-4),
IF(I2184&lt;&gt;OFFSET(I2184,-1,0),OFFSET(I2184,-1,0)/OFFSET(I2184,0,-4),""))</f>
        <v/>
      </c>
      <c r="L2184" t="str">
        <f t="shared" ca="1" si="409"/>
        <v>cu</v>
      </c>
      <c r="M2184" t="s">
        <v>81</v>
      </c>
      <c r="N2184" t="s">
        <v>147</v>
      </c>
      <c r="O2184">
        <v>9900</v>
      </c>
      <c r="P2184" t="str">
        <f t="shared" si="401"/>
        <v/>
      </c>
      <c r="Q2184" t="str">
        <f t="shared" ca="1" si="407"/>
        <v>cu</v>
      </c>
      <c r="R2184" t="s">
        <v>81</v>
      </c>
      <c r="S2184" t="s">
        <v>147</v>
      </c>
      <c r="T2184">
        <v>4950</v>
      </c>
      <c r="U2184" t="str">
        <f t="shared" ca="1" si="410"/>
        <v>cu</v>
      </c>
      <c r="V2184" t="str">
        <f t="shared" si="402"/>
        <v>GO</v>
      </c>
      <c r="W2184">
        <f t="shared" si="403"/>
        <v>9900</v>
      </c>
      <c r="X2184" t="str">
        <f t="shared" ca="1" si="404"/>
        <v>cu</v>
      </c>
      <c r="Y2184" t="str">
        <f t="shared" si="405"/>
        <v>GO</v>
      </c>
      <c r="Z2184">
        <f t="shared" si="406"/>
        <v>4950</v>
      </c>
    </row>
    <row r="2185" spans="1:26">
      <c r="A2185" t="str">
        <f t="shared" si="411"/>
        <v>rt7</v>
      </c>
      <c r="B2185" t="str">
        <f t="shared" si="412"/>
        <v>루틴7</v>
      </c>
      <c r="C2185">
        <v>196</v>
      </c>
      <c r="D2185">
        <v>516</v>
      </c>
      <c r="E2185">
        <f t="shared" ca="1" si="408"/>
        <v>16392</v>
      </c>
      <c r="F2185">
        <f ca="1">(60+SUMIF(OFFSET(N2185,-$C2185+1,0,$C2185),"EN",OFFSET(O2185,-$C2185+1,0,$C2185)))*SummonTypeTable!$Q$2</f>
        <v>5533.333333333333</v>
      </c>
      <c r="G2185">
        <f ca="1">IF(C2185=1,60*SummonTypeTable!$Q$2-OFFSET(F2185,0,-1),
IF(F2185&lt;&gt;OFFSET(F2185,-1,0),OFFSET(F2185,-1,0)-OFFSET(F2185,0,-1),""))</f>
        <v>-11125.333333333334</v>
      </c>
      <c r="H2185">
        <f ca="1">IF(C2185=1,60*SummonTypeTable!$Q$2/OFFSET(F2185,0,-1),
IF(F2185&lt;&gt;OFFSET(F2185,-1,0),OFFSET(F2185,-1,0)/OFFSET(F2185,0,-1),""))</f>
        <v>0.32129494062144132</v>
      </c>
      <c r="I2185">
        <f ca="1">(60+SUMIF(OFFSET(N2185,-$C2185+1,0,$C2185),"EN",OFFSET(O2185,-$C2185+1,0,$C2185))+SUMIF(OFFSET(S2185,-$C2185+1,0,$C2185),"EN",OFFSET(T2185,-$C2185+1,0,$C2185)))*SummonTypeTable!$Q$2</f>
        <v>5533.333333333333</v>
      </c>
      <c r="J2185">
        <f ca="1">IF(C2185=1,60*SummonTypeTable!$Q$2-OFFSET(I2185,0,-4),
IF(I2185&lt;&gt;OFFSET(I2185,-1,0),OFFSET(I2185,-1,0)-OFFSET(I2185,0,-4),""))</f>
        <v>-11125.333333333334</v>
      </c>
      <c r="K2185">
        <f ca="1">IF(C2185=1,60*SummonTypeTable!$Q$2/OFFSET(I2185,0,-4),
IF(I2185&lt;&gt;OFFSET(I2185,-1,0),OFFSET(I2185,-1,0)/OFFSET(I2185,0,-4),""))</f>
        <v>0.32129494062144132</v>
      </c>
      <c r="L2185" t="str">
        <f t="shared" ca="1" si="409"/>
        <v>cu</v>
      </c>
      <c r="M2185" t="s">
        <v>81</v>
      </c>
      <c r="N2185" t="s">
        <v>146</v>
      </c>
      <c r="O2185">
        <v>400</v>
      </c>
      <c r="P2185" t="str">
        <f t="shared" si="401"/>
        <v>에너지너무많음</v>
      </c>
      <c r="Q2185" t="str">
        <f t="shared" ca="1" si="407"/>
        <v>cu</v>
      </c>
      <c r="R2185" t="s">
        <v>81</v>
      </c>
      <c r="S2185" t="s">
        <v>147</v>
      </c>
      <c r="T2185">
        <v>4975</v>
      </c>
      <c r="U2185" t="str">
        <f t="shared" ca="1" si="410"/>
        <v>cu</v>
      </c>
      <c r="V2185" t="str">
        <f t="shared" si="402"/>
        <v>EN</v>
      </c>
      <c r="W2185">
        <f t="shared" si="403"/>
        <v>400</v>
      </c>
      <c r="X2185" t="str">
        <f t="shared" ca="1" si="404"/>
        <v>cu</v>
      </c>
      <c r="Y2185" t="str">
        <f t="shared" si="405"/>
        <v>GO</v>
      </c>
      <c r="Z2185">
        <f t="shared" si="406"/>
        <v>4975</v>
      </c>
    </row>
    <row r="2186" spans="1:26">
      <c r="A2186" t="str">
        <f t="shared" si="411"/>
        <v>rt7</v>
      </c>
      <c r="B2186" t="str">
        <f t="shared" si="412"/>
        <v>루틴7</v>
      </c>
      <c r="C2186">
        <v>197</v>
      </c>
      <c r="D2186">
        <v>92</v>
      </c>
      <c r="E2186">
        <f t="shared" ca="1" si="408"/>
        <v>16484</v>
      </c>
      <c r="F2186">
        <f ca="1">(60+SUMIF(OFFSET(N2186,-$C2186+1,0,$C2186),"EN",OFFSET(O2186,-$C2186+1,0,$C2186)))*SummonTypeTable!$Q$2</f>
        <v>5533.333333333333</v>
      </c>
      <c r="G2186" t="str">
        <f ca="1">IF(C2186=1,60*SummonTypeTable!$Q$2-OFFSET(F2186,0,-1),
IF(F2186&lt;&gt;OFFSET(F2186,-1,0),OFFSET(F2186,-1,0)-OFFSET(F2186,0,-1),""))</f>
        <v/>
      </c>
      <c r="H2186" t="str">
        <f ca="1">IF(C2186=1,60*SummonTypeTable!$Q$2/OFFSET(F2186,0,-1),
IF(F2186&lt;&gt;OFFSET(F2186,-1,0),OFFSET(F2186,-1,0)/OFFSET(F2186,0,-1),""))</f>
        <v/>
      </c>
      <c r="I2186">
        <f ca="1">(60+SUMIF(OFFSET(N2186,-$C2186+1,0,$C2186),"EN",OFFSET(O2186,-$C2186+1,0,$C2186))+SUMIF(OFFSET(S2186,-$C2186+1,0,$C2186),"EN",OFFSET(T2186,-$C2186+1,0,$C2186)))*SummonTypeTable!$Q$2</f>
        <v>5533.333333333333</v>
      </c>
      <c r="J2186" t="str">
        <f ca="1">IF(C2186=1,60*SummonTypeTable!$Q$2-OFFSET(I2186,0,-4),
IF(I2186&lt;&gt;OFFSET(I2186,-1,0),OFFSET(I2186,-1,0)-OFFSET(I2186,0,-4),""))</f>
        <v/>
      </c>
      <c r="K2186" t="str">
        <f ca="1">IF(C2186=1,60*SummonTypeTable!$Q$2/OFFSET(I2186,0,-4),
IF(I2186&lt;&gt;OFFSET(I2186,-1,0),OFFSET(I2186,-1,0)/OFFSET(I2186,0,-4),""))</f>
        <v/>
      </c>
      <c r="L2186" t="str">
        <f t="shared" ca="1" si="409"/>
        <v>it</v>
      </c>
      <c r="M2186" t="s">
        <v>139</v>
      </c>
      <c r="N2186" t="s">
        <v>158</v>
      </c>
      <c r="O2186">
        <v>1</v>
      </c>
      <c r="P2186" t="str">
        <f t="shared" si="401"/>
        <v/>
      </c>
      <c r="Q2186" t="str">
        <f t="shared" ca="1" si="407"/>
        <v>cu</v>
      </c>
      <c r="R2186" t="s">
        <v>81</v>
      </c>
      <c r="S2186" t="s">
        <v>147</v>
      </c>
      <c r="T2186">
        <v>5000</v>
      </c>
      <c r="U2186" t="str">
        <f t="shared" ca="1" si="410"/>
        <v>it</v>
      </c>
      <c r="V2186" t="str">
        <f t="shared" si="402"/>
        <v>Cash_sEquipGacha</v>
      </c>
      <c r="W2186">
        <f t="shared" si="403"/>
        <v>1</v>
      </c>
      <c r="X2186" t="str">
        <f t="shared" ca="1" si="404"/>
        <v>cu</v>
      </c>
      <c r="Y2186" t="str">
        <f t="shared" si="405"/>
        <v>GO</v>
      </c>
      <c r="Z2186">
        <f t="shared" si="406"/>
        <v>5000</v>
      </c>
    </row>
    <row r="2187" spans="1:26">
      <c r="A2187" t="str">
        <f t="shared" si="411"/>
        <v>rt7</v>
      </c>
      <c r="B2187" t="str">
        <f t="shared" si="412"/>
        <v>루틴7</v>
      </c>
      <c r="C2187">
        <v>198</v>
      </c>
      <c r="D2187">
        <v>115</v>
      </c>
      <c r="E2187">
        <f t="shared" ca="1" si="408"/>
        <v>16599</v>
      </c>
      <c r="F2187">
        <f ca="1">(60+SUMIF(OFFSET(N2187,-$C2187+1,0,$C2187),"EN",OFFSET(O2187,-$C2187+1,0,$C2187)))*SummonTypeTable!$Q$2</f>
        <v>5533.333333333333</v>
      </c>
      <c r="G2187" t="str">
        <f ca="1">IF(C2187=1,60*SummonTypeTable!$Q$2-OFFSET(F2187,0,-1),
IF(F2187&lt;&gt;OFFSET(F2187,-1,0),OFFSET(F2187,-1,0)-OFFSET(F2187,0,-1),""))</f>
        <v/>
      </c>
      <c r="H2187" t="str">
        <f ca="1">IF(C2187=1,60*SummonTypeTable!$Q$2/OFFSET(F2187,0,-1),
IF(F2187&lt;&gt;OFFSET(F2187,-1,0),OFFSET(F2187,-1,0)/OFFSET(F2187,0,-1),""))</f>
        <v/>
      </c>
      <c r="I2187">
        <f ca="1">(60+SUMIF(OFFSET(N2187,-$C2187+1,0,$C2187),"EN",OFFSET(O2187,-$C2187+1,0,$C2187))+SUMIF(OFFSET(S2187,-$C2187+1,0,$C2187),"EN",OFFSET(T2187,-$C2187+1,0,$C2187)))*SummonTypeTable!$Q$2</f>
        <v>5533.333333333333</v>
      </c>
      <c r="J2187" t="str">
        <f ca="1">IF(C2187=1,60*SummonTypeTable!$Q$2-OFFSET(I2187,0,-4),
IF(I2187&lt;&gt;OFFSET(I2187,-1,0),OFFSET(I2187,-1,0)-OFFSET(I2187,0,-4),""))</f>
        <v/>
      </c>
      <c r="K2187" t="str">
        <f ca="1">IF(C2187=1,60*SummonTypeTable!$Q$2/OFFSET(I2187,0,-4),
IF(I2187&lt;&gt;OFFSET(I2187,-1,0),OFFSET(I2187,-1,0)/OFFSET(I2187,0,-4),""))</f>
        <v/>
      </c>
      <c r="L2187" t="str">
        <f t="shared" ca="1" si="409"/>
        <v>cu</v>
      </c>
      <c r="M2187" t="s">
        <v>81</v>
      </c>
      <c r="N2187" t="s">
        <v>147</v>
      </c>
      <c r="O2187">
        <v>10050</v>
      </c>
      <c r="P2187" t="str">
        <f t="shared" si="401"/>
        <v/>
      </c>
      <c r="Q2187" t="str">
        <f t="shared" ca="1" si="407"/>
        <v>cu</v>
      </c>
      <c r="R2187" t="s">
        <v>81</v>
      </c>
      <c r="S2187" t="s">
        <v>147</v>
      </c>
      <c r="T2187">
        <v>5025</v>
      </c>
      <c r="U2187" t="str">
        <f t="shared" ca="1" si="410"/>
        <v>cu</v>
      </c>
      <c r="V2187" t="str">
        <f t="shared" si="402"/>
        <v>GO</v>
      </c>
      <c r="W2187">
        <f t="shared" si="403"/>
        <v>10050</v>
      </c>
      <c r="X2187" t="str">
        <f t="shared" ca="1" si="404"/>
        <v>cu</v>
      </c>
      <c r="Y2187" t="str">
        <f t="shared" si="405"/>
        <v>GO</v>
      </c>
      <c r="Z2187">
        <f t="shared" si="406"/>
        <v>5025</v>
      </c>
    </row>
    <row r="2188" spans="1:26">
      <c r="A2188" t="str">
        <f t="shared" si="411"/>
        <v>rt7</v>
      </c>
      <c r="B2188" t="str">
        <f t="shared" si="412"/>
        <v>루틴7</v>
      </c>
      <c r="C2188">
        <v>199</v>
      </c>
      <c r="D2188">
        <v>189</v>
      </c>
      <c r="E2188">
        <f t="shared" ca="1" si="408"/>
        <v>16788</v>
      </c>
      <c r="F2188">
        <f ca="1">(60+SUMIF(OFFSET(N2188,-$C2188+1,0,$C2188),"EN",OFFSET(O2188,-$C2188+1,0,$C2188)))*SummonTypeTable!$Q$2</f>
        <v>5533.333333333333</v>
      </c>
      <c r="G2188" t="str">
        <f ca="1">IF(C2188=1,60*SummonTypeTable!$Q$2-OFFSET(F2188,0,-1),
IF(F2188&lt;&gt;OFFSET(F2188,-1,0),OFFSET(F2188,-1,0)-OFFSET(F2188,0,-1),""))</f>
        <v/>
      </c>
      <c r="H2188" t="str">
        <f ca="1">IF(C2188=1,60*SummonTypeTable!$Q$2/OFFSET(F2188,0,-1),
IF(F2188&lt;&gt;OFFSET(F2188,-1,0),OFFSET(F2188,-1,0)/OFFSET(F2188,0,-1),""))</f>
        <v/>
      </c>
      <c r="I2188">
        <f ca="1">(60+SUMIF(OFFSET(N2188,-$C2188+1,0,$C2188),"EN",OFFSET(O2188,-$C2188+1,0,$C2188))+SUMIF(OFFSET(S2188,-$C2188+1,0,$C2188),"EN",OFFSET(T2188,-$C2188+1,0,$C2188)))*SummonTypeTable!$Q$2</f>
        <v>5533.333333333333</v>
      </c>
      <c r="J2188" t="str">
        <f ca="1">IF(C2188=1,60*SummonTypeTable!$Q$2-OFFSET(I2188,0,-4),
IF(I2188&lt;&gt;OFFSET(I2188,-1,0),OFFSET(I2188,-1,0)-OFFSET(I2188,0,-4),""))</f>
        <v/>
      </c>
      <c r="K2188" t="str">
        <f ca="1">IF(C2188=1,60*SummonTypeTable!$Q$2/OFFSET(I2188,0,-4),
IF(I2188&lt;&gt;OFFSET(I2188,-1,0),OFFSET(I2188,-1,0)/OFFSET(I2188,0,-4),""))</f>
        <v/>
      </c>
      <c r="L2188" t="str">
        <f t="shared" ca="1" si="409"/>
        <v>it</v>
      </c>
      <c r="M2188" t="s">
        <v>139</v>
      </c>
      <c r="N2188" t="s">
        <v>138</v>
      </c>
      <c r="O2188">
        <v>10</v>
      </c>
      <c r="P2188" t="str">
        <f t="shared" ref="P2188:P2251" si="413">IF(M2188="장비1상자",
  IF(OR(N2188&gt;3,O2188&gt;5),"장비이상",""),
IF(N2188="GO",
  IF(O2188&lt;100,"골드이상",""),
IF(N2188="EN",
  IF(O2188&gt;29,"에너지너무많음",
  IF(O2188&gt;9,"에너지다소많음","")),"")))</f>
        <v/>
      </c>
      <c r="Q2188" t="str">
        <f t="shared" ca="1" si="407"/>
        <v>cu</v>
      </c>
      <c r="R2188" t="s">
        <v>81</v>
      </c>
      <c r="S2188" t="s">
        <v>147</v>
      </c>
      <c r="T2188">
        <v>5050</v>
      </c>
      <c r="U2188" t="str">
        <f t="shared" ca="1" si="410"/>
        <v>it</v>
      </c>
      <c r="V2188" t="str">
        <f t="shared" ref="V2188:V2251" si="414">IF(LEN(N2188)=0,"",N2188)</f>
        <v>Cash_sSpellGacha</v>
      </c>
      <c r="W2188">
        <f t="shared" ref="W2188:W2251" si="415">IF(LEN(O2188)=0,"",O2188)</f>
        <v>10</v>
      </c>
      <c r="X2188" t="str">
        <f t="shared" ref="X2188:X2251" ca="1" si="416">IF(LEN(Q2188)=0,"",Q2188)</f>
        <v>cu</v>
      </c>
      <c r="Y2188" t="str">
        <f t="shared" ref="Y2188:Y2251" si="417">IF(LEN(S2188)=0,"",S2188)</f>
        <v>GO</v>
      </c>
      <c r="Z2188">
        <f t="shared" ref="Z2188:Z2251" si="418">IF(LEN(T2188)=0,"",T2188)</f>
        <v>5050</v>
      </c>
    </row>
    <row r="2189" spans="1:26">
      <c r="A2189" t="str">
        <f t="shared" si="411"/>
        <v>rt7</v>
      </c>
      <c r="B2189" t="str">
        <f t="shared" si="412"/>
        <v>루틴7</v>
      </c>
      <c r="C2189">
        <v>200</v>
      </c>
      <c r="D2189">
        <v>400</v>
      </c>
      <c r="E2189">
        <f t="shared" ca="1" si="408"/>
        <v>17188</v>
      </c>
      <c r="F2189">
        <f ca="1">(60+SUMIF(OFFSET(N2189,-$C2189+1,0,$C2189),"EN",OFFSET(O2189,-$C2189+1,0,$C2189)))*SummonTypeTable!$Q$2</f>
        <v>5820</v>
      </c>
      <c r="G2189">
        <f ca="1">IF(C2189=1,60*SummonTypeTable!$Q$2-OFFSET(F2189,0,-1),
IF(F2189&lt;&gt;OFFSET(F2189,-1,0),OFFSET(F2189,-1,0)-OFFSET(F2189,0,-1),""))</f>
        <v>-11654.666666666668</v>
      </c>
      <c r="H2189">
        <f ca="1">IF(C2189=1,60*SummonTypeTable!$Q$2/OFFSET(F2189,0,-1),
IF(F2189&lt;&gt;OFFSET(F2189,-1,0),OFFSET(F2189,-1,0)/OFFSET(F2189,0,-1),""))</f>
        <v>0.32193002870219534</v>
      </c>
      <c r="I2189">
        <f ca="1">(60+SUMIF(OFFSET(N2189,-$C2189+1,0,$C2189),"EN",OFFSET(O2189,-$C2189+1,0,$C2189))+SUMIF(OFFSET(S2189,-$C2189+1,0,$C2189),"EN",OFFSET(T2189,-$C2189+1,0,$C2189)))*SummonTypeTable!$Q$2</f>
        <v>5820</v>
      </c>
      <c r="J2189">
        <f ca="1">IF(C2189=1,60*SummonTypeTable!$Q$2-OFFSET(I2189,0,-4),
IF(I2189&lt;&gt;OFFSET(I2189,-1,0),OFFSET(I2189,-1,0)-OFFSET(I2189,0,-4),""))</f>
        <v>-11654.666666666668</v>
      </c>
      <c r="K2189">
        <f ca="1">IF(C2189=1,60*SummonTypeTable!$Q$2/OFFSET(I2189,0,-4),
IF(I2189&lt;&gt;OFFSET(I2189,-1,0),OFFSET(I2189,-1,0)/OFFSET(I2189,0,-4),""))</f>
        <v>0.32193002870219534</v>
      </c>
      <c r="L2189" t="str">
        <f t="shared" ca="1" si="409"/>
        <v>cu</v>
      </c>
      <c r="M2189" t="s">
        <v>81</v>
      </c>
      <c r="N2189" t="s">
        <v>146</v>
      </c>
      <c r="O2189">
        <v>430</v>
      </c>
      <c r="P2189" t="str">
        <f t="shared" si="413"/>
        <v>에너지너무많음</v>
      </c>
      <c r="Q2189" t="str">
        <f t="shared" ca="1" si="407"/>
        <v>cu</v>
      </c>
      <c r="R2189" t="s">
        <v>81</v>
      </c>
      <c r="S2189" t="s">
        <v>147</v>
      </c>
      <c r="T2189">
        <v>5075</v>
      </c>
      <c r="U2189" t="str">
        <f t="shared" ca="1" si="410"/>
        <v>cu</v>
      </c>
      <c r="V2189" t="str">
        <f t="shared" si="414"/>
        <v>EN</v>
      </c>
      <c r="W2189">
        <f t="shared" si="415"/>
        <v>430</v>
      </c>
      <c r="X2189" t="str">
        <f t="shared" ca="1" si="416"/>
        <v>cu</v>
      </c>
      <c r="Y2189" t="str">
        <f t="shared" si="417"/>
        <v>GO</v>
      </c>
      <c r="Z2189">
        <f t="shared" si="418"/>
        <v>5075</v>
      </c>
    </row>
    <row r="2190" spans="1:26">
      <c r="A2190" t="str">
        <f t="shared" si="411"/>
        <v>rt7</v>
      </c>
      <c r="B2190" t="str">
        <f t="shared" si="412"/>
        <v>루틴7</v>
      </c>
      <c r="C2190">
        <v>201</v>
      </c>
      <c r="D2190">
        <v>95</v>
      </c>
      <c r="E2190">
        <f t="shared" ca="1" si="408"/>
        <v>17283</v>
      </c>
      <c r="F2190">
        <f ca="1">(60+SUMIF(OFFSET(N2190,-$C2190+1,0,$C2190),"EN",OFFSET(O2190,-$C2190+1,0,$C2190)))*SummonTypeTable!$Q$2</f>
        <v>5820</v>
      </c>
      <c r="G2190" t="str">
        <f ca="1">IF(C2190=1,60*SummonTypeTable!$Q$2-OFFSET(F2190,0,-1),
IF(F2190&lt;&gt;OFFSET(F2190,-1,0),OFFSET(F2190,-1,0)-OFFSET(F2190,0,-1),""))</f>
        <v/>
      </c>
      <c r="H2190" t="str">
        <f ca="1">IF(C2190=1,60*SummonTypeTable!$Q$2/OFFSET(F2190,0,-1),
IF(F2190&lt;&gt;OFFSET(F2190,-1,0),OFFSET(F2190,-1,0)/OFFSET(F2190,0,-1),""))</f>
        <v/>
      </c>
      <c r="I2190">
        <f ca="1">(60+SUMIF(OFFSET(N2190,-$C2190+1,0,$C2190),"EN",OFFSET(O2190,-$C2190+1,0,$C2190))+SUMIF(OFFSET(S2190,-$C2190+1,0,$C2190),"EN",OFFSET(T2190,-$C2190+1,0,$C2190)))*SummonTypeTable!$Q$2</f>
        <v>5820</v>
      </c>
      <c r="J2190" t="str">
        <f ca="1">IF(C2190=1,60*SummonTypeTable!$Q$2-OFFSET(I2190,0,-4),
IF(I2190&lt;&gt;OFFSET(I2190,-1,0),OFFSET(I2190,-1,0)-OFFSET(I2190,0,-4),""))</f>
        <v/>
      </c>
      <c r="K2190" t="str">
        <f ca="1">IF(C2190=1,60*SummonTypeTable!$Q$2/OFFSET(I2190,0,-4),
IF(I2190&lt;&gt;OFFSET(I2190,-1,0),OFFSET(I2190,-1,0)/OFFSET(I2190,0,-4),""))</f>
        <v/>
      </c>
      <c r="L2190" t="str">
        <f t="shared" ca="1" si="409"/>
        <v>it</v>
      </c>
      <c r="M2190" t="s">
        <v>139</v>
      </c>
      <c r="N2190" t="s">
        <v>138</v>
      </c>
      <c r="O2190">
        <v>2</v>
      </c>
      <c r="P2190" t="str">
        <f t="shared" si="413"/>
        <v/>
      </c>
      <c r="Q2190" t="str">
        <f t="shared" ca="1" si="407"/>
        <v>cu</v>
      </c>
      <c r="R2190" t="s">
        <v>81</v>
      </c>
      <c r="S2190" t="s">
        <v>147</v>
      </c>
      <c r="T2190">
        <v>5100</v>
      </c>
      <c r="U2190" t="str">
        <f t="shared" ca="1" si="410"/>
        <v>it</v>
      </c>
      <c r="V2190" t="str">
        <f t="shared" si="414"/>
        <v>Cash_sSpellGacha</v>
      </c>
      <c r="W2190">
        <f t="shared" si="415"/>
        <v>2</v>
      </c>
      <c r="X2190" t="str">
        <f t="shared" ca="1" si="416"/>
        <v>cu</v>
      </c>
      <c r="Y2190" t="str">
        <f t="shared" si="417"/>
        <v>GO</v>
      </c>
      <c r="Z2190">
        <f t="shared" si="418"/>
        <v>5100</v>
      </c>
    </row>
    <row r="2191" spans="1:26">
      <c r="A2191" t="str">
        <f t="shared" si="411"/>
        <v>rt7</v>
      </c>
      <c r="B2191" t="str">
        <f t="shared" si="412"/>
        <v>루틴7</v>
      </c>
      <c r="C2191">
        <v>202</v>
      </c>
      <c r="D2191">
        <v>117</v>
      </c>
      <c r="E2191">
        <f t="shared" ca="1" si="408"/>
        <v>17400</v>
      </c>
      <c r="F2191">
        <f ca="1">(60+SUMIF(OFFSET(N2191,-$C2191+1,0,$C2191),"EN",OFFSET(O2191,-$C2191+1,0,$C2191)))*SummonTypeTable!$Q$2</f>
        <v>5820</v>
      </c>
      <c r="G2191" t="str">
        <f ca="1">IF(C2191=1,60*SummonTypeTable!$Q$2-OFFSET(F2191,0,-1),
IF(F2191&lt;&gt;OFFSET(F2191,-1,0),OFFSET(F2191,-1,0)-OFFSET(F2191,0,-1),""))</f>
        <v/>
      </c>
      <c r="H2191" t="str">
        <f ca="1">IF(C2191=1,60*SummonTypeTable!$Q$2/OFFSET(F2191,0,-1),
IF(F2191&lt;&gt;OFFSET(F2191,-1,0),OFFSET(F2191,-1,0)/OFFSET(F2191,0,-1),""))</f>
        <v/>
      </c>
      <c r="I2191">
        <f ca="1">(60+SUMIF(OFFSET(N2191,-$C2191+1,0,$C2191),"EN",OFFSET(O2191,-$C2191+1,0,$C2191))+SUMIF(OFFSET(S2191,-$C2191+1,0,$C2191),"EN",OFFSET(T2191,-$C2191+1,0,$C2191)))*SummonTypeTable!$Q$2</f>
        <v>5820</v>
      </c>
      <c r="J2191" t="str">
        <f ca="1">IF(C2191=1,60*SummonTypeTable!$Q$2-OFFSET(I2191,0,-4),
IF(I2191&lt;&gt;OFFSET(I2191,-1,0),OFFSET(I2191,-1,0)-OFFSET(I2191,0,-4),""))</f>
        <v/>
      </c>
      <c r="K2191" t="str">
        <f ca="1">IF(C2191=1,60*SummonTypeTable!$Q$2/OFFSET(I2191,0,-4),
IF(I2191&lt;&gt;OFFSET(I2191,-1,0),OFFSET(I2191,-1,0)/OFFSET(I2191,0,-4),""))</f>
        <v/>
      </c>
      <c r="L2191" t="str">
        <f t="shared" ca="1" si="409"/>
        <v>cu</v>
      </c>
      <c r="M2191" t="s">
        <v>81</v>
      </c>
      <c r="N2191" t="s">
        <v>147</v>
      </c>
      <c r="O2191">
        <v>10250</v>
      </c>
      <c r="P2191" t="str">
        <f t="shared" si="413"/>
        <v/>
      </c>
      <c r="Q2191" t="str">
        <f t="shared" ca="1" si="407"/>
        <v>cu</v>
      </c>
      <c r="R2191" t="s">
        <v>81</v>
      </c>
      <c r="S2191" t="s">
        <v>147</v>
      </c>
      <c r="T2191">
        <v>5125</v>
      </c>
      <c r="U2191" t="str">
        <f t="shared" ca="1" si="410"/>
        <v>cu</v>
      </c>
      <c r="V2191" t="str">
        <f t="shared" si="414"/>
        <v>GO</v>
      </c>
      <c r="W2191">
        <f t="shared" si="415"/>
        <v>10250</v>
      </c>
      <c r="X2191" t="str">
        <f t="shared" ca="1" si="416"/>
        <v>cu</v>
      </c>
      <c r="Y2191" t="str">
        <f t="shared" si="417"/>
        <v>GO</v>
      </c>
      <c r="Z2191">
        <f t="shared" si="418"/>
        <v>5125</v>
      </c>
    </row>
    <row r="2192" spans="1:26">
      <c r="A2192" t="str">
        <f t="shared" si="411"/>
        <v>rt7</v>
      </c>
      <c r="B2192" t="str">
        <f t="shared" si="412"/>
        <v>루틴7</v>
      </c>
      <c r="C2192">
        <v>203</v>
      </c>
      <c r="D2192">
        <v>125</v>
      </c>
      <c r="E2192">
        <f t="shared" ca="1" si="408"/>
        <v>17525</v>
      </c>
      <c r="F2192">
        <f ca="1">(60+SUMIF(OFFSET(N2192,-$C2192+1,0,$C2192),"EN",OFFSET(O2192,-$C2192+1,0,$C2192)))*SummonTypeTable!$Q$2</f>
        <v>5820</v>
      </c>
      <c r="G2192" t="str">
        <f ca="1">IF(C2192=1,60*SummonTypeTable!$Q$2-OFFSET(F2192,0,-1),
IF(F2192&lt;&gt;OFFSET(F2192,-1,0),OFFSET(F2192,-1,0)-OFFSET(F2192,0,-1),""))</f>
        <v/>
      </c>
      <c r="H2192" t="str">
        <f ca="1">IF(C2192=1,60*SummonTypeTable!$Q$2/OFFSET(F2192,0,-1),
IF(F2192&lt;&gt;OFFSET(F2192,-1,0),OFFSET(F2192,-1,0)/OFFSET(F2192,0,-1),""))</f>
        <v/>
      </c>
      <c r="I2192">
        <f ca="1">(60+SUMIF(OFFSET(N2192,-$C2192+1,0,$C2192),"EN",OFFSET(O2192,-$C2192+1,0,$C2192))+SUMIF(OFFSET(S2192,-$C2192+1,0,$C2192),"EN",OFFSET(T2192,-$C2192+1,0,$C2192)))*SummonTypeTable!$Q$2</f>
        <v>5820</v>
      </c>
      <c r="J2192" t="str">
        <f ca="1">IF(C2192=1,60*SummonTypeTable!$Q$2-OFFSET(I2192,0,-4),
IF(I2192&lt;&gt;OFFSET(I2192,-1,0),OFFSET(I2192,-1,0)-OFFSET(I2192,0,-4),""))</f>
        <v/>
      </c>
      <c r="K2192" t="str">
        <f ca="1">IF(C2192=1,60*SummonTypeTable!$Q$2/OFFSET(I2192,0,-4),
IF(I2192&lt;&gt;OFFSET(I2192,-1,0),OFFSET(I2192,-1,0)/OFFSET(I2192,0,-4),""))</f>
        <v/>
      </c>
      <c r="L2192" t="str">
        <f t="shared" ca="1" si="409"/>
        <v>it</v>
      </c>
      <c r="M2192" t="s">
        <v>139</v>
      </c>
      <c r="N2192" t="s">
        <v>140</v>
      </c>
      <c r="O2192">
        <v>2</v>
      </c>
      <c r="P2192" t="str">
        <f t="shared" si="413"/>
        <v/>
      </c>
      <c r="Q2192" t="str">
        <f t="shared" ca="1" si="407"/>
        <v>cu</v>
      </c>
      <c r="R2192" t="s">
        <v>81</v>
      </c>
      <c r="S2192" t="s">
        <v>147</v>
      </c>
      <c r="T2192">
        <v>5150</v>
      </c>
      <c r="U2192" t="str">
        <f t="shared" ca="1" si="410"/>
        <v>it</v>
      </c>
      <c r="V2192" t="str">
        <f t="shared" si="414"/>
        <v>Cash_sCharacterGacha</v>
      </c>
      <c r="W2192">
        <f t="shared" si="415"/>
        <v>2</v>
      </c>
      <c r="X2192" t="str">
        <f t="shared" ca="1" si="416"/>
        <v>cu</v>
      </c>
      <c r="Y2192" t="str">
        <f t="shared" si="417"/>
        <v>GO</v>
      </c>
      <c r="Z2192">
        <f t="shared" si="418"/>
        <v>5150</v>
      </c>
    </row>
    <row r="2193" spans="1:26">
      <c r="A2193" t="str">
        <f t="shared" si="411"/>
        <v>rt7</v>
      </c>
      <c r="B2193" t="str">
        <f t="shared" si="412"/>
        <v>루틴7</v>
      </c>
      <c r="C2193">
        <v>204</v>
      </c>
      <c r="D2193">
        <v>165</v>
      </c>
      <c r="E2193">
        <f t="shared" ca="1" si="408"/>
        <v>17690</v>
      </c>
      <c r="F2193">
        <f ca="1">(60+SUMIF(OFFSET(N2193,-$C2193+1,0,$C2193),"EN",OFFSET(O2193,-$C2193+1,0,$C2193)))*SummonTypeTable!$Q$2</f>
        <v>5820</v>
      </c>
      <c r="G2193" t="str">
        <f ca="1">IF(C2193=1,60*SummonTypeTable!$Q$2-OFFSET(F2193,0,-1),
IF(F2193&lt;&gt;OFFSET(F2193,-1,0),OFFSET(F2193,-1,0)-OFFSET(F2193,0,-1),""))</f>
        <v/>
      </c>
      <c r="H2193" t="str">
        <f ca="1">IF(C2193=1,60*SummonTypeTable!$Q$2/OFFSET(F2193,0,-1),
IF(F2193&lt;&gt;OFFSET(F2193,-1,0),OFFSET(F2193,-1,0)/OFFSET(F2193,0,-1),""))</f>
        <v/>
      </c>
      <c r="I2193">
        <f ca="1">(60+SUMIF(OFFSET(N2193,-$C2193+1,0,$C2193),"EN",OFFSET(O2193,-$C2193+1,0,$C2193))+SUMIF(OFFSET(S2193,-$C2193+1,0,$C2193),"EN",OFFSET(T2193,-$C2193+1,0,$C2193)))*SummonTypeTable!$Q$2</f>
        <v>5820</v>
      </c>
      <c r="J2193" t="str">
        <f ca="1">IF(C2193=1,60*SummonTypeTable!$Q$2-OFFSET(I2193,0,-4),
IF(I2193&lt;&gt;OFFSET(I2193,-1,0),OFFSET(I2193,-1,0)-OFFSET(I2193,0,-4),""))</f>
        <v/>
      </c>
      <c r="K2193" t="str">
        <f ca="1">IF(C2193=1,60*SummonTypeTable!$Q$2/OFFSET(I2193,0,-4),
IF(I2193&lt;&gt;OFFSET(I2193,-1,0),OFFSET(I2193,-1,0)/OFFSET(I2193,0,-4),""))</f>
        <v/>
      </c>
      <c r="L2193" t="str">
        <f t="shared" ca="1" si="409"/>
        <v>cu</v>
      </c>
      <c r="M2193" t="s">
        <v>81</v>
      </c>
      <c r="N2193" t="s">
        <v>147</v>
      </c>
      <c r="O2193">
        <v>10350</v>
      </c>
      <c r="P2193" t="str">
        <f t="shared" si="413"/>
        <v/>
      </c>
      <c r="Q2193" t="str">
        <f t="shared" ca="1" si="407"/>
        <v>cu</v>
      </c>
      <c r="R2193" t="s">
        <v>81</v>
      </c>
      <c r="S2193" t="s">
        <v>147</v>
      </c>
      <c r="T2193">
        <v>5175</v>
      </c>
      <c r="U2193" t="str">
        <f t="shared" ca="1" si="410"/>
        <v>cu</v>
      </c>
      <c r="V2193" t="str">
        <f t="shared" si="414"/>
        <v>GO</v>
      </c>
      <c r="W2193">
        <f t="shared" si="415"/>
        <v>10350</v>
      </c>
      <c r="X2193" t="str">
        <f t="shared" ca="1" si="416"/>
        <v>cu</v>
      </c>
      <c r="Y2193" t="str">
        <f t="shared" si="417"/>
        <v>GO</v>
      </c>
      <c r="Z2193">
        <f t="shared" si="418"/>
        <v>5175</v>
      </c>
    </row>
    <row r="2194" spans="1:26">
      <c r="A2194" t="str">
        <f t="shared" si="411"/>
        <v>rt7</v>
      </c>
      <c r="B2194" t="str">
        <f t="shared" si="412"/>
        <v>루틴7</v>
      </c>
      <c r="C2194">
        <v>205</v>
      </c>
      <c r="D2194">
        <v>318</v>
      </c>
      <c r="E2194">
        <f t="shared" ca="1" si="408"/>
        <v>18008</v>
      </c>
      <c r="F2194">
        <f ca="1">(60+SUMIF(OFFSET(N2194,-$C2194+1,0,$C2194),"EN",OFFSET(O2194,-$C2194+1,0,$C2194)))*SummonTypeTable!$Q$2</f>
        <v>6126.6666666666661</v>
      </c>
      <c r="G2194">
        <f ca="1">IF(C2194=1,60*SummonTypeTable!$Q$2-OFFSET(F2194,0,-1),
IF(F2194&lt;&gt;OFFSET(F2194,-1,0),OFFSET(F2194,-1,0)-OFFSET(F2194,0,-1),""))</f>
        <v>-12188</v>
      </c>
      <c r="H2194">
        <f ca="1">IF(C2194=1,60*SummonTypeTable!$Q$2/OFFSET(F2194,0,-1),
IF(F2194&lt;&gt;OFFSET(F2194,-1,0),OFFSET(F2194,-1,0)/OFFSET(F2194,0,-1),""))</f>
        <v>0.32318969346956911</v>
      </c>
      <c r="I2194">
        <f ca="1">(60+SUMIF(OFFSET(N2194,-$C2194+1,0,$C2194),"EN",OFFSET(O2194,-$C2194+1,0,$C2194))+SUMIF(OFFSET(S2194,-$C2194+1,0,$C2194),"EN",OFFSET(T2194,-$C2194+1,0,$C2194)))*SummonTypeTable!$Q$2</f>
        <v>6126.6666666666661</v>
      </c>
      <c r="J2194">
        <f ca="1">IF(C2194=1,60*SummonTypeTable!$Q$2-OFFSET(I2194,0,-4),
IF(I2194&lt;&gt;OFFSET(I2194,-1,0),OFFSET(I2194,-1,0)-OFFSET(I2194,0,-4),""))</f>
        <v>-12188</v>
      </c>
      <c r="K2194">
        <f ca="1">IF(C2194=1,60*SummonTypeTable!$Q$2/OFFSET(I2194,0,-4),
IF(I2194&lt;&gt;OFFSET(I2194,-1,0),OFFSET(I2194,-1,0)/OFFSET(I2194,0,-4),""))</f>
        <v>0.32318969346956911</v>
      </c>
      <c r="L2194" t="str">
        <f t="shared" ca="1" si="409"/>
        <v>cu</v>
      </c>
      <c r="M2194" t="s">
        <v>81</v>
      </c>
      <c r="N2194" t="s">
        <v>146</v>
      </c>
      <c r="O2194">
        <v>460</v>
      </c>
      <c r="P2194" t="str">
        <f t="shared" si="413"/>
        <v>에너지너무많음</v>
      </c>
      <c r="Q2194" t="str">
        <f t="shared" ca="1" si="407"/>
        <v>cu</v>
      </c>
      <c r="R2194" t="s">
        <v>81</v>
      </c>
      <c r="S2194" t="s">
        <v>147</v>
      </c>
      <c r="T2194">
        <v>5200</v>
      </c>
      <c r="U2194" t="str">
        <f t="shared" ca="1" si="410"/>
        <v>cu</v>
      </c>
      <c r="V2194" t="str">
        <f t="shared" si="414"/>
        <v>EN</v>
      </c>
      <c r="W2194">
        <f t="shared" si="415"/>
        <v>460</v>
      </c>
      <c r="X2194" t="str">
        <f t="shared" ca="1" si="416"/>
        <v>cu</v>
      </c>
      <c r="Y2194" t="str">
        <f t="shared" si="417"/>
        <v>GO</v>
      </c>
      <c r="Z2194">
        <f t="shared" si="418"/>
        <v>5200</v>
      </c>
    </row>
    <row r="2195" spans="1:26">
      <c r="A2195" t="str">
        <f t="shared" si="411"/>
        <v>rt7</v>
      </c>
      <c r="B2195" t="str">
        <f t="shared" si="412"/>
        <v>루틴7</v>
      </c>
      <c r="C2195">
        <v>206</v>
      </c>
      <c r="D2195">
        <v>85</v>
      </c>
      <c r="E2195">
        <f t="shared" ca="1" si="408"/>
        <v>18093</v>
      </c>
      <c r="F2195">
        <f ca="1">(60+SUMIF(OFFSET(N2195,-$C2195+1,0,$C2195),"EN",OFFSET(O2195,-$C2195+1,0,$C2195)))*SummonTypeTable!$Q$2</f>
        <v>6126.6666666666661</v>
      </c>
      <c r="G2195" t="str">
        <f ca="1">IF(C2195=1,60*SummonTypeTable!$Q$2-OFFSET(F2195,0,-1),
IF(F2195&lt;&gt;OFFSET(F2195,-1,0),OFFSET(F2195,-1,0)-OFFSET(F2195,0,-1),""))</f>
        <v/>
      </c>
      <c r="H2195" t="str">
        <f ca="1">IF(C2195=1,60*SummonTypeTable!$Q$2/OFFSET(F2195,0,-1),
IF(F2195&lt;&gt;OFFSET(F2195,-1,0),OFFSET(F2195,-1,0)/OFFSET(F2195,0,-1),""))</f>
        <v/>
      </c>
      <c r="I2195">
        <f ca="1">(60+SUMIF(OFFSET(N2195,-$C2195+1,0,$C2195),"EN",OFFSET(O2195,-$C2195+1,0,$C2195))+SUMIF(OFFSET(S2195,-$C2195+1,0,$C2195),"EN",OFFSET(T2195,-$C2195+1,0,$C2195)))*SummonTypeTable!$Q$2</f>
        <v>6126.6666666666661</v>
      </c>
      <c r="J2195" t="str">
        <f ca="1">IF(C2195=1,60*SummonTypeTable!$Q$2-OFFSET(I2195,0,-4),
IF(I2195&lt;&gt;OFFSET(I2195,-1,0),OFFSET(I2195,-1,0)-OFFSET(I2195,0,-4),""))</f>
        <v/>
      </c>
      <c r="K2195" t="str">
        <f ca="1">IF(C2195=1,60*SummonTypeTable!$Q$2/OFFSET(I2195,0,-4),
IF(I2195&lt;&gt;OFFSET(I2195,-1,0),OFFSET(I2195,-1,0)/OFFSET(I2195,0,-4),""))</f>
        <v/>
      </c>
      <c r="L2195" t="str">
        <f t="shared" ca="1" si="409"/>
        <v>it</v>
      </c>
      <c r="M2195" t="s">
        <v>139</v>
      </c>
      <c r="N2195" t="s">
        <v>138</v>
      </c>
      <c r="O2195">
        <v>2</v>
      </c>
      <c r="P2195" t="str">
        <f t="shared" si="413"/>
        <v/>
      </c>
      <c r="Q2195" t="str">
        <f t="shared" ca="1" si="407"/>
        <v>cu</v>
      </c>
      <c r="R2195" t="s">
        <v>81</v>
      </c>
      <c r="S2195" t="s">
        <v>147</v>
      </c>
      <c r="T2195">
        <v>5225</v>
      </c>
      <c r="U2195" t="str">
        <f t="shared" ca="1" si="410"/>
        <v>it</v>
      </c>
      <c r="V2195" t="str">
        <f t="shared" si="414"/>
        <v>Cash_sSpellGacha</v>
      </c>
      <c r="W2195">
        <f t="shared" si="415"/>
        <v>2</v>
      </c>
      <c r="X2195" t="str">
        <f t="shared" ca="1" si="416"/>
        <v>cu</v>
      </c>
      <c r="Y2195" t="str">
        <f t="shared" si="417"/>
        <v>GO</v>
      </c>
      <c r="Z2195">
        <f t="shared" si="418"/>
        <v>5225</v>
      </c>
    </row>
    <row r="2196" spans="1:26">
      <c r="A2196" t="str">
        <f t="shared" si="411"/>
        <v>rt7</v>
      </c>
      <c r="B2196" t="str">
        <f t="shared" si="412"/>
        <v>루틴7</v>
      </c>
      <c r="C2196">
        <v>207</v>
      </c>
      <c r="D2196">
        <v>99</v>
      </c>
      <c r="E2196">
        <f t="shared" ca="1" si="408"/>
        <v>18192</v>
      </c>
      <c r="F2196">
        <f ca="1">(60+SUMIF(OFFSET(N2196,-$C2196+1,0,$C2196),"EN",OFFSET(O2196,-$C2196+1,0,$C2196)))*SummonTypeTable!$Q$2</f>
        <v>6126.6666666666661</v>
      </c>
      <c r="G2196" t="str">
        <f ca="1">IF(C2196=1,60*SummonTypeTable!$Q$2-OFFSET(F2196,0,-1),
IF(F2196&lt;&gt;OFFSET(F2196,-1,0),OFFSET(F2196,-1,0)-OFFSET(F2196,0,-1),""))</f>
        <v/>
      </c>
      <c r="H2196" t="str">
        <f ca="1">IF(C2196=1,60*SummonTypeTable!$Q$2/OFFSET(F2196,0,-1),
IF(F2196&lt;&gt;OFFSET(F2196,-1,0),OFFSET(F2196,-1,0)/OFFSET(F2196,0,-1),""))</f>
        <v/>
      </c>
      <c r="I2196">
        <f ca="1">(60+SUMIF(OFFSET(N2196,-$C2196+1,0,$C2196),"EN",OFFSET(O2196,-$C2196+1,0,$C2196))+SUMIF(OFFSET(S2196,-$C2196+1,0,$C2196),"EN",OFFSET(T2196,-$C2196+1,0,$C2196)))*SummonTypeTable!$Q$2</f>
        <v>6126.6666666666661</v>
      </c>
      <c r="J2196" t="str">
        <f ca="1">IF(C2196=1,60*SummonTypeTable!$Q$2-OFFSET(I2196,0,-4),
IF(I2196&lt;&gt;OFFSET(I2196,-1,0),OFFSET(I2196,-1,0)-OFFSET(I2196,0,-4),""))</f>
        <v/>
      </c>
      <c r="K2196" t="str">
        <f ca="1">IF(C2196=1,60*SummonTypeTable!$Q$2/OFFSET(I2196,0,-4),
IF(I2196&lt;&gt;OFFSET(I2196,-1,0),OFFSET(I2196,-1,0)/OFFSET(I2196,0,-4),""))</f>
        <v/>
      </c>
      <c r="L2196" t="str">
        <f t="shared" ca="1" si="409"/>
        <v>cu</v>
      </c>
      <c r="M2196" t="s">
        <v>81</v>
      </c>
      <c r="N2196" t="s">
        <v>147</v>
      </c>
      <c r="O2196">
        <v>10500</v>
      </c>
      <c r="P2196" t="str">
        <f t="shared" si="413"/>
        <v/>
      </c>
      <c r="Q2196" t="str">
        <f t="shared" ca="1" si="407"/>
        <v>cu</v>
      </c>
      <c r="R2196" t="s">
        <v>81</v>
      </c>
      <c r="S2196" t="s">
        <v>147</v>
      </c>
      <c r="T2196">
        <v>5250</v>
      </c>
      <c r="U2196" t="str">
        <f t="shared" ca="1" si="410"/>
        <v>cu</v>
      </c>
      <c r="V2196" t="str">
        <f t="shared" si="414"/>
        <v>GO</v>
      </c>
      <c r="W2196">
        <f t="shared" si="415"/>
        <v>10500</v>
      </c>
      <c r="X2196" t="str">
        <f t="shared" ca="1" si="416"/>
        <v>cu</v>
      </c>
      <c r="Y2196" t="str">
        <f t="shared" si="417"/>
        <v>GO</v>
      </c>
      <c r="Z2196">
        <f t="shared" si="418"/>
        <v>5250</v>
      </c>
    </row>
    <row r="2197" spans="1:26">
      <c r="A2197" t="str">
        <f t="shared" si="411"/>
        <v>rt7</v>
      </c>
      <c r="B2197" t="str">
        <f t="shared" si="412"/>
        <v>루틴7</v>
      </c>
      <c r="C2197">
        <v>208</v>
      </c>
      <c r="D2197">
        <v>111</v>
      </c>
      <c r="E2197">
        <f t="shared" ca="1" si="408"/>
        <v>18303</v>
      </c>
      <c r="F2197">
        <f ca="1">(60+SUMIF(OFFSET(N2197,-$C2197+1,0,$C2197),"EN",OFFSET(O2197,-$C2197+1,0,$C2197)))*SummonTypeTable!$Q$2</f>
        <v>6126.6666666666661</v>
      </c>
      <c r="G2197" t="str">
        <f ca="1">IF(C2197=1,60*SummonTypeTable!$Q$2-OFFSET(F2197,0,-1),
IF(F2197&lt;&gt;OFFSET(F2197,-1,0),OFFSET(F2197,-1,0)-OFFSET(F2197,0,-1),""))</f>
        <v/>
      </c>
      <c r="H2197" t="str">
        <f ca="1">IF(C2197=1,60*SummonTypeTable!$Q$2/OFFSET(F2197,0,-1),
IF(F2197&lt;&gt;OFFSET(F2197,-1,0),OFFSET(F2197,-1,0)/OFFSET(F2197,0,-1),""))</f>
        <v/>
      </c>
      <c r="I2197">
        <f ca="1">(60+SUMIF(OFFSET(N2197,-$C2197+1,0,$C2197),"EN",OFFSET(O2197,-$C2197+1,0,$C2197))+SUMIF(OFFSET(S2197,-$C2197+1,0,$C2197),"EN",OFFSET(T2197,-$C2197+1,0,$C2197)))*SummonTypeTable!$Q$2</f>
        <v>6126.6666666666661</v>
      </c>
      <c r="J2197" t="str">
        <f ca="1">IF(C2197=1,60*SummonTypeTable!$Q$2-OFFSET(I2197,0,-4),
IF(I2197&lt;&gt;OFFSET(I2197,-1,0),OFFSET(I2197,-1,0)-OFFSET(I2197,0,-4),""))</f>
        <v/>
      </c>
      <c r="K2197" t="str">
        <f ca="1">IF(C2197=1,60*SummonTypeTable!$Q$2/OFFSET(I2197,0,-4),
IF(I2197&lt;&gt;OFFSET(I2197,-1,0),OFFSET(I2197,-1,0)/OFFSET(I2197,0,-4),""))</f>
        <v/>
      </c>
      <c r="L2197" t="str">
        <f t="shared" ca="1" si="409"/>
        <v>it</v>
      </c>
      <c r="M2197" t="s">
        <v>139</v>
      </c>
      <c r="N2197" t="s">
        <v>140</v>
      </c>
      <c r="O2197">
        <v>2</v>
      </c>
      <c r="P2197" t="str">
        <f t="shared" si="413"/>
        <v/>
      </c>
      <c r="Q2197" t="str">
        <f t="shared" ca="1" si="407"/>
        <v>cu</v>
      </c>
      <c r="R2197" t="s">
        <v>81</v>
      </c>
      <c r="S2197" t="s">
        <v>147</v>
      </c>
      <c r="T2197">
        <v>5275</v>
      </c>
      <c r="U2197" t="str">
        <f t="shared" ca="1" si="410"/>
        <v>it</v>
      </c>
      <c r="V2197" t="str">
        <f t="shared" si="414"/>
        <v>Cash_sCharacterGacha</v>
      </c>
      <c r="W2197">
        <f t="shared" si="415"/>
        <v>2</v>
      </c>
      <c r="X2197" t="str">
        <f t="shared" ca="1" si="416"/>
        <v>cu</v>
      </c>
      <c r="Y2197" t="str">
        <f t="shared" si="417"/>
        <v>GO</v>
      </c>
      <c r="Z2197">
        <f t="shared" si="418"/>
        <v>5275</v>
      </c>
    </row>
    <row r="2198" spans="1:26">
      <c r="A2198" t="str">
        <f t="shared" si="411"/>
        <v>rt7</v>
      </c>
      <c r="B2198" t="str">
        <f t="shared" si="412"/>
        <v>루틴7</v>
      </c>
      <c r="C2198">
        <v>209</v>
      </c>
      <c r="D2198">
        <v>125</v>
      </c>
      <c r="E2198">
        <f t="shared" ca="1" si="408"/>
        <v>18428</v>
      </c>
      <c r="F2198">
        <f ca="1">(60+SUMIF(OFFSET(N2198,-$C2198+1,0,$C2198),"EN",OFFSET(O2198,-$C2198+1,0,$C2198)))*SummonTypeTable!$Q$2</f>
        <v>6126.6666666666661</v>
      </c>
      <c r="G2198" t="str">
        <f ca="1">IF(C2198=1,60*SummonTypeTable!$Q$2-OFFSET(F2198,0,-1),
IF(F2198&lt;&gt;OFFSET(F2198,-1,0),OFFSET(F2198,-1,0)-OFFSET(F2198,0,-1),""))</f>
        <v/>
      </c>
      <c r="H2198" t="str">
        <f ca="1">IF(C2198=1,60*SummonTypeTable!$Q$2/OFFSET(F2198,0,-1),
IF(F2198&lt;&gt;OFFSET(F2198,-1,0),OFFSET(F2198,-1,0)/OFFSET(F2198,0,-1),""))</f>
        <v/>
      </c>
      <c r="I2198">
        <f ca="1">(60+SUMIF(OFFSET(N2198,-$C2198+1,0,$C2198),"EN",OFFSET(O2198,-$C2198+1,0,$C2198))+SUMIF(OFFSET(S2198,-$C2198+1,0,$C2198),"EN",OFFSET(T2198,-$C2198+1,0,$C2198)))*SummonTypeTable!$Q$2</f>
        <v>6126.6666666666661</v>
      </c>
      <c r="J2198" t="str">
        <f ca="1">IF(C2198=1,60*SummonTypeTable!$Q$2-OFFSET(I2198,0,-4),
IF(I2198&lt;&gt;OFFSET(I2198,-1,0),OFFSET(I2198,-1,0)-OFFSET(I2198,0,-4),""))</f>
        <v/>
      </c>
      <c r="K2198" t="str">
        <f ca="1">IF(C2198=1,60*SummonTypeTable!$Q$2/OFFSET(I2198,0,-4),
IF(I2198&lt;&gt;OFFSET(I2198,-1,0),OFFSET(I2198,-1,0)/OFFSET(I2198,0,-4),""))</f>
        <v/>
      </c>
      <c r="L2198" t="str">
        <f t="shared" ca="1" si="409"/>
        <v>cu</v>
      </c>
      <c r="M2198" t="s">
        <v>81</v>
      </c>
      <c r="N2198" t="s">
        <v>147</v>
      </c>
      <c r="O2198">
        <v>10600</v>
      </c>
      <c r="P2198" t="str">
        <f t="shared" si="413"/>
        <v/>
      </c>
      <c r="Q2198" t="str">
        <f t="shared" ca="1" si="407"/>
        <v>cu</v>
      </c>
      <c r="R2198" t="s">
        <v>81</v>
      </c>
      <c r="S2198" t="s">
        <v>147</v>
      </c>
      <c r="T2198">
        <v>5300</v>
      </c>
      <c r="U2198" t="str">
        <f t="shared" ca="1" si="410"/>
        <v>cu</v>
      </c>
      <c r="V2198" t="str">
        <f t="shared" si="414"/>
        <v>GO</v>
      </c>
      <c r="W2198">
        <f t="shared" si="415"/>
        <v>10600</v>
      </c>
      <c r="X2198" t="str">
        <f t="shared" ca="1" si="416"/>
        <v>cu</v>
      </c>
      <c r="Y2198" t="str">
        <f t="shared" si="417"/>
        <v>GO</v>
      </c>
      <c r="Z2198">
        <f t="shared" si="418"/>
        <v>5300</v>
      </c>
    </row>
    <row r="2199" spans="1:26">
      <c r="A2199" t="str">
        <f t="shared" si="411"/>
        <v>rt7</v>
      </c>
      <c r="B2199" t="str">
        <f t="shared" si="412"/>
        <v>루틴7</v>
      </c>
      <c r="C2199">
        <v>210</v>
      </c>
      <c r="D2199">
        <v>135</v>
      </c>
      <c r="E2199">
        <f t="shared" ca="1" si="408"/>
        <v>18563</v>
      </c>
      <c r="F2199">
        <f ca="1">(60+SUMIF(OFFSET(N2199,-$C2199+1,0,$C2199),"EN",OFFSET(O2199,-$C2199+1,0,$C2199)))*SummonTypeTable!$Q$2</f>
        <v>6126.6666666666661</v>
      </c>
      <c r="G2199" t="str">
        <f ca="1">IF(C2199=1,60*SummonTypeTable!$Q$2-OFFSET(F2199,0,-1),
IF(F2199&lt;&gt;OFFSET(F2199,-1,0),OFFSET(F2199,-1,0)-OFFSET(F2199,0,-1),""))</f>
        <v/>
      </c>
      <c r="H2199" t="str">
        <f ca="1">IF(C2199=1,60*SummonTypeTable!$Q$2/OFFSET(F2199,0,-1),
IF(F2199&lt;&gt;OFFSET(F2199,-1,0),OFFSET(F2199,-1,0)/OFFSET(F2199,0,-1),""))</f>
        <v/>
      </c>
      <c r="I2199">
        <f ca="1">(60+SUMIF(OFFSET(N2199,-$C2199+1,0,$C2199),"EN",OFFSET(O2199,-$C2199+1,0,$C2199))+SUMIF(OFFSET(S2199,-$C2199+1,0,$C2199),"EN",OFFSET(T2199,-$C2199+1,0,$C2199)))*SummonTypeTable!$Q$2</f>
        <v>6126.6666666666661</v>
      </c>
      <c r="J2199" t="str">
        <f ca="1">IF(C2199=1,60*SummonTypeTable!$Q$2-OFFSET(I2199,0,-4),
IF(I2199&lt;&gt;OFFSET(I2199,-1,0),OFFSET(I2199,-1,0)-OFFSET(I2199,0,-4),""))</f>
        <v/>
      </c>
      <c r="K2199" t="str">
        <f ca="1">IF(C2199=1,60*SummonTypeTable!$Q$2/OFFSET(I2199,0,-4),
IF(I2199&lt;&gt;OFFSET(I2199,-1,0),OFFSET(I2199,-1,0)/OFFSET(I2199,0,-4),""))</f>
        <v/>
      </c>
      <c r="L2199" t="str">
        <f t="shared" ca="1" si="409"/>
        <v>cu</v>
      </c>
      <c r="M2199" t="s">
        <v>81</v>
      </c>
      <c r="N2199" t="s">
        <v>147</v>
      </c>
      <c r="O2199">
        <v>10650</v>
      </c>
      <c r="P2199" t="str">
        <f t="shared" si="413"/>
        <v/>
      </c>
      <c r="Q2199" t="str">
        <f t="shared" ca="1" si="407"/>
        <v>cu</v>
      </c>
      <c r="R2199" t="s">
        <v>81</v>
      </c>
      <c r="S2199" t="s">
        <v>147</v>
      </c>
      <c r="T2199">
        <v>5325</v>
      </c>
      <c r="U2199" t="str">
        <f t="shared" ca="1" si="410"/>
        <v>cu</v>
      </c>
      <c r="V2199" t="str">
        <f t="shared" si="414"/>
        <v>GO</v>
      </c>
      <c r="W2199">
        <f t="shared" si="415"/>
        <v>10650</v>
      </c>
      <c r="X2199" t="str">
        <f t="shared" ca="1" si="416"/>
        <v>cu</v>
      </c>
      <c r="Y2199" t="str">
        <f t="shared" si="417"/>
        <v>GO</v>
      </c>
      <c r="Z2199">
        <f t="shared" si="418"/>
        <v>5325</v>
      </c>
    </row>
    <row r="2200" spans="1:26">
      <c r="A2200" t="str">
        <f t="shared" si="411"/>
        <v>rt7</v>
      </c>
      <c r="B2200" t="str">
        <f t="shared" si="412"/>
        <v>루틴7</v>
      </c>
      <c r="C2200">
        <v>211</v>
      </c>
      <c r="D2200">
        <v>289</v>
      </c>
      <c r="E2200">
        <f t="shared" ca="1" si="408"/>
        <v>18852</v>
      </c>
      <c r="F2200">
        <f ca="1">(60+SUMIF(OFFSET(N2200,-$C2200+1,0,$C2200),"EN",OFFSET(O2200,-$C2200+1,0,$C2200)))*SummonTypeTable!$Q$2</f>
        <v>6453.333333333333</v>
      </c>
      <c r="G2200">
        <f ca="1">IF(C2200=1,60*SummonTypeTable!$Q$2-OFFSET(F2200,0,-1),
IF(F2200&lt;&gt;OFFSET(F2200,-1,0),OFFSET(F2200,-1,0)-OFFSET(F2200,0,-1),""))</f>
        <v>-12725.333333333334</v>
      </c>
      <c r="H2200">
        <f ca="1">IF(C2200=1,60*SummonTypeTable!$Q$2/OFFSET(F2200,0,-1),
IF(F2200&lt;&gt;OFFSET(F2200,-1,0),OFFSET(F2200,-1,0)/OFFSET(F2200,0,-1),""))</f>
        <v>0.32498762288704997</v>
      </c>
      <c r="I2200">
        <f ca="1">(60+SUMIF(OFFSET(N2200,-$C2200+1,0,$C2200),"EN",OFFSET(O2200,-$C2200+1,0,$C2200))+SUMIF(OFFSET(S2200,-$C2200+1,0,$C2200),"EN",OFFSET(T2200,-$C2200+1,0,$C2200)))*SummonTypeTable!$Q$2</f>
        <v>6453.333333333333</v>
      </c>
      <c r="J2200">
        <f ca="1">IF(C2200=1,60*SummonTypeTable!$Q$2-OFFSET(I2200,0,-4),
IF(I2200&lt;&gt;OFFSET(I2200,-1,0),OFFSET(I2200,-1,0)-OFFSET(I2200,0,-4),""))</f>
        <v>-12725.333333333334</v>
      </c>
      <c r="K2200">
        <f ca="1">IF(C2200=1,60*SummonTypeTable!$Q$2/OFFSET(I2200,0,-4),
IF(I2200&lt;&gt;OFFSET(I2200,-1,0),OFFSET(I2200,-1,0)/OFFSET(I2200,0,-4),""))</f>
        <v>0.32498762288704997</v>
      </c>
      <c r="L2200" t="str">
        <f t="shared" ca="1" si="409"/>
        <v>cu</v>
      </c>
      <c r="M2200" t="s">
        <v>81</v>
      </c>
      <c r="N2200" t="s">
        <v>146</v>
      </c>
      <c r="O2200">
        <v>490</v>
      </c>
      <c r="P2200" t="str">
        <f t="shared" si="413"/>
        <v>에너지너무많음</v>
      </c>
      <c r="Q2200" t="str">
        <f t="shared" ca="1" si="407"/>
        <v>cu</v>
      </c>
      <c r="R2200" t="s">
        <v>81</v>
      </c>
      <c r="S2200" t="s">
        <v>147</v>
      </c>
      <c r="T2200">
        <v>5350</v>
      </c>
      <c r="U2200" t="str">
        <f t="shared" ca="1" si="410"/>
        <v>cu</v>
      </c>
      <c r="V2200" t="str">
        <f t="shared" si="414"/>
        <v>EN</v>
      </c>
      <c r="W2200">
        <f t="shared" si="415"/>
        <v>490</v>
      </c>
      <c r="X2200" t="str">
        <f t="shared" ca="1" si="416"/>
        <v>cu</v>
      </c>
      <c r="Y2200" t="str">
        <f t="shared" si="417"/>
        <v>GO</v>
      </c>
      <c r="Z2200">
        <f t="shared" si="418"/>
        <v>5350</v>
      </c>
    </row>
    <row r="2201" spans="1:26">
      <c r="A2201" t="str">
        <f t="shared" si="411"/>
        <v>rt7</v>
      </c>
      <c r="B2201" t="str">
        <f t="shared" si="412"/>
        <v>루틴7</v>
      </c>
      <c r="C2201">
        <v>212</v>
      </c>
      <c r="D2201">
        <v>101</v>
      </c>
      <c r="E2201">
        <f t="shared" ca="1" si="408"/>
        <v>18953</v>
      </c>
      <c r="F2201">
        <f ca="1">(60+SUMIF(OFFSET(N2201,-$C2201+1,0,$C2201),"EN",OFFSET(O2201,-$C2201+1,0,$C2201)))*SummonTypeTable!$Q$2</f>
        <v>6453.333333333333</v>
      </c>
      <c r="G2201" t="str">
        <f ca="1">IF(C2201=1,60*SummonTypeTable!$Q$2-OFFSET(F2201,0,-1),
IF(F2201&lt;&gt;OFFSET(F2201,-1,0),OFFSET(F2201,-1,0)-OFFSET(F2201,0,-1),""))</f>
        <v/>
      </c>
      <c r="H2201" t="str">
        <f ca="1">IF(C2201=1,60*SummonTypeTable!$Q$2/OFFSET(F2201,0,-1),
IF(F2201&lt;&gt;OFFSET(F2201,-1,0),OFFSET(F2201,-1,0)/OFFSET(F2201,0,-1),""))</f>
        <v/>
      </c>
      <c r="I2201">
        <f ca="1">(60+SUMIF(OFFSET(N2201,-$C2201+1,0,$C2201),"EN",OFFSET(O2201,-$C2201+1,0,$C2201))+SUMIF(OFFSET(S2201,-$C2201+1,0,$C2201),"EN",OFFSET(T2201,-$C2201+1,0,$C2201)))*SummonTypeTable!$Q$2</f>
        <v>6453.333333333333</v>
      </c>
      <c r="J2201" t="str">
        <f ca="1">IF(C2201=1,60*SummonTypeTable!$Q$2-OFFSET(I2201,0,-4),
IF(I2201&lt;&gt;OFFSET(I2201,-1,0),OFFSET(I2201,-1,0)-OFFSET(I2201,0,-4),""))</f>
        <v/>
      </c>
      <c r="K2201" t="str">
        <f ca="1">IF(C2201=1,60*SummonTypeTable!$Q$2/OFFSET(I2201,0,-4),
IF(I2201&lt;&gt;OFFSET(I2201,-1,0),OFFSET(I2201,-1,0)/OFFSET(I2201,0,-4),""))</f>
        <v/>
      </c>
      <c r="L2201" t="str">
        <f t="shared" ca="1" si="409"/>
        <v>cu</v>
      </c>
      <c r="M2201" t="s">
        <v>81</v>
      </c>
      <c r="N2201" t="s">
        <v>147</v>
      </c>
      <c r="O2201">
        <v>10750</v>
      </c>
      <c r="P2201" t="str">
        <f t="shared" si="413"/>
        <v/>
      </c>
      <c r="Q2201" t="str">
        <f t="shared" ref="Q2201:Q2264" ca="1" si="419">IF(ISBLANK(R2201),"",
VLOOKUP(R2201,OFFSET(INDIRECT("$A:$B"),0,MATCH(R$1&amp;"_Verify",INDIRECT("$1:$1"),0)-1),2,0)
)</f>
        <v>cu</v>
      </c>
      <c r="R2201" t="s">
        <v>81</v>
      </c>
      <c r="S2201" t="s">
        <v>147</v>
      </c>
      <c r="T2201">
        <v>5375</v>
      </c>
      <c r="U2201" t="str">
        <f t="shared" ca="1" si="410"/>
        <v>cu</v>
      </c>
      <c r="V2201" t="str">
        <f t="shared" si="414"/>
        <v>GO</v>
      </c>
      <c r="W2201">
        <f t="shared" si="415"/>
        <v>10750</v>
      </c>
      <c r="X2201" t="str">
        <f t="shared" ca="1" si="416"/>
        <v>cu</v>
      </c>
      <c r="Y2201" t="str">
        <f t="shared" si="417"/>
        <v>GO</v>
      </c>
      <c r="Z2201">
        <f t="shared" si="418"/>
        <v>5375</v>
      </c>
    </row>
    <row r="2202" spans="1:26">
      <c r="A2202" t="str">
        <f t="shared" si="411"/>
        <v>rt7</v>
      </c>
      <c r="B2202" t="str">
        <f t="shared" si="412"/>
        <v>루틴7</v>
      </c>
      <c r="C2202">
        <v>213</v>
      </c>
      <c r="D2202">
        <v>258</v>
      </c>
      <c r="E2202">
        <f t="shared" ca="1" si="408"/>
        <v>19211</v>
      </c>
      <c r="F2202">
        <f ca="1">(60+SUMIF(OFFSET(N2202,-$C2202+1,0,$C2202),"EN",OFFSET(O2202,-$C2202+1,0,$C2202)))*SummonTypeTable!$Q$2</f>
        <v>6453.333333333333</v>
      </c>
      <c r="G2202" t="str">
        <f ca="1">IF(C2202=1,60*SummonTypeTable!$Q$2-OFFSET(F2202,0,-1),
IF(F2202&lt;&gt;OFFSET(F2202,-1,0),OFFSET(F2202,-1,0)-OFFSET(F2202,0,-1),""))</f>
        <v/>
      </c>
      <c r="H2202" t="str">
        <f ca="1">IF(C2202=1,60*SummonTypeTable!$Q$2/OFFSET(F2202,0,-1),
IF(F2202&lt;&gt;OFFSET(F2202,-1,0),OFFSET(F2202,-1,0)/OFFSET(F2202,0,-1),""))</f>
        <v/>
      </c>
      <c r="I2202">
        <f ca="1">(60+SUMIF(OFFSET(N2202,-$C2202+1,0,$C2202),"EN",OFFSET(O2202,-$C2202+1,0,$C2202))+SUMIF(OFFSET(S2202,-$C2202+1,0,$C2202),"EN",OFFSET(T2202,-$C2202+1,0,$C2202)))*SummonTypeTable!$Q$2</f>
        <v>6453.333333333333</v>
      </c>
      <c r="J2202" t="str">
        <f ca="1">IF(C2202=1,60*SummonTypeTable!$Q$2-OFFSET(I2202,0,-4),
IF(I2202&lt;&gt;OFFSET(I2202,-1,0),OFFSET(I2202,-1,0)-OFFSET(I2202,0,-4),""))</f>
        <v/>
      </c>
      <c r="K2202" t="str">
        <f ca="1">IF(C2202=1,60*SummonTypeTable!$Q$2/OFFSET(I2202,0,-4),
IF(I2202&lt;&gt;OFFSET(I2202,-1,0),OFFSET(I2202,-1,0)/OFFSET(I2202,0,-4),""))</f>
        <v/>
      </c>
      <c r="L2202" t="str">
        <f t="shared" ca="1" si="409"/>
        <v>it</v>
      </c>
      <c r="M2202" t="s">
        <v>139</v>
      </c>
      <c r="N2202" t="s">
        <v>158</v>
      </c>
      <c r="O2202">
        <v>3</v>
      </c>
      <c r="P2202" t="str">
        <f t="shared" si="413"/>
        <v/>
      </c>
      <c r="Q2202" t="str">
        <f t="shared" ca="1" si="419"/>
        <v>cu</v>
      </c>
      <c r="R2202" t="s">
        <v>81</v>
      </c>
      <c r="S2202" t="s">
        <v>147</v>
      </c>
      <c r="T2202">
        <v>5400</v>
      </c>
      <c r="U2202" t="str">
        <f t="shared" ca="1" si="410"/>
        <v>it</v>
      </c>
      <c r="V2202" t="str">
        <f t="shared" si="414"/>
        <v>Cash_sEquipGacha</v>
      </c>
      <c r="W2202">
        <f t="shared" si="415"/>
        <v>3</v>
      </c>
      <c r="X2202" t="str">
        <f t="shared" ca="1" si="416"/>
        <v>cu</v>
      </c>
      <c r="Y2202" t="str">
        <f t="shared" si="417"/>
        <v>GO</v>
      </c>
      <c r="Z2202">
        <f t="shared" si="418"/>
        <v>5400</v>
      </c>
    </row>
    <row r="2203" spans="1:26">
      <c r="A2203" t="str">
        <f t="shared" si="411"/>
        <v>rt7</v>
      </c>
      <c r="B2203" t="str">
        <f t="shared" si="412"/>
        <v>루틴7</v>
      </c>
      <c r="C2203">
        <v>214</v>
      </c>
      <c r="D2203">
        <v>513</v>
      </c>
      <c r="E2203">
        <f t="shared" ca="1" si="408"/>
        <v>19724</v>
      </c>
      <c r="F2203">
        <f ca="1">(60+SUMIF(OFFSET(N2203,-$C2203+1,0,$C2203),"EN",OFFSET(O2203,-$C2203+1,0,$C2203)))*SummonTypeTable!$Q$2</f>
        <v>6453.333333333333</v>
      </c>
      <c r="G2203" t="str">
        <f ca="1">IF(C2203=1,60*SummonTypeTable!$Q$2-OFFSET(F2203,0,-1),
IF(F2203&lt;&gt;OFFSET(F2203,-1,0),OFFSET(F2203,-1,0)-OFFSET(F2203,0,-1),""))</f>
        <v/>
      </c>
      <c r="H2203" t="str">
        <f ca="1">IF(C2203=1,60*SummonTypeTable!$Q$2/OFFSET(F2203,0,-1),
IF(F2203&lt;&gt;OFFSET(F2203,-1,0),OFFSET(F2203,-1,0)/OFFSET(F2203,0,-1),""))</f>
        <v/>
      </c>
      <c r="I2203">
        <f ca="1">(60+SUMIF(OFFSET(N2203,-$C2203+1,0,$C2203),"EN",OFFSET(O2203,-$C2203+1,0,$C2203))+SUMIF(OFFSET(S2203,-$C2203+1,0,$C2203),"EN",OFFSET(T2203,-$C2203+1,0,$C2203)))*SummonTypeTable!$Q$2</f>
        <v>6453.333333333333</v>
      </c>
      <c r="J2203" t="str">
        <f ca="1">IF(C2203=1,60*SummonTypeTable!$Q$2-OFFSET(I2203,0,-4),
IF(I2203&lt;&gt;OFFSET(I2203,-1,0),OFFSET(I2203,-1,0)-OFFSET(I2203,0,-4),""))</f>
        <v/>
      </c>
      <c r="K2203" t="str">
        <f ca="1">IF(C2203=1,60*SummonTypeTable!$Q$2/OFFSET(I2203,0,-4),
IF(I2203&lt;&gt;OFFSET(I2203,-1,0),OFFSET(I2203,-1,0)/OFFSET(I2203,0,-4),""))</f>
        <v/>
      </c>
      <c r="L2203" t="str">
        <f t="shared" ca="1" si="409"/>
        <v>cu</v>
      </c>
      <c r="M2203" t="s">
        <v>81</v>
      </c>
      <c r="N2203" t="s">
        <v>153</v>
      </c>
      <c r="O2203">
        <v>36</v>
      </c>
      <c r="P2203" t="str">
        <f t="shared" si="413"/>
        <v/>
      </c>
      <c r="Q2203" t="str">
        <f t="shared" ca="1" si="419"/>
        <v>cu</v>
      </c>
      <c r="R2203" t="s">
        <v>81</v>
      </c>
      <c r="S2203" t="s">
        <v>153</v>
      </c>
      <c r="T2203">
        <v>12</v>
      </c>
      <c r="U2203" t="str">
        <f t="shared" ca="1" si="410"/>
        <v>cu</v>
      </c>
      <c r="V2203" t="str">
        <f t="shared" si="414"/>
        <v>DI</v>
      </c>
      <c r="W2203">
        <f t="shared" si="415"/>
        <v>36</v>
      </c>
      <c r="X2203" t="str">
        <f t="shared" ca="1" si="416"/>
        <v>cu</v>
      </c>
      <c r="Y2203" t="str">
        <f t="shared" si="417"/>
        <v>DI</v>
      </c>
      <c r="Z2203">
        <f t="shared" si="418"/>
        <v>12</v>
      </c>
    </row>
    <row r="2204" spans="1:26">
      <c r="A2204" t="str">
        <f t="shared" si="411"/>
        <v>rt7</v>
      </c>
      <c r="B2204" t="str">
        <f t="shared" si="412"/>
        <v>루틴7</v>
      </c>
      <c r="C2204">
        <v>215</v>
      </c>
      <c r="D2204">
        <v>135</v>
      </c>
      <c r="E2204">
        <f t="shared" ca="1" si="408"/>
        <v>19859</v>
      </c>
      <c r="F2204">
        <f ca="1">(60+SUMIF(OFFSET(N2204,-$C2204+1,0,$C2204),"EN",OFFSET(O2204,-$C2204+1,0,$C2204)))*SummonTypeTable!$Q$2</f>
        <v>6453.333333333333</v>
      </c>
      <c r="G2204" t="str">
        <f ca="1">IF(C2204=1,60*SummonTypeTable!$Q$2-OFFSET(F2204,0,-1),
IF(F2204&lt;&gt;OFFSET(F2204,-1,0),OFFSET(F2204,-1,0)-OFFSET(F2204,0,-1),""))</f>
        <v/>
      </c>
      <c r="H2204" t="str">
        <f ca="1">IF(C2204=1,60*SummonTypeTable!$Q$2/OFFSET(F2204,0,-1),
IF(F2204&lt;&gt;OFFSET(F2204,-1,0),OFFSET(F2204,-1,0)/OFFSET(F2204,0,-1),""))</f>
        <v/>
      </c>
      <c r="I2204">
        <f ca="1">(60+SUMIF(OFFSET(N2204,-$C2204+1,0,$C2204),"EN",OFFSET(O2204,-$C2204+1,0,$C2204))+SUMIF(OFFSET(S2204,-$C2204+1,0,$C2204),"EN",OFFSET(T2204,-$C2204+1,0,$C2204)))*SummonTypeTable!$Q$2</f>
        <v>6453.333333333333</v>
      </c>
      <c r="J2204" t="str">
        <f ca="1">IF(C2204=1,60*SummonTypeTable!$Q$2-OFFSET(I2204,0,-4),
IF(I2204&lt;&gt;OFFSET(I2204,-1,0),OFFSET(I2204,-1,0)-OFFSET(I2204,0,-4),""))</f>
        <v/>
      </c>
      <c r="K2204" t="str">
        <f ca="1">IF(C2204=1,60*SummonTypeTable!$Q$2/OFFSET(I2204,0,-4),
IF(I2204&lt;&gt;OFFSET(I2204,-1,0),OFFSET(I2204,-1,0)/OFFSET(I2204,0,-4),""))</f>
        <v/>
      </c>
      <c r="L2204" t="str">
        <f t="shared" ca="1" si="409"/>
        <v>cu</v>
      </c>
      <c r="M2204" t="s">
        <v>81</v>
      </c>
      <c r="N2204" t="s">
        <v>147</v>
      </c>
      <c r="O2204">
        <v>10900</v>
      </c>
      <c r="P2204" t="str">
        <f t="shared" si="413"/>
        <v/>
      </c>
      <c r="Q2204" t="str">
        <f t="shared" ca="1" si="419"/>
        <v>cu</v>
      </c>
      <c r="R2204" t="s">
        <v>81</v>
      </c>
      <c r="S2204" t="s">
        <v>147</v>
      </c>
      <c r="T2204">
        <v>5450</v>
      </c>
      <c r="U2204" t="str">
        <f t="shared" ca="1" si="410"/>
        <v>cu</v>
      </c>
      <c r="V2204" t="str">
        <f t="shared" si="414"/>
        <v>GO</v>
      </c>
      <c r="W2204">
        <f t="shared" si="415"/>
        <v>10900</v>
      </c>
      <c r="X2204" t="str">
        <f t="shared" ca="1" si="416"/>
        <v>cu</v>
      </c>
      <c r="Y2204" t="str">
        <f t="shared" si="417"/>
        <v>GO</v>
      </c>
      <c r="Z2204">
        <f t="shared" si="418"/>
        <v>5450</v>
      </c>
    </row>
    <row r="2205" spans="1:26">
      <c r="A2205" t="str">
        <f t="shared" si="411"/>
        <v>rt7</v>
      </c>
      <c r="B2205" t="str">
        <f t="shared" si="412"/>
        <v>루틴7</v>
      </c>
      <c r="C2205">
        <v>216</v>
      </c>
      <c r="D2205">
        <v>284</v>
      </c>
      <c r="E2205">
        <f t="shared" ca="1" si="408"/>
        <v>20143</v>
      </c>
      <c r="F2205">
        <f ca="1">(60+SUMIF(OFFSET(N2205,-$C2205+1,0,$C2205),"EN",OFFSET(O2205,-$C2205+1,0,$C2205)))*SummonTypeTable!$Q$2</f>
        <v>6453.333333333333</v>
      </c>
      <c r="G2205" t="str">
        <f ca="1">IF(C2205=1,60*SummonTypeTable!$Q$2-OFFSET(F2205,0,-1),
IF(F2205&lt;&gt;OFFSET(F2205,-1,0),OFFSET(F2205,-1,0)-OFFSET(F2205,0,-1),""))</f>
        <v/>
      </c>
      <c r="H2205" t="str">
        <f ca="1">IF(C2205=1,60*SummonTypeTable!$Q$2/OFFSET(F2205,0,-1),
IF(F2205&lt;&gt;OFFSET(F2205,-1,0),OFFSET(F2205,-1,0)/OFFSET(F2205,0,-1),""))</f>
        <v/>
      </c>
      <c r="I2205">
        <f ca="1">(60+SUMIF(OFFSET(N2205,-$C2205+1,0,$C2205),"EN",OFFSET(O2205,-$C2205+1,0,$C2205))+SUMIF(OFFSET(S2205,-$C2205+1,0,$C2205),"EN",OFFSET(T2205,-$C2205+1,0,$C2205)))*SummonTypeTable!$Q$2</f>
        <v>6453.333333333333</v>
      </c>
      <c r="J2205" t="str">
        <f ca="1">IF(C2205=1,60*SummonTypeTable!$Q$2-OFFSET(I2205,0,-4),
IF(I2205&lt;&gt;OFFSET(I2205,-1,0),OFFSET(I2205,-1,0)-OFFSET(I2205,0,-4),""))</f>
        <v/>
      </c>
      <c r="K2205" t="str">
        <f ca="1">IF(C2205=1,60*SummonTypeTable!$Q$2/OFFSET(I2205,0,-4),
IF(I2205&lt;&gt;OFFSET(I2205,-1,0),OFFSET(I2205,-1,0)/OFFSET(I2205,0,-4),""))</f>
        <v/>
      </c>
      <c r="L2205" t="str">
        <f t="shared" ca="1" si="409"/>
        <v>it</v>
      </c>
      <c r="M2205" t="s">
        <v>139</v>
      </c>
      <c r="N2205" t="s">
        <v>138</v>
      </c>
      <c r="O2205">
        <v>20</v>
      </c>
      <c r="P2205" t="str">
        <f t="shared" si="413"/>
        <v/>
      </c>
      <c r="Q2205" t="str">
        <f t="shared" ca="1" si="419"/>
        <v>cu</v>
      </c>
      <c r="R2205" t="s">
        <v>81</v>
      </c>
      <c r="S2205" t="s">
        <v>147</v>
      </c>
      <c r="T2205">
        <v>5475</v>
      </c>
      <c r="U2205" t="str">
        <f t="shared" ca="1" si="410"/>
        <v>it</v>
      </c>
      <c r="V2205" t="str">
        <f t="shared" si="414"/>
        <v>Cash_sSpellGacha</v>
      </c>
      <c r="W2205">
        <f t="shared" si="415"/>
        <v>20</v>
      </c>
      <c r="X2205" t="str">
        <f t="shared" ca="1" si="416"/>
        <v>cu</v>
      </c>
      <c r="Y2205" t="str">
        <f t="shared" si="417"/>
        <v>GO</v>
      </c>
      <c r="Z2205">
        <f t="shared" si="418"/>
        <v>5475</v>
      </c>
    </row>
    <row r="2206" spans="1:26">
      <c r="A2206" t="str">
        <f t="shared" si="411"/>
        <v>rt7</v>
      </c>
      <c r="B2206" t="str">
        <f t="shared" si="412"/>
        <v>루틴7</v>
      </c>
      <c r="C2206">
        <v>217</v>
      </c>
      <c r="D2206">
        <v>481</v>
      </c>
      <c r="E2206">
        <f t="shared" ref="E2206:E2269" ca="1" si="420">IF(A2206&lt;&gt;OFFSET(A2206,-1,0),D2206,OFFSET(E2206,-1,0)+D2206)</f>
        <v>20624</v>
      </c>
      <c r="F2206">
        <f ca="1">(60+SUMIF(OFFSET(N2206,-$C2206+1,0,$C2206),"EN",OFFSET(O2206,-$C2206+1,0,$C2206)))*SummonTypeTable!$Q$2</f>
        <v>6760</v>
      </c>
      <c r="G2206">
        <f ca="1">IF(C2206=1,60*SummonTypeTable!$Q$2-OFFSET(F2206,0,-1),
IF(F2206&lt;&gt;OFFSET(F2206,-1,0),OFFSET(F2206,-1,0)-OFFSET(F2206,0,-1),""))</f>
        <v>-14170.666666666668</v>
      </c>
      <c r="H2206">
        <f ca="1">IF(C2206=1,60*SummonTypeTable!$Q$2/OFFSET(F2206,0,-1),
IF(F2206&lt;&gt;OFFSET(F2206,-1,0),OFFSET(F2206,-1,0)/OFFSET(F2206,0,-1),""))</f>
        <v>0.31290405999482801</v>
      </c>
      <c r="I2206">
        <f ca="1">(60+SUMIF(OFFSET(N2206,-$C2206+1,0,$C2206),"EN",OFFSET(O2206,-$C2206+1,0,$C2206))+SUMIF(OFFSET(S2206,-$C2206+1,0,$C2206),"EN",OFFSET(T2206,-$C2206+1,0,$C2206)))*SummonTypeTable!$Q$2</f>
        <v>6760</v>
      </c>
      <c r="J2206">
        <f ca="1">IF(C2206=1,60*SummonTypeTable!$Q$2-OFFSET(I2206,0,-4),
IF(I2206&lt;&gt;OFFSET(I2206,-1,0),OFFSET(I2206,-1,0)-OFFSET(I2206,0,-4),""))</f>
        <v>-14170.666666666668</v>
      </c>
      <c r="K2206">
        <f ca="1">IF(C2206=1,60*SummonTypeTable!$Q$2/OFFSET(I2206,0,-4),
IF(I2206&lt;&gt;OFFSET(I2206,-1,0),OFFSET(I2206,-1,0)/OFFSET(I2206,0,-4),""))</f>
        <v>0.31290405999482801</v>
      </c>
      <c r="L2206" t="str">
        <f t="shared" ca="1" si="409"/>
        <v>cu</v>
      </c>
      <c r="M2206" t="s">
        <v>81</v>
      </c>
      <c r="N2206" t="s">
        <v>146</v>
      </c>
      <c r="O2206">
        <v>460</v>
      </c>
      <c r="P2206" t="str">
        <f t="shared" si="413"/>
        <v>에너지너무많음</v>
      </c>
      <c r="Q2206" t="str">
        <f t="shared" ca="1" si="419"/>
        <v>cu</v>
      </c>
      <c r="R2206" t="s">
        <v>81</v>
      </c>
      <c r="S2206" t="s">
        <v>147</v>
      </c>
      <c r="T2206">
        <v>5500</v>
      </c>
      <c r="U2206" t="str">
        <f t="shared" ca="1" si="410"/>
        <v>cu</v>
      </c>
      <c r="V2206" t="str">
        <f t="shared" si="414"/>
        <v>EN</v>
      </c>
      <c r="W2206">
        <f t="shared" si="415"/>
        <v>460</v>
      </c>
      <c r="X2206" t="str">
        <f t="shared" ca="1" si="416"/>
        <v>cu</v>
      </c>
      <c r="Y2206" t="str">
        <f t="shared" si="417"/>
        <v>GO</v>
      </c>
      <c r="Z2206">
        <f t="shared" si="418"/>
        <v>5500</v>
      </c>
    </row>
    <row r="2207" spans="1:26">
      <c r="A2207" t="str">
        <f t="shared" si="411"/>
        <v>rt7</v>
      </c>
      <c r="B2207" t="str">
        <f t="shared" si="412"/>
        <v>루틴7</v>
      </c>
      <c r="C2207">
        <v>218</v>
      </c>
      <c r="D2207">
        <v>87</v>
      </c>
      <c r="E2207">
        <f t="shared" ca="1" si="420"/>
        <v>20711</v>
      </c>
      <c r="F2207">
        <f ca="1">(60+SUMIF(OFFSET(N2207,-$C2207+1,0,$C2207),"EN",OFFSET(O2207,-$C2207+1,0,$C2207)))*SummonTypeTable!$Q$2</f>
        <v>6760</v>
      </c>
      <c r="G2207" t="str">
        <f ca="1">IF(C2207=1,60*SummonTypeTable!$Q$2-OFFSET(F2207,0,-1),
IF(F2207&lt;&gt;OFFSET(F2207,-1,0),OFFSET(F2207,-1,0)-OFFSET(F2207,0,-1),""))</f>
        <v/>
      </c>
      <c r="H2207" t="str">
        <f ca="1">IF(C2207=1,60*SummonTypeTable!$Q$2/OFFSET(F2207,0,-1),
IF(F2207&lt;&gt;OFFSET(F2207,-1,0),OFFSET(F2207,-1,0)/OFFSET(F2207,0,-1),""))</f>
        <v/>
      </c>
      <c r="I2207">
        <f ca="1">(60+SUMIF(OFFSET(N2207,-$C2207+1,0,$C2207),"EN",OFFSET(O2207,-$C2207+1,0,$C2207))+SUMIF(OFFSET(S2207,-$C2207+1,0,$C2207),"EN",OFFSET(T2207,-$C2207+1,0,$C2207)))*SummonTypeTable!$Q$2</f>
        <v>6760</v>
      </c>
      <c r="J2207" t="str">
        <f ca="1">IF(C2207=1,60*SummonTypeTable!$Q$2-OFFSET(I2207,0,-4),
IF(I2207&lt;&gt;OFFSET(I2207,-1,0),OFFSET(I2207,-1,0)-OFFSET(I2207,0,-4),""))</f>
        <v/>
      </c>
      <c r="K2207" t="str">
        <f ca="1">IF(C2207=1,60*SummonTypeTable!$Q$2/OFFSET(I2207,0,-4),
IF(I2207&lt;&gt;OFFSET(I2207,-1,0),OFFSET(I2207,-1,0)/OFFSET(I2207,0,-4),""))</f>
        <v/>
      </c>
      <c r="L2207" t="str">
        <f t="shared" ca="1" si="409"/>
        <v>it</v>
      </c>
      <c r="M2207" t="s">
        <v>139</v>
      </c>
      <c r="N2207" t="s">
        <v>140</v>
      </c>
      <c r="O2207">
        <v>1</v>
      </c>
      <c r="P2207" t="str">
        <f t="shared" si="413"/>
        <v/>
      </c>
      <c r="Q2207" t="str">
        <f t="shared" ca="1" si="419"/>
        <v>cu</v>
      </c>
      <c r="R2207" t="s">
        <v>81</v>
      </c>
      <c r="S2207" t="s">
        <v>147</v>
      </c>
      <c r="T2207">
        <v>5525</v>
      </c>
      <c r="U2207" t="str">
        <f t="shared" ca="1" si="410"/>
        <v>it</v>
      </c>
      <c r="V2207" t="str">
        <f t="shared" si="414"/>
        <v>Cash_sCharacterGacha</v>
      </c>
      <c r="W2207">
        <f t="shared" si="415"/>
        <v>1</v>
      </c>
      <c r="X2207" t="str">
        <f t="shared" ca="1" si="416"/>
        <v>cu</v>
      </c>
      <c r="Y2207" t="str">
        <f t="shared" si="417"/>
        <v>GO</v>
      </c>
      <c r="Z2207">
        <f t="shared" si="418"/>
        <v>5525</v>
      </c>
    </row>
    <row r="2208" spans="1:26">
      <c r="A2208" t="str">
        <f t="shared" si="411"/>
        <v>rt7</v>
      </c>
      <c r="B2208" t="str">
        <f t="shared" si="412"/>
        <v>루틴7</v>
      </c>
      <c r="C2208">
        <v>219</v>
      </c>
      <c r="D2208">
        <v>247</v>
      </c>
      <c r="E2208">
        <f t="shared" ca="1" si="420"/>
        <v>20958</v>
      </c>
      <c r="F2208">
        <f ca="1">(60+SUMIF(OFFSET(N2208,-$C2208+1,0,$C2208),"EN",OFFSET(O2208,-$C2208+1,0,$C2208)))*SummonTypeTable!$Q$2</f>
        <v>6760</v>
      </c>
      <c r="G2208" t="str">
        <f ca="1">IF(C2208=1,60*SummonTypeTable!$Q$2-OFFSET(F2208,0,-1),
IF(F2208&lt;&gt;OFFSET(F2208,-1,0),OFFSET(F2208,-1,0)-OFFSET(F2208,0,-1),""))</f>
        <v/>
      </c>
      <c r="H2208" t="str">
        <f ca="1">IF(C2208=1,60*SummonTypeTable!$Q$2/OFFSET(F2208,0,-1),
IF(F2208&lt;&gt;OFFSET(F2208,-1,0),OFFSET(F2208,-1,0)/OFFSET(F2208,0,-1),""))</f>
        <v/>
      </c>
      <c r="I2208">
        <f ca="1">(60+SUMIF(OFFSET(N2208,-$C2208+1,0,$C2208),"EN",OFFSET(O2208,-$C2208+1,0,$C2208))+SUMIF(OFFSET(S2208,-$C2208+1,0,$C2208),"EN",OFFSET(T2208,-$C2208+1,0,$C2208)))*SummonTypeTable!$Q$2</f>
        <v>6760</v>
      </c>
      <c r="J2208" t="str">
        <f ca="1">IF(C2208=1,60*SummonTypeTable!$Q$2-OFFSET(I2208,0,-4),
IF(I2208&lt;&gt;OFFSET(I2208,-1,0),OFFSET(I2208,-1,0)-OFFSET(I2208,0,-4),""))</f>
        <v/>
      </c>
      <c r="K2208" t="str">
        <f ca="1">IF(C2208=1,60*SummonTypeTable!$Q$2/OFFSET(I2208,0,-4),
IF(I2208&lt;&gt;OFFSET(I2208,-1,0),OFFSET(I2208,-1,0)/OFFSET(I2208,0,-4),""))</f>
        <v/>
      </c>
      <c r="L2208" t="str">
        <f t="shared" ca="1" si="409"/>
        <v>cu</v>
      </c>
      <c r="M2208" t="s">
        <v>81</v>
      </c>
      <c r="N2208" t="s">
        <v>147</v>
      </c>
      <c r="O2208">
        <v>11100</v>
      </c>
      <c r="P2208" t="str">
        <f t="shared" si="413"/>
        <v/>
      </c>
      <c r="Q2208" t="str">
        <f t="shared" ca="1" si="419"/>
        <v>cu</v>
      </c>
      <c r="R2208" t="s">
        <v>81</v>
      </c>
      <c r="S2208" t="s">
        <v>147</v>
      </c>
      <c r="T2208">
        <v>5550</v>
      </c>
      <c r="U2208" t="str">
        <f t="shared" ca="1" si="410"/>
        <v>cu</v>
      </c>
      <c r="V2208" t="str">
        <f t="shared" si="414"/>
        <v>GO</v>
      </c>
      <c r="W2208">
        <f t="shared" si="415"/>
        <v>11100</v>
      </c>
      <c r="X2208" t="str">
        <f t="shared" ca="1" si="416"/>
        <v>cu</v>
      </c>
      <c r="Y2208" t="str">
        <f t="shared" si="417"/>
        <v>GO</v>
      </c>
      <c r="Z2208">
        <f t="shared" si="418"/>
        <v>5550</v>
      </c>
    </row>
    <row r="2209" spans="1:26">
      <c r="A2209" t="str">
        <f t="shared" si="411"/>
        <v>rt7</v>
      </c>
      <c r="B2209" t="str">
        <f t="shared" si="412"/>
        <v>루틴7</v>
      </c>
      <c r="C2209">
        <v>220</v>
      </c>
      <c r="D2209">
        <v>594</v>
      </c>
      <c r="E2209">
        <f t="shared" ca="1" si="420"/>
        <v>21552</v>
      </c>
      <c r="F2209">
        <f ca="1">(60+SUMIF(OFFSET(N2209,-$C2209+1,0,$C2209),"EN",OFFSET(O2209,-$C2209+1,0,$C2209)))*SummonTypeTable!$Q$2</f>
        <v>7090</v>
      </c>
      <c r="G2209">
        <f ca="1">IF(C2209=1,60*SummonTypeTable!$Q$2-OFFSET(F2209,0,-1),
IF(F2209&lt;&gt;OFFSET(F2209,-1,0),OFFSET(F2209,-1,0)-OFFSET(F2209,0,-1),""))</f>
        <v>-14792</v>
      </c>
      <c r="H2209">
        <f ca="1">IF(C2209=1,60*SummonTypeTable!$Q$2/OFFSET(F2209,0,-1),
IF(F2209&lt;&gt;OFFSET(F2209,-1,0),OFFSET(F2209,-1,0)/OFFSET(F2209,0,-1),""))</f>
        <v>0.31365998515219007</v>
      </c>
      <c r="I2209">
        <f ca="1">(60+SUMIF(OFFSET(N2209,-$C2209+1,0,$C2209),"EN",OFFSET(O2209,-$C2209+1,0,$C2209))+SUMIF(OFFSET(S2209,-$C2209+1,0,$C2209),"EN",OFFSET(T2209,-$C2209+1,0,$C2209)))*SummonTypeTable!$Q$2</f>
        <v>7090</v>
      </c>
      <c r="J2209">
        <f ca="1">IF(C2209=1,60*SummonTypeTable!$Q$2-OFFSET(I2209,0,-4),
IF(I2209&lt;&gt;OFFSET(I2209,-1,0),OFFSET(I2209,-1,0)-OFFSET(I2209,0,-4),""))</f>
        <v>-14792</v>
      </c>
      <c r="K2209">
        <f ca="1">IF(C2209=1,60*SummonTypeTable!$Q$2/OFFSET(I2209,0,-4),
IF(I2209&lt;&gt;OFFSET(I2209,-1,0),OFFSET(I2209,-1,0)/OFFSET(I2209,0,-4),""))</f>
        <v>0.31365998515219007</v>
      </c>
      <c r="L2209" t="str">
        <f t="shared" ca="1" si="409"/>
        <v>cu</v>
      </c>
      <c r="M2209" t="s">
        <v>81</v>
      </c>
      <c r="N2209" t="s">
        <v>146</v>
      </c>
      <c r="O2209">
        <v>495</v>
      </c>
      <c r="P2209" t="str">
        <f t="shared" si="413"/>
        <v>에너지너무많음</v>
      </c>
      <c r="Q2209" t="str">
        <f t="shared" ca="1" si="419"/>
        <v>cu</v>
      </c>
      <c r="R2209" t="s">
        <v>81</v>
      </c>
      <c r="S2209" t="s">
        <v>147</v>
      </c>
      <c r="T2209">
        <v>5575</v>
      </c>
      <c r="U2209" t="str">
        <f t="shared" ca="1" si="410"/>
        <v>cu</v>
      </c>
      <c r="V2209" t="str">
        <f t="shared" si="414"/>
        <v>EN</v>
      </c>
      <c r="W2209">
        <f t="shared" si="415"/>
        <v>495</v>
      </c>
      <c r="X2209" t="str">
        <f t="shared" ca="1" si="416"/>
        <v>cu</v>
      </c>
      <c r="Y2209" t="str">
        <f t="shared" si="417"/>
        <v>GO</v>
      </c>
      <c r="Z2209">
        <f t="shared" si="418"/>
        <v>5575</v>
      </c>
    </row>
    <row r="2210" spans="1:26">
      <c r="A2210" t="str">
        <f t="shared" si="411"/>
        <v>rt7</v>
      </c>
      <c r="B2210" t="str">
        <f t="shared" si="412"/>
        <v>루틴7</v>
      </c>
      <c r="C2210">
        <v>221</v>
      </c>
      <c r="D2210">
        <v>120</v>
      </c>
      <c r="E2210">
        <f t="shared" ca="1" si="420"/>
        <v>21672</v>
      </c>
      <c r="F2210">
        <f ca="1">(60+SUMIF(OFFSET(N2210,-$C2210+1,0,$C2210),"EN",OFFSET(O2210,-$C2210+1,0,$C2210)))*SummonTypeTable!$Q$2</f>
        <v>7090</v>
      </c>
      <c r="G2210" t="str">
        <f ca="1">IF(C2210=1,60*SummonTypeTable!$Q$2-OFFSET(F2210,0,-1),
IF(F2210&lt;&gt;OFFSET(F2210,-1,0),OFFSET(F2210,-1,0)-OFFSET(F2210,0,-1),""))</f>
        <v/>
      </c>
      <c r="H2210" t="str">
        <f ca="1">IF(C2210=1,60*SummonTypeTable!$Q$2/OFFSET(F2210,0,-1),
IF(F2210&lt;&gt;OFFSET(F2210,-1,0),OFFSET(F2210,-1,0)/OFFSET(F2210,0,-1),""))</f>
        <v/>
      </c>
      <c r="I2210">
        <f ca="1">(60+SUMIF(OFFSET(N2210,-$C2210+1,0,$C2210),"EN",OFFSET(O2210,-$C2210+1,0,$C2210))+SUMIF(OFFSET(S2210,-$C2210+1,0,$C2210),"EN",OFFSET(T2210,-$C2210+1,0,$C2210)))*SummonTypeTable!$Q$2</f>
        <v>7090</v>
      </c>
      <c r="J2210" t="str">
        <f ca="1">IF(C2210=1,60*SummonTypeTable!$Q$2-OFFSET(I2210,0,-4),
IF(I2210&lt;&gt;OFFSET(I2210,-1,0),OFFSET(I2210,-1,0)-OFFSET(I2210,0,-4),""))</f>
        <v/>
      </c>
      <c r="K2210" t="str">
        <f ca="1">IF(C2210=1,60*SummonTypeTable!$Q$2/OFFSET(I2210,0,-4),
IF(I2210&lt;&gt;OFFSET(I2210,-1,0),OFFSET(I2210,-1,0)/OFFSET(I2210,0,-4),""))</f>
        <v/>
      </c>
      <c r="L2210" t="str">
        <f t="shared" ca="1" si="409"/>
        <v>it</v>
      </c>
      <c r="M2210" t="s">
        <v>139</v>
      </c>
      <c r="N2210" t="s">
        <v>158</v>
      </c>
      <c r="O2210">
        <v>2</v>
      </c>
      <c r="P2210" t="str">
        <f t="shared" si="413"/>
        <v/>
      </c>
      <c r="Q2210" t="str">
        <f t="shared" ca="1" si="419"/>
        <v>cu</v>
      </c>
      <c r="R2210" t="s">
        <v>81</v>
      </c>
      <c r="S2210" t="s">
        <v>147</v>
      </c>
      <c r="T2210">
        <v>5600</v>
      </c>
      <c r="U2210" t="str">
        <f t="shared" ca="1" si="410"/>
        <v>it</v>
      </c>
      <c r="V2210" t="str">
        <f t="shared" si="414"/>
        <v>Cash_sEquipGacha</v>
      </c>
      <c r="W2210">
        <f t="shared" si="415"/>
        <v>2</v>
      </c>
      <c r="X2210" t="str">
        <f t="shared" ca="1" si="416"/>
        <v>cu</v>
      </c>
      <c r="Y2210" t="str">
        <f t="shared" si="417"/>
        <v>GO</v>
      </c>
      <c r="Z2210">
        <f t="shared" si="418"/>
        <v>5600</v>
      </c>
    </row>
    <row r="2211" spans="1:26">
      <c r="A2211" t="str">
        <f t="shared" si="411"/>
        <v>rt7</v>
      </c>
      <c r="B2211" t="str">
        <f t="shared" si="412"/>
        <v>루틴7</v>
      </c>
      <c r="C2211">
        <v>222</v>
      </c>
      <c r="D2211">
        <v>250</v>
      </c>
      <c r="E2211">
        <f t="shared" ca="1" si="420"/>
        <v>21922</v>
      </c>
      <c r="F2211">
        <f ca="1">(60+SUMIF(OFFSET(N2211,-$C2211+1,0,$C2211),"EN",OFFSET(O2211,-$C2211+1,0,$C2211)))*SummonTypeTable!$Q$2</f>
        <v>7090</v>
      </c>
      <c r="G2211" t="str">
        <f ca="1">IF(C2211=1,60*SummonTypeTable!$Q$2-OFFSET(F2211,0,-1),
IF(F2211&lt;&gt;OFFSET(F2211,-1,0),OFFSET(F2211,-1,0)-OFFSET(F2211,0,-1),""))</f>
        <v/>
      </c>
      <c r="H2211" t="str">
        <f ca="1">IF(C2211=1,60*SummonTypeTable!$Q$2/OFFSET(F2211,0,-1),
IF(F2211&lt;&gt;OFFSET(F2211,-1,0),OFFSET(F2211,-1,0)/OFFSET(F2211,0,-1),""))</f>
        <v/>
      </c>
      <c r="I2211">
        <f ca="1">(60+SUMIF(OFFSET(N2211,-$C2211+1,0,$C2211),"EN",OFFSET(O2211,-$C2211+1,0,$C2211))+SUMIF(OFFSET(S2211,-$C2211+1,0,$C2211),"EN",OFFSET(T2211,-$C2211+1,0,$C2211)))*SummonTypeTable!$Q$2</f>
        <v>7090</v>
      </c>
      <c r="J2211" t="str">
        <f ca="1">IF(C2211=1,60*SummonTypeTable!$Q$2-OFFSET(I2211,0,-4),
IF(I2211&lt;&gt;OFFSET(I2211,-1,0),OFFSET(I2211,-1,0)-OFFSET(I2211,0,-4),""))</f>
        <v/>
      </c>
      <c r="K2211" t="str">
        <f ca="1">IF(C2211=1,60*SummonTypeTable!$Q$2/OFFSET(I2211,0,-4),
IF(I2211&lt;&gt;OFFSET(I2211,-1,0),OFFSET(I2211,-1,0)/OFFSET(I2211,0,-4),""))</f>
        <v/>
      </c>
      <c r="L2211" t="str">
        <f t="shared" ca="1" si="409"/>
        <v>cu</v>
      </c>
      <c r="M2211" t="s">
        <v>81</v>
      </c>
      <c r="N2211" t="s">
        <v>147</v>
      </c>
      <c r="O2211">
        <v>11250</v>
      </c>
      <c r="P2211" t="str">
        <f t="shared" si="413"/>
        <v/>
      </c>
      <c r="Q2211" t="str">
        <f t="shared" ca="1" si="419"/>
        <v>cu</v>
      </c>
      <c r="R2211" t="s">
        <v>81</v>
      </c>
      <c r="S2211" t="s">
        <v>147</v>
      </c>
      <c r="T2211">
        <v>5625</v>
      </c>
      <c r="U2211" t="str">
        <f t="shared" ca="1" si="410"/>
        <v>cu</v>
      </c>
      <c r="V2211" t="str">
        <f t="shared" si="414"/>
        <v>GO</v>
      </c>
      <c r="W2211">
        <f t="shared" si="415"/>
        <v>11250</v>
      </c>
      <c r="X2211" t="str">
        <f t="shared" ca="1" si="416"/>
        <v>cu</v>
      </c>
      <c r="Y2211" t="str">
        <f t="shared" si="417"/>
        <v>GO</v>
      </c>
      <c r="Z2211">
        <f t="shared" si="418"/>
        <v>5625</v>
      </c>
    </row>
    <row r="2212" spans="1:26">
      <c r="A2212" t="str">
        <f t="shared" si="411"/>
        <v>rt7</v>
      </c>
      <c r="B2212" t="str">
        <f t="shared" si="412"/>
        <v>루틴7</v>
      </c>
      <c r="C2212">
        <v>223</v>
      </c>
      <c r="D2212">
        <v>586</v>
      </c>
      <c r="E2212">
        <f t="shared" ca="1" si="420"/>
        <v>22508</v>
      </c>
      <c r="F2212">
        <f ca="1">(60+SUMIF(OFFSET(N2212,-$C2212+1,0,$C2212),"EN",OFFSET(O2212,-$C2212+1,0,$C2212)))*SummonTypeTable!$Q$2</f>
        <v>7443.333333333333</v>
      </c>
      <c r="G2212">
        <f ca="1">IF(C2212=1,60*SummonTypeTable!$Q$2-OFFSET(F2212,0,-1),
IF(F2212&lt;&gt;OFFSET(F2212,-1,0),OFFSET(F2212,-1,0)-OFFSET(F2212,0,-1),""))</f>
        <v>-15418</v>
      </c>
      <c r="H2212">
        <f ca="1">IF(C2212=1,60*SummonTypeTable!$Q$2/OFFSET(F2212,0,-1),
IF(F2212&lt;&gt;OFFSET(F2212,-1,0),OFFSET(F2212,-1,0)/OFFSET(F2212,0,-1),""))</f>
        <v>0.31499911142704817</v>
      </c>
      <c r="I2212">
        <f ca="1">(60+SUMIF(OFFSET(N2212,-$C2212+1,0,$C2212),"EN",OFFSET(O2212,-$C2212+1,0,$C2212))+SUMIF(OFFSET(S2212,-$C2212+1,0,$C2212),"EN",OFFSET(T2212,-$C2212+1,0,$C2212)))*SummonTypeTable!$Q$2</f>
        <v>7443.333333333333</v>
      </c>
      <c r="J2212">
        <f ca="1">IF(C2212=1,60*SummonTypeTable!$Q$2-OFFSET(I2212,0,-4),
IF(I2212&lt;&gt;OFFSET(I2212,-1,0),OFFSET(I2212,-1,0)-OFFSET(I2212,0,-4),""))</f>
        <v>-15418</v>
      </c>
      <c r="K2212">
        <f ca="1">IF(C2212=1,60*SummonTypeTable!$Q$2/OFFSET(I2212,0,-4),
IF(I2212&lt;&gt;OFFSET(I2212,-1,0),OFFSET(I2212,-1,0)/OFFSET(I2212,0,-4),""))</f>
        <v>0.31499911142704817</v>
      </c>
      <c r="L2212" t="str">
        <f t="shared" ca="1" si="409"/>
        <v>cu</v>
      </c>
      <c r="M2212" t="s">
        <v>81</v>
      </c>
      <c r="N2212" t="s">
        <v>146</v>
      </c>
      <c r="O2212">
        <v>530</v>
      </c>
      <c r="P2212" t="str">
        <f t="shared" si="413"/>
        <v>에너지너무많음</v>
      </c>
      <c r="Q2212" t="str">
        <f t="shared" ca="1" si="419"/>
        <v>cu</v>
      </c>
      <c r="R2212" t="s">
        <v>81</v>
      </c>
      <c r="S2212" t="s">
        <v>147</v>
      </c>
      <c r="T2212">
        <v>5650</v>
      </c>
      <c r="U2212" t="str">
        <f t="shared" ca="1" si="410"/>
        <v>cu</v>
      </c>
      <c r="V2212" t="str">
        <f t="shared" si="414"/>
        <v>EN</v>
      </c>
      <c r="W2212">
        <f t="shared" si="415"/>
        <v>530</v>
      </c>
      <c r="X2212" t="str">
        <f t="shared" ca="1" si="416"/>
        <v>cu</v>
      </c>
      <c r="Y2212" t="str">
        <f t="shared" si="417"/>
        <v>GO</v>
      </c>
      <c r="Z2212">
        <f t="shared" si="418"/>
        <v>5650</v>
      </c>
    </row>
    <row r="2213" spans="1:26">
      <c r="A2213" t="str">
        <f t="shared" si="411"/>
        <v>rt7</v>
      </c>
      <c r="B2213" t="str">
        <f t="shared" si="412"/>
        <v>루틴7</v>
      </c>
      <c r="C2213">
        <v>224</v>
      </c>
      <c r="D2213">
        <v>136</v>
      </c>
      <c r="E2213">
        <f t="shared" ca="1" si="420"/>
        <v>22644</v>
      </c>
      <c r="F2213">
        <f ca="1">(60+SUMIF(OFFSET(N2213,-$C2213+1,0,$C2213),"EN",OFFSET(O2213,-$C2213+1,0,$C2213)))*SummonTypeTable!$Q$2</f>
        <v>7443.333333333333</v>
      </c>
      <c r="G2213" t="str">
        <f ca="1">IF(C2213=1,60*SummonTypeTable!$Q$2-OFFSET(F2213,0,-1),
IF(F2213&lt;&gt;OFFSET(F2213,-1,0),OFFSET(F2213,-1,0)-OFFSET(F2213,0,-1),""))</f>
        <v/>
      </c>
      <c r="H2213" t="str">
        <f ca="1">IF(C2213=1,60*SummonTypeTable!$Q$2/OFFSET(F2213,0,-1),
IF(F2213&lt;&gt;OFFSET(F2213,-1,0),OFFSET(F2213,-1,0)/OFFSET(F2213,0,-1),""))</f>
        <v/>
      </c>
      <c r="I2213">
        <f ca="1">(60+SUMIF(OFFSET(N2213,-$C2213+1,0,$C2213),"EN",OFFSET(O2213,-$C2213+1,0,$C2213))+SUMIF(OFFSET(S2213,-$C2213+1,0,$C2213),"EN",OFFSET(T2213,-$C2213+1,0,$C2213)))*SummonTypeTable!$Q$2</f>
        <v>7443.333333333333</v>
      </c>
      <c r="J2213" t="str">
        <f ca="1">IF(C2213=1,60*SummonTypeTable!$Q$2-OFFSET(I2213,0,-4),
IF(I2213&lt;&gt;OFFSET(I2213,-1,0),OFFSET(I2213,-1,0)-OFFSET(I2213,0,-4),""))</f>
        <v/>
      </c>
      <c r="K2213" t="str">
        <f ca="1">IF(C2213=1,60*SummonTypeTable!$Q$2/OFFSET(I2213,0,-4),
IF(I2213&lt;&gt;OFFSET(I2213,-1,0),OFFSET(I2213,-1,0)/OFFSET(I2213,0,-4),""))</f>
        <v/>
      </c>
      <c r="L2213" t="str">
        <f t="shared" ref="L2213:L2276" ca="1" si="421">IF(ISBLANK(M2213),"",
VLOOKUP(M2213,OFFSET(INDIRECT("$A:$B"),0,MATCH(M$1&amp;"_Verify",INDIRECT("$1:$1"),0)-1),2,0)
)</f>
        <v>it</v>
      </c>
      <c r="M2213" t="s">
        <v>139</v>
      </c>
      <c r="N2213" t="s">
        <v>140</v>
      </c>
      <c r="O2213">
        <v>2</v>
      </c>
      <c r="P2213" t="str">
        <f t="shared" si="413"/>
        <v/>
      </c>
      <c r="Q2213" t="str">
        <f t="shared" ca="1" si="419"/>
        <v>cu</v>
      </c>
      <c r="R2213" t="s">
        <v>81</v>
      </c>
      <c r="S2213" t="s">
        <v>147</v>
      </c>
      <c r="T2213">
        <v>5675</v>
      </c>
      <c r="U2213" t="str">
        <f t="shared" ca="1" si="410"/>
        <v>it</v>
      </c>
      <c r="V2213" t="str">
        <f t="shared" si="414"/>
        <v>Cash_sCharacterGacha</v>
      </c>
      <c r="W2213">
        <f t="shared" si="415"/>
        <v>2</v>
      </c>
      <c r="X2213" t="str">
        <f t="shared" ca="1" si="416"/>
        <v>cu</v>
      </c>
      <c r="Y2213" t="str">
        <f t="shared" si="417"/>
        <v>GO</v>
      </c>
      <c r="Z2213">
        <f t="shared" si="418"/>
        <v>5675</v>
      </c>
    </row>
    <row r="2214" spans="1:26">
      <c r="A2214" t="str">
        <f t="shared" si="411"/>
        <v>rt7</v>
      </c>
      <c r="B2214" t="str">
        <f t="shared" si="412"/>
        <v>루틴7</v>
      </c>
      <c r="C2214">
        <v>225</v>
      </c>
      <c r="D2214">
        <v>158</v>
      </c>
      <c r="E2214">
        <f t="shared" ca="1" si="420"/>
        <v>22802</v>
      </c>
      <c r="F2214">
        <f ca="1">(60+SUMIF(OFFSET(N2214,-$C2214+1,0,$C2214),"EN",OFFSET(O2214,-$C2214+1,0,$C2214)))*SummonTypeTable!$Q$2</f>
        <v>7443.333333333333</v>
      </c>
      <c r="G2214" t="str">
        <f ca="1">IF(C2214=1,60*SummonTypeTable!$Q$2-OFFSET(F2214,0,-1),
IF(F2214&lt;&gt;OFFSET(F2214,-1,0),OFFSET(F2214,-1,0)-OFFSET(F2214,0,-1),""))</f>
        <v/>
      </c>
      <c r="H2214" t="str">
        <f ca="1">IF(C2214=1,60*SummonTypeTable!$Q$2/OFFSET(F2214,0,-1),
IF(F2214&lt;&gt;OFFSET(F2214,-1,0),OFFSET(F2214,-1,0)/OFFSET(F2214,0,-1),""))</f>
        <v/>
      </c>
      <c r="I2214">
        <f ca="1">(60+SUMIF(OFFSET(N2214,-$C2214+1,0,$C2214),"EN",OFFSET(O2214,-$C2214+1,0,$C2214))+SUMIF(OFFSET(S2214,-$C2214+1,0,$C2214),"EN",OFFSET(T2214,-$C2214+1,0,$C2214)))*SummonTypeTable!$Q$2</f>
        <v>7443.333333333333</v>
      </c>
      <c r="J2214" t="str">
        <f ca="1">IF(C2214=1,60*SummonTypeTable!$Q$2-OFFSET(I2214,0,-4),
IF(I2214&lt;&gt;OFFSET(I2214,-1,0),OFFSET(I2214,-1,0)-OFFSET(I2214,0,-4),""))</f>
        <v/>
      </c>
      <c r="K2214" t="str">
        <f ca="1">IF(C2214=1,60*SummonTypeTable!$Q$2/OFFSET(I2214,0,-4),
IF(I2214&lt;&gt;OFFSET(I2214,-1,0),OFFSET(I2214,-1,0)/OFFSET(I2214,0,-4),""))</f>
        <v/>
      </c>
      <c r="L2214" t="str">
        <f t="shared" ca="1" si="421"/>
        <v>cu</v>
      </c>
      <c r="M2214" t="s">
        <v>81</v>
      </c>
      <c r="N2214" t="s">
        <v>147</v>
      </c>
      <c r="O2214">
        <v>11400</v>
      </c>
      <c r="P2214" t="str">
        <f t="shared" si="413"/>
        <v/>
      </c>
      <c r="Q2214" t="str">
        <f t="shared" ca="1" si="419"/>
        <v>cu</v>
      </c>
      <c r="R2214" t="s">
        <v>81</v>
      </c>
      <c r="S2214" t="s">
        <v>147</v>
      </c>
      <c r="T2214">
        <v>5700</v>
      </c>
      <c r="U2214" t="str">
        <f t="shared" ca="1" si="410"/>
        <v>cu</v>
      </c>
      <c r="V2214" t="str">
        <f t="shared" si="414"/>
        <v>GO</v>
      </c>
      <c r="W2214">
        <f t="shared" si="415"/>
        <v>11400</v>
      </c>
      <c r="X2214" t="str">
        <f t="shared" ca="1" si="416"/>
        <v>cu</v>
      </c>
      <c r="Y2214" t="str">
        <f t="shared" si="417"/>
        <v>GO</v>
      </c>
      <c r="Z2214">
        <f t="shared" si="418"/>
        <v>5700</v>
      </c>
    </row>
    <row r="2215" spans="1:26">
      <c r="A2215" t="str">
        <f t="shared" si="411"/>
        <v>rt7</v>
      </c>
      <c r="B2215" t="str">
        <f t="shared" si="412"/>
        <v>루틴7</v>
      </c>
      <c r="C2215">
        <v>226</v>
      </c>
      <c r="D2215">
        <v>174</v>
      </c>
      <c r="E2215">
        <f t="shared" ca="1" si="420"/>
        <v>22976</v>
      </c>
      <c r="F2215">
        <f ca="1">(60+SUMIF(OFFSET(N2215,-$C2215+1,0,$C2215),"EN",OFFSET(O2215,-$C2215+1,0,$C2215)))*SummonTypeTable!$Q$2</f>
        <v>7443.333333333333</v>
      </c>
      <c r="G2215" t="str">
        <f ca="1">IF(C2215=1,60*SummonTypeTable!$Q$2-OFFSET(F2215,0,-1),
IF(F2215&lt;&gt;OFFSET(F2215,-1,0),OFFSET(F2215,-1,0)-OFFSET(F2215,0,-1),""))</f>
        <v/>
      </c>
      <c r="H2215" t="str">
        <f ca="1">IF(C2215=1,60*SummonTypeTable!$Q$2/OFFSET(F2215,0,-1),
IF(F2215&lt;&gt;OFFSET(F2215,-1,0),OFFSET(F2215,-1,0)/OFFSET(F2215,0,-1),""))</f>
        <v/>
      </c>
      <c r="I2215">
        <f ca="1">(60+SUMIF(OFFSET(N2215,-$C2215+1,0,$C2215),"EN",OFFSET(O2215,-$C2215+1,0,$C2215))+SUMIF(OFFSET(S2215,-$C2215+1,0,$C2215),"EN",OFFSET(T2215,-$C2215+1,0,$C2215)))*SummonTypeTable!$Q$2</f>
        <v>7443.333333333333</v>
      </c>
      <c r="J2215" t="str">
        <f ca="1">IF(C2215=1,60*SummonTypeTable!$Q$2-OFFSET(I2215,0,-4),
IF(I2215&lt;&gt;OFFSET(I2215,-1,0),OFFSET(I2215,-1,0)-OFFSET(I2215,0,-4),""))</f>
        <v/>
      </c>
      <c r="K2215" t="str">
        <f ca="1">IF(C2215=1,60*SummonTypeTable!$Q$2/OFFSET(I2215,0,-4),
IF(I2215&lt;&gt;OFFSET(I2215,-1,0),OFFSET(I2215,-1,0)/OFFSET(I2215,0,-4),""))</f>
        <v/>
      </c>
      <c r="L2215" t="str">
        <f t="shared" ca="1" si="421"/>
        <v>it</v>
      </c>
      <c r="M2215" t="s">
        <v>139</v>
      </c>
      <c r="N2215" t="s">
        <v>138</v>
      </c>
      <c r="O2215">
        <v>10</v>
      </c>
      <c r="P2215" t="str">
        <f t="shared" si="413"/>
        <v/>
      </c>
      <c r="Q2215" t="str">
        <f t="shared" ca="1" si="419"/>
        <v>cu</v>
      </c>
      <c r="R2215" t="s">
        <v>81</v>
      </c>
      <c r="S2215" t="s">
        <v>147</v>
      </c>
      <c r="T2215">
        <v>5725</v>
      </c>
      <c r="U2215" t="str">
        <f t="shared" ca="1" si="410"/>
        <v>it</v>
      </c>
      <c r="V2215" t="str">
        <f t="shared" si="414"/>
        <v>Cash_sSpellGacha</v>
      </c>
      <c r="W2215">
        <f t="shared" si="415"/>
        <v>10</v>
      </c>
      <c r="X2215" t="str">
        <f t="shared" ca="1" si="416"/>
        <v>cu</v>
      </c>
      <c r="Y2215" t="str">
        <f t="shared" si="417"/>
        <v>GO</v>
      </c>
      <c r="Z2215">
        <f t="shared" si="418"/>
        <v>5725</v>
      </c>
    </row>
    <row r="2216" spans="1:26">
      <c r="A2216" t="str">
        <f t="shared" si="411"/>
        <v>rt7</v>
      </c>
      <c r="B2216" t="str">
        <f t="shared" si="412"/>
        <v>루틴7</v>
      </c>
      <c r="C2216">
        <v>227</v>
      </c>
      <c r="D2216">
        <v>516</v>
      </c>
      <c r="E2216">
        <f t="shared" ca="1" si="420"/>
        <v>23492</v>
      </c>
      <c r="F2216">
        <f ca="1">(60+SUMIF(OFFSET(N2216,-$C2216+1,0,$C2216),"EN",OFFSET(O2216,-$C2216+1,0,$C2216)))*SummonTypeTable!$Q$2</f>
        <v>7820</v>
      </c>
      <c r="G2216">
        <f ca="1">IF(C2216=1,60*SummonTypeTable!$Q$2-OFFSET(F2216,0,-1),
IF(F2216&lt;&gt;OFFSET(F2216,-1,0),OFFSET(F2216,-1,0)-OFFSET(F2216,0,-1),""))</f>
        <v>-16048.666666666668</v>
      </c>
      <c r="H2216">
        <f ca="1">IF(C2216=1,60*SummonTypeTable!$Q$2/OFFSET(F2216,0,-1),
IF(F2216&lt;&gt;OFFSET(F2216,-1,0),OFFSET(F2216,-1,0)/OFFSET(F2216,0,-1),""))</f>
        <v>0.31684545093365118</v>
      </c>
      <c r="I2216">
        <f ca="1">(60+SUMIF(OFFSET(N2216,-$C2216+1,0,$C2216),"EN",OFFSET(O2216,-$C2216+1,0,$C2216))+SUMIF(OFFSET(S2216,-$C2216+1,0,$C2216),"EN",OFFSET(T2216,-$C2216+1,0,$C2216)))*SummonTypeTable!$Q$2</f>
        <v>7820</v>
      </c>
      <c r="J2216">
        <f ca="1">IF(C2216=1,60*SummonTypeTable!$Q$2-OFFSET(I2216,0,-4),
IF(I2216&lt;&gt;OFFSET(I2216,-1,0),OFFSET(I2216,-1,0)-OFFSET(I2216,0,-4),""))</f>
        <v>-16048.666666666668</v>
      </c>
      <c r="K2216">
        <f ca="1">IF(C2216=1,60*SummonTypeTable!$Q$2/OFFSET(I2216,0,-4),
IF(I2216&lt;&gt;OFFSET(I2216,-1,0),OFFSET(I2216,-1,0)/OFFSET(I2216,0,-4),""))</f>
        <v>0.31684545093365118</v>
      </c>
      <c r="L2216" t="str">
        <f t="shared" ca="1" si="421"/>
        <v>cu</v>
      </c>
      <c r="M2216" t="s">
        <v>81</v>
      </c>
      <c r="N2216" t="s">
        <v>146</v>
      </c>
      <c r="O2216">
        <v>565</v>
      </c>
      <c r="P2216" t="str">
        <f t="shared" si="413"/>
        <v>에너지너무많음</v>
      </c>
      <c r="Q2216" t="str">
        <f t="shared" ca="1" si="419"/>
        <v>cu</v>
      </c>
      <c r="R2216" t="s">
        <v>81</v>
      </c>
      <c r="S2216" t="s">
        <v>147</v>
      </c>
      <c r="T2216">
        <v>5750</v>
      </c>
      <c r="U2216" t="str">
        <f t="shared" ca="1" si="410"/>
        <v>cu</v>
      </c>
      <c r="V2216" t="str">
        <f t="shared" si="414"/>
        <v>EN</v>
      </c>
      <c r="W2216">
        <f t="shared" si="415"/>
        <v>565</v>
      </c>
      <c r="X2216" t="str">
        <f t="shared" ca="1" si="416"/>
        <v>cu</v>
      </c>
      <c r="Y2216" t="str">
        <f t="shared" si="417"/>
        <v>GO</v>
      </c>
      <c r="Z2216">
        <f t="shared" si="418"/>
        <v>5750</v>
      </c>
    </row>
    <row r="2217" spans="1:26">
      <c r="A2217" t="str">
        <f t="shared" si="411"/>
        <v>rt7</v>
      </c>
      <c r="B2217" t="str">
        <f t="shared" si="412"/>
        <v>루틴7</v>
      </c>
      <c r="C2217">
        <v>228</v>
      </c>
      <c r="D2217">
        <v>150</v>
      </c>
      <c r="E2217">
        <f t="shared" ca="1" si="420"/>
        <v>23642</v>
      </c>
      <c r="F2217">
        <f ca="1">(60+SUMIF(OFFSET(N2217,-$C2217+1,0,$C2217),"EN",OFFSET(O2217,-$C2217+1,0,$C2217)))*SummonTypeTable!$Q$2</f>
        <v>7820</v>
      </c>
      <c r="G2217" t="str">
        <f ca="1">IF(C2217=1,60*SummonTypeTable!$Q$2-OFFSET(F2217,0,-1),
IF(F2217&lt;&gt;OFFSET(F2217,-1,0),OFFSET(F2217,-1,0)-OFFSET(F2217,0,-1),""))</f>
        <v/>
      </c>
      <c r="H2217" t="str">
        <f ca="1">IF(C2217=1,60*SummonTypeTable!$Q$2/OFFSET(F2217,0,-1),
IF(F2217&lt;&gt;OFFSET(F2217,-1,0),OFFSET(F2217,-1,0)/OFFSET(F2217,0,-1),""))</f>
        <v/>
      </c>
      <c r="I2217">
        <f ca="1">(60+SUMIF(OFFSET(N2217,-$C2217+1,0,$C2217),"EN",OFFSET(O2217,-$C2217+1,0,$C2217))+SUMIF(OFFSET(S2217,-$C2217+1,0,$C2217),"EN",OFFSET(T2217,-$C2217+1,0,$C2217)))*SummonTypeTable!$Q$2</f>
        <v>7820</v>
      </c>
      <c r="J2217" t="str">
        <f ca="1">IF(C2217=1,60*SummonTypeTable!$Q$2-OFFSET(I2217,0,-4),
IF(I2217&lt;&gt;OFFSET(I2217,-1,0),OFFSET(I2217,-1,0)-OFFSET(I2217,0,-4),""))</f>
        <v/>
      </c>
      <c r="K2217" t="str">
        <f ca="1">IF(C2217=1,60*SummonTypeTable!$Q$2/OFFSET(I2217,0,-4),
IF(I2217&lt;&gt;OFFSET(I2217,-1,0),OFFSET(I2217,-1,0)/OFFSET(I2217,0,-4),""))</f>
        <v/>
      </c>
      <c r="L2217" t="str">
        <f t="shared" ca="1" si="421"/>
        <v>cu</v>
      </c>
      <c r="M2217" t="s">
        <v>81</v>
      </c>
      <c r="N2217" t="s">
        <v>147</v>
      </c>
      <c r="O2217">
        <v>11550</v>
      </c>
      <c r="P2217" t="str">
        <f t="shared" si="413"/>
        <v/>
      </c>
      <c r="Q2217" t="str">
        <f t="shared" ca="1" si="419"/>
        <v>cu</v>
      </c>
      <c r="R2217" t="s">
        <v>81</v>
      </c>
      <c r="S2217" t="s">
        <v>147</v>
      </c>
      <c r="T2217">
        <v>5775</v>
      </c>
      <c r="U2217" t="str">
        <f t="shared" ca="1" si="410"/>
        <v>cu</v>
      </c>
      <c r="V2217" t="str">
        <f t="shared" si="414"/>
        <v>GO</v>
      </c>
      <c r="W2217">
        <f t="shared" si="415"/>
        <v>11550</v>
      </c>
      <c r="X2217" t="str">
        <f t="shared" ca="1" si="416"/>
        <v>cu</v>
      </c>
      <c r="Y2217" t="str">
        <f t="shared" si="417"/>
        <v>GO</v>
      </c>
      <c r="Z2217">
        <f t="shared" si="418"/>
        <v>5775</v>
      </c>
    </row>
    <row r="2218" spans="1:26">
      <c r="A2218" t="str">
        <f t="shared" si="411"/>
        <v>rt7</v>
      </c>
      <c r="B2218" t="str">
        <f t="shared" si="412"/>
        <v>루틴7</v>
      </c>
      <c r="C2218">
        <v>229</v>
      </c>
      <c r="D2218">
        <v>200</v>
      </c>
      <c r="E2218">
        <f t="shared" ca="1" si="420"/>
        <v>23842</v>
      </c>
      <c r="F2218">
        <f ca="1">(60+SUMIF(OFFSET(N2218,-$C2218+1,0,$C2218),"EN",OFFSET(O2218,-$C2218+1,0,$C2218)))*SummonTypeTable!$Q$2</f>
        <v>7820</v>
      </c>
      <c r="G2218" t="str">
        <f ca="1">IF(C2218=1,60*SummonTypeTable!$Q$2-OFFSET(F2218,0,-1),
IF(F2218&lt;&gt;OFFSET(F2218,-1,0),OFFSET(F2218,-1,0)-OFFSET(F2218,0,-1),""))</f>
        <v/>
      </c>
      <c r="H2218" t="str">
        <f ca="1">IF(C2218=1,60*SummonTypeTable!$Q$2/OFFSET(F2218,0,-1),
IF(F2218&lt;&gt;OFFSET(F2218,-1,0),OFFSET(F2218,-1,0)/OFFSET(F2218,0,-1),""))</f>
        <v/>
      </c>
      <c r="I2218">
        <f ca="1">(60+SUMIF(OFFSET(N2218,-$C2218+1,0,$C2218),"EN",OFFSET(O2218,-$C2218+1,0,$C2218))+SUMIF(OFFSET(S2218,-$C2218+1,0,$C2218),"EN",OFFSET(T2218,-$C2218+1,0,$C2218)))*SummonTypeTable!$Q$2</f>
        <v>7820</v>
      </c>
      <c r="J2218" t="str">
        <f ca="1">IF(C2218=1,60*SummonTypeTable!$Q$2-OFFSET(I2218,0,-4),
IF(I2218&lt;&gt;OFFSET(I2218,-1,0),OFFSET(I2218,-1,0)-OFFSET(I2218,0,-4),""))</f>
        <v/>
      </c>
      <c r="K2218" t="str">
        <f ca="1">IF(C2218=1,60*SummonTypeTable!$Q$2/OFFSET(I2218,0,-4),
IF(I2218&lt;&gt;OFFSET(I2218,-1,0),OFFSET(I2218,-1,0)/OFFSET(I2218,0,-4),""))</f>
        <v/>
      </c>
      <c r="L2218" t="str">
        <f t="shared" ca="1" si="421"/>
        <v>it</v>
      </c>
      <c r="M2218" t="s">
        <v>139</v>
      </c>
      <c r="N2218" t="s">
        <v>138</v>
      </c>
      <c r="O2218">
        <v>30</v>
      </c>
      <c r="P2218" t="str">
        <f t="shared" si="413"/>
        <v/>
      </c>
      <c r="Q2218" t="str">
        <f t="shared" ca="1" si="419"/>
        <v>cu</v>
      </c>
      <c r="R2218" t="s">
        <v>81</v>
      </c>
      <c r="S2218" t="s">
        <v>147</v>
      </c>
      <c r="T2218">
        <v>5800</v>
      </c>
      <c r="U2218" t="str">
        <f t="shared" ca="1" si="410"/>
        <v>it</v>
      </c>
      <c r="V2218" t="str">
        <f t="shared" si="414"/>
        <v>Cash_sSpellGacha</v>
      </c>
      <c r="W2218">
        <f t="shared" si="415"/>
        <v>30</v>
      </c>
      <c r="X2218" t="str">
        <f t="shared" ca="1" si="416"/>
        <v>cu</v>
      </c>
      <c r="Y2218" t="str">
        <f t="shared" si="417"/>
        <v>GO</v>
      </c>
      <c r="Z2218">
        <f t="shared" si="418"/>
        <v>5800</v>
      </c>
    </row>
    <row r="2219" spans="1:26">
      <c r="A2219" t="str">
        <f t="shared" si="411"/>
        <v>rt7</v>
      </c>
      <c r="B2219" t="str">
        <f t="shared" si="412"/>
        <v>루틴7</v>
      </c>
      <c r="C2219">
        <v>230</v>
      </c>
      <c r="D2219">
        <v>662</v>
      </c>
      <c r="E2219">
        <f t="shared" ca="1" si="420"/>
        <v>24504</v>
      </c>
      <c r="F2219">
        <f ca="1">(60+SUMIF(OFFSET(N2219,-$C2219+1,0,$C2219),"EN",OFFSET(O2219,-$C2219+1,0,$C2219)))*SummonTypeTable!$Q$2</f>
        <v>7820</v>
      </c>
      <c r="G2219" t="str">
        <f ca="1">IF(C2219=1,60*SummonTypeTable!$Q$2-OFFSET(F2219,0,-1),
IF(F2219&lt;&gt;OFFSET(F2219,-1,0),OFFSET(F2219,-1,0)-OFFSET(F2219,0,-1),""))</f>
        <v/>
      </c>
      <c r="H2219" t="str">
        <f ca="1">IF(C2219=1,60*SummonTypeTable!$Q$2/OFFSET(F2219,0,-1),
IF(F2219&lt;&gt;OFFSET(F2219,-1,0),OFFSET(F2219,-1,0)/OFFSET(F2219,0,-1),""))</f>
        <v/>
      </c>
      <c r="I2219">
        <f ca="1">(60+SUMIF(OFFSET(N2219,-$C2219+1,0,$C2219),"EN",OFFSET(O2219,-$C2219+1,0,$C2219))+SUMIF(OFFSET(S2219,-$C2219+1,0,$C2219),"EN",OFFSET(T2219,-$C2219+1,0,$C2219)))*SummonTypeTable!$Q$2</f>
        <v>7820</v>
      </c>
      <c r="J2219" t="str">
        <f ca="1">IF(C2219=1,60*SummonTypeTable!$Q$2-OFFSET(I2219,0,-4),
IF(I2219&lt;&gt;OFFSET(I2219,-1,0),OFFSET(I2219,-1,0)-OFFSET(I2219,0,-4),""))</f>
        <v/>
      </c>
      <c r="K2219" t="str">
        <f ca="1">IF(C2219=1,60*SummonTypeTable!$Q$2/OFFSET(I2219,0,-4),
IF(I2219&lt;&gt;OFFSET(I2219,-1,0),OFFSET(I2219,-1,0)/OFFSET(I2219,0,-4),""))</f>
        <v/>
      </c>
      <c r="L2219" t="str">
        <f t="shared" ca="1" si="421"/>
        <v>cu</v>
      </c>
      <c r="M2219" t="s">
        <v>81</v>
      </c>
      <c r="N2219" t="s">
        <v>153</v>
      </c>
      <c r="O2219">
        <v>39</v>
      </c>
      <c r="P2219" t="str">
        <f t="shared" si="413"/>
        <v/>
      </c>
      <c r="Q2219" t="str">
        <f t="shared" ca="1" si="419"/>
        <v>cu</v>
      </c>
      <c r="R2219" t="s">
        <v>81</v>
      </c>
      <c r="S2219" t="s">
        <v>153</v>
      </c>
      <c r="T2219">
        <v>13</v>
      </c>
      <c r="U2219" t="str">
        <f t="shared" ca="1" si="410"/>
        <v>cu</v>
      </c>
      <c r="V2219" t="str">
        <f t="shared" si="414"/>
        <v>DI</v>
      </c>
      <c r="W2219">
        <f t="shared" si="415"/>
        <v>39</v>
      </c>
      <c r="X2219" t="str">
        <f t="shared" ca="1" si="416"/>
        <v>cu</v>
      </c>
      <c r="Y2219" t="str">
        <f t="shared" si="417"/>
        <v>DI</v>
      </c>
      <c r="Z2219">
        <f t="shared" si="418"/>
        <v>13</v>
      </c>
    </row>
    <row r="2220" spans="1:26">
      <c r="A2220" t="str">
        <f t="shared" si="411"/>
        <v>rt7</v>
      </c>
      <c r="B2220" t="str">
        <f t="shared" si="412"/>
        <v>루틴7</v>
      </c>
      <c r="C2220">
        <v>231</v>
      </c>
      <c r="D2220">
        <v>139</v>
      </c>
      <c r="E2220">
        <f t="shared" ca="1" si="420"/>
        <v>24643</v>
      </c>
      <c r="F2220">
        <f ca="1">(60+SUMIF(OFFSET(N2220,-$C2220+1,0,$C2220),"EN",OFFSET(O2220,-$C2220+1,0,$C2220)))*SummonTypeTable!$Q$2</f>
        <v>7820</v>
      </c>
      <c r="G2220" t="str">
        <f ca="1">IF(C2220=1,60*SummonTypeTable!$Q$2-OFFSET(F2220,0,-1),
IF(F2220&lt;&gt;OFFSET(F2220,-1,0),OFFSET(F2220,-1,0)-OFFSET(F2220,0,-1),""))</f>
        <v/>
      </c>
      <c r="H2220" t="str">
        <f ca="1">IF(C2220=1,60*SummonTypeTable!$Q$2/OFFSET(F2220,0,-1),
IF(F2220&lt;&gt;OFFSET(F2220,-1,0),OFFSET(F2220,-1,0)/OFFSET(F2220,0,-1),""))</f>
        <v/>
      </c>
      <c r="I2220">
        <f ca="1">(60+SUMIF(OFFSET(N2220,-$C2220+1,0,$C2220),"EN",OFFSET(O2220,-$C2220+1,0,$C2220))+SUMIF(OFFSET(S2220,-$C2220+1,0,$C2220),"EN",OFFSET(T2220,-$C2220+1,0,$C2220)))*SummonTypeTable!$Q$2</f>
        <v>7820</v>
      </c>
      <c r="J2220" t="str">
        <f ca="1">IF(C2220=1,60*SummonTypeTable!$Q$2-OFFSET(I2220,0,-4),
IF(I2220&lt;&gt;OFFSET(I2220,-1,0),OFFSET(I2220,-1,0)-OFFSET(I2220,0,-4),""))</f>
        <v/>
      </c>
      <c r="K2220" t="str">
        <f ca="1">IF(C2220=1,60*SummonTypeTable!$Q$2/OFFSET(I2220,0,-4),
IF(I2220&lt;&gt;OFFSET(I2220,-1,0),OFFSET(I2220,-1,0)/OFFSET(I2220,0,-4),""))</f>
        <v/>
      </c>
      <c r="L2220" t="str">
        <f t="shared" ca="1" si="421"/>
        <v>cu</v>
      </c>
      <c r="M2220" t="s">
        <v>81</v>
      </c>
      <c r="N2220" t="s">
        <v>147</v>
      </c>
      <c r="O2220">
        <v>11700</v>
      </c>
      <c r="P2220" t="str">
        <f t="shared" si="413"/>
        <v/>
      </c>
      <c r="Q2220" t="str">
        <f t="shared" ca="1" si="419"/>
        <v>cu</v>
      </c>
      <c r="R2220" t="s">
        <v>81</v>
      </c>
      <c r="S2220" t="s">
        <v>147</v>
      </c>
      <c r="T2220">
        <v>5850</v>
      </c>
      <c r="U2220" t="str">
        <f t="shared" ca="1" si="410"/>
        <v>cu</v>
      </c>
      <c r="V2220" t="str">
        <f t="shared" si="414"/>
        <v>GO</v>
      </c>
      <c r="W2220">
        <f t="shared" si="415"/>
        <v>11700</v>
      </c>
      <c r="X2220" t="str">
        <f t="shared" ca="1" si="416"/>
        <v>cu</v>
      </c>
      <c r="Y2220" t="str">
        <f t="shared" si="417"/>
        <v>GO</v>
      </c>
      <c r="Z2220">
        <f t="shared" si="418"/>
        <v>5850</v>
      </c>
    </row>
    <row r="2221" spans="1:26">
      <c r="A2221" t="str">
        <f t="shared" si="411"/>
        <v>rt7</v>
      </c>
      <c r="B2221" t="str">
        <f t="shared" si="412"/>
        <v>루틴7</v>
      </c>
      <c r="C2221">
        <v>232</v>
      </c>
      <c r="D2221">
        <v>258</v>
      </c>
      <c r="E2221">
        <f t="shared" ca="1" si="420"/>
        <v>24901</v>
      </c>
      <c r="F2221">
        <f ca="1">(60+SUMIF(OFFSET(N2221,-$C2221+1,0,$C2221),"EN",OFFSET(O2221,-$C2221+1,0,$C2221)))*SummonTypeTable!$Q$2</f>
        <v>7820</v>
      </c>
      <c r="G2221" t="str">
        <f ca="1">IF(C2221=1,60*SummonTypeTable!$Q$2-OFFSET(F2221,0,-1),
IF(F2221&lt;&gt;OFFSET(F2221,-1,0),OFFSET(F2221,-1,0)-OFFSET(F2221,0,-1),""))</f>
        <v/>
      </c>
      <c r="H2221" t="str">
        <f ca="1">IF(C2221=1,60*SummonTypeTable!$Q$2/OFFSET(F2221,0,-1),
IF(F2221&lt;&gt;OFFSET(F2221,-1,0),OFFSET(F2221,-1,0)/OFFSET(F2221,0,-1),""))</f>
        <v/>
      </c>
      <c r="I2221">
        <f ca="1">(60+SUMIF(OFFSET(N2221,-$C2221+1,0,$C2221),"EN",OFFSET(O2221,-$C2221+1,0,$C2221))+SUMIF(OFFSET(S2221,-$C2221+1,0,$C2221),"EN",OFFSET(T2221,-$C2221+1,0,$C2221)))*SummonTypeTable!$Q$2</f>
        <v>7820</v>
      </c>
      <c r="J2221" t="str">
        <f ca="1">IF(C2221=1,60*SummonTypeTable!$Q$2-OFFSET(I2221,0,-4),
IF(I2221&lt;&gt;OFFSET(I2221,-1,0),OFFSET(I2221,-1,0)-OFFSET(I2221,0,-4),""))</f>
        <v/>
      </c>
      <c r="K2221" t="str">
        <f ca="1">IF(C2221=1,60*SummonTypeTable!$Q$2/OFFSET(I2221,0,-4),
IF(I2221&lt;&gt;OFFSET(I2221,-1,0),OFFSET(I2221,-1,0)/OFFSET(I2221,0,-4),""))</f>
        <v/>
      </c>
      <c r="L2221" t="str">
        <f t="shared" ca="1" si="421"/>
        <v>it</v>
      </c>
      <c r="M2221" t="s">
        <v>139</v>
      </c>
      <c r="N2221" t="s">
        <v>140</v>
      </c>
      <c r="O2221">
        <v>3</v>
      </c>
      <c r="P2221" t="str">
        <f t="shared" si="413"/>
        <v/>
      </c>
      <c r="Q2221" t="str">
        <f t="shared" ca="1" si="419"/>
        <v>cu</v>
      </c>
      <c r="R2221" t="s">
        <v>81</v>
      </c>
      <c r="S2221" t="s">
        <v>147</v>
      </c>
      <c r="T2221">
        <v>5875</v>
      </c>
      <c r="U2221" t="str">
        <f t="shared" ca="1" si="410"/>
        <v>it</v>
      </c>
      <c r="V2221" t="str">
        <f t="shared" si="414"/>
        <v>Cash_sCharacterGacha</v>
      </c>
      <c r="W2221">
        <f t="shared" si="415"/>
        <v>3</v>
      </c>
      <c r="X2221" t="str">
        <f t="shared" ca="1" si="416"/>
        <v>cu</v>
      </c>
      <c r="Y2221" t="str">
        <f t="shared" si="417"/>
        <v>GO</v>
      </c>
      <c r="Z2221">
        <f t="shared" si="418"/>
        <v>5875</v>
      </c>
    </row>
    <row r="2222" spans="1:26">
      <c r="A2222" t="str">
        <f t="shared" si="411"/>
        <v>rt7</v>
      </c>
      <c r="B2222" t="str">
        <f t="shared" si="412"/>
        <v>루틴7</v>
      </c>
      <c r="C2222">
        <v>233</v>
      </c>
      <c r="D2222">
        <v>643</v>
      </c>
      <c r="E2222">
        <f t="shared" ca="1" si="420"/>
        <v>25544</v>
      </c>
      <c r="F2222">
        <f ca="1">(60+SUMIF(OFFSET(N2222,-$C2222+1,0,$C2222),"EN",OFFSET(O2222,-$C2222+1,0,$C2222)))*SummonTypeTable!$Q$2</f>
        <v>8173.333333333333</v>
      </c>
      <c r="G2222">
        <f ca="1">IF(C2222=1,60*SummonTypeTable!$Q$2-OFFSET(F2222,0,-1),
IF(F2222&lt;&gt;OFFSET(F2222,-1,0),OFFSET(F2222,-1,0)-OFFSET(F2222,0,-1),""))</f>
        <v>-17724</v>
      </c>
      <c r="H2222">
        <f ca="1">IF(C2222=1,60*SummonTypeTable!$Q$2/OFFSET(F2222,0,-1),
IF(F2222&lt;&gt;OFFSET(F2222,-1,0),OFFSET(F2222,-1,0)/OFFSET(F2222,0,-1),""))</f>
        <v>0.30613842781083622</v>
      </c>
      <c r="I2222">
        <f ca="1">(60+SUMIF(OFFSET(N2222,-$C2222+1,0,$C2222),"EN",OFFSET(O2222,-$C2222+1,0,$C2222))+SUMIF(OFFSET(S2222,-$C2222+1,0,$C2222),"EN",OFFSET(T2222,-$C2222+1,0,$C2222)))*SummonTypeTable!$Q$2</f>
        <v>8173.333333333333</v>
      </c>
      <c r="J2222">
        <f ca="1">IF(C2222=1,60*SummonTypeTable!$Q$2-OFFSET(I2222,0,-4),
IF(I2222&lt;&gt;OFFSET(I2222,-1,0),OFFSET(I2222,-1,0)-OFFSET(I2222,0,-4),""))</f>
        <v>-17724</v>
      </c>
      <c r="K2222">
        <f ca="1">IF(C2222=1,60*SummonTypeTable!$Q$2/OFFSET(I2222,0,-4),
IF(I2222&lt;&gt;OFFSET(I2222,-1,0),OFFSET(I2222,-1,0)/OFFSET(I2222,0,-4),""))</f>
        <v>0.30613842781083622</v>
      </c>
      <c r="L2222" t="str">
        <f t="shared" ca="1" si="421"/>
        <v>cu</v>
      </c>
      <c r="M2222" t="s">
        <v>81</v>
      </c>
      <c r="N2222" t="s">
        <v>146</v>
      </c>
      <c r="O2222">
        <v>530</v>
      </c>
      <c r="P2222" t="str">
        <f t="shared" si="413"/>
        <v>에너지너무많음</v>
      </c>
      <c r="Q2222" t="str">
        <f t="shared" ca="1" si="419"/>
        <v>cu</v>
      </c>
      <c r="R2222" t="s">
        <v>81</v>
      </c>
      <c r="S2222" t="s">
        <v>147</v>
      </c>
      <c r="T2222">
        <v>5900</v>
      </c>
      <c r="U2222" t="str">
        <f t="shared" ca="1" si="410"/>
        <v>cu</v>
      </c>
      <c r="V2222" t="str">
        <f t="shared" si="414"/>
        <v>EN</v>
      </c>
      <c r="W2222">
        <f t="shared" si="415"/>
        <v>530</v>
      </c>
      <c r="X2222" t="str">
        <f t="shared" ca="1" si="416"/>
        <v>cu</v>
      </c>
      <c r="Y2222" t="str">
        <f t="shared" si="417"/>
        <v>GO</v>
      </c>
      <c r="Z2222">
        <f t="shared" si="418"/>
        <v>5900</v>
      </c>
    </row>
    <row r="2223" spans="1:26">
      <c r="A2223" t="str">
        <f t="shared" si="411"/>
        <v>rt7</v>
      </c>
      <c r="B2223" t="str">
        <f t="shared" si="412"/>
        <v>루틴7</v>
      </c>
      <c r="C2223">
        <v>234</v>
      </c>
      <c r="D2223">
        <v>150</v>
      </c>
      <c r="E2223">
        <f t="shared" ca="1" si="420"/>
        <v>25694</v>
      </c>
      <c r="F2223">
        <f ca="1">(60+SUMIF(OFFSET(N2223,-$C2223+1,0,$C2223),"EN",OFFSET(O2223,-$C2223+1,0,$C2223)))*SummonTypeTable!$Q$2</f>
        <v>8173.333333333333</v>
      </c>
      <c r="G2223" t="str">
        <f ca="1">IF(C2223=1,60*SummonTypeTable!$Q$2-OFFSET(F2223,0,-1),
IF(F2223&lt;&gt;OFFSET(F2223,-1,0),OFFSET(F2223,-1,0)-OFFSET(F2223,0,-1),""))</f>
        <v/>
      </c>
      <c r="H2223" t="str">
        <f ca="1">IF(C2223=1,60*SummonTypeTable!$Q$2/OFFSET(F2223,0,-1),
IF(F2223&lt;&gt;OFFSET(F2223,-1,0),OFFSET(F2223,-1,0)/OFFSET(F2223,0,-1),""))</f>
        <v/>
      </c>
      <c r="I2223">
        <f ca="1">(60+SUMIF(OFFSET(N2223,-$C2223+1,0,$C2223),"EN",OFFSET(O2223,-$C2223+1,0,$C2223))+SUMIF(OFFSET(S2223,-$C2223+1,0,$C2223),"EN",OFFSET(T2223,-$C2223+1,0,$C2223)))*SummonTypeTable!$Q$2</f>
        <v>8173.333333333333</v>
      </c>
      <c r="J2223" t="str">
        <f ca="1">IF(C2223=1,60*SummonTypeTable!$Q$2-OFFSET(I2223,0,-4),
IF(I2223&lt;&gt;OFFSET(I2223,-1,0),OFFSET(I2223,-1,0)-OFFSET(I2223,0,-4),""))</f>
        <v/>
      </c>
      <c r="K2223" t="str">
        <f ca="1">IF(C2223=1,60*SummonTypeTable!$Q$2/OFFSET(I2223,0,-4),
IF(I2223&lt;&gt;OFFSET(I2223,-1,0),OFFSET(I2223,-1,0)/OFFSET(I2223,0,-4),""))</f>
        <v/>
      </c>
      <c r="L2223" t="str">
        <f t="shared" ca="1" si="421"/>
        <v>cu</v>
      </c>
      <c r="M2223" t="s">
        <v>81</v>
      </c>
      <c r="N2223" t="s">
        <v>147</v>
      </c>
      <c r="O2223">
        <v>11850</v>
      </c>
      <c r="P2223" t="str">
        <f t="shared" si="413"/>
        <v/>
      </c>
      <c r="Q2223" t="str">
        <f t="shared" ca="1" si="419"/>
        <v>cu</v>
      </c>
      <c r="R2223" t="s">
        <v>81</v>
      </c>
      <c r="S2223" t="s">
        <v>147</v>
      </c>
      <c r="T2223">
        <v>5925</v>
      </c>
      <c r="U2223" t="str">
        <f t="shared" ca="1" si="410"/>
        <v>cu</v>
      </c>
      <c r="V2223" t="str">
        <f t="shared" si="414"/>
        <v>GO</v>
      </c>
      <c r="W2223">
        <f t="shared" si="415"/>
        <v>11850</v>
      </c>
      <c r="X2223" t="str">
        <f t="shared" ca="1" si="416"/>
        <v>cu</v>
      </c>
      <c r="Y2223" t="str">
        <f t="shared" si="417"/>
        <v>GO</v>
      </c>
      <c r="Z2223">
        <f t="shared" si="418"/>
        <v>5925</v>
      </c>
    </row>
    <row r="2224" spans="1:26">
      <c r="A2224" t="str">
        <f t="shared" si="411"/>
        <v>rt7</v>
      </c>
      <c r="B2224" t="str">
        <f t="shared" si="412"/>
        <v>루틴7</v>
      </c>
      <c r="C2224">
        <v>235</v>
      </c>
      <c r="D2224">
        <v>200</v>
      </c>
      <c r="E2224">
        <f t="shared" ca="1" si="420"/>
        <v>25894</v>
      </c>
      <c r="F2224">
        <f ca="1">(60+SUMIF(OFFSET(N2224,-$C2224+1,0,$C2224),"EN",OFFSET(O2224,-$C2224+1,0,$C2224)))*SummonTypeTable!$Q$2</f>
        <v>8173.333333333333</v>
      </c>
      <c r="G2224" t="str">
        <f ca="1">IF(C2224=1,60*SummonTypeTable!$Q$2-OFFSET(F2224,0,-1),
IF(F2224&lt;&gt;OFFSET(F2224,-1,0),OFFSET(F2224,-1,0)-OFFSET(F2224,0,-1),""))</f>
        <v/>
      </c>
      <c r="H2224" t="str">
        <f ca="1">IF(C2224=1,60*SummonTypeTable!$Q$2/OFFSET(F2224,0,-1),
IF(F2224&lt;&gt;OFFSET(F2224,-1,0),OFFSET(F2224,-1,0)/OFFSET(F2224,0,-1),""))</f>
        <v/>
      </c>
      <c r="I2224">
        <f ca="1">(60+SUMIF(OFFSET(N2224,-$C2224+1,0,$C2224),"EN",OFFSET(O2224,-$C2224+1,0,$C2224))+SUMIF(OFFSET(S2224,-$C2224+1,0,$C2224),"EN",OFFSET(T2224,-$C2224+1,0,$C2224)))*SummonTypeTable!$Q$2</f>
        <v>8173.333333333333</v>
      </c>
      <c r="J2224" t="str">
        <f ca="1">IF(C2224=1,60*SummonTypeTable!$Q$2-OFFSET(I2224,0,-4),
IF(I2224&lt;&gt;OFFSET(I2224,-1,0),OFFSET(I2224,-1,0)-OFFSET(I2224,0,-4),""))</f>
        <v/>
      </c>
      <c r="K2224" t="str">
        <f ca="1">IF(C2224=1,60*SummonTypeTable!$Q$2/OFFSET(I2224,0,-4),
IF(I2224&lt;&gt;OFFSET(I2224,-1,0),OFFSET(I2224,-1,0)/OFFSET(I2224,0,-4),""))</f>
        <v/>
      </c>
      <c r="L2224" t="str">
        <f t="shared" ca="1" si="421"/>
        <v>it</v>
      </c>
      <c r="M2224" t="s">
        <v>139</v>
      </c>
      <c r="N2224" t="s">
        <v>158</v>
      </c>
      <c r="O2224">
        <v>3</v>
      </c>
      <c r="P2224" t="str">
        <f t="shared" si="413"/>
        <v/>
      </c>
      <c r="Q2224" t="str">
        <f t="shared" ca="1" si="419"/>
        <v>cu</v>
      </c>
      <c r="R2224" t="s">
        <v>81</v>
      </c>
      <c r="S2224" t="s">
        <v>147</v>
      </c>
      <c r="T2224">
        <v>5950</v>
      </c>
      <c r="U2224" t="str">
        <f t="shared" ca="1" si="410"/>
        <v>it</v>
      </c>
      <c r="V2224" t="str">
        <f t="shared" si="414"/>
        <v>Cash_sEquipGacha</v>
      </c>
      <c r="W2224">
        <f t="shared" si="415"/>
        <v>3</v>
      </c>
      <c r="X2224" t="str">
        <f t="shared" ca="1" si="416"/>
        <v>cu</v>
      </c>
      <c r="Y2224" t="str">
        <f t="shared" si="417"/>
        <v>GO</v>
      </c>
      <c r="Z2224">
        <f t="shared" si="418"/>
        <v>5950</v>
      </c>
    </row>
    <row r="2225" spans="1:26">
      <c r="A2225" t="str">
        <f t="shared" si="411"/>
        <v>rt7</v>
      </c>
      <c r="B2225" t="str">
        <f t="shared" si="412"/>
        <v>루틴7</v>
      </c>
      <c r="C2225">
        <v>236</v>
      </c>
      <c r="D2225">
        <v>718</v>
      </c>
      <c r="E2225">
        <f t="shared" ca="1" si="420"/>
        <v>26612</v>
      </c>
      <c r="F2225">
        <f ca="1">(60+SUMIF(OFFSET(N2225,-$C2225+1,0,$C2225),"EN",OFFSET(O2225,-$C2225+1,0,$C2225)))*SummonTypeTable!$Q$2</f>
        <v>8550</v>
      </c>
      <c r="G2225">
        <f ca="1">IF(C2225=1,60*SummonTypeTable!$Q$2-OFFSET(F2225,0,-1),
IF(F2225&lt;&gt;OFFSET(F2225,-1,0),OFFSET(F2225,-1,0)-OFFSET(F2225,0,-1),""))</f>
        <v>-18438.666666666668</v>
      </c>
      <c r="H2225">
        <f ca="1">IF(C2225=1,60*SummonTypeTable!$Q$2/OFFSET(F2225,0,-1),
IF(F2225&lt;&gt;OFFSET(F2225,-1,0),OFFSET(F2225,-1,0)/OFFSET(F2225,0,-1),""))</f>
        <v>0.30712961571221004</v>
      </c>
      <c r="I2225">
        <f ca="1">(60+SUMIF(OFFSET(N2225,-$C2225+1,0,$C2225),"EN",OFFSET(O2225,-$C2225+1,0,$C2225))+SUMIF(OFFSET(S2225,-$C2225+1,0,$C2225),"EN",OFFSET(T2225,-$C2225+1,0,$C2225)))*SummonTypeTable!$Q$2</f>
        <v>8550</v>
      </c>
      <c r="J2225">
        <f ca="1">IF(C2225=1,60*SummonTypeTable!$Q$2-OFFSET(I2225,0,-4),
IF(I2225&lt;&gt;OFFSET(I2225,-1,0),OFFSET(I2225,-1,0)-OFFSET(I2225,0,-4),""))</f>
        <v>-18438.666666666668</v>
      </c>
      <c r="K2225">
        <f ca="1">IF(C2225=1,60*SummonTypeTable!$Q$2/OFFSET(I2225,0,-4),
IF(I2225&lt;&gt;OFFSET(I2225,-1,0),OFFSET(I2225,-1,0)/OFFSET(I2225,0,-4),""))</f>
        <v>0.30712961571221004</v>
      </c>
      <c r="L2225" t="str">
        <f t="shared" ca="1" si="421"/>
        <v>cu</v>
      </c>
      <c r="M2225" t="s">
        <v>81</v>
      </c>
      <c r="N2225" t="s">
        <v>146</v>
      </c>
      <c r="O2225">
        <v>565</v>
      </c>
      <c r="P2225" t="str">
        <f t="shared" si="413"/>
        <v>에너지너무많음</v>
      </c>
      <c r="Q2225" t="str">
        <f t="shared" ca="1" si="419"/>
        <v>cu</v>
      </c>
      <c r="R2225" t="s">
        <v>81</v>
      </c>
      <c r="S2225" t="s">
        <v>147</v>
      </c>
      <c r="T2225">
        <v>5975</v>
      </c>
      <c r="U2225" t="str">
        <f t="shared" ca="1" si="410"/>
        <v>cu</v>
      </c>
      <c r="V2225" t="str">
        <f t="shared" si="414"/>
        <v>EN</v>
      </c>
      <c r="W2225">
        <f t="shared" si="415"/>
        <v>565</v>
      </c>
      <c r="X2225" t="str">
        <f t="shared" ca="1" si="416"/>
        <v>cu</v>
      </c>
      <c r="Y2225" t="str">
        <f t="shared" si="417"/>
        <v>GO</v>
      </c>
      <c r="Z2225">
        <f t="shared" si="418"/>
        <v>5975</v>
      </c>
    </row>
    <row r="2226" spans="1:26">
      <c r="A2226" t="str">
        <f t="shared" si="411"/>
        <v>rt7</v>
      </c>
      <c r="B2226" t="str">
        <f t="shared" si="412"/>
        <v>루틴7</v>
      </c>
      <c r="C2226">
        <v>237</v>
      </c>
      <c r="D2226">
        <v>138</v>
      </c>
      <c r="E2226">
        <f t="shared" ca="1" si="420"/>
        <v>26750</v>
      </c>
      <c r="F2226">
        <f ca="1">(60+SUMIF(OFFSET(N2226,-$C2226+1,0,$C2226),"EN",OFFSET(O2226,-$C2226+1,0,$C2226)))*SummonTypeTable!$Q$2</f>
        <v>8550</v>
      </c>
      <c r="G2226" t="str">
        <f ca="1">IF(C2226=1,60*SummonTypeTable!$Q$2-OFFSET(F2226,0,-1),
IF(F2226&lt;&gt;OFFSET(F2226,-1,0),OFFSET(F2226,-1,0)-OFFSET(F2226,0,-1),""))</f>
        <v/>
      </c>
      <c r="H2226" t="str">
        <f ca="1">IF(C2226=1,60*SummonTypeTable!$Q$2/OFFSET(F2226,0,-1),
IF(F2226&lt;&gt;OFFSET(F2226,-1,0),OFFSET(F2226,-1,0)/OFFSET(F2226,0,-1),""))</f>
        <v/>
      </c>
      <c r="I2226">
        <f ca="1">(60+SUMIF(OFFSET(N2226,-$C2226+1,0,$C2226),"EN",OFFSET(O2226,-$C2226+1,0,$C2226))+SUMIF(OFFSET(S2226,-$C2226+1,0,$C2226),"EN",OFFSET(T2226,-$C2226+1,0,$C2226)))*SummonTypeTable!$Q$2</f>
        <v>8550</v>
      </c>
      <c r="J2226" t="str">
        <f ca="1">IF(C2226=1,60*SummonTypeTable!$Q$2-OFFSET(I2226,0,-4),
IF(I2226&lt;&gt;OFFSET(I2226,-1,0),OFFSET(I2226,-1,0)-OFFSET(I2226,0,-4),""))</f>
        <v/>
      </c>
      <c r="K2226" t="str">
        <f ca="1">IF(C2226=1,60*SummonTypeTable!$Q$2/OFFSET(I2226,0,-4),
IF(I2226&lt;&gt;OFFSET(I2226,-1,0),OFFSET(I2226,-1,0)/OFFSET(I2226,0,-4),""))</f>
        <v/>
      </c>
      <c r="L2226" t="str">
        <f t="shared" ca="1" si="421"/>
        <v>cu</v>
      </c>
      <c r="M2226" t="s">
        <v>81</v>
      </c>
      <c r="N2226" t="s">
        <v>147</v>
      </c>
      <c r="O2226">
        <v>12000</v>
      </c>
      <c r="P2226" t="str">
        <f t="shared" si="413"/>
        <v/>
      </c>
      <c r="Q2226" t="str">
        <f t="shared" ca="1" si="419"/>
        <v>cu</v>
      </c>
      <c r="R2226" t="s">
        <v>81</v>
      </c>
      <c r="S2226" t="s">
        <v>147</v>
      </c>
      <c r="T2226">
        <v>6000</v>
      </c>
      <c r="U2226" t="str">
        <f t="shared" ca="1" si="410"/>
        <v>cu</v>
      </c>
      <c r="V2226" t="str">
        <f t="shared" si="414"/>
        <v>GO</v>
      </c>
      <c r="W2226">
        <f t="shared" si="415"/>
        <v>12000</v>
      </c>
      <c r="X2226" t="str">
        <f t="shared" ca="1" si="416"/>
        <v>cu</v>
      </c>
      <c r="Y2226" t="str">
        <f t="shared" si="417"/>
        <v>GO</v>
      </c>
      <c r="Z2226">
        <f t="shared" si="418"/>
        <v>6000</v>
      </c>
    </row>
    <row r="2227" spans="1:26">
      <c r="A2227" t="str">
        <f t="shared" si="411"/>
        <v>rt7</v>
      </c>
      <c r="B2227" t="str">
        <f t="shared" si="412"/>
        <v>루틴7</v>
      </c>
      <c r="C2227">
        <v>238</v>
      </c>
      <c r="D2227">
        <v>195</v>
      </c>
      <c r="E2227">
        <f t="shared" ca="1" si="420"/>
        <v>26945</v>
      </c>
      <c r="F2227">
        <f ca="1">(60+SUMIF(OFFSET(N2227,-$C2227+1,0,$C2227),"EN",OFFSET(O2227,-$C2227+1,0,$C2227)))*SummonTypeTable!$Q$2</f>
        <v>8550</v>
      </c>
      <c r="G2227" t="str">
        <f ca="1">IF(C2227=1,60*SummonTypeTable!$Q$2-OFFSET(F2227,0,-1),
IF(F2227&lt;&gt;OFFSET(F2227,-1,0),OFFSET(F2227,-1,0)-OFFSET(F2227,0,-1),""))</f>
        <v/>
      </c>
      <c r="H2227" t="str">
        <f ca="1">IF(C2227=1,60*SummonTypeTable!$Q$2/OFFSET(F2227,0,-1),
IF(F2227&lt;&gt;OFFSET(F2227,-1,0),OFFSET(F2227,-1,0)/OFFSET(F2227,0,-1),""))</f>
        <v/>
      </c>
      <c r="I2227">
        <f ca="1">(60+SUMIF(OFFSET(N2227,-$C2227+1,0,$C2227),"EN",OFFSET(O2227,-$C2227+1,0,$C2227))+SUMIF(OFFSET(S2227,-$C2227+1,0,$C2227),"EN",OFFSET(T2227,-$C2227+1,0,$C2227)))*SummonTypeTable!$Q$2</f>
        <v>8550</v>
      </c>
      <c r="J2227" t="str">
        <f ca="1">IF(C2227=1,60*SummonTypeTable!$Q$2-OFFSET(I2227,0,-4),
IF(I2227&lt;&gt;OFFSET(I2227,-1,0),OFFSET(I2227,-1,0)-OFFSET(I2227,0,-4),""))</f>
        <v/>
      </c>
      <c r="K2227" t="str">
        <f ca="1">IF(C2227=1,60*SummonTypeTable!$Q$2/OFFSET(I2227,0,-4),
IF(I2227&lt;&gt;OFFSET(I2227,-1,0),OFFSET(I2227,-1,0)/OFFSET(I2227,0,-4),""))</f>
        <v/>
      </c>
      <c r="L2227" t="str">
        <f t="shared" ca="1" si="421"/>
        <v>it</v>
      </c>
      <c r="M2227" t="s">
        <v>139</v>
      </c>
      <c r="N2227" t="s">
        <v>140</v>
      </c>
      <c r="O2227">
        <v>10</v>
      </c>
      <c r="P2227" t="str">
        <f t="shared" si="413"/>
        <v/>
      </c>
      <c r="Q2227" t="str">
        <f t="shared" ca="1" si="419"/>
        <v>cu</v>
      </c>
      <c r="R2227" t="s">
        <v>81</v>
      </c>
      <c r="S2227" t="s">
        <v>147</v>
      </c>
      <c r="T2227">
        <v>6025</v>
      </c>
      <c r="U2227" t="str">
        <f t="shared" ca="1" si="410"/>
        <v>it</v>
      </c>
      <c r="V2227" t="str">
        <f t="shared" si="414"/>
        <v>Cash_sCharacterGacha</v>
      </c>
      <c r="W2227">
        <f t="shared" si="415"/>
        <v>10</v>
      </c>
      <c r="X2227" t="str">
        <f t="shared" ca="1" si="416"/>
        <v>cu</v>
      </c>
      <c r="Y2227" t="str">
        <f t="shared" si="417"/>
        <v>GO</v>
      </c>
      <c r="Z2227">
        <f t="shared" si="418"/>
        <v>6025</v>
      </c>
    </row>
    <row r="2228" spans="1:26">
      <c r="A2228" t="str">
        <f t="shared" si="411"/>
        <v>rt7</v>
      </c>
      <c r="B2228" t="str">
        <f t="shared" si="412"/>
        <v>루틴7</v>
      </c>
      <c r="C2228">
        <v>239</v>
      </c>
      <c r="D2228">
        <v>225</v>
      </c>
      <c r="E2228">
        <f t="shared" ca="1" si="420"/>
        <v>27170</v>
      </c>
      <c r="F2228">
        <f ca="1">(60+SUMIF(OFFSET(N2228,-$C2228+1,0,$C2228),"EN",OFFSET(O2228,-$C2228+1,0,$C2228)))*SummonTypeTable!$Q$2</f>
        <v>8550</v>
      </c>
      <c r="G2228" t="str">
        <f ca="1">IF(C2228=1,60*SummonTypeTable!$Q$2-OFFSET(F2228,0,-1),
IF(F2228&lt;&gt;OFFSET(F2228,-1,0),OFFSET(F2228,-1,0)-OFFSET(F2228,0,-1),""))</f>
        <v/>
      </c>
      <c r="H2228" t="str">
        <f ca="1">IF(C2228=1,60*SummonTypeTable!$Q$2/OFFSET(F2228,0,-1),
IF(F2228&lt;&gt;OFFSET(F2228,-1,0),OFFSET(F2228,-1,0)/OFFSET(F2228,0,-1),""))</f>
        <v/>
      </c>
      <c r="I2228">
        <f ca="1">(60+SUMIF(OFFSET(N2228,-$C2228+1,0,$C2228),"EN",OFFSET(O2228,-$C2228+1,0,$C2228))+SUMIF(OFFSET(S2228,-$C2228+1,0,$C2228),"EN",OFFSET(T2228,-$C2228+1,0,$C2228)))*SummonTypeTable!$Q$2</f>
        <v>8550</v>
      </c>
      <c r="J2228" t="str">
        <f ca="1">IF(C2228=1,60*SummonTypeTable!$Q$2-OFFSET(I2228,0,-4),
IF(I2228&lt;&gt;OFFSET(I2228,-1,0),OFFSET(I2228,-1,0)-OFFSET(I2228,0,-4),""))</f>
        <v/>
      </c>
      <c r="K2228" t="str">
        <f ca="1">IF(C2228=1,60*SummonTypeTable!$Q$2/OFFSET(I2228,0,-4),
IF(I2228&lt;&gt;OFFSET(I2228,-1,0),OFFSET(I2228,-1,0)/OFFSET(I2228,0,-4),""))</f>
        <v/>
      </c>
      <c r="L2228" t="str">
        <f t="shared" ca="1" si="421"/>
        <v>cu</v>
      </c>
      <c r="M2228" t="s">
        <v>81</v>
      </c>
      <c r="N2228" t="s">
        <v>147</v>
      </c>
      <c r="O2228">
        <v>12100</v>
      </c>
      <c r="P2228" t="str">
        <f t="shared" si="413"/>
        <v/>
      </c>
      <c r="Q2228" t="str">
        <f t="shared" ca="1" si="419"/>
        <v>cu</v>
      </c>
      <c r="R2228" t="s">
        <v>81</v>
      </c>
      <c r="S2228" t="s">
        <v>147</v>
      </c>
      <c r="T2228">
        <v>6050</v>
      </c>
      <c r="U2228" t="str">
        <f t="shared" ca="1" si="410"/>
        <v>cu</v>
      </c>
      <c r="V2228" t="str">
        <f t="shared" si="414"/>
        <v>GO</v>
      </c>
      <c r="W2228">
        <f t="shared" si="415"/>
        <v>12100</v>
      </c>
      <c r="X2228" t="str">
        <f t="shared" ca="1" si="416"/>
        <v>cu</v>
      </c>
      <c r="Y2228" t="str">
        <f t="shared" si="417"/>
        <v>GO</v>
      </c>
      <c r="Z2228">
        <f t="shared" si="418"/>
        <v>6050</v>
      </c>
    </row>
    <row r="2229" spans="1:26">
      <c r="A2229" t="str">
        <f t="shared" si="411"/>
        <v>rt7</v>
      </c>
      <c r="B2229" t="str">
        <f t="shared" si="412"/>
        <v>루틴7</v>
      </c>
      <c r="C2229">
        <v>240</v>
      </c>
      <c r="D2229">
        <v>538</v>
      </c>
      <c r="E2229">
        <f t="shared" ca="1" si="420"/>
        <v>27708</v>
      </c>
      <c r="F2229">
        <f ca="1">(60+SUMIF(OFFSET(N2229,-$C2229+1,0,$C2229),"EN",OFFSET(O2229,-$C2229+1,0,$C2229)))*SummonTypeTable!$Q$2</f>
        <v>8950</v>
      </c>
      <c r="G2229">
        <f ca="1">IF(C2229=1,60*SummonTypeTable!$Q$2-OFFSET(F2229,0,-1),
IF(F2229&lt;&gt;OFFSET(F2229,-1,0),OFFSET(F2229,-1,0)-OFFSET(F2229,0,-1),""))</f>
        <v>-19158</v>
      </c>
      <c r="H2229">
        <f ca="1">IF(C2229=1,60*SummonTypeTable!$Q$2/OFFSET(F2229,0,-1),
IF(F2229&lt;&gt;OFFSET(F2229,-1,0),OFFSET(F2229,-1,0)/OFFSET(F2229,0,-1),""))</f>
        <v>0.30857514075357295</v>
      </c>
      <c r="I2229">
        <f ca="1">(60+SUMIF(OFFSET(N2229,-$C2229+1,0,$C2229),"EN",OFFSET(O2229,-$C2229+1,0,$C2229))+SUMIF(OFFSET(S2229,-$C2229+1,0,$C2229),"EN",OFFSET(T2229,-$C2229+1,0,$C2229)))*SummonTypeTable!$Q$2</f>
        <v>8950</v>
      </c>
      <c r="J2229">
        <f ca="1">IF(C2229=1,60*SummonTypeTable!$Q$2-OFFSET(I2229,0,-4),
IF(I2229&lt;&gt;OFFSET(I2229,-1,0),OFFSET(I2229,-1,0)-OFFSET(I2229,0,-4),""))</f>
        <v>-19158</v>
      </c>
      <c r="K2229">
        <f ca="1">IF(C2229=1,60*SummonTypeTable!$Q$2/OFFSET(I2229,0,-4),
IF(I2229&lt;&gt;OFFSET(I2229,-1,0),OFFSET(I2229,-1,0)/OFFSET(I2229,0,-4),""))</f>
        <v>0.30857514075357295</v>
      </c>
      <c r="L2229" t="str">
        <f t="shared" ca="1" si="421"/>
        <v>cu</v>
      </c>
      <c r="M2229" t="s">
        <v>81</v>
      </c>
      <c r="N2229" t="s">
        <v>146</v>
      </c>
      <c r="O2229">
        <v>600</v>
      </c>
      <c r="P2229" t="str">
        <f t="shared" si="413"/>
        <v>에너지너무많음</v>
      </c>
      <c r="Q2229" t="str">
        <f t="shared" ca="1" si="419"/>
        <v>cu</v>
      </c>
      <c r="R2229" t="s">
        <v>81</v>
      </c>
      <c r="S2229" t="s">
        <v>147</v>
      </c>
      <c r="T2229">
        <v>6075</v>
      </c>
      <c r="U2229" t="str">
        <f t="shared" ca="1" si="410"/>
        <v>cu</v>
      </c>
      <c r="V2229" t="str">
        <f t="shared" si="414"/>
        <v>EN</v>
      </c>
      <c r="W2229">
        <f t="shared" si="415"/>
        <v>600</v>
      </c>
      <c r="X2229" t="str">
        <f t="shared" ca="1" si="416"/>
        <v>cu</v>
      </c>
      <c r="Y2229" t="str">
        <f t="shared" si="417"/>
        <v>GO</v>
      </c>
      <c r="Z2229">
        <f t="shared" si="418"/>
        <v>6075</v>
      </c>
    </row>
    <row r="2230" spans="1:26">
      <c r="A2230" t="str">
        <f t="shared" si="411"/>
        <v>rt7</v>
      </c>
      <c r="B2230" t="str">
        <f t="shared" si="412"/>
        <v>루틴7</v>
      </c>
      <c r="C2230">
        <v>241</v>
      </c>
      <c r="D2230">
        <v>92</v>
      </c>
      <c r="E2230">
        <f t="shared" ca="1" si="420"/>
        <v>27800</v>
      </c>
      <c r="F2230">
        <f ca="1">(60+SUMIF(OFFSET(N2230,-$C2230+1,0,$C2230),"EN",OFFSET(O2230,-$C2230+1,0,$C2230)))*SummonTypeTable!$Q$2</f>
        <v>8950</v>
      </c>
      <c r="G2230" t="str">
        <f ca="1">IF(C2230=1,60*SummonTypeTable!$Q$2-OFFSET(F2230,0,-1),
IF(F2230&lt;&gt;OFFSET(F2230,-1,0),OFFSET(F2230,-1,0)-OFFSET(F2230,0,-1),""))</f>
        <v/>
      </c>
      <c r="H2230" t="str">
        <f ca="1">IF(C2230=1,60*SummonTypeTable!$Q$2/OFFSET(F2230,0,-1),
IF(F2230&lt;&gt;OFFSET(F2230,-1,0),OFFSET(F2230,-1,0)/OFFSET(F2230,0,-1),""))</f>
        <v/>
      </c>
      <c r="I2230">
        <f ca="1">(60+SUMIF(OFFSET(N2230,-$C2230+1,0,$C2230),"EN",OFFSET(O2230,-$C2230+1,0,$C2230))+SUMIF(OFFSET(S2230,-$C2230+1,0,$C2230),"EN",OFFSET(T2230,-$C2230+1,0,$C2230)))*SummonTypeTable!$Q$2</f>
        <v>8950</v>
      </c>
      <c r="J2230" t="str">
        <f ca="1">IF(C2230=1,60*SummonTypeTable!$Q$2-OFFSET(I2230,0,-4),
IF(I2230&lt;&gt;OFFSET(I2230,-1,0),OFFSET(I2230,-1,0)-OFFSET(I2230,0,-4),""))</f>
        <v/>
      </c>
      <c r="K2230" t="str">
        <f ca="1">IF(C2230=1,60*SummonTypeTable!$Q$2/OFFSET(I2230,0,-4),
IF(I2230&lt;&gt;OFFSET(I2230,-1,0),OFFSET(I2230,-1,0)/OFFSET(I2230,0,-4),""))</f>
        <v/>
      </c>
      <c r="L2230" t="str">
        <f t="shared" ca="1" si="421"/>
        <v>cu</v>
      </c>
      <c r="M2230" t="s">
        <v>81</v>
      </c>
      <c r="N2230" t="s">
        <v>147</v>
      </c>
      <c r="O2230">
        <v>12200</v>
      </c>
      <c r="P2230" t="str">
        <f t="shared" si="413"/>
        <v/>
      </c>
      <c r="Q2230" t="str">
        <f t="shared" ca="1" si="419"/>
        <v>cu</v>
      </c>
      <c r="R2230" t="s">
        <v>81</v>
      </c>
      <c r="S2230" t="s">
        <v>147</v>
      </c>
      <c r="T2230">
        <v>6100</v>
      </c>
      <c r="U2230" t="str">
        <f t="shared" ca="1" si="410"/>
        <v>cu</v>
      </c>
      <c r="V2230" t="str">
        <f t="shared" si="414"/>
        <v>GO</v>
      </c>
      <c r="W2230">
        <f t="shared" si="415"/>
        <v>12200</v>
      </c>
      <c r="X2230" t="str">
        <f t="shared" ca="1" si="416"/>
        <v>cu</v>
      </c>
      <c r="Y2230" t="str">
        <f t="shared" si="417"/>
        <v>GO</v>
      </c>
      <c r="Z2230">
        <f t="shared" si="418"/>
        <v>6100</v>
      </c>
    </row>
    <row r="2231" spans="1:26">
      <c r="A2231" t="str">
        <f t="shared" si="411"/>
        <v>rt7</v>
      </c>
      <c r="B2231" t="str">
        <f t="shared" si="412"/>
        <v>루틴7</v>
      </c>
      <c r="C2231">
        <v>242</v>
      </c>
      <c r="D2231">
        <v>107</v>
      </c>
      <c r="E2231">
        <f t="shared" ca="1" si="420"/>
        <v>27907</v>
      </c>
      <c r="F2231">
        <f ca="1">(60+SUMIF(OFFSET(N2231,-$C2231+1,0,$C2231),"EN",OFFSET(O2231,-$C2231+1,0,$C2231)))*SummonTypeTable!$Q$2</f>
        <v>8950</v>
      </c>
      <c r="G2231" t="str">
        <f ca="1">IF(C2231=1,60*SummonTypeTable!$Q$2-OFFSET(F2231,0,-1),
IF(F2231&lt;&gt;OFFSET(F2231,-1,0),OFFSET(F2231,-1,0)-OFFSET(F2231,0,-1),""))</f>
        <v/>
      </c>
      <c r="H2231" t="str">
        <f ca="1">IF(C2231=1,60*SummonTypeTable!$Q$2/OFFSET(F2231,0,-1),
IF(F2231&lt;&gt;OFFSET(F2231,-1,0),OFFSET(F2231,-1,0)/OFFSET(F2231,0,-1),""))</f>
        <v/>
      </c>
      <c r="I2231">
        <f ca="1">(60+SUMIF(OFFSET(N2231,-$C2231+1,0,$C2231),"EN",OFFSET(O2231,-$C2231+1,0,$C2231))+SUMIF(OFFSET(S2231,-$C2231+1,0,$C2231),"EN",OFFSET(T2231,-$C2231+1,0,$C2231)))*SummonTypeTable!$Q$2</f>
        <v>8950</v>
      </c>
      <c r="J2231" t="str">
        <f ca="1">IF(C2231=1,60*SummonTypeTable!$Q$2-OFFSET(I2231,0,-4),
IF(I2231&lt;&gt;OFFSET(I2231,-1,0),OFFSET(I2231,-1,0)-OFFSET(I2231,0,-4),""))</f>
        <v/>
      </c>
      <c r="K2231" t="str">
        <f ca="1">IF(C2231=1,60*SummonTypeTable!$Q$2/OFFSET(I2231,0,-4),
IF(I2231&lt;&gt;OFFSET(I2231,-1,0),OFFSET(I2231,-1,0)/OFFSET(I2231,0,-4),""))</f>
        <v/>
      </c>
      <c r="L2231" t="str">
        <f t="shared" ca="1" si="421"/>
        <v>cu</v>
      </c>
      <c r="M2231" t="s">
        <v>81</v>
      </c>
      <c r="N2231" t="s">
        <v>147</v>
      </c>
      <c r="O2231">
        <v>12250</v>
      </c>
      <c r="P2231" t="str">
        <f t="shared" si="413"/>
        <v/>
      </c>
      <c r="Q2231" t="str">
        <f t="shared" ca="1" si="419"/>
        <v>cu</v>
      </c>
      <c r="R2231" t="s">
        <v>81</v>
      </c>
      <c r="S2231" t="s">
        <v>147</v>
      </c>
      <c r="T2231">
        <v>6125</v>
      </c>
      <c r="U2231" t="str">
        <f t="shared" ca="1" si="410"/>
        <v>cu</v>
      </c>
      <c r="V2231" t="str">
        <f t="shared" si="414"/>
        <v>GO</v>
      </c>
      <c r="W2231">
        <f t="shared" si="415"/>
        <v>12250</v>
      </c>
      <c r="X2231" t="str">
        <f t="shared" ca="1" si="416"/>
        <v>cu</v>
      </c>
      <c r="Y2231" t="str">
        <f t="shared" si="417"/>
        <v>GO</v>
      </c>
      <c r="Z2231">
        <f t="shared" si="418"/>
        <v>6125</v>
      </c>
    </row>
    <row r="2232" spans="1:26">
      <c r="A2232" t="str">
        <f t="shared" si="411"/>
        <v>rt7</v>
      </c>
      <c r="B2232" t="str">
        <f t="shared" si="412"/>
        <v>루틴7</v>
      </c>
      <c r="C2232">
        <v>243</v>
      </c>
      <c r="D2232">
        <v>129</v>
      </c>
      <c r="E2232">
        <f t="shared" ca="1" si="420"/>
        <v>28036</v>
      </c>
      <c r="F2232">
        <f ca="1">(60+SUMIF(OFFSET(N2232,-$C2232+1,0,$C2232),"EN",OFFSET(O2232,-$C2232+1,0,$C2232)))*SummonTypeTable!$Q$2</f>
        <v>8950</v>
      </c>
      <c r="G2232" t="str">
        <f ca="1">IF(C2232=1,60*SummonTypeTable!$Q$2-OFFSET(F2232,0,-1),
IF(F2232&lt;&gt;OFFSET(F2232,-1,0),OFFSET(F2232,-1,0)-OFFSET(F2232,0,-1),""))</f>
        <v/>
      </c>
      <c r="H2232" t="str">
        <f ca="1">IF(C2232=1,60*SummonTypeTable!$Q$2/OFFSET(F2232,0,-1),
IF(F2232&lt;&gt;OFFSET(F2232,-1,0),OFFSET(F2232,-1,0)/OFFSET(F2232,0,-1),""))</f>
        <v/>
      </c>
      <c r="I2232">
        <f ca="1">(60+SUMIF(OFFSET(N2232,-$C2232+1,0,$C2232),"EN",OFFSET(O2232,-$C2232+1,0,$C2232))+SUMIF(OFFSET(S2232,-$C2232+1,0,$C2232),"EN",OFFSET(T2232,-$C2232+1,0,$C2232)))*SummonTypeTable!$Q$2</f>
        <v>8950</v>
      </c>
      <c r="J2232" t="str">
        <f ca="1">IF(C2232=1,60*SummonTypeTable!$Q$2-OFFSET(I2232,0,-4),
IF(I2232&lt;&gt;OFFSET(I2232,-1,0),OFFSET(I2232,-1,0)-OFFSET(I2232,0,-4),""))</f>
        <v/>
      </c>
      <c r="K2232" t="str">
        <f ca="1">IF(C2232=1,60*SummonTypeTable!$Q$2/OFFSET(I2232,0,-4),
IF(I2232&lt;&gt;OFFSET(I2232,-1,0),OFFSET(I2232,-1,0)/OFFSET(I2232,0,-4),""))</f>
        <v/>
      </c>
      <c r="L2232" t="str">
        <f t="shared" ca="1" si="421"/>
        <v>it</v>
      </c>
      <c r="M2232" t="s">
        <v>139</v>
      </c>
      <c r="N2232" t="s">
        <v>158</v>
      </c>
      <c r="O2232">
        <v>2</v>
      </c>
      <c r="P2232" t="str">
        <f t="shared" si="413"/>
        <v/>
      </c>
      <c r="Q2232" t="str">
        <f t="shared" ca="1" si="419"/>
        <v>cu</v>
      </c>
      <c r="R2232" t="s">
        <v>81</v>
      </c>
      <c r="S2232" t="s">
        <v>147</v>
      </c>
      <c r="T2232">
        <v>6150</v>
      </c>
      <c r="U2232" t="str">
        <f t="shared" ca="1" si="410"/>
        <v>it</v>
      </c>
      <c r="V2232" t="str">
        <f t="shared" si="414"/>
        <v>Cash_sEquipGacha</v>
      </c>
      <c r="W2232">
        <f t="shared" si="415"/>
        <v>2</v>
      </c>
      <c r="X2232" t="str">
        <f t="shared" ca="1" si="416"/>
        <v>cu</v>
      </c>
      <c r="Y2232" t="str">
        <f t="shared" si="417"/>
        <v>GO</v>
      </c>
      <c r="Z2232">
        <f t="shared" si="418"/>
        <v>6150</v>
      </c>
    </row>
    <row r="2233" spans="1:26">
      <c r="A2233" t="str">
        <f t="shared" si="411"/>
        <v>rt7</v>
      </c>
      <c r="B2233" t="str">
        <f t="shared" si="412"/>
        <v>루틴7</v>
      </c>
      <c r="C2233">
        <v>244</v>
      </c>
      <c r="D2233">
        <v>149</v>
      </c>
      <c r="E2233">
        <f t="shared" ca="1" si="420"/>
        <v>28185</v>
      </c>
      <c r="F2233">
        <f ca="1">(60+SUMIF(OFFSET(N2233,-$C2233+1,0,$C2233),"EN",OFFSET(O2233,-$C2233+1,0,$C2233)))*SummonTypeTable!$Q$2</f>
        <v>8950</v>
      </c>
      <c r="G2233" t="str">
        <f ca="1">IF(C2233=1,60*SummonTypeTable!$Q$2-OFFSET(F2233,0,-1),
IF(F2233&lt;&gt;OFFSET(F2233,-1,0),OFFSET(F2233,-1,0)-OFFSET(F2233,0,-1),""))</f>
        <v/>
      </c>
      <c r="H2233" t="str">
        <f ca="1">IF(C2233=1,60*SummonTypeTable!$Q$2/OFFSET(F2233,0,-1),
IF(F2233&lt;&gt;OFFSET(F2233,-1,0),OFFSET(F2233,-1,0)/OFFSET(F2233,0,-1),""))</f>
        <v/>
      </c>
      <c r="I2233">
        <f ca="1">(60+SUMIF(OFFSET(N2233,-$C2233+1,0,$C2233),"EN",OFFSET(O2233,-$C2233+1,0,$C2233))+SUMIF(OFFSET(S2233,-$C2233+1,0,$C2233),"EN",OFFSET(T2233,-$C2233+1,0,$C2233)))*SummonTypeTable!$Q$2</f>
        <v>8950</v>
      </c>
      <c r="J2233" t="str">
        <f ca="1">IF(C2233=1,60*SummonTypeTable!$Q$2-OFFSET(I2233,0,-4),
IF(I2233&lt;&gt;OFFSET(I2233,-1,0),OFFSET(I2233,-1,0)-OFFSET(I2233,0,-4),""))</f>
        <v/>
      </c>
      <c r="K2233" t="str">
        <f ca="1">IF(C2233=1,60*SummonTypeTable!$Q$2/OFFSET(I2233,0,-4),
IF(I2233&lt;&gt;OFFSET(I2233,-1,0),OFFSET(I2233,-1,0)/OFFSET(I2233,0,-4),""))</f>
        <v/>
      </c>
      <c r="L2233" t="str">
        <f t="shared" ca="1" si="421"/>
        <v>cu</v>
      </c>
      <c r="M2233" t="s">
        <v>81</v>
      </c>
      <c r="N2233" t="s">
        <v>147</v>
      </c>
      <c r="O2233">
        <v>12350</v>
      </c>
      <c r="P2233" t="str">
        <f t="shared" si="413"/>
        <v/>
      </c>
      <c r="Q2233" t="str">
        <f t="shared" ca="1" si="419"/>
        <v>cu</v>
      </c>
      <c r="R2233" t="s">
        <v>81</v>
      </c>
      <c r="S2233" t="s">
        <v>147</v>
      </c>
      <c r="T2233">
        <v>6175</v>
      </c>
      <c r="U2233" t="str">
        <f t="shared" ca="1" si="410"/>
        <v>cu</v>
      </c>
      <c r="V2233" t="str">
        <f t="shared" si="414"/>
        <v>GO</v>
      </c>
      <c r="W2233">
        <f t="shared" si="415"/>
        <v>12350</v>
      </c>
      <c r="X2233" t="str">
        <f t="shared" ca="1" si="416"/>
        <v>cu</v>
      </c>
      <c r="Y2233" t="str">
        <f t="shared" si="417"/>
        <v>GO</v>
      </c>
      <c r="Z2233">
        <f t="shared" si="418"/>
        <v>6175</v>
      </c>
    </row>
    <row r="2234" spans="1:26">
      <c r="A2234" t="str">
        <f t="shared" si="411"/>
        <v>rt7</v>
      </c>
      <c r="B2234" t="str">
        <f t="shared" si="412"/>
        <v>루틴7</v>
      </c>
      <c r="C2234">
        <v>245</v>
      </c>
      <c r="D2234">
        <v>152</v>
      </c>
      <c r="E2234">
        <f t="shared" ca="1" si="420"/>
        <v>28337</v>
      </c>
      <c r="F2234">
        <f ca="1">(60+SUMIF(OFFSET(N2234,-$C2234+1,0,$C2234),"EN",OFFSET(O2234,-$C2234+1,0,$C2234)))*SummonTypeTable!$Q$2</f>
        <v>8950</v>
      </c>
      <c r="G2234" t="str">
        <f ca="1">IF(C2234=1,60*SummonTypeTable!$Q$2-OFFSET(F2234,0,-1),
IF(F2234&lt;&gt;OFFSET(F2234,-1,0),OFFSET(F2234,-1,0)-OFFSET(F2234,0,-1),""))</f>
        <v/>
      </c>
      <c r="H2234" t="str">
        <f ca="1">IF(C2234=1,60*SummonTypeTable!$Q$2/OFFSET(F2234,0,-1),
IF(F2234&lt;&gt;OFFSET(F2234,-1,0),OFFSET(F2234,-1,0)/OFFSET(F2234,0,-1),""))</f>
        <v/>
      </c>
      <c r="I2234">
        <f ca="1">(60+SUMIF(OFFSET(N2234,-$C2234+1,0,$C2234),"EN",OFFSET(O2234,-$C2234+1,0,$C2234))+SUMIF(OFFSET(S2234,-$C2234+1,0,$C2234),"EN",OFFSET(T2234,-$C2234+1,0,$C2234)))*SummonTypeTable!$Q$2</f>
        <v>8950</v>
      </c>
      <c r="J2234" t="str">
        <f ca="1">IF(C2234=1,60*SummonTypeTable!$Q$2-OFFSET(I2234,0,-4),
IF(I2234&lt;&gt;OFFSET(I2234,-1,0),OFFSET(I2234,-1,0)-OFFSET(I2234,0,-4),""))</f>
        <v/>
      </c>
      <c r="K2234" t="str">
        <f ca="1">IF(C2234=1,60*SummonTypeTable!$Q$2/OFFSET(I2234,0,-4),
IF(I2234&lt;&gt;OFFSET(I2234,-1,0),OFFSET(I2234,-1,0)/OFFSET(I2234,0,-4),""))</f>
        <v/>
      </c>
      <c r="L2234" t="str">
        <f t="shared" ca="1" si="421"/>
        <v>cu</v>
      </c>
      <c r="M2234" t="s">
        <v>81</v>
      </c>
      <c r="N2234" t="s">
        <v>147</v>
      </c>
      <c r="O2234">
        <v>12400</v>
      </c>
      <c r="P2234" t="str">
        <f t="shared" si="413"/>
        <v/>
      </c>
      <c r="Q2234" t="str">
        <f t="shared" ca="1" si="419"/>
        <v>cu</v>
      </c>
      <c r="R2234" t="s">
        <v>81</v>
      </c>
      <c r="S2234" t="s">
        <v>147</v>
      </c>
      <c r="T2234">
        <v>6200</v>
      </c>
      <c r="U2234" t="str">
        <f t="shared" ca="1" si="410"/>
        <v>cu</v>
      </c>
      <c r="V2234" t="str">
        <f t="shared" si="414"/>
        <v>GO</v>
      </c>
      <c r="W2234">
        <f t="shared" si="415"/>
        <v>12400</v>
      </c>
      <c r="X2234" t="str">
        <f t="shared" ca="1" si="416"/>
        <v>cu</v>
      </c>
      <c r="Y2234" t="str">
        <f t="shared" si="417"/>
        <v>GO</v>
      </c>
      <c r="Z2234">
        <f t="shared" si="418"/>
        <v>6200</v>
      </c>
    </row>
    <row r="2235" spans="1:26">
      <c r="A2235" t="str">
        <f t="shared" si="411"/>
        <v>rt7</v>
      </c>
      <c r="B2235" t="str">
        <f t="shared" si="412"/>
        <v>루틴7</v>
      </c>
      <c r="C2235">
        <v>246</v>
      </c>
      <c r="D2235">
        <v>495</v>
      </c>
      <c r="E2235">
        <f t="shared" ca="1" si="420"/>
        <v>28832</v>
      </c>
      <c r="F2235">
        <f ca="1">(60+SUMIF(OFFSET(N2235,-$C2235+1,0,$C2235),"EN",OFFSET(O2235,-$C2235+1,0,$C2235)))*SummonTypeTable!$Q$2</f>
        <v>9373.3333333333321</v>
      </c>
      <c r="G2235">
        <f ca="1">IF(C2235=1,60*SummonTypeTable!$Q$2-OFFSET(F2235,0,-1),
IF(F2235&lt;&gt;OFFSET(F2235,-1,0),OFFSET(F2235,-1,0)-OFFSET(F2235,0,-1),""))</f>
        <v>-19882</v>
      </c>
      <c r="H2235">
        <f ca="1">IF(C2235=1,60*SummonTypeTable!$Q$2/OFFSET(F2235,0,-1),
IF(F2235&lt;&gt;OFFSET(F2235,-1,0),OFFSET(F2235,-1,0)/OFFSET(F2235,0,-1),""))</f>
        <v>0.31041897891231962</v>
      </c>
      <c r="I2235">
        <f ca="1">(60+SUMIF(OFFSET(N2235,-$C2235+1,0,$C2235),"EN",OFFSET(O2235,-$C2235+1,0,$C2235))+SUMIF(OFFSET(S2235,-$C2235+1,0,$C2235),"EN",OFFSET(T2235,-$C2235+1,0,$C2235)))*SummonTypeTable!$Q$2</f>
        <v>9373.3333333333321</v>
      </c>
      <c r="J2235">
        <f ca="1">IF(C2235=1,60*SummonTypeTable!$Q$2-OFFSET(I2235,0,-4),
IF(I2235&lt;&gt;OFFSET(I2235,-1,0),OFFSET(I2235,-1,0)-OFFSET(I2235,0,-4),""))</f>
        <v>-19882</v>
      </c>
      <c r="K2235">
        <f ca="1">IF(C2235=1,60*SummonTypeTable!$Q$2/OFFSET(I2235,0,-4),
IF(I2235&lt;&gt;OFFSET(I2235,-1,0),OFFSET(I2235,-1,0)/OFFSET(I2235,0,-4),""))</f>
        <v>0.31041897891231962</v>
      </c>
      <c r="L2235" t="str">
        <f t="shared" ca="1" si="421"/>
        <v>cu</v>
      </c>
      <c r="M2235" t="s">
        <v>81</v>
      </c>
      <c r="N2235" t="s">
        <v>146</v>
      </c>
      <c r="O2235">
        <v>635</v>
      </c>
      <c r="P2235" t="str">
        <f t="shared" si="413"/>
        <v>에너지너무많음</v>
      </c>
      <c r="Q2235" t="str">
        <f t="shared" ca="1" si="419"/>
        <v>cu</v>
      </c>
      <c r="R2235" t="s">
        <v>81</v>
      </c>
      <c r="S2235" t="s">
        <v>147</v>
      </c>
      <c r="T2235">
        <v>6225</v>
      </c>
      <c r="U2235" t="str">
        <f t="shared" ca="1" si="410"/>
        <v>cu</v>
      </c>
      <c r="V2235" t="str">
        <f t="shared" si="414"/>
        <v>EN</v>
      </c>
      <c r="W2235">
        <f t="shared" si="415"/>
        <v>635</v>
      </c>
      <c r="X2235" t="str">
        <f t="shared" ca="1" si="416"/>
        <v>cu</v>
      </c>
      <c r="Y2235" t="str">
        <f t="shared" si="417"/>
        <v>GO</v>
      </c>
      <c r="Z2235">
        <f t="shared" si="418"/>
        <v>6225</v>
      </c>
    </row>
    <row r="2236" spans="1:26">
      <c r="A2236" t="str">
        <f t="shared" si="411"/>
        <v>rt7</v>
      </c>
      <c r="B2236" t="str">
        <f t="shared" si="412"/>
        <v>루틴7</v>
      </c>
      <c r="C2236">
        <v>247</v>
      </c>
      <c r="D2236">
        <v>111</v>
      </c>
      <c r="E2236">
        <f t="shared" ca="1" si="420"/>
        <v>28943</v>
      </c>
      <c r="F2236">
        <f ca="1">(60+SUMIF(OFFSET(N2236,-$C2236+1,0,$C2236),"EN",OFFSET(O2236,-$C2236+1,0,$C2236)))*SummonTypeTable!$Q$2</f>
        <v>9373.3333333333321</v>
      </c>
      <c r="G2236" t="str">
        <f ca="1">IF(C2236=1,60*SummonTypeTable!$Q$2-OFFSET(F2236,0,-1),
IF(F2236&lt;&gt;OFFSET(F2236,-1,0),OFFSET(F2236,-1,0)-OFFSET(F2236,0,-1),""))</f>
        <v/>
      </c>
      <c r="H2236" t="str">
        <f ca="1">IF(C2236=1,60*SummonTypeTable!$Q$2/OFFSET(F2236,0,-1),
IF(F2236&lt;&gt;OFFSET(F2236,-1,0),OFFSET(F2236,-1,0)/OFFSET(F2236,0,-1),""))</f>
        <v/>
      </c>
      <c r="I2236">
        <f ca="1">(60+SUMIF(OFFSET(N2236,-$C2236+1,0,$C2236),"EN",OFFSET(O2236,-$C2236+1,0,$C2236))+SUMIF(OFFSET(S2236,-$C2236+1,0,$C2236),"EN",OFFSET(T2236,-$C2236+1,0,$C2236)))*SummonTypeTable!$Q$2</f>
        <v>9373.3333333333321</v>
      </c>
      <c r="J2236" t="str">
        <f ca="1">IF(C2236=1,60*SummonTypeTable!$Q$2-OFFSET(I2236,0,-4),
IF(I2236&lt;&gt;OFFSET(I2236,-1,0),OFFSET(I2236,-1,0)-OFFSET(I2236,0,-4),""))</f>
        <v/>
      </c>
      <c r="K2236" t="str">
        <f ca="1">IF(C2236=1,60*SummonTypeTable!$Q$2/OFFSET(I2236,0,-4),
IF(I2236&lt;&gt;OFFSET(I2236,-1,0),OFFSET(I2236,-1,0)/OFFSET(I2236,0,-4),""))</f>
        <v/>
      </c>
      <c r="L2236" t="str">
        <f t="shared" ca="1" si="421"/>
        <v>it</v>
      </c>
      <c r="M2236" t="s">
        <v>139</v>
      </c>
      <c r="N2236" t="s">
        <v>158</v>
      </c>
      <c r="O2236">
        <v>1</v>
      </c>
      <c r="P2236" t="str">
        <f t="shared" si="413"/>
        <v/>
      </c>
      <c r="Q2236" t="str">
        <f t="shared" ca="1" si="419"/>
        <v>cu</v>
      </c>
      <c r="R2236" t="s">
        <v>81</v>
      </c>
      <c r="S2236" t="s">
        <v>147</v>
      </c>
      <c r="T2236">
        <v>6250</v>
      </c>
      <c r="U2236" t="str">
        <f t="shared" ca="1" si="410"/>
        <v>it</v>
      </c>
      <c r="V2236" t="str">
        <f t="shared" si="414"/>
        <v>Cash_sEquipGacha</v>
      </c>
      <c r="W2236">
        <f t="shared" si="415"/>
        <v>1</v>
      </c>
      <c r="X2236" t="str">
        <f t="shared" ca="1" si="416"/>
        <v>cu</v>
      </c>
      <c r="Y2236" t="str">
        <f t="shared" si="417"/>
        <v>GO</v>
      </c>
      <c r="Z2236">
        <f t="shared" si="418"/>
        <v>6250</v>
      </c>
    </row>
    <row r="2237" spans="1:26">
      <c r="A2237" t="str">
        <f t="shared" si="411"/>
        <v>rt7</v>
      </c>
      <c r="B2237" t="str">
        <f t="shared" si="412"/>
        <v>루틴7</v>
      </c>
      <c r="C2237">
        <v>248</v>
      </c>
      <c r="D2237">
        <v>124</v>
      </c>
      <c r="E2237">
        <f t="shared" ca="1" si="420"/>
        <v>29067</v>
      </c>
      <c r="F2237">
        <f ca="1">(60+SUMIF(OFFSET(N2237,-$C2237+1,0,$C2237),"EN",OFFSET(O2237,-$C2237+1,0,$C2237)))*SummonTypeTable!$Q$2</f>
        <v>9373.3333333333321</v>
      </c>
      <c r="G2237" t="str">
        <f ca="1">IF(C2237=1,60*SummonTypeTable!$Q$2-OFFSET(F2237,0,-1),
IF(F2237&lt;&gt;OFFSET(F2237,-1,0),OFFSET(F2237,-1,0)-OFFSET(F2237,0,-1),""))</f>
        <v/>
      </c>
      <c r="H2237" t="str">
        <f ca="1">IF(C2237=1,60*SummonTypeTable!$Q$2/OFFSET(F2237,0,-1),
IF(F2237&lt;&gt;OFFSET(F2237,-1,0),OFFSET(F2237,-1,0)/OFFSET(F2237,0,-1),""))</f>
        <v/>
      </c>
      <c r="I2237">
        <f ca="1">(60+SUMIF(OFFSET(N2237,-$C2237+1,0,$C2237),"EN",OFFSET(O2237,-$C2237+1,0,$C2237))+SUMIF(OFFSET(S2237,-$C2237+1,0,$C2237),"EN",OFFSET(T2237,-$C2237+1,0,$C2237)))*SummonTypeTable!$Q$2</f>
        <v>9373.3333333333321</v>
      </c>
      <c r="J2237" t="str">
        <f ca="1">IF(C2237=1,60*SummonTypeTable!$Q$2-OFFSET(I2237,0,-4),
IF(I2237&lt;&gt;OFFSET(I2237,-1,0),OFFSET(I2237,-1,0)-OFFSET(I2237,0,-4),""))</f>
        <v/>
      </c>
      <c r="K2237" t="str">
        <f ca="1">IF(C2237=1,60*SummonTypeTable!$Q$2/OFFSET(I2237,0,-4),
IF(I2237&lt;&gt;OFFSET(I2237,-1,0),OFFSET(I2237,-1,0)/OFFSET(I2237,0,-4),""))</f>
        <v/>
      </c>
      <c r="L2237" t="str">
        <f t="shared" ca="1" si="421"/>
        <v>cu</v>
      </c>
      <c r="M2237" t="s">
        <v>81</v>
      </c>
      <c r="N2237" t="s">
        <v>147</v>
      </c>
      <c r="O2237">
        <v>12550</v>
      </c>
      <c r="P2237" t="str">
        <f t="shared" si="413"/>
        <v/>
      </c>
      <c r="Q2237" t="str">
        <f t="shared" ca="1" si="419"/>
        <v>cu</v>
      </c>
      <c r="R2237" t="s">
        <v>81</v>
      </c>
      <c r="S2237" t="s">
        <v>147</v>
      </c>
      <c r="T2237">
        <v>6275</v>
      </c>
      <c r="U2237" t="str">
        <f t="shared" ca="1" si="410"/>
        <v>cu</v>
      </c>
      <c r="V2237" t="str">
        <f t="shared" si="414"/>
        <v>GO</v>
      </c>
      <c r="W2237">
        <f t="shared" si="415"/>
        <v>12550</v>
      </c>
      <c r="X2237" t="str">
        <f t="shared" ca="1" si="416"/>
        <v>cu</v>
      </c>
      <c r="Y2237" t="str">
        <f t="shared" si="417"/>
        <v>GO</v>
      </c>
      <c r="Z2237">
        <f t="shared" si="418"/>
        <v>6275</v>
      </c>
    </row>
    <row r="2238" spans="1:26">
      <c r="A2238" t="str">
        <f t="shared" si="411"/>
        <v>rt7</v>
      </c>
      <c r="B2238" t="str">
        <f t="shared" si="412"/>
        <v>루틴7</v>
      </c>
      <c r="C2238">
        <v>249</v>
      </c>
      <c r="D2238">
        <v>245</v>
      </c>
      <c r="E2238">
        <f t="shared" ca="1" si="420"/>
        <v>29312</v>
      </c>
      <c r="F2238">
        <f ca="1">(60+SUMIF(OFFSET(N2238,-$C2238+1,0,$C2238),"EN",OFFSET(O2238,-$C2238+1,0,$C2238)))*SummonTypeTable!$Q$2</f>
        <v>9373.3333333333321</v>
      </c>
      <c r="G2238" t="str">
        <f ca="1">IF(C2238=1,60*SummonTypeTable!$Q$2-OFFSET(F2238,0,-1),
IF(F2238&lt;&gt;OFFSET(F2238,-1,0),OFFSET(F2238,-1,0)-OFFSET(F2238,0,-1),""))</f>
        <v/>
      </c>
      <c r="H2238" t="str">
        <f ca="1">IF(C2238=1,60*SummonTypeTable!$Q$2/OFFSET(F2238,0,-1),
IF(F2238&lt;&gt;OFFSET(F2238,-1,0),OFFSET(F2238,-1,0)/OFFSET(F2238,0,-1),""))</f>
        <v/>
      </c>
      <c r="I2238">
        <f ca="1">(60+SUMIF(OFFSET(N2238,-$C2238+1,0,$C2238),"EN",OFFSET(O2238,-$C2238+1,0,$C2238))+SUMIF(OFFSET(S2238,-$C2238+1,0,$C2238),"EN",OFFSET(T2238,-$C2238+1,0,$C2238)))*SummonTypeTable!$Q$2</f>
        <v>9373.3333333333321</v>
      </c>
      <c r="J2238" t="str">
        <f ca="1">IF(C2238=1,60*SummonTypeTable!$Q$2-OFFSET(I2238,0,-4),
IF(I2238&lt;&gt;OFFSET(I2238,-1,0),OFFSET(I2238,-1,0)-OFFSET(I2238,0,-4),""))</f>
        <v/>
      </c>
      <c r="K2238" t="str">
        <f ca="1">IF(C2238=1,60*SummonTypeTable!$Q$2/OFFSET(I2238,0,-4),
IF(I2238&lt;&gt;OFFSET(I2238,-1,0),OFFSET(I2238,-1,0)/OFFSET(I2238,0,-4),""))</f>
        <v/>
      </c>
      <c r="L2238" t="str">
        <f t="shared" ca="1" si="421"/>
        <v>it</v>
      </c>
      <c r="M2238" t="s">
        <v>139</v>
      </c>
      <c r="N2238" t="s">
        <v>140</v>
      </c>
      <c r="O2238">
        <v>3</v>
      </c>
      <c r="P2238" t="str">
        <f t="shared" si="413"/>
        <v/>
      </c>
      <c r="Q2238" t="str">
        <f t="shared" ca="1" si="419"/>
        <v>cu</v>
      </c>
      <c r="R2238" t="s">
        <v>81</v>
      </c>
      <c r="S2238" t="s">
        <v>147</v>
      </c>
      <c r="T2238">
        <v>6300</v>
      </c>
      <c r="U2238" t="str">
        <f t="shared" ca="1" si="410"/>
        <v>it</v>
      </c>
      <c r="V2238" t="str">
        <f t="shared" si="414"/>
        <v>Cash_sCharacterGacha</v>
      </c>
      <c r="W2238">
        <f t="shared" si="415"/>
        <v>3</v>
      </c>
      <c r="X2238" t="str">
        <f t="shared" ca="1" si="416"/>
        <v>cu</v>
      </c>
      <c r="Y2238" t="str">
        <f t="shared" si="417"/>
        <v>GO</v>
      </c>
      <c r="Z2238">
        <f t="shared" si="418"/>
        <v>6300</v>
      </c>
    </row>
    <row r="2239" spans="1:26">
      <c r="A2239" t="str">
        <f t="shared" si="411"/>
        <v>rt7</v>
      </c>
      <c r="B2239" t="str">
        <f t="shared" si="412"/>
        <v>루틴7</v>
      </c>
      <c r="C2239">
        <v>250</v>
      </c>
      <c r="D2239">
        <v>676</v>
      </c>
      <c r="E2239">
        <f t="shared" ca="1" si="420"/>
        <v>29988</v>
      </c>
      <c r="F2239">
        <f ca="1">(60+SUMIF(OFFSET(N2239,-$C2239+1,0,$C2239),"EN",OFFSET(O2239,-$C2239+1,0,$C2239)))*SummonTypeTable!$Q$2</f>
        <v>9373.3333333333321</v>
      </c>
      <c r="G2239" t="str">
        <f ca="1">IF(C2239=1,60*SummonTypeTable!$Q$2-OFFSET(F2239,0,-1),
IF(F2239&lt;&gt;OFFSET(F2239,-1,0),OFFSET(F2239,-1,0)-OFFSET(F2239,0,-1),""))</f>
        <v/>
      </c>
      <c r="H2239" t="str">
        <f ca="1">IF(C2239=1,60*SummonTypeTable!$Q$2/OFFSET(F2239,0,-1),
IF(F2239&lt;&gt;OFFSET(F2239,-1,0),OFFSET(F2239,-1,0)/OFFSET(F2239,0,-1),""))</f>
        <v/>
      </c>
      <c r="I2239">
        <f ca="1">(60+SUMIF(OFFSET(N2239,-$C2239+1,0,$C2239),"EN",OFFSET(O2239,-$C2239+1,0,$C2239))+SUMIF(OFFSET(S2239,-$C2239+1,0,$C2239),"EN",OFFSET(T2239,-$C2239+1,0,$C2239)))*SummonTypeTable!$Q$2</f>
        <v>9373.3333333333321</v>
      </c>
      <c r="J2239" t="str">
        <f ca="1">IF(C2239=1,60*SummonTypeTable!$Q$2-OFFSET(I2239,0,-4),
IF(I2239&lt;&gt;OFFSET(I2239,-1,0),OFFSET(I2239,-1,0)-OFFSET(I2239,0,-4),""))</f>
        <v/>
      </c>
      <c r="K2239" t="str">
        <f ca="1">IF(C2239=1,60*SummonTypeTable!$Q$2/OFFSET(I2239,0,-4),
IF(I2239&lt;&gt;OFFSET(I2239,-1,0),OFFSET(I2239,-1,0)/OFFSET(I2239,0,-4),""))</f>
        <v/>
      </c>
      <c r="L2239" t="str">
        <f t="shared" ca="1" si="421"/>
        <v>cu</v>
      </c>
      <c r="M2239" t="s">
        <v>81</v>
      </c>
      <c r="N2239" t="s">
        <v>153</v>
      </c>
      <c r="O2239">
        <v>42</v>
      </c>
      <c r="P2239" t="str">
        <f t="shared" si="413"/>
        <v/>
      </c>
      <c r="Q2239" t="str">
        <f t="shared" ca="1" si="419"/>
        <v>cu</v>
      </c>
      <c r="R2239" t="s">
        <v>81</v>
      </c>
      <c r="S2239" t="s">
        <v>153</v>
      </c>
      <c r="T2239">
        <v>14</v>
      </c>
      <c r="U2239" t="str">
        <f t="shared" ca="1" si="410"/>
        <v>cu</v>
      </c>
      <c r="V2239" t="str">
        <f t="shared" si="414"/>
        <v>DI</v>
      </c>
      <c r="W2239">
        <f t="shared" si="415"/>
        <v>42</v>
      </c>
      <c r="X2239" t="str">
        <f t="shared" ca="1" si="416"/>
        <v>cu</v>
      </c>
      <c r="Y2239" t="str">
        <f t="shared" si="417"/>
        <v>DI</v>
      </c>
      <c r="Z2239">
        <f t="shared" si="418"/>
        <v>14</v>
      </c>
    </row>
    <row r="2240" spans="1:26">
      <c r="A2240" t="str">
        <f t="shared" si="411"/>
        <v>rt7</v>
      </c>
      <c r="B2240" t="str">
        <f t="shared" si="412"/>
        <v>루틴7</v>
      </c>
      <c r="C2240">
        <v>251</v>
      </c>
      <c r="D2240">
        <v>165</v>
      </c>
      <c r="E2240">
        <f t="shared" ca="1" si="420"/>
        <v>30153</v>
      </c>
      <c r="F2240">
        <f ca="1">(60+SUMIF(OFFSET(N2240,-$C2240+1,0,$C2240),"EN",OFFSET(O2240,-$C2240+1,0,$C2240)))*SummonTypeTable!$Q$2</f>
        <v>9373.3333333333321</v>
      </c>
      <c r="G2240" t="str">
        <f ca="1">IF(C2240=1,60*SummonTypeTable!$Q$2-OFFSET(F2240,0,-1),
IF(F2240&lt;&gt;OFFSET(F2240,-1,0),OFFSET(F2240,-1,0)-OFFSET(F2240,0,-1),""))</f>
        <v/>
      </c>
      <c r="H2240" t="str">
        <f ca="1">IF(C2240=1,60*SummonTypeTable!$Q$2/OFFSET(F2240,0,-1),
IF(F2240&lt;&gt;OFFSET(F2240,-1,0),OFFSET(F2240,-1,0)/OFFSET(F2240,0,-1),""))</f>
        <v/>
      </c>
      <c r="I2240">
        <f ca="1">(60+SUMIF(OFFSET(N2240,-$C2240+1,0,$C2240),"EN",OFFSET(O2240,-$C2240+1,0,$C2240))+SUMIF(OFFSET(S2240,-$C2240+1,0,$C2240),"EN",OFFSET(T2240,-$C2240+1,0,$C2240)))*SummonTypeTable!$Q$2</f>
        <v>9373.3333333333321</v>
      </c>
      <c r="J2240" t="str">
        <f ca="1">IF(C2240=1,60*SummonTypeTable!$Q$2-OFFSET(I2240,0,-4),
IF(I2240&lt;&gt;OFFSET(I2240,-1,0),OFFSET(I2240,-1,0)-OFFSET(I2240,0,-4),""))</f>
        <v/>
      </c>
      <c r="K2240" t="str">
        <f ca="1">IF(C2240=1,60*SummonTypeTable!$Q$2/OFFSET(I2240,0,-4),
IF(I2240&lt;&gt;OFFSET(I2240,-1,0),OFFSET(I2240,-1,0)/OFFSET(I2240,0,-4),""))</f>
        <v/>
      </c>
      <c r="L2240" t="str">
        <f t="shared" ca="1" si="421"/>
        <v>cu</v>
      </c>
      <c r="M2240" t="s">
        <v>81</v>
      </c>
      <c r="N2240" t="s">
        <v>147</v>
      </c>
      <c r="O2240">
        <v>12700</v>
      </c>
      <c r="P2240" t="str">
        <f t="shared" si="413"/>
        <v/>
      </c>
      <c r="Q2240" t="str">
        <f t="shared" ca="1" si="419"/>
        <v>cu</v>
      </c>
      <c r="R2240" t="s">
        <v>81</v>
      </c>
      <c r="S2240" t="s">
        <v>147</v>
      </c>
      <c r="T2240">
        <v>6350</v>
      </c>
      <c r="U2240" t="str">
        <f t="shared" ca="1" si="410"/>
        <v>cu</v>
      </c>
      <c r="V2240" t="str">
        <f t="shared" si="414"/>
        <v>GO</v>
      </c>
      <c r="W2240">
        <f t="shared" si="415"/>
        <v>12700</v>
      </c>
      <c r="X2240" t="str">
        <f t="shared" ca="1" si="416"/>
        <v>cu</v>
      </c>
      <c r="Y2240" t="str">
        <f t="shared" si="417"/>
        <v>GO</v>
      </c>
      <c r="Z2240">
        <f t="shared" si="418"/>
        <v>6350</v>
      </c>
    </row>
    <row r="2241" spans="1:26">
      <c r="A2241" t="str">
        <f t="shared" si="411"/>
        <v>rt7</v>
      </c>
      <c r="B2241" t="str">
        <f t="shared" si="412"/>
        <v>루틴7</v>
      </c>
      <c r="C2241">
        <v>252</v>
      </c>
      <c r="D2241">
        <v>235</v>
      </c>
      <c r="E2241">
        <f t="shared" ca="1" si="420"/>
        <v>30388</v>
      </c>
      <c r="F2241">
        <f ca="1">(60+SUMIF(OFFSET(N2241,-$C2241+1,0,$C2241),"EN",OFFSET(O2241,-$C2241+1,0,$C2241)))*SummonTypeTable!$Q$2</f>
        <v>9373.3333333333321</v>
      </c>
      <c r="G2241" t="str">
        <f ca="1">IF(C2241=1,60*SummonTypeTable!$Q$2-OFFSET(F2241,0,-1),
IF(F2241&lt;&gt;OFFSET(F2241,-1,0),OFFSET(F2241,-1,0)-OFFSET(F2241,0,-1),""))</f>
        <v/>
      </c>
      <c r="H2241" t="str">
        <f ca="1">IF(C2241=1,60*SummonTypeTable!$Q$2/OFFSET(F2241,0,-1),
IF(F2241&lt;&gt;OFFSET(F2241,-1,0),OFFSET(F2241,-1,0)/OFFSET(F2241,0,-1),""))</f>
        <v/>
      </c>
      <c r="I2241">
        <f ca="1">(60+SUMIF(OFFSET(N2241,-$C2241+1,0,$C2241),"EN",OFFSET(O2241,-$C2241+1,0,$C2241))+SUMIF(OFFSET(S2241,-$C2241+1,0,$C2241),"EN",OFFSET(T2241,-$C2241+1,0,$C2241)))*SummonTypeTable!$Q$2</f>
        <v>9373.3333333333321</v>
      </c>
      <c r="J2241" t="str">
        <f ca="1">IF(C2241=1,60*SummonTypeTable!$Q$2-OFFSET(I2241,0,-4),
IF(I2241&lt;&gt;OFFSET(I2241,-1,0),OFFSET(I2241,-1,0)-OFFSET(I2241,0,-4),""))</f>
        <v/>
      </c>
      <c r="K2241" t="str">
        <f ca="1">IF(C2241=1,60*SummonTypeTable!$Q$2/OFFSET(I2241,0,-4),
IF(I2241&lt;&gt;OFFSET(I2241,-1,0),OFFSET(I2241,-1,0)/OFFSET(I2241,0,-4),""))</f>
        <v/>
      </c>
      <c r="L2241" t="str">
        <f t="shared" ca="1" si="421"/>
        <v>cu</v>
      </c>
      <c r="M2241" t="s">
        <v>81</v>
      </c>
      <c r="N2241" t="s">
        <v>147</v>
      </c>
      <c r="O2241">
        <v>12750</v>
      </c>
      <c r="P2241" t="str">
        <f t="shared" si="413"/>
        <v/>
      </c>
      <c r="Q2241" t="str">
        <f t="shared" ca="1" si="419"/>
        <v>cu</v>
      </c>
      <c r="R2241" t="s">
        <v>81</v>
      </c>
      <c r="S2241" t="s">
        <v>147</v>
      </c>
      <c r="T2241">
        <v>6375</v>
      </c>
      <c r="U2241" t="str">
        <f t="shared" ca="1" si="410"/>
        <v>cu</v>
      </c>
      <c r="V2241" t="str">
        <f t="shared" si="414"/>
        <v>GO</v>
      </c>
      <c r="W2241">
        <f t="shared" si="415"/>
        <v>12750</v>
      </c>
      <c r="X2241" t="str">
        <f t="shared" ca="1" si="416"/>
        <v>cu</v>
      </c>
      <c r="Y2241" t="str">
        <f t="shared" si="417"/>
        <v>GO</v>
      </c>
      <c r="Z2241">
        <f t="shared" si="418"/>
        <v>6375</v>
      </c>
    </row>
    <row r="2242" spans="1:26">
      <c r="A2242" t="str">
        <f t="shared" si="411"/>
        <v>rt7</v>
      </c>
      <c r="B2242" t="str">
        <f t="shared" si="412"/>
        <v>루틴7</v>
      </c>
      <c r="C2242">
        <v>253</v>
      </c>
      <c r="D2242">
        <v>788</v>
      </c>
      <c r="E2242">
        <f t="shared" ca="1" si="420"/>
        <v>31176</v>
      </c>
      <c r="F2242">
        <f ca="1">(60+SUMIF(OFFSET(N2242,-$C2242+1,0,$C2242),"EN",OFFSET(O2242,-$C2242+1,0,$C2242)))*SummonTypeTable!$Q$2</f>
        <v>9773.3333333333321</v>
      </c>
      <c r="G2242">
        <f ca="1">IF(C2242=1,60*SummonTypeTable!$Q$2-OFFSET(F2242,0,-1),
IF(F2242&lt;&gt;OFFSET(F2242,-1,0),OFFSET(F2242,-1,0)-OFFSET(F2242,0,-1),""))</f>
        <v>-21802.666666666668</v>
      </c>
      <c r="H2242">
        <f ca="1">IF(C2242=1,60*SummonTypeTable!$Q$2/OFFSET(F2242,0,-1),
IF(F2242&lt;&gt;OFFSET(F2242,-1,0),OFFSET(F2242,-1,0)/OFFSET(F2242,0,-1),""))</f>
        <v>0.30065862629373019</v>
      </c>
      <c r="I2242">
        <f ca="1">(60+SUMIF(OFFSET(N2242,-$C2242+1,0,$C2242),"EN",OFFSET(O2242,-$C2242+1,0,$C2242))+SUMIF(OFFSET(S2242,-$C2242+1,0,$C2242),"EN",OFFSET(T2242,-$C2242+1,0,$C2242)))*SummonTypeTable!$Q$2</f>
        <v>9773.3333333333321</v>
      </c>
      <c r="J2242">
        <f ca="1">IF(C2242=1,60*SummonTypeTable!$Q$2-OFFSET(I2242,0,-4),
IF(I2242&lt;&gt;OFFSET(I2242,-1,0),OFFSET(I2242,-1,0)-OFFSET(I2242,0,-4),""))</f>
        <v>-21802.666666666668</v>
      </c>
      <c r="K2242">
        <f ca="1">IF(C2242=1,60*SummonTypeTable!$Q$2/OFFSET(I2242,0,-4),
IF(I2242&lt;&gt;OFFSET(I2242,-1,0),OFFSET(I2242,-1,0)/OFFSET(I2242,0,-4),""))</f>
        <v>0.30065862629373019</v>
      </c>
      <c r="L2242" t="str">
        <f t="shared" ca="1" si="421"/>
        <v>cu</v>
      </c>
      <c r="M2242" t="s">
        <v>81</v>
      </c>
      <c r="N2242" t="s">
        <v>146</v>
      </c>
      <c r="O2242">
        <v>600</v>
      </c>
      <c r="P2242" t="str">
        <f t="shared" si="413"/>
        <v>에너지너무많음</v>
      </c>
      <c r="Q2242" t="str">
        <f t="shared" ca="1" si="419"/>
        <v>cu</v>
      </c>
      <c r="R2242" t="s">
        <v>81</v>
      </c>
      <c r="S2242" t="s">
        <v>147</v>
      </c>
      <c r="T2242">
        <v>6400</v>
      </c>
      <c r="U2242" t="str">
        <f t="shared" ref="U2242:U2305" ca="1" si="422">IF(LEN(L2242)=0,"",L2242)</f>
        <v>cu</v>
      </c>
      <c r="V2242" t="str">
        <f t="shared" si="414"/>
        <v>EN</v>
      </c>
      <c r="W2242">
        <f t="shared" si="415"/>
        <v>600</v>
      </c>
      <c r="X2242" t="str">
        <f t="shared" ca="1" si="416"/>
        <v>cu</v>
      </c>
      <c r="Y2242" t="str">
        <f t="shared" si="417"/>
        <v>GO</v>
      </c>
      <c r="Z2242">
        <f t="shared" si="418"/>
        <v>6400</v>
      </c>
    </row>
    <row r="2243" spans="1:26">
      <c r="A2243" t="str">
        <f t="shared" si="411"/>
        <v>rt7</v>
      </c>
      <c r="B2243" t="str">
        <f t="shared" si="412"/>
        <v>루틴7</v>
      </c>
      <c r="C2243">
        <v>254</v>
      </c>
      <c r="D2243">
        <v>112</v>
      </c>
      <c r="E2243">
        <f t="shared" ca="1" si="420"/>
        <v>31288</v>
      </c>
      <c r="F2243">
        <f ca="1">(60+SUMIF(OFFSET(N2243,-$C2243+1,0,$C2243),"EN",OFFSET(O2243,-$C2243+1,0,$C2243)))*SummonTypeTable!$Q$2</f>
        <v>9773.3333333333321</v>
      </c>
      <c r="G2243" t="str">
        <f ca="1">IF(C2243=1,60*SummonTypeTable!$Q$2-OFFSET(F2243,0,-1),
IF(F2243&lt;&gt;OFFSET(F2243,-1,0),OFFSET(F2243,-1,0)-OFFSET(F2243,0,-1),""))</f>
        <v/>
      </c>
      <c r="H2243" t="str">
        <f ca="1">IF(C2243=1,60*SummonTypeTable!$Q$2/OFFSET(F2243,0,-1),
IF(F2243&lt;&gt;OFFSET(F2243,-1,0),OFFSET(F2243,-1,0)/OFFSET(F2243,0,-1),""))</f>
        <v/>
      </c>
      <c r="I2243">
        <f ca="1">(60+SUMIF(OFFSET(N2243,-$C2243+1,0,$C2243),"EN",OFFSET(O2243,-$C2243+1,0,$C2243))+SUMIF(OFFSET(S2243,-$C2243+1,0,$C2243),"EN",OFFSET(T2243,-$C2243+1,0,$C2243)))*SummonTypeTable!$Q$2</f>
        <v>9773.3333333333321</v>
      </c>
      <c r="J2243" t="str">
        <f ca="1">IF(C2243=1,60*SummonTypeTable!$Q$2-OFFSET(I2243,0,-4),
IF(I2243&lt;&gt;OFFSET(I2243,-1,0),OFFSET(I2243,-1,0)-OFFSET(I2243,0,-4),""))</f>
        <v/>
      </c>
      <c r="K2243" t="str">
        <f ca="1">IF(C2243=1,60*SummonTypeTable!$Q$2/OFFSET(I2243,0,-4),
IF(I2243&lt;&gt;OFFSET(I2243,-1,0),OFFSET(I2243,-1,0)/OFFSET(I2243,0,-4),""))</f>
        <v/>
      </c>
      <c r="L2243" t="str">
        <f t="shared" ca="1" si="421"/>
        <v>it</v>
      </c>
      <c r="M2243" t="s">
        <v>139</v>
      </c>
      <c r="N2243" t="s">
        <v>138</v>
      </c>
      <c r="O2243">
        <v>10</v>
      </c>
      <c r="P2243" t="str">
        <f t="shared" si="413"/>
        <v/>
      </c>
      <c r="Q2243" t="str">
        <f t="shared" ca="1" si="419"/>
        <v>cu</v>
      </c>
      <c r="R2243" t="s">
        <v>81</v>
      </c>
      <c r="S2243" t="s">
        <v>147</v>
      </c>
      <c r="T2243">
        <v>6425</v>
      </c>
      <c r="U2243" t="str">
        <f t="shared" ca="1" si="422"/>
        <v>it</v>
      </c>
      <c r="V2243" t="str">
        <f t="shared" si="414"/>
        <v>Cash_sSpellGacha</v>
      </c>
      <c r="W2243">
        <f t="shared" si="415"/>
        <v>10</v>
      </c>
      <c r="X2243" t="str">
        <f t="shared" ca="1" si="416"/>
        <v>cu</v>
      </c>
      <c r="Y2243" t="str">
        <f t="shared" si="417"/>
        <v>GO</v>
      </c>
      <c r="Z2243">
        <f t="shared" si="418"/>
        <v>6425</v>
      </c>
    </row>
    <row r="2244" spans="1:26">
      <c r="A2244" t="str">
        <f t="shared" si="411"/>
        <v>rt7</v>
      </c>
      <c r="B2244" t="str">
        <f t="shared" si="412"/>
        <v>루틴7</v>
      </c>
      <c r="C2244">
        <v>255</v>
      </c>
      <c r="D2244">
        <v>323</v>
      </c>
      <c r="E2244">
        <f t="shared" ca="1" si="420"/>
        <v>31611</v>
      </c>
      <c r="F2244">
        <f ca="1">(60+SUMIF(OFFSET(N2244,-$C2244+1,0,$C2244),"EN",OFFSET(O2244,-$C2244+1,0,$C2244)))*SummonTypeTable!$Q$2</f>
        <v>9773.3333333333321</v>
      </c>
      <c r="G2244" t="str">
        <f ca="1">IF(C2244=1,60*SummonTypeTable!$Q$2-OFFSET(F2244,0,-1),
IF(F2244&lt;&gt;OFFSET(F2244,-1,0),OFFSET(F2244,-1,0)-OFFSET(F2244,0,-1),""))</f>
        <v/>
      </c>
      <c r="H2244" t="str">
        <f ca="1">IF(C2244=1,60*SummonTypeTable!$Q$2/OFFSET(F2244,0,-1),
IF(F2244&lt;&gt;OFFSET(F2244,-1,0),OFFSET(F2244,-1,0)/OFFSET(F2244,0,-1),""))</f>
        <v/>
      </c>
      <c r="I2244">
        <f ca="1">(60+SUMIF(OFFSET(N2244,-$C2244+1,0,$C2244),"EN",OFFSET(O2244,-$C2244+1,0,$C2244))+SUMIF(OFFSET(S2244,-$C2244+1,0,$C2244),"EN",OFFSET(T2244,-$C2244+1,0,$C2244)))*SummonTypeTable!$Q$2</f>
        <v>9773.3333333333321</v>
      </c>
      <c r="J2244" t="str">
        <f ca="1">IF(C2244=1,60*SummonTypeTable!$Q$2-OFFSET(I2244,0,-4),
IF(I2244&lt;&gt;OFFSET(I2244,-1,0),OFFSET(I2244,-1,0)-OFFSET(I2244,0,-4),""))</f>
        <v/>
      </c>
      <c r="K2244" t="str">
        <f ca="1">IF(C2244=1,60*SummonTypeTable!$Q$2/OFFSET(I2244,0,-4),
IF(I2244&lt;&gt;OFFSET(I2244,-1,0),OFFSET(I2244,-1,0)/OFFSET(I2244,0,-4),""))</f>
        <v/>
      </c>
      <c r="L2244" t="str">
        <f t="shared" ca="1" si="421"/>
        <v>it</v>
      </c>
      <c r="M2244" t="s">
        <v>139</v>
      </c>
      <c r="N2244" t="s">
        <v>158</v>
      </c>
      <c r="O2244">
        <v>10</v>
      </c>
      <c r="P2244" t="str">
        <f t="shared" si="413"/>
        <v/>
      </c>
      <c r="Q2244" t="str">
        <f t="shared" ca="1" si="419"/>
        <v>cu</v>
      </c>
      <c r="R2244" t="s">
        <v>81</v>
      </c>
      <c r="S2244" t="s">
        <v>147</v>
      </c>
      <c r="T2244">
        <v>6450</v>
      </c>
      <c r="U2244" t="str">
        <f t="shared" ca="1" si="422"/>
        <v>it</v>
      </c>
      <c r="V2244" t="str">
        <f t="shared" si="414"/>
        <v>Cash_sEquipGacha</v>
      </c>
      <c r="W2244">
        <f t="shared" si="415"/>
        <v>10</v>
      </c>
      <c r="X2244" t="str">
        <f t="shared" ca="1" si="416"/>
        <v>cu</v>
      </c>
      <c r="Y2244" t="str">
        <f t="shared" si="417"/>
        <v>GO</v>
      </c>
      <c r="Z2244">
        <f t="shared" si="418"/>
        <v>6450</v>
      </c>
    </row>
    <row r="2245" spans="1:26">
      <c r="A2245" t="str">
        <f t="shared" si="411"/>
        <v>rt7</v>
      </c>
      <c r="B2245" t="str">
        <f t="shared" si="412"/>
        <v>루틴7</v>
      </c>
      <c r="C2245">
        <v>256</v>
      </c>
      <c r="D2245">
        <v>785</v>
      </c>
      <c r="E2245">
        <f t="shared" ca="1" si="420"/>
        <v>32396</v>
      </c>
      <c r="F2245">
        <f ca="1">(60+SUMIF(OFFSET(N2245,-$C2245+1,0,$C2245),"EN",OFFSET(O2245,-$C2245+1,0,$C2245)))*SummonTypeTable!$Q$2</f>
        <v>10200</v>
      </c>
      <c r="G2245">
        <f ca="1">IF(C2245=1,60*SummonTypeTable!$Q$2-OFFSET(F2245,0,-1),
IF(F2245&lt;&gt;OFFSET(F2245,-1,0),OFFSET(F2245,-1,0)-OFFSET(F2245,0,-1),""))</f>
        <v>-22622.666666666668</v>
      </c>
      <c r="H2245">
        <f ca="1">IF(C2245=1,60*SummonTypeTable!$Q$2/OFFSET(F2245,0,-1),
IF(F2245&lt;&gt;OFFSET(F2245,-1,0),OFFSET(F2245,-1,0)/OFFSET(F2245,0,-1),""))</f>
        <v>0.30168333539120051</v>
      </c>
      <c r="I2245">
        <f ca="1">(60+SUMIF(OFFSET(N2245,-$C2245+1,0,$C2245),"EN",OFFSET(O2245,-$C2245+1,0,$C2245))+SUMIF(OFFSET(S2245,-$C2245+1,0,$C2245),"EN",OFFSET(T2245,-$C2245+1,0,$C2245)))*SummonTypeTable!$Q$2</f>
        <v>10200</v>
      </c>
      <c r="J2245">
        <f ca="1">IF(C2245=1,60*SummonTypeTable!$Q$2-OFFSET(I2245,0,-4),
IF(I2245&lt;&gt;OFFSET(I2245,-1,0),OFFSET(I2245,-1,0)-OFFSET(I2245,0,-4),""))</f>
        <v>-22622.666666666668</v>
      </c>
      <c r="K2245">
        <f ca="1">IF(C2245=1,60*SummonTypeTable!$Q$2/OFFSET(I2245,0,-4),
IF(I2245&lt;&gt;OFFSET(I2245,-1,0),OFFSET(I2245,-1,0)/OFFSET(I2245,0,-4),""))</f>
        <v>0.30168333539120051</v>
      </c>
      <c r="L2245" t="str">
        <f t="shared" ca="1" si="421"/>
        <v>cu</v>
      </c>
      <c r="M2245" t="s">
        <v>81</v>
      </c>
      <c r="N2245" t="s">
        <v>146</v>
      </c>
      <c r="O2245">
        <v>640</v>
      </c>
      <c r="P2245" t="str">
        <f t="shared" si="413"/>
        <v>에너지너무많음</v>
      </c>
      <c r="Q2245" t="str">
        <f t="shared" ca="1" si="419"/>
        <v>cu</v>
      </c>
      <c r="R2245" t="s">
        <v>81</v>
      </c>
      <c r="S2245" t="s">
        <v>147</v>
      </c>
      <c r="T2245">
        <v>6475</v>
      </c>
      <c r="U2245" t="str">
        <f t="shared" ca="1" si="422"/>
        <v>cu</v>
      </c>
      <c r="V2245" t="str">
        <f t="shared" si="414"/>
        <v>EN</v>
      </c>
      <c r="W2245">
        <f t="shared" si="415"/>
        <v>640</v>
      </c>
      <c r="X2245" t="str">
        <f t="shared" ca="1" si="416"/>
        <v>cu</v>
      </c>
      <c r="Y2245" t="str">
        <f t="shared" si="417"/>
        <v>GO</v>
      </c>
      <c r="Z2245">
        <f t="shared" si="418"/>
        <v>6475</v>
      </c>
    </row>
    <row r="2246" spans="1:26">
      <c r="A2246" t="str">
        <f t="shared" si="411"/>
        <v>rt7</v>
      </c>
      <c r="B2246" t="str">
        <f t="shared" si="412"/>
        <v>루틴7</v>
      </c>
      <c r="C2246">
        <v>257</v>
      </c>
      <c r="D2246">
        <v>194</v>
      </c>
      <c r="E2246">
        <f t="shared" ca="1" si="420"/>
        <v>32590</v>
      </c>
      <c r="F2246">
        <f ca="1">(60+SUMIF(OFFSET(N2246,-$C2246+1,0,$C2246),"EN",OFFSET(O2246,-$C2246+1,0,$C2246)))*SummonTypeTable!$Q$2</f>
        <v>10200</v>
      </c>
      <c r="G2246" t="str">
        <f ca="1">IF(C2246=1,60*SummonTypeTable!$Q$2-OFFSET(F2246,0,-1),
IF(F2246&lt;&gt;OFFSET(F2246,-1,0),OFFSET(F2246,-1,0)-OFFSET(F2246,0,-1),""))</f>
        <v/>
      </c>
      <c r="H2246" t="str">
        <f ca="1">IF(C2246=1,60*SummonTypeTable!$Q$2/OFFSET(F2246,0,-1),
IF(F2246&lt;&gt;OFFSET(F2246,-1,0),OFFSET(F2246,-1,0)/OFFSET(F2246,0,-1),""))</f>
        <v/>
      </c>
      <c r="I2246">
        <f ca="1">(60+SUMIF(OFFSET(N2246,-$C2246+1,0,$C2246),"EN",OFFSET(O2246,-$C2246+1,0,$C2246))+SUMIF(OFFSET(S2246,-$C2246+1,0,$C2246),"EN",OFFSET(T2246,-$C2246+1,0,$C2246)))*SummonTypeTable!$Q$2</f>
        <v>10200</v>
      </c>
      <c r="J2246" t="str">
        <f ca="1">IF(C2246=1,60*SummonTypeTable!$Q$2-OFFSET(I2246,0,-4),
IF(I2246&lt;&gt;OFFSET(I2246,-1,0),OFFSET(I2246,-1,0)-OFFSET(I2246,0,-4),""))</f>
        <v/>
      </c>
      <c r="K2246" t="str">
        <f ca="1">IF(C2246=1,60*SummonTypeTable!$Q$2/OFFSET(I2246,0,-4),
IF(I2246&lt;&gt;OFFSET(I2246,-1,0),OFFSET(I2246,-1,0)/OFFSET(I2246,0,-4),""))</f>
        <v/>
      </c>
      <c r="L2246" t="str">
        <f t="shared" ca="1" si="421"/>
        <v>cu</v>
      </c>
      <c r="M2246" t="s">
        <v>81</v>
      </c>
      <c r="N2246" t="s">
        <v>147</v>
      </c>
      <c r="O2246">
        <v>13000</v>
      </c>
      <c r="P2246" t="str">
        <f t="shared" si="413"/>
        <v/>
      </c>
      <c r="Q2246" t="str">
        <f t="shared" ca="1" si="419"/>
        <v>cu</v>
      </c>
      <c r="R2246" t="s">
        <v>81</v>
      </c>
      <c r="S2246" t="s">
        <v>147</v>
      </c>
      <c r="T2246">
        <v>6500</v>
      </c>
      <c r="U2246" t="str">
        <f t="shared" ca="1" si="422"/>
        <v>cu</v>
      </c>
      <c r="V2246" t="str">
        <f t="shared" si="414"/>
        <v>GO</v>
      </c>
      <c r="W2246">
        <f t="shared" si="415"/>
        <v>13000</v>
      </c>
      <c r="X2246" t="str">
        <f t="shared" ca="1" si="416"/>
        <v>cu</v>
      </c>
      <c r="Y2246" t="str">
        <f t="shared" si="417"/>
        <v>GO</v>
      </c>
      <c r="Z2246">
        <f t="shared" si="418"/>
        <v>6500</v>
      </c>
    </row>
    <row r="2247" spans="1:26">
      <c r="A2247" t="str">
        <f t="shared" ref="A2247:A2273" si="423">A2246</f>
        <v>rt7</v>
      </c>
      <c r="B2247" t="str">
        <f t="shared" ref="B2247:B2273" si="424">B2246</f>
        <v>루틴7</v>
      </c>
      <c r="C2247">
        <v>258</v>
      </c>
      <c r="D2247">
        <v>256</v>
      </c>
      <c r="E2247">
        <f t="shared" ca="1" si="420"/>
        <v>32846</v>
      </c>
      <c r="F2247">
        <f ca="1">(60+SUMIF(OFFSET(N2247,-$C2247+1,0,$C2247),"EN",OFFSET(O2247,-$C2247+1,0,$C2247)))*SummonTypeTable!$Q$2</f>
        <v>10200</v>
      </c>
      <c r="G2247" t="str">
        <f ca="1">IF(C2247=1,60*SummonTypeTable!$Q$2-OFFSET(F2247,0,-1),
IF(F2247&lt;&gt;OFFSET(F2247,-1,0),OFFSET(F2247,-1,0)-OFFSET(F2247,0,-1),""))</f>
        <v/>
      </c>
      <c r="H2247" t="str">
        <f ca="1">IF(C2247=1,60*SummonTypeTable!$Q$2/OFFSET(F2247,0,-1),
IF(F2247&lt;&gt;OFFSET(F2247,-1,0),OFFSET(F2247,-1,0)/OFFSET(F2247,0,-1),""))</f>
        <v/>
      </c>
      <c r="I2247">
        <f ca="1">(60+SUMIF(OFFSET(N2247,-$C2247+1,0,$C2247),"EN",OFFSET(O2247,-$C2247+1,0,$C2247))+SUMIF(OFFSET(S2247,-$C2247+1,0,$C2247),"EN",OFFSET(T2247,-$C2247+1,0,$C2247)))*SummonTypeTable!$Q$2</f>
        <v>10200</v>
      </c>
      <c r="J2247" t="str">
        <f ca="1">IF(C2247=1,60*SummonTypeTable!$Q$2-OFFSET(I2247,0,-4),
IF(I2247&lt;&gt;OFFSET(I2247,-1,0),OFFSET(I2247,-1,0)-OFFSET(I2247,0,-4),""))</f>
        <v/>
      </c>
      <c r="K2247" t="str">
        <f ca="1">IF(C2247=1,60*SummonTypeTable!$Q$2/OFFSET(I2247,0,-4),
IF(I2247&lt;&gt;OFFSET(I2247,-1,0),OFFSET(I2247,-1,0)/OFFSET(I2247,0,-4),""))</f>
        <v/>
      </c>
      <c r="L2247" t="str">
        <f t="shared" ca="1" si="421"/>
        <v>it</v>
      </c>
      <c r="M2247" t="s">
        <v>139</v>
      </c>
      <c r="N2247" t="s">
        <v>140</v>
      </c>
      <c r="O2247">
        <v>10</v>
      </c>
      <c r="P2247" t="str">
        <f t="shared" si="413"/>
        <v/>
      </c>
      <c r="Q2247" t="str">
        <f t="shared" ca="1" si="419"/>
        <v>cu</v>
      </c>
      <c r="R2247" t="s">
        <v>81</v>
      </c>
      <c r="S2247" t="s">
        <v>147</v>
      </c>
      <c r="T2247">
        <v>6525</v>
      </c>
      <c r="U2247" t="str">
        <f t="shared" ca="1" si="422"/>
        <v>it</v>
      </c>
      <c r="V2247" t="str">
        <f t="shared" si="414"/>
        <v>Cash_sCharacterGacha</v>
      </c>
      <c r="W2247">
        <f t="shared" si="415"/>
        <v>10</v>
      </c>
      <c r="X2247" t="str">
        <f t="shared" ca="1" si="416"/>
        <v>cu</v>
      </c>
      <c r="Y2247" t="str">
        <f t="shared" si="417"/>
        <v>GO</v>
      </c>
      <c r="Z2247">
        <f t="shared" si="418"/>
        <v>6525</v>
      </c>
    </row>
    <row r="2248" spans="1:26">
      <c r="A2248" t="str">
        <f t="shared" si="423"/>
        <v>rt7</v>
      </c>
      <c r="B2248" t="str">
        <f t="shared" si="424"/>
        <v>루틴7</v>
      </c>
      <c r="C2248">
        <v>259</v>
      </c>
      <c r="D2248">
        <v>802</v>
      </c>
      <c r="E2248">
        <f t="shared" ca="1" si="420"/>
        <v>33648</v>
      </c>
      <c r="F2248">
        <f ca="1">(60+SUMIF(OFFSET(N2248,-$C2248+1,0,$C2248),"EN",OFFSET(O2248,-$C2248+1,0,$C2248)))*SummonTypeTable!$Q$2</f>
        <v>10653.333333333332</v>
      </c>
      <c r="G2248">
        <f ca="1">IF(C2248=1,60*SummonTypeTable!$Q$2-OFFSET(F2248,0,-1),
IF(F2248&lt;&gt;OFFSET(F2248,-1,0),OFFSET(F2248,-1,0)-OFFSET(F2248,0,-1),""))</f>
        <v>-23448</v>
      </c>
      <c r="H2248">
        <f ca="1">IF(C2248=1,60*SummonTypeTable!$Q$2/OFFSET(F2248,0,-1),
IF(F2248&lt;&gt;OFFSET(F2248,-1,0),OFFSET(F2248,-1,0)/OFFSET(F2248,0,-1),""))</f>
        <v>0.30313837375178315</v>
      </c>
      <c r="I2248">
        <f ca="1">(60+SUMIF(OFFSET(N2248,-$C2248+1,0,$C2248),"EN",OFFSET(O2248,-$C2248+1,0,$C2248))+SUMIF(OFFSET(S2248,-$C2248+1,0,$C2248),"EN",OFFSET(T2248,-$C2248+1,0,$C2248)))*SummonTypeTable!$Q$2</f>
        <v>10653.333333333332</v>
      </c>
      <c r="J2248">
        <f ca="1">IF(C2248=1,60*SummonTypeTable!$Q$2-OFFSET(I2248,0,-4),
IF(I2248&lt;&gt;OFFSET(I2248,-1,0),OFFSET(I2248,-1,0)-OFFSET(I2248,0,-4),""))</f>
        <v>-23448</v>
      </c>
      <c r="K2248">
        <f ca="1">IF(C2248=1,60*SummonTypeTable!$Q$2/OFFSET(I2248,0,-4),
IF(I2248&lt;&gt;OFFSET(I2248,-1,0),OFFSET(I2248,-1,0)/OFFSET(I2248,0,-4),""))</f>
        <v>0.30313837375178315</v>
      </c>
      <c r="L2248" t="str">
        <f t="shared" ca="1" si="421"/>
        <v>cu</v>
      </c>
      <c r="M2248" t="s">
        <v>81</v>
      </c>
      <c r="N2248" t="s">
        <v>146</v>
      </c>
      <c r="O2248">
        <v>680</v>
      </c>
      <c r="P2248" t="str">
        <f t="shared" si="413"/>
        <v>에너지너무많음</v>
      </c>
      <c r="Q2248" t="str">
        <f t="shared" ca="1" si="419"/>
        <v>cu</v>
      </c>
      <c r="R2248" t="s">
        <v>81</v>
      </c>
      <c r="S2248" t="s">
        <v>147</v>
      </c>
      <c r="T2248">
        <v>6550</v>
      </c>
      <c r="U2248" t="str">
        <f t="shared" ca="1" si="422"/>
        <v>cu</v>
      </c>
      <c r="V2248" t="str">
        <f t="shared" si="414"/>
        <v>EN</v>
      </c>
      <c r="W2248">
        <f t="shared" si="415"/>
        <v>680</v>
      </c>
      <c r="X2248" t="str">
        <f t="shared" ca="1" si="416"/>
        <v>cu</v>
      </c>
      <c r="Y2248" t="str">
        <f t="shared" si="417"/>
        <v>GO</v>
      </c>
      <c r="Z2248">
        <f t="shared" si="418"/>
        <v>6550</v>
      </c>
    </row>
    <row r="2249" spans="1:26">
      <c r="A2249" t="str">
        <f t="shared" si="423"/>
        <v>rt7</v>
      </c>
      <c r="B2249" t="str">
        <f t="shared" si="424"/>
        <v>루틴7</v>
      </c>
      <c r="C2249">
        <v>260</v>
      </c>
      <c r="D2249">
        <v>88</v>
      </c>
      <c r="E2249">
        <f t="shared" ca="1" si="420"/>
        <v>33736</v>
      </c>
      <c r="F2249">
        <f ca="1">(60+SUMIF(OFFSET(N2249,-$C2249+1,0,$C2249),"EN",OFFSET(O2249,-$C2249+1,0,$C2249)))*SummonTypeTable!$Q$2</f>
        <v>10653.333333333332</v>
      </c>
      <c r="G2249" t="str">
        <f ca="1">IF(C2249=1,60*SummonTypeTable!$Q$2-OFFSET(F2249,0,-1),
IF(F2249&lt;&gt;OFFSET(F2249,-1,0),OFFSET(F2249,-1,0)-OFFSET(F2249,0,-1),""))</f>
        <v/>
      </c>
      <c r="H2249" t="str">
        <f ca="1">IF(C2249=1,60*SummonTypeTable!$Q$2/OFFSET(F2249,0,-1),
IF(F2249&lt;&gt;OFFSET(F2249,-1,0),OFFSET(F2249,-1,0)/OFFSET(F2249,0,-1),""))</f>
        <v/>
      </c>
      <c r="I2249">
        <f ca="1">(60+SUMIF(OFFSET(N2249,-$C2249+1,0,$C2249),"EN",OFFSET(O2249,-$C2249+1,0,$C2249))+SUMIF(OFFSET(S2249,-$C2249+1,0,$C2249),"EN",OFFSET(T2249,-$C2249+1,0,$C2249)))*SummonTypeTable!$Q$2</f>
        <v>10653.333333333332</v>
      </c>
      <c r="J2249" t="str">
        <f ca="1">IF(C2249=1,60*SummonTypeTable!$Q$2-OFFSET(I2249,0,-4),
IF(I2249&lt;&gt;OFFSET(I2249,-1,0),OFFSET(I2249,-1,0)-OFFSET(I2249,0,-4),""))</f>
        <v/>
      </c>
      <c r="K2249" t="str">
        <f ca="1">IF(C2249=1,60*SummonTypeTable!$Q$2/OFFSET(I2249,0,-4),
IF(I2249&lt;&gt;OFFSET(I2249,-1,0),OFFSET(I2249,-1,0)/OFFSET(I2249,0,-4),""))</f>
        <v/>
      </c>
      <c r="L2249" t="str">
        <f t="shared" ca="1" si="421"/>
        <v>cu</v>
      </c>
      <c r="M2249" t="s">
        <v>81</v>
      </c>
      <c r="N2249" t="s">
        <v>147</v>
      </c>
      <c r="O2249">
        <v>13150</v>
      </c>
      <c r="P2249" t="str">
        <f t="shared" si="413"/>
        <v/>
      </c>
      <c r="Q2249" t="str">
        <f t="shared" ca="1" si="419"/>
        <v>cu</v>
      </c>
      <c r="R2249" t="s">
        <v>81</v>
      </c>
      <c r="S2249" t="s">
        <v>147</v>
      </c>
      <c r="T2249">
        <v>6575</v>
      </c>
      <c r="U2249" t="str">
        <f t="shared" ca="1" si="422"/>
        <v>cu</v>
      </c>
      <c r="V2249" t="str">
        <f t="shared" si="414"/>
        <v>GO</v>
      </c>
      <c r="W2249">
        <f t="shared" si="415"/>
        <v>13150</v>
      </c>
      <c r="X2249" t="str">
        <f t="shared" ca="1" si="416"/>
        <v>cu</v>
      </c>
      <c r="Y2249" t="str">
        <f t="shared" si="417"/>
        <v>GO</v>
      </c>
      <c r="Z2249">
        <f t="shared" si="418"/>
        <v>6575</v>
      </c>
    </row>
    <row r="2250" spans="1:26">
      <c r="A2250" t="str">
        <f t="shared" si="423"/>
        <v>rt7</v>
      </c>
      <c r="B2250" t="str">
        <f t="shared" si="424"/>
        <v>루틴7</v>
      </c>
      <c r="C2250">
        <v>261</v>
      </c>
      <c r="D2250">
        <v>125</v>
      </c>
      <c r="E2250">
        <f t="shared" ca="1" si="420"/>
        <v>33861</v>
      </c>
      <c r="F2250">
        <f ca="1">(60+SUMIF(OFFSET(N2250,-$C2250+1,0,$C2250),"EN",OFFSET(O2250,-$C2250+1,0,$C2250)))*SummonTypeTable!$Q$2</f>
        <v>10653.333333333332</v>
      </c>
      <c r="G2250" t="str">
        <f ca="1">IF(C2250=1,60*SummonTypeTable!$Q$2-OFFSET(F2250,0,-1),
IF(F2250&lt;&gt;OFFSET(F2250,-1,0),OFFSET(F2250,-1,0)-OFFSET(F2250,0,-1),""))</f>
        <v/>
      </c>
      <c r="H2250" t="str">
        <f ca="1">IF(C2250=1,60*SummonTypeTable!$Q$2/OFFSET(F2250,0,-1),
IF(F2250&lt;&gt;OFFSET(F2250,-1,0),OFFSET(F2250,-1,0)/OFFSET(F2250,0,-1),""))</f>
        <v/>
      </c>
      <c r="I2250">
        <f ca="1">(60+SUMIF(OFFSET(N2250,-$C2250+1,0,$C2250),"EN",OFFSET(O2250,-$C2250+1,0,$C2250))+SUMIF(OFFSET(S2250,-$C2250+1,0,$C2250),"EN",OFFSET(T2250,-$C2250+1,0,$C2250)))*SummonTypeTable!$Q$2</f>
        <v>10653.333333333332</v>
      </c>
      <c r="J2250" t="str">
        <f ca="1">IF(C2250=1,60*SummonTypeTable!$Q$2-OFFSET(I2250,0,-4),
IF(I2250&lt;&gt;OFFSET(I2250,-1,0),OFFSET(I2250,-1,0)-OFFSET(I2250,0,-4),""))</f>
        <v/>
      </c>
      <c r="K2250" t="str">
        <f ca="1">IF(C2250=1,60*SummonTypeTable!$Q$2/OFFSET(I2250,0,-4),
IF(I2250&lt;&gt;OFFSET(I2250,-1,0),OFFSET(I2250,-1,0)/OFFSET(I2250,0,-4),""))</f>
        <v/>
      </c>
      <c r="L2250" t="str">
        <f t="shared" ca="1" si="421"/>
        <v>it</v>
      </c>
      <c r="M2250" t="s">
        <v>139</v>
      </c>
      <c r="N2250" t="s">
        <v>158</v>
      </c>
      <c r="O2250">
        <v>3</v>
      </c>
      <c r="P2250" t="str">
        <f t="shared" si="413"/>
        <v/>
      </c>
      <c r="Q2250" t="str">
        <f t="shared" ca="1" si="419"/>
        <v>cu</v>
      </c>
      <c r="R2250" t="s">
        <v>81</v>
      </c>
      <c r="S2250" t="s">
        <v>147</v>
      </c>
      <c r="T2250">
        <v>6600</v>
      </c>
      <c r="U2250" t="str">
        <f t="shared" ca="1" si="422"/>
        <v>it</v>
      </c>
      <c r="V2250" t="str">
        <f t="shared" si="414"/>
        <v>Cash_sEquipGacha</v>
      </c>
      <c r="W2250">
        <f t="shared" si="415"/>
        <v>3</v>
      </c>
      <c r="X2250" t="str">
        <f t="shared" ca="1" si="416"/>
        <v>cu</v>
      </c>
      <c r="Y2250" t="str">
        <f t="shared" si="417"/>
        <v>GO</v>
      </c>
      <c r="Z2250">
        <f t="shared" si="418"/>
        <v>6600</v>
      </c>
    </row>
    <row r="2251" spans="1:26">
      <c r="A2251" t="str">
        <f t="shared" si="423"/>
        <v>rt7</v>
      </c>
      <c r="B2251" t="str">
        <f t="shared" si="424"/>
        <v>루틴7</v>
      </c>
      <c r="C2251">
        <v>262</v>
      </c>
      <c r="D2251">
        <v>175</v>
      </c>
      <c r="E2251">
        <f t="shared" ca="1" si="420"/>
        <v>34036</v>
      </c>
      <c r="F2251">
        <f ca="1">(60+SUMIF(OFFSET(N2251,-$C2251+1,0,$C2251),"EN",OFFSET(O2251,-$C2251+1,0,$C2251)))*SummonTypeTable!$Q$2</f>
        <v>10653.333333333332</v>
      </c>
      <c r="G2251" t="str">
        <f ca="1">IF(C2251=1,60*SummonTypeTable!$Q$2-OFFSET(F2251,0,-1),
IF(F2251&lt;&gt;OFFSET(F2251,-1,0),OFFSET(F2251,-1,0)-OFFSET(F2251,0,-1),""))</f>
        <v/>
      </c>
      <c r="H2251" t="str">
        <f ca="1">IF(C2251=1,60*SummonTypeTable!$Q$2/OFFSET(F2251,0,-1),
IF(F2251&lt;&gt;OFFSET(F2251,-1,0),OFFSET(F2251,-1,0)/OFFSET(F2251,0,-1),""))</f>
        <v/>
      </c>
      <c r="I2251">
        <f ca="1">(60+SUMIF(OFFSET(N2251,-$C2251+1,0,$C2251),"EN",OFFSET(O2251,-$C2251+1,0,$C2251))+SUMIF(OFFSET(S2251,-$C2251+1,0,$C2251),"EN",OFFSET(T2251,-$C2251+1,0,$C2251)))*SummonTypeTable!$Q$2</f>
        <v>10653.333333333332</v>
      </c>
      <c r="J2251" t="str">
        <f ca="1">IF(C2251=1,60*SummonTypeTable!$Q$2-OFFSET(I2251,0,-4),
IF(I2251&lt;&gt;OFFSET(I2251,-1,0),OFFSET(I2251,-1,0)-OFFSET(I2251,0,-4),""))</f>
        <v/>
      </c>
      <c r="K2251" t="str">
        <f ca="1">IF(C2251=1,60*SummonTypeTable!$Q$2/OFFSET(I2251,0,-4),
IF(I2251&lt;&gt;OFFSET(I2251,-1,0),OFFSET(I2251,-1,0)/OFFSET(I2251,0,-4),""))</f>
        <v/>
      </c>
      <c r="L2251" t="str">
        <f t="shared" ca="1" si="421"/>
        <v>cu</v>
      </c>
      <c r="M2251" t="s">
        <v>81</v>
      </c>
      <c r="N2251" t="s">
        <v>147</v>
      </c>
      <c r="O2251">
        <v>13250</v>
      </c>
      <c r="P2251" t="str">
        <f t="shared" si="413"/>
        <v/>
      </c>
      <c r="Q2251" t="str">
        <f t="shared" ca="1" si="419"/>
        <v>cu</v>
      </c>
      <c r="R2251" t="s">
        <v>81</v>
      </c>
      <c r="S2251" t="s">
        <v>147</v>
      </c>
      <c r="T2251">
        <v>6625</v>
      </c>
      <c r="U2251" t="str">
        <f t="shared" ca="1" si="422"/>
        <v>cu</v>
      </c>
      <c r="V2251" t="str">
        <f t="shared" si="414"/>
        <v>GO</v>
      </c>
      <c r="W2251">
        <f t="shared" si="415"/>
        <v>13250</v>
      </c>
      <c r="X2251" t="str">
        <f t="shared" ca="1" si="416"/>
        <v>cu</v>
      </c>
      <c r="Y2251" t="str">
        <f t="shared" si="417"/>
        <v>GO</v>
      </c>
      <c r="Z2251">
        <f t="shared" si="418"/>
        <v>6625</v>
      </c>
    </row>
    <row r="2252" spans="1:26">
      <c r="A2252" t="str">
        <f t="shared" si="423"/>
        <v>rt7</v>
      </c>
      <c r="B2252" t="str">
        <f t="shared" si="424"/>
        <v>루틴7</v>
      </c>
      <c r="C2252">
        <v>263</v>
      </c>
      <c r="D2252">
        <v>225</v>
      </c>
      <c r="E2252">
        <f t="shared" ca="1" si="420"/>
        <v>34261</v>
      </c>
      <c r="F2252">
        <f ca="1">(60+SUMIF(OFFSET(N2252,-$C2252+1,0,$C2252),"EN",OFFSET(O2252,-$C2252+1,0,$C2252)))*SummonTypeTable!$Q$2</f>
        <v>10653.333333333332</v>
      </c>
      <c r="G2252" t="str">
        <f ca="1">IF(C2252=1,60*SummonTypeTable!$Q$2-OFFSET(F2252,0,-1),
IF(F2252&lt;&gt;OFFSET(F2252,-1,0),OFFSET(F2252,-1,0)-OFFSET(F2252,0,-1),""))</f>
        <v/>
      </c>
      <c r="H2252" t="str">
        <f ca="1">IF(C2252=1,60*SummonTypeTable!$Q$2/OFFSET(F2252,0,-1),
IF(F2252&lt;&gt;OFFSET(F2252,-1,0),OFFSET(F2252,-1,0)/OFFSET(F2252,0,-1),""))</f>
        <v/>
      </c>
      <c r="I2252">
        <f ca="1">(60+SUMIF(OFFSET(N2252,-$C2252+1,0,$C2252),"EN",OFFSET(O2252,-$C2252+1,0,$C2252))+SUMIF(OFFSET(S2252,-$C2252+1,0,$C2252),"EN",OFFSET(T2252,-$C2252+1,0,$C2252)))*SummonTypeTable!$Q$2</f>
        <v>10653.333333333332</v>
      </c>
      <c r="J2252" t="str">
        <f ca="1">IF(C2252=1,60*SummonTypeTable!$Q$2-OFFSET(I2252,0,-4),
IF(I2252&lt;&gt;OFFSET(I2252,-1,0),OFFSET(I2252,-1,0)-OFFSET(I2252,0,-4),""))</f>
        <v/>
      </c>
      <c r="K2252" t="str">
        <f ca="1">IF(C2252=1,60*SummonTypeTable!$Q$2/OFFSET(I2252,0,-4),
IF(I2252&lt;&gt;OFFSET(I2252,-1,0),OFFSET(I2252,-1,0)/OFFSET(I2252,0,-4),""))</f>
        <v/>
      </c>
      <c r="L2252" t="str">
        <f t="shared" ca="1" si="421"/>
        <v>cu</v>
      </c>
      <c r="M2252" t="s">
        <v>81</v>
      </c>
      <c r="N2252" t="s">
        <v>147</v>
      </c>
      <c r="O2252">
        <v>13300</v>
      </c>
      <c r="P2252" t="str">
        <f t="shared" ref="P2252:P2315" si="425">IF(M2252="장비1상자",
  IF(OR(N2252&gt;3,O2252&gt;5),"장비이상",""),
IF(N2252="GO",
  IF(O2252&lt;100,"골드이상",""),
IF(N2252="EN",
  IF(O2252&gt;29,"에너지너무많음",
  IF(O2252&gt;9,"에너지다소많음","")),"")))</f>
        <v/>
      </c>
      <c r="Q2252" t="str">
        <f t="shared" ca="1" si="419"/>
        <v>cu</v>
      </c>
      <c r="R2252" t="s">
        <v>81</v>
      </c>
      <c r="S2252" t="s">
        <v>147</v>
      </c>
      <c r="T2252">
        <v>6650</v>
      </c>
      <c r="U2252" t="str">
        <f t="shared" ca="1" si="422"/>
        <v>cu</v>
      </c>
      <c r="V2252" t="str">
        <f t="shared" ref="V2252:V2315" si="426">IF(LEN(N2252)=0,"",N2252)</f>
        <v>GO</v>
      </c>
      <c r="W2252">
        <f t="shared" ref="W2252:W2315" si="427">IF(LEN(O2252)=0,"",O2252)</f>
        <v>13300</v>
      </c>
      <c r="X2252" t="str">
        <f t="shared" ref="X2252:X2315" ca="1" si="428">IF(LEN(Q2252)=0,"",Q2252)</f>
        <v>cu</v>
      </c>
      <c r="Y2252" t="str">
        <f t="shared" ref="Y2252:Y2315" si="429">IF(LEN(S2252)=0,"",S2252)</f>
        <v>GO</v>
      </c>
      <c r="Z2252">
        <f t="shared" ref="Z2252:Z2315" si="430">IF(LEN(T2252)=0,"",T2252)</f>
        <v>6650</v>
      </c>
    </row>
    <row r="2253" spans="1:26">
      <c r="A2253" t="str">
        <f t="shared" si="423"/>
        <v>rt7</v>
      </c>
      <c r="B2253" t="str">
        <f t="shared" si="424"/>
        <v>루틴7</v>
      </c>
      <c r="C2253">
        <v>264</v>
      </c>
      <c r="D2253">
        <v>671</v>
      </c>
      <c r="E2253">
        <f t="shared" ca="1" si="420"/>
        <v>34932</v>
      </c>
      <c r="F2253">
        <f ca="1">(60+SUMIF(OFFSET(N2253,-$C2253+1,0,$C2253),"EN",OFFSET(O2253,-$C2253+1,0,$C2253)))*SummonTypeTable!$Q$2</f>
        <v>11133.333333333332</v>
      </c>
      <c r="G2253">
        <f ca="1">IF(C2253=1,60*SummonTypeTable!$Q$2-OFFSET(F2253,0,-1),
IF(F2253&lt;&gt;OFFSET(F2253,-1,0),OFFSET(F2253,-1,0)-OFFSET(F2253,0,-1),""))</f>
        <v>-24278.666666666668</v>
      </c>
      <c r="H2253">
        <f ca="1">IF(C2253=1,60*SummonTypeTable!$Q$2/OFFSET(F2253,0,-1),
IF(F2253&lt;&gt;OFFSET(F2253,-1,0),OFFSET(F2253,-1,0)/OFFSET(F2253,0,-1),""))</f>
        <v>0.30497347226993393</v>
      </c>
      <c r="I2253">
        <f ca="1">(60+SUMIF(OFFSET(N2253,-$C2253+1,0,$C2253),"EN",OFFSET(O2253,-$C2253+1,0,$C2253))+SUMIF(OFFSET(S2253,-$C2253+1,0,$C2253),"EN",OFFSET(T2253,-$C2253+1,0,$C2253)))*SummonTypeTable!$Q$2</f>
        <v>11133.333333333332</v>
      </c>
      <c r="J2253">
        <f ca="1">IF(C2253=1,60*SummonTypeTable!$Q$2-OFFSET(I2253,0,-4),
IF(I2253&lt;&gt;OFFSET(I2253,-1,0),OFFSET(I2253,-1,0)-OFFSET(I2253,0,-4),""))</f>
        <v>-24278.666666666668</v>
      </c>
      <c r="K2253">
        <f ca="1">IF(C2253=1,60*SummonTypeTable!$Q$2/OFFSET(I2253,0,-4),
IF(I2253&lt;&gt;OFFSET(I2253,-1,0),OFFSET(I2253,-1,0)/OFFSET(I2253,0,-4),""))</f>
        <v>0.30497347226993393</v>
      </c>
      <c r="L2253" t="str">
        <f t="shared" ca="1" si="421"/>
        <v>cu</v>
      </c>
      <c r="M2253" t="s">
        <v>81</v>
      </c>
      <c r="N2253" t="s">
        <v>146</v>
      </c>
      <c r="O2253">
        <v>720</v>
      </c>
      <c r="P2253" t="str">
        <f t="shared" si="425"/>
        <v>에너지너무많음</v>
      </c>
      <c r="Q2253" t="str">
        <f t="shared" ca="1" si="419"/>
        <v>cu</v>
      </c>
      <c r="R2253" t="s">
        <v>81</v>
      </c>
      <c r="S2253" t="s">
        <v>147</v>
      </c>
      <c r="T2253">
        <v>6675</v>
      </c>
      <c r="U2253" t="str">
        <f t="shared" ca="1" si="422"/>
        <v>cu</v>
      </c>
      <c r="V2253" t="str">
        <f t="shared" si="426"/>
        <v>EN</v>
      </c>
      <c r="W2253">
        <f t="shared" si="427"/>
        <v>720</v>
      </c>
      <c r="X2253" t="str">
        <f t="shared" ca="1" si="428"/>
        <v>cu</v>
      </c>
      <c r="Y2253" t="str">
        <f t="shared" si="429"/>
        <v>GO</v>
      </c>
      <c r="Z2253">
        <f t="shared" si="430"/>
        <v>6675</v>
      </c>
    </row>
    <row r="2254" spans="1:26">
      <c r="A2254" t="str">
        <f t="shared" si="423"/>
        <v>rt7</v>
      </c>
      <c r="B2254" t="str">
        <f t="shared" si="424"/>
        <v>루틴7</v>
      </c>
      <c r="C2254">
        <v>265</v>
      </c>
      <c r="D2254">
        <v>135</v>
      </c>
      <c r="E2254">
        <f t="shared" ca="1" si="420"/>
        <v>35067</v>
      </c>
      <c r="F2254">
        <f ca="1">(60+SUMIF(OFFSET(N2254,-$C2254+1,0,$C2254),"EN",OFFSET(O2254,-$C2254+1,0,$C2254)))*SummonTypeTable!$Q$2</f>
        <v>11133.333333333332</v>
      </c>
      <c r="G2254" t="str">
        <f ca="1">IF(C2254=1,60*SummonTypeTable!$Q$2-OFFSET(F2254,0,-1),
IF(F2254&lt;&gt;OFFSET(F2254,-1,0),OFFSET(F2254,-1,0)-OFFSET(F2254,0,-1),""))</f>
        <v/>
      </c>
      <c r="H2254" t="str">
        <f ca="1">IF(C2254=1,60*SummonTypeTable!$Q$2/OFFSET(F2254,0,-1),
IF(F2254&lt;&gt;OFFSET(F2254,-1,0),OFFSET(F2254,-1,0)/OFFSET(F2254,0,-1),""))</f>
        <v/>
      </c>
      <c r="I2254">
        <f ca="1">(60+SUMIF(OFFSET(N2254,-$C2254+1,0,$C2254),"EN",OFFSET(O2254,-$C2254+1,0,$C2254))+SUMIF(OFFSET(S2254,-$C2254+1,0,$C2254),"EN",OFFSET(T2254,-$C2254+1,0,$C2254)))*SummonTypeTable!$Q$2</f>
        <v>11133.333333333332</v>
      </c>
      <c r="J2254" t="str">
        <f ca="1">IF(C2254=1,60*SummonTypeTable!$Q$2-OFFSET(I2254,0,-4),
IF(I2254&lt;&gt;OFFSET(I2254,-1,0),OFFSET(I2254,-1,0)-OFFSET(I2254,0,-4),""))</f>
        <v/>
      </c>
      <c r="K2254" t="str">
        <f ca="1">IF(C2254=1,60*SummonTypeTable!$Q$2/OFFSET(I2254,0,-4),
IF(I2254&lt;&gt;OFFSET(I2254,-1,0),OFFSET(I2254,-1,0)/OFFSET(I2254,0,-4),""))</f>
        <v/>
      </c>
      <c r="L2254" t="str">
        <f t="shared" ca="1" si="421"/>
        <v>it</v>
      </c>
      <c r="M2254" t="s">
        <v>139</v>
      </c>
      <c r="N2254" t="s">
        <v>158</v>
      </c>
      <c r="O2254">
        <v>3</v>
      </c>
      <c r="P2254" t="str">
        <f t="shared" si="425"/>
        <v/>
      </c>
      <c r="Q2254" t="str">
        <f t="shared" ca="1" si="419"/>
        <v>cu</v>
      </c>
      <c r="R2254" t="s">
        <v>81</v>
      </c>
      <c r="S2254" t="s">
        <v>147</v>
      </c>
      <c r="T2254">
        <v>6700</v>
      </c>
      <c r="U2254" t="str">
        <f t="shared" ca="1" si="422"/>
        <v>it</v>
      </c>
      <c r="V2254" t="str">
        <f t="shared" si="426"/>
        <v>Cash_sEquipGacha</v>
      </c>
      <c r="W2254">
        <f t="shared" si="427"/>
        <v>3</v>
      </c>
      <c r="X2254" t="str">
        <f t="shared" ca="1" si="428"/>
        <v>cu</v>
      </c>
      <c r="Y2254" t="str">
        <f t="shared" si="429"/>
        <v>GO</v>
      </c>
      <c r="Z2254">
        <f t="shared" si="430"/>
        <v>6700</v>
      </c>
    </row>
    <row r="2255" spans="1:26">
      <c r="A2255" t="str">
        <f t="shared" si="423"/>
        <v>rt7</v>
      </c>
      <c r="B2255" t="str">
        <f t="shared" si="424"/>
        <v>루틴7</v>
      </c>
      <c r="C2255">
        <v>266</v>
      </c>
      <c r="D2255">
        <v>168</v>
      </c>
      <c r="E2255">
        <f t="shared" ca="1" si="420"/>
        <v>35235</v>
      </c>
      <c r="F2255">
        <f ca="1">(60+SUMIF(OFFSET(N2255,-$C2255+1,0,$C2255),"EN",OFFSET(O2255,-$C2255+1,0,$C2255)))*SummonTypeTable!$Q$2</f>
        <v>11133.333333333332</v>
      </c>
      <c r="G2255" t="str">
        <f ca="1">IF(C2255=1,60*SummonTypeTable!$Q$2-OFFSET(F2255,0,-1),
IF(F2255&lt;&gt;OFFSET(F2255,-1,0),OFFSET(F2255,-1,0)-OFFSET(F2255,0,-1),""))</f>
        <v/>
      </c>
      <c r="H2255" t="str">
        <f ca="1">IF(C2255=1,60*SummonTypeTable!$Q$2/OFFSET(F2255,0,-1),
IF(F2255&lt;&gt;OFFSET(F2255,-1,0),OFFSET(F2255,-1,0)/OFFSET(F2255,0,-1),""))</f>
        <v/>
      </c>
      <c r="I2255">
        <f ca="1">(60+SUMIF(OFFSET(N2255,-$C2255+1,0,$C2255),"EN",OFFSET(O2255,-$C2255+1,0,$C2255))+SUMIF(OFFSET(S2255,-$C2255+1,0,$C2255),"EN",OFFSET(T2255,-$C2255+1,0,$C2255)))*SummonTypeTable!$Q$2</f>
        <v>11133.333333333332</v>
      </c>
      <c r="J2255" t="str">
        <f ca="1">IF(C2255=1,60*SummonTypeTable!$Q$2-OFFSET(I2255,0,-4),
IF(I2255&lt;&gt;OFFSET(I2255,-1,0),OFFSET(I2255,-1,0)-OFFSET(I2255,0,-4),""))</f>
        <v/>
      </c>
      <c r="K2255" t="str">
        <f ca="1">IF(C2255=1,60*SummonTypeTable!$Q$2/OFFSET(I2255,0,-4),
IF(I2255&lt;&gt;OFFSET(I2255,-1,0),OFFSET(I2255,-1,0)/OFFSET(I2255,0,-4),""))</f>
        <v/>
      </c>
      <c r="L2255" t="str">
        <f t="shared" ca="1" si="421"/>
        <v>cu</v>
      </c>
      <c r="M2255" t="s">
        <v>81</v>
      </c>
      <c r="N2255" t="s">
        <v>147</v>
      </c>
      <c r="O2255">
        <v>13450</v>
      </c>
      <c r="P2255" t="str">
        <f t="shared" si="425"/>
        <v/>
      </c>
      <c r="Q2255" t="str">
        <f t="shared" ca="1" si="419"/>
        <v>cu</v>
      </c>
      <c r="R2255" t="s">
        <v>81</v>
      </c>
      <c r="S2255" t="s">
        <v>147</v>
      </c>
      <c r="T2255">
        <v>6725</v>
      </c>
      <c r="U2255" t="str">
        <f t="shared" ca="1" si="422"/>
        <v>cu</v>
      </c>
      <c r="V2255" t="str">
        <f t="shared" si="426"/>
        <v>GO</v>
      </c>
      <c r="W2255">
        <f t="shared" si="427"/>
        <v>13450</v>
      </c>
      <c r="X2255" t="str">
        <f t="shared" ca="1" si="428"/>
        <v>cu</v>
      </c>
      <c r="Y2255" t="str">
        <f t="shared" si="429"/>
        <v>GO</v>
      </c>
      <c r="Z2255">
        <f t="shared" si="430"/>
        <v>6725</v>
      </c>
    </row>
    <row r="2256" spans="1:26">
      <c r="A2256" t="str">
        <f t="shared" si="423"/>
        <v>rt7</v>
      </c>
      <c r="B2256" t="str">
        <f t="shared" si="424"/>
        <v>루틴7</v>
      </c>
      <c r="C2256">
        <v>267</v>
      </c>
      <c r="D2256">
        <v>217</v>
      </c>
      <c r="E2256">
        <f t="shared" ca="1" si="420"/>
        <v>35452</v>
      </c>
      <c r="F2256">
        <f ca="1">(60+SUMIF(OFFSET(N2256,-$C2256+1,0,$C2256),"EN",OFFSET(O2256,-$C2256+1,0,$C2256)))*SummonTypeTable!$Q$2</f>
        <v>11133.333333333332</v>
      </c>
      <c r="G2256" t="str">
        <f ca="1">IF(C2256=1,60*SummonTypeTable!$Q$2-OFFSET(F2256,0,-1),
IF(F2256&lt;&gt;OFFSET(F2256,-1,0),OFFSET(F2256,-1,0)-OFFSET(F2256,0,-1),""))</f>
        <v/>
      </c>
      <c r="H2256" t="str">
        <f ca="1">IF(C2256=1,60*SummonTypeTable!$Q$2/OFFSET(F2256,0,-1),
IF(F2256&lt;&gt;OFFSET(F2256,-1,0),OFFSET(F2256,-1,0)/OFFSET(F2256,0,-1),""))</f>
        <v/>
      </c>
      <c r="I2256">
        <f ca="1">(60+SUMIF(OFFSET(N2256,-$C2256+1,0,$C2256),"EN",OFFSET(O2256,-$C2256+1,0,$C2256))+SUMIF(OFFSET(S2256,-$C2256+1,0,$C2256),"EN",OFFSET(T2256,-$C2256+1,0,$C2256)))*SummonTypeTable!$Q$2</f>
        <v>11133.333333333332</v>
      </c>
      <c r="J2256" t="str">
        <f ca="1">IF(C2256=1,60*SummonTypeTable!$Q$2-OFFSET(I2256,0,-4),
IF(I2256&lt;&gt;OFFSET(I2256,-1,0),OFFSET(I2256,-1,0)-OFFSET(I2256,0,-4),""))</f>
        <v/>
      </c>
      <c r="K2256" t="str">
        <f ca="1">IF(C2256=1,60*SummonTypeTable!$Q$2/OFFSET(I2256,0,-4),
IF(I2256&lt;&gt;OFFSET(I2256,-1,0),OFFSET(I2256,-1,0)/OFFSET(I2256,0,-4),""))</f>
        <v/>
      </c>
      <c r="L2256" t="str">
        <f t="shared" ca="1" si="421"/>
        <v>it</v>
      </c>
      <c r="M2256" t="s">
        <v>139</v>
      </c>
      <c r="N2256" t="s">
        <v>138</v>
      </c>
      <c r="O2256">
        <v>30</v>
      </c>
      <c r="P2256" t="str">
        <f t="shared" si="425"/>
        <v/>
      </c>
      <c r="Q2256" t="str">
        <f t="shared" ca="1" si="419"/>
        <v>cu</v>
      </c>
      <c r="R2256" t="s">
        <v>81</v>
      </c>
      <c r="S2256" t="s">
        <v>147</v>
      </c>
      <c r="T2256">
        <v>6750</v>
      </c>
      <c r="U2256" t="str">
        <f t="shared" ca="1" si="422"/>
        <v>it</v>
      </c>
      <c r="V2256" t="str">
        <f t="shared" si="426"/>
        <v>Cash_sSpellGacha</v>
      </c>
      <c r="W2256">
        <f t="shared" si="427"/>
        <v>30</v>
      </c>
      <c r="X2256" t="str">
        <f t="shared" ca="1" si="428"/>
        <v>cu</v>
      </c>
      <c r="Y2256" t="str">
        <f t="shared" si="429"/>
        <v>GO</v>
      </c>
      <c r="Z2256">
        <f t="shared" si="430"/>
        <v>6750</v>
      </c>
    </row>
    <row r="2257" spans="1:26">
      <c r="A2257" t="str">
        <f t="shared" si="423"/>
        <v>rt7</v>
      </c>
      <c r="B2257" t="str">
        <f t="shared" si="424"/>
        <v>루틴7</v>
      </c>
      <c r="C2257">
        <v>268</v>
      </c>
      <c r="D2257">
        <v>796</v>
      </c>
      <c r="E2257">
        <f t="shared" ca="1" si="420"/>
        <v>36248</v>
      </c>
      <c r="F2257">
        <f ca="1">(60+SUMIF(OFFSET(N2257,-$C2257+1,0,$C2257),"EN",OFFSET(O2257,-$C2257+1,0,$C2257)))*SummonTypeTable!$Q$2</f>
        <v>11133.333333333332</v>
      </c>
      <c r="G2257" t="str">
        <f ca="1">IF(C2257=1,60*SummonTypeTable!$Q$2-OFFSET(F2257,0,-1),
IF(F2257&lt;&gt;OFFSET(F2257,-1,0),OFFSET(F2257,-1,0)-OFFSET(F2257,0,-1),""))</f>
        <v/>
      </c>
      <c r="H2257" t="str">
        <f ca="1">IF(C2257=1,60*SummonTypeTable!$Q$2/OFFSET(F2257,0,-1),
IF(F2257&lt;&gt;OFFSET(F2257,-1,0),OFFSET(F2257,-1,0)/OFFSET(F2257,0,-1),""))</f>
        <v/>
      </c>
      <c r="I2257">
        <f ca="1">(60+SUMIF(OFFSET(N2257,-$C2257+1,0,$C2257),"EN",OFFSET(O2257,-$C2257+1,0,$C2257))+SUMIF(OFFSET(S2257,-$C2257+1,0,$C2257),"EN",OFFSET(T2257,-$C2257+1,0,$C2257)))*SummonTypeTable!$Q$2</f>
        <v>11133.333333333332</v>
      </c>
      <c r="J2257" t="str">
        <f ca="1">IF(C2257=1,60*SummonTypeTable!$Q$2-OFFSET(I2257,0,-4),
IF(I2257&lt;&gt;OFFSET(I2257,-1,0),OFFSET(I2257,-1,0)-OFFSET(I2257,0,-4),""))</f>
        <v/>
      </c>
      <c r="K2257" t="str">
        <f ca="1">IF(C2257=1,60*SummonTypeTable!$Q$2/OFFSET(I2257,0,-4),
IF(I2257&lt;&gt;OFFSET(I2257,-1,0),OFFSET(I2257,-1,0)/OFFSET(I2257,0,-4),""))</f>
        <v/>
      </c>
      <c r="L2257" t="str">
        <f t="shared" ca="1" si="421"/>
        <v>cu</v>
      </c>
      <c r="M2257" t="s">
        <v>81</v>
      </c>
      <c r="N2257" t="s">
        <v>153</v>
      </c>
      <c r="O2257">
        <v>45</v>
      </c>
      <c r="P2257" t="str">
        <f t="shared" si="425"/>
        <v/>
      </c>
      <c r="Q2257" t="str">
        <f t="shared" ca="1" si="419"/>
        <v>cu</v>
      </c>
      <c r="R2257" t="s">
        <v>81</v>
      </c>
      <c r="S2257" t="s">
        <v>153</v>
      </c>
      <c r="T2257">
        <v>15</v>
      </c>
      <c r="U2257" t="str">
        <f t="shared" ca="1" si="422"/>
        <v>cu</v>
      </c>
      <c r="V2257" t="str">
        <f t="shared" si="426"/>
        <v>DI</v>
      </c>
      <c r="W2257">
        <f t="shared" si="427"/>
        <v>45</v>
      </c>
      <c r="X2257" t="str">
        <f t="shared" ca="1" si="428"/>
        <v>cu</v>
      </c>
      <c r="Y2257" t="str">
        <f t="shared" si="429"/>
        <v>DI</v>
      </c>
      <c r="Z2257">
        <f t="shared" si="430"/>
        <v>15</v>
      </c>
    </row>
    <row r="2258" spans="1:26">
      <c r="A2258" t="str">
        <f t="shared" si="423"/>
        <v>rt7</v>
      </c>
      <c r="B2258" t="str">
        <f t="shared" si="424"/>
        <v>루틴7</v>
      </c>
      <c r="C2258">
        <v>269</v>
      </c>
      <c r="D2258">
        <v>183</v>
      </c>
      <c r="E2258">
        <f t="shared" ca="1" si="420"/>
        <v>36431</v>
      </c>
      <c r="F2258">
        <f ca="1">(60+SUMIF(OFFSET(N2258,-$C2258+1,0,$C2258),"EN",OFFSET(O2258,-$C2258+1,0,$C2258)))*SummonTypeTable!$Q$2</f>
        <v>11133.333333333332</v>
      </c>
      <c r="G2258" t="str">
        <f ca="1">IF(C2258=1,60*SummonTypeTable!$Q$2-OFFSET(F2258,0,-1),
IF(F2258&lt;&gt;OFFSET(F2258,-1,0),OFFSET(F2258,-1,0)-OFFSET(F2258,0,-1),""))</f>
        <v/>
      </c>
      <c r="H2258" t="str">
        <f ca="1">IF(C2258=1,60*SummonTypeTable!$Q$2/OFFSET(F2258,0,-1),
IF(F2258&lt;&gt;OFFSET(F2258,-1,0),OFFSET(F2258,-1,0)/OFFSET(F2258,0,-1),""))</f>
        <v/>
      </c>
      <c r="I2258">
        <f ca="1">(60+SUMIF(OFFSET(N2258,-$C2258+1,0,$C2258),"EN",OFFSET(O2258,-$C2258+1,0,$C2258))+SUMIF(OFFSET(S2258,-$C2258+1,0,$C2258),"EN",OFFSET(T2258,-$C2258+1,0,$C2258)))*SummonTypeTable!$Q$2</f>
        <v>11133.333333333332</v>
      </c>
      <c r="J2258" t="str">
        <f ca="1">IF(C2258=1,60*SummonTypeTable!$Q$2-OFFSET(I2258,0,-4),
IF(I2258&lt;&gt;OFFSET(I2258,-1,0),OFFSET(I2258,-1,0)-OFFSET(I2258,0,-4),""))</f>
        <v/>
      </c>
      <c r="K2258" t="str">
        <f ca="1">IF(C2258=1,60*SummonTypeTable!$Q$2/OFFSET(I2258,0,-4),
IF(I2258&lt;&gt;OFFSET(I2258,-1,0),OFFSET(I2258,-1,0)/OFFSET(I2258,0,-4),""))</f>
        <v/>
      </c>
      <c r="L2258" t="str">
        <f t="shared" ca="1" si="421"/>
        <v>cu</v>
      </c>
      <c r="M2258" t="s">
        <v>81</v>
      </c>
      <c r="N2258" t="s">
        <v>147</v>
      </c>
      <c r="O2258">
        <v>13600</v>
      </c>
      <c r="P2258" t="str">
        <f t="shared" si="425"/>
        <v/>
      </c>
      <c r="Q2258" t="str">
        <f t="shared" ca="1" si="419"/>
        <v>cu</v>
      </c>
      <c r="R2258" t="s">
        <v>81</v>
      </c>
      <c r="S2258" t="s">
        <v>147</v>
      </c>
      <c r="T2258">
        <v>6800</v>
      </c>
      <c r="U2258" t="str">
        <f t="shared" ca="1" si="422"/>
        <v>cu</v>
      </c>
      <c r="V2258" t="str">
        <f t="shared" si="426"/>
        <v>GO</v>
      </c>
      <c r="W2258">
        <f t="shared" si="427"/>
        <v>13600</v>
      </c>
      <c r="X2258" t="str">
        <f t="shared" ca="1" si="428"/>
        <v>cu</v>
      </c>
      <c r="Y2258" t="str">
        <f t="shared" si="429"/>
        <v>GO</v>
      </c>
      <c r="Z2258">
        <f t="shared" si="430"/>
        <v>6800</v>
      </c>
    </row>
    <row r="2259" spans="1:26">
      <c r="A2259" t="str">
        <f t="shared" si="423"/>
        <v>rt7</v>
      </c>
      <c r="B2259" t="str">
        <f t="shared" si="424"/>
        <v>루틴7</v>
      </c>
      <c r="C2259">
        <v>270</v>
      </c>
      <c r="D2259">
        <v>238</v>
      </c>
      <c r="E2259">
        <f t="shared" ca="1" si="420"/>
        <v>36669</v>
      </c>
      <c r="F2259">
        <f ca="1">(60+SUMIF(OFFSET(N2259,-$C2259+1,0,$C2259),"EN",OFFSET(O2259,-$C2259+1,0,$C2259)))*SummonTypeTable!$Q$2</f>
        <v>11133.333333333332</v>
      </c>
      <c r="G2259" t="str">
        <f ca="1">IF(C2259=1,60*SummonTypeTable!$Q$2-OFFSET(F2259,0,-1),
IF(F2259&lt;&gt;OFFSET(F2259,-1,0),OFFSET(F2259,-1,0)-OFFSET(F2259,0,-1),""))</f>
        <v/>
      </c>
      <c r="H2259" t="str">
        <f ca="1">IF(C2259=1,60*SummonTypeTable!$Q$2/OFFSET(F2259,0,-1),
IF(F2259&lt;&gt;OFFSET(F2259,-1,0),OFFSET(F2259,-1,0)/OFFSET(F2259,0,-1),""))</f>
        <v/>
      </c>
      <c r="I2259">
        <f ca="1">(60+SUMIF(OFFSET(N2259,-$C2259+1,0,$C2259),"EN",OFFSET(O2259,-$C2259+1,0,$C2259))+SUMIF(OFFSET(S2259,-$C2259+1,0,$C2259),"EN",OFFSET(T2259,-$C2259+1,0,$C2259)))*SummonTypeTable!$Q$2</f>
        <v>11133.333333333332</v>
      </c>
      <c r="J2259" t="str">
        <f ca="1">IF(C2259=1,60*SummonTypeTable!$Q$2-OFFSET(I2259,0,-4),
IF(I2259&lt;&gt;OFFSET(I2259,-1,0),OFFSET(I2259,-1,0)-OFFSET(I2259,0,-4),""))</f>
        <v/>
      </c>
      <c r="K2259" t="str">
        <f ca="1">IF(C2259=1,60*SummonTypeTable!$Q$2/OFFSET(I2259,0,-4),
IF(I2259&lt;&gt;OFFSET(I2259,-1,0),OFFSET(I2259,-1,0)/OFFSET(I2259,0,-4),""))</f>
        <v/>
      </c>
      <c r="L2259" t="str">
        <f t="shared" ca="1" si="421"/>
        <v>it</v>
      </c>
      <c r="M2259" t="s">
        <v>139</v>
      </c>
      <c r="N2259" t="s">
        <v>140</v>
      </c>
      <c r="O2259">
        <v>3</v>
      </c>
      <c r="P2259" t="str">
        <f t="shared" si="425"/>
        <v/>
      </c>
      <c r="Q2259" t="str">
        <f t="shared" ca="1" si="419"/>
        <v>cu</v>
      </c>
      <c r="R2259" t="s">
        <v>81</v>
      </c>
      <c r="S2259" t="s">
        <v>147</v>
      </c>
      <c r="T2259">
        <v>6825</v>
      </c>
      <c r="U2259" t="str">
        <f t="shared" ca="1" si="422"/>
        <v>it</v>
      </c>
      <c r="V2259" t="str">
        <f t="shared" si="426"/>
        <v>Cash_sCharacterGacha</v>
      </c>
      <c r="W2259">
        <f t="shared" si="427"/>
        <v>3</v>
      </c>
      <c r="X2259" t="str">
        <f t="shared" ca="1" si="428"/>
        <v>cu</v>
      </c>
      <c r="Y2259" t="str">
        <f t="shared" si="429"/>
        <v>GO</v>
      </c>
      <c r="Z2259">
        <f t="shared" si="430"/>
        <v>6825</v>
      </c>
    </row>
    <row r="2260" spans="1:26">
      <c r="A2260" t="str">
        <f t="shared" si="423"/>
        <v>rt7</v>
      </c>
      <c r="B2260" t="str">
        <f t="shared" si="424"/>
        <v>루틴7</v>
      </c>
      <c r="C2260">
        <v>271</v>
      </c>
      <c r="D2260">
        <v>927</v>
      </c>
      <c r="E2260">
        <f t="shared" ca="1" si="420"/>
        <v>37596</v>
      </c>
      <c r="F2260">
        <f ca="1">(60+SUMIF(OFFSET(N2260,-$C2260+1,0,$C2260),"EN",OFFSET(O2260,-$C2260+1,0,$C2260)))*SummonTypeTable!$Q$2</f>
        <v>11586.666666666666</v>
      </c>
      <c r="G2260">
        <f ca="1">IF(C2260=1,60*SummonTypeTable!$Q$2-OFFSET(F2260,0,-1),
IF(F2260&lt;&gt;OFFSET(F2260,-1,0),OFFSET(F2260,-1,0)-OFFSET(F2260,0,-1),""))</f>
        <v>-26462.666666666668</v>
      </c>
      <c r="H2260">
        <f ca="1">IF(C2260=1,60*SummonTypeTable!$Q$2/OFFSET(F2260,0,-1),
IF(F2260&lt;&gt;OFFSET(F2260,-1,0),OFFSET(F2260,-1,0)/OFFSET(F2260,0,-1),""))</f>
        <v>0.29613079405610521</v>
      </c>
      <c r="I2260">
        <f ca="1">(60+SUMIF(OFFSET(N2260,-$C2260+1,0,$C2260),"EN",OFFSET(O2260,-$C2260+1,0,$C2260))+SUMIF(OFFSET(S2260,-$C2260+1,0,$C2260),"EN",OFFSET(T2260,-$C2260+1,0,$C2260)))*SummonTypeTable!$Q$2</f>
        <v>11586.666666666666</v>
      </c>
      <c r="J2260">
        <f ca="1">IF(C2260=1,60*SummonTypeTable!$Q$2-OFFSET(I2260,0,-4),
IF(I2260&lt;&gt;OFFSET(I2260,-1,0),OFFSET(I2260,-1,0)-OFFSET(I2260,0,-4),""))</f>
        <v>-26462.666666666668</v>
      </c>
      <c r="K2260">
        <f ca="1">IF(C2260=1,60*SummonTypeTable!$Q$2/OFFSET(I2260,0,-4),
IF(I2260&lt;&gt;OFFSET(I2260,-1,0),OFFSET(I2260,-1,0)/OFFSET(I2260,0,-4),""))</f>
        <v>0.29613079405610521</v>
      </c>
      <c r="L2260" t="str">
        <f t="shared" ca="1" si="421"/>
        <v>cu</v>
      </c>
      <c r="M2260" t="s">
        <v>81</v>
      </c>
      <c r="N2260" t="s">
        <v>146</v>
      </c>
      <c r="O2260">
        <v>680</v>
      </c>
      <c r="P2260" t="str">
        <f t="shared" si="425"/>
        <v>에너지너무많음</v>
      </c>
      <c r="Q2260" t="str">
        <f t="shared" ca="1" si="419"/>
        <v>cu</v>
      </c>
      <c r="R2260" t="s">
        <v>81</v>
      </c>
      <c r="S2260" t="s">
        <v>147</v>
      </c>
      <c r="T2260">
        <v>6850</v>
      </c>
      <c r="U2260" t="str">
        <f t="shared" ca="1" si="422"/>
        <v>cu</v>
      </c>
      <c r="V2260" t="str">
        <f t="shared" si="426"/>
        <v>EN</v>
      </c>
      <c r="W2260">
        <f t="shared" si="427"/>
        <v>680</v>
      </c>
      <c r="X2260" t="str">
        <f t="shared" ca="1" si="428"/>
        <v>cu</v>
      </c>
      <c r="Y2260" t="str">
        <f t="shared" si="429"/>
        <v>GO</v>
      </c>
      <c r="Z2260">
        <f t="shared" si="430"/>
        <v>6850</v>
      </c>
    </row>
    <row r="2261" spans="1:26">
      <c r="A2261" t="str">
        <f t="shared" si="423"/>
        <v>rt7</v>
      </c>
      <c r="B2261" t="str">
        <f t="shared" si="424"/>
        <v>루틴7</v>
      </c>
      <c r="C2261">
        <v>272</v>
      </c>
      <c r="D2261">
        <v>153</v>
      </c>
      <c r="E2261">
        <f t="shared" ca="1" si="420"/>
        <v>37749</v>
      </c>
      <c r="F2261">
        <f ca="1">(60+SUMIF(OFFSET(N2261,-$C2261+1,0,$C2261),"EN",OFFSET(O2261,-$C2261+1,0,$C2261)))*SummonTypeTable!$Q$2</f>
        <v>11586.666666666666</v>
      </c>
      <c r="G2261" t="str">
        <f ca="1">IF(C2261=1,60*SummonTypeTable!$Q$2-OFFSET(F2261,0,-1),
IF(F2261&lt;&gt;OFFSET(F2261,-1,0),OFFSET(F2261,-1,0)-OFFSET(F2261,0,-1),""))</f>
        <v/>
      </c>
      <c r="H2261" t="str">
        <f ca="1">IF(C2261=1,60*SummonTypeTable!$Q$2/OFFSET(F2261,0,-1),
IF(F2261&lt;&gt;OFFSET(F2261,-1,0),OFFSET(F2261,-1,0)/OFFSET(F2261,0,-1),""))</f>
        <v/>
      </c>
      <c r="I2261">
        <f ca="1">(60+SUMIF(OFFSET(N2261,-$C2261+1,0,$C2261),"EN",OFFSET(O2261,-$C2261+1,0,$C2261))+SUMIF(OFFSET(S2261,-$C2261+1,0,$C2261),"EN",OFFSET(T2261,-$C2261+1,0,$C2261)))*SummonTypeTable!$Q$2</f>
        <v>11586.666666666666</v>
      </c>
      <c r="J2261" t="str">
        <f ca="1">IF(C2261=1,60*SummonTypeTable!$Q$2-OFFSET(I2261,0,-4),
IF(I2261&lt;&gt;OFFSET(I2261,-1,0),OFFSET(I2261,-1,0)-OFFSET(I2261,0,-4),""))</f>
        <v/>
      </c>
      <c r="K2261" t="str">
        <f ca="1">IF(C2261=1,60*SummonTypeTable!$Q$2/OFFSET(I2261,0,-4),
IF(I2261&lt;&gt;OFFSET(I2261,-1,0),OFFSET(I2261,-1,0)/OFFSET(I2261,0,-4),""))</f>
        <v/>
      </c>
      <c r="L2261" t="str">
        <f t="shared" ca="1" si="421"/>
        <v>cu</v>
      </c>
      <c r="M2261" t="s">
        <v>81</v>
      </c>
      <c r="N2261" t="s">
        <v>147</v>
      </c>
      <c r="O2261">
        <v>13750</v>
      </c>
      <c r="P2261" t="str">
        <f t="shared" si="425"/>
        <v/>
      </c>
      <c r="Q2261" t="str">
        <f t="shared" ca="1" si="419"/>
        <v>cu</v>
      </c>
      <c r="R2261" t="s">
        <v>81</v>
      </c>
      <c r="S2261" t="s">
        <v>147</v>
      </c>
      <c r="T2261">
        <v>6875</v>
      </c>
      <c r="U2261" t="str">
        <f t="shared" ca="1" si="422"/>
        <v>cu</v>
      </c>
      <c r="V2261" t="str">
        <f t="shared" si="426"/>
        <v>GO</v>
      </c>
      <c r="W2261">
        <f t="shared" si="427"/>
        <v>13750</v>
      </c>
      <c r="X2261" t="str">
        <f t="shared" ca="1" si="428"/>
        <v>cu</v>
      </c>
      <c r="Y2261" t="str">
        <f t="shared" si="429"/>
        <v>GO</v>
      </c>
      <c r="Z2261">
        <f t="shared" si="430"/>
        <v>6875</v>
      </c>
    </row>
    <row r="2262" spans="1:26">
      <c r="A2262" t="str">
        <f t="shared" si="423"/>
        <v>rt7</v>
      </c>
      <c r="B2262" t="str">
        <f t="shared" si="424"/>
        <v>루틴7</v>
      </c>
      <c r="C2262">
        <v>273</v>
      </c>
      <c r="D2262">
        <v>195</v>
      </c>
      <c r="E2262">
        <f t="shared" ca="1" si="420"/>
        <v>37944</v>
      </c>
      <c r="F2262">
        <f ca="1">(60+SUMIF(OFFSET(N2262,-$C2262+1,0,$C2262),"EN",OFFSET(O2262,-$C2262+1,0,$C2262)))*SummonTypeTable!$Q$2</f>
        <v>11586.666666666666</v>
      </c>
      <c r="G2262" t="str">
        <f ca="1">IF(C2262=1,60*SummonTypeTable!$Q$2-OFFSET(F2262,0,-1),
IF(F2262&lt;&gt;OFFSET(F2262,-1,0),OFFSET(F2262,-1,0)-OFFSET(F2262,0,-1),""))</f>
        <v/>
      </c>
      <c r="H2262" t="str">
        <f ca="1">IF(C2262=1,60*SummonTypeTable!$Q$2/OFFSET(F2262,0,-1),
IF(F2262&lt;&gt;OFFSET(F2262,-1,0),OFFSET(F2262,-1,0)/OFFSET(F2262,0,-1),""))</f>
        <v/>
      </c>
      <c r="I2262">
        <f ca="1">(60+SUMIF(OFFSET(N2262,-$C2262+1,0,$C2262),"EN",OFFSET(O2262,-$C2262+1,0,$C2262))+SUMIF(OFFSET(S2262,-$C2262+1,0,$C2262),"EN",OFFSET(T2262,-$C2262+1,0,$C2262)))*SummonTypeTable!$Q$2</f>
        <v>11586.666666666666</v>
      </c>
      <c r="J2262" t="str">
        <f ca="1">IF(C2262=1,60*SummonTypeTable!$Q$2-OFFSET(I2262,0,-4),
IF(I2262&lt;&gt;OFFSET(I2262,-1,0),OFFSET(I2262,-1,0)-OFFSET(I2262,0,-4),""))</f>
        <v/>
      </c>
      <c r="K2262" t="str">
        <f ca="1">IF(C2262=1,60*SummonTypeTable!$Q$2/OFFSET(I2262,0,-4),
IF(I2262&lt;&gt;OFFSET(I2262,-1,0),OFFSET(I2262,-1,0)/OFFSET(I2262,0,-4),""))</f>
        <v/>
      </c>
      <c r="L2262" t="str">
        <f t="shared" ca="1" si="421"/>
        <v>it</v>
      </c>
      <c r="M2262" t="s">
        <v>139</v>
      </c>
      <c r="N2262" t="s">
        <v>158</v>
      </c>
      <c r="O2262">
        <v>5</v>
      </c>
      <c r="P2262" t="str">
        <f t="shared" si="425"/>
        <v/>
      </c>
      <c r="Q2262" t="str">
        <f t="shared" ca="1" si="419"/>
        <v>cu</v>
      </c>
      <c r="R2262" t="s">
        <v>81</v>
      </c>
      <c r="S2262" t="s">
        <v>147</v>
      </c>
      <c r="T2262">
        <v>6900</v>
      </c>
      <c r="U2262" t="str">
        <f t="shared" ca="1" si="422"/>
        <v>it</v>
      </c>
      <c r="V2262" t="str">
        <f t="shared" si="426"/>
        <v>Cash_sEquipGacha</v>
      </c>
      <c r="W2262">
        <f t="shared" si="427"/>
        <v>5</v>
      </c>
      <c r="X2262" t="str">
        <f t="shared" ca="1" si="428"/>
        <v>cu</v>
      </c>
      <c r="Y2262" t="str">
        <f t="shared" si="429"/>
        <v>GO</v>
      </c>
      <c r="Z2262">
        <f t="shared" si="430"/>
        <v>6900</v>
      </c>
    </row>
    <row r="2263" spans="1:26">
      <c r="A2263" t="str">
        <f t="shared" si="423"/>
        <v>rt7</v>
      </c>
      <c r="B2263" t="str">
        <f t="shared" si="424"/>
        <v>루틴7</v>
      </c>
      <c r="C2263">
        <v>274</v>
      </c>
      <c r="D2263">
        <v>1032</v>
      </c>
      <c r="E2263">
        <f t="shared" ca="1" si="420"/>
        <v>38976</v>
      </c>
      <c r="F2263">
        <f ca="1">(60+SUMIF(OFFSET(N2263,-$C2263+1,0,$C2263),"EN",OFFSET(O2263,-$C2263+1,0,$C2263)))*SummonTypeTable!$Q$2</f>
        <v>12066.666666666666</v>
      </c>
      <c r="G2263">
        <f ca="1">IF(C2263=1,60*SummonTypeTable!$Q$2-OFFSET(F2263,0,-1),
IF(F2263&lt;&gt;OFFSET(F2263,-1,0),OFFSET(F2263,-1,0)-OFFSET(F2263,0,-1),""))</f>
        <v>-27389.333333333336</v>
      </c>
      <c r="H2263">
        <f ca="1">IF(C2263=1,60*SummonTypeTable!$Q$2/OFFSET(F2263,0,-1),
IF(F2263&lt;&gt;OFFSET(F2263,-1,0),OFFSET(F2263,-1,0)/OFFSET(F2263,0,-1),""))</f>
        <v>0.29727695675971538</v>
      </c>
      <c r="I2263">
        <f ca="1">(60+SUMIF(OFFSET(N2263,-$C2263+1,0,$C2263),"EN",OFFSET(O2263,-$C2263+1,0,$C2263))+SUMIF(OFFSET(S2263,-$C2263+1,0,$C2263),"EN",OFFSET(T2263,-$C2263+1,0,$C2263)))*SummonTypeTable!$Q$2</f>
        <v>12066.666666666666</v>
      </c>
      <c r="J2263">
        <f ca="1">IF(C2263=1,60*SummonTypeTable!$Q$2-OFFSET(I2263,0,-4),
IF(I2263&lt;&gt;OFFSET(I2263,-1,0),OFFSET(I2263,-1,0)-OFFSET(I2263,0,-4),""))</f>
        <v>-27389.333333333336</v>
      </c>
      <c r="K2263">
        <f ca="1">IF(C2263=1,60*SummonTypeTable!$Q$2/OFFSET(I2263,0,-4),
IF(I2263&lt;&gt;OFFSET(I2263,-1,0),OFFSET(I2263,-1,0)/OFFSET(I2263,0,-4),""))</f>
        <v>0.29727695675971538</v>
      </c>
      <c r="L2263" t="str">
        <f t="shared" ca="1" si="421"/>
        <v>cu</v>
      </c>
      <c r="M2263" t="s">
        <v>81</v>
      </c>
      <c r="N2263" t="s">
        <v>146</v>
      </c>
      <c r="O2263">
        <v>720</v>
      </c>
      <c r="P2263" t="str">
        <f t="shared" si="425"/>
        <v>에너지너무많음</v>
      </c>
      <c r="Q2263" t="str">
        <f t="shared" ca="1" si="419"/>
        <v>cu</v>
      </c>
      <c r="R2263" t="s">
        <v>81</v>
      </c>
      <c r="S2263" t="s">
        <v>147</v>
      </c>
      <c r="T2263">
        <v>6925</v>
      </c>
      <c r="U2263" t="str">
        <f t="shared" ca="1" si="422"/>
        <v>cu</v>
      </c>
      <c r="V2263" t="str">
        <f t="shared" si="426"/>
        <v>EN</v>
      </c>
      <c r="W2263">
        <f t="shared" si="427"/>
        <v>720</v>
      </c>
      <c r="X2263" t="str">
        <f t="shared" ca="1" si="428"/>
        <v>cu</v>
      </c>
      <c r="Y2263" t="str">
        <f t="shared" si="429"/>
        <v>GO</v>
      </c>
      <c r="Z2263">
        <f t="shared" si="430"/>
        <v>6925</v>
      </c>
    </row>
    <row r="2264" spans="1:26">
      <c r="A2264" t="str">
        <f t="shared" si="423"/>
        <v>rt7</v>
      </c>
      <c r="B2264" t="str">
        <f t="shared" si="424"/>
        <v>루틴7</v>
      </c>
      <c r="C2264">
        <v>275</v>
      </c>
      <c r="D2264">
        <v>125</v>
      </c>
      <c r="E2264">
        <f t="shared" ca="1" si="420"/>
        <v>39101</v>
      </c>
      <c r="F2264">
        <f ca="1">(60+SUMIF(OFFSET(N2264,-$C2264+1,0,$C2264),"EN",OFFSET(O2264,-$C2264+1,0,$C2264)))*SummonTypeTable!$Q$2</f>
        <v>12066.666666666666</v>
      </c>
      <c r="G2264" t="str">
        <f ca="1">IF(C2264=1,60*SummonTypeTable!$Q$2-OFFSET(F2264,0,-1),
IF(F2264&lt;&gt;OFFSET(F2264,-1,0),OFFSET(F2264,-1,0)-OFFSET(F2264,0,-1),""))</f>
        <v/>
      </c>
      <c r="H2264" t="str">
        <f ca="1">IF(C2264=1,60*SummonTypeTable!$Q$2/OFFSET(F2264,0,-1),
IF(F2264&lt;&gt;OFFSET(F2264,-1,0),OFFSET(F2264,-1,0)/OFFSET(F2264,0,-1),""))</f>
        <v/>
      </c>
      <c r="I2264">
        <f ca="1">(60+SUMIF(OFFSET(N2264,-$C2264+1,0,$C2264),"EN",OFFSET(O2264,-$C2264+1,0,$C2264))+SUMIF(OFFSET(S2264,-$C2264+1,0,$C2264),"EN",OFFSET(T2264,-$C2264+1,0,$C2264)))*SummonTypeTable!$Q$2</f>
        <v>12066.666666666666</v>
      </c>
      <c r="J2264" t="str">
        <f ca="1">IF(C2264=1,60*SummonTypeTable!$Q$2-OFFSET(I2264,0,-4),
IF(I2264&lt;&gt;OFFSET(I2264,-1,0),OFFSET(I2264,-1,0)-OFFSET(I2264,0,-4),""))</f>
        <v/>
      </c>
      <c r="K2264" t="str">
        <f ca="1">IF(C2264=1,60*SummonTypeTable!$Q$2/OFFSET(I2264,0,-4),
IF(I2264&lt;&gt;OFFSET(I2264,-1,0),OFFSET(I2264,-1,0)/OFFSET(I2264,0,-4),""))</f>
        <v/>
      </c>
      <c r="L2264" t="str">
        <f t="shared" ca="1" si="421"/>
        <v>cu</v>
      </c>
      <c r="M2264" t="s">
        <v>81</v>
      </c>
      <c r="N2264" t="s">
        <v>147</v>
      </c>
      <c r="O2264">
        <v>13900</v>
      </c>
      <c r="P2264" t="str">
        <f t="shared" si="425"/>
        <v/>
      </c>
      <c r="Q2264" t="str">
        <f t="shared" ca="1" si="419"/>
        <v>cu</v>
      </c>
      <c r="R2264" t="s">
        <v>81</v>
      </c>
      <c r="S2264" t="s">
        <v>147</v>
      </c>
      <c r="T2264">
        <v>6950</v>
      </c>
      <c r="U2264" t="str">
        <f t="shared" ca="1" si="422"/>
        <v>cu</v>
      </c>
      <c r="V2264" t="str">
        <f t="shared" si="426"/>
        <v>GO</v>
      </c>
      <c r="W2264">
        <f t="shared" si="427"/>
        <v>13900</v>
      </c>
      <c r="X2264" t="str">
        <f t="shared" ca="1" si="428"/>
        <v>cu</v>
      </c>
      <c r="Y2264" t="str">
        <f t="shared" si="429"/>
        <v>GO</v>
      </c>
      <c r="Z2264">
        <f t="shared" si="430"/>
        <v>6950</v>
      </c>
    </row>
    <row r="2265" spans="1:26">
      <c r="A2265" t="str">
        <f t="shared" si="423"/>
        <v>rt7</v>
      </c>
      <c r="B2265" t="str">
        <f t="shared" si="424"/>
        <v>루틴7</v>
      </c>
      <c r="C2265">
        <v>276</v>
      </c>
      <c r="D2265">
        <v>195</v>
      </c>
      <c r="E2265">
        <f t="shared" ca="1" si="420"/>
        <v>39296</v>
      </c>
      <c r="F2265">
        <f ca="1">(60+SUMIF(OFFSET(N2265,-$C2265+1,0,$C2265),"EN",OFFSET(O2265,-$C2265+1,0,$C2265)))*SummonTypeTable!$Q$2</f>
        <v>12066.666666666666</v>
      </c>
      <c r="G2265" t="str">
        <f ca="1">IF(C2265=1,60*SummonTypeTable!$Q$2-OFFSET(F2265,0,-1),
IF(F2265&lt;&gt;OFFSET(F2265,-1,0),OFFSET(F2265,-1,0)-OFFSET(F2265,0,-1),""))</f>
        <v/>
      </c>
      <c r="H2265" t="str">
        <f ca="1">IF(C2265=1,60*SummonTypeTable!$Q$2/OFFSET(F2265,0,-1),
IF(F2265&lt;&gt;OFFSET(F2265,-1,0),OFFSET(F2265,-1,0)/OFFSET(F2265,0,-1),""))</f>
        <v/>
      </c>
      <c r="I2265">
        <f ca="1">(60+SUMIF(OFFSET(N2265,-$C2265+1,0,$C2265),"EN",OFFSET(O2265,-$C2265+1,0,$C2265))+SUMIF(OFFSET(S2265,-$C2265+1,0,$C2265),"EN",OFFSET(T2265,-$C2265+1,0,$C2265)))*SummonTypeTable!$Q$2</f>
        <v>12066.666666666666</v>
      </c>
      <c r="J2265" t="str">
        <f ca="1">IF(C2265=1,60*SummonTypeTable!$Q$2-OFFSET(I2265,0,-4),
IF(I2265&lt;&gt;OFFSET(I2265,-1,0),OFFSET(I2265,-1,0)-OFFSET(I2265,0,-4),""))</f>
        <v/>
      </c>
      <c r="K2265" t="str">
        <f ca="1">IF(C2265=1,60*SummonTypeTable!$Q$2/OFFSET(I2265,0,-4),
IF(I2265&lt;&gt;OFFSET(I2265,-1,0),OFFSET(I2265,-1,0)/OFFSET(I2265,0,-4),""))</f>
        <v/>
      </c>
      <c r="L2265" t="str">
        <f t="shared" ca="1" si="421"/>
        <v>it</v>
      </c>
      <c r="M2265" t="s">
        <v>139</v>
      </c>
      <c r="N2265" t="s">
        <v>158</v>
      </c>
      <c r="O2265">
        <v>5</v>
      </c>
      <c r="P2265" t="str">
        <f t="shared" si="425"/>
        <v/>
      </c>
      <c r="Q2265" t="str">
        <f t="shared" ref="Q2265:Q2328" ca="1" si="431">IF(ISBLANK(R2265),"",
VLOOKUP(R2265,OFFSET(INDIRECT("$A:$B"),0,MATCH(R$1&amp;"_Verify",INDIRECT("$1:$1"),0)-1),2,0)
)</f>
        <v>cu</v>
      </c>
      <c r="R2265" t="s">
        <v>81</v>
      </c>
      <c r="S2265" t="s">
        <v>147</v>
      </c>
      <c r="T2265">
        <v>6975</v>
      </c>
      <c r="U2265" t="str">
        <f t="shared" ca="1" si="422"/>
        <v>it</v>
      </c>
      <c r="V2265" t="str">
        <f t="shared" si="426"/>
        <v>Cash_sEquipGacha</v>
      </c>
      <c r="W2265">
        <f t="shared" si="427"/>
        <v>5</v>
      </c>
      <c r="X2265" t="str">
        <f t="shared" ca="1" si="428"/>
        <v>cu</v>
      </c>
      <c r="Y2265" t="str">
        <f t="shared" si="429"/>
        <v>GO</v>
      </c>
      <c r="Z2265">
        <f t="shared" si="430"/>
        <v>6975</v>
      </c>
    </row>
    <row r="2266" spans="1:26">
      <c r="A2266" t="str">
        <f t="shared" si="423"/>
        <v>rt7</v>
      </c>
      <c r="B2266" t="str">
        <f t="shared" si="424"/>
        <v>루틴7</v>
      </c>
      <c r="C2266">
        <v>277</v>
      </c>
      <c r="D2266">
        <v>224</v>
      </c>
      <c r="E2266">
        <f t="shared" ca="1" si="420"/>
        <v>39520</v>
      </c>
      <c r="F2266">
        <f ca="1">(60+SUMIF(OFFSET(N2266,-$C2266+1,0,$C2266),"EN",OFFSET(O2266,-$C2266+1,0,$C2266)))*SummonTypeTable!$Q$2</f>
        <v>12066.666666666666</v>
      </c>
      <c r="G2266" t="str">
        <f ca="1">IF(C2266=1,60*SummonTypeTable!$Q$2-OFFSET(F2266,0,-1),
IF(F2266&lt;&gt;OFFSET(F2266,-1,0),OFFSET(F2266,-1,0)-OFFSET(F2266,0,-1),""))</f>
        <v/>
      </c>
      <c r="H2266" t="str">
        <f ca="1">IF(C2266=1,60*SummonTypeTable!$Q$2/OFFSET(F2266,0,-1),
IF(F2266&lt;&gt;OFFSET(F2266,-1,0),OFFSET(F2266,-1,0)/OFFSET(F2266,0,-1),""))</f>
        <v/>
      </c>
      <c r="I2266">
        <f ca="1">(60+SUMIF(OFFSET(N2266,-$C2266+1,0,$C2266),"EN",OFFSET(O2266,-$C2266+1,0,$C2266))+SUMIF(OFFSET(S2266,-$C2266+1,0,$C2266),"EN",OFFSET(T2266,-$C2266+1,0,$C2266)))*SummonTypeTable!$Q$2</f>
        <v>12066.666666666666</v>
      </c>
      <c r="J2266" t="str">
        <f ca="1">IF(C2266=1,60*SummonTypeTable!$Q$2-OFFSET(I2266,0,-4),
IF(I2266&lt;&gt;OFFSET(I2266,-1,0),OFFSET(I2266,-1,0)-OFFSET(I2266,0,-4),""))</f>
        <v/>
      </c>
      <c r="K2266" t="str">
        <f ca="1">IF(C2266=1,60*SummonTypeTable!$Q$2/OFFSET(I2266,0,-4),
IF(I2266&lt;&gt;OFFSET(I2266,-1,0),OFFSET(I2266,-1,0)/OFFSET(I2266,0,-4),""))</f>
        <v/>
      </c>
      <c r="L2266" t="str">
        <f t="shared" ca="1" si="421"/>
        <v>cu</v>
      </c>
      <c r="M2266" t="s">
        <v>81</v>
      </c>
      <c r="N2266" t="s">
        <v>147</v>
      </c>
      <c r="O2266">
        <v>14000</v>
      </c>
      <c r="P2266" t="str">
        <f t="shared" si="425"/>
        <v/>
      </c>
      <c r="Q2266" t="str">
        <f t="shared" ca="1" si="431"/>
        <v>cu</v>
      </c>
      <c r="R2266" t="s">
        <v>81</v>
      </c>
      <c r="S2266" t="s">
        <v>147</v>
      </c>
      <c r="T2266">
        <v>7000</v>
      </c>
      <c r="U2266" t="str">
        <f t="shared" ca="1" si="422"/>
        <v>cu</v>
      </c>
      <c r="V2266" t="str">
        <f t="shared" si="426"/>
        <v>GO</v>
      </c>
      <c r="W2266">
        <f t="shared" si="427"/>
        <v>14000</v>
      </c>
      <c r="X2266" t="str">
        <f t="shared" ca="1" si="428"/>
        <v>cu</v>
      </c>
      <c r="Y2266" t="str">
        <f t="shared" si="429"/>
        <v>GO</v>
      </c>
      <c r="Z2266">
        <f t="shared" si="430"/>
        <v>7000</v>
      </c>
    </row>
    <row r="2267" spans="1:26">
      <c r="A2267" t="str">
        <f t="shared" si="423"/>
        <v>rt7</v>
      </c>
      <c r="B2267" t="str">
        <f t="shared" si="424"/>
        <v>루틴7</v>
      </c>
      <c r="C2267">
        <v>278</v>
      </c>
      <c r="D2267">
        <v>868</v>
      </c>
      <c r="E2267">
        <f t="shared" ca="1" si="420"/>
        <v>40388</v>
      </c>
      <c r="F2267">
        <f ca="1">(60+SUMIF(OFFSET(N2267,-$C2267+1,0,$C2267),"EN",OFFSET(O2267,-$C2267+1,0,$C2267)))*SummonTypeTable!$Q$2</f>
        <v>12573.333333333332</v>
      </c>
      <c r="G2267">
        <f ca="1">IF(C2267=1,60*SummonTypeTable!$Q$2-OFFSET(F2267,0,-1),
IF(F2267&lt;&gt;OFFSET(F2267,-1,0),OFFSET(F2267,-1,0)-OFFSET(F2267,0,-1),""))</f>
        <v>-28321.333333333336</v>
      </c>
      <c r="H2267">
        <f ca="1">IF(C2267=1,60*SummonTypeTable!$Q$2/OFFSET(F2267,0,-1),
IF(F2267&lt;&gt;OFFSET(F2267,-1,0),OFFSET(F2267,-1,0)/OFFSET(F2267,0,-1),""))</f>
        <v>0.29876861113862202</v>
      </c>
      <c r="I2267">
        <f ca="1">(60+SUMIF(OFFSET(N2267,-$C2267+1,0,$C2267),"EN",OFFSET(O2267,-$C2267+1,0,$C2267))+SUMIF(OFFSET(S2267,-$C2267+1,0,$C2267),"EN",OFFSET(T2267,-$C2267+1,0,$C2267)))*SummonTypeTable!$Q$2</f>
        <v>12573.333333333332</v>
      </c>
      <c r="J2267">
        <f ca="1">IF(C2267=1,60*SummonTypeTable!$Q$2-OFFSET(I2267,0,-4),
IF(I2267&lt;&gt;OFFSET(I2267,-1,0),OFFSET(I2267,-1,0)-OFFSET(I2267,0,-4),""))</f>
        <v>-28321.333333333336</v>
      </c>
      <c r="K2267">
        <f ca="1">IF(C2267=1,60*SummonTypeTable!$Q$2/OFFSET(I2267,0,-4),
IF(I2267&lt;&gt;OFFSET(I2267,-1,0),OFFSET(I2267,-1,0)/OFFSET(I2267,0,-4),""))</f>
        <v>0.29876861113862202</v>
      </c>
      <c r="L2267" t="str">
        <f t="shared" ca="1" si="421"/>
        <v>cu</v>
      </c>
      <c r="M2267" t="s">
        <v>81</v>
      </c>
      <c r="N2267" t="s">
        <v>146</v>
      </c>
      <c r="O2267">
        <v>760</v>
      </c>
      <c r="P2267" t="str">
        <f t="shared" si="425"/>
        <v>에너지너무많음</v>
      </c>
      <c r="Q2267" t="str">
        <f t="shared" ca="1" si="431"/>
        <v>cu</v>
      </c>
      <c r="R2267" t="s">
        <v>81</v>
      </c>
      <c r="S2267" t="s">
        <v>147</v>
      </c>
      <c r="T2267">
        <v>7025</v>
      </c>
      <c r="U2267" t="str">
        <f t="shared" ca="1" si="422"/>
        <v>cu</v>
      </c>
      <c r="V2267" t="str">
        <f t="shared" si="426"/>
        <v>EN</v>
      </c>
      <c r="W2267">
        <f t="shared" si="427"/>
        <v>760</v>
      </c>
      <c r="X2267" t="str">
        <f t="shared" ca="1" si="428"/>
        <v>cu</v>
      </c>
      <c r="Y2267" t="str">
        <f t="shared" si="429"/>
        <v>GO</v>
      </c>
      <c r="Z2267">
        <f t="shared" si="430"/>
        <v>7025</v>
      </c>
    </row>
    <row r="2268" spans="1:26">
      <c r="A2268" t="str">
        <f t="shared" si="423"/>
        <v>rt7</v>
      </c>
      <c r="B2268" t="str">
        <f t="shared" si="424"/>
        <v>루틴7</v>
      </c>
      <c r="C2268">
        <v>279</v>
      </c>
      <c r="D2268">
        <v>195</v>
      </c>
      <c r="E2268">
        <f t="shared" ca="1" si="420"/>
        <v>40583</v>
      </c>
      <c r="F2268">
        <f ca="1">(60+SUMIF(OFFSET(N2268,-$C2268+1,0,$C2268),"EN",OFFSET(O2268,-$C2268+1,0,$C2268)))*SummonTypeTable!$Q$2</f>
        <v>12573.333333333332</v>
      </c>
      <c r="G2268" t="str">
        <f ca="1">IF(C2268=1,60*SummonTypeTable!$Q$2-OFFSET(F2268,0,-1),
IF(F2268&lt;&gt;OFFSET(F2268,-1,0),OFFSET(F2268,-1,0)-OFFSET(F2268,0,-1),""))</f>
        <v/>
      </c>
      <c r="H2268" t="str">
        <f ca="1">IF(C2268=1,60*SummonTypeTable!$Q$2/OFFSET(F2268,0,-1),
IF(F2268&lt;&gt;OFFSET(F2268,-1,0),OFFSET(F2268,-1,0)/OFFSET(F2268,0,-1),""))</f>
        <v/>
      </c>
      <c r="I2268">
        <f ca="1">(60+SUMIF(OFFSET(N2268,-$C2268+1,0,$C2268),"EN",OFFSET(O2268,-$C2268+1,0,$C2268))+SUMIF(OFFSET(S2268,-$C2268+1,0,$C2268),"EN",OFFSET(T2268,-$C2268+1,0,$C2268)))*SummonTypeTable!$Q$2</f>
        <v>12573.333333333332</v>
      </c>
      <c r="J2268" t="str">
        <f ca="1">IF(C2268=1,60*SummonTypeTable!$Q$2-OFFSET(I2268,0,-4),
IF(I2268&lt;&gt;OFFSET(I2268,-1,0),OFFSET(I2268,-1,0)-OFFSET(I2268,0,-4),""))</f>
        <v/>
      </c>
      <c r="K2268" t="str">
        <f ca="1">IF(C2268=1,60*SummonTypeTable!$Q$2/OFFSET(I2268,0,-4),
IF(I2268&lt;&gt;OFFSET(I2268,-1,0),OFFSET(I2268,-1,0)/OFFSET(I2268,0,-4),""))</f>
        <v/>
      </c>
      <c r="L2268" t="str">
        <f t="shared" ca="1" si="421"/>
        <v>it</v>
      </c>
      <c r="M2268" t="s">
        <v>139</v>
      </c>
      <c r="N2268" t="s">
        <v>138</v>
      </c>
      <c r="O2268">
        <v>50</v>
      </c>
      <c r="P2268" t="str">
        <f t="shared" si="425"/>
        <v/>
      </c>
      <c r="Q2268" t="str">
        <f t="shared" ca="1" si="431"/>
        <v>cu</v>
      </c>
      <c r="R2268" t="s">
        <v>81</v>
      </c>
      <c r="S2268" t="s">
        <v>147</v>
      </c>
      <c r="T2268">
        <v>7050</v>
      </c>
      <c r="U2268" t="str">
        <f t="shared" ca="1" si="422"/>
        <v>it</v>
      </c>
      <c r="V2268" t="str">
        <f t="shared" si="426"/>
        <v>Cash_sSpellGacha</v>
      </c>
      <c r="W2268">
        <f t="shared" si="427"/>
        <v>50</v>
      </c>
      <c r="X2268" t="str">
        <f t="shared" ca="1" si="428"/>
        <v>cu</v>
      </c>
      <c r="Y2268" t="str">
        <f t="shared" si="429"/>
        <v>GO</v>
      </c>
      <c r="Z2268">
        <f t="shared" si="430"/>
        <v>7050</v>
      </c>
    </row>
    <row r="2269" spans="1:26">
      <c r="A2269" t="str">
        <f t="shared" si="423"/>
        <v>rt7</v>
      </c>
      <c r="B2269" t="str">
        <f t="shared" si="424"/>
        <v>루틴7</v>
      </c>
      <c r="C2269">
        <v>280</v>
      </c>
      <c r="D2269">
        <v>235</v>
      </c>
      <c r="E2269">
        <f t="shared" ca="1" si="420"/>
        <v>40818</v>
      </c>
      <c r="F2269">
        <f ca="1">(60+SUMIF(OFFSET(N2269,-$C2269+1,0,$C2269),"EN",OFFSET(O2269,-$C2269+1,0,$C2269)))*SummonTypeTable!$Q$2</f>
        <v>12573.333333333332</v>
      </c>
      <c r="G2269" t="str">
        <f ca="1">IF(C2269=1,60*SummonTypeTable!$Q$2-OFFSET(F2269,0,-1),
IF(F2269&lt;&gt;OFFSET(F2269,-1,0),OFFSET(F2269,-1,0)-OFFSET(F2269,0,-1),""))</f>
        <v/>
      </c>
      <c r="H2269" t="str">
        <f ca="1">IF(C2269=1,60*SummonTypeTable!$Q$2/OFFSET(F2269,0,-1),
IF(F2269&lt;&gt;OFFSET(F2269,-1,0),OFFSET(F2269,-1,0)/OFFSET(F2269,0,-1),""))</f>
        <v/>
      </c>
      <c r="I2269">
        <f ca="1">(60+SUMIF(OFFSET(N2269,-$C2269+1,0,$C2269),"EN",OFFSET(O2269,-$C2269+1,0,$C2269))+SUMIF(OFFSET(S2269,-$C2269+1,0,$C2269),"EN",OFFSET(T2269,-$C2269+1,0,$C2269)))*SummonTypeTable!$Q$2</f>
        <v>12573.333333333332</v>
      </c>
      <c r="J2269" t="str">
        <f ca="1">IF(C2269=1,60*SummonTypeTable!$Q$2-OFFSET(I2269,0,-4),
IF(I2269&lt;&gt;OFFSET(I2269,-1,0),OFFSET(I2269,-1,0)-OFFSET(I2269,0,-4),""))</f>
        <v/>
      </c>
      <c r="K2269" t="str">
        <f ca="1">IF(C2269=1,60*SummonTypeTable!$Q$2/OFFSET(I2269,0,-4),
IF(I2269&lt;&gt;OFFSET(I2269,-1,0),OFFSET(I2269,-1,0)/OFFSET(I2269,0,-4),""))</f>
        <v/>
      </c>
      <c r="L2269" t="str">
        <f t="shared" ca="1" si="421"/>
        <v>cu</v>
      </c>
      <c r="M2269" t="s">
        <v>81</v>
      </c>
      <c r="N2269" t="s">
        <v>147</v>
      </c>
      <c r="O2269">
        <v>14150</v>
      </c>
      <c r="P2269" t="str">
        <f t="shared" si="425"/>
        <v/>
      </c>
      <c r="Q2269" t="str">
        <f t="shared" ca="1" si="431"/>
        <v>cu</v>
      </c>
      <c r="R2269" t="s">
        <v>81</v>
      </c>
      <c r="S2269" t="s">
        <v>147</v>
      </c>
      <c r="T2269">
        <v>7075</v>
      </c>
      <c r="U2269" t="str">
        <f t="shared" ca="1" si="422"/>
        <v>cu</v>
      </c>
      <c r="V2269" t="str">
        <f t="shared" si="426"/>
        <v>GO</v>
      </c>
      <c r="W2269">
        <f t="shared" si="427"/>
        <v>14150</v>
      </c>
      <c r="X2269" t="str">
        <f t="shared" ca="1" si="428"/>
        <v>cu</v>
      </c>
      <c r="Y2269" t="str">
        <f t="shared" si="429"/>
        <v>GO</v>
      </c>
      <c r="Z2269">
        <f t="shared" si="430"/>
        <v>7075</v>
      </c>
    </row>
    <row r="2270" spans="1:26">
      <c r="A2270" t="str">
        <f t="shared" si="423"/>
        <v>rt7</v>
      </c>
      <c r="B2270" t="str">
        <f t="shared" si="424"/>
        <v>루틴7</v>
      </c>
      <c r="C2270">
        <v>281</v>
      </c>
      <c r="D2270">
        <v>1014</v>
      </c>
      <c r="E2270">
        <f t="shared" ref="E2270:E2333" ca="1" si="432">IF(A2270&lt;&gt;OFFSET(A2270,-1,0),D2270,OFFSET(E2270,-1,0)+D2270)</f>
        <v>41832</v>
      </c>
      <c r="F2270">
        <f ca="1">(60+SUMIF(OFFSET(N2270,-$C2270+1,0,$C2270),"EN",OFFSET(O2270,-$C2270+1,0,$C2270)))*SummonTypeTable!$Q$2</f>
        <v>13106.666666666666</v>
      </c>
      <c r="G2270">
        <f ca="1">IF(C2270=1,60*SummonTypeTable!$Q$2-OFFSET(F2270,0,-1),
IF(F2270&lt;&gt;OFFSET(F2270,-1,0),OFFSET(F2270,-1,0)-OFFSET(F2270,0,-1),""))</f>
        <v>-29258.666666666668</v>
      </c>
      <c r="H2270">
        <f ca="1">IF(C2270=1,60*SummonTypeTable!$Q$2/OFFSET(F2270,0,-1),
IF(F2270&lt;&gt;OFFSET(F2270,-1,0),OFFSET(F2270,-1,0)/OFFSET(F2270,0,-1),""))</f>
        <v>0.30056734876011981</v>
      </c>
      <c r="I2270">
        <f ca="1">(60+SUMIF(OFFSET(N2270,-$C2270+1,0,$C2270),"EN",OFFSET(O2270,-$C2270+1,0,$C2270))+SUMIF(OFFSET(S2270,-$C2270+1,0,$C2270),"EN",OFFSET(T2270,-$C2270+1,0,$C2270)))*SummonTypeTable!$Q$2</f>
        <v>13106.666666666666</v>
      </c>
      <c r="J2270">
        <f ca="1">IF(C2270=1,60*SummonTypeTable!$Q$2-OFFSET(I2270,0,-4),
IF(I2270&lt;&gt;OFFSET(I2270,-1,0),OFFSET(I2270,-1,0)-OFFSET(I2270,0,-4),""))</f>
        <v>-29258.666666666668</v>
      </c>
      <c r="K2270">
        <f ca="1">IF(C2270=1,60*SummonTypeTable!$Q$2/OFFSET(I2270,0,-4),
IF(I2270&lt;&gt;OFFSET(I2270,-1,0),OFFSET(I2270,-1,0)/OFFSET(I2270,0,-4),""))</f>
        <v>0.30056734876011981</v>
      </c>
      <c r="L2270" t="str">
        <f t="shared" ca="1" si="421"/>
        <v>cu</v>
      </c>
      <c r="M2270" t="s">
        <v>81</v>
      </c>
      <c r="N2270" t="s">
        <v>146</v>
      </c>
      <c r="O2270">
        <v>800</v>
      </c>
      <c r="P2270" t="str">
        <f t="shared" si="425"/>
        <v>에너지너무많음</v>
      </c>
      <c r="Q2270" t="str">
        <f t="shared" ca="1" si="431"/>
        <v>cu</v>
      </c>
      <c r="R2270" t="s">
        <v>81</v>
      </c>
      <c r="S2270" t="s">
        <v>147</v>
      </c>
      <c r="T2270">
        <v>7100</v>
      </c>
      <c r="U2270" t="str">
        <f t="shared" ca="1" si="422"/>
        <v>cu</v>
      </c>
      <c r="V2270" t="str">
        <f t="shared" si="426"/>
        <v>EN</v>
      </c>
      <c r="W2270">
        <f t="shared" si="427"/>
        <v>800</v>
      </c>
      <c r="X2270" t="str">
        <f t="shared" ca="1" si="428"/>
        <v>cu</v>
      </c>
      <c r="Y2270" t="str">
        <f t="shared" si="429"/>
        <v>GO</v>
      </c>
      <c r="Z2270">
        <f t="shared" si="430"/>
        <v>7100</v>
      </c>
    </row>
    <row r="2271" spans="1:26">
      <c r="A2271" t="str">
        <f t="shared" si="423"/>
        <v>rt7</v>
      </c>
      <c r="B2271" t="str">
        <f t="shared" si="424"/>
        <v>루틴7</v>
      </c>
      <c r="C2271">
        <v>282</v>
      </c>
      <c r="D2271">
        <v>127</v>
      </c>
      <c r="E2271">
        <f t="shared" ca="1" si="432"/>
        <v>41959</v>
      </c>
      <c r="F2271">
        <f ca="1">(60+SUMIF(OFFSET(N2271,-$C2271+1,0,$C2271),"EN",OFFSET(O2271,-$C2271+1,0,$C2271)))*SummonTypeTable!$Q$2</f>
        <v>13106.666666666666</v>
      </c>
      <c r="G2271" t="str">
        <f ca="1">IF(C2271=1,60*SummonTypeTable!$Q$2-OFFSET(F2271,0,-1),
IF(F2271&lt;&gt;OFFSET(F2271,-1,0),OFFSET(F2271,-1,0)-OFFSET(F2271,0,-1),""))</f>
        <v/>
      </c>
      <c r="H2271" t="str">
        <f ca="1">IF(C2271=1,60*SummonTypeTable!$Q$2/OFFSET(F2271,0,-1),
IF(F2271&lt;&gt;OFFSET(F2271,-1,0),OFFSET(F2271,-1,0)/OFFSET(F2271,0,-1),""))</f>
        <v/>
      </c>
      <c r="I2271">
        <f ca="1">(60+SUMIF(OFFSET(N2271,-$C2271+1,0,$C2271),"EN",OFFSET(O2271,-$C2271+1,0,$C2271))+SUMIF(OFFSET(S2271,-$C2271+1,0,$C2271),"EN",OFFSET(T2271,-$C2271+1,0,$C2271)))*SummonTypeTable!$Q$2</f>
        <v>13106.666666666666</v>
      </c>
      <c r="J2271" t="str">
        <f ca="1">IF(C2271=1,60*SummonTypeTable!$Q$2-OFFSET(I2271,0,-4),
IF(I2271&lt;&gt;OFFSET(I2271,-1,0),OFFSET(I2271,-1,0)-OFFSET(I2271,0,-4),""))</f>
        <v/>
      </c>
      <c r="K2271" t="str">
        <f ca="1">IF(C2271=1,60*SummonTypeTable!$Q$2/OFFSET(I2271,0,-4),
IF(I2271&lt;&gt;OFFSET(I2271,-1,0),OFFSET(I2271,-1,0)/OFFSET(I2271,0,-4),""))</f>
        <v/>
      </c>
      <c r="L2271" t="str">
        <f t="shared" ca="1" si="421"/>
        <v>it</v>
      </c>
      <c r="M2271" t="s">
        <v>139</v>
      </c>
      <c r="N2271" t="s">
        <v>140</v>
      </c>
      <c r="O2271">
        <v>20</v>
      </c>
      <c r="P2271" t="str">
        <f t="shared" si="425"/>
        <v/>
      </c>
      <c r="Q2271" t="str">
        <f t="shared" ca="1" si="431"/>
        <v>cu</v>
      </c>
      <c r="R2271" t="s">
        <v>81</v>
      </c>
      <c r="S2271" t="s">
        <v>147</v>
      </c>
      <c r="T2271">
        <v>7125</v>
      </c>
      <c r="U2271" t="str">
        <f t="shared" ca="1" si="422"/>
        <v>it</v>
      </c>
      <c r="V2271" t="str">
        <f t="shared" si="426"/>
        <v>Cash_sCharacterGacha</v>
      </c>
      <c r="W2271">
        <f t="shared" si="427"/>
        <v>20</v>
      </c>
      <c r="X2271" t="str">
        <f t="shared" ca="1" si="428"/>
        <v>cu</v>
      </c>
      <c r="Y2271" t="str">
        <f t="shared" si="429"/>
        <v>GO</v>
      </c>
      <c r="Z2271">
        <f t="shared" si="430"/>
        <v>7125</v>
      </c>
    </row>
    <row r="2272" spans="1:26">
      <c r="A2272" t="str">
        <f t="shared" si="423"/>
        <v>rt7</v>
      </c>
      <c r="B2272" t="str">
        <f t="shared" si="424"/>
        <v>루틴7</v>
      </c>
      <c r="C2272">
        <v>283</v>
      </c>
      <c r="D2272">
        <v>234</v>
      </c>
      <c r="E2272">
        <f t="shared" ca="1" si="432"/>
        <v>42193</v>
      </c>
      <c r="F2272">
        <f ca="1">(60+SUMIF(OFFSET(N2272,-$C2272+1,0,$C2272),"EN",OFFSET(O2272,-$C2272+1,0,$C2272)))*SummonTypeTable!$Q$2</f>
        <v>13106.666666666666</v>
      </c>
      <c r="G2272" t="str">
        <f ca="1">IF(C2272=1,60*SummonTypeTable!$Q$2-OFFSET(F2272,0,-1),
IF(F2272&lt;&gt;OFFSET(F2272,-1,0),OFFSET(F2272,-1,0)-OFFSET(F2272,0,-1),""))</f>
        <v/>
      </c>
      <c r="H2272" t="str">
        <f ca="1">IF(C2272=1,60*SummonTypeTable!$Q$2/OFFSET(F2272,0,-1),
IF(F2272&lt;&gt;OFFSET(F2272,-1,0),OFFSET(F2272,-1,0)/OFFSET(F2272,0,-1),""))</f>
        <v/>
      </c>
      <c r="I2272">
        <f ca="1">(60+SUMIF(OFFSET(N2272,-$C2272+1,0,$C2272),"EN",OFFSET(O2272,-$C2272+1,0,$C2272))+SUMIF(OFFSET(S2272,-$C2272+1,0,$C2272),"EN",OFFSET(T2272,-$C2272+1,0,$C2272)))*SummonTypeTable!$Q$2</f>
        <v>13106.666666666666</v>
      </c>
      <c r="J2272" t="str">
        <f ca="1">IF(C2272=1,60*SummonTypeTable!$Q$2-OFFSET(I2272,0,-4),
IF(I2272&lt;&gt;OFFSET(I2272,-1,0),OFFSET(I2272,-1,0)-OFFSET(I2272,0,-4),""))</f>
        <v/>
      </c>
      <c r="K2272" t="str">
        <f ca="1">IF(C2272=1,60*SummonTypeTable!$Q$2/OFFSET(I2272,0,-4),
IF(I2272&lt;&gt;OFFSET(I2272,-1,0),OFFSET(I2272,-1,0)/OFFSET(I2272,0,-4),""))</f>
        <v/>
      </c>
      <c r="L2272" t="str">
        <f t="shared" ca="1" si="421"/>
        <v>cu</v>
      </c>
      <c r="M2272" t="s">
        <v>81</v>
      </c>
      <c r="N2272" t="s">
        <v>147</v>
      </c>
      <c r="O2272">
        <v>14300</v>
      </c>
      <c r="P2272" t="str">
        <f t="shared" si="425"/>
        <v/>
      </c>
      <c r="Q2272" t="str">
        <f t="shared" ca="1" si="431"/>
        <v>cu</v>
      </c>
      <c r="R2272" t="s">
        <v>81</v>
      </c>
      <c r="S2272" t="s">
        <v>147</v>
      </c>
      <c r="T2272">
        <v>7150</v>
      </c>
      <c r="U2272" t="str">
        <f t="shared" ca="1" si="422"/>
        <v>cu</v>
      </c>
      <c r="V2272" t="str">
        <f t="shared" si="426"/>
        <v>GO</v>
      </c>
      <c r="W2272">
        <f t="shared" si="427"/>
        <v>14300</v>
      </c>
      <c r="X2272" t="str">
        <f t="shared" ca="1" si="428"/>
        <v>cu</v>
      </c>
      <c r="Y2272" t="str">
        <f t="shared" si="429"/>
        <v>GO</v>
      </c>
      <c r="Z2272">
        <f t="shared" si="430"/>
        <v>7150</v>
      </c>
    </row>
    <row r="2273" spans="1:26">
      <c r="A2273" t="str">
        <f t="shared" si="423"/>
        <v>rt7</v>
      </c>
      <c r="B2273" t="str">
        <f t="shared" si="424"/>
        <v>루틴7</v>
      </c>
      <c r="C2273">
        <v>284</v>
      </c>
      <c r="D2273">
        <v>1119</v>
      </c>
      <c r="E2273">
        <f t="shared" ca="1" si="432"/>
        <v>43312</v>
      </c>
      <c r="F2273">
        <f ca="1">(60+SUMIF(OFFSET(N2273,-$C2273+1,0,$C2273),"EN",OFFSET(O2273,-$C2273+1,0,$C2273)))*SummonTypeTable!$Q$2</f>
        <v>13106.666666666666</v>
      </c>
      <c r="G2273" t="str">
        <f ca="1">IF(C2273=1,60*SummonTypeTable!$Q$2-OFFSET(F2273,0,-1),
IF(F2273&lt;&gt;OFFSET(F2273,-1,0),OFFSET(F2273,-1,0)-OFFSET(F2273,0,-1),""))</f>
        <v/>
      </c>
      <c r="H2273" t="str">
        <f ca="1">IF(C2273=1,60*SummonTypeTable!$Q$2/OFFSET(F2273,0,-1),
IF(F2273&lt;&gt;OFFSET(F2273,-1,0),OFFSET(F2273,-1,0)/OFFSET(F2273,0,-1),""))</f>
        <v/>
      </c>
      <c r="I2273">
        <f ca="1">(60+SUMIF(OFFSET(N2273,-$C2273+1,0,$C2273),"EN",OFFSET(O2273,-$C2273+1,0,$C2273))+SUMIF(OFFSET(S2273,-$C2273+1,0,$C2273),"EN",OFFSET(T2273,-$C2273+1,0,$C2273)))*SummonTypeTable!$Q$2</f>
        <v>13106.666666666666</v>
      </c>
      <c r="J2273" t="str">
        <f ca="1">IF(C2273=1,60*SummonTypeTable!$Q$2-OFFSET(I2273,0,-4),
IF(I2273&lt;&gt;OFFSET(I2273,-1,0),OFFSET(I2273,-1,0)-OFFSET(I2273,0,-4),""))</f>
        <v/>
      </c>
      <c r="K2273" t="str">
        <f ca="1">IF(C2273=1,60*SummonTypeTable!$Q$2/OFFSET(I2273,0,-4),
IF(I2273&lt;&gt;OFFSET(I2273,-1,0),OFFSET(I2273,-1,0)/OFFSET(I2273,0,-4),""))</f>
        <v/>
      </c>
      <c r="L2273" t="str">
        <f t="shared" ca="1" si="421"/>
        <v>it</v>
      </c>
      <c r="M2273" t="s">
        <v>139</v>
      </c>
      <c r="N2273" t="s">
        <v>158</v>
      </c>
      <c r="O2273">
        <v>50</v>
      </c>
      <c r="P2273" t="str">
        <f t="shared" si="425"/>
        <v/>
      </c>
      <c r="Q2273" t="str">
        <f t="shared" ca="1" si="431"/>
        <v>cu</v>
      </c>
      <c r="R2273" t="s">
        <v>81</v>
      </c>
      <c r="S2273" t="s">
        <v>153</v>
      </c>
      <c r="T2273">
        <v>16</v>
      </c>
      <c r="U2273" t="str">
        <f t="shared" ca="1" si="422"/>
        <v>it</v>
      </c>
      <c r="V2273" t="str">
        <f t="shared" si="426"/>
        <v>Cash_sEquipGacha</v>
      </c>
      <c r="W2273">
        <f t="shared" si="427"/>
        <v>50</v>
      </c>
      <c r="X2273" t="str">
        <f t="shared" ca="1" si="428"/>
        <v>cu</v>
      </c>
      <c r="Y2273" t="str">
        <f t="shared" si="429"/>
        <v>DI</v>
      </c>
      <c r="Z2273">
        <f t="shared" si="430"/>
        <v>16</v>
      </c>
    </row>
    <row r="2274" spans="1:26">
      <c r="A2274" t="s">
        <v>53</v>
      </c>
      <c r="B2274" t="s">
        <v>37</v>
      </c>
      <c r="C2274">
        <v>1</v>
      </c>
      <c r="D2274">
        <v>12</v>
      </c>
      <c r="E2274">
        <f t="shared" ca="1" si="432"/>
        <v>12</v>
      </c>
      <c r="F2274">
        <f ca="1">(60+SUMIF(OFFSET(N2274,-$C2274+1,0,$C2274),"EN",OFFSET(O2274,-$C2274+1,0,$C2274)))*SummonTypeTable!$Q$2</f>
        <v>66.666666666666657</v>
      </c>
      <c r="G2274">
        <f ca="1">IF(C2274=1,60*SummonTypeTable!$Q$2-OFFSET(F2274,0,-1),
IF(F2274&lt;&gt;OFFSET(F2274,-1,0),OFFSET(F2274,-1,0)-OFFSET(F2274,0,-1),""))</f>
        <v>28</v>
      </c>
      <c r="H2274">
        <f ca="1">IF(C2274=1,60*SummonTypeTable!$Q$2/OFFSET(F2274,0,-1),
IF(F2274&lt;&gt;OFFSET(F2274,-1,0),OFFSET(F2274,-1,0)/OFFSET(F2274,0,-1),""))</f>
        <v>3.3333333333333335</v>
      </c>
      <c r="I2274">
        <f ca="1">(60+SUMIF(OFFSET(N2274,-$C2274+1,0,$C2274),"EN",OFFSET(O2274,-$C2274+1,0,$C2274))+SUMIF(OFFSET(S2274,-$C2274+1,0,$C2274),"EN",OFFSET(T2274,-$C2274+1,0,$C2274)))*SummonTypeTable!$Q$2</f>
        <v>66.666666666666657</v>
      </c>
      <c r="J2274">
        <f ca="1">IF(C2274=1,60*SummonTypeTable!$Q$2-OFFSET(I2274,0,-4),
IF(I2274&lt;&gt;OFFSET(I2274,-1,0),OFFSET(I2274,-1,0)-OFFSET(I2274,0,-4),""))</f>
        <v>28</v>
      </c>
      <c r="K2274">
        <f ca="1">IF(C2274=1,60*SummonTypeTable!$Q$2/OFFSET(I2274,0,-4),
IF(I2274&lt;&gt;OFFSET(I2274,-1,0),OFFSET(I2274,-1,0)/OFFSET(I2274,0,-4),""))</f>
        <v>3.3333333333333335</v>
      </c>
      <c r="L2274" t="str">
        <f t="shared" ca="1" si="421"/>
        <v>cu</v>
      </c>
      <c r="M2274" t="s">
        <v>81</v>
      </c>
      <c r="N2274" t="s">
        <v>146</v>
      </c>
      <c r="O2274">
        <v>40</v>
      </c>
      <c r="P2274" t="str">
        <f t="shared" si="425"/>
        <v>에너지너무많음</v>
      </c>
      <c r="Q2274" t="str">
        <f t="shared" ca="1" si="431"/>
        <v>cu</v>
      </c>
      <c r="R2274" t="s">
        <v>81</v>
      </c>
      <c r="S2274" t="s">
        <v>147</v>
      </c>
      <c r="T2274">
        <v>100</v>
      </c>
      <c r="U2274" t="str">
        <f t="shared" ca="1" si="422"/>
        <v>cu</v>
      </c>
      <c r="V2274" t="str">
        <f t="shared" si="426"/>
        <v>EN</v>
      </c>
      <c r="W2274">
        <f t="shared" si="427"/>
        <v>40</v>
      </c>
      <c r="X2274" t="str">
        <f t="shared" ca="1" si="428"/>
        <v>cu</v>
      </c>
      <c r="Y2274" t="str">
        <f t="shared" si="429"/>
        <v>GO</v>
      </c>
      <c r="Z2274">
        <f t="shared" si="430"/>
        <v>100</v>
      </c>
    </row>
    <row r="2275" spans="1:26">
      <c r="A2275" t="str">
        <f t="shared" ref="A2275:A2338" si="433">A2274</f>
        <v>rt8</v>
      </c>
      <c r="B2275" t="str">
        <f t="shared" ref="B2275:B2338" si="434">B2274</f>
        <v>루틴8</v>
      </c>
      <c r="C2275">
        <v>2</v>
      </c>
      <c r="D2275">
        <v>5</v>
      </c>
      <c r="E2275">
        <f t="shared" ca="1" si="432"/>
        <v>17</v>
      </c>
      <c r="F2275">
        <f ca="1">(60+SUMIF(OFFSET(N2275,-$C2275+1,0,$C2275),"EN",OFFSET(O2275,-$C2275+1,0,$C2275)))*SummonTypeTable!$Q$2</f>
        <v>66.666666666666657</v>
      </c>
      <c r="G2275" t="str">
        <f ca="1">IF(C2275=1,60*SummonTypeTable!$Q$2-OFFSET(F2275,0,-1),
IF(F2275&lt;&gt;OFFSET(F2275,-1,0),OFFSET(F2275,-1,0)-OFFSET(F2275,0,-1),""))</f>
        <v/>
      </c>
      <c r="H2275" t="str">
        <f ca="1">IF(C2275=1,60*SummonTypeTable!$Q$2/OFFSET(F2275,0,-1),
IF(F2275&lt;&gt;OFFSET(F2275,-1,0),OFFSET(F2275,-1,0)/OFFSET(F2275,0,-1),""))</f>
        <v/>
      </c>
      <c r="I2275">
        <f ca="1">(60+SUMIF(OFFSET(N2275,-$C2275+1,0,$C2275),"EN",OFFSET(O2275,-$C2275+1,0,$C2275))+SUMIF(OFFSET(S2275,-$C2275+1,0,$C2275),"EN",OFFSET(T2275,-$C2275+1,0,$C2275)))*SummonTypeTable!$Q$2</f>
        <v>66.666666666666657</v>
      </c>
      <c r="J2275" t="str">
        <f ca="1">IF(C2275=1,60*SummonTypeTable!$Q$2-OFFSET(I2275,0,-4),
IF(I2275&lt;&gt;OFFSET(I2275,-1,0),OFFSET(I2275,-1,0)-OFFSET(I2275,0,-4),""))</f>
        <v/>
      </c>
      <c r="K2275" t="str">
        <f ca="1">IF(C2275=1,60*SummonTypeTable!$Q$2/OFFSET(I2275,0,-4),
IF(I2275&lt;&gt;OFFSET(I2275,-1,0),OFFSET(I2275,-1,0)/OFFSET(I2275,0,-4),""))</f>
        <v/>
      </c>
      <c r="L2275" t="str">
        <f t="shared" ca="1" si="421"/>
        <v>cu</v>
      </c>
      <c r="M2275" t="s">
        <v>81</v>
      </c>
      <c r="N2275" t="s">
        <v>147</v>
      </c>
      <c r="O2275">
        <v>250</v>
      </c>
      <c r="P2275" t="str">
        <f t="shared" si="425"/>
        <v/>
      </c>
      <c r="Q2275" t="str">
        <f t="shared" ca="1" si="431"/>
        <v>cu</v>
      </c>
      <c r="R2275" t="s">
        <v>81</v>
      </c>
      <c r="S2275" t="s">
        <v>147</v>
      </c>
      <c r="T2275">
        <v>125</v>
      </c>
      <c r="U2275" t="str">
        <f t="shared" ca="1" si="422"/>
        <v>cu</v>
      </c>
      <c r="V2275" t="str">
        <f t="shared" si="426"/>
        <v>GO</v>
      </c>
      <c r="W2275">
        <f t="shared" si="427"/>
        <v>250</v>
      </c>
      <c r="X2275" t="str">
        <f t="shared" ca="1" si="428"/>
        <v>cu</v>
      </c>
      <c r="Y2275" t="str">
        <f t="shared" si="429"/>
        <v>GO</v>
      </c>
      <c r="Z2275">
        <f t="shared" si="430"/>
        <v>125</v>
      </c>
    </row>
    <row r="2276" spans="1:26">
      <c r="A2276" t="str">
        <f t="shared" si="433"/>
        <v>rt8</v>
      </c>
      <c r="B2276" t="str">
        <f t="shared" si="434"/>
        <v>루틴8</v>
      </c>
      <c r="C2276">
        <v>3</v>
      </c>
      <c r="D2276">
        <v>9</v>
      </c>
      <c r="E2276">
        <f t="shared" ca="1" si="432"/>
        <v>26</v>
      </c>
      <c r="F2276">
        <f ca="1">(60+SUMIF(OFFSET(N2276,-$C2276+1,0,$C2276),"EN",OFFSET(O2276,-$C2276+1,0,$C2276)))*SummonTypeTable!$Q$2</f>
        <v>66.666666666666657</v>
      </c>
      <c r="G2276" t="str">
        <f ca="1">IF(C2276=1,60*SummonTypeTable!$Q$2-OFFSET(F2276,0,-1),
IF(F2276&lt;&gt;OFFSET(F2276,-1,0),OFFSET(F2276,-1,0)-OFFSET(F2276,0,-1),""))</f>
        <v/>
      </c>
      <c r="H2276" t="str">
        <f ca="1">IF(C2276=1,60*SummonTypeTable!$Q$2/OFFSET(F2276,0,-1),
IF(F2276&lt;&gt;OFFSET(F2276,-1,0),OFFSET(F2276,-1,0)/OFFSET(F2276,0,-1),""))</f>
        <v/>
      </c>
      <c r="I2276">
        <f ca="1">(60+SUMIF(OFFSET(N2276,-$C2276+1,0,$C2276),"EN",OFFSET(O2276,-$C2276+1,0,$C2276))+SUMIF(OFFSET(S2276,-$C2276+1,0,$C2276),"EN",OFFSET(T2276,-$C2276+1,0,$C2276)))*SummonTypeTable!$Q$2</f>
        <v>66.666666666666657</v>
      </c>
      <c r="J2276" t="str">
        <f ca="1">IF(C2276=1,60*SummonTypeTable!$Q$2-OFFSET(I2276,0,-4),
IF(I2276&lt;&gt;OFFSET(I2276,-1,0),OFFSET(I2276,-1,0)-OFFSET(I2276,0,-4),""))</f>
        <v/>
      </c>
      <c r="K2276" t="str">
        <f ca="1">IF(C2276=1,60*SummonTypeTable!$Q$2/OFFSET(I2276,0,-4),
IF(I2276&lt;&gt;OFFSET(I2276,-1,0),OFFSET(I2276,-1,0)/OFFSET(I2276,0,-4),""))</f>
        <v/>
      </c>
      <c r="L2276" t="str">
        <f t="shared" ca="1" si="421"/>
        <v>it</v>
      </c>
      <c r="M2276" t="s">
        <v>139</v>
      </c>
      <c r="N2276" t="s">
        <v>138</v>
      </c>
      <c r="O2276">
        <v>1</v>
      </c>
      <c r="P2276" t="str">
        <f t="shared" si="425"/>
        <v/>
      </c>
      <c r="Q2276" t="str">
        <f t="shared" ca="1" si="431"/>
        <v>cu</v>
      </c>
      <c r="R2276" t="s">
        <v>81</v>
      </c>
      <c r="S2276" t="s">
        <v>147</v>
      </c>
      <c r="T2276">
        <v>150</v>
      </c>
      <c r="U2276" t="str">
        <f t="shared" ca="1" si="422"/>
        <v>it</v>
      </c>
      <c r="V2276" t="str">
        <f t="shared" si="426"/>
        <v>Cash_sSpellGacha</v>
      </c>
      <c r="W2276">
        <f t="shared" si="427"/>
        <v>1</v>
      </c>
      <c r="X2276" t="str">
        <f t="shared" ca="1" si="428"/>
        <v>cu</v>
      </c>
      <c r="Y2276" t="str">
        <f t="shared" si="429"/>
        <v>GO</v>
      </c>
      <c r="Z2276">
        <f t="shared" si="430"/>
        <v>150</v>
      </c>
    </row>
    <row r="2277" spans="1:26">
      <c r="A2277" t="str">
        <f t="shared" si="433"/>
        <v>rt8</v>
      </c>
      <c r="B2277" t="str">
        <f t="shared" si="434"/>
        <v>루틴8</v>
      </c>
      <c r="C2277">
        <v>4</v>
      </c>
      <c r="D2277">
        <v>2</v>
      </c>
      <c r="E2277">
        <f t="shared" ca="1" si="432"/>
        <v>28</v>
      </c>
      <c r="F2277">
        <f ca="1">(60+SUMIF(OFFSET(N2277,-$C2277+1,0,$C2277),"EN",OFFSET(O2277,-$C2277+1,0,$C2277)))*SummonTypeTable!$Q$2</f>
        <v>96.666666666666657</v>
      </c>
      <c r="G2277">
        <f ca="1">IF(C2277=1,60*SummonTypeTable!$Q$2-OFFSET(F2277,0,-1),
IF(F2277&lt;&gt;OFFSET(F2277,-1,0),OFFSET(F2277,-1,0)-OFFSET(F2277,0,-1),""))</f>
        <v>38.666666666666657</v>
      </c>
      <c r="H2277">
        <f ca="1">IF(C2277=1,60*SummonTypeTable!$Q$2/OFFSET(F2277,0,-1),
IF(F2277&lt;&gt;OFFSET(F2277,-1,0),OFFSET(F2277,-1,0)/OFFSET(F2277,0,-1),""))</f>
        <v>2.3809523809523805</v>
      </c>
      <c r="I2277">
        <f ca="1">(60+SUMIF(OFFSET(N2277,-$C2277+1,0,$C2277),"EN",OFFSET(O2277,-$C2277+1,0,$C2277))+SUMIF(OFFSET(S2277,-$C2277+1,0,$C2277),"EN",OFFSET(T2277,-$C2277+1,0,$C2277)))*SummonTypeTable!$Q$2</f>
        <v>96.666666666666657</v>
      </c>
      <c r="J2277">
        <f ca="1">IF(C2277=1,60*SummonTypeTable!$Q$2-OFFSET(I2277,0,-4),
IF(I2277&lt;&gt;OFFSET(I2277,-1,0),OFFSET(I2277,-1,0)-OFFSET(I2277,0,-4),""))</f>
        <v>38.666666666666657</v>
      </c>
      <c r="K2277">
        <f ca="1">IF(C2277=1,60*SummonTypeTable!$Q$2/OFFSET(I2277,0,-4),
IF(I2277&lt;&gt;OFFSET(I2277,-1,0),OFFSET(I2277,-1,0)/OFFSET(I2277,0,-4),""))</f>
        <v>2.3809523809523805</v>
      </c>
      <c r="L2277" t="str">
        <f t="shared" ref="L2277:L2340" ca="1" si="435">IF(ISBLANK(M2277),"",
VLOOKUP(M2277,OFFSET(INDIRECT("$A:$B"),0,MATCH(M$1&amp;"_Verify",INDIRECT("$1:$1"),0)-1),2,0)
)</f>
        <v>cu</v>
      </c>
      <c r="M2277" t="s">
        <v>81</v>
      </c>
      <c r="N2277" t="s">
        <v>146</v>
      </c>
      <c r="O2277">
        <v>45</v>
      </c>
      <c r="P2277" t="str">
        <f t="shared" si="425"/>
        <v>에너지너무많음</v>
      </c>
      <c r="Q2277" t="str">
        <f t="shared" ca="1" si="431"/>
        <v>cu</v>
      </c>
      <c r="R2277" t="s">
        <v>81</v>
      </c>
      <c r="S2277" t="s">
        <v>147</v>
      </c>
      <c r="T2277">
        <v>175</v>
      </c>
      <c r="U2277" t="str">
        <f t="shared" ca="1" si="422"/>
        <v>cu</v>
      </c>
      <c r="V2277" t="str">
        <f t="shared" si="426"/>
        <v>EN</v>
      </c>
      <c r="W2277">
        <f t="shared" si="427"/>
        <v>45</v>
      </c>
      <c r="X2277" t="str">
        <f t="shared" ca="1" si="428"/>
        <v>cu</v>
      </c>
      <c r="Y2277" t="str">
        <f t="shared" si="429"/>
        <v>GO</v>
      </c>
      <c r="Z2277">
        <f t="shared" si="430"/>
        <v>175</v>
      </c>
    </row>
    <row r="2278" spans="1:26">
      <c r="A2278" t="str">
        <f t="shared" si="433"/>
        <v>rt8</v>
      </c>
      <c r="B2278" t="str">
        <f t="shared" si="434"/>
        <v>루틴8</v>
      </c>
      <c r="C2278">
        <v>5</v>
      </c>
      <c r="D2278">
        <v>7</v>
      </c>
      <c r="E2278">
        <f t="shared" ca="1" si="432"/>
        <v>35</v>
      </c>
      <c r="F2278">
        <f ca="1">(60+SUMIF(OFFSET(N2278,-$C2278+1,0,$C2278),"EN",OFFSET(O2278,-$C2278+1,0,$C2278)))*SummonTypeTable!$Q$2</f>
        <v>96.666666666666657</v>
      </c>
      <c r="G2278" t="str">
        <f ca="1">IF(C2278=1,60*SummonTypeTable!$Q$2-OFFSET(F2278,0,-1),
IF(F2278&lt;&gt;OFFSET(F2278,-1,0),OFFSET(F2278,-1,0)-OFFSET(F2278,0,-1),""))</f>
        <v/>
      </c>
      <c r="H2278" t="str">
        <f ca="1">IF(C2278=1,60*SummonTypeTable!$Q$2/OFFSET(F2278,0,-1),
IF(F2278&lt;&gt;OFFSET(F2278,-1,0),OFFSET(F2278,-1,0)/OFFSET(F2278,0,-1),""))</f>
        <v/>
      </c>
      <c r="I2278">
        <f ca="1">(60+SUMIF(OFFSET(N2278,-$C2278+1,0,$C2278),"EN",OFFSET(O2278,-$C2278+1,0,$C2278))+SUMIF(OFFSET(S2278,-$C2278+1,0,$C2278),"EN",OFFSET(T2278,-$C2278+1,0,$C2278)))*SummonTypeTable!$Q$2</f>
        <v>96.666666666666657</v>
      </c>
      <c r="J2278" t="str">
        <f ca="1">IF(C2278=1,60*SummonTypeTable!$Q$2-OFFSET(I2278,0,-4),
IF(I2278&lt;&gt;OFFSET(I2278,-1,0),OFFSET(I2278,-1,0)-OFFSET(I2278,0,-4),""))</f>
        <v/>
      </c>
      <c r="K2278" t="str">
        <f ca="1">IF(C2278=1,60*SummonTypeTable!$Q$2/OFFSET(I2278,0,-4),
IF(I2278&lt;&gt;OFFSET(I2278,-1,0),OFFSET(I2278,-1,0)/OFFSET(I2278,0,-4),""))</f>
        <v/>
      </c>
      <c r="L2278" t="str">
        <f t="shared" ca="1" si="435"/>
        <v>cu</v>
      </c>
      <c r="M2278" t="s">
        <v>81</v>
      </c>
      <c r="N2278" t="s">
        <v>147</v>
      </c>
      <c r="O2278">
        <v>400</v>
      </c>
      <c r="P2278" t="str">
        <f t="shared" si="425"/>
        <v/>
      </c>
      <c r="Q2278" t="str">
        <f t="shared" ca="1" si="431"/>
        <v>cu</v>
      </c>
      <c r="R2278" t="s">
        <v>81</v>
      </c>
      <c r="S2278" t="s">
        <v>147</v>
      </c>
      <c r="T2278">
        <v>200</v>
      </c>
      <c r="U2278" t="str">
        <f t="shared" ca="1" si="422"/>
        <v>cu</v>
      </c>
      <c r="V2278" t="str">
        <f t="shared" si="426"/>
        <v>GO</v>
      </c>
      <c r="W2278">
        <f t="shared" si="427"/>
        <v>400</v>
      </c>
      <c r="X2278" t="str">
        <f t="shared" ca="1" si="428"/>
        <v>cu</v>
      </c>
      <c r="Y2278" t="str">
        <f t="shared" si="429"/>
        <v>GO</v>
      </c>
      <c r="Z2278">
        <f t="shared" si="430"/>
        <v>200</v>
      </c>
    </row>
    <row r="2279" spans="1:26">
      <c r="A2279" t="str">
        <f t="shared" si="433"/>
        <v>rt8</v>
      </c>
      <c r="B2279" t="str">
        <f t="shared" si="434"/>
        <v>루틴8</v>
      </c>
      <c r="C2279">
        <v>6</v>
      </c>
      <c r="D2279">
        <v>11</v>
      </c>
      <c r="E2279">
        <f t="shared" ca="1" si="432"/>
        <v>46</v>
      </c>
      <c r="F2279">
        <f ca="1">(60+SUMIF(OFFSET(N2279,-$C2279+1,0,$C2279),"EN",OFFSET(O2279,-$C2279+1,0,$C2279)))*SummonTypeTable!$Q$2</f>
        <v>96.666666666666657</v>
      </c>
      <c r="G2279" t="str">
        <f ca="1">IF(C2279=1,60*SummonTypeTable!$Q$2-OFFSET(F2279,0,-1),
IF(F2279&lt;&gt;OFFSET(F2279,-1,0),OFFSET(F2279,-1,0)-OFFSET(F2279,0,-1),""))</f>
        <v/>
      </c>
      <c r="H2279" t="str">
        <f ca="1">IF(C2279=1,60*SummonTypeTable!$Q$2/OFFSET(F2279,0,-1),
IF(F2279&lt;&gt;OFFSET(F2279,-1,0),OFFSET(F2279,-1,0)/OFFSET(F2279,0,-1),""))</f>
        <v/>
      </c>
      <c r="I2279">
        <f ca="1">(60+SUMIF(OFFSET(N2279,-$C2279+1,0,$C2279),"EN",OFFSET(O2279,-$C2279+1,0,$C2279))+SUMIF(OFFSET(S2279,-$C2279+1,0,$C2279),"EN",OFFSET(T2279,-$C2279+1,0,$C2279)))*SummonTypeTable!$Q$2</f>
        <v>96.666666666666657</v>
      </c>
      <c r="J2279" t="str">
        <f ca="1">IF(C2279=1,60*SummonTypeTable!$Q$2-OFFSET(I2279,0,-4),
IF(I2279&lt;&gt;OFFSET(I2279,-1,0),OFFSET(I2279,-1,0)-OFFSET(I2279,0,-4),""))</f>
        <v/>
      </c>
      <c r="K2279" t="str">
        <f ca="1">IF(C2279=1,60*SummonTypeTable!$Q$2/OFFSET(I2279,0,-4),
IF(I2279&lt;&gt;OFFSET(I2279,-1,0),OFFSET(I2279,-1,0)/OFFSET(I2279,0,-4),""))</f>
        <v/>
      </c>
      <c r="L2279" t="str">
        <f t="shared" ca="1" si="435"/>
        <v>cu</v>
      </c>
      <c r="M2279" t="s">
        <v>81</v>
      </c>
      <c r="N2279" t="s">
        <v>147</v>
      </c>
      <c r="O2279">
        <v>450</v>
      </c>
      <c r="P2279" t="str">
        <f t="shared" si="425"/>
        <v/>
      </c>
      <c r="Q2279" t="str">
        <f t="shared" ca="1" si="431"/>
        <v>cu</v>
      </c>
      <c r="R2279" t="s">
        <v>81</v>
      </c>
      <c r="S2279" t="s">
        <v>147</v>
      </c>
      <c r="T2279">
        <v>225</v>
      </c>
      <c r="U2279" t="str">
        <f t="shared" ca="1" si="422"/>
        <v>cu</v>
      </c>
      <c r="V2279" t="str">
        <f t="shared" si="426"/>
        <v>GO</v>
      </c>
      <c r="W2279">
        <f t="shared" si="427"/>
        <v>450</v>
      </c>
      <c r="X2279" t="str">
        <f t="shared" ca="1" si="428"/>
        <v>cu</v>
      </c>
      <c r="Y2279" t="str">
        <f t="shared" si="429"/>
        <v>GO</v>
      </c>
      <c r="Z2279">
        <f t="shared" si="430"/>
        <v>225</v>
      </c>
    </row>
    <row r="2280" spans="1:26">
      <c r="A2280" t="str">
        <f t="shared" si="433"/>
        <v>rt8</v>
      </c>
      <c r="B2280" t="str">
        <f t="shared" si="434"/>
        <v>루틴8</v>
      </c>
      <c r="C2280">
        <v>7</v>
      </c>
      <c r="D2280">
        <v>2</v>
      </c>
      <c r="E2280">
        <f t="shared" ca="1" si="432"/>
        <v>48</v>
      </c>
      <c r="F2280">
        <f ca="1">(60+SUMIF(OFFSET(N2280,-$C2280+1,0,$C2280),"EN",OFFSET(O2280,-$C2280+1,0,$C2280)))*SummonTypeTable!$Q$2</f>
        <v>130</v>
      </c>
      <c r="G2280">
        <f ca="1">IF(C2280=1,60*SummonTypeTable!$Q$2-OFFSET(F2280,0,-1),
IF(F2280&lt;&gt;OFFSET(F2280,-1,0),OFFSET(F2280,-1,0)-OFFSET(F2280,0,-1),""))</f>
        <v>48.666666666666657</v>
      </c>
      <c r="H2280">
        <f ca="1">IF(C2280=1,60*SummonTypeTable!$Q$2/OFFSET(F2280,0,-1),
IF(F2280&lt;&gt;OFFSET(F2280,-1,0),OFFSET(F2280,-1,0)/OFFSET(F2280,0,-1),""))</f>
        <v>2.0138888888888888</v>
      </c>
      <c r="I2280">
        <f ca="1">(60+SUMIF(OFFSET(N2280,-$C2280+1,0,$C2280),"EN",OFFSET(O2280,-$C2280+1,0,$C2280))+SUMIF(OFFSET(S2280,-$C2280+1,0,$C2280),"EN",OFFSET(T2280,-$C2280+1,0,$C2280)))*SummonTypeTable!$Q$2</f>
        <v>130</v>
      </c>
      <c r="J2280">
        <f ca="1">IF(C2280=1,60*SummonTypeTable!$Q$2-OFFSET(I2280,0,-4),
IF(I2280&lt;&gt;OFFSET(I2280,-1,0),OFFSET(I2280,-1,0)-OFFSET(I2280,0,-4),""))</f>
        <v>48.666666666666657</v>
      </c>
      <c r="K2280">
        <f ca="1">IF(C2280=1,60*SummonTypeTable!$Q$2/OFFSET(I2280,0,-4),
IF(I2280&lt;&gt;OFFSET(I2280,-1,0),OFFSET(I2280,-1,0)/OFFSET(I2280,0,-4),""))</f>
        <v>2.0138888888888888</v>
      </c>
      <c r="L2280" t="str">
        <f t="shared" ca="1" si="435"/>
        <v>cu</v>
      </c>
      <c r="M2280" t="s">
        <v>81</v>
      </c>
      <c r="N2280" t="s">
        <v>146</v>
      </c>
      <c r="O2280">
        <v>50</v>
      </c>
      <c r="P2280" t="str">
        <f t="shared" si="425"/>
        <v>에너지너무많음</v>
      </c>
      <c r="Q2280" t="str">
        <f t="shared" ca="1" si="431"/>
        <v>cu</v>
      </c>
      <c r="R2280" t="s">
        <v>81</v>
      </c>
      <c r="S2280" t="s">
        <v>147</v>
      </c>
      <c r="T2280">
        <v>250</v>
      </c>
      <c r="U2280" t="str">
        <f t="shared" ca="1" si="422"/>
        <v>cu</v>
      </c>
      <c r="V2280" t="str">
        <f t="shared" si="426"/>
        <v>EN</v>
      </c>
      <c r="W2280">
        <f t="shared" si="427"/>
        <v>50</v>
      </c>
      <c r="X2280" t="str">
        <f t="shared" ca="1" si="428"/>
        <v>cu</v>
      </c>
      <c r="Y2280" t="str">
        <f t="shared" si="429"/>
        <v>GO</v>
      </c>
      <c r="Z2280">
        <f t="shared" si="430"/>
        <v>250</v>
      </c>
    </row>
    <row r="2281" spans="1:26">
      <c r="A2281" t="str">
        <f t="shared" si="433"/>
        <v>rt8</v>
      </c>
      <c r="B2281" t="str">
        <f t="shared" si="434"/>
        <v>루틴8</v>
      </c>
      <c r="C2281">
        <v>8</v>
      </c>
      <c r="D2281">
        <v>9</v>
      </c>
      <c r="E2281">
        <f t="shared" ca="1" si="432"/>
        <v>57</v>
      </c>
      <c r="F2281">
        <f ca="1">(60+SUMIF(OFFSET(N2281,-$C2281+1,0,$C2281),"EN",OFFSET(O2281,-$C2281+1,0,$C2281)))*SummonTypeTable!$Q$2</f>
        <v>130</v>
      </c>
      <c r="G2281" t="str">
        <f ca="1">IF(C2281=1,60*SummonTypeTable!$Q$2-OFFSET(F2281,0,-1),
IF(F2281&lt;&gt;OFFSET(F2281,-1,0),OFFSET(F2281,-1,0)-OFFSET(F2281,0,-1),""))</f>
        <v/>
      </c>
      <c r="H2281" t="str">
        <f ca="1">IF(C2281=1,60*SummonTypeTable!$Q$2/OFFSET(F2281,0,-1),
IF(F2281&lt;&gt;OFFSET(F2281,-1,0),OFFSET(F2281,-1,0)/OFFSET(F2281,0,-1),""))</f>
        <v/>
      </c>
      <c r="I2281">
        <f ca="1">(60+SUMIF(OFFSET(N2281,-$C2281+1,0,$C2281),"EN",OFFSET(O2281,-$C2281+1,0,$C2281))+SUMIF(OFFSET(S2281,-$C2281+1,0,$C2281),"EN",OFFSET(T2281,-$C2281+1,0,$C2281)))*SummonTypeTable!$Q$2</f>
        <v>130</v>
      </c>
      <c r="J2281" t="str">
        <f ca="1">IF(C2281=1,60*SummonTypeTable!$Q$2-OFFSET(I2281,0,-4),
IF(I2281&lt;&gt;OFFSET(I2281,-1,0),OFFSET(I2281,-1,0)-OFFSET(I2281,0,-4),""))</f>
        <v/>
      </c>
      <c r="K2281" t="str">
        <f ca="1">IF(C2281=1,60*SummonTypeTable!$Q$2/OFFSET(I2281,0,-4),
IF(I2281&lt;&gt;OFFSET(I2281,-1,0),OFFSET(I2281,-1,0)/OFFSET(I2281,0,-4),""))</f>
        <v/>
      </c>
      <c r="L2281" t="str">
        <f t="shared" ca="1" si="435"/>
        <v>it</v>
      </c>
      <c r="M2281" t="s">
        <v>139</v>
      </c>
      <c r="N2281" t="s">
        <v>138</v>
      </c>
      <c r="O2281">
        <v>1</v>
      </c>
      <c r="P2281" t="str">
        <f t="shared" si="425"/>
        <v/>
      </c>
      <c r="Q2281" t="str">
        <f t="shared" ca="1" si="431"/>
        <v>cu</v>
      </c>
      <c r="R2281" t="s">
        <v>81</v>
      </c>
      <c r="S2281" t="s">
        <v>147</v>
      </c>
      <c r="T2281">
        <v>275</v>
      </c>
      <c r="U2281" t="str">
        <f t="shared" ca="1" si="422"/>
        <v>it</v>
      </c>
      <c r="V2281" t="str">
        <f t="shared" si="426"/>
        <v>Cash_sSpellGacha</v>
      </c>
      <c r="W2281">
        <f t="shared" si="427"/>
        <v>1</v>
      </c>
      <c r="X2281" t="str">
        <f t="shared" ca="1" si="428"/>
        <v>cu</v>
      </c>
      <c r="Y2281" t="str">
        <f t="shared" si="429"/>
        <v>GO</v>
      </c>
      <c r="Z2281">
        <f t="shared" si="430"/>
        <v>275</v>
      </c>
    </row>
    <row r="2282" spans="1:26">
      <c r="A2282" t="str">
        <f t="shared" si="433"/>
        <v>rt8</v>
      </c>
      <c r="B2282" t="str">
        <f t="shared" si="434"/>
        <v>루틴8</v>
      </c>
      <c r="C2282">
        <v>9</v>
      </c>
      <c r="D2282">
        <v>2</v>
      </c>
      <c r="E2282">
        <f t="shared" ca="1" si="432"/>
        <v>59</v>
      </c>
      <c r="F2282">
        <f ca="1">(60+SUMIF(OFFSET(N2282,-$C2282+1,0,$C2282),"EN",OFFSET(O2282,-$C2282+1,0,$C2282)))*SummonTypeTable!$Q$2</f>
        <v>130</v>
      </c>
      <c r="G2282" t="str">
        <f ca="1">IF(C2282=1,60*SummonTypeTable!$Q$2-OFFSET(F2282,0,-1),
IF(F2282&lt;&gt;OFFSET(F2282,-1,0),OFFSET(F2282,-1,0)-OFFSET(F2282,0,-1),""))</f>
        <v/>
      </c>
      <c r="H2282" t="str">
        <f ca="1">IF(C2282=1,60*SummonTypeTable!$Q$2/OFFSET(F2282,0,-1),
IF(F2282&lt;&gt;OFFSET(F2282,-1,0),OFFSET(F2282,-1,0)/OFFSET(F2282,0,-1),""))</f>
        <v/>
      </c>
      <c r="I2282">
        <f ca="1">(60+SUMIF(OFFSET(N2282,-$C2282+1,0,$C2282),"EN",OFFSET(O2282,-$C2282+1,0,$C2282))+SUMIF(OFFSET(S2282,-$C2282+1,0,$C2282),"EN",OFFSET(T2282,-$C2282+1,0,$C2282)))*SummonTypeTable!$Q$2</f>
        <v>130</v>
      </c>
      <c r="J2282" t="str">
        <f ca="1">IF(C2282=1,60*SummonTypeTable!$Q$2-OFFSET(I2282,0,-4),
IF(I2282&lt;&gt;OFFSET(I2282,-1,0),OFFSET(I2282,-1,0)-OFFSET(I2282,0,-4),""))</f>
        <v/>
      </c>
      <c r="K2282" t="str">
        <f ca="1">IF(C2282=1,60*SummonTypeTable!$Q$2/OFFSET(I2282,0,-4),
IF(I2282&lt;&gt;OFFSET(I2282,-1,0),OFFSET(I2282,-1,0)/OFFSET(I2282,0,-4),""))</f>
        <v/>
      </c>
      <c r="L2282" t="str">
        <f t="shared" ca="1" si="435"/>
        <v>cu</v>
      </c>
      <c r="M2282" t="s">
        <v>81</v>
      </c>
      <c r="N2282" t="s">
        <v>147</v>
      </c>
      <c r="O2282">
        <v>600</v>
      </c>
      <c r="P2282" t="str">
        <f t="shared" si="425"/>
        <v/>
      </c>
      <c r="Q2282" t="str">
        <f t="shared" ca="1" si="431"/>
        <v>cu</v>
      </c>
      <c r="R2282" t="s">
        <v>81</v>
      </c>
      <c r="S2282" t="s">
        <v>147</v>
      </c>
      <c r="T2282">
        <v>300</v>
      </c>
      <c r="U2282" t="str">
        <f t="shared" ca="1" si="422"/>
        <v>cu</v>
      </c>
      <c r="V2282" t="str">
        <f t="shared" si="426"/>
        <v>GO</v>
      </c>
      <c r="W2282">
        <f t="shared" si="427"/>
        <v>600</v>
      </c>
      <c r="X2282" t="str">
        <f t="shared" ca="1" si="428"/>
        <v>cu</v>
      </c>
      <c r="Y2282" t="str">
        <f t="shared" si="429"/>
        <v>GO</v>
      </c>
      <c r="Z2282">
        <f t="shared" si="430"/>
        <v>300</v>
      </c>
    </row>
    <row r="2283" spans="1:26">
      <c r="A2283" t="str">
        <f t="shared" si="433"/>
        <v>rt8</v>
      </c>
      <c r="B2283" t="str">
        <f t="shared" si="434"/>
        <v>루틴8</v>
      </c>
      <c r="C2283">
        <v>10</v>
      </c>
      <c r="D2283">
        <v>3</v>
      </c>
      <c r="E2283">
        <f t="shared" ca="1" si="432"/>
        <v>62</v>
      </c>
      <c r="F2283">
        <f ca="1">(60+SUMIF(OFFSET(N2283,-$C2283+1,0,$C2283),"EN",OFFSET(O2283,-$C2283+1,0,$C2283)))*SummonTypeTable!$Q$2</f>
        <v>130</v>
      </c>
      <c r="G2283" t="str">
        <f ca="1">IF(C2283=1,60*SummonTypeTable!$Q$2-OFFSET(F2283,0,-1),
IF(F2283&lt;&gt;OFFSET(F2283,-1,0),OFFSET(F2283,-1,0)-OFFSET(F2283,0,-1),""))</f>
        <v/>
      </c>
      <c r="H2283" t="str">
        <f ca="1">IF(C2283=1,60*SummonTypeTable!$Q$2/OFFSET(F2283,0,-1),
IF(F2283&lt;&gt;OFFSET(F2283,-1,0),OFFSET(F2283,-1,0)/OFFSET(F2283,0,-1),""))</f>
        <v/>
      </c>
      <c r="I2283">
        <f ca="1">(60+SUMIF(OFFSET(N2283,-$C2283+1,0,$C2283),"EN",OFFSET(O2283,-$C2283+1,0,$C2283))+SUMIF(OFFSET(S2283,-$C2283+1,0,$C2283),"EN",OFFSET(T2283,-$C2283+1,0,$C2283)))*SummonTypeTable!$Q$2</f>
        <v>130</v>
      </c>
      <c r="J2283" t="str">
        <f ca="1">IF(C2283=1,60*SummonTypeTable!$Q$2-OFFSET(I2283,0,-4),
IF(I2283&lt;&gt;OFFSET(I2283,-1,0),OFFSET(I2283,-1,0)-OFFSET(I2283,0,-4),""))</f>
        <v/>
      </c>
      <c r="K2283" t="str">
        <f ca="1">IF(C2283=1,60*SummonTypeTable!$Q$2/OFFSET(I2283,0,-4),
IF(I2283&lt;&gt;OFFSET(I2283,-1,0),OFFSET(I2283,-1,0)/OFFSET(I2283,0,-4),""))</f>
        <v/>
      </c>
      <c r="L2283" t="str">
        <f t="shared" ca="1" si="435"/>
        <v>it</v>
      </c>
      <c r="M2283" t="s">
        <v>139</v>
      </c>
      <c r="N2283" t="s">
        <v>140</v>
      </c>
      <c r="O2283">
        <v>1</v>
      </c>
      <c r="P2283" t="str">
        <f t="shared" si="425"/>
        <v/>
      </c>
      <c r="Q2283" t="str">
        <f t="shared" ca="1" si="431"/>
        <v>cu</v>
      </c>
      <c r="R2283" t="s">
        <v>81</v>
      </c>
      <c r="S2283" t="s">
        <v>147</v>
      </c>
      <c r="T2283">
        <v>325</v>
      </c>
      <c r="U2283" t="str">
        <f t="shared" ca="1" si="422"/>
        <v>it</v>
      </c>
      <c r="V2283" t="str">
        <f t="shared" si="426"/>
        <v>Cash_sCharacterGacha</v>
      </c>
      <c r="W2283">
        <f t="shared" si="427"/>
        <v>1</v>
      </c>
      <c r="X2283" t="str">
        <f t="shared" ca="1" si="428"/>
        <v>cu</v>
      </c>
      <c r="Y2283" t="str">
        <f t="shared" si="429"/>
        <v>GO</v>
      </c>
      <c r="Z2283">
        <f t="shared" si="430"/>
        <v>325</v>
      </c>
    </row>
    <row r="2284" spans="1:26">
      <c r="A2284" t="str">
        <f t="shared" si="433"/>
        <v>rt8</v>
      </c>
      <c r="B2284" t="str">
        <f t="shared" si="434"/>
        <v>루틴8</v>
      </c>
      <c r="C2284">
        <v>11</v>
      </c>
      <c r="D2284">
        <v>10</v>
      </c>
      <c r="E2284">
        <f t="shared" ca="1" si="432"/>
        <v>72</v>
      </c>
      <c r="F2284">
        <f ca="1">(60+SUMIF(OFFSET(N2284,-$C2284+1,0,$C2284),"EN",OFFSET(O2284,-$C2284+1,0,$C2284)))*SummonTypeTable!$Q$2</f>
        <v>166.66666666666666</v>
      </c>
      <c r="G2284">
        <f ca="1">IF(C2284=1,60*SummonTypeTable!$Q$2-OFFSET(F2284,0,-1),
IF(F2284&lt;&gt;OFFSET(F2284,-1,0),OFFSET(F2284,-1,0)-OFFSET(F2284,0,-1),""))</f>
        <v>58</v>
      </c>
      <c r="H2284">
        <f ca="1">IF(C2284=1,60*SummonTypeTable!$Q$2/OFFSET(F2284,0,-1),
IF(F2284&lt;&gt;OFFSET(F2284,-1,0),OFFSET(F2284,-1,0)/OFFSET(F2284,0,-1),""))</f>
        <v>1.8055555555555556</v>
      </c>
      <c r="I2284">
        <f ca="1">(60+SUMIF(OFFSET(N2284,-$C2284+1,0,$C2284),"EN",OFFSET(O2284,-$C2284+1,0,$C2284))+SUMIF(OFFSET(S2284,-$C2284+1,0,$C2284),"EN",OFFSET(T2284,-$C2284+1,0,$C2284)))*SummonTypeTable!$Q$2</f>
        <v>166.66666666666666</v>
      </c>
      <c r="J2284">
        <f ca="1">IF(C2284=1,60*SummonTypeTable!$Q$2-OFFSET(I2284,0,-4),
IF(I2284&lt;&gt;OFFSET(I2284,-1,0),OFFSET(I2284,-1,0)-OFFSET(I2284,0,-4),""))</f>
        <v>58</v>
      </c>
      <c r="K2284">
        <f ca="1">IF(C2284=1,60*SummonTypeTable!$Q$2/OFFSET(I2284,0,-4),
IF(I2284&lt;&gt;OFFSET(I2284,-1,0),OFFSET(I2284,-1,0)/OFFSET(I2284,0,-4),""))</f>
        <v>1.8055555555555556</v>
      </c>
      <c r="L2284" t="str">
        <f t="shared" ca="1" si="435"/>
        <v>cu</v>
      </c>
      <c r="M2284" t="s">
        <v>81</v>
      </c>
      <c r="N2284" t="s">
        <v>146</v>
      </c>
      <c r="O2284">
        <v>55</v>
      </c>
      <c r="P2284" t="str">
        <f t="shared" si="425"/>
        <v>에너지너무많음</v>
      </c>
      <c r="Q2284" t="str">
        <f t="shared" ca="1" si="431"/>
        <v>cu</v>
      </c>
      <c r="R2284" t="s">
        <v>81</v>
      </c>
      <c r="S2284" t="s">
        <v>147</v>
      </c>
      <c r="T2284">
        <v>350</v>
      </c>
      <c r="U2284" t="str">
        <f t="shared" ca="1" si="422"/>
        <v>cu</v>
      </c>
      <c r="V2284" t="str">
        <f t="shared" si="426"/>
        <v>EN</v>
      </c>
      <c r="W2284">
        <f t="shared" si="427"/>
        <v>55</v>
      </c>
      <c r="X2284" t="str">
        <f t="shared" ca="1" si="428"/>
        <v>cu</v>
      </c>
      <c r="Y2284" t="str">
        <f t="shared" si="429"/>
        <v>GO</v>
      </c>
      <c r="Z2284">
        <f t="shared" si="430"/>
        <v>350</v>
      </c>
    </row>
    <row r="2285" spans="1:26">
      <c r="A2285" t="str">
        <f t="shared" si="433"/>
        <v>rt8</v>
      </c>
      <c r="B2285" t="str">
        <f t="shared" si="434"/>
        <v>루틴8</v>
      </c>
      <c r="C2285">
        <v>12</v>
      </c>
      <c r="D2285">
        <v>13</v>
      </c>
      <c r="E2285">
        <f t="shared" ca="1" si="432"/>
        <v>85</v>
      </c>
      <c r="F2285">
        <f ca="1">(60+SUMIF(OFFSET(N2285,-$C2285+1,0,$C2285),"EN",OFFSET(O2285,-$C2285+1,0,$C2285)))*SummonTypeTable!$Q$2</f>
        <v>166.66666666666666</v>
      </c>
      <c r="G2285" t="str">
        <f ca="1">IF(C2285=1,60*SummonTypeTable!$Q$2-OFFSET(F2285,0,-1),
IF(F2285&lt;&gt;OFFSET(F2285,-1,0),OFFSET(F2285,-1,0)-OFFSET(F2285,0,-1),""))</f>
        <v/>
      </c>
      <c r="H2285" t="str">
        <f ca="1">IF(C2285=1,60*SummonTypeTable!$Q$2/OFFSET(F2285,0,-1),
IF(F2285&lt;&gt;OFFSET(F2285,-1,0),OFFSET(F2285,-1,0)/OFFSET(F2285,0,-1),""))</f>
        <v/>
      </c>
      <c r="I2285">
        <f ca="1">(60+SUMIF(OFFSET(N2285,-$C2285+1,0,$C2285),"EN",OFFSET(O2285,-$C2285+1,0,$C2285))+SUMIF(OFFSET(S2285,-$C2285+1,0,$C2285),"EN",OFFSET(T2285,-$C2285+1,0,$C2285)))*SummonTypeTable!$Q$2</f>
        <v>166.66666666666666</v>
      </c>
      <c r="J2285" t="str">
        <f ca="1">IF(C2285=1,60*SummonTypeTable!$Q$2-OFFSET(I2285,0,-4),
IF(I2285&lt;&gt;OFFSET(I2285,-1,0),OFFSET(I2285,-1,0)-OFFSET(I2285,0,-4),""))</f>
        <v/>
      </c>
      <c r="K2285" t="str">
        <f ca="1">IF(C2285=1,60*SummonTypeTable!$Q$2/OFFSET(I2285,0,-4),
IF(I2285&lt;&gt;OFFSET(I2285,-1,0),OFFSET(I2285,-1,0)/OFFSET(I2285,0,-4),""))</f>
        <v/>
      </c>
      <c r="L2285" t="str">
        <f t="shared" ca="1" si="435"/>
        <v>cu</v>
      </c>
      <c r="M2285" t="s">
        <v>81</v>
      </c>
      <c r="N2285" t="s">
        <v>147</v>
      </c>
      <c r="O2285">
        <v>750</v>
      </c>
      <c r="P2285" t="str">
        <f t="shared" si="425"/>
        <v/>
      </c>
      <c r="Q2285" t="str">
        <f t="shared" ca="1" si="431"/>
        <v>cu</v>
      </c>
      <c r="R2285" t="s">
        <v>81</v>
      </c>
      <c r="S2285" t="s">
        <v>147</v>
      </c>
      <c r="T2285">
        <v>375</v>
      </c>
      <c r="U2285" t="str">
        <f t="shared" ca="1" si="422"/>
        <v>cu</v>
      </c>
      <c r="V2285" t="str">
        <f t="shared" si="426"/>
        <v>GO</v>
      </c>
      <c r="W2285">
        <f t="shared" si="427"/>
        <v>750</v>
      </c>
      <c r="X2285" t="str">
        <f t="shared" ca="1" si="428"/>
        <v>cu</v>
      </c>
      <c r="Y2285" t="str">
        <f t="shared" si="429"/>
        <v>GO</v>
      </c>
      <c r="Z2285">
        <f t="shared" si="430"/>
        <v>375</v>
      </c>
    </row>
    <row r="2286" spans="1:26">
      <c r="A2286" t="str">
        <f t="shared" si="433"/>
        <v>rt8</v>
      </c>
      <c r="B2286" t="str">
        <f t="shared" si="434"/>
        <v>루틴8</v>
      </c>
      <c r="C2286">
        <v>13</v>
      </c>
      <c r="D2286">
        <v>5</v>
      </c>
      <c r="E2286">
        <f t="shared" ca="1" si="432"/>
        <v>90</v>
      </c>
      <c r="F2286">
        <f ca="1">(60+SUMIF(OFFSET(N2286,-$C2286+1,0,$C2286),"EN",OFFSET(O2286,-$C2286+1,0,$C2286)))*SummonTypeTable!$Q$2</f>
        <v>166.66666666666666</v>
      </c>
      <c r="G2286" t="str">
        <f ca="1">IF(C2286=1,60*SummonTypeTable!$Q$2-OFFSET(F2286,0,-1),
IF(F2286&lt;&gt;OFFSET(F2286,-1,0),OFFSET(F2286,-1,0)-OFFSET(F2286,0,-1),""))</f>
        <v/>
      </c>
      <c r="H2286" t="str">
        <f ca="1">IF(C2286=1,60*SummonTypeTable!$Q$2/OFFSET(F2286,0,-1),
IF(F2286&lt;&gt;OFFSET(F2286,-1,0),OFFSET(F2286,-1,0)/OFFSET(F2286,0,-1),""))</f>
        <v/>
      </c>
      <c r="I2286">
        <f ca="1">(60+SUMIF(OFFSET(N2286,-$C2286+1,0,$C2286),"EN",OFFSET(O2286,-$C2286+1,0,$C2286))+SUMIF(OFFSET(S2286,-$C2286+1,0,$C2286),"EN",OFFSET(T2286,-$C2286+1,0,$C2286)))*SummonTypeTable!$Q$2</f>
        <v>166.66666666666666</v>
      </c>
      <c r="J2286" t="str">
        <f ca="1">IF(C2286=1,60*SummonTypeTable!$Q$2-OFFSET(I2286,0,-4),
IF(I2286&lt;&gt;OFFSET(I2286,-1,0),OFFSET(I2286,-1,0)-OFFSET(I2286,0,-4),""))</f>
        <v/>
      </c>
      <c r="K2286" t="str">
        <f ca="1">IF(C2286=1,60*SummonTypeTable!$Q$2/OFFSET(I2286,0,-4),
IF(I2286&lt;&gt;OFFSET(I2286,-1,0),OFFSET(I2286,-1,0)/OFFSET(I2286,0,-4),""))</f>
        <v/>
      </c>
      <c r="L2286" t="str">
        <f t="shared" ca="1" si="435"/>
        <v>it</v>
      </c>
      <c r="M2286" t="s">
        <v>139</v>
      </c>
      <c r="N2286" t="s">
        <v>138</v>
      </c>
      <c r="O2286">
        <v>1</v>
      </c>
      <c r="P2286" t="str">
        <f t="shared" si="425"/>
        <v/>
      </c>
      <c r="Q2286" t="str">
        <f t="shared" ca="1" si="431"/>
        <v>cu</v>
      </c>
      <c r="R2286" t="s">
        <v>81</v>
      </c>
      <c r="S2286" t="s">
        <v>147</v>
      </c>
      <c r="T2286">
        <v>400</v>
      </c>
      <c r="U2286" t="str">
        <f t="shared" ca="1" si="422"/>
        <v>it</v>
      </c>
      <c r="V2286" t="str">
        <f t="shared" si="426"/>
        <v>Cash_sSpellGacha</v>
      </c>
      <c r="W2286">
        <f t="shared" si="427"/>
        <v>1</v>
      </c>
      <c r="X2286" t="str">
        <f t="shared" ca="1" si="428"/>
        <v>cu</v>
      </c>
      <c r="Y2286" t="str">
        <f t="shared" si="429"/>
        <v>GO</v>
      </c>
      <c r="Z2286">
        <f t="shared" si="430"/>
        <v>400</v>
      </c>
    </row>
    <row r="2287" spans="1:26">
      <c r="A2287" t="str">
        <f t="shared" si="433"/>
        <v>rt8</v>
      </c>
      <c r="B2287" t="str">
        <f t="shared" si="434"/>
        <v>루틴8</v>
      </c>
      <c r="C2287">
        <v>14</v>
      </c>
      <c r="D2287">
        <v>10</v>
      </c>
      <c r="E2287">
        <f t="shared" ca="1" si="432"/>
        <v>100</v>
      </c>
      <c r="F2287">
        <f ca="1">(60+SUMIF(OFFSET(N2287,-$C2287+1,0,$C2287),"EN",OFFSET(O2287,-$C2287+1,0,$C2287)))*SummonTypeTable!$Q$2</f>
        <v>166.66666666666666</v>
      </c>
      <c r="G2287" t="str">
        <f ca="1">IF(C2287=1,60*SummonTypeTable!$Q$2-OFFSET(F2287,0,-1),
IF(F2287&lt;&gt;OFFSET(F2287,-1,0),OFFSET(F2287,-1,0)-OFFSET(F2287,0,-1),""))</f>
        <v/>
      </c>
      <c r="H2287" t="str">
        <f ca="1">IF(C2287=1,60*SummonTypeTable!$Q$2/OFFSET(F2287,0,-1),
IF(F2287&lt;&gt;OFFSET(F2287,-1,0),OFFSET(F2287,-1,0)/OFFSET(F2287,0,-1),""))</f>
        <v/>
      </c>
      <c r="I2287">
        <f ca="1">(60+SUMIF(OFFSET(N2287,-$C2287+1,0,$C2287),"EN",OFFSET(O2287,-$C2287+1,0,$C2287))+SUMIF(OFFSET(S2287,-$C2287+1,0,$C2287),"EN",OFFSET(T2287,-$C2287+1,0,$C2287)))*SummonTypeTable!$Q$2</f>
        <v>166.66666666666666</v>
      </c>
      <c r="J2287" t="str">
        <f ca="1">IF(C2287=1,60*SummonTypeTable!$Q$2-OFFSET(I2287,0,-4),
IF(I2287&lt;&gt;OFFSET(I2287,-1,0),OFFSET(I2287,-1,0)-OFFSET(I2287,0,-4),""))</f>
        <v/>
      </c>
      <c r="K2287" t="str">
        <f ca="1">IF(C2287=1,60*SummonTypeTable!$Q$2/OFFSET(I2287,0,-4),
IF(I2287&lt;&gt;OFFSET(I2287,-1,0),OFFSET(I2287,-1,0)/OFFSET(I2287,0,-4),""))</f>
        <v/>
      </c>
      <c r="L2287" t="str">
        <f t="shared" ca="1" si="435"/>
        <v>cu</v>
      </c>
      <c r="M2287" t="s">
        <v>81</v>
      </c>
      <c r="N2287" t="s">
        <v>153</v>
      </c>
      <c r="O2287">
        <v>3</v>
      </c>
      <c r="P2287" t="str">
        <f t="shared" si="425"/>
        <v/>
      </c>
      <c r="Q2287" t="str">
        <f t="shared" ca="1" si="431"/>
        <v>cu</v>
      </c>
      <c r="R2287" t="s">
        <v>81</v>
      </c>
      <c r="S2287" t="s">
        <v>153</v>
      </c>
      <c r="T2287">
        <v>1</v>
      </c>
      <c r="U2287" t="str">
        <f t="shared" ca="1" si="422"/>
        <v>cu</v>
      </c>
      <c r="V2287" t="str">
        <f t="shared" si="426"/>
        <v>DI</v>
      </c>
      <c r="W2287">
        <f t="shared" si="427"/>
        <v>3</v>
      </c>
      <c r="X2287" t="str">
        <f t="shared" ca="1" si="428"/>
        <v>cu</v>
      </c>
      <c r="Y2287" t="str">
        <f t="shared" si="429"/>
        <v>DI</v>
      </c>
      <c r="Z2287">
        <f t="shared" si="430"/>
        <v>1</v>
      </c>
    </row>
    <row r="2288" spans="1:26">
      <c r="A2288" t="str">
        <f t="shared" si="433"/>
        <v>rt8</v>
      </c>
      <c r="B2288" t="str">
        <f t="shared" si="434"/>
        <v>루틴8</v>
      </c>
      <c r="C2288">
        <v>15</v>
      </c>
      <c r="D2288">
        <v>16</v>
      </c>
      <c r="E2288">
        <f t="shared" ca="1" si="432"/>
        <v>116</v>
      </c>
      <c r="F2288">
        <f ca="1">(60+SUMIF(OFFSET(N2288,-$C2288+1,0,$C2288),"EN",OFFSET(O2288,-$C2288+1,0,$C2288)))*SummonTypeTable!$Q$2</f>
        <v>166.66666666666666</v>
      </c>
      <c r="G2288" t="str">
        <f ca="1">IF(C2288=1,60*SummonTypeTable!$Q$2-OFFSET(F2288,0,-1),
IF(F2288&lt;&gt;OFFSET(F2288,-1,0),OFFSET(F2288,-1,0)-OFFSET(F2288,0,-1),""))</f>
        <v/>
      </c>
      <c r="H2288" t="str">
        <f ca="1">IF(C2288=1,60*SummonTypeTable!$Q$2/OFFSET(F2288,0,-1),
IF(F2288&lt;&gt;OFFSET(F2288,-1,0),OFFSET(F2288,-1,0)/OFFSET(F2288,0,-1),""))</f>
        <v/>
      </c>
      <c r="I2288">
        <f ca="1">(60+SUMIF(OFFSET(N2288,-$C2288+1,0,$C2288),"EN",OFFSET(O2288,-$C2288+1,0,$C2288))+SUMIF(OFFSET(S2288,-$C2288+1,0,$C2288),"EN",OFFSET(T2288,-$C2288+1,0,$C2288)))*SummonTypeTable!$Q$2</f>
        <v>166.66666666666666</v>
      </c>
      <c r="J2288" t="str">
        <f ca="1">IF(C2288=1,60*SummonTypeTable!$Q$2-OFFSET(I2288,0,-4),
IF(I2288&lt;&gt;OFFSET(I2288,-1,0),OFFSET(I2288,-1,0)-OFFSET(I2288,0,-4),""))</f>
        <v/>
      </c>
      <c r="K2288" t="str">
        <f ca="1">IF(C2288=1,60*SummonTypeTable!$Q$2/OFFSET(I2288,0,-4),
IF(I2288&lt;&gt;OFFSET(I2288,-1,0),OFFSET(I2288,-1,0)/OFFSET(I2288,0,-4),""))</f>
        <v/>
      </c>
      <c r="L2288" t="str">
        <f t="shared" ca="1" si="435"/>
        <v>cu</v>
      </c>
      <c r="M2288" t="s">
        <v>81</v>
      </c>
      <c r="N2288" t="s">
        <v>147</v>
      </c>
      <c r="O2288">
        <v>900</v>
      </c>
      <c r="P2288" t="str">
        <f t="shared" si="425"/>
        <v/>
      </c>
      <c r="Q2288" t="str">
        <f t="shared" ca="1" si="431"/>
        <v>cu</v>
      </c>
      <c r="R2288" t="s">
        <v>81</v>
      </c>
      <c r="S2288" t="s">
        <v>147</v>
      </c>
      <c r="T2288">
        <v>450</v>
      </c>
      <c r="U2288" t="str">
        <f t="shared" ca="1" si="422"/>
        <v>cu</v>
      </c>
      <c r="V2288" t="str">
        <f t="shared" si="426"/>
        <v>GO</v>
      </c>
      <c r="W2288">
        <f t="shared" si="427"/>
        <v>900</v>
      </c>
      <c r="X2288" t="str">
        <f t="shared" ca="1" si="428"/>
        <v>cu</v>
      </c>
      <c r="Y2288" t="str">
        <f t="shared" si="429"/>
        <v>GO</v>
      </c>
      <c r="Z2288">
        <f t="shared" si="430"/>
        <v>450</v>
      </c>
    </row>
    <row r="2289" spans="1:26">
      <c r="A2289" t="str">
        <f t="shared" si="433"/>
        <v>rt8</v>
      </c>
      <c r="B2289" t="str">
        <f t="shared" si="434"/>
        <v>루틴8</v>
      </c>
      <c r="C2289">
        <v>16</v>
      </c>
      <c r="D2289">
        <v>16</v>
      </c>
      <c r="E2289">
        <f t="shared" ca="1" si="432"/>
        <v>132</v>
      </c>
      <c r="F2289">
        <f ca="1">(60+SUMIF(OFFSET(N2289,-$C2289+1,0,$C2289),"EN",OFFSET(O2289,-$C2289+1,0,$C2289)))*SummonTypeTable!$Q$2</f>
        <v>200</v>
      </c>
      <c r="G2289">
        <f ca="1">IF(C2289=1,60*SummonTypeTable!$Q$2-OFFSET(F2289,0,-1),
IF(F2289&lt;&gt;OFFSET(F2289,-1,0),OFFSET(F2289,-1,0)-OFFSET(F2289,0,-1),""))</f>
        <v>34.666666666666657</v>
      </c>
      <c r="H2289">
        <f ca="1">IF(C2289=1,60*SummonTypeTable!$Q$2/OFFSET(F2289,0,-1),
IF(F2289&lt;&gt;OFFSET(F2289,-1,0),OFFSET(F2289,-1,0)/OFFSET(F2289,0,-1),""))</f>
        <v>1.2626262626262625</v>
      </c>
      <c r="I2289">
        <f ca="1">(60+SUMIF(OFFSET(N2289,-$C2289+1,0,$C2289),"EN",OFFSET(O2289,-$C2289+1,0,$C2289))+SUMIF(OFFSET(S2289,-$C2289+1,0,$C2289),"EN",OFFSET(T2289,-$C2289+1,0,$C2289)))*SummonTypeTable!$Q$2</f>
        <v>200</v>
      </c>
      <c r="J2289">
        <f ca="1">IF(C2289=1,60*SummonTypeTable!$Q$2-OFFSET(I2289,0,-4),
IF(I2289&lt;&gt;OFFSET(I2289,-1,0),OFFSET(I2289,-1,0)-OFFSET(I2289,0,-4),""))</f>
        <v>34.666666666666657</v>
      </c>
      <c r="K2289">
        <f ca="1">IF(C2289=1,60*SummonTypeTable!$Q$2/OFFSET(I2289,0,-4),
IF(I2289&lt;&gt;OFFSET(I2289,-1,0),OFFSET(I2289,-1,0)/OFFSET(I2289,0,-4),""))</f>
        <v>1.2626262626262625</v>
      </c>
      <c r="L2289" t="str">
        <f t="shared" ca="1" si="435"/>
        <v>cu</v>
      </c>
      <c r="M2289" t="s">
        <v>81</v>
      </c>
      <c r="N2289" t="s">
        <v>146</v>
      </c>
      <c r="O2289">
        <v>50</v>
      </c>
      <c r="P2289" t="str">
        <f t="shared" si="425"/>
        <v>에너지너무많음</v>
      </c>
      <c r="Q2289" t="str">
        <f t="shared" ca="1" si="431"/>
        <v>cu</v>
      </c>
      <c r="R2289" t="s">
        <v>81</v>
      </c>
      <c r="S2289" t="s">
        <v>147</v>
      </c>
      <c r="T2289">
        <v>475</v>
      </c>
      <c r="U2289" t="str">
        <f t="shared" ca="1" si="422"/>
        <v>cu</v>
      </c>
      <c r="V2289" t="str">
        <f t="shared" si="426"/>
        <v>EN</v>
      </c>
      <c r="W2289">
        <f t="shared" si="427"/>
        <v>50</v>
      </c>
      <c r="X2289" t="str">
        <f t="shared" ca="1" si="428"/>
        <v>cu</v>
      </c>
      <c r="Y2289" t="str">
        <f t="shared" si="429"/>
        <v>GO</v>
      </c>
      <c r="Z2289">
        <f t="shared" si="430"/>
        <v>475</v>
      </c>
    </row>
    <row r="2290" spans="1:26">
      <c r="A2290" t="str">
        <f t="shared" si="433"/>
        <v>rt8</v>
      </c>
      <c r="B2290" t="str">
        <f t="shared" si="434"/>
        <v>루틴8</v>
      </c>
      <c r="C2290">
        <v>17</v>
      </c>
      <c r="D2290">
        <v>19</v>
      </c>
      <c r="E2290">
        <f t="shared" ca="1" si="432"/>
        <v>151</v>
      </c>
      <c r="F2290">
        <f ca="1">(60+SUMIF(OFFSET(N2290,-$C2290+1,0,$C2290),"EN",OFFSET(O2290,-$C2290+1,0,$C2290)))*SummonTypeTable!$Q$2</f>
        <v>200</v>
      </c>
      <c r="G2290" t="str">
        <f ca="1">IF(C2290=1,60*SummonTypeTable!$Q$2-OFFSET(F2290,0,-1),
IF(F2290&lt;&gt;OFFSET(F2290,-1,0),OFFSET(F2290,-1,0)-OFFSET(F2290,0,-1),""))</f>
        <v/>
      </c>
      <c r="H2290" t="str">
        <f ca="1">IF(C2290=1,60*SummonTypeTable!$Q$2/OFFSET(F2290,0,-1),
IF(F2290&lt;&gt;OFFSET(F2290,-1,0),OFFSET(F2290,-1,0)/OFFSET(F2290,0,-1),""))</f>
        <v/>
      </c>
      <c r="I2290">
        <f ca="1">(60+SUMIF(OFFSET(N2290,-$C2290+1,0,$C2290),"EN",OFFSET(O2290,-$C2290+1,0,$C2290))+SUMIF(OFFSET(S2290,-$C2290+1,0,$C2290),"EN",OFFSET(T2290,-$C2290+1,0,$C2290)))*SummonTypeTable!$Q$2</f>
        <v>200</v>
      </c>
      <c r="J2290" t="str">
        <f ca="1">IF(C2290=1,60*SummonTypeTable!$Q$2-OFFSET(I2290,0,-4),
IF(I2290&lt;&gt;OFFSET(I2290,-1,0),OFFSET(I2290,-1,0)-OFFSET(I2290,0,-4),""))</f>
        <v/>
      </c>
      <c r="K2290" t="str">
        <f ca="1">IF(C2290=1,60*SummonTypeTable!$Q$2/OFFSET(I2290,0,-4),
IF(I2290&lt;&gt;OFFSET(I2290,-1,0),OFFSET(I2290,-1,0)/OFFSET(I2290,0,-4),""))</f>
        <v/>
      </c>
      <c r="L2290" t="str">
        <f t="shared" ca="1" si="435"/>
        <v>cu</v>
      </c>
      <c r="M2290" t="s">
        <v>81</v>
      </c>
      <c r="N2290" t="s">
        <v>147</v>
      </c>
      <c r="O2290">
        <v>1000</v>
      </c>
      <c r="P2290" t="str">
        <f t="shared" si="425"/>
        <v/>
      </c>
      <c r="Q2290" t="str">
        <f t="shared" ca="1" si="431"/>
        <v>cu</v>
      </c>
      <c r="R2290" t="s">
        <v>81</v>
      </c>
      <c r="S2290" t="s">
        <v>147</v>
      </c>
      <c r="T2290">
        <v>500</v>
      </c>
      <c r="U2290" t="str">
        <f t="shared" ca="1" si="422"/>
        <v>cu</v>
      </c>
      <c r="V2290" t="str">
        <f t="shared" si="426"/>
        <v>GO</v>
      </c>
      <c r="W2290">
        <f t="shared" si="427"/>
        <v>1000</v>
      </c>
      <c r="X2290" t="str">
        <f t="shared" ca="1" si="428"/>
        <v>cu</v>
      </c>
      <c r="Y2290" t="str">
        <f t="shared" si="429"/>
        <v>GO</v>
      </c>
      <c r="Z2290">
        <f t="shared" si="430"/>
        <v>500</v>
      </c>
    </row>
    <row r="2291" spans="1:26">
      <c r="A2291" t="str">
        <f t="shared" si="433"/>
        <v>rt8</v>
      </c>
      <c r="B2291" t="str">
        <f t="shared" si="434"/>
        <v>루틴8</v>
      </c>
      <c r="C2291">
        <v>18</v>
      </c>
      <c r="D2291">
        <v>12</v>
      </c>
      <c r="E2291">
        <f t="shared" ca="1" si="432"/>
        <v>163</v>
      </c>
      <c r="F2291">
        <f ca="1">(60+SUMIF(OFFSET(N2291,-$C2291+1,0,$C2291),"EN",OFFSET(O2291,-$C2291+1,0,$C2291)))*SummonTypeTable!$Q$2</f>
        <v>200</v>
      </c>
      <c r="G2291" t="str">
        <f ca="1">IF(C2291=1,60*SummonTypeTable!$Q$2-OFFSET(F2291,0,-1),
IF(F2291&lt;&gt;OFFSET(F2291,-1,0),OFFSET(F2291,-1,0)-OFFSET(F2291,0,-1),""))</f>
        <v/>
      </c>
      <c r="H2291" t="str">
        <f ca="1">IF(C2291=1,60*SummonTypeTable!$Q$2/OFFSET(F2291,0,-1),
IF(F2291&lt;&gt;OFFSET(F2291,-1,0),OFFSET(F2291,-1,0)/OFFSET(F2291,0,-1),""))</f>
        <v/>
      </c>
      <c r="I2291">
        <f ca="1">(60+SUMIF(OFFSET(N2291,-$C2291+1,0,$C2291),"EN",OFFSET(O2291,-$C2291+1,0,$C2291))+SUMIF(OFFSET(S2291,-$C2291+1,0,$C2291),"EN",OFFSET(T2291,-$C2291+1,0,$C2291)))*SummonTypeTable!$Q$2</f>
        <v>200</v>
      </c>
      <c r="J2291" t="str">
        <f ca="1">IF(C2291=1,60*SummonTypeTable!$Q$2-OFFSET(I2291,0,-4),
IF(I2291&lt;&gt;OFFSET(I2291,-1,0),OFFSET(I2291,-1,0)-OFFSET(I2291,0,-4),""))</f>
        <v/>
      </c>
      <c r="K2291" t="str">
        <f ca="1">IF(C2291=1,60*SummonTypeTable!$Q$2/OFFSET(I2291,0,-4),
IF(I2291&lt;&gt;OFFSET(I2291,-1,0),OFFSET(I2291,-1,0)/OFFSET(I2291,0,-4),""))</f>
        <v/>
      </c>
      <c r="L2291" t="str">
        <f t="shared" ca="1" si="435"/>
        <v>it</v>
      </c>
      <c r="M2291" t="s">
        <v>139</v>
      </c>
      <c r="N2291" t="s">
        <v>138</v>
      </c>
      <c r="O2291">
        <v>1</v>
      </c>
      <c r="P2291" t="str">
        <f t="shared" si="425"/>
        <v/>
      </c>
      <c r="Q2291" t="str">
        <f t="shared" ca="1" si="431"/>
        <v>cu</v>
      </c>
      <c r="R2291" t="s">
        <v>81</v>
      </c>
      <c r="S2291" t="s">
        <v>147</v>
      </c>
      <c r="T2291">
        <v>525</v>
      </c>
      <c r="U2291" t="str">
        <f t="shared" ca="1" si="422"/>
        <v>it</v>
      </c>
      <c r="V2291" t="str">
        <f t="shared" si="426"/>
        <v>Cash_sSpellGacha</v>
      </c>
      <c r="W2291">
        <f t="shared" si="427"/>
        <v>1</v>
      </c>
      <c r="X2291" t="str">
        <f t="shared" ca="1" si="428"/>
        <v>cu</v>
      </c>
      <c r="Y2291" t="str">
        <f t="shared" si="429"/>
        <v>GO</v>
      </c>
      <c r="Z2291">
        <f t="shared" si="430"/>
        <v>525</v>
      </c>
    </row>
    <row r="2292" spans="1:26">
      <c r="A2292" t="str">
        <f t="shared" si="433"/>
        <v>rt8</v>
      </c>
      <c r="B2292" t="str">
        <f t="shared" si="434"/>
        <v>루틴8</v>
      </c>
      <c r="C2292">
        <v>19</v>
      </c>
      <c r="D2292">
        <v>5</v>
      </c>
      <c r="E2292">
        <f t="shared" ca="1" si="432"/>
        <v>168</v>
      </c>
      <c r="F2292">
        <f ca="1">(60+SUMIF(OFFSET(N2292,-$C2292+1,0,$C2292),"EN",OFFSET(O2292,-$C2292+1,0,$C2292)))*SummonTypeTable!$Q$2</f>
        <v>236.66666666666666</v>
      </c>
      <c r="G2292">
        <f ca="1">IF(C2292=1,60*SummonTypeTable!$Q$2-OFFSET(F2292,0,-1),
IF(F2292&lt;&gt;OFFSET(F2292,-1,0),OFFSET(F2292,-1,0)-OFFSET(F2292,0,-1),""))</f>
        <v>32</v>
      </c>
      <c r="H2292">
        <f ca="1">IF(C2292=1,60*SummonTypeTable!$Q$2/OFFSET(F2292,0,-1),
IF(F2292&lt;&gt;OFFSET(F2292,-1,0),OFFSET(F2292,-1,0)/OFFSET(F2292,0,-1),""))</f>
        <v>1.1904761904761905</v>
      </c>
      <c r="I2292">
        <f ca="1">(60+SUMIF(OFFSET(N2292,-$C2292+1,0,$C2292),"EN",OFFSET(O2292,-$C2292+1,0,$C2292))+SUMIF(OFFSET(S2292,-$C2292+1,0,$C2292),"EN",OFFSET(T2292,-$C2292+1,0,$C2292)))*SummonTypeTable!$Q$2</f>
        <v>236.66666666666666</v>
      </c>
      <c r="J2292">
        <f ca="1">IF(C2292=1,60*SummonTypeTable!$Q$2-OFFSET(I2292,0,-4),
IF(I2292&lt;&gt;OFFSET(I2292,-1,0),OFFSET(I2292,-1,0)-OFFSET(I2292,0,-4),""))</f>
        <v>32</v>
      </c>
      <c r="K2292">
        <f ca="1">IF(C2292=1,60*SummonTypeTable!$Q$2/OFFSET(I2292,0,-4),
IF(I2292&lt;&gt;OFFSET(I2292,-1,0),OFFSET(I2292,-1,0)/OFFSET(I2292,0,-4),""))</f>
        <v>1.1904761904761905</v>
      </c>
      <c r="L2292" t="str">
        <f t="shared" ca="1" si="435"/>
        <v>cu</v>
      </c>
      <c r="M2292" t="s">
        <v>81</v>
      </c>
      <c r="N2292" t="s">
        <v>146</v>
      </c>
      <c r="O2292">
        <v>55</v>
      </c>
      <c r="P2292" t="str">
        <f t="shared" si="425"/>
        <v>에너지너무많음</v>
      </c>
      <c r="Q2292" t="str">
        <f t="shared" ca="1" si="431"/>
        <v>cu</v>
      </c>
      <c r="R2292" t="s">
        <v>81</v>
      </c>
      <c r="S2292" t="s">
        <v>147</v>
      </c>
      <c r="T2292">
        <v>550</v>
      </c>
      <c r="U2292" t="str">
        <f t="shared" ca="1" si="422"/>
        <v>cu</v>
      </c>
      <c r="V2292" t="str">
        <f t="shared" si="426"/>
        <v>EN</v>
      </c>
      <c r="W2292">
        <f t="shared" si="427"/>
        <v>55</v>
      </c>
      <c r="X2292" t="str">
        <f t="shared" ca="1" si="428"/>
        <v>cu</v>
      </c>
      <c r="Y2292" t="str">
        <f t="shared" si="429"/>
        <v>GO</v>
      </c>
      <c r="Z2292">
        <f t="shared" si="430"/>
        <v>550</v>
      </c>
    </row>
    <row r="2293" spans="1:26">
      <c r="A2293" t="str">
        <f t="shared" si="433"/>
        <v>rt8</v>
      </c>
      <c r="B2293" t="str">
        <f t="shared" si="434"/>
        <v>루틴8</v>
      </c>
      <c r="C2293">
        <v>20</v>
      </c>
      <c r="D2293">
        <v>15</v>
      </c>
      <c r="E2293">
        <f t="shared" ca="1" si="432"/>
        <v>183</v>
      </c>
      <c r="F2293">
        <f ca="1">(60+SUMIF(OFFSET(N2293,-$C2293+1,0,$C2293),"EN",OFFSET(O2293,-$C2293+1,0,$C2293)))*SummonTypeTable!$Q$2</f>
        <v>236.66666666666666</v>
      </c>
      <c r="G2293" t="str">
        <f ca="1">IF(C2293=1,60*SummonTypeTable!$Q$2-OFFSET(F2293,0,-1),
IF(F2293&lt;&gt;OFFSET(F2293,-1,0),OFFSET(F2293,-1,0)-OFFSET(F2293,0,-1),""))</f>
        <v/>
      </c>
      <c r="H2293" t="str">
        <f ca="1">IF(C2293=1,60*SummonTypeTable!$Q$2/OFFSET(F2293,0,-1),
IF(F2293&lt;&gt;OFFSET(F2293,-1,0),OFFSET(F2293,-1,0)/OFFSET(F2293,0,-1),""))</f>
        <v/>
      </c>
      <c r="I2293">
        <f ca="1">(60+SUMIF(OFFSET(N2293,-$C2293+1,0,$C2293),"EN",OFFSET(O2293,-$C2293+1,0,$C2293))+SUMIF(OFFSET(S2293,-$C2293+1,0,$C2293),"EN",OFFSET(T2293,-$C2293+1,0,$C2293)))*SummonTypeTable!$Q$2</f>
        <v>236.66666666666666</v>
      </c>
      <c r="J2293" t="str">
        <f ca="1">IF(C2293=1,60*SummonTypeTable!$Q$2-OFFSET(I2293,0,-4),
IF(I2293&lt;&gt;OFFSET(I2293,-1,0),OFFSET(I2293,-1,0)-OFFSET(I2293,0,-4),""))</f>
        <v/>
      </c>
      <c r="K2293" t="str">
        <f ca="1">IF(C2293=1,60*SummonTypeTable!$Q$2/OFFSET(I2293,0,-4),
IF(I2293&lt;&gt;OFFSET(I2293,-1,0),OFFSET(I2293,-1,0)/OFFSET(I2293,0,-4),""))</f>
        <v/>
      </c>
      <c r="L2293" t="str">
        <f t="shared" ca="1" si="435"/>
        <v>cu</v>
      </c>
      <c r="M2293" t="s">
        <v>81</v>
      </c>
      <c r="N2293" t="s">
        <v>147</v>
      </c>
      <c r="O2293">
        <v>1150</v>
      </c>
      <c r="P2293" t="str">
        <f t="shared" si="425"/>
        <v/>
      </c>
      <c r="Q2293" t="str">
        <f t="shared" ca="1" si="431"/>
        <v>cu</v>
      </c>
      <c r="R2293" t="s">
        <v>81</v>
      </c>
      <c r="S2293" t="s">
        <v>147</v>
      </c>
      <c r="T2293">
        <v>575</v>
      </c>
      <c r="U2293" t="str">
        <f t="shared" ca="1" si="422"/>
        <v>cu</v>
      </c>
      <c r="V2293" t="str">
        <f t="shared" si="426"/>
        <v>GO</v>
      </c>
      <c r="W2293">
        <f t="shared" si="427"/>
        <v>1150</v>
      </c>
      <c r="X2293" t="str">
        <f t="shared" ca="1" si="428"/>
        <v>cu</v>
      </c>
      <c r="Y2293" t="str">
        <f t="shared" si="429"/>
        <v>GO</v>
      </c>
      <c r="Z2293">
        <f t="shared" si="430"/>
        <v>575</v>
      </c>
    </row>
    <row r="2294" spans="1:26">
      <c r="A2294" t="str">
        <f t="shared" si="433"/>
        <v>rt8</v>
      </c>
      <c r="B2294" t="str">
        <f t="shared" si="434"/>
        <v>루틴8</v>
      </c>
      <c r="C2294">
        <v>21</v>
      </c>
      <c r="D2294">
        <v>4</v>
      </c>
      <c r="E2294">
        <f t="shared" ca="1" si="432"/>
        <v>187</v>
      </c>
      <c r="F2294">
        <f ca="1">(60+SUMIF(OFFSET(N2294,-$C2294+1,0,$C2294),"EN",OFFSET(O2294,-$C2294+1,0,$C2294)))*SummonTypeTable!$Q$2</f>
        <v>236.66666666666666</v>
      </c>
      <c r="G2294" t="str">
        <f ca="1">IF(C2294=1,60*SummonTypeTable!$Q$2-OFFSET(F2294,0,-1),
IF(F2294&lt;&gt;OFFSET(F2294,-1,0),OFFSET(F2294,-1,0)-OFFSET(F2294,0,-1),""))</f>
        <v/>
      </c>
      <c r="H2294" t="str">
        <f ca="1">IF(C2294=1,60*SummonTypeTable!$Q$2/OFFSET(F2294,0,-1),
IF(F2294&lt;&gt;OFFSET(F2294,-1,0),OFFSET(F2294,-1,0)/OFFSET(F2294,0,-1),""))</f>
        <v/>
      </c>
      <c r="I2294">
        <f ca="1">(60+SUMIF(OFFSET(N2294,-$C2294+1,0,$C2294),"EN",OFFSET(O2294,-$C2294+1,0,$C2294))+SUMIF(OFFSET(S2294,-$C2294+1,0,$C2294),"EN",OFFSET(T2294,-$C2294+1,0,$C2294)))*SummonTypeTable!$Q$2</f>
        <v>236.66666666666666</v>
      </c>
      <c r="J2294" t="str">
        <f ca="1">IF(C2294=1,60*SummonTypeTable!$Q$2-OFFSET(I2294,0,-4),
IF(I2294&lt;&gt;OFFSET(I2294,-1,0),OFFSET(I2294,-1,0)-OFFSET(I2294,0,-4),""))</f>
        <v/>
      </c>
      <c r="K2294" t="str">
        <f ca="1">IF(C2294=1,60*SummonTypeTable!$Q$2/OFFSET(I2294,0,-4),
IF(I2294&lt;&gt;OFFSET(I2294,-1,0),OFFSET(I2294,-1,0)/OFFSET(I2294,0,-4),""))</f>
        <v/>
      </c>
      <c r="L2294" t="str">
        <f t="shared" ca="1" si="435"/>
        <v>it</v>
      </c>
      <c r="M2294" t="s">
        <v>139</v>
      </c>
      <c r="N2294" t="s">
        <v>140</v>
      </c>
      <c r="O2294">
        <v>1</v>
      </c>
      <c r="P2294" t="str">
        <f t="shared" si="425"/>
        <v/>
      </c>
      <c r="Q2294" t="str">
        <f t="shared" ca="1" si="431"/>
        <v>cu</v>
      </c>
      <c r="R2294" t="s">
        <v>81</v>
      </c>
      <c r="S2294" t="s">
        <v>147</v>
      </c>
      <c r="T2294">
        <v>600</v>
      </c>
      <c r="U2294" t="str">
        <f t="shared" ca="1" si="422"/>
        <v>it</v>
      </c>
      <c r="V2294" t="str">
        <f t="shared" si="426"/>
        <v>Cash_sCharacterGacha</v>
      </c>
      <c r="W2294">
        <f t="shared" si="427"/>
        <v>1</v>
      </c>
      <c r="X2294" t="str">
        <f t="shared" ca="1" si="428"/>
        <v>cu</v>
      </c>
      <c r="Y2294" t="str">
        <f t="shared" si="429"/>
        <v>GO</v>
      </c>
      <c r="Z2294">
        <f t="shared" si="430"/>
        <v>600</v>
      </c>
    </row>
    <row r="2295" spans="1:26">
      <c r="A2295" t="str">
        <f t="shared" si="433"/>
        <v>rt8</v>
      </c>
      <c r="B2295" t="str">
        <f t="shared" si="434"/>
        <v>루틴8</v>
      </c>
      <c r="C2295">
        <v>22</v>
      </c>
      <c r="D2295">
        <v>5</v>
      </c>
      <c r="E2295">
        <f t="shared" ca="1" si="432"/>
        <v>192</v>
      </c>
      <c r="F2295">
        <f ca="1">(60+SUMIF(OFFSET(N2295,-$C2295+1,0,$C2295),"EN",OFFSET(O2295,-$C2295+1,0,$C2295)))*SummonTypeTable!$Q$2</f>
        <v>236.66666666666666</v>
      </c>
      <c r="G2295" t="str">
        <f ca="1">IF(C2295=1,60*SummonTypeTable!$Q$2-OFFSET(F2295,0,-1),
IF(F2295&lt;&gt;OFFSET(F2295,-1,0),OFFSET(F2295,-1,0)-OFFSET(F2295,0,-1),""))</f>
        <v/>
      </c>
      <c r="H2295" t="str">
        <f ca="1">IF(C2295=1,60*SummonTypeTable!$Q$2/OFFSET(F2295,0,-1),
IF(F2295&lt;&gt;OFFSET(F2295,-1,0),OFFSET(F2295,-1,0)/OFFSET(F2295,0,-1),""))</f>
        <v/>
      </c>
      <c r="I2295">
        <f ca="1">(60+SUMIF(OFFSET(N2295,-$C2295+1,0,$C2295),"EN",OFFSET(O2295,-$C2295+1,0,$C2295))+SUMIF(OFFSET(S2295,-$C2295+1,0,$C2295),"EN",OFFSET(T2295,-$C2295+1,0,$C2295)))*SummonTypeTable!$Q$2</f>
        <v>236.66666666666666</v>
      </c>
      <c r="J2295" t="str">
        <f ca="1">IF(C2295=1,60*SummonTypeTable!$Q$2-OFFSET(I2295,0,-4),
IF(I2295&lt;&gt;OFFSET(I2295,-1,0),OFFSET(I2295,-1,0)-OFFSET(I2295,0,-4),""))</f>
        <v/>
      </c>
      <c r="K2295" t="str">
        <f ca="1">IF(C2295=1,60*SummonTypeTable!$Q$2/OFFSET(I2295,0,-4),
IF(I2295&lt;&gt;OFFSET(I2295,-1,0),OFFSET(I2295,-1,0)/OFFSET(I2295,0,-4),""))</f>
        <v/>
      </c>
      <c r="L2295" t="str">
        <f t="shared" ca="1" si="435"/>
        <v>cu</v>
      </c>
      <c r="M2295" t="s">
        <v>81</v>
      </c>
      <c r="N2295" t="s">
        <v>147</v>
      </c>
      <c r="O2295">
        <v>1250</v>
      </c>
      <c r="P2295" t="str">
        <f t="shared" si="425"/>
        <v/>
      </c>
      <c r="Q2295" t="str">
        <f t="shared" ca="1" si="431"/>
        <v>cu</v>
      </c>
      <c r="R2295" t="s">
        <v>81</v>
      </c>
      <c r="S2295" t="s">
        <v>147</v>
      </c>
      <c r="T2295">
        <v>625</v>
      </c>
      <c r="U2295" t="str">
        <f t="shared" ca="1" si="422"/>
        <v>cu</v>
      </c>
      <c r="V2295" t="str">
        <f t="shared" si="426"/>
        <v>GO</v>
      </c>
      <c r="W2295">
        <f t="shared" si="427"/>
        <v>1250</v>
      </c>
      <c r="X2295" t="str">
        <f t="shared" ca="1" si="428"/>
        <v>cu</v>
      </c>
      <c r="Y2295" t="str">
        <f t="shared" si="429"/>
        <v>GO</v>
      </c>
      <c r="Z2295">
        <f t="shared" si="430"/>
        <v>625</v>
      </c>
    </row>
    <row r="2296" spans="1:26">
      <c r="A2296" t="str">
        <f t="shared" si="433"/>
        <v>rt8</v>
      </c>
      <c r="B2296" t="str">
        <f t="shared" si="434"/>
        <v>루틴8</v>
      </c>
      <c r="C2296">
        <v>23</v>
      </c>
      <c r="D2296">
        <v>16</v>
      </c>
      <c r="E2296">
        <f t="shared" ca="1" si="432"/>
        <v>208</v>
      </c>
      <c r="F2296">
        <f ca="1">(60+SUMIF(OFFSET(N2296,-$C2296+1,0,$C2296),"EN",OFFSET(O2296,-$C2296+1,0,$C2296)))*SummonTypeTable!$Q$2</f>
        <v>276.66666666666663</v>
      </c>
      <c r="G2296">
        <f ca="1">IF(C2296=1,60*SummonTypeTable!$Q$2-OFFSET(F2296,0,-1),
IF(F2296&lt;&gt;OFFSET(F2296,-1,0),OFFSET(F2296,-1,0)-OFFSET(F2296,0,-1),""))</f>
        <v>28.666666666666657</v>
      </c>
      <c r="H2296">
        <f ca="1">IF(C2296=1,60*SummonTypeTable!$Q$2/OFFSET(F2296,0,-1),
IF(F2296&lt;&gt;OFFSET(F2296,-1,0),OFFSET(F2296,-1,0)/OFFSET(F2296,0,-1),""))</f>
        <v>1.1378205128205128</v>
      </c>
      <c r="I2296">
        <f ca="1">(60+SUMIF(OFFSET(N2296,-$C2296+1,0,$C2296),"EN",OFFSET(O2296,-$C2296+1,0,$C2296))+SUMIF(OFFSET(S2296,-$C2296+1,0,$C2296),"EN",OFFSET(T2296,-$C2296+1,0,$C2296)))*SummonTypeTable!$Q$2</f>
        <v>276.66666666666663</v>
      </c>
      <c r="J2296">
        <f ca="1">IF(C2296=1,60*SummonTypeTable!$Q$2-OFFSET(I2296,0,-4),
IF(I2296&lt;&gt;OFFSET(I2296,-1,0),OFFSET(I2296,-1,0)-OFFSET(I2296,0,-4),""))</f>
        <v>28.666666666666657</v>
      </c>
      <c r="K2296">
        <f ca="1">IF(C2296=1,60*SummonTypeTable!$Q$2/OFFSET(I2296,0,-4),
IF(I2296&lt;&gt;OFFSET(I2296,-1,0),OFFSET(I2296,-1,0)/OFFSET(I2296,0,-4),""))</f>
        <v>1.1378205128205128</v>
      </c>
      <c r="L2296" t="str">
        <f t="shared" ca="1" si="435"/>
        <v>cu</v>
      </c>
      <c r="M2296" t="s">
        <v>81</v>
      </c>
      <c r="N2296" t="s">
        <v>146</v>
      </c>
      <c r="O2296">
        <v>60</v>
      </c>
      <c r="P2296" t="str">
        <f t="shared" si="425"/>
        <v>에너지너무많음</v>
      </c>
      <c r="Q2296" t="str">
        <f t="shared" ca="1" si="431"/>
        <v>cu</v>
      </c>
      <c r="R2296" t="s">
        <v>81</v>
      </c>
      <c r="S2296" t="s">
        <v>147</v>
      </c>
      <c r="T2296">
        <v>650</v>
      </c>
      <c r="U2296" t="str">
        <f t="shared" ca="1" si="422"/>
        <v>cu</v>
      </c>
      <c r="V2296" t="str">
        <f t="shared" si="426"/>
        <v>EN</v>
      </c>
      <c r="W2296">
        <f t="shared" si="427"/>
        <v>60</v>
      </c>
      <c r="X2296" t="str">
        <f t="shared" ca="1" si="428"/>
        <v>cu</v>
      </c>
      <c r="Y2296" t="str">
        <f t="shared" si="429"/>
        <v>GO</v>
      </c>
      <c r="Z2296">
        <f t="shared" si="430"/>
        <v>650</v>
      </c>
    </row>
    <row r="2297" spans="1:26">
      <c r="A2297" t="str">
        <f t="shared" si="433"/>
        <v>rt8</v>
      </c>
      <c r="B2297" t="str">
        <f t="shared" si="434"/>
        <v>루틴8</v>
      </c>
      <c r="C2297">
        <v>24</v>
      </c>
      <c r="D2297">
        <v>12</v>
      </c>
      <c r="E2297">
        <f t="shared" ca="1" si="432"/>
        <v>220</v>
      </c>
      <c r="F2297">
        <f ca="1">(60+SUMIF(OFFSET(N2297,-$C2297+1,0,$C2297),"EN",OFFSET(O2297,-$C2297+1,0,$C2297)))*SummonTypeTable!$Q$2</f>
        <v>276.66666666666663</v>
      </c>
      <c r="G2297" t="str">
        <f ca="1">IF(C2297=1,60*SummonTypeTable!$Q$2-OFFSET(F2297,0,-1),
IF(F2297&lt;&gt;OFFSET(F2297,-1,0),OFFSET(F2297,-1,0)-OFFSET(F2297,0,-1),""))</f>
        <v/>
      </c>
      <c r="H2297" t="str">
        <f ca="1">IF(C2297=1,60*SummonTypeTable!$Q$2/OFFSET(F2297,0,-1),
IF(F2297&lt;&gt;OFFSET(F2297,-1,0),OFFSET(F2297,-1,0)/OFFSET(F2297,0,-1),""))</f>
        <v/>
      </c>
      <c r="I2297">
        <f ca="1">(60+SUMIF(OFFSET(N2297,-$C2297+1,0,$C2297),"EN",OFFSET(O2297,-$C2297+1,0,$C2297))+SUMIF(OFFSET(S2297,-$C2297+1,0,$C2297),"EN",OFFSET(T2297,-$C2297+1,0,$C2297)))*SummonTypeTable!$Q$2</f>
        <v>276.66666666666663</v>
      </c>
      <c r="J2297" t="str">
        <f ca="1">IF(C2297=1,60*SummonTypeTable!$Q$2-OFFSET(I2297,0,-4),
IF(I2297&lt;&gt;OFFSET(I2297,-1,0),OFFSET(I2297,-1,0)-OFFSET(I2297,0,-4),""))</f>
        <v/>
      </c>
      <c r="K2297" t="str">
        <f ca="1">IF(C2297=1,60*SummonTypeTable!$Q$2/OFFSET(I2297,0,-4),
IF(I2297&lt;&gt;OFFSET(I2297,-1,0),OFFSET(I2297,-1,0)/OFFSET(I2297,0,-4),""))</f>
        <v/>
      </c>
      <c r="L2297" t="str">
        <f t="shared" ca="1" si="435"/>
        <v>cu</v>
      </c>
      <c r="M2297" t="s">
        <v>81</v>
      </c>
      <c r="N2297" t="s">
        <v>147</v>
      </c>
      <c r="O2297">
        <v>1350</v>
      </c>
      <c r="P2297" t="str">
        <f t="shared" si="425"/>
        <v/>
      </c>
      <c r="Q2297" t="str">
        <f t="shared" ca="1" si="431"/>
        <v>cu</v>
      </c>
      <c r="R2297" t="s">
        <v>81</v>
      </c>
      <c r="S2297" t="s">
        <v>147</v>
      </c>
      <c r="T2297">
        <v>675</v>
      </c>
      <c r="U2297" t="str">
        <f t="shared" ca="1" si="422"/>
        <v>cu</v>
      </c>
      <c r="V2297" t="str">
        <f t="shared" si="426"/>
        <v>GO</v>
      </c>
      <c r="W2297">
        <f t="shared" si="427"/>
        <v>1350</v>
      </c>
      <c r="X2297" t="str">
        <f t="shared" ca="1" si="428"/>
        <v>cu</v>
      </c>
      <c r="Y2297" t="str">
        <f t="shared" si="429"/>
        <v>GO</v>
      </c>
      <c r="Z2297">
        <f t="shared" si="430"/>
        <v>675</v>
      </c>
    </row>
    <row r="2298" spans="1:26">
      <c r="A2298" t="str">
        <f t="shared" si="433"/>
        <v>rt8</v>
      </c>
      <c r="B2298" t="str">
        <f t="shared" si="434"/>
        <v>루틴8</v>
      </c>
      <c r="C2298">
        <v>25</v>
      </c>
      <c r="D2298">
        <v>4</v>
      </c>
      <c r="E2298">
        <f t="shared" ca="1" si="432"/>
        <v>224</v>
      </c>
      <c r="F2298">
        <f ca="1">(60+SUMIF(OFFSET(N2298,-$C2298+1,0,$C2298),"EN",OFFSET(O2298,-$C2298+1,0,$C2298)))*SummonTypeTable!$Q$2</f>
        <v>276.66666666666663</v>
      </c>
      <c r="G2298" t="str">
        <f ca="1">IF(C2298=1,60*SummonTypeTable!$Q$2-OFFSET(F2298,0,-1),
IF(F2298&lt;&gt;OFFSET(F2298,-1,0),OFFSET(F2298,-1,0)-OFFSET(F2298,0,-1),""))</f>
        <v/>
      </c>
      <c r="H2298" t="str">
        <f ca="1">IF(C2298=1,60*SummonTypeTable!$Q$2/OFFSET(F2298,0,-1),
IF(F2298&lt;&gt;OFFSET(F2298,-1,0),OFFSET(F2298,-1,0)/OFFSET(F2298,0,-1),""))</f>
        <v/>
      </c>
      <c r="I2298">
        <f ca="1">(60+SUMIF(OFFSET(N2298,-$C2298+1,0,$C2298),"EN",OFFSET(O2298,-$C2298+1,0,$C2298))+SUMIF(OFFSET(S2298,-$C2298+1,0,$C2298),"EN",OFFSET(T2298,-$C2298+1,0,$C2298)))*SummonTypeTable!$Q$2</f>
        <v>276.66666666666663</v>
      </c>
      <c r="J2298" t="str">
        <f ca="1">IF(C2298=1,60*SummonTypeTable!$Q$2-OFFSET(I2298,0,-4),
IF(I2298&lt;&gt;OFFSET(I2298,-1,0),OFFSET(I2298,-1,0)-OFFSET(I2298,0,-4),""))</f>
        <v/>
      </c>
      <c r="K2298" t="str">
        <f ca="1">IF(C2298=1,60*SummonTypeTable!$Q$2/OFFSET(I2298,0,-4),
IF(I2298&lt;&gt;OFFSET(I2298,-1,0),OFFSET(I2298,-1,0)/OFFSET(I2298,0,-4),""))</f>
        <v/>
      </c>
      <c r="L2298" t="str">
        <f t="shared" ca="1" si="435"/>
        <v>it</v>
      </c>
      <c r="M2298" t="s">
        <v>139</v>
      </c>
      <c r="N2298" t="s">
        <v>138</v>
      </c>
      <c r="O2298">
        <v>1</v>
      </c>
      <c r="P2298" t="str">
        <f t="shared" si="425"/>
        <v/>
      </c>
      <c r="Q2298" t="str">
        <f t="shared" ca="1" si="431"/>
        <v>cu</v>
      </c>
      <c r="R2298" t="s">
        <v>81</v>
      </c>
      <c r="S2298" t="s">
        <v>147</v>
      </c>
      <c r="T2298">
        <v>700</v>
      </c>
      <c r="U2298" t="str">
        <f t="shared" ca="1" si="422"/>
        <v>it</v>
      </c>
      <c r="V2298" t="str">
        <f t="shared" si="426"/>
        <v>Cash_sSpellGacha</v>
      </c>
      <c r="W2298">
        <f t="shared" si="427"/>
        <v>1</v>
      </c>
      <c r="X2298" t="str">
        <f t="shared" ca="1" si="428"/>
        <v>cu</v>
      </c>
      <c r="Y2298" t="str">
        <f t="shared" si="429"/>
        <v>GO</v>
      </c>
      <c r="Z2298">
        <f t="shared" si="430"/>
        <v>700</v>
      </c>
    </row>
    <row r="2299" spans="1:26">
      <c r="A2299" t="str">
        <f t="shared" si="433"/>
        <v>rt8</v>
      </c>
      <c r="B2299" t="str">
        <f t="shared" si="434"/>
        <v>루틴8</v>
      </c>
      <c r="C2299">
        <v>26</v>
      </c>
      <c r="D2299">
        <v>5</v>
      </c>
      <c r="E2299">
        <f t="shared" ca="1" si="432"/>
        <v>229</v>
      </c>
      <c r="F2299">
        <f ca="1">(60+SUMIF(OFFSET(N2299,-$C2299+1,0,$C2299),"EN",OFFSET(O2299,-$C2299+1,0,$C2299)))*SummonTypeTable!$Q$2</f>
        <v>276.66666666666663</v>
      </c>
      <c r="G2299" t="str">
        <f ca="1">IF(C2299=1,60*SummonTypeTable!$Q$2-OFFSET(F2299,0,-1),
IF(F2299&lt;&gt;OFFSET(F2299,-1,0),OFFSET(F2299,-1,0)-OFFSET(F2299,0,-1),""))</f>
        <v/>
      </c>
      <c r="H2299" t="str">
        <f ca="1">IF(C2299=1,60*SummonTypeTable!$Q$2/OFFSET(F2299,0,-1),
IF(F2299&lt;&gt;OFFSET(F2299,-1,0),OFFSET(F2299,-1,0)/OFFSET(F2299,0,-1),""))</f>
        <v/>
      </c>
      <c r="I2299">
        <f ca="1">(60+SUMIF(OFFSET(N2299,-$C2299+1,0,$C2299),"EN",OFFSET(O2299,-$C2299+1,0,$C2299))+SUMIF(OFFSET(S2299,-$C2299+1,0,$C2299),"EN",OFFSET(T2299,-$C2299+1,0,$C2299)))*SummonTypeTable!$Q$2</f>
        <v>276.66666666666663</v>
      </c>
      <c r="J2299" t="str">
        <f ca="1">IF(C2299=1,60*SummonTypeTable!$Q$2-OFFSET(I2299,0,-4),
IF(I2299&lt;&gt;OFFSET(I2299,-1,0),OFFSET(I2299,-1,0)-OFFSET(I2299,0,-4),""))</f>
        <v/>
      </c>
      <c r="K2299" t="str">
        <f ca="1">IF(C2299=1,60*SummonTypeTable!$Q$2/OFFSET(I2299,0,-4),
IF(I2299&lt;&gt;OFFSET(I2299,-1,0),OFFSET(I2299,-1,0)/OFFSET(I2299,0,-4),""))</f>
        <v/>
      </c>
      <c r="L2299" t="str">
        <f t="shared" ca="1" si="435"/>
        <v>it</v>
      </c>
      <c r="M2299" t="s">
        <v>139</v>
      </c>
      <c r="N2299" t="s">
        <v>140</v>
      </c>
      <c r="O2299">
        <v>1</v>
      </c>
      <c r="P2299" t="str">
        <f t="shared" si="425"/>
        <v/>
      </c>
      <c r="Q2299" t="str">
        <f t="shared" ca="1" si="431"/>
        <v>cu</v>
      </c>
      <c r="R2299" t="s">
        <v>81</v>
      </c>
      <c r="S2299" t="s">
        <v>147</v>
      </c>
      <c r="T2299">
        <v>725</v>
      </c>
      <c r="U2299" t="str">
        <f t="shared" ca="1" si="422"/>
        <v>it</v>
      </c>
      <c r="V2299" t="str">
        <f t="shared" si="426"/>
        <v>Cash_sCharacterGacha</v>
      </c>
      <c r="W2299">
        <f t="shared" si="427"/>
        <v>1</v>
      </c>
      <c r="X2299" t="str">
        <f t="shared" ca="1" si="428"/>
        <v>cu</v>
      </c>
      <c r="Y2299" t="str">
        <f t="shared" si="429"/>
        <v>GO</v>
      </c>
      <c r="Z2299">
        <f t="shared" si="430"/>
        <v>725</v>
      </c>
    </row>
    <row r="2300" spans="1:26">
      <c r="A2300" t="str">
        <f t="shared" si="433"/>
        <v>rt8</v>
      </c>
      <c r="B2300" t="str">
        <f t="shared" si="434"/>
        <v>루틴8</v>
      </c>
      <c r="C2300">
        <v>27</v>
      </c>
      <c r="D2300">
        <v>5</v>
      </c>
      <c r="E2300">
        <f t="shared" ca="1" si="432"/>
        <v>234</v>
      </c>
      <c r="F2300">
        <f ca="1">(60+SUMIF(OFFSET(N2300,-$C2300+1,0,$C2300),"EN",OFFSET(O2300,-$C2300+1,0,$C2300)))*SummonTypeTable!$Q$2</f>
        <v>276.66666666666663</v>
      </c>
      <c r="G2300" t="str">
        <f ca="1">IF(C2300=1,60*SummonTypeTable!$Q$2-OFFSET(F2300,0,-1),
IF(F2300&lt;&gt;OFFSET(F2300,-1,0),OFFSET(F2300,-1,0)-OFFSET(F2300,0,-1),""))</f>
        <v/>
      </c>
      <c r="H2300" t="str">
        <f ca="1">IF(C2300=1,60*SummonTypeTable!$Q$2/OFFSET(F2300,0,-1),
IF(F2300&lt;&gt;OFFSET(F2300,-1,0),OFFSET(F2300,-1,0)/OFFSET(F2300,0,-1),""))</f>
        <v/>
      </c>
      <c r="I2300">
        <f ca="1">(60+SUMIF(OFFSET(N2300,-$C2300+1,0,$C2300),"EN",OFFSET(O2300,-$C2300+1,0,$C2300))+SUMIF(OFFSET(S2300,-$C2300+1,0,$C2300),"EN",OFFSET(T2300,-$C2300+1,0,$C2300)))*SummonTypeTable!$Q$2</f>
        <v>276.66666666666663</v>
      </c>
      <c r="J2300" t="str">
        <f ca="1">IF(C2300=1,60*SummonTypeTable!$Q$2-OFFSET(I2300,0,-4),
IF(I2300&lt;&gt;OFFSET(I2300,-1,0),OFFSET(I2300,-1,0)-OFFSET(I2300,0,-4),""))</f>
        <v/>
      </c>
      <c r="K2300" t="str">
        <f ca="1">IF(C2300=1,60*SummonTypeTable!$Q$2/OFFSET(I2300,0,-4),
IF(I2300&lt;&gt;OFFSET(I2300,-1,0),OFFSET(I2300,-1,0)/OFFSET(I2300,0,-4),""))</f>
        <v/>
      </c>
      <c r="L2300" t="str">
        <f t="shared" ca="1" si="435"/>
        <v>cu</v>
      </c>
      <c r="M2300" t="s">
        <v>81</v>
      </c>
      <c r="N2300" t="s">
        <v>147</v>
      </c>
      <c r="O2300">
        <v>1500</v>
      </c>
      <c r="P2300" t="str">
        <f t="shared" si="425"/>
        <v/>
      </c>
      <c r="Q2300" t="str">
        <f t="shared" ca="1" si="431"/>
        <v>cu</v>
      </c>
      <c r="R2300" t="s">
        <v>81</v>
      </c>
      <c r="S2300" t="s">
        <v>147</v>
      </c>
      <c r="T2300">
        <v>750</v>
      </c>
      <c r="U2300" t="str">
        <f t="shared" ca="1" si="422"/>
        <v>cu</v>
      </c>
      <c r="V2300" t="str">
        <f t="shared" si="426"/>
        <v>GO</v>
      </c>
      <c r="W2300">
        <f t="shared" si="427"/>
        <v>1500</v>
      </c>
      <c r="X2300" t="str">
        <f t="shared" ca="1" si="428"/>
        <v>cu</v>
      </c>
      <c r="Y2300" t="str">
        <f t="shared" si="429"/>
        <v>GO</v>
      </c>
      <c r="Z2300">
        <f t="shared" si="430"/>
        <v>750</v>
      </c>
    </row>
    <row r="2301" spans="1:26">
      <c r="A2301" t="str">
        <f t="shared" si="433"/>
        <v>rt8</v>
      </c>
      <c r="B2301" t="str">
        <f t="shared" si="434"/>
        <v>루틴8</v>
      </c>
      <c r="C2301">
        <v>28</v>
      </c>
      <c r="D2301">
        <v>10</v>
      </c>
      <c r="E2301">
        <f t="shared" ca="1" si="432"/>
        <v>244</v>
      </c>
      <c r="F2301">
        <f ca="1">(60+SUMIF(OFFSET(N2301,-$C2301+1,0,$C2301),"EN",OFFSET(O2301,-$C2301+1,0,$C2301)))*SummonTypeTable!$Q$2</f>
        <v>276.66666666666663</v>
      </c>
      <c r="G2301" t="str">
        <f ca="1">IF(C2301=1,60*SummonTypeTable!$Q$2-OFFSET(F2301,0,-1),
IF(F2301&lt;&gt;OFFSET(F2301,-1,0),OFFSET(F2301,-1,0)-OFFSET(F2301,0,-1),""))</f>
        <v/>
      </c>
      <c r="H2301" t="str">
        <f ca="1">IF(C2301=1,60*SummonTypeTable!$Q$2/OFFSET(F2301,0,-1),
IF(F2301&lt;&gt;OFFSET(F2301,-1,0),OFFSET(F2301,-1,0)/OFFSET(F2301,0,-1),""))</f>
        <v/>
      </c>
      <c r="I2301">
        <f ca="1">(60+SUMIF(OFFSET(N2301,-$C2301+1,0,$C2301),"EN",OFFSET(O2301,-$C2301+1,0,$C2301))+SUMIF(OFFSET(S2301,-$C2301+1,0,$C2301),"EN",OFFSET(T2301,-$C2301+1,0,$C2301)))*SummonTypeTable!$Q$2</f>
        <v>276.66666666666663</v>
      </c>
      <c r="J2301" t="str">
        <f ca="1">IF(C2301=1,60*SummonTypeTable!$Q$2-OFFSET(I2301,0,-4),
IF(I2301&lt;&gt;OFFSET(I2301,-1,0),OFFSET(I2301,-1,0)-OFFSET(I2301,0,-4),""))</f>
        <v/>
      </c>
      <c r="K2301" t="str">
        <f ca="1">IF(C2301=1,60*SummonTypeTable!$Q$2/OFFSET(I2301,0,-4),
IF(I2301&lt;&gt;OFFSET(I2301,-1,0),OFFSET(I2301,-1,0)/OFFSET(I2301,0,-4),""))</f>
        <v/>
      </c>
      <c r="L2301" t="str">
        <f t="shared" ca="1" si="435"/>
        <v>it</v>
      </c>
      <c r="M2301" t="s">
        <v>139</v>
      </c>
      <c r="N2301" t="s">
        <v>138</v>
      </c>
      <c r="O2301">
        <v>1</v>
      </c>
      <c r="P2301" t="str">
        <f t="shared" si="425"/>
        <v/>
      </c>
      <c r="Q2301" t="str">
        <f t="shared" ca="1" si="431"/>
        <v>cu</v>
      </c>
      <c r="R2301" t="s">
        <v>81</v>
      </c>
      <c r="S2301" t="s">
        <v>147</v>
      </c>
      <c r="T2301">
        <v>775</v>
      </c>
      <c r="U2301" t="str">
        <f t="shared" ca="1" si="422"/>
        <v>it</v>
      </c>
      <c r="V2301" t="str">
        <f t="shared" si="426"/>
        <v>Cash_sSpellGacha</v>
      </c>
      <c r="W2301">
        <f t="shared" si="427"/>
        <v>1</v>
      </c>
      <c r="X2301" t="str">
        <f t="shared" ca="1" si="428"/>
        <v>cu</v>
      </c>
      <c r="Y2301" t="str">
        <f t="shared" si="429"/>
        <v>GO</v>
      </c>
      <c r="Z2301">
        <f t="shared" si="430"/>
        <v>775</v>
      </c>
    </row>
    <row r="2302" spans="1:26">
      <c r="A2302" t="str">
        <f t="shared" si="433"/>
        <v>rt8</v>
      </c>
      <c r="B2302" t="str">
        <f t="shared" si="434"/>
        <v>루틴8</v>
      </c>
      <c r="C2302">
        <v>29</v>
      </c>
      <c r="D2302">
        <v>8</v>
      </c>
      <c r="E2302">
        <f t="shared" ca="1" si="432"/>
        <v>252</v>
      </c>
      <c r="F2302">
        <f ca="1">(60+SUMIF(OFFSET(N2302,-$C2302+1,0,$C2302),"EN",OFFSET(O2302,-$C2302+1,0,$C2302)))*SummonTypeTable!$Q$2</f>
        <v>320</v>
      </c>
      <c r="G2302">
        <f ca="1">IF(C2302=1,60*SummonTypeTable!$Q$2-OFFSET(F2302,0,-1),
IF(F2302&lt;&gt;OFFSET(F2302,-1,0),OFFSET(F2302,-1,0)-OFFSET(F2302,0,-1),""))</f>
        <v>24.666666666666629</v>
      </c>
      <c r="H2302">
        <f ca="1">IF(C2302=1,60*SummonTypeTable!$Q$2/OFFSET(F2302,0,-1),
IF(F2302&lt;&gt;OFFSET(F2302,-1,0),OFFSET(F2302,-1,0)/OFFSET(F2302,0,-1),""))</f>
        <v>1.0978835978835977</v>
      </c>
      <c r="I2302">
        <f ca="1">(60+SUMIF(OFFSET(N2302,-$C2302+1,0,$C2302),"EN",OFFSET(O2302,-$C2302+1,0,$C2302))+SUMIF(OFFSET(S2302,-$C2302+1,0,$C2302),"EN",OFFSET(T2302,-$C2302+1,0,$C2302)))*SummonTypeTable!$Q$2</f>
        <v>320</v>
      </c>
      <c r="J2302">
        <f ca="1">IF(C2302=1,60*SummonTypeTable!$Q$2-OFFSET(I2302,0,-4),
IF(I2302&lt;&gt;OFFSET(I2302,-1,0),OFFSET(I2302,-1,0)-OFFSET(I2302,0,-4),""))</f>
        <v>24.666666666666629</v>
      </c>
      <c r="K2302">
        <f ca="1">IF(C2302=1,60*SummonTypeTable!$Q$2/OFFSET(I2302,0,-4),
IF(I2302&lt;&gt;OFFSET(I2302,-1,0),OFFSET(I2302,-1,0)/OFFSET(I2302,0,-4),""))</f>
        <v>1.0978835978835977</v>
      </c>
      <c r="L2302" t="str">
        <f t="shared" ca="1" si="435"/>
        <v>cu</v>
      </c>
      <c r="M2302" t="s">
        <v>81</v>
      </c>
      <c r="N2302" t="s">
        <v>146</v>
      </c>
      <c r="O2302">
        <v>65</v>
      </c>
      <c r="P2302" t="str">
        <f t="shared" si="425"/>
        <v>에너지너무많음</v>
      </c>
      <c r="Q2302" t="str">
        <f t="shared" ca="1" si="431"/>
        <v>cu</v>
      </c>
      <c r="R2302" t="s">
        <v>81</v>
      </c>
      <c r="S2302" t="s">
        <v>147</v>
      </c>
      <c r="T2302">
        <v>800</v>
      </c>
      <c r="U2302" t="str">
        <f t="shared" ca="1" si="422"/>
        <v>cu</v>
      </c>
      <c r="V2302" t="str">
        <f t="shared" si="426"/>
        <v>EN</v>
      </c>
      <c r="W2302">
        <f t="shared" si="427"/>
        <v>65</v>
      </c>
      <c r="X2302" t="str">
        <f t="shared" ca="1" si="428"/>
        <v>cu</v>
      </c>
      <c r="Y2302" t="str">
        <f t="shared" si="429"/>
        <v>GO</v>
      </c>
      <c r="Z2302">
        <f t="shared" si="430"/>
        <v>800</v>
      </c>
    </row>
    <row r="2303" spans="1:26">
      <c r="A2303" t="str">
        <f t="shared" si="433"/>
        <v>rt8</v>
      </c>
      <c r="B2303" t="str">
        <f t="shared" si="434"/>
        <v>루틴8</v>
      </c>
      <c r="C2303">
        <v>30</v>
      </c>
      <c r="D2303">
        <v>48</v>
      </c>
      <c r="E2303">
        <f t="shared" ca="1" si="432"/>
        <v>300</v>
      </c>
      <c r="F2303">
        <f ca="1">(60+SUMIF(OFFSET(N2303,-$C2303+1,0,$C2303),"EN",OFFSET(O2303,-$C2303+1,0,$C2303)))*SummonTypeTable!$Q$2</f>
        <v>320</v>
      </c>
      <c r="G2303" t="str">
        <f ca="1">IF(C2303=1,60*SummonTypeTable!$Q$2-OFFSET(F2303,0,-1),
IF(F2303&lt;&gt;OFFSET(F2303,-1,0),OFFSET(F2303,-1,0)-OFFSET(F2303,0,-1),""))</f>
        <v/>
      </c>
      <c r="H2303" t="str">
        <f ca="1">IF(C2303=1,60*SummonTypeTable!$Q$2/OFFSET(F2303,0,-1),
IF(F2303&lt;&gt;OFFSET(F2303,-1,0),OFFSET(F2303,-1,0)/OFFSET(F2303,0,-1),""))</f>
        <v/>
      </c>
      <c r="I2303">
        <f ca="1">(60+SUMIF(OFFSET(N2303,-$C2303+1,0,$C2303),"EN",OFFSET(O2303,-$C2303+1,0,$C2303))+SUMIF(OFFSET(S2303,-$C2303+1,0,$C2303),"EN",OFFSET(T2303,-$C2303+1,0,$C2303)))*SummonTypeTable!$Q$2</f>
        <v>320</v>
      </c>
      <c r="J2303" t="str">
        <f ca="1">IF(C2303=1,60*SummonTypeTable!$Q$2-OFFSET(I2303,0,-4),
IF(I2303&lt;&gt;OFFSET(I2303,-1,0),OFFSET(I2303,-1,0)-OFFSET(I2303,0,-4),""))</f>
        <v/>
      </c>
      <c r="K2303" t="str">
        <f ca="1">IF(C2303=1,60*SummonTypeTable!$Q$2/OFFSET(I2303,0,-4),
IF(I2303&lt;&gt;OFFSET(I2303,-1,0),OFFSET(I2303,-1,0)/OFFSET(I2303,0,-4),""))</f>
        <v/>
      </c>
      <c r="L2303" t="str">
        <f t="shared" ca="1" si="435"/>
        <v>cu</v>
      </c>
      <c r="M2303" t="s">
        <v>81</v>
      </c>
      <c r="N2303" t="s">
        <v>147</v>
      </c>
      <c r="O2303">
        <v>1650</v>
      </c>
      <c r="P2303" t="str">
        <f t="shared" si="425"/>
        <v/>
      </c>
      <c r="Q2303" t="str">
        <f t="shared" ca="1" si="431"/>
        <v>cu</v>
      </c>
      <c r="R2303" t="s">
        <v>81</v>
      </c>
      <c r="S2303" t="s">
        <v>147</v>
      </c>
      <c r="T2303">
        <v>825</v>
      </c>
      <c r="U2303" t="str">
        <f t="shared" ca="1" si="422"/>
        <v>cu</v>
      </c>
      <c r="V2303" t="str">
        <f t="shared" si="426"/>
        <v>GO</v>
      </c>
      <c r="W2303">
        <f t="shared" si="427"/>
        <v>1650</v>
      </c>
      <c r="X2303" t="str">
        <f t="shared" ca="1" si="428"/>
        <v>cu</v>
      </c>
      <c r="Y2303" t="str">
        <f t="shared" si="429"/>
        <v>GO</v>
      </c>
      <c r="Z2303">
        <f t="shared" si="430"/>
        <v>825</v>
      </c>
    </row>
    <row r="2304" spans="1:26">
      <c r="A2304" t="str">
        <f t="shared" si="433"/>
        <v>rt8</v>
      </c>
      <c r="B2304" t="str">
        <f t="shared" si="434"/>
        <v>루틴8</v>
      </c>
      <c r="C2304">
        <v>31</v>
      </c>
      <c r="D2304">
        <v>4</v>
      </c>
      <c r="E2304">
        <f t="shared" ca="1" si="432"/>
        <v>304</v>
      </c>
      <c r="F2304">
        <f ca="1">(60+SUMIF(OFFSET(N2304,-$C2304+1,0,$C2304),"EN",OFFSET(O2304,-$C2304+1,0,$C2304)))*SummonTypeTable!$Q$2</f>
        <v>320</v>
      </c>
      <c r="G2304" t="str">
        <f ca="1">IF(C2304=1,60*SummonTypeTable!$Q$2-OFFSET(F2304,0,-1),
IF(F2304&lt;&gt;OFFSET(F2304,-1,0),OFFSET(F2304,-1,0)-OFFSET(F2304,0,-1),""))</f>
        <v/>
      </c>
      <c r="H2304" t="str">
        <f ca="1">IF(C2304=1,60*SummonTypeTable!$Q$2/OFFSET(F2304,0,-1),
IF(F2304&lt;&gt;OFFSET(F2304,-1,0),OFFSET(F2304,-1,0)/OFFSET(F2304,0,-1),""))</f>
        <v/>
      </c>
      <c r="I2304">
        <f ca="1">(60+SUMIF(OFFSET(N2304,-$C2304+1,0,$C2304),"EN",OFFSET(O2304,-$C2304+1,0,$C2304))+SUMIF(OFFSET(S2304,-$C2304+1,0,$C2304),"EN",OFFSET(T2304,-$C2304+1,0,$C2304)))*SummonTypeTable!$Q$2</f>
        <v>320</v>
      </c>
      <c r="J2304" t="str">
        <f ca="1">IF(C2304=1,60*SummonTypeTable!$Q$2-OFFSET(I2304,0,-4),
IF(I2304&lt;&gt;OFFSET(I2304,-1,0),OFFSET(I2304,-1,0)-OFFSET(I2304,0,-4),""))</f>
        <v/>
      </c>
      <c r="K2304" t="str">
        <f ca="1">IF(C2304=1,60*SummonTypeTable!$Q$2/OFFSET(I2304,0,-4),
IF(I2304&lt;&gt;OFFSET(I2304,-1,0),OFFSET(I2304,-1,0)/OFFSET(I2304,0,-4),""))</f>
        <v/>
      </c>
      <c r="L2304" t="str">
        <f t="shared" ca="1" si="435"/>
        <v>cu</v>
      </c>
      <c r="M2304" t="s">
        <v>81</v>
      </c>
      <c r="N2304" t="s">
        <v>153</v>
      </c>
      <c r="O2304">
        <v>6</v>
      </c>
      <c r="P2304" t="str">
        <f t="shared" si="425"/>
        <v/>
      </c>
      <c r="Q2304" t="str">
        <f t="shared" ca="1" si="431"/>
        <v>cu</v>
      </c>
      <c r="R2304" t="s">
        <v>81</v>
      </c>
      <c r="S2304" t="s">
        <v>153</v>
      </c>
      <c r="T2304">
        <v>2</v>
      </c>
      <c r="U2304" t="str">
        <f t="shared" ca="1" si="422"/>
        <v>cu</v>
      </c>
      <c r="V2304" t="str">
        <f t="shared" si="426"/>
        <v>DI</v>
      </c>
      <c r="W2304">
        <f t="shared" si="427"/>
        <v>6</v>
      </c>
      <c r="X2304" t="str">
        <f t="shared" ca="1" si="428"/>
        <v>cu</v>
      </c>
      <c r="Y2304" t="str">
        <f t="shared" si="429"/>
        <v>DI</v>
      </c>
      <c r="Z2304">
        <f t="shared" si="430"/>
        <v>2</v>
      </c>
    </row>
    <row r="2305" spans="1:26">
      <c r="A2305" t="str">
        <f t="shared" si="433"/>
        <v>rt8</v>
      </c>
      <c r="B2305" t="str">
        <f t="shared" si="434"/>
        <v>루틴8</v>
      </c>
      <c r="C2305">
        <v>32</v>
      </c>
      <c r="D2305">
        <v>30</v>
      </c>
      <c r="E2305">
        <f t="shared" ca="1" si="432"/>
        <v>334</v>
      </c>
      <c r="F2305">
        <f ca="1">(60+SUMIF(OFFSET(N2305,-$C2305+1,0,$C2305),"EN",OFFSET(O2305,-$C2305+1,0,$C2305)))*SummonTypeTable!$Q$2</f>
        <v>320</v>
      </c>
      <c r="G2305" t="str">
        <f ca="1">IF(C2305=1,60*SummonTypeTable!$Q$2-OFFSET(F2305,0,-1),
IF(F2305&lt;&gt;OFFSET(F2305,-1,0),OFFSET(F2305,-1,0)-OFFSET(F2305,0,-1),""))</f>
        <v/>
      </c>
      <c r="H2305" t="str">
        <f ca="1">IF(C2305=1,60*SummonTypeTable!$Q$2/OFFSET(F2305,0,-1),
IF(F2305&lt;&gt;OFFSET(F2305,-1,0),OFFSET(F2305,-1,0)/OFFSET(F2305,0,-1),""))</f>
        <v/>
      </c>
      <c r="I2305">
        <f ca="1">(60+SUMIF(OFFSET(N2305,-$C2305+1,0,$C2305),"EN",OFFSET(O2305,-$C2305+1,0,$C2305))+SUMIF(OFFSET(S2305,-$C2305+1,0,$C2305),"EN",OFFSET(T2305,-$C2305+1,0,$C2305)))*SummonTypeTable!$Q$2</f>
        <v>320</v>
      </c>
      <c r="J2305" t="str">
        <f ca="1">IF(C2305=1,60*SummonTypeTable!$Q$2-OFFSET(I2305,0,-4),
IF(I2305&lt;&gt;OFFSET(I2305,-1,0),OFFSET(I2305,-1,0)-OFFSET(I2305,0,-4),""))</f>
        <v/>
      </c>
      <c r="K2305" t="str">
        <f ca="1">IF(C2305=1,60*SummonTypeTable!$Q$2/OFFSET(I2305,0,-4),
IF(I2305&lt;&gt;OFFSET(I2305,-1,0),OFFSET(I2305,-1,0)/OFFSET(I2305,0,-4),""))</f>
        <v/>
      </c>
      <c r="L2305" t="str">
        <f t="shared" ca="1" si="435"/>
        <v>cu</v>
      </c>
      <c r="M2305" t="s">
        <v>81</v>
      </c>
      <c r="N2305" t="s">
        <v>147</v>
      </c>
      <c r="O2305">
        <v>1750</v>
      </c>
      <c r="P2305" t="str">
        <f t="shared" si="425"/>
        <v/>
      </c>
      <c r="Q2305" t="str">
        <f t="shared" ca="1" si="431"/>
        <v>cu</v>
      </c>
      <c r="R2305" t="s">
        <v>81</v>
      </c>
      <c r="S2305" t="s">
        <v>147</v>
      </c>
      <c r="T2305">
        <v>875</v>
      </c>
      <c r="U2305" t="str">
        <f t="shared" ca="1" si="422"/>
        <v>cu</v>
      </c>
      <c r="V2305" t="str">
        <f t="shared" si="426"/>
        <v>GO</v>
      </c>
      <c r="W2305">
        <f t="shared" si="427"/>
        <v>1750</v>
      </c>
      <c r="X2305" t="str">
        <f t="shared" ca="1" si="428"/>
        <v>cu</v>
      </c>
      <c r="Y2305" t="str">
        <f t="shared" si="429"/>
        <v>GO</v>
      </c>
      <c r="Z2305">
        <f t="shared" si="430"/>
        <v>875</v>
      </c>
    </row>
    <row r="2306" spans="1:26">
      <c r="A2306" t="str">
        <f t="shared" si="433"/>
        <v>rt8</v>
      </c>
      <c r="B2306" t="str">
        <f t="shared" si="434"/>
        <v>루틴8</v>
      </c>
      <c r="C2306">
        <v>33</v>
      </c>
      <c r="D2306">
        <v>8</v>
      </c>
      <c r="E2306">
        <f t="shared" ca="1" si="432"/>
        <v>342</v>
      </c>
      <c r="F2306">
        <f ca="1">(60+SUMIF(OFFSET(N2306,-$C2306+1,0,$C2306),"EN",OFFSET(O2306,-$C2306+1,0,$C2306)))*SummonTypeTable!$Q$2</f>
        <v>320</v>
      </c>
      <c r="G2306" t="str">
        <f ca="1">IF(C2306=1,60*SummonTypeTable!$Q$2-OFFSET(F2306,0,-1),
IF(F2306&lt;&gt;OFFSET(F2306,-1,0),OFFSET(F2306,-1,0)-OFFSET(F2306,0,-1),""))</f>
        <v/>
      </c>
      <c r="H2306" t="str">
        <f ca="1">IF(C2306=1,60*SummonTypeTable!$Q$2/OFFSET(F2306,0,-1),
IF(F2306&lt;&gt;OFFSET(F2306,-1,0),OFFSET(F2306,-1,0)/OFFSET(F2306,0,-1),""))</f>
        <v/>
      </c>
      <c r="I2306">
        <f ca="1">(60+SUMIF(OFFSET(N2306,-$C2306+1,0,$C2306),"EN",OFFSET(O2306,-$C2306+1,0,$C2306))+SUMIF(OFFSET(S2306,-$C2306+1,0,$C2306),"EN",OFFSET(T2306,-$C2306+1,0,$C2306)))*SummonTypeTable!$Q$2</f>
        <v>320</v>
      </c>
      <c r="J2306" t="str">
        <f ca="1">IF(C2306=1,60*SummonTypeTable!$Q$2-OFFSET(I2306,0,-4),
IF(I2306&lt;&gt;OFFSET(I2306,-1,0),OFFSET(I2306,-1,0)-OFFSET(I2306,0,-4),""))</f>
        <v/>
      </c>
      <c r="K2306" t="str">
        <f ca="1">IF(C2306=1,60*SummonTypeTable!$Q$2/OFFSET(I2306,0,-4),
IF(I2306&lt;&gt;OFFSET(I2306,-1,0),OFFSET(I2306,-1,0)/OFFSET(I2306,0,-4),""))</f>
        <v/>
      </c>
      <c r="L2306" t="str">
        <f t="shared" ca="1" si="435"/>
        <v>it</v>
      </c>
      <c r="M2306" t="s">
        <v>139</v>
      </c>
      <c r="N2306" t="s">
        <v>138</v>
      </c>
      <c r="O2306">
        <v>1</v>
      </c>
      <c r="P2306" t="str">
        <f t="shared" si="425"/>
        <v/>
      </c>
      <c r="Q2306" t="str">
        <f t="shared" ca="1" si="431"/>
        <v>cu</v>
      </c>
      <c r="R2306" t="s">
        <v>81</v>
      </c>
      <c r="S2306" t="s">
        <v>147</v>
      </c>
      <c r="T2306">
        <v>900</v>
      </c>
      <c r="U2306" t="str">
        <f t="shared" ref="U2306:U2369" ca="1" si="436">IF(LEN(L2306)=0,"",L2306)</f>
        <v>it</v>
      </c>
      <c r="V2306" t="str">
        <f t="shared" si="426"/>
        <v>Cash_sSpellGacha</v>
      </c>
      <c r="W2306">
        <f t="shared" si="427"/>
        <v>1</v>
      </c>
      <c r="X2306" t="str">
        <f t="shared" ca="1" si="428"/>
        <v>cu</v>
      </c>
      <c r="Y2306" t="str">
        <f t="shared" si="429"/>
        <v>GO</v>
      </c>
      <c r="Z2306">
        <f t="shared" si="430"/>
        <v>900</v>
      </c>
    </row>
    <row r="2307" spans="1:26">
      <c r="A2307" t="str">
        <f t="shared" si="433"/>
        <v>rt8</v>
      </c>
      <c r="B2307" t="str">
        <f t="shared" si="434"/>
        <v>루틴8</v>
      </c>
      <c r="C2307">
        <v>34</v>
      </c>
      <c r="D2307">
        <v>22</v>
      </c>
      <c r="E2307">
        <f t="shared" ca="1" si="432"/>
        <v>364</v>
      </c>
      <c r="F2307">
        <f ca="1">(60+SUMIF(OFFSET(N2307,-$C2307+1,0,$C2307),"EN",OFFSET(O2307,-$C2307+1,0,$C2307)))*SummonTypeTable!$Q$2</f>
        <v>360</v>
      </c>
      <c r="G2307">
        <f ca="1">IF(C2307=1,60*SummonTypeTable!$Q$2-OFFSET(F2307,0,-1),
IF(F2307&lt;&gt;OFFSET(F2307,-1,0),OFFSET(F2307,-1,0)-OFFSET(F2307,0,-1),""))</f>
        <v>-44</v>
      </c>
      <c r="H2307">
        <f ca="1">IF(C2307=1,60*SummonTypeTable!$Q$2/OFFSET(F2307,0,-1),
IF(F2307&lt;&gt;OFFSET(F2307,-1,0),OFFSET(F2307,-1,0)/OFFSET(F2307,0,-1),""))</f>
        <v>0.87912087912087911</v>
      </c>
      <c r="I2307">
        <f ca="1">(60+SUMIF(OFFSET(N2307,-$C2307+1,0,$C2307),"EN",OFFSET(O2307,-$C2307+1,0,$C2307))+SUMIF(OFFSET(S2307,-$C2307+1,0,$C2307),"EN",OFFSET(T2307,-$C2307+1,0,$C2307)))*SummonTypeTable!$Q$2</f>
        <v>360</v>
      </c>
      <c r="J2307">
        <f ca="1">IF(C2307=1,60*SummonTypeTable!$Q$2-OFFSET(I2307,0,-4),
IF(I2307&lt;&gt;OFFSET(I2307,-1,0),OFFSET(I2307,-1,0)-OFFSET(I2307,0,-4),""))</f>
        <v>-44</v>
      </c>
      <c r="K2307">
        <f ca="1">IF(C2307=1,60*SummonTypeTable!$Q$2/OFFSET(I2307,0,-4),
IF(I2307&lt;&gt;OFFSET(I2307,-1,0),OFFSET(I2307,-1,0)/OFFSET(I2307,0,-4),""))</f>
        <v>0.87912087912087911</v>
      </c>
      <c r="L2307" t="str">
        <f t="shared" ca="1" si="435"/>
        <v>cu</v>
      </c>
      <c r="M2307" t="s">
        <v>81</v>
      </c>
      <c r="N2307" t="s">
        <v>146</v>
      </c>
      <c r="O2307">
        <v>60</v>
      </c>
      <c r="P2307" t="str">
        <f t="shared" si="425"/>
        <v>에너지너무많음</v>
      </c>
      <c r="Q2307" t="str">
        <f t="shared" ca="1" si="431"/>
        <v>cu</v>
      </c>
      <c r="R2307" t="s">
        <v>81</v>
      </c>
      <c r="S2307" t="s">
        <v>147</v>
      </c>
      <c r="T2307">
        <v>925</v>
      </c>
      <c r="U2307" t="str">
        <f t="shared" ca="1" si="436"/>
        <v>cu</v>
      </c>
      <c r="V2307" t="str">
        <f t="shared" si="426"/>
        <v>EN</v>
      </c>
      <c r="W2307">
        <f t="shared" si="427"/>
        <v>60</v>
      </c>
      <c r="X2307" t="str">
        <f t="shared" ca="1" si="428"/>
        <v>cu</v>
      </c>
      <c r="Y2307" t="str">
        <f t="shared" si="429"/>
        <v>GO</v>
      </c>
      <c r="Z2307">
        <f t="shared" si="430"/>
        <v>925</v>
      </c>
    </row>
    <row r="2308" spans="1:26">
      <c r="A2308" t="str">
        <f t="shared" si="433"/>
        <v>rt8</v>
      </c>
      <c r="B2308" t="str">
        <f t="shared" si="434"/>
        <v>루틴8</v>
      </c>
      <c r="C2308">
        <v>35</v>
      </c>
      <c r="D2308">
        <v>39</v>
      </c>
      <c r="E2308">
        <f t="shared" ca="1" si="432"/>
        <v>403</v>
      </c>
      <c r="F2308">
        <f ca="1">(60+SUMIF(OFFSET(N2308,-$C2308+1,0,$C2308),"EN",OFFSET(O2308,-$C2308+1,0,$C2308)))*SummonTypeTable!$Q$2</f>
        <v>360</v>
      </c>
      <c r="G2308" t="str">
        <f ca="1">IF(C2308=1,60*SummonTypeTable!$Q$2-OFFSET(F2308,0,-1),
IF(F2308&lt;&gt;OFFSET(F2308,-1,0),OFFSET(F2308,-1,0)-OFFSET(F2308,0,-1),""))</f>
        <v/>
      </c>
      <c r="H2308" t="str">
        <f ca="1">IF(C2308=1,60*SummonTypeTable!$Q$2/OFFSET(F2308,0,-1),
IF(F2308&lt;&gt;OFFSET(F2308,-1,0),OFFSET(F2308,-1,0)/OFFSET(F2308,0,-1),""))</f>
        <v/>
      </c>
      <c r="I2308">
        <f ca="1">(60+SUMIF(OFFSET(N2308,-$C2308+1,0,$C2308),"EN",OFFSET(O2308,-$C2308+1,0,$C2308))+SUMIF(OFFSET(S2308,-$C2308+1,0,$C2308),"EN",OFFSET(T2308,-$C2308+1,0,$C2308)))*SummonTypeTable!$Q$2</f>
        <v>360</v>
      </c>
      <c r="J2308" t="str">
        <f ca="1">IF(C2308=1,60*SummonTypeTable!$Q$2-OFFSET(I2308,0,-4),
IF(I2308&lt;&gt;OFFSET(I2308,-1,0),OFFSET(I2308,-1,0)-OFFSET(I2308,0,-4),""))</f>
        <v/>
      </c>
      <c r="K2308" t="str">
        <f ca="1">IF(C2308=1,60*SummonTypeTable!$Q$2/OFFSET(I2308,0,-4),
IF(I2308&lt;&gt;OFFSET(I2308,-1,0),OFFSET(I2308,-1,0)/OFFSET(I2308,0,-4),""))</f>
        <v/>
      </c>
      <c r="L2308" t="str">
        <f t="shared" ca="1" si="435"/>
        <v>cu</v>
      </c>
      <c r="M2308" t="s">
        <v>81</v>
      </c>
      <c r="N2308" t="s">
        <v>147</v>
      </c>
      <c r="O2308">
        <v>1900</v>
      </c>
      <c r="P2308" t="str">
        <f t="shared" si="425"/>
        <v/>
      </c>
      <c r="Q2308" t="str">
        <f t="shared" ca="1" si="431"/>
        <v>cu</v>
      </c>
      <c r="R2308" t="s">
        <v>81</v>
      </c>
      <c r="S2308" t="s">
        <v>147</v>
      </c>
      <c r="T2308">
        <v>950</v>
      </c>
      <c r="U2308" t="str">
        <f t="shared" ca="1" si="436"/>
        <v>cu</v>
      </c>
      <c r="V2308" t="str">
        <f t="shared" si="426"/>
        <v>GO</v>
      </c>
      <c r="W2308">
        <f t="shared" si="427"/>
        <v>1900</v>
      </c>
      <c r="X2308" t="str">
        <f t="shared" ca="1" si="428"/>
        <v>cu</v>
      </c>
      <c r="Y2308" t="str">
        <f t="shared" si="429"/>
        <v>GO</v>
      </c>
      <c r="Z2308">
        <f t="shared" si="430"/>
        <v>950</v>
      </c>
    </row>
    <row r="2309" spans="1:26">
      <c r="A2309" t="str">
        <f t="shared" si="433"/>
        <v>rt8</v>
      </c>
      <c r="B2309" t="str">
        <f t="shared" si="434"/>
        <v>루틴8</v>
      </c>
      <c r="C2309">
        <v>36</v>
      </c>
      <c r="D2309">
        <v>12</v>
      </c>
      <c r="E2309">
        <f t="shared" ca="1" si="432"/>
        <v>415</v>
      </c>
      <c r="F2309">
        <f ca="1">(60+SUMIF(OFFSET(N2309,-$C2309+1,0,$C2309),"EN",OFFSET(O2309,-$C2309+1,0,$C2309)))*SummonTypeTable!$Q$2</f>
        <v>360</v>
      </c>
      <c r="G2309" t="str">
        <f ca="1">IF(C2309=1,60*SummonTypeTable!$Q$2-OFFSET(F2309,0,-1),
IF(F2309&lt;&gt;OFFSET(F2309,-1,0),OFFSET(F2309,-1,0)-OFFSET(F2309,0,-1),""))</f>
        <v/>
      </c>
      <c r="H2309" t="str">
        <f ca="1">IF(C2309=1,60*SummonTypeTable!$Q$2/OFFSET(F2309,0,-1),
IF(F2309&lt;&gt;OFFSET(F2309,-1,0),OFFSET(F2309,-1,0)/OFFSET(F2309,0,-1),""))</f>
        <v/>
      </c>
      <c r="I2309">
        <f ca="1">(60+SUMIF(OFFSET(N2309,-$C2309+1,0,$C2309),"EN",OFFSET(O2309,-$C2309+1,0,$C2309))+SUMIF(OFFSET(S2309,-$C2309+1,0,$C2309),"EN",OFFSET(T2309,-$C2309+1,0,$C2309)))*SummonTypeTable!$Q$2</f>
        <v>360</v>
      </c>
      <c r="J2309" t="str">
        <f ca="1">IF(C2309=1,60*SummonTypeTable!$Q$2-OFFSET(I2309,0,-4),
IF(I2309&lt;&gt;OFFSET(I2309,-1,0),OFFSET(I2309,-1,0)-OFFSET(I2309,0,-4),""))</f>
        <v/>
      </c>
      <c r="K2309" t="str">
        <f ca="1">IF(C2309=1,60*SummonTypeTable!$Q$2/OFFSET(I2309,0,-4),
IF(I2309&lt;&gt;OFFSET(I2309,-1,0),OFFSET(I2309,-1,0)/OFFSET(I2309,0,-4),""))</f>
        <v/>
      </c>
      <c r="L2309" t="str">
        <f t="shared" ca="1" si="435"/>
        <v>it</v>
      </c>
      <c r="M2309" t="s">
        <v>139</v>
      </c>
      <c r="N2309" t="s">
        <v>138</v>
      </c>
      <c r="O2309">
        <v>2</v>
      </c>
      <c r="P2309" t="str">
        <f t="shared" si="425"/>
        <v/>
      </c>
      <c r="Q2309" t="str">
        <f t="shared" ca="1" si="431"/>
        <v>cu</v>
      </c>
      <c r="R2309" t="s">
        <v>81</v>
      </c>
      <c r="S2309" t="s">
        <v>147</v>
      </c>
      <c r="T2309">
        <v>975</v>
      </c>
      <c r="U2309" t="str">
        <f t="shared" ca="1" si="436"/>
        <v>it</v>
      </c>
      <c r="V2309" t="str">
        <f t="shared" si="426"/>
        <v>Cash_sSpellGacha</v>
      </c>
      <c r="W2309">
        <f t="shared" si="427"/>
        <v>2</v>
      </c>
      <c r="X2309" t="str">
        <f t="shared" ca="1" si="428"/>
        <v>cu</v>
      </c>
      <c r="Y2309" t="str">
        <f t="shared" si="429"/>
        <v>GO</v>
      </c>
      <c r="Z2309">
        <f t="shared" si="430"/>
        <v>975</v>
      </c>
    </row>
    <row r="2310" spans="1:26">
      <c r="A2310" t="str">
        <f t="shared" si="433"/>
        <v>rt8</v>
      </c>
      <c r="B2310" t="str">
        <f t="shared" si="434"/>
        <v>루틴8</v>
      </c>
      <c r="C2310">
        <v>37</v>
      </c>
      <c r="D2310">
        <v>17</v>
      </c>
      <c r="E2310">
        <f t="shared" ca="1" si="432"/>
        <v>432</v>
      </c>
      <c r="F2310">
        <f ca="1">(60+SUMIF(OFFSET(N2310,-$C2310+1,0,$C2310),"EN",OFFSET(O2310,-$C2310+1,0,$C2310)))*SummonTypeTable!$Q$2</f>
        <v>406.66666666666663</v>
      </c>
      <c r="G2310">
        <f ca="1">IF(C2310=1,60*SummonTypeTable!$Q$2-OFFSET(F2310,0,-1),
IF(F2310&lt;&gt;OFFSET(F2310,-1,0),OFFSET(F2310,-1,0)-OFFSET(F2310,0,-1),""))</f>
        <v>-72</v>
      </c>
      <c r="H2310">
        <f ca="1">IF(C2310=1,60*SummonTypeTable!$Q$2/OFFSET(F2310,0,-1),
IF(F2310&lt;&gt;OFFSET(F2310,-1,0),OFFSET(F2310,-1,0)/OFFSET(F2310,0,-1),""))</f>
        <v>0.83333333333333337</v>
      </c>
      <c r="I2310">
        <f ca="1">(60+SUMIF(OFFSET(N2310,-$C2310+1,0,$C2310),"EN",OFFSET(O2310,-$C2310+1,0,$C2310))+SUMIF(OFFSET(S2310,-$C2310+1,0,$C2310),"EN",OFFSET(T2310,-$C2310+1,0,$C2310)))*SummonTypeTable!$Q$2</f>
        <v>406.66666666666663</v>
      </c>
      <c r="J2310">
        <f ca="1">IF(C2310=1,60*SummonTypeTable!$Q$2-OFFSET(I2310,0,-4),
IF(I2310&lt;&gt;OFFSET(I2310,-1,0),OFFSET(I2310,-1,0)-OFFSET(I2310,0,-4),""))</f>
        <v>-72</v>
      </c>
      <c r="K2310">
        <f ca="1">IF(C2310=1,60*SummonTypeTable!$Q$2/OFFSET(I2310,0,-4),
IF(I2310&lt;&gt;OFFSET(I2310,-1,0),OFFSET(I2310,-1,0)/OFFSET(I2310,0,-4),""))</f>
        <v>0.83333333333333337</v>
      </c>
      <c r="L2310" t="str">
        <f t="shared" ca="1" si="435"/>
        <v>cu</v>
      </c>
      <c r="M2310" t="s">
        <v>81</v>
      </c>
      <c r="N2310" t="s">
        <v>146</v>
      </c>
      <c r="O2310">
        <v>70</v>
      </c>
      <c r="P2310" t="str">
        <f t="shared" si="425"/>
        <v>에너지너무많음</v>
      </c>
      <c r="Q2310" t="str">
        <f t="shared" ca="1" si="431"/>
        <v>cu</v>
      </c>
      <c r="R2310" t="s">
        <v>81</v>
      </c>
      <c r="S2310" t="s">
        <v>147</v>
      </c>
      <c r="T2310">
        <v>1000</v>
      </c>
      <c r="U2310" t="str">
        <f t="shared" ca="1" si="436"/>
        <v>cu</v>
      </c>
      <c r="V2310" t="str">
        <f t="shared" si="426"/>
        <v>EN</v>
      </c>
      <c r="W2310">
        <f t="shared" si="427"/>
        <v>70</v>
      </c>
      <c r="X2310" t="str">
        <f t="shared" ca="1" si="428"/>
        <v>cu</v>
      </c>
      <c r="Y2310" t="str">
        <f t="shared" si="429"/>
        <v>GO</v>
      </c>
      <c r="Z2310">
        <f t="shared" si="430"/>
        <v>1000</v>
      </c>
    </row>
    <row r="2311" spans="1:26">
      <c r="A2311" t="str">
        <f t="shared" si="433"/>
        <v>rt8</v>
      </c>
      <c r="B2311" t="str">
        <f t="shared" si="434"/>
        <v>루틴8</v>
      </c>
      <c r="C2311">
        <v>38</v>
      </c>
      <c r="D2311">
        <v>22</v>
      </c>
      <c r="E2311">
        <f t="shared" ca="1" si="432"/>
        <v>454</v>
      </c>
      <c r="F2311">
        <f ca="1">(60+SUMIF(OFFSET(N2311,-$C2311+1,0,$C2311),"EN",OFFSET(O2311,-$C2311+1,0,$C2311)))*SummonTypeTable!$Q$2</f>
        <v>406.66666666666663</v>
      </c>
      <c r="G2311" t="str">
        <f ca="1">IF(C2311=1,60*SummonTypeTable!$Q$2-OFFSET(F2311,0,-1),
IF(F2311&lt;&gt;OFFSET(F2311,-1,0),OFFSET(F2311,-1,0)-OFFSET(F2311,0,-1),""))</f>
        <v/>
      </c>
      <c r="H2311" t="str">
        <f ca="1">IF(C2311=1,60*SummonTypeTable!$Q$2/OFFSET(F2311,0,-1),
IF(F2311&lt;&gt;OFFSET(F2311,-1,0),OFFSET(F2311,-1,0)/OFFSET(F2311,0,-1),""))</f>
        <v/>
      </c>
      <c r="I2311">
        <f ca="1">(60+SUMIF(OFFSET(N2311,-$C2311+1,0,$C2311),"EN",OFFSET(O2311,-$C2311+1,0,$C2311))+SUMIF(OFFSET(S2311,-$C2311+1,0,$C2311),"EN",OFFSET(T2311,-$C2311+1,0,$C2311)))*SummonTypeTable!$Q$2</f>
        <v>406.66666666666663</v>
      </c>
      <c r="J2311" t="str">
        <f ca="1">IF(C2311=1,60*SummonTypeTable!$Q$2-OFFSET(I2311,0,-4),
IF(I2311&lt;&gt;OFFSET(I2311,-1,0),OFFSET(I2311,-1,0)-OFFSET(I2311,0,-4),""))</f>
        <v/>
      </c>
      <c r="K2311" t="str">
        <f ca="1">IF(C2311=1,60*SummonTypeTable!$Q$2/OFFSET(I2311,0,-4),
IF(I2311&lt;&gt;OFFSET(I2311,-1,0),OFFSET(I2311,-1,0)/OFFSET(I2311,0,-4),""))</f>
        <v/>
      </c>
      <c r="L2311" t="str">
        <f t="shared" ca="1" si="435"/>
        <v>cu</v>
      </c>
      <c r="M2311" t="s">
        <v>81</v>
      </c>
      <c r="N2311" t="s">
        <v>147</v>
      </c>
      <c r="O2311">
        <v>2050</v>
      </c>
      <c r="P2311" t="str">
        <f t="shared" si="425"/>
        <v/>
      </c>
      <c r="Q2311" t="str">
        <f t="shared" ca="1" si="431"/>
        <v>cu</v>
      </c>
      <c r="R2311" t="s">
        <v>81</v>
      </c>
      <c r="S2311" t="s">
        <v>147</v>
      </c>
      <c r="T2311">
        <v>1025</v>
      </c>
      <c r="U2311" t="str">
        <f t="shared" ca="1" si="436"/>
        <v>cu</v>
      </c>
      <c r="V2311" t="str">
        <f t="shared" si="426"/>
        <v>GO</v>
      </c>
      <c r="W2311">
        <f t="shared" si="427"/>
        <v>2050</v>
      </c>
      <c r="X2311" t="str">
        <f t="shared" ca="1" si="428"/>
        <v>cu</v>
      </c>
      <c r="Y2311" t="str">
        <f t="shared" si="429"/>
        <v>GO</v>
      </c>
      <c r="Z2311">
        <f t="shared" si="430"/>
        <v>1025</v>
      </c>
    </row>
    <row r="2312" spans="1:26">
      <c r="A2312" t="str">
        <f t="shared" si="433"/>
        <v>rt8</v>
      </c>
      <c r="B2312" t="str">
        <f t="shared" si="434"/>
        <v>루틴8</v>
      </c>
      <c r="C2312">
        <v>39</v>
      </c>
      <c r="D2312">
        <v>5</v>
      </c>
      <c r="E2312">
        <f t="shared" ca="1" si="432"/>
        <v>459</v>
      </c>
      <c r="F2312">
        <f ca="1">(60+SUMIF(OFFSET(N2312,-$C2312+1,0,$C2312),"EN",OFFSET(O2312,-$C2312+1,0,$C2312)))*SummonTypeTable!$Q$2</f>
        <v>406.66666666666663</v>
      </c>
      <c r="G2312" t="str">
        <f ca="1">IF(C2312=1,60*SummonTypeTable!$Q$2-OFFSET(F2312,0,-1),
IF(F2312&lt;&gt;OFFSET(F2312,-1,0),OFFSET(F2312,-1,0)-OFFSET(F2312,0,-1),""))</f>
        <v/>
      </c>
      <c r="H2312" t="str">
        <f ca="1">IF(C2312=1,60*SummonTypeTable!$Q$2/OFFSET(F2312,0,-1),
IF(F2312&lt;&gt;OFFSET(F2312,-1,0),OFFSET(F2312,-1,0)/OFFSET(F2312,0,-1),""))</f>
        <v/>
      </c>
      <c r="I2312">
        <f ca="1">(60+SUMIF(OFFSET(N2312,-$C2312+1,0,$C2312),"EN",OFFSET(O2312,-$C2312+1,0,$C2312))+SUMIF(OFFSET(S2312,-$C2312+1,0,$C2312),"EN",OFFSET(T2312,-$C2312+1,0,$C2312)))*SummonTypeTable!$Q$2</f>
        <v>406.66666666666663</v>
      </c>
      <c r="J2312" t="str">
        <f ca="1">IF(C2312=1,60*SummonTypeTable!$Q$2-OFFSET(I2312,0,-4),
IF(I2312&lt;&gt;OFFSET(I2312,-1,0),OFFSET(I2312,-1,0)-OFFSET(I2312,0,-4),""))</f>
        <v/>
      </c>
      <c r="K2312" t="str">
        <f ca="1">IF(C2312=1,60*SummonTypeTable!$Q$2/OFFSET(I2312,0,-4),
IF(I2312&lt;&gt;OFFSET(I2312,-1,0),OFFSET(I2312,-1,0)/OFFSET(I2312,0,-4),""))</f>
        <v/>
      </c>
      <c r="L2312" t="str">
        <f t="shared" ca="1" si="435"/>
        <v>it</v>
      </c>
      <c r="M2312" t="s">
        <v>139</v>
      </c>
      <c r="N2312" t="s">
        <v>138</v>
      </c>
      <c r="O2312">
        <v>1</v>
      </c>
      <c r="P2312" t="str">
        <f t="shared" si="425"/>
        <v/>
      </c>
      <c r="Q2312" t="str">
        <f t="shared" ca="1" si="431"/>
        <v>cu</v>
      </c>
      <c r="R2312" t="s">
        <v>81</v>
      </c>
      <c r="S2312" t="s">
        <v>147</v>
      </c>
      <c r="T2312">
        <v>1050</v>
      </c>
      <c r="U2312" t="str">
        <f t="shared" ca="1" si="436"/>
        <v>it</v>
      </c>
      <c r="V2312" t="str">
        <f t="shared" si="426"/>
        <v>Cash_sSpellGacha</v>
      </c>
      <c r="W2312">
        <f t="shared" si="427"/>
        <v>1</v>
      </c>
      <c r="X2312" t="str">
        <f t="shared" ca="1" si="428"/>
        <v>cu</v>
      </c>
      <c r="Y2312" t="str">
        <f t="shared" si="429"/>
        <v>GO</v>
      </c>
      <c r="Z2312">
        <f t="shared" si="430"/>
        <v>1050</v>
      </c>
    </row>
    <row r="2313" spans="1:26">
      <c r="A2313" t="str">
        <f t="shared" si="433"/>
        <v>rt8</v>
      </c>
      <c r="B2313" t="str">
        <f t="shared" si="434"/>
        <v>루틴8</v>
      </c>
      <c r="C2313">
        <v>40</v>
      </c>
      <c r="D2313">
        <v>18</v>
      </c>
      <c r="E2313">
        <f t="shared" ca="1" si="432"/>
        <v>477</v>
      </c>
      <c r="F2313">
        <f ca="1">(60+SUMIF(OFFSET(N2313,-$C2313+1,0,$C2313),"EN",OFFSET(O2313,-$C2313+1,0,$C2313)))*SummonTypeTable!$Q$2</f>
        <v>406.66666666666663</v>
      </c>
      <c r="G2313" t="str">
        <f ca="1">IF(C2313=1,60*SummonTypeTable!$Q$2-OFFSET(F2313,0,-1),
IF(F2313&lt;&gt;OFFSET(F2313,-1,0),OFFSET(F2313,-1,0)-OFFSET(F2313,0,-1),""))</f>
        <v/>
      </c>
      <c r="H2313" t="str">
        <f ca="1">IF(C2313=1,60*SummonTypeTable!$Q$2/OFFSET(F2313,0,-1),
IF(F2313&lt;&gt;OFFSET(F2313,-1,0),OFFSET(F2313,-1,0)/OFFSET(F2313,0,-1),""))</f>
        <v/>
      </c>
      <c r="I2313">
        <f ca="1">(60+SUMIF(OFFSET(N2313,-$C2313+1,0,$C2313),"EN",OFFSET(O2313,-$C2313+1,0,$C2313))+SUMIF(OFFSET(S2313,-$C2313+1,0,$C2313),"EN",OFFSET(T2313,-$C2313+1,0,$C2313)))*SummonTypeTable!$Q$2</f>
        <v>406.66666666666663</v>
      </c>
      <c r="J2313" t="str">
        <f ca="1">IF(C2313=1,60*SummonTypeTable!$Q$2-OFFSET(I2313,0,-4),
IF(I2313&lt;&gt;OFFSET(I2313,-1,0),OFFSET(I2313,-1,0)-OFFSET(I2313,0,-4),""))</f>
        <v/>
      </c>
      <c r="K2313" t="str">
        <f ca="1">IF(C2313=1,60*SummonTypeTable!$Q$2/OFFSET(I2313,0,-4),
IF(I2313&lt;&gt;OFFSET(I2313,-1,0),OFFSET(I2313,-1,0)/OFFSET(I2313,0,-4),""))</f>
        <v/>
      </c>
      <c r="L2313" t="str">
        <f t="shared" ca="1" si="435"/>
        <v>cu</v>
      </c>
      <c r="M2313" t="s">
        <v>81</v>
      </c>
      <c r="N2313" t="s">
        <v>147</v>
      </c>
      <c r="O2313">
        <v>2150</v>
      </c>
      <c r="P2313" t="str">
        <f t="shared" si="425"/>
        <v/>
      </c>
      <c r="Q2313" t="str">
        <f t="shared" ca="1" si="431"/>
        <v>cu</v>
      </c>
      <c r="R2313" t="s">
        <v>81</v>
      </c>
      <c r="S2313" t="s">
        <v>147</v>
      </c>
      <c r="T2313">
        <v>1075</v>
      </c>
      <c r="U2313" t="str">
        <f t="shared" ca="1" si="436"/>
        <v>cu</v>
      </c>
      <c r="V2313" t="str">
        <f t="shared" si="426"/>
        <v>GO</v>
      </c>
      <c r="W2313">
        <f t="shared" si="427"/>
        <v>2150</v>
      </c>
      <c r="X2313" t="str">
        <f t="shared" ca="1" si="428"/>
        <v>cu</v>
      </c>
      <c r="Y2313" t="str">
        <f t="shared" si="429"/>
        <v>GO</v>
      </c>
      <c r="Z2313">
        <f t="shared" si="430"/>
        <v>1075</v>
      </c>
    </row>
    <row r="2314" spans="1:26">
      <c r="A2314" t="str">
        <f t="shared" si="433"/>
        <v>rt8</v>
      </c>
      <c r="B2314" t="str">
        <f t="shared" si="434"/>
        <v>루틴8</v>
      </c>
      <c r="C2314">
        <v>41</v>
      </c>
      <c r="D2314">
        <v>31</v>
      </c>
      <c r="E2314">
        <f t="shared" ca="1" si="432"/>
        <v>508</v>
      </c>
      <c r="F2314">
        <f ca="1">(60+SUMIF(OFFSET(N2314,-$C2314+1,0,$C2314),"EN",OFFSET(O2314,-$C2314+1,0,$C2314)))*SummonTypeTable!$Q$2</f>
        <v>460</v>
      </c>
      <c r="G2314">
        <f ca="1">IF(C2314=1,60*SummonTypeTable!$Q$2-OFFSET(F2314,0,-1),
IF(F2314&lt;&gt;OFFSET(F2314,-1,0),OFFSET(F2314,-1,0)-OFFSET(F2314,0,-1),""))</f>
        <v>-101.33333333333337</v>
      </c>
      <c r="H2314">
        <f ca="1">IF(C2314=1,60*SummonTypeTable!$Q$2/OFFSET(F2314,0,-1),
IF(F2314&lt;&gt;OFFSET(F2314,-1,0),OFFSET(F2314,-1,0)/OFFSET(F2314,0,-1),""))</f>
        <v>0.80052493438320205</v>
      </c>
      <c r="I2314">
        <f ca="1">(60+SUMIF(OFFSET(N2314,-$C2314+1,0,$C2314),"EN",OFFSET(O2314,-$C2314+1,0,$C2314))+SUMIF(OFFSET(S2314,-$C2314+1,0,$C2314),"EN",OFFSET(T2314,-$C2314+1,0,$C2314)))*SummonTypeTable!$Q$2</f>
        <v>460</v>
      </c>
      <c r="J2314">
        <f ca="1">IF(C2314=1,60*SummonTypeTable!$Q$2-OFFSET(I2314,0,-4),
IF(I2314&lt;&gt;OFFSET(I2314,-1,0),OFFSET(I2314,-1,0)-OFFSET(I2314,0,-4),""))</f>
        <v>-101.33333333333337</v>
      </c>
      <c r="K2314">
        <f ca="1">IF(C2314=1,60*SummonTypeTable!$Q$2/OFFSET(I2314,0,-4),
IF(I2314&lt;&gt;OFFSET(I2314,-1,0),OFFSET(I2314,-1,0)/OFFSET(I2314,0,-4),""))</f>
        <v>0.80052493438320205</v>
      </c>
      <c r="L2314" t="str">
        <f t="shared" ca="1" si="435"/>
        <v>cu</v>
      </c>
      <c r="M2314" t="s">
        <v>81</v>
      </c>
      <c r="N2314" t="s">
        <v>146</v>
      </c>
      <c r="O2314">
        <v>80</v>
      </c>
      <c r="P2314" t="str">
        <f t="shared" si="425"/>
        <v>에너지너무많음</v>
      </c>
      <c r="Q2314" t="str">
        <f t="shared" ca="1" si="431"/>
        <v>cu</v>
      </c>
      <c r="R2314" t="s">
        <v>81</v>
      </c>
      <c r="S2314" t="s">
        <v>147</v>
      </c>
      <c r="T2314">
        <v>1100</v>
      </c>
      <c r="U2314" t="str">
        <f t="shared" ca="1" si="436"/>
        <v>cu</v>
      </c>
      <c r="V2314" t="str">
        <f t="shared" si="426"/>
        <v>EN</v>
      </c>
      <c r="W2314">
        <f t="shared" si="427"/>
        <v>80</v>
      </c>
      <c r="X2314" t="str">
        <f t="shared" ca="1" si="428"/>
        <v>cu</v>
      </c>
      <c r="Y2314" t="str">
        <f t="shared" si="429"/>
        <v>GO</v>
      </c>
      <c r="Z2314">
        <f t="shared" si="430"/>
        <v>1100</v>
      </c>
    </row>
    <row r="2315" spans="1:26">
      <c r="A2315" t="str">
        <f t="shared" si="433"/>
        <v>rt8</v>
      </c>
      <c r="B2315" t="str">
        <f t="shared" si="434"/>
        <v>루틴8</v>
      </c>
      <c r="C2315">
        <v>42</v>
      </c>
      <c r="D2315">
        <v>38</v>
      </c>
      <c r="E2315">
        <f t="shared" ca="1" si="432"/>
        <v>546</v>
      </c>
      <c r="F2315">
        <f ca="1">(60+SUMIF(OFFSET(N2315,-$C2315+1,0,$C2315),"EN",OFFSET(O2315,-$C2315+1,0,$C2315)))*SummonTypeTable!$Q$2</f>
        <v>460</v>
      </c>
      <c r="G2315" t="str">
        <f ca="1">IF(C2315=1,60*SummonTypeTable!$Q$2-OFFSET(F2315,0,-1),
IF(F2315&lt;&gt;OFFSET(F2315,-1,0),OFFSET(F2315,-1,0)-OFFSET(F2315,0,-1),""))</f>
        <v/>
      </c>
      <c r="H2315" t="str">
        <f ca="1">IF(C2315=1,60*SummonTypeTable!$Q$2/OFFSET(F2315,0,-1),
IF(F2315&lt;&gt;OFFSET(F2315,-1,0),OFFSET(F2315,-1,0)/OFFSET(F2315,0,-1),""))</f>
        <v/>
      </c>
      <c r="I2315">
        <f ca="1">(60+SUMIF(OFFSET(N2315,-$C2315+1,0,$C2315),"EN",OFFSET(O2315,-$C2315+1,0,$C2315))+SUMIF(OFFSET(S2315,-$C2315+1,0,$C2315),"EN",OFFSET(T2315,-$C2315+1,0,$C2315)))*SummonTypeTable!$Q$2</f>
        <v>460</v>
      </c>
      <c r="J2315" t="str">
        <f ca="1">IF(C2315=1,60*SummonTypeTable!$Q$2-OFFSET(I2315,0,-4),
IF(I2315&lt;&gt;OFFSET(I2315,-1,0),OFFSET(I2315,-1,0)-OFFSET(I2315,0,-4),""))</f>
        <v/>
      </c>
      <c r="K2315" t="str">
        <f ca="1">IF(C2315=1,60*SummonTypeTable!$Q$2/OFFSET(I2315,0,-4),
IF(I2315&lt;&gt;OFFSET(I2315,-1,0),OFFSET(I2315,-1,0)/OFFSET(I2315,0,-4),""))</f>
        <v/>
      </c>
      <c r="L2315" t="str">
        <f t="shared" ca="1" si="435"/>
        <v>cu</v>
      </c>
      <c r="M2315" t="s">
        <v>81</v>
      </c>
      <c r="N2315" t="s">
        <v>147</v>
      </c>
      <c r="O2315">
        <v>2250</v>
      </c>
      <c r="P2315" t="str">
        <f t="shared" si="425"/>
        <v/>
      </c>
      <c r="Q2315" t="str">
        <f t="shared" ca="1" si="431"/>
        <v>cu</v>
      </c>
      <c r="R2315" t="s">
        <v>81</v>
      </c>
      <c r="S2315" t="s">
        <v>147</v>
      </c>
      <c r="T2315">
        <v>1125</v>
      </c>
      <c r="U2315" t="str">
        <f t="shared" ca="1" si="436"/>
        <v>cu</v>
      </c>
      <c r="V2315" t="str">
        <f t="shared" si="426"/>
        <v>GO</v>
      </c>
      <c r="W2315">
        <f t="shared" si="427"/>
        <v>2250</v>
      </c>
      <c r="X2315" t="str">
        <f t="shared" ca="1" si="428"/>
        <v>cu</v>
      </c>
      <c r="Y2315" t="str">
        <f t="shared" si="429"/>
        <v>GO</v>
      </c>
      <c r="Z2315">
        <f t="shared" si="430"/>
        <v>1125</v>
      </c>
    </row>
    <row r="2316" spans="1:26">
      <c r="A2316" t="str">
        <f t="shared" si="433"/>
        <v>rt8</v>
      </c>
      <c r="B2316" t="str">
        <f t="shared" si="434"/>
        <v>루틴8</v>
      </c>
      <c r="C2316">
        <v>43</v>
      </c>
      <c r="D2316">
        <v>4</v>
      </c>
      <c r="E2316">
        <f t="shared" ca="1" si="432"/>
        <v>550</v>
      </c>
      <c r="F2316">
        <f ca="1">(60+SUMIF(OFFSET(N2316,-$C2316+1,0,$C2316),"EN",OFFSET(O2316,-$C2316+1,0,$C2316)))*SummonTypeTable!$Q$2</f>
        <v>460</v>
      </c>
      <c r="G2316" t="str">
        <f ca="1">IF(C2316=1,60*SummonTypeTable!$Q$2-OFFSET(F2316,0,-1),
IF(F2316&lt;&gt;OFFSET(F2316,-1,0),OFFSET(F2316,-1,0)-OFFSET(F2316,0,-1),""))</f>
        <v/>
      </c>
      <c r="H2316" t="str">
        <f ca="1">IF(C2316=1,60*SummonTypeTable!$Q$2/OFFSET(F2316,0,-1),
IF(F2316&lt;&gt;OFFSET(F2316,-1,0),OFFSET(F2316,-1,0)/OFFSET(F2316,0,-1),""))</f>
        <v/>
      </c>
      <c r="I2316">
        <f ca="1">(60+SUMIF(OFFSET(N2316,-$C2316+1,0,$C2316),"EN",OFFSET(O2316,-$C2316+1,0,$C2316))+SUMIF(OFFSET(S2316,-$C2316+1,0,$C2316),"EN",OFFSET(T2316,-$C2316+1,0,$C2316)))*SummonTypeTable!$Q$2</f>
        <v>460</v>
      </c>
      <c r="J2316" t="str">
        <f ca="1">IF(C2316=1,60*SummonTypeTable!$Q$2-OFFSET(I2316,0,-4),
IF(I2316&lt;&gt;OFFSET(I2316,-1,0),OFFSET(I2316,-1,0)-OFFSET(I2316,0,-4),""))</f>
        <v/>
      </c>
      <c r="K2316" t="str">
        <f ca="1">IF(C2316=1,60*SummonTypeTable!$Q$2/OFFSET(I2316,0,-4),
IF(I2316&lt;&gt;OFFSET(I2316,-1,0),OFFSET(I2316,-1,0)/OFFSET(I2316,0,-4),""))</f>
        <v/>
      </c>
      <c r="L2316" t="str">
        <f t="shared" ca="1" si="435"/>
        <v>it</v>
      </c>
      <c r="M2316" t="s">
        <v>139</v>
      </c>
      <c r="N2316" t="s">
        <v>138</v>
      </c>
      <c r="O2316">
        <v>1</v>
      </c>
      <c r="P2316" t="str">
        <f t="shared" ref="P2316:P2379" si="437">IF(M2316="장비1상자",
  IF(OR(N2316&gt;3,O2316&gt;5),"장비이상",""),
IF(N2316="GO",
  IF(O2316&lt;100,"골드이상",""),
IF(N2316="EN",
  IF(O2316&gt;29,"에너지너무많음",
  IF(O2316&gt;9,"에너지다소많음","")),"")))</f>
        <v/>
      </c>
      <c r="Q2316" t="str">
        <f t="shared" ca="1" si="431"/>
        <v>cu</v>
      </c>
      <c r="R2316" t="s">
        <v>81</v>
      </c>
      <c r="S2316" t="s">
        <v>147</v>
      </c>
      <c r="T2316">
        <v>1150</v>
      </c>
      <c r="U2316" t="str">
        <f t="shared" ca="1" si="436"/>
        <v>it</v>
      </c>
      <c r="V2316" t="str">
        <f t="shared" ref="V2316:V2379" si="438">IF(LEN(N2316)=0,"",N2316)</f>
        <v>Cash_sSpellGacha</v>
      </c>
      <c r="W2316">
        <f t="shared" ref="W2316:W2379" si="439">IF(LEN(O2316)=0,"",O2316)</f>
        <v>1</v>
      </c>
      <c r="X2316" t="str">
        <f t="shared" ref="X2316:X2379" ca="1" si="440">IF(LEN(Q2316)=0,"",Q2316)</f>
        <v>cu</v>
      </c>
      <c r="Y2316" t="str">
        <f t="shared" ref="Y2316:Y2379" si="441">IF(LEN(S2316)=0,"",S2316)</f>
        <v>GO</v>
      </c>
      <c r="Z2316">
        <f t="shared" ref="Z2316:Z2379" si="442">IF(LEN(T2316)=0,"",T2316)</f>
        <v>1150</v>
      </c>
    </row>
    <row r="2317" spans="1:26">
      <c r="A2317" t="str">
        <f t="shared" si="433"/>
        <v>rt8</v>
      </c>
      <c r="B2317" t="str">
        <f t="shared" si="434"/>
        <v>루틴8</v>
      </c>
      <c r="C2317">
        <v>44</v>
      </c>
      <c r="D2317">
        <v>42</v>
      </c>
      <c r="E2317">
        <f t="shared" ca="1" si="432"/>
        <v>592</v>
      </c>
      <c r="F2317">
        <f ca="1">(60+SUMIF(OFFSET(N2317,-$C2317+1,0,$C2317),"EN",OFFSET(O2317,-$C2317+1,0,$C2317)))*SummonTypeTable!$Q$2</f>
        <v>520</v>
      </c>
      <c r="G2317">
        <f ca="1">IF(C2317=1,60*SummonTypeTable!$Q$2-OFFSET(F2317,0,-1),
IF(F2317&lt;&gt;OFFSET(F2317,-1,0),OFFSET(F2317,-1,0)-OFFSET(F2317,0,-1),""))</f>
        <v>-132</v>
      </c>
      <c r="H2317">
        <f ca="1">IF(C2317=1,60*SummonTypeTable!$Q$2/OFFSET(F2317,0,-1),
IF(F2317&lt;&gt;OFFSET(F2317,-1,0),OFFSET(F2317,-1,0)/OFFSET(F2317,0,-1),""))</f>
        <v>0.77702702702702697</v>
      </c>
      <c r="I2317">
        <f ca="1">(60+SUMIF(OFFSET(N2317,-$C2317+1,0,$C2317),"EN",OFFSET(O2317,-$C2317+1,0,$C2317))+SUMIF(OFFSET(S2317,-$C2317+1,0,$C2317),"EN",OFFSET(T2317,-$C2317+1,0,$C2317)))*SummonTypeTable!$Q$2</f>
        <v>520</v>
      </c>
      <c r="J2317">
        <f ca="1">IF(C2317=1,60*SummonTypeTable!$Q$2-OFFSET(I2317,0,-4),
IF(I2317&lt;&gt;OFFSET(I2317,-1,0),OFFSET(I2317,-1,0)-OFFSET(I2317,0,-4),""))</f>
        <v>-132</v>
      </c>
      <c r="K2317">
        <f ca="1">IF(C2317=1,60*SummonTypeTable!$Q$2/OFFSET(I2317,0,-4),
IF(I2317&lt;&gt;OFFSET(I2317,-1,0),OFFSET(I2317,-1,0)/OFFSET(I2317,0,-4),""))</f>
        <v>0.77702702702702697</v>
      </c>
      <c r="L2317" t="str">
        <f t="shared" ca="1" si="435"/>
        <v>cu</v>
      </c>
      <c r="M2317" t="s">
        <v>81</v>
      </c>
      <c r="N2317" t="s">
        <v>146</v>
      </c>
      <c r="O2317">
        <v>90</v>
      </c>
      <c r="P2317" t="str">
        <f t="shared" si="437"/>
        <v>에너지너무많음</v>
      </c>
      <c r="Q2317" t="str">
        <f t="shared" ca="1" si="431"/>
        <v>cu</v>
      </c>
      <c r="R2317" t="s">
        <v>81</v>
      </c>
      <c r="S2317" t="s">
        <v>147</v>
      </c>
      <c r="T2317">
        <v>1175</v>
      </c>
      <c r="U2317" t="str">
        <f t="shared" ca="1" si="436"/>
        <v>cu</v>
      </c>
      <c r="V2317" t="str">
        <f t="shared" si="438"/>
        <v>EN</v>
      </c>
      <c r="W2317">
        <f t="shared" si="439"/>
        <v>90</v>
      </c>
      <c r="X2317" t="str">
        <f t="shared" ca="1" si="440"/>
        <v>cu</v>
      </c>
      <c r="Y2317" t="str">
        <f t="shared" si="441"/>
        <v>GO</v>
      </c>
      <c r="Z2317">
        <f t="shared" si="442"/>
        <v>1175</v>
      </c>
    </row>
    <row r="2318" spans="1:26">
      <c r="A2318" t="str">
        <f t="shared" si="433"/>
        <v>rt8</v>
      </c>
      <c r="B2318" t="str">
        <f t="shared" si="434"/>
        <v>루틴8</v>
      </c>
      <c r="C2318">
        <v>45</v>
      </c>
      <c r="D2318">
        <v>42</v>
      </c>
      <c r="E2318">
        <f t="shared" ca="1" si="432"/>
        <v>634</v>
      </c>
      <c r="F2318">
        <f ca="1">(60+SUMIF(OFFSET(N2318,-$C2318+1,0,$C2318),"EN",OFFSET(O2318,-$C2318+1,0,$C2318)))*SummonTypeTable!$Q$2</f>
        <v>520</v>
      </c>
      <c r="G2318" t="str">
        <f ca="1">IF(C2318=1,60*SummonTypeTable!$Q$2-OFFSET(F2318,0,-1),
IF(F2318&lt;&gt;OFFSET(F2318,-1,0),OFFSET(F2318,-1,0)-OFFSET(F2318,0,-1),""))</f>
        <v/>
      </c>
      <c r="H2318" t="str">
        <f ca="1">IF(C2318=1,60*SummonTypeTable!$Q$2/OFFSET(F2318,0,-1),
IF(F2318&lt;&gt;OFFSET(F2318,-1,0),OFFSET(F2318,-1,0)/OFFSET(F2318,0,-1),""))</f>
        <v/>
      </c>
      <c r="I2318">
        <f ca="1">(60+SUMIF(OFFSET(N2318,-$C2318+1,0,$C2318),"EN",OFFSET(O2318,-$C2318+1,0,$C2318))+SUMIF(OFFSET(S2318,-$C2318+1,0,$C2318),"EN",OFFSET(T2318,-$C2318+1,0,$C2318)))*SummonTypeTable!$Q$2</f>
        <v>520</v>
      </c>
      <c r="J2318" t="str">
        <f ca="1">IF(C2318=1,60*SummonTypeTable!$Q$2-OFFSET(I2318,0,-4),
IF(I2318&lt;&gt;OFFSET(I2318,-1,0),OFFSET(I2318,-1,0)-OFFSET(I2318,0,-4),""))</f>
        <v/>
      </c>
      <c r="K2318" t="str">
        <f ca="1">IF(C2318=1,60*SummonTypeTable!$Q$2/OFFSET(I2318,0,-4),
IF(I2318&lt;&gt;OFFSET(I2318,-1,0),OFFSET(I2318,-1,0)/OFFSET(I2318,0,-4),""))</f>
        <v/>
      </c>
      <c r="L2318" t="str">
        <f t="shared" ca="1" si="435"/>
        <v>cu</v>
      </c>
      <c r="M2318" t="s">
        <v>81</v>
      </c>
      <c r="N2318" t="s">
        <v>147</v>
      </c>
      <c r="O2318">
        <v>2400</v>
      </c>
      <c r="P2318" t="str">
        <f t="shared" si="437"/>
        <v/>
      </c>
      <c r="Q2318" t="str">
        <f t="shared" ca="1" si="431"/>
        <v>cu</v>
      </c>
      <c r="R2318" t="s">
        <v>81</v>
      </c>
      <c r="S2318" t="s">
        <v>147</v>
      </c>
      <c r="T2318">
        <v>1200</v>
      </c>
      <c r="U2318" t="str">
        <f t="shared" ca="1" si="436"/>
        <v>cu</v>
      </c>
      <c r="V2318" t="str">
        <f t="shared" si="438"/>
        <v>GO</v>
      </c>
      <c r="W2318">
        <f t="shared" si="439"/>
        <v>2400</v>
      </c>
      <c r="X2318" t="str">
        <f t="shared" ca="1" si="440"/>
        <v>cu</v>
      </c>
      <c r="Y2318" t="str">
        <f t="shared" si="441"/>
        <v>GO</v>
      </c>
      <c r="Z2318">
        <f t="shared" si="442"/>
        <v>1200</v>
      </c>
    </row>
    <row r="2319" spans="1:26">
      <c r="A2319" t="str">
        <f t="shared" si="433"/>
        <v>rt8</v>
      </c>
      <c r="B2319" t="str">
        <f t="shared" si="434"/>
        <v>루틴8</v>
      </c>
      <c r="C2319">
        <v>46</v>
      </c>
      <c r="D2319">
        <v>12</v>
      </c>
      <c r="E2319">
        <f t="shared" ca="1" si="432"/>
        <v>646</v>
      </c>
      <c r="F2319">
        <f ca="1">(60+SUMIF(OFFSET(N2319,-$C2319+1,0,$C2319),"EN",OFFSET(O2319,-$C2319+1,0,$C2319)))*SummonTypeTable!$Q$2</f>
        <v>520</v>
      </c>
      <c r="G2319" t="str">
        <f ca="1">IF(C2319=1,60*SummonTypeTable!$Q$2-OFFSET(F2319,0,-1),
IF(F2319&lt;&gt;OFFSET(F2319,-1,0),OFFSET(F2319,-1,0)-OFFSET(F2319,0,-1),""))</f>
        <v/>
      </c>
      <c r="H2319" t="str">
        <f ca="1">IF(C2319=1,60*SummonTypeTable!$Q$2/OFFSET(F2319,0,-1),
IF(F2319&lt;&gt;OFFSET(F2319,-1,0),OFFSET(F2319,-1,0)/OFFSET(F2319,0,-1),""))</f>
        <v/>
      </c>
      <c r="I2319">
        <f ca="1">(60+SUMIF(OFFSET(N2319,-$C2319+1,0,$C2319),"EN",OFFSET(O2319,-$C2319+1,0,$C2319))+SUMIF(OFFSET(S2319,-$C2319+1,0,$C2319),"EN",OFFSET(T2319,-$C2319+1,0,$C2319)))*SummonTypeTable!$Q$2</f>
        <v>520</v>
      </c>
      <c r="J2319" t="str">
        <f ca="1">IF(C2319=1,60*SummonTypeTable!$Q$2-OFFSET(I2319,0,-4),
IF(I2319&lt;&gt;OFFSET(I2319,-1,0),OFFSET(I2319,-1,0)-OFFSET(I2319,0,-4),""))</f>
        <v/>
      </c>
      <c r="K2319" t="str">
        <f ca="1">IF(C2319=1,60*SummonTypeTable!$Q$2/OFFSET(I2319,0,-4),
IF(I2319&lt;&gt;OFFSET(I2319,-1,0),OFFSET(I2319,-1,0)/OFFSET(I2319,0,-4),""))</f>
        <v/>
      </c>
      <c r="L2319" t="str">
        <f t="shared" ca="1" si="435"/>
        <v>it</v>
      </c>
      <c r="M2319" t="s">
        <v>139</v>
      </c>
      <c r="N2319" t="s">
        <v>140</v>
      </c>
      <c r="O2319">
        <v>1</v>
      </c>
      <c r="P2319" t="str">
        <f t="shared" si="437"/>
        <v/>
      </c>
      <c r="Q2319" t="str">
        <f t="shared" ca="1" si="431"/>
        <v>cu</v>
      </c>
      <c r="R2319" t="s">
        <v>81</v>
      </c>
      <c r="S2319" t="s">
        <v>147</v>
      </c>
      <c r="T2319">
        <v>1225</v>
      </c>
      <c r="U2319" t="str">
        <f t="shared" ca="1" si="436"/>
        <v>it</v>
      </c>
      <c r="V2319" t="str">
        <f t="shared" si="438"/>
        <v>Cash_sCharacterGacha</v>
      </c>
      <c r="W2319">
        <f t="shared" si="439"/>
        <v>1</v>
      </c>
      <c r="X2319" t="str">
        <f t="shared" ca="1" si="440"/>
        <v>cu</v>
      </c>
      <c r="Y2319" t="str">
        <f t="shared" si="441"/>
        <v>GO</v>
      </c>
      <c r="Z2319">
        <f t="shared" si="442"/>
        <v>1225</v>
      </c>
    </row>
    <row r="2320" spans="1:26">
      <c r="A2320" t="str">
        <f t="shared" si="433"/>
        <v>rt8</v>
      </c>
      <c r="B2320" t="str">
        <f t="shared" si="434"/>
        <v>루틴8</v>
      </c>
      <c r="C2320">
        <v>47</v>
      </c>
      <c r="D2320">
        <v>38</v>
      </c>
      <c r="E2320">
        <f t="shared" ca="1" si="432"/>
        <v>684</v>
      </c>
      <c r="F2320">
        <f ca="1">(60+SUMIF(OFFSET(N2320,-$C2320+1,0,$C2320),"EN",OFFSET(O2320,-$C2320+1,0,$C2320)))*SummonTypeTable!$Q$2</f>
        <v>520</v>
      </c>
      <c r="G2320" t="str">
        <f ca="1">IF(C2320=1,60*SummonTypeTable!$Q$2-OFFSET(F2320,0,-1),
IF(F2320&lt;&gt;OFFSET(F2320,-1,0),OFFSET(F2320,-1,0)-OFFSET(F2320,0,-1),""))</f>
        <v/>
      </c>
      <c r="H2320" t="str">
        <f ca="1">IF(C2320=1,60*SummonTypeTable!$Q$2/OFFSET(F2320,0,-1),
IF(F2320&lt;&gt;OFFSET(F2320,-1,0),OFFSET(F2320,-1,0)/OFFSET(F2320,0,-1),""))</f>
        <v/>
      </c>
      <c r="I2320">
        <f ca="1">(60+SUMIF(OFFSET(N2320,-$C2320+1,0,$C2320),"EN",OFFSET(O2320,-$C2320+1,0,$C2320))+SUMIF(OFFSET(S2320,-$C2320+1,0,$C2320),"EN",OFFSET(T2320,-$C2320+1,0,$C2320)))*SummonTypeTable!$Q$2</f>
        <v>520</v>
      </c>
      <c r="J2320" t="str">
        <f ca="1">IF(C2320=1,60*SummonTypeTable!$Q$2-OFFSET(I2320,0,-4),
IF(I2320&lt;&gt;OFFSET(I2320,-1,0),OFFSET(I2320,-1,0)-OFFSET(I2320,0,-4),""))</f>
        <v/>
      </c>
      <c r="K2320" t="str">
        <f ca="1">IF(C2320=1,60*SummonTypeTable!$Q$2/OFFSET(I2320,0,-4),
IF(I2320&lt;&gt;OFFSET(I2320,-1,0),OFFSET(I2320,-1,0)/OFFSET(I2320,0,-4),""))</f>
        <v/>
      </c>
      <c r="L2320" t="str">
        <f t="shared" ca="1" si="435"/>
        <v>cu</v>
      </c>
      <c r="M2320" t="s">
        <v>81</v>
      </c>
      <c r="N2320" t="s">
        <v>153</v>
      </c>
      <c r="O2320">
        <v>9</v>
      </c>
      <c r="P2320" t="str">
        <f t="shared" si="437"/>
        <v/>
      </c>
      <c r="Q2320" t="str">
        <f t="shared" ca="1" si="431"/>
        <v>cu</v>
      </c>
      <c r="R2320" t="s">
        <v>81</v>
      </c>
      <c r="S2320" t="s">
        <v>153</v>
      </c>
      <c r="T2320">
        <v>3</v>
      </c>
      <c r="U2320" t="str">
        <f t="shared" ca="1" si="436"/>
        <v>cu</v>
      </c>
      <c r="V2320" t="str">
        <f t="shared" si="438"/>
        <v>DI</v>
      </c>
      <c r="W2320">
        <f t="shared" si="439"/>
        <v>9</v>
      </c>
      <c r="X2320" t="str">
        <f t="shared" ca="1" si="440"/>
        <v>cu</v>
      </c>
      <c r="Y2320" t="str">
        <f t="shared" si="441"/>
        <v>DI</v>
      </c>
      <c r="Z2320">
        <f t="shared" si="442"/>
        <v>3</v>
      </c>
    </row>
    <row r="2321" spans="1:26">
      <c r="A2321" t="str">
        <f t="shared" si="433"/>
        <v>rt8</v>
      </c>
      <c r="B2321" t="str">
        <f t="shared" si="434"/>
        <v>루틴8</v>
      </c>
      <c r="C2321">
        <v>48</v>
      </c>
      <c r="D2321">
        <v>42</v>
      </c>
      <c r="E2321">
        <f t="shared" ca="1" si="432"/>
        <v>726</v>
      </c>
      <c r="F2321">
        <f ca="1">(60+SUMIF(OFFSET(N2321,-$C2321+1,0,$C2321),"EN",OFFSET(O2321,-$C2321+1,0,$C2321)))*SummonTypeTable!$Q$2</f>
        <v>520</v>
      </c>
      <c r="G2321" t="str">
        <f ca="1">IF(C2321=1,60*SummonTypeTable!$Q$2-OFFSET(F2321,0,-1),
IF(F2321&lt;&gt;OFFSET(F2321,-1,0),OFFSET(F2321,-1,0)-OFFSET(F2321,0,-1),""))</f>
        <v/>
      </c>
      <c r="H2321" t="str">
        <f ca="1">IF(C2321=1,60*SummonTypeTable!$Q$2/OFFSET(F2321,0,-1),
IF(F2321&lt;&gt;OFFSET(F2321,-1,0),OFFSET(F2321,-1,0)/OFFSET(F2321,0,-1),""))</f>
        <v/>
      </c>
      <c r="I2321">
        <f ca="1">(60+SUMIF(OFFSET(N2321,-$C2321+1,0,$C2321),"EN",OFFSET(O2321,-$C2321+1,0,$C2321))+SUMIF(OFFSET(S2321,-$C2321+1,0,$C2321),"EN",OFFSET(T2321,-$C2321+1,0,$C2321)))*SummonTypeTable!$Q$2</f>
        <v>520</v>
      </c>
      <c r="J2321" t="str">
        <f ca="1">IF(C2321=1,60*SummonTypeTable!$Q$2-OFFSET(I2321,0,-4),
IF(I2321&lt;&gt;OFFSET(I2321,-1,0),OFFSET(I2321,-1,0)-OFFSET(I2321,0,-4),""))</f>
        <v/>
      </c>
      <c r="K2321" t="str">
        <f ca="1">IF(C2321=1,60*SummonTypeTable!$Q$2/OFFSET(I2321,0,-4),
IF(I2321&lt;&gt;OFFSET(I2321,-1,0),OFFSET(I2321,-1,0)/OFFSET(I2321,0,-4),""))</f>
        <v/>
      </c>
      <c r="L2321" t="str">
        <f t="shared" ca="1" si="435"/>
        <v>cu</v>
      </c>
      <c r="M2321" t="s">
        <v>81</v>
      </c>
      <c r="N2321" t="s">
        <v>147</v>
      </c>
      <c r="O2321">
        <v>2550</v>
      </c>
      <c r="P2321" t="str">
        <f t="shared" si="437"/>
        <v/>
      </c>
      <c r="Q2321" t="str">
        <f t="shared" ca="1" si="431"/>
        <v>cu</v>
      </c>
      <c r="R2321" t="s">
        <v>81</v>
      </c>
      <c r="S2321" t="s">
        <v>147</v>
      </c>
      <c r="T2321">
        <v>1275</v>
      </c>
      <c r="U2321" t="str">
        <f t="shared" ca="1" si="436"/>
        <v>cu</v>
      </c>
      <c r="V2321" t="str">
        <f t="shared" si="438"/>
        <v>GO</v>
      </c>
      <c r="W2321">
        <f t="shared" si="439"/>
        <v>2550</v>
      </c>
      <c r="X2321" t="str">
        <f t="shared" ca="1" si="440"/>
        <v>cu</v>
      </c>
      <c r="Y2321" t="str">
        <f t="shared" si="441"/>
        <v>GO</v>
      </c>
      <c r="Z2321">
        <f t="shared" si="442"/>
        <v>1275</v>
      </c>
    </row>
    <row r="2322" spans="1:26">
      <c r="A2322" t="str">
        <f t="shared" si="433"/>
        <v>rt8</v>
      </c>
      <c r="B2322" t="str">
        <f t="shared" si="434"/>
        <v>루틴8</v>
      </c>
      <c r="C2322">
        <v>49</v>
      </c>
      <c r="D2322">
        <v>12</v>
      </c>
      <c r="E2322">
        <f t="shared" ca="1" si="432"/>
        <v>738</v>
      </c>
      <c r="F2322">
        <f ca="1">(60+SUMIF(OFFSET(N2322,-$C2322+1,0,$C2322),"EN",OFFSET(O2322,-$C2322+1,0,$C2322)))*SummonTypeTable!$Q$2</f>
        <v>520</v>
      </c>
      <c r="G2322" t="str">
        <f ca="1">IF(C2322=1,60*SummonTypeTable!$Q$2-OFFSET(F2322,0,-1),
IF(F2322&lt;&gt;OFFSET(F2322,-1,0),OFFSET(F2322,-1,0)-OFFSET(F2322,0,-1),""))</f>
        <v/>
      </c>
      <c r="H2322" t="str">
        <f ca="1">IF(C2322=1,60*SummonTypeTable!$Q$2/OFFSET(F2322,0,-1),
IF(F2322&lt;&gt;OFFSET(F2322,-1,0),OFFSET(F2322,-1,0)/OFFSET(F2322,0,-1),""))</f>
        <v/>
      </c>
      <c r="I2322">
        <f ca="1">(60+SUMIF(OFFSET(N2322,-$C2322+1,0,$C2322),"EN",OFFSET(O2322,-$C2322+1,0,$C2322))+SUMIF(OFFSET(S2322,-$C2322+1,0,$C2322),"EN",OFFSET(T2322,-$C2322+1,0,$C2322)))*SummonTypeTable!$Q$2</f>
        <v>520</v>
      </c>
      <c r="J2322" t="str">
        <f ca="1">IF(C2322=1,60*SummonTypeTable!$Q$2-OFFSET(I2322,0,-4),
IF(I2322&lt;&gt;OFFSET(I2322,-1,0),OFFSET(I2322,-1,0)-OFFSET(I2322,0,-4),""))</f>
        <v/>
      </c>
      <c r="K2322" t="str">
        <f ca="1">IF(C2322=1,60*SummonTypeTable!$Q$2/OFFSET(I2322,0,-4),
IF(I2322&lt;&gt;OFFSET(I2322,-1,0),OFFSET(I2322,-1,0)/OFFSET(I2322,0,-4),""))</f>
        <v/>
      </c>
      <c r="L2322" t="str">
        <f t="shared" ca="1" si="435"/>
        <v>it</v>
      </c>
      <c r="M2322" t="s">
        <v>139</v>
      </c>
      <c r="N2322" t="s">
        <v>138</v>
      </c>
      <c r="O2322">
        <v>1</v>
      </c>
      <c r="P2322" t="str">
        <f t="shared" si="437"/>
        <v/>
      </c>
      <c r="Q2322" t="str">
        <f t="shared" ca="1" si="431"/>
        <v>cu</v>
      </c>
      <c r="R2322" t="s">
        <v>81</v>
      </c>
      <c r="S2322" t="s">
        <v>147</v>
      </c>
      <c r="T2322">
        <v>1300</v>
      </c>
      <c r="U2322" t="str">
        <f t="shared" ca="1" si="436"/>
        <v>it</v>
      </c>
      <c r="V2322" t="str">
        <f t="shared" si="438"/>
        <v>Cash_sSpellGacha</v>
      </c>
      <c r="W2322">
        <f t="shared" si="439"/>
        <v>1</v>
      </c>
      <c r="X2322" t="str">
        <f t="shared" ca="1" si="440"/>
        <v>cu</v>
      </c>
      <c r="Y2322" t="str">
        <f t="shared" si="441"/>
        <v>GO</v>
      </c>
      <c r="Z2322">
        <f t="shared" si="442"/>
        <v>1300</v>
      </c>
    </row>
    <row r="2323" spans="1:26">
      <c r="A2323" t="str">
        <f t="shared" si="433"/>
        <v>rt8</v>
      </c>
      <c r="B2323" t="str">
        <f t="shared" si="434"/>
        <v>루틴8</v>
      </c>
      <c r="C2323">
        <v>50</v>
      </c>
      <c r="D2323">
        <v>46</v>
      </c>
      <c r="E2323">
        <f t="shared" ca="1" si="432"/>
        <v>784</v>
      </c>
      <c r="F2323">
        <f ca="1">(60+SUMIF(OFFSET(N2323,-$C2323+1,0,$C2323),"EN",OFFSET(O2323,-$C2323+1,0,$C2323)))*SummonTypeTable!$Q$2</f>
        <v>573.33333333333326</v>
      </c>
      <c r="G2323">
        <f ca="1">IF(C2323=1,60*SummonTypeTable!$Q$2-OFFSET(F2323,0,-1),
IF(F2323&lt;&gt;OFFSET(F2323,-1,0),OFFSET(F2323,-1,0)-OFFSET(F2323,0,-1),""))</f>
        <v>-264</v>
      </c>
      <c r="H2323">
        <f ca="1">IF(C2323=1,60*SummonTypeTable!$Q$2/OFFSET(F2323,0,-1),
IF(F2323&lt;&gt;OFFSET(F2323,-1,0),OFFSET(F2323,-1,0)/OFFSET(F2323,0,-1),""))</f>
        <v>0.66326530612244894</v>
      </c>
      <c r="I2323">
        <f ca="1">(60+SUMIF(OFFSET(N2323,-$C2323+1,0,$C2323),"EN",OFFSET(O2323,-$C2323+1,0,$C2323))+SUMIF(OFFSET(S2323,-$C2323+1,0,$C2323),"EN",OFFSET(T2323,-$C2323+1,0,$C2323)))*SummonTypeTable!$Q$2</f>
        <v>573.33333333333326</v>
      </c>
      <c r="J2323">
        <f ca="1">IF(C2323=1,60*SummonTypeTable!$Q$2-OFFSET(I2323,0,-4),
IF(I2323&lt;&gt;OFFSET(I2323,-1,0),OFFSET(I2323,-1,0)-OFFSET(I2323,0,-4),""))</f>
        <v>-264</v>
      </c>
      <c r="K2323">
        <f ca="1">IF(C2323=1,60*SummonTypeTable!$Q$2/OFFSET(I2323,0,-4),
IF(I2323&lt;&gt;OFFSET(I2323,-1,0),OFFSET(I2323,-1,0)/OFFSET(I2323,0,-4),""))</f>
        <v>0.66326530612244894</v>
      </c>
      <c r="L2323" t="str">
        <f t="shared" ca="1" si="435"/>
        <v>cu</v>
      </c>
      <c r="M2323" t="s">
        <v>81</v>
      </c>
      <c r="N2323" t="s">
        <v>146</v>
      </c>
      <c r="O2323">
        <v>80</v>
      </c>
      <c r="P2323" t="str">
        <f t="shared" si="437"/>
        <v>에너지너무많음</v>
      </c>
      <c r="Q2323" t="str">
        <f t="shared" ca="1" si="431"/>
        <v>cu</v>
      </c>
      <c r="R2323" t="s">
        <v>81</v>
      </c>
      <c r="S2323" t="s">
        <v>147</v>
      </c>
      <c r="T2323">
        <v>1325</v>
      </c>
      <c r="U2323" t="str">
        <f t="shared" ca="1" si="436"/>
        <v>cu</v>
      </c>
      <c r="V2323" t="str">
        <f t="shared" si="438"/>
        <v>EN</v>
      </c>
      <c r="W2323">
        <f t="shared" si="439"/>
        <v>80</v>
      </c>
      <c r="X2323" t="str">
        <f t="shared" ca="1" si="440"/>
        <v>cu</v>
      </c>
      <c r="Y2323" t="str">
        <f t="shared" si="441"/>
        <v>GO</v>
      </c>
      <c r="Z2323">
        <f t="shared" si="442"/>
        <v>1325</v>
      </c>
    </row>
    <row r="2324" spans="1:26">
      <c r="A2324" t="str">
        <f t="shared" si="433"/>
        <v>rt8</v>
      </c>
      <c r="B2324" t="str">
        <f t="shared" si="434"/>
        <v>루틴8</v>
      </c>
      <c r="C2324">
        <v>51</v>
      </c>
      <c r="D2324">
        <v>45</v>
      </c>
      <c r="E2324">
        <f t="shared" ca="1" si="432"/>
        <v>829</v>
      </c>
      <c r="F2324">
        <f ca="1">(60+SUMIF(OFFSET(N2324,-$C2324+1,0,$C2324),"EN",OFFSET(O2324,-$C2324+1,0,$C2324)))*SummonTypeTable!$Q$2</f>
        <v>573.33333333333326</v>
      </c>
      <c r="G2324" t="str">
        <f ca="1">IF(C2324=1,60*SummonTypeTable!$Q$2-OFFSET(F2324,0,-1),
IF(F2324&lt;&gt;OFFSET(F2324,-1,0),OFFSET(F2324,-1,0)-OFFSET(F2324,0,-1),""))</f>
        <v/>
      </c>
      <c r="H2324" t="str">
        <f ca="1">IF(C2324=1,60*SummonTypeTable!$Q$2/OFFSET(F2324,0,-1),
IF(F2324&lt;&gt;OFFSET(F2324,-1,0),OFFSET(F2324,-1,0)/OFFSET(F2324,0,-1),""))</f>
        <v/>
      </c>
      <c r="I2324">
        <f ca="1">(60+SUMIF(OFFSET(N2324,-$C2324+1,0,$C2324),"EN",OFFSET(O2324,-$C2324+1,0,$C2324))+SUMIF(OFFSET(S2324,-$C2324+1,0,$C2324),"EN",OFFSET(T2324,-$C2324+1,0,$C2324)))*SummonTypeTable!$Q$2</f>
        <v>573.33333333333326</v>
      </c>
      <c r="J2324" t="str">
        <f ca="1">IF(C2324=1,60*SummonTypeTable!$Q$2-OFFSET(I2324,0,-4),
IF(I2324&lt;&gt;OFFSET(I2324,-1,0),OFFSET(I2324,-1,0)-OFFSET(I2324,0,-4),""))</f>
        <v/>
      </c>
      <c r="K2324" t="str">
        <f ca="1">IF(C2324=1,60*SummonTypeTable!$Q$2/OFFSET(I2324,0,-4),
IF(I2324&lt;&gt;OFFSET(I2324,-1,0),OFFSET(I2324,-1,0)/OFFSET(I2324,0,-4),""))</f>
        <v/>
      </c>
      <c r="L2324" t="str">
        <f t="shared" ca="1" si="435"/>
        <v>it</v>
      </c>
      <c r="M2324" t="s">
        <v>139</v>
      </c>
      <c r="N2324" t="s">
        <v>158</v>
      </c>
      <c r="O2324">
        <v>1</v>
      </c>
      <c r="P2324" t="str">
        <f t="shared" si="437"/>
        <v/>
      </c>
      <c r="Q2324" t="str">
        <f t="shared" ca="1" si="431"/>
        <v>cu</v>
      </c>
      <c r="R2324" t="s">
        <v>81</v>
      </c>
      <c r="S2324" t="s">
        <v>147</v>
      </c>
      <c r="T2324">
        <v>1350</v>
      </c>
      <c r="U2324" t="str">
        <f t="shared" ca="1" si="436"/>
        <v>it</v>
      </c>
      <c r="V2324" t="str">
        <f t="shared" si="438"/>
        <v>Cash_sEquipGacha</v>
      </c>
      <c r="W2324">
        <f t="shared" si="439"/>
        <v>1</v>
      </c>
      <c r="X2324" t="str">
        <f t="shared" ca="1" si="440"/>
        <v>cu</v>
      </c>
      <c r="Y2324" t="str">
        <f t="shared" si="441"/>
        <v>GO</v>
      </c>
      <c r="Z2324">
        <f t="shared" si="442"/>
        <v>1350</v>
      </c>
    </row>
    <row r="2325" spans="1:26">
      <c r="A2325" t="str">
        <f t="shared" si="433"/>
        <v>rt8</v>
      </c>
      <c r="B2325" t="str">
        <f t="shared" si="434"/>
        <v>루틴8</v>
      </c>
      <c r="C2325">
        <v>52</v>
      </c>
      <c r="D2325">
        <v>36</v>
      </c>
      <c r="E2325">
        <f t="shared" ca="1" si="432"/>
        <v>865</v>
      </c>
      <c r="F2325">
        <f ca="1">(60+SUMIF(OFFSET(N2325,-$C2325+1,0,$C2325),"EN",OFFSET(O2325,-$C2325+1,0,$C2325)))*SummonTypeTable!$Q$2</f>
        <v>573.33333333333326</v>
      </c>
      <c r="G2325" t="str">
        <f ca="1">IF(C2325=1,60*SummonTypeTable!$Q$2-OFFSET(F2325,0,-1),
IF(F2325&lt;&gt;OFFSET(F2325,-1,0),OFFSET(F2325,-1,0)-OFFSET(F2325,0,-1),""))</f>
        <v/>
      </c>
      <c r="H2325" t="str">
        <f ca="1">IF(C2325=1,60*SummonTypeTable!$Q$2/OFFSET(F2325,0,-1),
IF(F2325&lt;&gt;OFFSET(F2325,-1,0),OFFSET(F2325,-1,0)/OFFSET(F2325,0,-1),""))</f>
        <v/>
      </c>
      <c r="I2325">
        <f ca="1">(60+SUMIF(OFFSET(N2325,-$C2325+1,0,$C2325),"EN",OFFSET(O2325,-$C2325+1,0,$C2325))+SUMIF(OFFSET(S2325,-$C2325+1,0,$C2325),"EN",OFFSET(T2325,-$C2325+1,0,$C2325)))*SummonTypeTable!$Q$2</f>
        <v>573.33333333333326</v>
      </c>
      <c r="J2325" t="str">
        <f ca="1">IF(C2325=1,60*SummonTypeTable!$Q$2-OFFSET(I2325,0,-4),
IF(I2325&lt;&gt;OFFSET(I2325,-1,0),OFFSET(I2325,-1,0)-OFFSET(I2325,0,-4),""))</f>
        <v/>
      </c>
      <c r="K2325" t="str">
        <f ca="1">IF(C2325=1,60*SummonTypeTable!$Q$2/OFFSET(I2325,0,-4),
IF(I2325&lt;&gt;OFFSET(I2325,-1,0),OFFSET(I2325,-1,0)/OFFSET(I2325,0,-4),""))</f>
        <v/>
      </c>
      <c r="L2325" t="str">
        <f t="shared" ca="1" si="435"/>
        <v>cu</v>
      </c>
      <c r="M2325" t="s">
        <v>81</v>
      </c>
      <c r="N2325" t="s">
        <v>147</v>
      </c>
      <c r="O2325">
        <v>2750</v>
      </c>
      <c r="P2325" t="str">
        <f t="shared" si="437"/>
        <v/>
      </c>
      <c r="Q2325" t="str">
        <f t="shared" ca="1" si="431"/>
        <v>cu</v>
      </c>
      <c r="R2325" t="s">
        <v>81</v>
      </c>
      <c r="S2325" t="s">
        <v>147</v>
      </c>
      <c r="T2325">
        <v>1375</v>
      </c>
      <c r="U2325" t="str">
        <f t="shared" ca="1" si="436"/>
        <v>cu</v>
      </c>
      <c r="V2325" t="str">
        <f t="shared" si="438"/>
        <v>GO</v>
      </c>
      <c r="W2325">
        <f t="shared" si="439"/>
        <v>2750</v>
      </c>
      <c r="X2325" t="str">
        <f t="shared" ca="1" si="440"/>
        <v>cu</v>
      </c>
      <c r="Y2325" t="str">
        <f t="shared" si="441"/>
        <v>GO</v>
      </c>
      <c r="Z2325">
        <f t="shared" si="442"/>
        <v>1375</v>
      </c>
    </row>
    <row r="2326" spans="1:26">
      <c r="A2326" t="str">
        <f t="shared" si="433"/>
        <v>rt8</v>
      </c>
      <c r="B2326" t="str">
        <f t="shared" si="434"/>
        <v>루틴8</v>
      </c>
      <c r="C2326">
        <v>53</v>
      </c>
      <c r="D2326">
        <v>27</v>
      </c>
      <c r="E2326">
        <f t="shared" ca="1" si="432"/>
        <v>892</v>
      </c>
      <c r="F2326">
        <f ca="1">(60+SUMIF(OFFSET(N2326,-$C2326+1,0,$C2326),"EN",OFFSET(O2326,-$C2326+1,0,$C2326)))*SummonTypeTable!$Q$2</f>
        <v>633.33333333333326</v>
      </c>
      <c r="G2326">
        <f ca="1">IF(C2326=1,60*SummonTypeTable!$Q$2-OFFSET(F2326,0,-1),
IF(F2326&lt;&gt;OFFSET(F2326,-1,0),OFFSET(F2326,-1,0)-OFFSET(F2326,0,-1),""))</f>
        <v>-318.66666666666674</v>
      </c>
      <c r="H2326">
        <f ca="1">IF(C2326=1,60*SummonTypeTable!$Q$2/OFFSET(F2326,0,-1),
IF(F2326&lt;&gt;OFFSET(F2326,-1,0),OFFSET(F2326,-1,0)/OFFSET(F2326,0,-1),""))</f>
        <v>0.64275037369207766</v>
      </c>
      <c r="I2326">
        <f ca="1">(60+SUMIF(OFFSET(N2326,-$C2326+1,0,$C2326),"EN",OFFSET(O2326,-$C2326+1,0,$C2326))+SUMIF(OFFSET(S2326,-$C2326+1,0,$C2326),"EN",OFFSET(T2326,-$C2326+1,0,$C2326)))*SummonTypeTable!$Q$2</f>
        <v>633.33333333333326</v>
      </c>
      <c r="J2326">
        <f ca="1">IF(C2326=1,60*SummonTypeTable!$Q$2-OFFSET(I2326,0,-4),
IF(I2326&lt;&gt;OFFSET(I2326,-1,0),OFFSET(I2326,-1,0)-OFFSET(I2326,0,-4),""))</f>
        <v>-318.66666666666674</v>
      </c>
      <c r="K2326">
        <f ca="1">IF(C2326=1,60*SummonTypeTable!$Q$2/OFFSET(I2326,0,-4),
IF(I2326&lt;&gt;OFFSET(I2326,-1,0),OFFSET(I2326,-1,0)/OFFSET(I2326,0,-4),""))</f>
        <v>0.64275037369207766</v>
      </c>
      <c r="L2326" t="str">
        <f t="shared" ca="1" si="435"/>
        <v>cu</v>
      </c>
      <c r="M2326" t="s">
        <v>81</v>
      </c>
      <c r="N2326" t="s">
        <v>146</v>
      </c>
      <c r="O2326">
        <v>90</v>
      </c>
      <c r="P2326" t="str">
        <f t="shared" si="437"/>
        <v>에너지너무많음</v>
      </c>
      <c r="Q2326" t="str">
        <f t="shared" ca="1" si="431"/>
        <v>cu</v>
      </c>
      <c r="R2326" t="s">
        <v>81</v>
      </c>
      <c r="S2326" t="s">
        <v>147</v>
      </c>
      <c r="T2326">
        <v>1400</v>
      </c>
      <c r="U2326" t="str">
        <f t="shared" ca="1" si="436"/>
        <v>cu</v>
      </c>
      <c r="V2326" t="str">
        <f t="shared" si="438"/>
        <v>EN</v>
      </c>
      <c r="W2326">
        <f t="shared" si="439"/>
        <v>90</v>
      </c>
      <c r="X2326" t="str">
        <f t="shared" ca="1" si="440"/>
        <v>cu</v>
      </c>
      <c r="Y2326" t="str">
        <f t="shared" si="441"/>
        <v>GO</v>
      </c>
      <c r="Z2326">
        <f t="shared" si="442"/>
        <v>1400</v>
      </c>
    </row>
    <row r="2327" spans="1:26">
      <c r="A2327" t="str">
        <f t="shared" si="433"/>
        <v>rt8</v>
      </c>
      <c r="B2327" t="str">
        <f t="shared" si="434"/>
        <v>루틴8</v>
      </c>
      <c r="C2327">
        <v>54</v>
      </c>
      <c r="D2327">
        <v>54</v>
      </c>
      <c r="E2327">
        <f t="shared" ca="1" si="432"/>
        <v>946</v>
      </c>
      <c r="F2327">
        <f ca="1">(60+SUMIF(OFFSET(N2327,-$C2327+1,0,$C2327),"EN",OFFSET(O2327,-$C2327+1,0,$C2327)))*SummonTypeTable!$Q$2</f>
        <v>633.33333333333326</v>
      </c>
      <c r="G2327" t="str">
        <f ca="1">IF(C2327=1,60*SummonTypeTable!$Q$2-OFFSET(F2327,0,-1),
IF(F2327&lt;&gt;OFFSET(F2327,-1,0),OFFSET(F2327,-1,0)-OFFSET(F2327,0,-1),""))</f>
        <v/>
      </c>
      <c r="H2327" t="str">
        <f ca="1">IF(C2327=1,60*SummonTypeTable!$Q$2/OFFSET(F2327,0,-1),
IF(F2327&lt;&gt;OFFSET(F2327,-1,0),OFFSET(F2327,-1,0)/OFFSET(F2327,0,-1),""))</f>
        <v/>
      </c>
      <c r="I2327">
        <f ca="1">(60+SUMIF(OFFSET(N2327,-$C2327+1,0,$C2327),"EN",OFFSET(O2327,-$C2327+1,0,$C2327))+SUMIF(OFFSET(S2327,-$C2327+1,0,$C2327),"EN",OFFSET(T2327,-$C2327+1,0,$C2327)))*SummonTypeTable!$Q$2</f>
        <v>633.33333333333326</v>
      </c>
      <c r="J2327" t="str">
        <f ca="1">IF(C2327=1,60*SummonTypeTable!$Q$2-OFFSET(I2327,0,-4),
IF(I2327&lt;&gt;OFFSET(I2327,-1,0),OFFSET(I2327,-1,0)-OFFSET(I2327,0,-4),""))</f>
        <v/>
      </c>
      <c r="K2327" t="str">
        <f ca="1">IF(C2327=1,60*SummonTypeTable!$Q$2/OFFSET(I2327,0,-4),
IF(I2327&lt;&gt;OFFSET(I2327,-1,0),OFFSET(I2327,-1,0)/OFFSET(I2327,0,-4),""))</f>
        <v/>
      </c>
      <c r="L2327" t="str">
        <f t="shared" ca="1" si="435"/>
        <v>it</v>
      </c>
      <c r="M2327" t="s">
        <v>139</v>
      </c>
      <c r="N2327" t="s">
        <v>138</v>
      </c>
      <c r="O2327">
        <v>1</v>
      </c>
      <c r="P2327" t="str">
        <f t="shared" si="437"/>
        <v/>
      </c>
      <c r="Q2327" t="str">
        <f t="shared" ca="1" si="431"/>
        <v>cu</v>
      </c>
      <c r="R2327" t="s">
        <v>81</v>
      </c>
      <c r="S2327" t="s">
        <v>147</v>
      </c>
      <c r="T2327">
        <v>1425</v>
      </c>
      <c r="U2327" t="str">
        <f t="shared" ca="1" si="436"/>
        <v>it</v>
      </c>
      <c r="V2327" t="str">
        <f t="shared" si="438"/>
        <v>Cash_sSpellGacha</v>
      </c>
      <c r="W2327">
        <f t="shared" si="439"/>
        <v>1</v>
      </c>
      <c r="X2327" t="str">
        <f t="shared" ca="1" si="440"/>
        <v>cu</v>
      </c>
      <c r="Y2327" t="str">
        <f t="shared" si="441"/>
        <v>GO</v>
      </c>
      <c r="Z2327">
        <f t="shared" si="442"/>
        <v>1425</v>
      </c>
    </row>
    <row r="2328" spans="1:26">
      <c r="A2328" t="str">
        <f t="shared" si="433"/>
        <v>rt8</v>
      </c>
      <c r="B2328" t="str">
        <f t="shared" si="434"/>
        <v>루틴8</v>
      </c>
      <c r="C2328">
        <v>55</v>
      </c>
      <c r="D2328">
        <v>10</v>
      </c>
      <c r="E2328">
        <f t="shared" ca="1" si="432"/>
        <v>956</v>
      </c>
      <c r="F2328">
        <f ca="1">(60+SUMIF(OFFSET(N2328,-$C2328+1,0,$C2328),"EN",OFFSET(O2328,-$C2328+1,0,$C2328)))*SummonTypeTable!$Q$2</f>
        <v>633.33333333333326</v>
      </c>
      <c r="G2328" t="str">
        <f ca="1">IF(C2328=1,60*SummonTypeTable!$Q$2-OFFSET(F2328,0,-1),
IF(F2328&lt;&gt;OFFSET(F2328,-1,0),OFFSET(F2328,-1,0)-OFFSET(F2328,0,-1),""))</f>
        <v/>
      </c>
      <c r="H2328" t="str">
        <f ca="1">IF(C2328=1,60*SummonTypeTable!$Q$2/OFFSET(F2328,0,-1),
IF(F2328&lt;&gt;OFFSET(F2328,-1,0),OFFSET(F2328,-1,0)/OFFSET(F2328,0,-1),""))</f>
        <v/>
      </c>
      <c r="I2328">
        <f ca="1">(60+SUMIF(OFFSET(N2328,-$C2328+1,0,$C2328),"EN",OFFSET(O2328,-$C2328+1,0,$C2328))+SUMIF(OFFSET(S2328,-$C2328+1,0,$C2328),"EN",OFFSET(T2328,-$C2328+1,0,$C2328)))*SummonTypeTable!$Q$2</f>
        <v>633.33333333333326</v>
      </c>
      <c r="J2328" t="str">
        <f ca="1">IF(C2328=1,60*SummonTypeTable!$Q$2-OFFSET(I2328,0,-4),
IF(I2328&lt;&gt;OFFSET(I2328,-1,0),OFFSET(I2328,-1,0)-OFFSET(I2328,0,-4),""))</f>
        <v/>
      </c>
      <c r="K2328" t="str">
        <f ca="1">IF(C2328=1,60*SummonTypeTable!$Q$2/OFFSET(I2328,0,-4),
IF(I2328&lt;&gt;OFFSET(I2328,-1,0),OFFSET(I2328,-1,0)/OFFSET(I2328,0,-4),""))</f>
        <v/>
      </c>
      <c r="L2328" t="str">
        <f t="shared" ca="1" si="435"/>
        <v>cu</v>
      </c>
      <c r="M2328" t="s">
        <v>81</v>
      </c>
      <c r="N2328" t="s">
        <v>147</v>
      </c>
      <c r="O2328">
        <v>2900</v>
      </c>
      <c r="P2328" t="str">
        <f t="shared" si="437"/>
        <v/>
      </c>
      <c r="Q2328" t="str">
        <f t="shared" ca="1" si="431"/>
        <v>cu</v>
      </c>
      <c r="R2328" t="s">
        <v>81</v>
      </c>
      <c r="S2328" t="s">
        <v>147</v>
      </c>
      <c r="T2328">
        <v>1450</v>
      </c>
      <c r="U2328" t="str">
        <f t="shared" ca="1" si="436"/>
        <v>cu</v>
      </c>
      <c r="V2328" t="str">
        <f t="shared" si="438"/>
        <v>GO</v>
      </c>
      <c r="W2328">
        <f t="shared" si="439"/>
        <v>2900</v>
      </c>
      <c r="X2328" t="str">
        <f t="shared" ca="1" si="440"/>
        <v>cu</v>
      </c>
      <c r="Y2328" t="str">
        <f t="shared" si="441"/>
        <v>GO</v>
      </c>
      <c r="Z2328">
        <f t="shared" si="442"/>
        <v>1450</v>
      </c>
    </row>
    <row r="2329" spans="1:26">
      <c r="A2329" t="str">
        <f t="shared" si="433"/>
        <v>rt8</v>
      </c>
      <c r="B2329" t="str">
        <f t="shared" si="434"/>
        <v>루틴8</v>
      </c>
      <c r="C2329">
        <v>56</v>
      </c>
      <c r="D2329">
        <v>52</v>
      </c>
      <c r="E2329">
        <f t="shared" ca="1" si="432"/>
        <v>1008</v>
      </c>
      <c r="F2329">
        <f ca="1">(60+SUMIF(OFFSET(N2329,-$C2329+1,0,$C2329),"EN",OFFSET(O2329,-$C2329+1,0,$C2329)))*SummonTypeTable!$Q$2</f>
        <v>700</v>
      </c>
      <c r="G2329">
        <f ca="1">IF(C2329=1,60*SummonTypeTable!$Q$2-OFFSET(F2329,0,-1),
IF(F2329&lt;&gt;OFFSET(F2329,-1,0),OFFSET(F2329,-1,0)-OFFSET(F2329,0,-1),""))</f>
        <v>-374.66666666666674</v>
      </c>
      <c r="H2329">
        <f ca="1">IF(C2329=1,60*SummonTypeTable!$Q$2/OFFSET(F2329,0,-1),
IF(F2329&lt;&gt;OFFSET(F2329,-1,0),OFFSET(F2329,-1,0)/OFFSET(F2329,0,-1),""))</f>
        <v>0.62830687830687826</v>
      </c>
      <c r="I2329">
        <f ca="1">(60+SUMIF(OFFSET(N2329,-$C2329+1,0,$C2329),"EN",OFFSET(O2329,-$C2329+1,0,$C2329))+SUMIF(OFFSET(S2329,-$C2329+1,0,$C2329),"EN",OFFSET(T2329,-$C2329+1,0,$C2329)))*SummonTypeTable!$Q$2</f>
        <v>700</v>
      </c>
      <c r="J2329">
        <f ca="1">IF(C2329=1,60*SummonTypeTable!$Q$2-OFFSET(I2329,0,-4),
IF(I2329&lt;&gt;OFFSET(I2329,-1,0),OFFSET(I2329,-1,0)-OFFSET(I2329,0,-4),""))</f>
        <v>-374.66666666666674</v>
      </c>
      <c r="K2329">
        <f ca="1">IF(C2329=1,60*SummonTypeTable!$Q$2/OFFSET(I2329,0,-4),
IF(I2329&lt;&gt;OFFSET(I2329,-1,0),OFFSET(I2329,-1,0)/OFFSET(I2329,0,-4),""))</f>
        <v>0.62830687830687826</v>
      </c>
      <c r="L2329" t="str">
        <f t="shared" ca="1" si="435"/>
        <v>cu</v>
      </c>
      <c r="M2329" t="s">
        <v>81</v>
      </c>
      <c r="N2329" t="s">
        <v>146</v>
      </c>
      <c r="O2329">
        <v>100</v>
      </c>
      <c r="P2329" t="str">
        <f t="shared" si="437"/>
        <v>에너지너무많음</v>
      </c>
      <c r="Q2329" t="str">
        <f t="shared" ref="Q2329:Q2413" ca="1" si="443">IF(ISBLANK(R2329),"",
VLOOKUP(R2329,OFFSET(INDIRECT("$A:$B"),0,MATCH(R$1&amp;"_Verify",INDIRECT("$1:$1"),0)-1),2,0)
)</f>
        <v>cu</v>
      </c>
      <c r="R2329" t="s">
        <v>81</v>
      </c>
      <c r="S2329" t="s">
        <v>147</v>
      </c>
      <c r="T2329">
        <v>1475</v>
      </c>
      <c r="U2329" t="str">
        <f t="shared" ca="1" si="436"/>
        <v>cu</v>
      </c>
      <c r="V2329" t="str">
        <f t="shared" si="438"/>
        <v>EN</v>
      </c>
      <c r="W2329">
        <f t="shared" si="439"/>
        <v>100</v>
      </c>
      <c r="X2329" t="str">
        <f t="shared" ca="1" si="440"/>
        <v>cu</v>
      </c>
      <c r="Y2329" t="str">
        <f t="shared" si="441"/>
        <v>GO</v>
      </c>
      <c r="Z2329">
        <f t="shared" si="442"/>
        <v>1475</v>
      </c>
    </row>
    <row r="2330" spans="1:26">
      <c r="A2330" t="str">
        <f t="shared" si="433"/>
        <v>rt8</v>
      </c>
      <c r="B2330" t="str">
        <f t="shared" si="434"/>
        <v>루틴8</v>
      </c>
      <c r="C2330">
        <v>57</v>
      </c>
      <c r="D2330">
        <v>38</v>
      </c>
      <c r="E2330">
        <f t="shared" ca="1" si="432"/>
        <v>1046</v>
      </c>
      <c r="F2330">
        <f ca="1">(60+SUMIF(OFFSET(N2330,-$C2330+1,0,$C2330),"EN",OFFSET(O2330,-$C2330+1,0,$C2330)))*SummonTypeTable!$Q$2</f>
        <v>700</v>
      </c>
      <c r="G2330" t="str">
        <f ca="1">IF(C2330=1,60*SummonTypeTable!$Q$2-OFFSET(F2330,0,-1),
IF(F2330&lt;&gt;OFFSET(F2330,-1,0),OFFSET(F2330,-1,0)-OFFSET(F2330,0,-1),""))</f>
        <v/>
      </c>
      <c r="H2330" t="str">
        <f ca="1">IF(C2330=1,60*SummonTypeTable!$Q$2/OFFSET(F2330,0,-1),
IF(F2330&lt;&gt;OFFSET(F2330,-1,0),OFFSET(F2330,-1,0)/OFFSET(F2330,0,-1),""))</f>
        <v/>
      </c>
      <c r="I2330">
        <f ca="1">(60+SUMIF(OFFSET(N2330,-$C2330+1,0,$C2330),"EN",OFFSET(O2330,-$C2330+1,0,$C2330))+SUMIF(OFFSET(S2330,-$C2330+1,0,$C2330),"EN",OFFSET(T2330,-$C2330+1,0,$C2330)))*SummonTypeTable!$Q$2</f>
        <v>700</v>
      </c>
      <c r="J2330" t="str">
        <f ca="1">IF(C2330=1,60*SummonTypeTable!$Q$2-OFFSET(I2330,0,-4),
IF(I2330&lt;&gt;OFFSET(I2330,-1,0),OFFSET(I2330,-1,0)-OFFSET(I2330,0,-4),""))</f>
        <v/>
      </c>
      <c r="K2330" t="str">
        <f ca="1">IF(C2330=1,60*SummonTypeTable!$Q$2/OFFSET(I2330,0,-4),
IF(I2330&lt;&gt;OFFSET(I2330,-1,0),OFFSET(I2330,-1,0)/OFFSET(I2330,0,-4),""))</f>
        <v/>
      </c>
      <c r="L2330" t="str">
        <f t="shared" ca="1" si="435"/>
        <v>cu</v>
      </c>
      <c r="M2330" t="s">
        <v>81</v>
      </c>
      <c r="N2330" t="s">
        <v>147</v>
      </c>
      <c r="O2330">
        <v>3000</v>
      </c>
      <c r="P2330" t="str">
        <f t="shared" si="437"/>
        <v/>
      </c>
      <c r="Q2330" t="str">
        <f t="shared" ca="1" si="443"/>
        <v>cu</v>
      </c>
      <c r="R2330" t="s">
        <v>81</v>
      </c>
      <c r="S2330" t="s">
        <v>147</v>
      </c>
      <c r="T2330">
        <v>1500</v>
      </c>
      <c r="U2330" t="str">
        <f t="shared" ca="1" si="436"/>
        <v>cu</v>
      </c>
      <c r="V2330" t="str">
        <f t="shared" si="438"/>
        <v>GO</v>
      </c>
      <c r="W2330">
        <f t="shared" si="439"/>
        <v>3000</v>
      </c>
      <c r="X2330" t="str">
        <f t="shared" ca="1" si="440"/>
        <v>cu</v>
      </c>
      <c r="Y2330" t="str">
        <f t="shared" si="441"/>
        <v>GO</v>
      </c>
      <c r="Z2330">
        <f t="shared" si="442"/>
        <v>1500</v>
      </c>
    </row>
    <row r="2331" spans="1:26">
      <c r="A2331" t="str">
        <f t="shared" si="433"/>
        <v>rt8</v>
      </c>
      <c r="B2331" t="str">
        <f t="shared" si="434"/>
        <v>루틴8</v>
      </c>
      <c r="C2331">
        <v>58</v>
      </c>
      <c r="D2331">
        <v>47</v>
      </c>
      <c r="E2331">
        <f t="shared" ca="1" si="432"/>
        <v>1093</v>
      </c>
      <c r="F2331">
        <f ca="1">(60+SUMIF(OFFSET(N2331,-$C2331+1,0,$C2331),"EN",OFFSET(O2331,-$C2331+1,0,$C2331)))*SummonTypeTable!$Q$2</f>
        <v>700</v>
      </c>
      <c r="G2331" t="str">
        <f ca="1">IF(C2331=1,60*SummonTypeTable!$Q$2-OFFSET(F2331,0,-1),
IF(F2331&lt;&gt;OFFSET(F2331,-1,0),OFFSET(F2331,-1,0)-OFFSET(F2331,0,-1),""))</f>
        <v/>
      </c>
      <c r="H2331" t="str">
        <f ca="1">IF(C2331=1,60*SummonTypeTable!$Q$2/OFFSET(F2331,0,-1),
IF(F2331&lt;&gt;OFFSET(F2331,-1,0),OFFSET(F2331,-1,0)/OFFSET(F2331,0,-1),""))</f>
        <v/>
      </c>
      <c r="I2331">
        <f ca="1">(60+SUMIF(OFFSET(N2331,-$C2331+1,0,$C2331),"EN",OFFSET(O2331,-$C2331+1,0,$C2331))+SUMIF(OFFSET(S2331,-$C2331+1,0,$C2331),"EN",OFFSET(T2331,-$C2331+1,0,$C2331)))*SummonTypeTable!$Q$2</f>
        <v>700</v>
      </c>
      <c r="J2331" t="str">
        <f ca="1">IF(C2331=1,60*SummonTypeTable!$Q$2-OFFSET(I2331,0,-4),
IF(I2331&lt;&gt;OFFSET(I2331,-1,0),OFFSET(I2331,-1,0)-OFFSET(I2331,0,-4),""))</f>
        <v/>
      </c>
      <c r="K2331" t="str">
        <f ca="1">IF(C2331=1,60*SummonTypeTable!$Q$2/OFFSET(I2331,0,-4),
IF(I2331&lt;&gt;OFFSET(I2331,-1,0),OFFSET(I2331,-1,0)/OFFSET(I2331,0,-4),""))</f>
        <v/>
      </c>
      <c r="L2331" t="str">
        <f t="shared" ca="1" si="435"/>
        <v>it</v>
      </c>
      <c r="M2331" t="s">
        <v>139</v>
      </c>
      <c r="N2331" t="s">
        <v>140</v>
      </c>
      <c r="O2331">
        <v>2</v>
      </c>
      <c r="P2331" t="str">
        <f t="shared" si="437"/>
        <v/>
      </c>
      <c r="Q2331" t="str">
        <f t="shared" ca="1" si="443"/>
        <v>cu</v>
      </c>
      <c r="R2331" t="s">
        <v>81</v>
      </c>
      <c r="S2331" t="s">
        <v>147</v>
      </c>
      <c r="T2331">
        <v>1525</v>
      </c>
      <c r="U2331" t="str">
        <f t="shared" ca="1" si="436"/>
        <v>it</v>
      </c>
      <c r="V2331" t="str">
        <f t="shared" si="438"/>
        <v>Cash_sCharacterGacha</v>
      </c>
      <c r="W2331">
        <f t="shared" si="439"/>
        <v>2</v>
      </c>
      <c r="X2331" t="str">
        <f t="shared" ca="1" si="440"/>
        <v>cu</v>
      </c>
      <c r="Y2331" t="str">
        <f t="shared" si="441"/>
        <v>GO</v>
      </c>
      <c r="Z2331">
        <f t="shared" si="442"/>
        <v>1525</v>
      </c>
    </row>
    <row r="2332" spans="1:26">
      <c r="A2332" t="str">
        <f t="shared" si="433"/>
        <v>rt8</v>
      </c>
      <c r="B2332" t="str">
        <f t="shared" si="434"/>
        <v>루틴8</v>
      </c>
      <c r="C2332">
        <v>59</v>
      </c>
      <c r="D2332">
        <v>15</v>
      </c>
      <c r="E2332">
        <f t="shared" ca="1" si="432"/>
        <v>1108</v>
      </c>
      <c r="F2332">
        <f ca="1">(60+SUMIF(OFFSET(N2332,-$C2332+1,0,$C2332),"EN",OFFSET(O2332,-$C2332+1,0,$C2332)))*SummonTypeTable!$Q$2</f>
        <v>700</v>
      </c>
      <c r="G2332" t="str">
        <f ca="1">IF(C2332=1,60*SummonTypeTable!$Q$2-OFFSET(F2332,0,-1),
IF(F2332&lt;&gt;OFFSET(F2332,-1,0),OFFSET(F2332,-1,0)-OFFSET(F2332,0,-1),""))</f>
        <v/>
      </c>
      <c r="H2332" t="str">
        <f ca="1">IF(C2332=1,60*SummonTypeTable!$Q$2/OFFSET(F2332,0,-1),
IF(F2332&lt;&gt;OFFSET(F2332,-1,0),OFFSET(F2332,-1,0)/OFFSET(F2332,0,-1),""))</f>
        <v/>
      </c>
      <c r="I2332">
        <f ca="1">(60+SUMIF(OFFSET(N2332,-$C2332+1,0,$C2332),"EN",OFFSET(O2332,-$C2332+1,0,$C2332))+SUMIF(OFFSET(S2332,-$C2332+1,0,$C2332),"EN",OFFSET(T2332,-$C2332+1,0,$C2332)))*SummonTypeTable!$Q$2</f>
        <v>700</v>
      </c>
      <c r="J2332" t="str">
        <f ca="1">IF(C2332=1,60*SummonTypeTable!$Q$2-OFFSET(I2332,0,-4),
IF(I2332&lt;&gt;OFFSET(I2332,-1,0),OFFSET(I2332,-1,0)-OFFSET(I2332,0,-4),""))</f>
        <v/>
      </c>
      <c r="K2332" t="str">
        <f ca="1">IF(C2332=1,60*SummonTypeTable!$Q$2/OFFSET(I2332,0,-4),
IF(I2332&lt;&gt;OFFSET(I2332,-1,0),OFFSET(I2332,-1,0)/OFFSET(I2332,0,-4),""))</f>
        <v/>
      </c>
      <c r="L2332" t="str">
        <f t="shared" ca="1" si="435"/>
        <v>cu</v>
      </c>
      <c r="M2332" t="s">
        <v>81</v>
      </c>
      <c r="N2332" t="s">
        <v>147</v>
      </c>
      <c r="O2332">
        <v>3100</v>
      </c>
      <c r="P2332" t="str">
        <f t="shared" si="437"/>
        <v/>
      </c>
      <c r="Q2332" t="str">
        <f t="shared" ca="1" si="443"/>
        <v>cu</v>
      </c>
      <c r="R2332" t="s">
        <v>81</v>
      </c>
      <c r="S2332" t="s">
        <v>147</v>
      </c>
      <c r="T2332">
        <v>1550</v>
      </c>
      <c r="U2332" t="str">
        <f t="shared" ca="1" si="436"/>
        <v>cu</v>
      </c>
      <c r="V2332" t="str">
        <f t="shared" si="438"/>
        <v>GO</v>
      </c>
      <c r="W2332">
        <f t="shared" si="439"/>
        <v>3100</v>
      </c>
      <c r="X2332" t="str">
        <f t="shared" ca="1" si="440"/>
        <v>cu</v>
      </c>
      <c r="Y2332" t="str">
        <f t="shared" si="441"/>
        <v>GO</v>
      </c>
      <c r="Z2332">
        <f t="shared" si="442"/>
        <v>1550</v>
      </c>
    </row>
    <row r="2333" spans="1:26">
      <c r="A2333" t="str">
        <f t="shared" si="433"/>
        <v>rt8</v>
      </c>
      <c r="B2333" t="str">
        <f t="shared" si="434"/>
        <v>루틴8</v>
      </c>
      <c r="C2333">
        <v>60</v>
      </c>
      <c r="D2333">
        <v>24</v>
      </c>
      <c r="E2333">
        <f t="shared" ca="1" si="432"/>
        <v>1132</v>
      </c>
      <c r="F2333">
        <f ca="1">(60+SUMIF(OFFSET(N2333,-$C2333+1,0,$C2333),"EN",OFFSET(O2333,-$C2333+1,0,$C2333)))*SummonTypeTable!$Q$2</f>
        <v>773.33333333333326</v>
      </c>
      <c r="G2333">
        <f ca="1">IF(C2333=1,60*SummonTypeTable!$Q$2-OFFSET(F2333,0,-1),
IF(F2333&lt;&gt;OFFSET(F2333,-1,0),OFFSET(F2333,-1,0)-OFFSET(F2333,0,-1),""))</f>
        <v>-432</v>
      </c>
      <c r="H2333">
        <f ca="1">IF(C2333=1,60*SummonTypeTable!$Q$2/OFFSET(F2333,0,-1),
IF(F2333&lt;&gt;OFFSET(F2333,-1,0),OFFSET(F2333,-1,0)/OFFSET(F2333,0,-1),""))</f>
        <v>0.61837455830388688</v>
      </c>
      <c r="I2333">
        <f ca="1">(60+SUMIF(OFFSET(N2333,-$C2333+1,0,$C2333),"EN",OFFSET(O2333,-$C2333+1,0,$C2333))+SUMIF(OFFSET(S2333,-$C2333+1,0,$C2333),"EN",OFFSET(T2333,-$C2333+1,0,$C2333)))*SummonTypeTable!$Q$2</f>
        <v>773.33333333333326</v>
      </c>
      <c r="J2333">
        <f ca="1">IF(C2333=1,60*SummonTypeTable!$Q$2-OFFSET(I2333,0,-4),
IF(I2333&lt;&gt;OFFSET(I2333,-1,0),OFFSET(I2333,-1,0)-OFFSET(I2333,0,-4),""))</f>
        <v>-432</v>
      </c>
      <c r="K2333">
        <f ca="1">IF(C2333=1,60*SummonTypeTable!$Q$2/OFFSET(I2333,0,-4),
IF(I2333&lt;&gt;OFFSET(I2333,-1,0),OFFSET(I2333,-1,0)/OFFSET(I2333,0,-4),""))</f>
        <v>0.61837455830388688</v>
      </c>
      <c r="L2333" t="str">
        <f t="shared" ca="1" si="435"/>
        <v>cu</v>
      </c>
      <c r="M2333" t="s">
        <v>81</v>
      </c>
      <c r="N2333" t="s">
        <v>146</v>
      </c>
      <c r="O2333">
        <v>110</v>
      </c>
      <c r="P2333" t="str">
        <f t="shared" si="437"/>
        <v>에너지너무많음</v>
      </c>
      <c r="Q2333" t="str">
        <f t="shared" ca="1" si="443"/>
        <v>cu</v>
      </c>
      <c r="R2333" t="s">
        <v>81</v>
      </c>
      <c r="S2333" t="s">
        <v>147</v>
      </c>
      <c r="T2333">
        <v>1575</v>
      </c>
      <c r="U2333" t="str">
        <f t="shared" ca="1" si="436"/>
        <v>cu</v>
      </c>
      <c r="V2333" t="str">
        <f t="shared" si="438"/>
        <v>EN</v>
      </c>
      <c r="W2333">
        <f t="shared" si="439"/>
        <v>110</v>
      </c>
      <c r="X2333" t="str">
        <f t="shared" ca="1" si="440"/>
        <v>cu</v>
      </c>
      <c r="Y2333" t="str">
        <f t="shared" si="441"/>
        <v>GO</v>
      </c>
      <c r="Z2333">
        <f t="shared" si="442"/>
        <v>1575</v>
      </c>
    </row>
    <row r="2334" spans="1:26">
      <c r="A2334" t="str">
        <f t="shared" si="433"/>
        <v>rt8</v>
      </c>
      <c r="B2334" t="str">
        <f t="shared" si="434"/>
        <v>루틴8</v>
      </c>
      <c r="C2334">
        <v>61</v>
      </c>
      <c r="D2334">
        <v>55</v>
      </c>
      <c r="E2334">
        <f t="shared" ref="E2334:E2397" ca="1" si="444">IF(A2334&lt;&gt;OFFSET(A2334,-1,0),D2334,OFFSET(E2334,-1,0)+D2334)</f>
        <v>1187</v>
      </c>
      <c r="F2334">
        <f ca="1">(60+SUMIF(OFFSET(N2334,-$C2334+1,0,$C2334),"EN",OFFSET(O2334,-$C2334+1,0,$C2334)))*SummonTypeTable!$Q$2</f>
        <v>773.33333333333326</v>
      </c>
      <c r="G2334" t="str">
        <f ca="1">IF(C2334=1,60*SummonTypeTable!$Q$2-OFFSET(F2334,0,-1),
IF(F2334&lt;&gt;OFFSET(F2334,-1,0),OFFSET(F2334,-1,0)-OFFSET(F2334,0,-1),""))</f>
        <v/>
      </c>
      <c r="H2334" t="str">
        <f ca="1">IF(C2334=1,60*SummonTypeTable!$Q$2/OFFSET(F2334,0,-1),
IF(F2334&lt;&gt;OFFSET(F2334,-1,0),OFFSET(F2334,-1,0)/OFFSET(F2334,0,-1),""))</f>
        <v/>
      </c>
      <c r="I2334">
        <f ca="1">(60+SUMIF(OFFSET(N2334,-$C2334+1,0,$C2334),"EN",OFFSET(O2334,-$C2334+1,0,$C2334))+SUMIF(OFFSET(S2334,-$C2334+1,0,$C2334),"EN",OFFSET(T2334,-$C2334+1,0,$C2334)))*SummonTypeTable!$Q$2</f>
        <v>773.33333333333326</v>
      </c>
      <c r="J2334" t="str">
        <f ca="1">IF(C2334=1,60*SummonTypeTable!$Q$2-OFFSET(I2334,0,-4),
IF(I2334&lt;&gt;OFFSET(I2334,-1,0),OFFSET(I2334,-1,0)-OFFSET(I2334,0,-4),""))</f>
        <v/>
      </c>
      <c r="K2334" t="str">
        <f ca="1">IF(C2334=1,60*SummonTypeTable!$Q$2/OFFSET(I2334,0,-4),
IF(I2334&lt;&gt;OFFSET(I2334,-1,0),OFFSET(I2334,-1,0)/OFFSET(I2334,0,-4),""))</f>
        <v/>
      </c>
      <c r="L2334" t="str">
        <f t="shared" ca="1" si="435"/>
        <v>cu</v>
      </c>
      <c r="M2334" t="s">
        <v>81</v>
      </c>
      <c r="N2334" t="s">
        <v>147</v>
      </c>
      <c r="O2334">
        <v>3200</v>
      </c>
      <c r="P2334" t="str">
        <f t="shared" si="437"/>
        <v/>
      </c>
      <c r="Q2334" t="str">
        <f t="shared" ca="1" si="443"/>
        <v>cu</v>
      </c>
      <c r="R2334" t="s">
        <v>81</v>
      </c>
      <c r="S2334" t="s">
        <v>147</v>
      </c>
      <c r="T2334">
        <v>1600</v>
      </c>
      <c r="U2334" t="str">
        <f t="shared" ca="1" si="436"/>
        <v>cu</v>
      </c>
      <c r="V2334" t="str">
        <f t="shared" si="438"/>
        <v>GO</v>
      </c>
      <c r="W2334">
        <f t="shared" si="439"/>
        <v>3200</v>
      </c>
      <c r="X2334" t="str">
        <f t="shared" ca="1" si="440"/>
        <v>cu</v>
      </c>
      <c r="Y2334" t="str">
        <f t="shared" si="441"/>
        <v>GO</v>
      </c>
      <c r="Z2334">
        <f t="shared" si="442"/>
        <v>1600</v>
      </c>
    </row>
    <row r="2335" spans="1:26">
      <c r="A2335" t="str">
        <f t="shared" si="433"/>
        <v>rt8</v>
      </c>
      <c r="B2335" t="str">
        <f t="shared" si="434"/>
        <v>루틴8</v>
      </c>
      <c r="C2335">
        <v>62</v>
      </c>
      <c r="D2335">
        <v>24</v>
      </c>
      <c r="E2335">
        <f t="shared" ca="1" si="444"/>
        <v>1211</v>
      </c>
      <c r="F2335">
        <f ca="1">(60+SUMIF(OFFSET(N2335,-$C2335+1,0,$C2335),"EN",OFFSET(O2335,-$C2335+1,0,$C2335)))*SummonTypeTable!$Q$2</f>
        <v>773.33333333333326</v>
      </c>
      <c r="G2335" t="str">
        <f ca="1">IF(C2335=1,60*SummonTypeTable!$Q$2-OFFSET(F2335,0,-1),
IF(F2335&lt;&gt;OFFSET(F2335,-1,0),OFFSET(F2335,-1,0)-OFFSET(F2335,0,-1),""))</f>
        <v/>
      </c>
      <c r="H2335" t="str">
        <f ca="1">IF(C2335=1,60*SummonTypeTable!$Q$2/OFFSET(F2335,0,-1),
IF(F2335&lt;&gt;OFFSET(F2335,-1,0),OFFSET(F2335,-1,0)/OFFSET(F2335,0,-1),""))</f>
        <v/>
      </c>
      <c r="I2335">
        <f ca="1">(60+SUMIF(OFFSET(N2335,-$C2335+1,0,$C2335),"EN",OFFSET(O2335,-$C2335+1,0,$C2335))+SUMIF(OFFSET(S2335,-$C2335+1,0,$C2335),"EN",OFFSET(T2335,-$C2335+1,0,$C2335)))*SummonTypeTable!$Q$2</f>
        <v>773.33333333333326</v>
      </c>
      <c r="J2335" t="str">
        <f ca="1">IF(C2335=1,60*SummonTypeTable!$Q$2-OFFSET(I2335,0,-4),
IF(I2335&lt;&gt;OFFSET(I2335,-1,0),OFFSET(I2335,-1,0)-OFFSET(I2335,0,-4),""))</f>
        <v/>
      </c>
      <c r="K2335" t="str">
        <f ca="1">IF(C2335=1,60*SummonTypeTable!$Q$2/OFFSET(I2335,0,-4),
IF(I2335&lt;&gt;OFFSET(I2335,-1,0),OFFSET(I2335,-1,0)/OFFSET(I2335,0,-4),""))</f>
        <v/>
      </c>
      <c r="L2335" t="str">
        <f t="shared" ca="1" si="435"/>
        <v>it</v>
      </c>
      <c r="M2335" t="s">
        <v>139</v>
      </c>
      <c r="N2335" t="s">
        <v>140</v>
      </c>
      <c r="O2335">
        <v>1</v>
      </c>
      <c r="P2335" t="str">
        <f t="shared" si="437"/>
        <v/>
      </c>
      <c r="Q2335" t="str">
        <f t="shared" ca="1" si="443"/>
        <v>cu</v>
      </c>
      <c r="R2335" t="s">
        <v>81</v>
      </c>
      <c r="S2335" t="s">
        <v>147</v>
      </c>
      <c r="T2335">
        <v>1625</v>
      </c>
      <c r="U2335" t="str">
        <f t="shared" ca="1" si="436"/>
        <v>it</v>
      </c>
      <c r="V2335" t="str">
        <f t="shared" si="438"/>
        <v>Cash_sCharacterGacha</v>
      </c>
      <c r="W2335">
        <f t="shared" si="439"/>
        <v>1</v>
      </c>
      <c r="X2335" t="str">
        <f t="shared" ca="1" si="440"/>
        <v>cu</v>
      </c>
      <c r="Y2335" t="str">
        <f t="shared" si="441"/>
        <v>GO</v>
      </c>
      <c r="Z2335">
        <f t="shared" si="442"/>
        <v>1625</v>
      </c>
    </row>
    <row r="2336" spans="1:26">
      <c r="A2336" t="str">
        <f t="shared" si="433"/>
        <v>rt8</v>
      </c>
      <c r="B2336" t="str">
        <f t="shared" si="434"/>
        <v>루틴8</v>
      </c>
      <c r="C2336">
        <v>63</v>
      </c>
      <c r="D2336">
        <v>57</v>
      </c>
      <c r="E2336">
        <f t="shared" ca="1" si="444"/>
        <v>1268</v>
      </c>
      <c r="F2336">
        <f ca="1">(60+SUMIF(OFFSET(N2336,-$C2336+1,0,$C2336),"EN",OFFSET(O2336,-$C2336+1,0,$C2336)))*SummonTypeTable!$Q$2</f>
        <v>773.33333333333326</v>
      </c>
      <c r="G2336" t="str">
        <f ca="1">IF(C2336=1,60*SummonTypeTable!$Q$2-OFFSET(F2336,0,-1),
IF(F2336&lt;&gt;OFFSET(F2336,-1,0),OFFSET(F2336,-1,0)-OFFSET(F2336,0,-1),""))</f>
        <v/>
      </c>
      <c r="H2336" t="str">
        <f ca="1">IF(C2336=1,60*SummonTypeTable!$Q$2/OFFSET(F2336,0,-1),
IF(F2336&lt;&gt;OFFSET(F2336,-1,0),OFFSET(F2336,-1,0)/OFFSET(F2336,0,-1),""))</f>
        <v/>
      </c>
      <c r="I2336">
        <f ca="1">(60+SUMIF(OFFSET(N2336,-$C2336+1,0,$C2336),"EN",OFFSET(O2336,-$C2336+1,0,$C2336))+SUMIF(OFFSET(S2336,-$C2336+1,0,$C2336),"EN",OFFSET(T2336,-$C2336+1,0,$C2336)))*SummonTypeTable!$Q$2</f>
        <v>773.33333333333326</v>
      </c>
      <c r="J2336" t="str">
        <f ca="1">IF(C2336=1,60*SummonTypeTable!$Q$2-OFFSET(I2336,0,-4),
IF(I2336&lt;&gt;OFFSET(I2336,-1,0),OFFSET(I2336,-1,0)-OFFSET(I2336,0,-4),""))</f>
        <v/>
      </c>
      <c r="K2336" t="str">
        <f ca="1">IF(C2336=1,60*SummonTypeTable!$Q$2/OFFSET(I2336,0,-4),
IF(I2336&lt;&gt;OFFSET(I2336,-1,0),OFFSET(I2336,-1,0)/OFFSET(I2336,0,-4),""))</f>
        <v/>
      </c>
      <c r="L2336" t="str">
        <f t="shared" ca="1" si="435"/>
        <v>cu</v>
      </c>
      <c r="M2336" t="s">
        <v>81</v>
      </c>
      <c r="N2336" t="s">
        <v>153</v>
      </c>
      <c r="O2336">
        <v>12</v>
      </c>
      <c r="P2336" t="str">
        <f t="shared" si="437"/>
        <v/>
      </c>
      <c r="Q2336" t="str">
        <f t="shared" ca="1" si="443"/>
        <v>cu</v>
      </c>
      <c r="R2336" t="s">
        <v>81</v>
      </c>
      <c r="S2336" t="s">
        <v>153</v>
      </c>
      <c r="T2336">
        <v>4</v>
      </c>
      <c r="U2336" t="str">
        <f t="shared" ca="1" si="436"/>
        <v>cu</v>
      </c>
      <c r="V2336" t="str">
        <f t="shared" si="438"/>
        <v>DI</v>
      </c>
      <c r="W2336">
        <f t="shared" si="439"/>
        <v>12</v>
      </c>
      <c r="X2336" t="str">
        <f t="shared" ca="1" si="440"/>
        <v>cu</v>
      </c>
      <c r="Y2336" t="str">
        <f t="shared" si="441"/>
        <v>DI</v>
      </c>
      <c r="Z2336">
        <f t="shared" si="442"/>
        <v>4</v>
      </c>
    </row>
    <row r="2337" spans="1:26">
      <c r="A2337" t="str">
        <f t="shared" si="433"/>
        <v>rt8</v>
      </c>
      <c r="B2337" t="str">
        <f t="shared" si="434"/>
        <v>루틴8</v>
      </c>
      <c r="C2337">
        <v>64</v>
      </c>
      <c r="D2337">
        <v>35</v>
      </c>
      <c r="E2337">
        <f t="shared" ca="1" si="444"/>
        <v>1303</v>
      </c>
      <c r="F2337">
        <f ca="1">(60+SUMIF(OFFSET(N2337,-$C2337+1,0,$C2337),"EN",OFFSET(O2337,-$C2337+1,0,$C2337)))*SummonTypeTable!$Q$2</f>
        <v>773.33333333333326</v>
      </c>
      <c r="G2337" t="str">
        <f ca="1">IF(C2337=1,60*SummonTypeTable!$Q$2-OFFSET(F2337,0,-1),
IF(F2337&lt;&gt;OFFSET(F2337,-1,0),OFFSET(F2337,-1,0)-OFFSET(F2337,0,-1),""))</f>
        <v/>
      </c>
      <c r="H2337" t="str">
        <f ca="1">IF(C2337=1,60*SummonTypeTable!$Q$2/OFFSET(F2337,0,-1),
IF(F2337&lt;&gt;OFFSET(F2337,-1,0),OFFSET(F2337,-1,0)/OFFSET(F2337,0,-1),""))</f>
        <v/>
      </c>
      <c r="I2337">
        <f ca="1">(60+SUMIF(OFFSET(N2337,-$C2337+1,0,$C2337),"EN",OFFSET(O2337,-$C2337+1,0,$C2337))+SUMIF(OFFSET(S2337,-$C2337+1,0,$C2337),"EN",OFFSET(T2337,-$C2337+1,0,$C2337)))*SummonTypeTable!$Q$2</f>
        <v>773.33333333333326</v>
      </c>
      <c r="J2337" t="str">
        <f ca="1">IF(C2337=1,60*SummonTypeTable!$Q$2-OFFSET(I2337,0,-4),
IF(I2337&lt;&gt;OFFSET(I2337,-1,0),OFFSET(I2337,-1,0)-OFFSET(I2337,0,-4),""))</f>
        <v/>
      </c>
      <c r="K2337" t="str">
        <f ca="1">IF(C2337=1,60*SummonTypeTable!$Q$2/OFFSET(I2337,0,-4),
IF(I2337&lt;&gt;OFFSET(I2337,-1,0),OFFSET(I2337,-1,0)/OFFSET(I2337,0,-4),""))</f>
        <v/>
      </c>
      <c r="L2337" t="str">
        <f t="shared" ca="1" si="435"/>
        <v>cu</v>
      </c>
      <c r="M2337" t="s">
        <v>81</v>
      </c>
      <c r="N2337" t="s">
        <v>147</v>
      </c>
      <c r="O2337">
        <v>3350</v>
      </c>
      <c r="P2337" t="str">
        <f t="shared" si="437"/>
        <v/>
      </c>
      <c r="Q2337" t="str">
        <f t="shared" ca="1" si="443"/>
        <v>cu</v>
      </c>
      <c r="R2337" t="s">
        <v>81</v>
      </c>
      <c r="S2337" t="s">
        <v>147</v>
      </c>
      <c r="T2337">
        <v>1675</v>
      </c>
      <c r="U2337" t="str">
        <f t="shared" ca="1" si="436"/>
        <v>cu</v>
      </c>
      <c r="V2337" t="str">
        <f t="shared" si="438"/>
        <v>GO</v>
      </c>
      <c r="W2337">
        <f t="shared" si="439"/>
        <v>3350</v>
      </c>
      <c r="X2337" t="str">
        <f t="shared" ca="1" si="440"/>
        <v>cu</v>
      </c>
      <c r="Y2337" t="str">
        <f t="shared" si="441"/>
        <v>GO</v>
      </c>
      <c r="Z2337">
        <f t="shared" si="442"/>
        <v>1675</v>
      </c>
    </row>
    <row r="2338" spans="1:26">
      <c r="A2338" t="str">
        <f t="shared" si="433"/>
        <v>rt8</v>
      </c>
      <c r="B2338" t="str">
        <f t="shared" si="434"/>
        <v>루틴8</v>
      </c>
      <c r="C2338">
        <v>65</v>
      </c>
      <c r="D2338">
        <v>55</v>
      </c>
      <c r="E2338">
        <f t="shared" ca="1" si="444"/>
        <v>1358</v>
      </c>
      <c r="F2338">
        <f ca="1">(60+SUMIF(OFFSET(N2338,-$C2338+1,0,$C2338),"EN",OFFSET(O2338,-$C2338+1,0,$C2338)))*SummonTypeTable!$Q$2</f>
        <v>773.33333333333326</v>
      </c>
      <c r="G2338" t="str">
        <f ca="1">IF(C2338=1,60*SummonTypeTable!$Q$2-OFFSET(F2338,0,-1),
IF(F2338&lt;&gt;OFFSET(F2338,-1,0),OFFSET(F2338,-1,0)-OFFSET(F2338,0,-1),""))</f>
        <v/>
      </c>
      <c r="H2338" t="str">
        <f ca="1">IF(C2338=1,60*SummonTypeTable!$Q$2/OFFSET(F2338,0,-1),
IF(F2338&lt;&gt;OFFSET(F2338,-1,0),OFFSET(F2338,-1,0)/OFFSET(F2338,0,-1),""))</f>
        <v/>
      </c>
      <c r="I2338">
        <f ca="1">(60+SUMIF(OFFSET(N2338,-$C2338+1,0,$C2338),"EN",OFFSET(O2338,-$C2338+1,0,$C2338))+SUMIF(OFFSET(S2338,-$C2338+1,0,$C2338),"EN",OFFSET(T2338,-$C2338+1,0,$C2338)))*SummonTypeTable!$Q$2</f>
        <v>773.33333333333326</v>
      </c>
      <c r="J2338" t="str">
        <f ca="1">IF(C2338=1,60*SummonTypeTable!$Q$2-OFFSET(I2338,0,-4),
IF(I2338&lt;&gt;OFFSET(I2338,-1,0),OFFSET(I2338,-1,0)-OFFSET(I2338,0,-4),""))</f>
        <v/>
      </c>
      <c r="K2338" t="str">
        <f ca="1">IF(C2338=1,60*SummonTypeTable!$Q$2/OFFSET(I2338,0,-4),
IF(I2338&lt;&gt;OFFSET(I2338,-1,0),OFFSET(I2338,-1,0)/OFFSET(I2338,0,-4),""))</f>
        <v/>
      </c>
      <c r="L2338" t="str">
        <f t="shared" ca="1" si="435"/>
        <v>it</v>
      </c>
      <c r="M2338" t="s">
        <v>139</v>
      </c>
      <c r="N2338" t="s">
        <v>138</v>
      </c>
      <c r="O2338">
        <v>2</v>
      </c>
      <c r="P2338" t="str">
        <f t="shared" si="437"/>
        <v/>
      </c>
      <c r="Q2338" t="str">
        <f t="shared" ca="1" si="443"/>
        <v>cu</v>
      </c>
      <c r="R2338" t="s">
        <v>81</v>
      </c>
      <c r="S2338" t="s">
        <v>147</v>
      </c>
      <c r="T2338">
        <v>1700</v>
      </c>
      <c r="U2338" t="str">
        <f t="shared" ca="1" si="436"/>
        <v>it</v>
      </c>
      <c r="V2338" t="str">
        <f t="shared" si="438"/>
        <v>Cash_sSpellGacha</v>
      </c>
      <c r="W2338">
        <f t="shared" si="439"/>
        <v>2</v>
      </c>
      <c r="X2338" t="str">
        <f t="shared" ca="1" si="440"/>
        <v>cu</v>
      </c>
      <c r="Y2338" t="str">
        <f t="shared" si="441"/>
        <v>GO</v>
      </c>
      <c r="Z2338">
        <f t="shared" si="442"/>
        <v>1700</v>
      </c>
    </row>
    <row r="2339" spans="1:26">
      <c r="A2339" t="str">
        <f t="shared" ref="A2339:A2402" si="445">A2338</f>
        <v>rt8</v>
      </c>
      <c r="B2339" t="str">
        <f t="shared" ref="B2339:B2402" si="446">B2338</f>
        <v>루틴8</v>
      </c>
      <c r="C2339">
        <v>66</v>
      </c>
      <c r="D2339">
        <v>12</v>
      </c>
      <c r="E2339">
        <f t="shared" ca="1" si="444"/>
        <v>1370</v>
      </c>
      <c r="F2339">
        <f ca="1">(60+SUMIF(OFFSET(N2339,-$C2339+1,0,$C2339),"EN",OFFSET(O2339,-$C2339+1,0,$C2339)))*SummonTypeTable!$Q$2</f>
        <v>773.33333333333326</v>
      </c>
      <c r="G2339" t="str">
        <f ca="1">IF(C2339=1,60*SummonTypeTable!$Q$2-OFFSET(F2339,0,-1),
IF(F2339&lt;&gt;OFFSET(F2339,-1,0),OFFSET(F2339,-1,0)-OFFSET(F2339,0,-1),""))</f>
        <v/>
      </c>
      <c r="H2339" t="str">
        <f ca="1">IF(C2339=1,60*SummonTypeTable!$Q$2/OFFSET(F2339,0,-1),
IF(F2339&lt;&gt;OFFSET(F2339,-1,0),OFFSET(F2339,-1,0)/OFFSET(F2339,0,-1),""))</f>
        <v/>
      </c>
      <c r="I2339">
        <f ca="1">(60+SUMIF(OFFSET(N2339,-$C2339+1,0,$C2339),"EN",OFFSET(O2339,-$C2339+1,0,$C2339))+SUMIF(OFFSET(S2339,-$C2339+1,0,$C2339),"EN",OFFSET(T2339,-$C2339+1,0,$C2339)))*SummonTypeTable!$Q$2</f>
        <v>773.33333333333326</v>
      </c>
      <c r="J2339" t="str">
        <f ca="1">IF(C2339=1,60*SummonTypeTable!$Q$2-OFFSET(I2339,0,-4),
IF(I2339&lt;&gt;OFFSET(I2339,-1,0),OFFSET(I2339,-1,0)-OFFSET(I2339,0,-4),""))</f>
        <v/>
      </c>
      <c r="K2339" t="str">
        <f ca="1">IF(C2339=1,60*SummonTypeTable!$Q$2/OFFSET(I2339,0,-4),
IF(I2339&lt;&gt;OFFSET(I2339,-1,0),OFFSET(I2339,-1,0)/OFFSET(I2339,0,-4),""))</f>
        <v/>
      </c>
      <c r="L2339" t="str">
        <f t="shared" ca="1" si="435"/>
        <v>cu</v>
      </c>
      <c r="M2339" t="s">
        <v>81</v>
      </c>
      <c r="N2339" t="s">
        <v>147</v>
      </c>
      <c r="O2339">
        <v>3450</v>
      </c>
      <c r="P2339" t="str">
        <f t="shared" si="437"/>
        <v/>
      </c>
      <c r="Q2339" t="str">
        <f t="shared" ca="1" si="443"/>
        <v>cu</v>
      </c>
      <c r="R2339" t="s">
        <v>81</v>
      </c>
      <c r="S2339" t="s">
        <v>147</v>
      </c>
      <c r="T2339">
        <v>1725</v>
      </c>
      <c r="U2339" t="str">
        <f t="shared" ca="1" si="436"/>
        <v>cu</v>
      </c>
      <c r="V2339" t="str">
        <f t="shared" si="438"/>
        <v>GO</v>
      </c>
      <c r="W2339">
        <f t="shared" si="439"/>
        <v>3450</v>
      </c>
      <c r="X2339" t="str">
        <f t="shared" ca="1" si="440"/>
        <v>cu</v>
      </c>
      <c r="Y2339" t="str">
        <f t="shared" si="441"/>
        <v>GO</v>
      </c>
      <c r="Z2339">
        <f t="shared" si="442"/>
        <v>1725</v>
      </c>
    </row>
    <row r="2340" spans="1:26">
      <c r="A2340" t="str">
        <f t="shared" si="445"/>
        <v>rt8</v>
      </c>
      <c r="B2340" t="str">
        <f t="shared" si="446"/>
        <v>루틴8</v>
      </c>
      <c r="C2340">
        <v>67</v>
      </c>
      <c r="D2340">
        <v>46</v>
      </c>
      <c r="E2340">
        <f t="shared" ca="1" si="444"/>
        <v>1416</v>
      </c>
      <c r="F2340">
        <f ca="1">(60+SUMIF(OFFSET(N2340,-$C2340+1,0,$C2340),"EN",OFFSET(O2340,-$C2340+1,0,$C2340)))*SummonTypeTable!$Q$2</f>
        <v>840</v>
      </c>
      <c r="G2340">
        <f ca="1">IF(C2340=1,60*SummonTypeTable!$Q$2-OFFSET(F2340,0,-1),
IF(F2340&lt;&gt;OFFSET(F2340,-1,0),OFFSET(F2340,-1,0)-OFFSET(F2340,0,-1),""))</f>
        <v>-642.66666666666674</v>
      </c>
      <c r="H2340">
        <f ca="1">IF(C2340=1,60*SummonTypeTable!$Q$2/OFFSET(F2340,0,-1),
IF(F2340&lt;&gt;OFFSET(F2340,-1,0),OFFSET(F2340,-1,0)/OFFSET(F2340,0,-1),""))</f>
        <v>0.54613935969868166</v>
      </c>
      <c r="I2340">
        <f ca="1">(60+SUMIF(OFFSET(N2340,-$C2340+1,0,$C2340),"EN",OFFSET(O2340,-$C2340+1,0,$C2340))+SUMIF(OFFSET(S2340,-$C2340+1,0,$C2340),"EN",OFFSET(T2340,-$C2340+1,0,$C2340)))*SummonTypeTable!$Q$2</f>
        <v>840</v>
      </c>
      <c r="J2340">
        <f ca="1">IF(C2340=1,60*SummonTypeTable!$Q$2-OFFSET(I2340,0,-4),
IF(I2340&lt;&gt;OFFSET(I2340,-1,0),OFFSET(I2340,-1,0)-OFFSET(I2340,0,-4),""))</f>
        <v>-642.66666666666674</v>
      </c>
      <c r="K2340">
        <f ca="1">IF(C2340=1,60*SummonTypeTable!$Q$2/OFFSET(I2340,0,-4),
IF(I2340&lt;&gt;OFFSET(I2340,-1,0),OFFSET(I2340,-1,0)/OFFSET(I2340,0,-4),""))</f>
        <v>0.54613935969868166</v>
      </c>
      <c r="L2340" t="str">
        <f t="shared" ca="1" si="435"/>
        <v>cu</v>
      </c>
      <c r="M2340" t="s">
        <v>81</v>
      </c>
      <c r="N2340" t="s">
        <v>146</v>
      </c>
      <c r="O2340">
        <v>100</v>
      </c>
      <c r="P2340" t="str">
        <f t="shared" si="437"/>
        <v>에너지너무많음</v>
      </c>
      <c r="Q2340" t="str">
        <f t="shared" ca="1" si="443"/>
        <v>cu</v>
      </c>
      <c r="R2340" t="s">
        <v>81</v>
      </c>
      <c r="S2340" t="s">
        <v>147</v>
      </c>
      <c r="T2340">
        <v>1750</v>
      </c>
      <c r="U2340" t="str">
        <f t="shared" ca="1" si="436"/>
        <v>cu</v>
      </c>
      <c r="V2340" t="str">
        <f t="shared" si="438"/>
        <v>EN</v>
      </c>
      <c r="W2340">
        <f t="shared" si="439"/>
        <v>100</v>
      </c>
      <c r="X2340" t="str">
        <f t="shared" ca="1" si="440"/>
        <v>cu</v>
      </c>
      <c r="Y2340" t="str">
        <f t="shared" si="441"/>
        <v>GO</v>
      </c>
      <c r="Z2340">
        <f t="shared" si="442"/>
        <v>1750</v>
      </c>
    </row>
    <row r="2341" spans="1:26">
      <c r="A2341" t="str">
        <f t="shared" si="445"/>
        <v>rt8</v>
      </c>
      <c r="B2341" t="str">
        <f t="shared" si="446"/>
        <v>루틴8</v>
      </c>
      <c r="C2341">
        <v>68</v>
      </c>
      <c r="D2341">
        <v>65</v>
      </c>
      <c r="E2341">
        <f t="shared" ca="1" si="444"/>
        <v>1481</v>
      </c>
      <c r="F2341">
        <f ca="1">(60+SUMIF(OFFSET(N2341,-$C2341+1,0,$C2341),"EN",OFFSET(O2341,-$C2341+1,0,$C2341)))*SummonTypeTable!$Q$2</f>
        <v>840</v>
      </c>
      <c r="G2341" t="str">
        <f ca="1">IF(C2341=1,60*SummonTypeTable!$Q$2-OFFSET(F2341,0,-1),
IF(F2341&lt;&gt;OFFSET(F2341,-1,0),OFFSET(F2341,-1,0)-OFFSET(F2341,0,-1),""))</f>
        <v/>
      </c>
      <c r="H2341" t="str">
        <f ca="1">IF(C2341=1,60*SummonTypeTable!$Q$2/OFFSET(F2341,0,-1),
IF(F2341&lt;&gt;OFFSET(F2341,-1,0),OFFSET(F2341,-1,0)/OFFSET(F2341,0,-1),""))</f>
        <v/>
      </c>
      <c r="I2341">
        <f ca="1">(60+SUMIF(OFFSET(N2341,-$C2341+1,0,$C2341),"EN",OFFSET(O2341,-$C2341+1,0,$C2341))+SUMIF(OFFSET(S2341,-$C2341+1,0,$C2341),"EN",OFFSET(T2341,-$C2341+1,0,$C2341)))*SummonTypeTable!$Q$2</f>
        <v>840</v>
      </c>
      <c r="J2341" t="str">
        <f ca="1">IF(C2341=1,60*SummonTypeTable!$Q$2-OFFSET(I2341,0,-4),
IF(I2341&lt;&gt;OFFSET(I2341,-1,0),OFFSET(I2341,-1,0)-OFFSET(I2341,0,-4),""))</f>
        <v/>
      </c>
      <c r="K2341" t="str">
        <f ca="1">IF(C2341=1,60*SummonTypeTable!$Q$2/OFFSET(I2341,0,-4),
IF(I2341&lt;&gt;OFFSET(I2341,-1,0),OFFSET(I2341,-1,0)/OFFSET(I2341,0,-4),""))</f>
        <v/>
      </c>
      <c r="L2341" t="str">
        <f t="shared" ref="L2341:L2427" ca="1" si="447">IF(ISBLANK(M2341),"",
VLOOKUP(M2341,OFFSET(INDIRECT("$A:$B"),0,MATCH(M$1&amp;"_Verify",INDIRECT("$1:$1"),0)-1),2,0)
)</f>
        <v>it</v>
      </c>
      <c r="M2341" t="s">
        <v>139</v>
      </c>
      <c r="N2341" t="s">
        <v>140</v>
      </c>
      <c r="O2341">
        <v>3</v>
      </c>
      <c r="P2341" t="str">
        <f t="shared" si="437"/>
        <v/>
      </c>
      <c r="Q2341" t="str">
        <f t="shared" ca="1" si="443"/>
        <v>cu</v>
      </c>
      <c r="R2341" t="s">
        <v>81</v>
      </c>
      <c r="S2341" t="s">
        <v>147</v>
      </c>
      <c r="T2341">
        <v>1775</v>
      </c>
      <c r="U2341" t="str">
        <f t="shared" ca="1" si="436"/>
        <v>it</v>
      </c>
      <c r="V2341" t="str">
        <f t="shared" si="438"/>
        <v>Cash_sCharacterGacha</v>
      </c>
      <c r="W2341">
        <f t="shared" si="439"/>
        <v>3</v>
      </c>
      <c r="X2341" t="str">
        <f t="shared" ca="1" si="440"/>
        <v>cu</v>
      </c>
      <c r="Y2341" t="str">
        <f t="shared" si="441"/>
        <v>GO</v>
      </c>
      <c r="Z2341">
        <f t="shared" si="442"/>
        <v>1775</v>
      </c>
    </row>
    <row r="2342" spans="1:26">
      <c r="A2342" t="str">
        <f t="shared" si="445"/>
        <v>rt8</v>
      </c>
      <c r="B2342" t="str">
        <f t="shared" si="446"/>
        <v>루틴8</v>
      </c>
      <c r="C2342">
        <v>69</v>
      </c>
      <c r="D2342">
        <v>35</v>
      </c>
      <c r="E2342">
        <f t="shared" ca="1" si="444"/>
        <v>1516</v>
      </c>
      <c r="F2342">
        <f ca="1">(60+SUMIF(OFFSET(N2342,-$C2342+1,0,$C2342),"EN",OFFSET(O2342,-$C2342+1,0,$C2342)))*SummonTypeTable!$Q$2</f>
        <v>840</v>
      </c>
      <c r="G2342" t="str">
        <f ca="1">IF(C2342=1,60*SummonTypeTable!$Q$2-OFFSET(F2342,0,-1),
IF(F2342&lt;&gt;OFFSET(F2342,-1,0),OFFSET(F2342,-1,0)-OFFSET(F2342,0,-1),""))</f>
        <v/>
      </c>
      <c r="H2342" t="str">
        <f ca="1">IF(C2342=1,60*SummonTypeTable!$Q$2/OFFSET(F2342,0,-1),
IF(F2342&lt;&gt;OFFSET(F2342,-1,0),OFFSET(F2342,-1,0)/OFFSET(F2342,0,-1),""))</f>
        <v/>
      </c>
      <c r="I2342">
        <f ca="1">(60+SUMIF(OFFSET(N2342,-$C2342+1,0,$C2342),"EN",OFFSET(O2342,-$C2342+1,0,$C2342))+SUMIF(OFFSET(S2342,-$C2342+1,0,$C2342),"EN",OFFSET(T2342,-$C2342+1,0,$C2342)))*SummonTypeTable!$Q$2</f>
        <v>840</v>
      </c>
      <c r="J2342" t="str">
        <f ca="1">IF(C2342=1,60*SummonTypeTable!$Q$2-OFFSET(I2342,0,-4),
IF(I2342&lt;&gt;OFFSET(I2342,-1,0),OFFSET(I2342,-1,0)-OFFSET(I2342,0,-4),""))</f>
        <v/>
      </c>
      <c r="K2342" t="str">
        <f ca="1">IF(C2342=1,60*SummonTypeTable!$Q$2/OFFSET(I2342,0,-4),
IF(I2342&lt;&gt;OFFSET(I2342,-1,0),OFFSET(I2342,-1,0)/OFFSET(I2342,0,-4),""))</f>
        <v/>
      </c>
      <c r="L2342" t="str">
        <f t="shared" ca="1" si="447"/>
        <v>cu</v>
      </c>
      <c r="M2342" t="s">
        <v>81</v>
      </c>
      <c r="N2342" t="s">
        <v>147</v>
      </c>
      <c r="O2342">
        <v>3600</v>
      </c>
      <c r="P2342" t="str">
        <f t="shared" si="437"/>
        <v/>
      </c>
      <c r="Q2342" t="str">
        <f t="shared" ca="1" si="443"/>
        <v>cu</v>
      </c>
      <c r="R2342" t="s">
        <v>81</v>
      </c>
      <c r="S2342" t="s">
        <v>147</v>
      </c>
      <c r="T2342">
        <v>1800</v>
      </c>
      <c r="U2342" t="str">
        <f t="shared" ca="1" si="436"/>
        <v>cu</v>
      </c>
      <c r="V2342" t="str">
        <f t="shared" si="438"/>
        <v>GO</v>
      </c>
      <c r="W2342">
        <f t="shared" si="439"/>
        <v>3600</v>
      </c>
      <c r="X2342" t="str">
        <f t="shared" ca="1" si="440"/>
        <v>cu</v>
      </c>
      <c r="Y2342" t="str">
        <f t="shared" si="441"/>
        <v>GO</v>
      </c>
      <c r="Z2342">
        <f t="shared" si="442"/>
        <v>1800</v>
      </c>
    </row>
    <row r="2343" spans="1:26">
      <c r="A2343" t="str">
        <f t="shared" si="445"/>
        <v>rt8</v>
      </c>
      <c r="B2343" t="str">
        <f t="shared" si="446"/>
        <v>루틴8</v>
      </c>
      <c r="C2343">
        <v>70</v>
      </c>
      <c r="D2343">
        <v>60</v>
      </c>
      <c r="E2343">
        <f t="shared" ca="1" si="444"/>
        <v>1576</v>
      </c>
      <c r="F2343">
        <f ca="1">(60+SUMIF(OFFSET(N2343,-$C2343+1,0,$C2343),"EN",OFFSET(O2343,-$C2343+1,0,$C2343)))*SummonTypeTable!$Q$2</f>
        <v>916.66666666666663</v>
      </c>
      <c r="G2343">
        <f ca="1">IF(C2343=1,60*SummonTypeTable!$Q$2-OFFSET(F2343,0,-1),
IF(F2343&lt;&gt;OFFSET(F2343,-1,0),OFFSET(F2343,-1,0)-OFFSET(F2343,0,-1),""))</f>
        <v>-736</v>
      </c>
      <c r="H2343">
        <f ca="1">IF(C2343=1,60*SummonTypeTable!$Q$2/OFFSET(F2343,0,-1),
IF(F2343&lt;&gt;OFFSET(F2343,-1,0),OFFSET(F2343,-1,0)/OFFSET(F2343,0,-1),""))</f>
        <v>0.53299492385786806</v>
      </c>
      <c r="I2343">
        <f ca="1">(60+SUMIF(OFFSET(N2343,-$C2343+1,0,$C2343),"EN",OFFSET(O2343,-$C2343+1,0,$C2343))+SUMIF(OFFSET(S2343,-$C2343+1,0,$C2343),"EN",OFFSET(T2343,-$C2343+1,0,$C2343)))*SummonTypeTable!$Q$2</f>
        <v>916.66666666666663</v>
      </c>
      <c r="J2343">
        <f ca="1">IF(C2343=1,60*SummonTypeTable!$Q$2-OFFSET(I2343,0,-4),
IF(I2343&lt;&gt;OFFSET(I2343,-1,0),OFFSET(I2343,-1,0)-OFFSET(I2343,0,-4),""))</f>
        <v>-736</v>
      </c>
      <c r="K2343">
        <f ca="1">IF(C2343=1,60*SummonTypeTable!$Q$2/OFFSET(I2343,0,-4),
IF(I2343&lt;&gt;OFFSET(I2343,-1,0),OFFSET(I2343,-1,0)/OFFSET(I2343,0,-4),""))</f>
        <v>0.53299492385786806</v>
      </c>
      <c r="L2343" t="str">
        <f t="shared" ca="1" si="447"/>
        <v>cu</v>
      </c>
      <c r="M2343" t="s">
        <v>81</v>
      </c>
      <c r="N2343" t="s">
        <v>146</v>
      </c>
      <c r="O2343">
        <v>115</v>
      </c>
      <c r="P2343" t="str">
        <f t="shared" si="437"/>
        <v>에너지너무많음</v>
      </c>
      <c r="Q2343" t="str">
        <f t="shared" ca="1" si="443"/>
        <v>cu</v>
      </c>
      <c r="R2343" t="s">
        <v>81</v>
      </c>
      <c r="S2343" t="s">
        <v>147</v>
      </c>
      <c r="T2343">
        <v>1825</v>
      </c>
      <c r="U2343" t="str">
        <f t="shared" ca="1" si="436"/>
        <v>cu</v>
      </c>
      <c r="V2343" t="str">
        <f t="shared" si="438"/>
        <v>EN</v>
      </c>
      <c r="W2343">
        <f t="shared" si="439"/>
        <v>115</v>
      </c>
      <c r="X2343" t="str">
        <f t="shared" ca="1" si="440"/>
        <v>cu</v>
      </c>
      <c r="Y2343" t="str">
        <f t="shared" si="441"/>
        <v>GO</v>
      </c>
      <c r="Z2343">
        <f t="shared" si="442"/>
        <v>1825</v>
      </c>
    </row>
    <row r="2344" spans="1:26">
      <c r="A2344" t="str">
        <f t="shared" si="445"/>
        <v>rt8</v>
      </c>
      <c r="B2344" t="str">
        <f t="shared" si="446"/>
        <v>루틴8</v>
      </c>
      <c r="C2344">
        <v>71</v>
      </c>
      <c r="D2344">
        <v>72</v>
      </c>
      <c r="E2344">
        <f t="shared" ca="1" si="444"/>
        <v>1648</v>
      </c>
      <c r="F2344">
        <f ca="1">(60+SUMIF(OFFSET(N2344,-$C2344+1,0,$C2344),"EN",OFFSET(O2344,-$C2344+1,0,$C2344)))*SummonTypeTable!$Q$2</f>
        <v>916.66666666666663</v>
      </c>
      <c r="G2344" t="str">
        <f ca="1">IF(C2344=1,60*SummonTypeTable!$Q$2-OFFSET(F2344,0,-1),
IF(F2344&lt;&gt;OFFSET(F2344,-1,0),OFFSET(F2344,-1,0)-OFFSET(F2344,0,-1),""))</f>
        <v/>
      </c>
      <c r="H2344" t="str">
        <f ca="1">IF(C2344=1,60*SummonTypeTable!$Q$2/OFFSET(F2344,0,-1),
IF(F2344&lt;&gt;OFFSET(F2344,-1,0),OFFSET(F2344,-1,0)/OFFSET(F2344,0,-1),""))</f>
        <v/>
      </c>
      <c r="I2344">
        <f ca="1">(60+SUMIF(OFFSET(N2344,-$C2344+1,0,$C2344),"EN",OFFSET(O2344,-$C2344+1,0,$C2344))+SUMIF(OFFSET(S2344,-$C2344+1,0,$C2344),"EN",OFFSET(T2344,-$C2344+1,0,$C2344)))*SummonTypeTable!$Q$2</f>
        <v>916.66666666666663</v>
      </c>
      <c r="J2344" t="str">
        <f ca="1">IF(C2344=1,60*SummonTypeTable!$Q$2-OFFSET(I2344,0,-4),
IF(I2344&lt;&gt;OFFSET(I2344,-1,0),OFFSET(I2344,-1,0)-OFFSET(I2344,0,-4),""))</f>
        <v/>
      </c>
      <c r="K2344" t="str">
        <f ca="1">IF(C2344=1,60*SummonTypeTable!$Q$2/OFFSET(I2344,0,-4),
IF(I2344&lt;&gt;OFFSET(I2344,-1,0),OFFSET(I2344,-1,0)/OFFSET(I2344,0,-4),""))</f>
        <v/>
      </c>
      <c r="L2344" t="str">
        <f t="shared" ca="1" si="447"/>
        <v>it</v>
      </c>
      <c r="M2344" t="s">
        <v>139</v>
      </c>
      <c r="N2344" t="s">
        <v>158</v>
      </c>
      <c r="O2344">
        <v>1</v>
      </c>
      <c r="P2344" t="str">
        <f t="shared" si="437"/>
        <v/>
      </c>
      <c r="Q2344" t="str">
        <f t="shared" ca="1" si="443"/>
        <v>cu</v>
      </c>
      <c r="R2344" t="s">
        <v>81</v>
      </c>
      <c r="S2344" t="s">
        <v>147</v>
      </c>
      <c r="T2344">
        <v>1850</v>
      </c>
      <c r="U2344" t="str">
        <f t="shared" ca="1" si="436"/>
        <v>it</v>
      </c>
      <c r="V2344" t="str">
        <f t="shared" si="438"/>
        <v>Cash_sEquipGacha</v>
      </c>
      <c r="W2344">
        <f t="shared" si="439"/>
        <v>1</v>
      </c>
      <c r="X2344" t="str">
        <f t="shared" ca="1" si="440"/>
        <v>cu</v>
      </c>
      <c r="Y2344" t="str">
        <f t="shared" si="441"/>
        <v>GO</v>
      </c>
      <c r="Z2344">
        <f t="shared" si="442"/>
        <v>1850</v>
      </c>
    </row>
    <row r="2345" spans="1:26">
      <c r="A2345" t="str">
        <f t="shared" si="445"/>
        <v>rt8</v>
      </c>
      <c r="B2345" t="str">
        <f t="shared" si="446"/>
        <v>루틴8</v>
      </c>
      <c r="C2345">
        <v>72</v>
      </c>
      <c r="D2345">
        <v>88</v>
      </c>
      <c r="E2345">
        <f t="shared" ca="1" si="444"/>
        <v>1736</v>
      </c>
      <c r="F2345">
        <f ca="1">(60+SUMIF(OFFSET(N2345,-$C2345+1,0,$C2345),"EN",OFFSET(O2345,-$C2345+1,0,$C2345)))*SummonTypeTable!$Q$2</f>
        <v>916.66666666666663</v>
      </c>
      <c r="G2345" t="str">
        <f ca="1">IF(C2345=1,60*SummonTypeTable!$Q$2-OFFSET(F2345,0,-1),
IF(F2345&lt;&gt;OFFSET(F2345,-1,0),OFFSET(F2345,-1,0)-OFFSET(F2345,0,-1),""))</f>
        <v/>
      </c>
      <c r="H2345" t="str">
        <f ca="1">IF(C2345=1,60*SummonTypeTable!$Q$2/OFFSET(F2345,0,-1),
IF(F2345&lt;&gt;OFFSET(F2345,-1,0),OFFSET(F2345,-1,0)/OFFSET(F2345,0,-1),""))</f>
        <v/>
      </c>
      <c r="I2345">
        <f ca="1">(60+SUMIF(OFFSET(N2345,-$C2345+1,0,$C2345),"EN",OFFSET(O2345,-$C2345+1,0,$C2345))+SUMIF(OFFSET(S2345,-$C2345+1,0,$C2345),"EN",OFFSET(T2345,-$C2345+1,0,$C2345)))*SummonTypeTable!$Q$2</f>
        <v>916.66666666666663</v>
      </c>
      <c r="J2345" t="str">
        <f ca="1">IF(C2345=1,60*SummonTypeTable!$Q$2-OFFSET(I2345,0,-4),
IF(I2345&lt;&gt;OFFSET(I2345,-1,0),OFFSET(I2345,-1,0)-OFFSET(I2345,0,-4),""))</f>
        <v/>
      </c>
      <c r="K2345" t="str">
        <f ca="1">IF(C2345=1,60*SummonTypeTable!$Q$2/OFFSET(I2345,0,-4),
IF(I2345&lt;&gt;OFFSET(I2345,-1,0),OFFSET(I2345,-1,0)/OFFSET(I2345,0,-4),""))</f>
        <v/>
      </c>
      <c r="L2345" t="str">
        <f t="shared" ca="1" si="447"/>
        <v>cu</v>
      </c>
      <c r="M2345" t="s">
        <v>81</v>
      </c>
      <c r="N2345" t="s">
        <v>147</v>
      </c>
      <c r="O2345">
        <v>3750</v>
      </c>
      <c r="P2345" t="str">
        <f t="shared" si="437"/>
        <v/>
      </c>
      <c r="Q2345" t="str">
        <f t="shared" ca="1" si="443"/>
        <v>cu</v>
      </c>
      <c r="R2345" t="s">
        <v>81</v>
      </c>
      <c r="S2345" t="s">
        <v>147</v>
      </c>
      <c r="T2345">
        <v>1875</v>
      </c>
      <c r="U2345" t="str">
        <f t="shared" ca="1" si="436"/>
        <v>cu</v>
      </c>
      <c r="V2345" t="str">
        <f t="shared" si="438"/>
        <v>GO</v>
      </c>
      <c r="W2345">
        <f t="shared" si="439"/>
        <v>3750</v>
      </c>
      <c r="X2345" t="str">
        <f t="shared" ca="1" si="440"/>
        <v>cu</v>
      </c>
      <c r="Y2345" t="str">
        <f t="shared" si="441"/>
        <v>GO</v>
      </c>
      <c r="Z2345">
        <f t="shared" si="442"/>
        <v>1875</v>
      </c>
    </row>
    <row r="2346" spans="1:26">
      <c r="A2346" t="str">
        <f t="shared" si="445"/>
        <v>rt8</v>
      </c>
      <c r="B2346" t="str">
        <f t="shared" si="446"/>
        <v>루틴8</v>
      </c>
      <c r="C2346">
        <v>73</v>
      </c>
      <c r="D2346">
        <v>12</v>
      </c>
      <c r="E2346">
        <f t="shared" ca="1" si="444"/>
        <v>1748</v>
      </c>
      <c r="F2346">
        <f ca="1">(60+SUMIF(OFFSET(N2346,-$C2346+1,0,$C2346),"EN",OFFSET(O2346,-$C2346+1,0,$C2346)))*SummonTypeTable!$Q$2</f>
        <v>1003.3333333333333</v>
      </c>
      <c r="G2346">
        <f ca="1">IF(C2346=1,60*SummonTypeTable!$Q$2-OFFSET(F2346,0,-1),
IF(F2346&lt;&gt;OFFSET(F2346,-1,0),OFFSET(F2346,-1,0)-OFFSET(F2346,0,-1),""))</f>
        <v>-831.33333333333337</v>
      </c>
      <c r="H2346">
        <f ca="1">IF(C2346=1,60*SummonTypeTable!$Q$2/OFFSET(F2346,0,-1),
IF(F2346&lt;&gt;OFFSET(F2346,-1,0),OFFSET(F2346,-1,0)/OFFSET(F2346,0,-1),""))</f>
        <v>0.52440884820747524</v>
      </c>
      <c r="I2346">
        <f ca="1">(60+SUMIF(OFFSET(N2346,-$C2346+1,0,$C2346),"EN",OFFSET(O2346,-$C2346+1,0,$C2346))+SUMIF(OFFSET(S2346,-$C2346+1,0,$C2346),"EN",OFFSET(T2346,-$C2346+1,0,$C2346)))*SummonTypeTable!$Q$2</f>
        <v>1003.3333333333333</v>
      </c>
      <c r="J2346">
        <f ca="1">IF(C2346=1,60*SummonTypeTable!$Q$2-OFFSET(I2346,0,-4),
IF(I2346&lt;&gt;OFFSET(I2346,-1,0),OFFSET(I2346,-1,0)-OFFSET(I2346,0,-4),""))</f>
        <v>-831.33333333333337</v>
      </c>
      <c r="K2346">
        <f ca="1">IF(C2346=1,60*SummonTypeTable!$Q$2/OFFSET(I2346,0,-4),
IF(I2346&lt;&gt;OFFSET(I2346,-1,0),OFFSET(I2346,-1,0)/OFFSET(I2346,0,-4),""))</f>
        <v>0.52440884820747524</v>
      </c>
      <c r="L2346" t="str">
        <f t="shared" ca="1" si="447"/>
        <v>cu</v>
      </c>
      <c r="M2346" t="s">
        <v>81</v>
      </c>
      <c r="N2346" t="s">
        <v>146</v>
      </c>
      <c r="O2346">
        <v>130</v>
      </c>
      <c r="P2346" t="str">
        <f t="shared" si="437"/>
        <v>에너지너무많음</v>
      </c>
      <c r="Q2346" t="str">
        <f t="shared" ca="1" si="443"/>
        <v>cu</v>
      </c>
      <c r="R2346" t="s">
        <v>81</v>
      </c>
      <c r="S2346" t="s">
        <v>147</v>
      </c>
      <c r="T2346">
        <v>1900</v>
      </c>
      <c r="U2346" t="str">
        <f t="shared" ca="1" si="436"/>
        <v>cu</v>
      </c>
      <c r="V2346" t="str">
        <f t="shared" si="438"/>
        <v>EN</v>
      </c>
      <c r="W2346">
        <f t="shared" si="439"/>
        <v>130</v>
      </c>
      <c r="X2346" t="str">
        <f t="shared" ca="1" si="440"/>
        <v>cu</v>
      </c>
      <c r="Y2346" t="str">
        <f t="shared" si="441"/>
        <v>GO</v>
      </c>
      <c r="Z2346">
        <f t="shared" si="442"/>
        <v>1900</v>
      </c>
    </row>
    <row r="2347" spans="1:26">
      <c r="A2347" t="str">
        <f t="shared" si="445"/>
        <v>rt8</v>
      </c>
      <c r="B2347" t="str">
        <f t="shared" si="446"/>
        <v>루틴8</v>
      </c>
      <c r="C2347">
        <v>74</v>
      </c>
      <c r="D2347">
        <v>32</v>
      </c>
      <c r="E2347">
        <f t="shared" ca="1" si="444"/>
        <v>1780</v>
      </c>
      <c r="F2347">
        <f ca="1">(60+SUMIF(OFFSET(N2347,-$C2347+1,0,$C2347),"EN",OFFSET(O2347,-$C2347+1,0,$C2347)))*SummonTypeTable!$Q$2</f>
        <v>1003.3333333333333</v>
      </c>
      <c r="G2347" t="str">
        <f ca="1">IF(C2347=1,60*SummonTypeTable!$Q$2-OFFSET(F2347,0,-1),
IF(F2347&lt;&gt;OFFSET(F2347,-1,0),OFFSET(F2347,-1,0)-OFFSET(F2347,0,-1),""))</f>
        <v/>
      </c>
      <c r="H2347" t="str">
        <f ca="1">IF(C2347=1,60*SummonTypeTable!$Q$2/OFFSET(F2347,0,-1),
IF(F2347&lt;&gt;OFFSET(F2347,-1,0),OFFSET(F2347,-1,0)/OFFSET(F2347,0,-1),""))</f>
        <v/>
      </c>
      <c r="I2347">
        <f ca="1">(60+SUMIF(OFFSET(N2347,-$C2347+1,0,$C2347),"EN",OFFSET(O2347,-$C2347+1,0,$C2347))+SUMIF(OFFSET(S2347,-$C2347+1,0,$C2347),"EN",OFFSET(T2347,-$C2347+1,0,$C2347)))*SummonTypeTable!$Q$2</f>
        <v>1003.3333333333333</v>
      </c>
      <c r="J2347" t="str">
        <f ca="1">IF(C2347=1,60*SummonTypeTable!$Q$2-OFFSET(I2347,0,-4),
IF(I2347&lt;&gt;OFFSET(I2347,-1,0),OFFSET(I2347,-1,0)-OFFSET(I2347,0,-4),""))</f>
        <v/>
      </c>
      <c r="K2347" t="str">
        <f ca="1">IF(C2347=1,60*SummonTypeTable!$Q$2/OFFSET(I2347,0,-4),
IF(I2347&lt;&gt;OFFSET(I2347,-1,0),OFFSET(I2347,-1,0)/OFFSET(I2347,0,-4),""))</f>
        <v/>
      </c>
      <c r="L2347" t="str">
        <f t="shared" ca="1" si="447"/>
        <v>it</v>
      </c>
      <c r="M2347" t="s">
        <v>139</v>
      </c>
      <c r="N2347" t="s">
        <v>140</v>
      </c>
      <c r="O2347">
        <v>1</v>
      </c>
      <c r="P2347" t="str">
        <f t="shared" si="437"/>
        <v/>
      </c>
      <c r="Q2347" t="str">
        <f t="shared" ca="1" si="443"/>
        <v>cu</v>
      </c>
      <c r="R2347" t="s">
        <v>81</v>
      </c>
      <c r="S2347" t="s">
        <v>147</v>
      </c>
      <c r="T2347">
        <v>1925</v>
      </c>
      <c r="U2347" t="str">
        <f t="shared" ca="1" si="436"/>
        <v>it</v>
      </c>
      <c r="V2347" t="str">
        <f t="shared" si="438"/>
        <v>Cash_sCharacterGacha</v>
      </c>
      <c r="W2347">
        <f t="shared" si="439"/>
        <v>1</v>
      </c>
      <c r="X2347" t="str">
        <f t="shared" ca="1" si="440"/>
        <v>cu</v>
      </c>
      <c r="Y2347" t="str">
        <f t="shared" si="441"/>
        <v>GO</v>
      </c>
      <c r="Z2347">
        <f t="shared" si="442"/>
        <v>1925</v>
      </c>
    </row>
    <row r="2348" spans="1:26">
      <c r="A2348" t="str">
        <f t="shared" si="445"/>
        <v>rt8</v>
      </c>
      <c r="B2348" t="str">
        <f t="shared" si="446"/>
        <v>루틴8</v>
      </c>
      <c r="C2348">
        <v>75</v>
      </c>
      <c r="D2348">
        <v>40</v>
      </c>
      <c r="E2348">
        <f t="shared" ca="1" si="444"/>
        <v>1820</v>
      </c>
      <c r="F2348">
        <f ca="1">(60+SUMIF(OFFSET(N2348,-$C2348+1,0,$C2348),"EN",OFFSET(O2348,-$C2348+1,0,$C2348)))*SummonTypeTable!$Q$2</f>
        <v>1003.3333333333333</v>
      </c>
      <c r="G2348" t="str">
        <f ca="1">IF(C2348=1,60*SummonTypeTable!$Q$2-OFFSET(F2348,0,-1),
IF(F2348&lt;&gt;OFFSET(F2348,-1,0),OFFSET(F2348,-1,0)-OFFSET(F2348,0,-1),""))</f>
        <v/>
      </c>
      <c r="H2348" t="str">
        <f ca="1">IF(C2348=1,60*SummonTypeTable!$Q$2/OFFSET(F2348,0,-1),
IF(F2348&lt;&gt;OFFSET(F2348,-1,0),OFFSET(F2348,-1,0)/OFFSET(F2348,0,-1),""))</f>
        <v/>
      </c>
      <c r="I2348">
        <f ca="1">(60+SUMIF(OFFSET(N2348,-$C2348+1,0,$C2348),"EN",OFFSET(O2348,-$C2348+1,0,$C2348))+SUMIF(OFFSET(S2348,-$C2348+1,0,$C2348),"EN",OFFSET(T2348,-$C2348+1,0,$C2348)))*SummonTypeTable!$Q$2</f>
        <v>1003.3333333333333</v>
      </c>
      <c r="J2348" t="str">
        <f ca="1">IF(C2348=1,60*SummonTypeTable!$Q$2-OFFSET(I2348,0,-4),
IF(I2348&lt;&gt;OFFSET(I2348,-1,0),OFFSET(I2348,-1,0)-OFFSET(I2348,0,-4),""))</f>
        <v/>
      </c>
      <c r="K2348" t="str">
        <f ca="1">IF(C2348=1,60*SummonTypeTable!$Q$2/OFFSET(I2348,0,-4),
IF(I2348&lt;&gt;OFFSET(I2348,-1,0),OFFSET(I2348,-1,0)/OFFSET(I2348,0,-4),""))</f>
        <v/>
      </c>
      <c r="L2348" t="str">
        <f t="shared" ca="1" si="447"/>
        <v>cu</v>
      </c>
      <c r="M2348" t="s">
        <v>81</v>
      </c>
      <c r="N2348" t="s">
        <v>147</v>
      </c>
      <c r="O2348">
        <v>3900</v>
      </c>
      <c r="P2348" t="str">
        <f t="shared" si="437"/>
        <v/>
      </c>
      <c r="Q2348" t="str">
        <f t="shared" ca="1" si="443"/>
        <v>cu</v>
      </c>
      <c r="R2348" t="s">
        <v>81</v>
      </c>
      <c r="S2348" t="s">
        <v>147</v>
      </c>
      <c r="T2348">
        <v>1950</v>
      </c>
      <c r="U2348" t="str">
        <f t="shared" ca="1" si="436"/>
        <v>cu</v>
      </c>
      <c r="V2348" t="str">
        <f t="shared" si="438"/>
        <v>GO</v>
      </c>
      <c r="W2348">
        <f t="shared" si="439"/>
        <v>3900</v>
      </c>
      <c r="X2348" t="str">
        <f t="shared" ca="1" si="440"/>
        <v>cu</v>
      </c>
      <c r="Y2348" t="str">
        <f t="shared" si="441"/>
        <v>GO</v>
      </c>
      <c r="Z2348">
        <f t="shared" si="442"/>
        <v>1950</v>
      </c>
    </row>
    <row r="2349" spans="1:26">
      <c r="A2349" t="str">
        <f t="shared" si="445"/>
        <v>rt8</v>
      </c>
      <c r="B2349" t="str">
        <f t="shared" si="446"/>
        <v>루틴8</v>
      </c>
      <c r="C2349">
        <v>76</v>
      </c>
      <c r="D2349">
        <v>52</v>
      </c>
      <c r="E2349">
        <f t="shared" ca="1" si="444"/>
        <v>1872</v>
      </c>
      <c r="F2349">
        <f ca="1">(60+SUMIF(OFFSET(N2349,-$C2349+1,0,$C2349),"EN",OFFSET(O2349,-$C2349+1,0,$C2349)))*SummonTypeTable!$Q$2</f>
        <v>1003.3333333333333</v>
      </c>
      <c r="G2349" t="str">
        <f ca="1">IF(C2349=1,60*SummonTypeTable!$Q$2-OFFSET(F2349,0,-1),
IF(F2349&lt;&gt;OFFSET(F2349,-1,0),OFFSET(F2349,-1,0)-OFFSET(F2349,0,-1),""))</f>
        <v/>
      </c>
      <c r="H2349" t="str">
        <f ca="1">IF(C2349=1,60*SummonTypeTable!$Q$2/OFFSET(F2349,0,-1),
IF(F2349&lt;&gt;OFFSET(F2349,-1,0),OFFSET(F2349,-1,0)/OFFSET(F2349,0,-1),""))</f>
        <v/>
      </c>
      <c r="I2349">
        <f ca="1">(60+SUMIF(OFFSET(N2349,-$C2349+1,0,$C2349),"EN",OFFSET(O2349,-$C2349+1,0,$C2349))+SUMIF(OFFSET(S2349,-$C2349+1,0,$C2349),"EN",OFFSET(T2349,-$C2349+1,0,$C2349)))*SummonTypeTable!$Q$2</f>
        <v>1003.3333333333333</v>
      </c>
      <c r="J2349" t="str">
        <f ca="1">IF(C2349=1,60*SummonTypeTable!$Q$2-OFFSET(I2349,0,-4),
IF(I2349&lt;&gt;OFFSET(I2349,-1,0),OFFSET(I2349,-1,0)-OFFSET(I2349,0,-4),""))</f>
        <v/>
      </c>
      <c r="K2349" t="str">
        <f ca="1">IF(C2349=1,60*SummonTypeTable!$Q$2/OFFSET(I2349,0,-4),
IF(I2349&lt;&gt;OFFSET(I2349,-1,0),OFFSET(I2349,-1,0)/OFFSET(I2349,0,-4),""))</f>
        <v/>
      </c>
      <c r="L2349" t="str">
        <f t="shared" ca="1" si="447"/>
        <v>it</v>
      </c>
      <c r="M2349" t="s">
        <v>139</v>
      </c>
      <c r="N2349" t="s">
        <v>138</v>
      </c>
      <c r="O2349">
        <v>1</v>
      </c>
      <c r="P2349" t="str">
        <f t="shared" si="437"/>
        <v/>
      </c>
      <c r="Q2349" t="str">
        <f t="shared" ca="1" si="443"/>
        <v>cu</v>
      </c>
      <c r="R2349" t="s">
        <v>81</v>
      </c>
      <c r="S2349" t="s">
        <v>147</v>
      </c>
      <c r="T2349">
        <v>1975</v>
      </c>
      <c r="U2349" t="str">
        <f t="shared" ca="1" si="436"/>
        <v>it</v>
      </c>
      <c r="V2349" t="str">
        <f t="shared" si="438"/>
        <v>Cash_sSpellGacha</v>
      </c>
      <c r="W2349">
        <f t="shared" si="439"/>
        <v>1</v>
      </c>
      <c r="X2349" t="str">
        <f t="shared" ca="1" si="440"/>
        <v>cu</v>
      </c>
      <c r="Y2349" t="str">
        <f t="shared" si="441"/>
        <v>GO</v>
      </c>
      <c r="Z2349">
        <f t="shared" si="442"/>
        <v>1975</v>
      </c>
    </row>
    <row r="2350" spans="1:26">
      <c r="A2350" t="str">
        <f t="shared" si="445"/>
        <v>rt8</v>
      </c>
      <c r="B2350" t="str">
        <f t="shared" si="446"/>
        <v>루틴8</v>
      </c>
      <c r="C2350">
        <v>77</v>
      </c>
      <c r="D2350">
        <v>12</v>
      </c>
      <c r="E2350">
        <f t="shared" ca="1" si="444"/>
        <v>1884</v>
      </c>
      <c r="F2350">
        <f ca="1">(60+SUMIF(OFFSET(N2350,-$C2350+1,0,$C2350),"EN",OFFSET(O2350,-$C2350+1,0,$C2350)))*SummonTypeTable!$Q$2</f>
        <v>1003.3333333333333</v>
      </c>
      <c r="G2350" t="str">
        <f ca="1">IF(C2350=1,60*SummonTypeTable!$Q$2-OFFSET(F2350,0,-1),
IF(F2350&lt;&gt;OFFSET(F2350,-1,0),OFFSET(F2350,-1,0)-OFFSET(F2350,0,-1),""))</f>
        <v/>
      </c>
      <c r="H2350" t="str">
        <f ca="1">IF(C2350=1,60*SummonTypeTable!$Q$2/OFFSET(F2350,0,-1),
IF(F2350&lt;&gt;OFFSET(F2350,-1,0),OFFSET(F2350,-1,0)/OFFSET(F2350,0,-1),""))</f>
        <v/>
      </c>
      <c r="I2350">
        <f ca="1">(60+SUMIF(OFFSET(N2350,-$C2350+1,0,$C2350),"EN",OFFSET(O2350,-$C2350+1,0,$C2350))+SUMIF(OFFSET(S2350,-$C2350+1,0,$C2350),"EN",OFFSET(T2350,-$C2350+1,0,$C2350)))*SummonTypeTable!$Q$2</f>
        <v>1003.3333333333333</v>
      </c>
      <c r="J2350" t="str">
        <f ca="1">IF(C2350=1,60*SummonTypeTable!$Q$2-OFFSET(I2350,0,-4),
IF(I2350&lt;&gt;OFFSET(I2350,-1,0),OFFSET(I2350,-1,0)-OFFSET(I2350,0,-4),""))</f>
        <v/>
      </c>
      <c r="K2350" t="str">
        <f ca="1">IF(C2350=1,60*SummonTypeTable!$Q$2/OFFSET(I2350,0,-4),
IF(I2350&lt;&gt;OFFSET(I2350,-1,0),OFFSET(I2350,-1,0)/OFFSET(I2350,0,-4),""))</f>
        <v/>
      </c>
      <c r="L2350" t="str">
        <f t="shared" ca="1" si="447"/>
        <v>cu</v>
      </c>
      <c r="M2350" t="s">
        <v>81</v>
      </c>
      <c r="N2350" t="s">
        <v>147</v>
      </c>
      <c r="O2350">
        <v>4000</v>
      </c>
      <c r="P2350" t="str">
        <f t="shared" si="437"/>
        <v/>
      </c>
      <c r="Q2350" t="str">
        <f t="shared" ca="1" si="443"/>
        <v>cu</v>
      </c>
      <c r="R2350" t="s">
        <v>81</v>
      </c>
      <c r="S2350" t="s">
        <v>147</v>
      </c>
      <c r="T2350">
        <v>2000</v>
      </c>
      <c r="U2350" t="str">
        <f t="shared" ca="1" si="436"/>
        <v>cu</v>
      </c>
      <c r="V2350" t="str">
        <f t="shared" si="438"/>
        <v>GO</v>
      </c>
      <c r="W2350">
        <f t="shared" si="439"/>
        <v>4000</v>
      </c>
      <c r="X2350" t="str">
        <f t="shared" ca="1" si="440"/>
        <v>cu</v>
      </c>
      <c r="Y2350" t="str">
        <f t="shared" si="441"/>
        <v>GO</v>
      </c>
      <c r="Z2350">
        <f t="shared" si="442"/>
        <v>2000</v>
      </c>
    </row>
    <row r="2351" spans="1:26">
      <c r="A2351" t="str">
        <f t="shared" si="445"/>
        <v>rt8</v>
      </c>
      <c r="B2351" t="str">
        <f t="shared" si="446"/>
        <v>루틴8</v>
      </c>
      <c r="C2351">
        <v>78</v>
      </c>
      <c r="D2351">
        <v>48</v>
      </c>
      <c r="E2351">
        <f t="shared" ca="1" si="444"/>
        <v>1932</v>
      </c>
      <c r="F2351">
        <f ca="1">(60+SUMIF(OFFSET(N2351,-$C2351+1,0,$C2351),"EN",OFFSET(O2351,-$C2351+1,0,$C2351)))*SummonTypeTable!$Q$2</f>
        <v>1100</v>
      </c>
      <c r="G2351">
        <f ca="1">IF(C2351=1,60*SummonTypeTable!$Q$2-OFFSET(F2351,0,-1),
IF(F2351&lt;&gt;OFFSET(F2351,-1,0),OFFSET(F2351,-1,0)-OFFSET(F2351,0,-1),""))</f>
        <v>-928.66666666666674</v>
      </c>
      <c r="H2351">
        <f ca="1">IF(C2351=1,60*SummonTypeTable!$Q$2/OFFSET(F2351,0,-1),
IF(F2351&lt;&gt;OFFSET(F2351,-1,0),OFFSET(F2351,-1,0)/OFFSET(F2351,0,-1),""))</f>
        <v>0.51932367149758452</v>
      </c>
      <c r="I2351">
        <f ca="1">(60+SUMIF(OFFSET(N2351,-$C2351+1,0,$C2351),"EN",OFFSET(O2351,-$C2351+1,0,$C2351))+SUMIF(OFFSET(S2351,-$C2351+1,0,$C2351),"EN",OFFSET(T2351,-$C2351+1,0,$C2351)))*SummonTypeTable!$Q$2</f>
        <v>1100</v>
      </c>
      <c r="J2351">
        <f ca="1">IF(C2351=1,60*SummonTypeTable!$Q$2-OFFSET(I2351,0,-4),
IF(I2351&lt;&gt;OFFSET(I2351,-1,0),OFFSET(I2351,-1,0)-OFFSET(I2351,0,-4),""))</f>
        <v>-928.66666666666674</v>
      </c>
      <c r="K2351">
        <f ca="1">IF(C2351=1,60*SummonTypeTable!$Q$2/OFFSET(I2351,0,-4),
IF(I2351&lt;&gt;OFFSET(I2351,-1,0),OFFSET(I2351,-1,0)/OFFSET(I2351,0,-4),""))</f>
        <v>0.51932367149758452</v>
      </c>
      <c r="L2351" t="str">
        <f t="shared" ca="1" si="447"/>
        <v>cu</v>
      </c>
      <c r="M2351" t="s">
        <v>81</v>
      </c>
      <c r="N2351" t="s">
        <v>146</v>
      </c>
      <c r="O2351">
        <v>145</v>
      </c>
      <c r="P2351" t="str">
        <f t="shared" si="437"/>
        <v>에너지너무많음</v>
      </c>
      <c r="Q2351" t="str">
        <f t="shared" ca="1" si="443"/>
        <v>cu</v>
      </c>
      <c r="R2351" t="s">
        <v>81</v>
      </c>
      <c r="S2351" t="s">
        <v>147</v>
      </c>
      <c r="T2351">
        <v>2025</v>
      </c>
      <c r="U2351" t="str">
        <f t="shared" ca="1" si="436"/>
        <v>cu</v>
      </c>
      <c r="V2351" t="str">
        <f t="shared" si="438"/>
        <v>EN</v>
      </c>
      <c r="W2351">
        <f t="shared" si="439"/>
        <v>145</v>
      </c>
      <c r="X2351" t="str">
        <f t="shared" ca="1" si="440"/>
        <v>cu</v>
      </c>
      <c r="Y2351" t="str">
        <f t="shared" si="441"/>
        <v>GO</v>
      </c>
      <c r="Z2351">
        <f t="shared" si="442"/>
        <v>2025</v>
      </c>
    </row>
    <row r="2352" spans="1:26">
      <c r="A2352" t="str">
        <f t="shared" si="445"/>
        <v>rt8</v>
      </c>
      <c r="B2352" t="str">
        <f t="shared" si="446"/>
        <v>루틴8</v>
      </c>
      <c r="C2352">
        <v>79</v>
      </c>
      <c r="D2352">
        <v>45</v>
      </c>
      <c r="E2352">
        <f t="shared" ca="1" si="444"/>
        <v>1977</v>
      </c>
      <c r="F2352">
        <f ca="1">(60+SUMIF(OFFSET(N2352,-$C2352+1,0,$C2352),"EN",OFFSET(O2352,-$C2352+1,0,$C2352)))*SummonTypeTable!$Q$2</f>
        <v>1100</v>
      </c>
      <c r="G2352" t="str">
        <f ca="1">IF(C2352=1,60*SummonTypeTable!$Q$2-OFFSET(F2352,0,-1),
IF(F2352&lt;&gt;OFFSET(F2352,-1,0),OFFSET(F2352,-1,0)-OFFSET(F2352,0,-1),""))</f>
        <v/>
      </c>
      <c r="H2352" t="str">
        <f ca="1">IF(C2352=1,60*SummonTypeTable!$Q$2/OFFSET(F2352,0,-1),
IF(F2352&lt;&gt;OFFSET(F2352,-1,0),OFFSET(F2352,-1,0)/OFFSET(F2352,0,-1),""))</f>
        <v/>
      </c>
      <c r="I2352">
        <f ca="1">(60+SUMIF(OFFSET(N2352,-$C2352+1,0,$C2352),"EN",OFFSET(O2352,-$C2352+1,0,$C2352))+SUMIF(OFFSET(S2352,-$C2352+1,0,$C2352),"EN",OFFSET(T2352,-$C2352+1,0,$C2352)))*SummonTypeTable!$Q$2</f>
        <v>1100</v>
      </c>
      <c r="J2352" t="str">
        <f ca="1">IF(C2352=1,60*SummonTypeTable!$Q$2-OFFSET(I2352,0,-4),
IF(I2352&lt;&gt;OFFSET(I2352,-1,0),OFFSET(I2352,-1,0)-OFFSET(I2352,0,-4),""))</f>
        <v/>
      </c>
      <c r="K2352" t="str">
        <f ca="1">IF(C2352=1,60*SummonTypeTable!$Q$2/OFFSET(I2352,0,-4),
IF(I2352&lt;&gt;OFFSET(I2352,-1,0),OFFSET(I2352,-1,0)/OFFSET(I2352,0,-4),""))</f>
        <v/>
      </c>
      <c r="L2352" t="str">
        <f t="shared" ca="1" si="447"/>
        <v>cu</v>
      </c>
      <c r="M2352" t="s">
        <v>81</v>
      </c>
      <c r="N2352" t="s">
        <v>147</v>
      </c>
      <c r="O2352">
        <v>4100</v>
      </c>
      <c r="P2352" t="str">
        <f t="shared" si="437"/>
        <v/>
      </c>
      <c r="Q2352" t="str">
        <f t="shared" ca="1" si="443"/>
        <v>cu</v>
      </c>
      <c r="R2352" t="s">
        <v>81</v>
      </c>
      <c r="S2352" t="s">
        <v>147</v>
      </c>
      <c r="T2352">
        <v>2050</v>
      </c>
      <c r="U2352" t="str">
        <f t="shared" ca="1" si="436"/>
        <v>cu</v>
      </c>
      <c r="V2352" t="str">
        <f t="shared" si="438"/>
        <v>GO</v>
      </c>
      <c r="W2352">
        <f t="shared" si="439"/>
        <v>4100</v>
      </c>
      <c r="X2352" t="str">
        <f t="shared" ca="1" si="440"/>
        <v>cu</v>
      </c>
      <c r="Y2352" t="str">
        <f t="shared" si="441"/>
        <v>GO</v>
      </c>
      <c r="Z2352">
        <f t="shared" si="442"/>
        <v>2050</v>
      </c>
    </row>
    <row r="2353" spans="1:26">
      <c r="A2353" t="str">
        <f t="shared" si="445"/>
        <v>rt8</v>
      </c>
      <c r="B2353" t="str">
        <f t="shared" si="446"/>
        <v>루틴8</v>
      </c>
      <c r="C2353">
        <v>80</v>
      </c>
      <c r="D2353">
        <v>70</v>
      </c>
      <c r="E2353">
        <f t="shared" ca="1" si="444"/>
        <v>2047</v>
      </c>
      <c r="F2353">
        <f ca="1">(60+SUMIF(OFFSET(N2353,-$C2353+1,0,$C2353),"EN",OFFSET(O2353,-$C2353+1,0,$C2353)))*SummonTypeTable!$Q$2</f>
        <v>1100</v>
      </c>
      <c r="G2353" t="str">
        <f ca="1">IF(C2353=1,60*SummonTypeTable!$Q$2-OFFSET(F2353,0,-1),
IF(F2353&lt;&gt;OFFSET(F2353,-1,0),OFFSET(F2353,-1,0)-OFFSET(F2353,0,-1),""))</f>
        <v/>
      </c>
      <c r="H2353" t="str">
        <f ca="1">IF(C2353=1,60*SummonTypeTable!$Q$2/OFFSET(F2353,0,-1),
IF(F2353&lt;&gt;OFFSET(F2353,-1,0),OFFSET(F2353,-1,0)/OFFSET(F2353,0,-1),""))</f>
        <v/>
      </c>
      <c r="I2353">
        <f ca="1">(60+SUMIF(OFFSET(N2353,-$C2353+1,0,$C2353),"EN",OFFSET(O2353,-$C2353+1,0,$C2353))+SUMIF(OFFSET(S2353,-$C2353+1,0,$C2353),"EN",OFFSET(T2353,-$C2353+1,0,$C2353)))*SummonTypeTable!$Q$2</f>
        <v>1100</v>
      </c>
      <c r="J2353" t="str">
        <f ca="1">IF(C2353=1,60*SummonTypeTable!$Q$2-OFFSET(I2353,0,-4),
IF(I2353&lt;&gt;OFFSET(I2353,-1,0),OFFSET(I2353,-1,0)-OFFSET(I2353,0,-4),""))</f>
        <v/>
      </c>
      <c r="K2353" t="str">
        <f ca="1">IF(C2353=1,60*SummonTypeTable!$Q$2/OFFSET(I2353,0,-4),
IF(I2353&lt;&gt;OFFSET(I2353,-1,0),OFFSET(I2353,-1,0)/OFFSET(I2353,0,-4),""))</f>
        <v/>
      </c>
      <c r="L2353" t="str">
        <f t="shared" ca="1" si="447"/>
        <v>it</v>
      </c>
      <c r="M2353" t="s">
        <v>139</v>
      </c>
      <c r="N2353" t="s">
        <v>138</v>
      </c>
      <c r="O2353">
        <v>1</v>
      </c>
      <c r="P2353" t="str">
        <f t="shared" si="437"/>
        <v/>
      </c>
      <c r="Q2353" t="str">
        <f t="shared" ca="1" si="443"/>
        <v>cu</v>
      </c>
      <c r="R2353" t="s">
        <v>81</v>
      </c>
      <c r="S2353" t="s">
        <v>147</v>
      </c>
      <c r="T2353">
        <v>2075</v>
      </c>
      <c r="U2353" t="str">
        <f t="shared" ca="1" si="436"/>
        <v>it</v>
      </c>
      <c r="V2353" t="str">
        <f t="shared" si="438"/>
        <v>Cash_sSpellGacha</v>
      </c>
      <c r="W2353">
        <f t="shared" si="439"/>
        <v>1</v>
      </c>
      <c r="X2353" t="str">
        <f t="shared" ca="1" si="440"/>
        <v>cu</v>
      </c>
      <c r="Y2353" t="str">
        <f t="shared" si="441"/>
        <v>GO</v>
      </c>
      <c r="Z2353">
        <f t="shared" si="442"/>
        <v>2075</v>
      </c>
    </row>
    <row r="2354" spans="1:26">
      <c r="A2354" t="str">
        <f t="shared" si="445"/>
        <v>rt8</v>
      </c>
      <c r="B2354" t="str">
        <f t="shared" si="446"/>
        <v>루틴8</v>
      </c>
      <c r="C2354">
        <v>81</v>
      </c>
      <c r="D2354">
        <v>12</v>
      </c>
      <c r="E2354">
        <f t="shared" ca="1" si="444"/>
        <v>2059</v>
      </c>
      <c r="F2354">
        <f ca="1">(60+SUMIF(OFFSET(N2354,-$C2354+1,0,$C2354),"EN",OFFSET(O2354,-$C2354+1,0,$C2354)))*SummonTypeTable!$Q$2</f>
        <v>1100</v>
      </c>
      <c r="G2354" t="str">
        <f ca="1">IF(C2354=1,60*SummonTypeTable!$Q$2-OFFSET(F2354,0,-1),
IF(F2354&lt;&gt;OFFSET(F2354,-1,0),OFFSET(F2354,-1,0)-OFFSET(F2354,0,-1),""))</f>
        <v/>
      </c>
      <c r="H2354" t="str">
        <f ca="1">IF(C2354=1,60*SummonTypeTable!$Q$2/OFFSET(F2354,0,-1),
IF(F2354&lt;&gt;OFFSET(F2354,-1,0),OFFSET(F2354,-1,0)/OFFSET(F2354,0,-1),""))</f>
        <v/>
      </c>
      <c r="I2354">
        <f ca="1">(60+SUMIF(OFFSET(N2354,-$C2354+1,0,$C2354),"EN",OFFSET(O2354,-$C2354+1,0,$C2354))+SUMIF(OFFSET(S2354,-$C2354+1,0,$C2354),"EN",OFFSET(T2354,-$C2354+1,0,$C2354)))*SummonTypeTable!$Q$2</f>
        <v>1100</v>
      </c>
      <c r="J2354" t="str">
        <f ca="1">IF(C2354=1,60*SummonTypeTable!$Q$2-OFFSET(I2354,0,-4),
IF(I2354&lt;&gt;OFFSET(I2354,-1,0),OFFSET(I2354,-1,0)-OFFSET(I2354,0,-4),""))</f>
        <v/>
      </c>
      <c r="K2354" t="str">
        <f ca="1">IF(C2354=1,60*SummonTypeTable!$Q$2/OFFSET(I2354,0,-4),
IF(I2354&lt;&gt;OFFSET(I2354,-1,0),OFFSET(I2354,-1,0)/OFFSET(I2354,0,-4),""))</f>
        <v/>
      </c>
      <c r="L2354" t="str">
        <f t="shared" ca="1" si="447"/>
        <v>cu</v>
      </c>
      <c r="M2354" t="s">
        <v>81</v>
      </c>
      <c r="N2354" t="s">
        <v>147</v>
      </c>
      <c r="O2354">
        <v>4200</v>
      </c>
      <c r="P2354" t="str">
        <f t="shared" si="437"/>
        <v/>
      </c>
      <c r="Q2354" t="str">
        <f t="shared" ca="1" si="443"/>
        <v>cu</v>
      </c>
      <c r="R2354" t="s">
        <v>81</v>
      </c>
      <c r="S2354" t="s">
        <v>147</v>
      </c>
      <c r="T2354">
        <v>2100</v>
      </c>
      <c r="U2354" t="str">
        <f t="shared" ca="1" si="436"/>
        <v>cu</v>
      </c>
      <c r="V2354" t="str">
        <f t="shared" si="438"/>
        <v>GO</v>
      </c>
      <c r="W2354">
        <f t="shared" si="439"/>
        <v>4200</v>
      </c>
      <c r="X2354" t="str">
        <f t="shared" ca="1" si="440"/>
        <v>cu</v>
      </c>
      <c r="Y2354" t="str">
        <f t="shared" si="441"/>
        <v>GO</v>
      </c>
      <c r="Z2354">
        <f t="shared" si="442"/>
        <v>2100</v>
      </c>
    </row>
    <row r="2355" spans="1:26">
      <c r="A2355" t="str">
        <f t="shared" si="445"/>
        <v>rt8</v>
      </c>
      <c r="B2355" t="str">
        <f t="shared" si="446"/>
        <v>루틴8</v>
      </c>
      <c r="C2355">
        <v>82</v>
      </c>
      <c r="D2355">
        <v>69</v>
      </c>
      <c r="E2355">
        <f t="shared" ca="1" si="444"/>
        <v>2128</v>
      </c>
      <c r="F2355">
        <f ca="1">(60+SUMIF(OFFSET(N2355,-$C2355+1,0,$C2355),"EN",OFFSET(O2355,-$C2355+1,0,$C2355)))*SummonTypeTable!$Q$2</f>
        <v>1100</v>
      </c>
      <c r="G2355" t="str">
        <f ca="1">IF(C2355=1,60*SummonTypeTable!$Q$2-OFFSET(F2355,0,-1),
IF(F2355&lt;&gt;OFFSET(F2355,-1,0),OFFSET(F2355,-1,0)-OFFSET(F2355,0,-1),""))</f>
        <v/>
      </c>
      <c r="H2355" t="str">
        <f ca="1">IF(C2355=1,60*SummonTypeTable!$Q$2/OFFSET(F2355,0,-1),
IF(F2355&lt;&gt;OFFSET(F2355,-1,0),OFFSET(F2355,-1,0)/OFFSET(F2355,0,-1),""))</f>
        <v/>
      </c>
      <c r="I2355">
        <f ca="1">(60+SUMIF(OFFSET(N2355,-$C2355+1,0,$C2355),"EN",OFFSET(O2355,-$C2355+1,0,$C2355))+SUMIF(OFFSET(S2355,-$C2355+1,0,$C2355),"EN",OFFSET(T2355,-$C2355+1,0,$C2355)))*SummonTypeTable!$Q$2</f>
        <v>1100</v>
      </c>
      <c r="J2355" t="str">
        <f ca="1">IF(C2355=1,60*SummonTypeTable!$Q$2-OFFSET(I2355,0,-4),
IF(I2355&lt;&gt;OFFSET(I2355,-1,0),OFFSET(I2355,-1,0)-OFFSET(I2355,0,-4),""))</f>
        <v/>
      </c>
      <c r="K2355" t="str">
        <f ca="1">IF(C2355=1,60*SummonTypeTable!$Q$2/OFFSET(I2355,0,-4),
IF(I2355&lt;&gt;OFFSET(I2355,-1,0),OFFSET(I2355,-1,0)/OFFSET(I2355,0,-4),""))</f>
        <v/>
      </c>
      <c r="L2355" t="str">
        <f t="shared" ca="1" si="447"/>
        <v>cu</v>
      </c>
      <c r="M2355" t="s">
        <v>81</v>
      </c>
      <c r="N2355" t="s">
        <v>153</v>
      </c>
      <c r="O2355">
        <v>15</v>
      </c>
      <c r="P2355" t="str">
        <f t="shared" si="437"/>
        <v/>
      </c>
      <c r="Q2355" t="str">
        <f t="shared" ca="1" si="443"/>
        <v>cu</v>
      </c>
      <c r="R2355" t="s">
        <v>81</v>
      </c>
      <c r="S2355" t="s">
        <v>153</v>
      </c>
      <c r="T2355">
        <v>5</v>
      </c>
      <c r="U2355" t="str">
        <f t="shared" ca="1" si="436"/>
        <v>cu</v>
      </c>
      <c r="V2355" t="str">
        <f t="shared" si="438"/>
        <v>DI</v>
      </c>
      <c r="W2355">
        <f t="shared" si="439"/>
        <v>15</v>
      </c>
      <c r="X2355" t="str">
        <f t="shared" ca="1" si="440"/>
        <v>cu</v>
      </c>
      <c r="Y2355" t="str">
        <f t="shared" si="441"/>
        <v>DI</v>
      </c>
      <c r="Z2355">
        <f t="shared" si="442"/>
        <v>5</v>
      </c>
    </row>
    <row r="2356" spans="1:26">
      <c r="A2356" t="str">
        <f t="shared" si="445"/>
        <v>rt8</v>
      </c>
      <c r="B2356" t="str">
        <f t="shared" si="446"/>
        <v>루틴8</v>
      </c>
      <c r="C2356">
        <v>83</v>
      </c>
      <c r="D2356">
        <v>150</v>
      </c>
      <c r="E2356">
        <f t="shared" ca="1" si="444"/>
        <v>2278</v>
      </c>
      <c r="F2356">
        <f ca="1">(60+SUMIF(OFFSET(N2356,-$C2356+1,0,$C2356),"EN",OFFSET(O2356,-$C2356+1,0,$C2356)))*SummonTypeTable!$Q$2</f>
        <v>1100</v>
      </c>
      <c r="G2356" t="str">
        <f ca="1">IF(C2356=1,60*SummonTypeTable!$Q$2-OFFSET(F2356,0,-1),
IF(F2356&lt;&gt;OFFSET(F2356,-1,0),OFFSET(F2356,-1,0)-OFFSET(F2356,0,-1),""))</f>
        <v/>
      </c>
      <c r="H2356" t="str">
        <f ca="1">IF(C2356=1,60*SummonTypeTable!$Q$2/OFFSET(F2356,0,-1),
IF(F2356&lt;&gt;OFFSET(F2356,-1,0),OFFSET(F2356,-1,0)/OFFSET(F2356,0,-1),""))</f>
        <v/>
      </c>
      <c r="I2356">
        <f ca="1">(60+SUMIF(OFFSET(N2356,-$C2356+1,0,$C2356),"EN",OFFSET(O2356,-$C2356+1,0,$C2356))+SUMIF(OFFSET(S2356,-$C2356+1,0,$C2356),"EN",OFFSET(T2356,-$C2356+1,0,$C2356)))*SummonTypeTable!$Q$2</f>
        <v>1100</v>
      </c>
      <c r="J2356" t="str">
        <f ca="1">IF(C2356=1,60*SummonTypeTable!$Q$2-OFFSET(I2356,0,-4),
IF(I2356&lt;&gt;OFFSET(I2356,-1,0),OFFSET(I2356,-1,0)-OFFSET(I2356,0,-4),""))</f>
        <v/>
      </c>
      <c r="K2356" t="str">
        <f ca="1">IF(C2356=1,60*SummonTypeTable!$Q$2/OFFSET(I2356,0,-4),
IF(I2356&lt;&gt;OFFSET(I2356,-1,0),OFFSET(I2356,-1,0)/OFFSET(I2356,0,-4),""))</f>
        <v/>
      </c>
      <c r="L2356" t="str">
        <f t="shared" ca="1" si="447"/>
        <v>it</v>
      </c>
      <c r="M2356" t="s">
        <v>139</v>
      </c>
      <c r="N2356" t="s">
        <v>158</v>
      </c>
      <c r="O2356">
        <v>2</v>
      </c>
      <c r="P2356" t="str">
        <f t="shared" si="437"/>
        <v/>
      </c>
      <c r="Q2356" t="str">
        <f t="shared" ca="1" si="443"/>
        <v>cu</v>
      </c>
      <c r="R2356" t="s">
        <v>81</v>
      </c>
      <c r="S2356" t="s">
        <v>147</v>
      </c>
      <c r="T2356">
        <v>2150</v>
      </c>
      <c r="U2356" t="str">
        <f t="shared" ca="1" si="436"/>
        <v>it</v>
      </c>
      <c r="V2356" t="str">
        <f t="shared" si="438"/>
        <v>Cash_sEquipGacha</v>
      </c>
      <c r="W2356">
        <f t="shared" si="439"/>
        <v>2</v>
      </c>
      <c r="X2356" t="str">
        <f t="shared" ca="1" si="440"/>
        <v>cu</v>
      </c>
      <c r="Y2356" t="str">
        <f t="shared" si="441"/>
        <v>GO</v>
      </c>
      <c r="Z2356">
        <f t="shared" si="442"/>
        <v>2150</v>
      </c>
    </row>
    <row r="2357" spans="1:26">
      <c r="A2357" t="str">
        <f t="shared" si="445"/>
        <v>rt8</v>
      </c>
      <c r="B2357" t="str">
        <f t="shared" si="446"/>
        <v>루틴8</v>
      </c>
      <c r="C2357">
        <v>84</v>
      </c>
      <c r="D2357">
        <v>58</v>
      </c>
      <c r="E2357">
        <f t="shared" ca="1" si="444"/>
        <v>2336</v>
      </c>
      <c r="F2357">
        <f ca="1">(60+SUMIF(OFFSET(N2357,-$C2357+1,0,$C2357),"EN",OFFSET(O2357,-$C2357+1,0,$C2357)))*SummonTypeTable!$Q$2</f>
        <v>1186.6666666666665</v>
      </c>
      <c r="G2357">
        <f ca="1">IF(C2357=1,60*SummonTypeTable!$Q$2-OFFSET(F2357,0,-1),
IF(F2357&lt;&gt;OFFSET(F2357,-1,0),OFFSET(F2357,-1,0)-OFFSET(F2357,0,-1),""))</f>
        <v>-1236</v>
      </c>
      <c r="H2357">
        <f ca="1">IF(C2357=1,60*SummonTypeTable!$Q$2/OFFSET(F2357,0,-1),
IF(F2357&lt;&gt;OFFSET(F2357,-1,0),OFFSET(F2357,-1,0)/OFFSET(F2357,0,-1),""))</f>
        <v>0.4708904109589041</v>
      </c>
      <c r="I2357">
        <f ca="1">(60+SUMIF(OFFSET(N2357,-$C2357+1,0,$C2357),"EN",OFFSET(O2357,-$C2357+1,0,$C2357))+SUMIF(OFFSET(S2357,-$C2357+1,0,$C2357),"EN",OFFSET(T2357,-$C2357+1,0,$C2357)))*SummonTypeTable!$Q$2</f>
        <v>1186.6666666666665</v>
      </c>
      <c r="J2357">
        <f ca="1">IF(C2357=1,60*SummonTypeTable!$Q$2-OFFSET(I2357,0,-4),
IF(I2357&lt;&gt;OFFSET(I2357,-1,0),OFFSET(I2357,-1,0)-OFFSET(I2357,0,-4),""))</f>
        <v>-1236</v>
      </c>
      <c r="K2357">
        <f ca="1">IF(C2357=1,60*SummonTypeTable!$Q$2/OFFSET(I2357,0,-4),
IF(I2357&lt;&gt;OFFSET(I2357,-1,0),OFFSET(I2357,-1,0)/OFFSET(I2357,0,-4),""))</f>
        <v>0.4708904109589041</v>
      </c>
      <c r="L2357" t="str">
        <f t="shared" ca="1" si="447"/>
        <v>cu</v>
      </c>
      <c r="M2357" t="s">
        <v>81</v>
      </c>
      <c r="N2357" t="s">
        <v>146</v>
      </c>
      <c r="O2357">
        <v>130</v>
      </c>
      <c r="P2357" t="str">
        <f t="shared" si="437"/>
        <v>에너지너무많음</v>
      </c>
      <c r="Q2357" t="str">
        <f t="shared" ca="1" si="443"/>
        <v>cu</v>
      </c>
      <c r="R2357" t="s">
        <v>81</v>
      </c>
      <c r="S2357" t="s">
        <v>147</v>
      </c>
      <c r="T2357">
        <v>2175</v>
      </c>
      <c r="U2357" t="str">
        <f t="shared" ca="1" si="436"/>
        <v>cu</v>
      </c>
      <c r="V2357" t="str">
        <f t="shared" si="438"/>
        <v>EN</v>
      </c>
      <c r="W2357">
        <f t="shared" si="439"/>
        <v>130</v>
      </c>
      <c r="X2357" t="str">
        <f t="shared" ca="1" si="440"/>
        <v>cu</v>
      </c>
      <c r="Y2357" t="str">
        <f t="shared" si="441"/>
        <v>GO</v>
      </c>
      <c r="Z2357">
        <f t="shared" si="442"/>
        <v>2175</v>
      </c>
    </row>
    <row r="2358" spans="1:26">
      <c r="A2358" t="str">
        <f t="shared" si="445"/>
        <v>rt8</v>
      </c>
      <c r="B2358" t="str">
        <f t="shared" si="446"/>
        <v>루틴8</v>
      </c>
      <c r="C2358">
        <v>85</v>
      </c>
      <c r="D2358">
        <v>95</v>
      </c>
      <c r="E2358">
        <f t="shared" ca="1" si="444"/>
        <v>2431</v>
      </c>
      <c r="F2358">
        <f ca="1">(60+SUMIF(OFFSET(N2358,-$C2358+1,0,$C2358),"EN",OFFSET(O2358,-$C2358+1,0,$C2358)))*SummonTypeTable!$Q$2</f>
        <v>1186.6666666666665</v>
      </c>
      <c r="G2358" t="str">
        <f ca="1">IF(C2358=1,60*SummonTypeTable!$Q$2-OFFSET(F2358,0,-1),
IF(F2358&lt;&gt;OFFSET(F2358,-1,0),OFFSET(F2358,-1,0)-OFFSET(F2358,0,-1),""))</f>
        <v/>
      </c>
      <c r="H2358" t="str">
        <f ca="1">IF(C2358=1,60*SummonTypeTable!$Q$2/OFFSET(F2358,0,-1),
IF(F2358&lt;&gt;OFFSET(F2358,-1,0),OFFSET(F2358,-1,0)/OFFSET(F2358,0,-1),""))</f>
        <v/>
      </c>
      <c r="I2358">
        <f ca="1">(60+SUMIF(OFFSET(N2358,-$C2358+1,0,$C2358),"EN",OFFSET(O2358,-$C2358+1,0,$C2358))+SUMIF(OFFSET(S2358,-$C2358+1,0,$C2358),"EN",OFFSET(T2358,-$C2358+1,0,$C2358)))*SummonTypeTable!$Q$2</f>
        <v>1186.6666666666665</v>
      </c>
      <c r="J2358" t="str">
        <f ca="1">IF(C2358=1,60*SummonTypeTable!$Q$2-OFFSET(I2358,0,-4),
IF(I2358&lt;&gt;OFFSET(I2358,-1,0),OFFSET(I2358,-1,0)-OFFSET(I2358,0,-4),""))</f>
        <v/>
      </c>
      <c r="K2358" t="str">
        <f ca="1">IF(C2358=1,60*SummonTypeTable!$Q$2/OFFSET(I2358,0,-4),
IF(I2358&lt;&gt;OFFSET(I2358,-1,0),OFFSET(I2358,-1,0)/OFFSET(I2358,0,-4),""))</f>
        <v/>
      </c>
      <c r="L2358" t="str">
        <f t="shared" ca="1" si="447"/>
        <v>cu</v>
      </c>
      <c r="M2358" t="s">
        <v>81</v>
      </c>
      <c r="N2358" t="s">
        <v>147</v>
      </c>
      <c r="O2358">
        <v>4400</v>
      </c>
      <c r="P2358" t="str">
        <f t="shared" si="437"/>
        <v/>
      </c>
      <c r="Q2358" t="str">
        <f t="shared" ca="1" si="443"/>
        <v>cu</v>
      </c>
      <c r="R2358" t="s">
        <v>81</v>
      </c>
      <c r="S2358" t="s">
        <v>147</v>
      </c>
      <c r="T2358">
        <v>2200</v>
      </c>
      <c r="U2358" t="str">
        <f t="shared" ca="1" si="436"/>
        <v>cu</v>
      </c>
      <c r="V2358" t="str">
        <f t="shared" si="438"/>
        <v>GO</v>
      </c>
      <c r="W2358">
        <f t="shared" si="439"/>
        <v>4400</v>
      </c>
      <c r="X2358" t="str">
        <f t="shared" ca="1" si="440"/>
        <v>cu</v>
      </c>
      <c r="Y2358" t="str">
        <f t="shared" si="441"/>
        <v>GO</v>
      </c>
      <c r="Z2358">
        <f t="shared" si="442"/>
        <v>2200</v>
      </c>
    </row>
    <row r="2359" spans="1:26">
      <c r="A2359" t="str">
        <f t="shared" si="445"/>
        <v>rt8</v>
      </c>
      <c r="B2359" t="str">
        <f t="shared" si="446"/>
        <v>루틴8</v>
      </c>
      <c r="C2359">
        <v>86</v>
      </c>
      <c r="D2359">
        <v>105</v>
      </c>
      <c r="E2359">
        <f t="shared" ca="1" si="444"/>
        <v>2536</v>
      </c>
      <c r="F2359">
        <f ca="1">(60+SUMIF(OFFSET(N2359,-$C2359+1,0,$C2359),"EN",OFFSET(O2359,-$C2359+1,0,$C2359)))*SummonTypeTable!$Q$2</f>
        <v>1186.6666666666665</v>
      </c>
      <c r="G2359" t="str">
        <f ca="1">IF(C2359=1,60*SummonTypeTable!$Q$2-OFFSET(F2359,0,-1),
IF(F2359&lt;&gt;OFFSET(F2359,-1,0),OFFSET(F2359,-1,0)-OFFSET(F2359,0,-1),""))</f>
        <v/>
      </c>
      <c r="H2359" t="str">
        <f ca="1">IF(C2359=1,60*SummonTypeTable!$Q$2/OFFSET(F2359,0,-1),
IF(F2359&lt;&gt;OFFSET(F2359,-1,0),OFFSET(F2359,-1,0)/OFFSET(F2359,0,-1),""))</f>
        <v/>
      </c>
      <c r="I2359">
        <f ca="1">(60+SUMIF(OFFSET(N2359,-$C2359+1,0,$C2359),"EN",OFFSET(O2359,-$C2359+1,0,$C2359))+SUMIF(OFFSET(S2359,-$C2359+1,0,$C2359),"EN",OFFSET(T2359,-$C2359+1,0,$C2359)))*SummonTypeTable!$Q$2</f>
        <v>1186.6666666666665</v>
      </c>
      <c r="J2359" t="str">
        <f ca="1">IF(C2359=1,60*SummonTypeTable!$Q$2-OFFSET(I2359,0,-4),
IF(I2359&lt;&gt;OFFSET(I2359,-1,0),OFFSET(I2359,-1,0)-OFFSET(I2359,0,-4),""))</f>
        <v/>
      </c>
      <c r="K2359" t="str">
        <f ca="1">IF(C2359=1,60*SummonTypeTable!$Q$2/OFFSET(I2359,0,-4),
IF(I2359&lt;&gt;OFFSET(I2359,-1,0),OFFSET(I2359,-1,0)/OFFSET(I2359,0,-4),""))</f>
        <v/>
      </c>
      <c r="L2359" t="str">
        <f t="shared" ca="1" si="447"/>
        <v>it</v>
      </c>
      <c r="M2359" t="s">
        <v>139</v>
      </c>
      <c r="N2359" t="s">
        <v>140</v>
      </c>
      <c r="O2359">
        <v>5</v>
      </c>
      <c r="P2359" t="str">
        <f t="shared" si="437"/>
        <v/>
      </c>
      <c r="Q2359" t="str">
        <f t="shared" ca="1" si="443"/>
        <v>cu</v>
      </c>
      <c r="R2359" t="s">
        <v>81</v>
      </c>
      <c r="S2359" t="s">
        <v>147</v>
      </c>
      <c r="T2359">
        <v>2225</v>
      </c>
      <c r="U2359" t="str">
        <f t="shared" ca="1" si="436"/>
        <v>it</v>
      </c>
      <c r="V2359" t="str">
        <f t="shared" si="438"/>
        <v>Cash_sCharacterGacha</v>
      </c>
      <c r="W2359">
        <f t="shared" si="439"/>
        <v>5</v>
      </c>
      <c r="X2359" t="str">
        <f t="shared" ca="1" si="440"/>
        <v>cu</v>
      </c>
      <c r="Y2359" t="str">
        <f t="shared" si="441"/>
        <v>GO</v>
      </c>
      <c r="Z2359">
        <f t="shared" si="442"/>
        <v>2225</v>
      </c>
    </row>
    <row r="2360" spans="1:26">
      <c r="A2360" t="str">
        <f t="shared" si="445"/>
        <v>rt8</v>
      </c>
      <c r="B2360" t="str">
        <f t="shared" si="446"/>
        <v>루틴8</v>
      </c>
      <c r="C2360">
        <v>87</v>
      </c>
      <c r="D2360">
        <v>20</v>
      </c>
      <c r="E2360">
        <f t="shared" ca="1" si="444"/>
        <v>2556</v>
      </c>
      <c r="F2360">
        <f ca="1">(60+SUMIF(OFFSET(N2360,-$C2360+1,0,$C2360),"EN",OFFSET(O2360,-$C2360+1,0,$C2360)))*SummonTypeTable!$Q$2</f>
        <v>1283.3333333333333</v>
      </c>
      <c r="G2360">
        <f ca="1">IF(C2360=1,60*SummonTypeTable!$Q$2-OFFSET(F2360,0,-1),
IF(F2360&lt;&gt;OFFSET(F2360,-1,0),OFFSET(F2360,-1,0)-OFFSET(F2360,0,-1),""))</f>
        <v>-1369.3333333333335</v>
      </c>
      <c r="H2360">
        <f ca="1">IF(C2360=1,60*SummonTypeTable!$Q$2/OFFSET(F2360,0,-1),
IF(F2360&lt;&gt;OFFSET(F2360,-1,0),OFFSET(F2360,-1,0)/OFFSET(F2360,0,-1),""))</f>
        <v>0.46426708398539379</v>
      </c>
      <c r="I2360">
        <f ca="1">(60+SUMIF(OFFSET(N2360,-$C2360+1,0,$C2360),"EN",OFFSET(O2360,-$C2360+1,0,$C2360))+SUMIF(OFFSET(S2360,-$C2360+1,0,$C2360),"EN",OFFSET(T2360,-$C2360+1,0,$C2360)))*SummonTypeTable!$Q$2</f>
        <v>1283.3333333333333</v>
      </c>
      <c r="J2360">
        <f ca="1">IF(C2360=1,60*SummonTypeTable!$Q$2-OFFSET(I2360,0,-4),
IF(I2360&lt;&gt;OFFSET(I2360,-1,0),OFFSET(I2360,-1,0)-OFFSET(I2360,0,-4),""))</f>
        <v>-1369.3333333333335</v>
      </c>
      <c r="K2360">
        <f ca="1">IF(C2360=1,60*SummonTypeTable!$Q$2/OFFSET(I2360,0,-4),
IF(I2360&lt;&gt;OFFSET(I2360,-1,0),OFFSET(I2360,-1,0)/OFFSET(I2360,0,-4),""))</f>
        <v>0.46426708398539379</v>
      </c>
      <c r="L2360" t="str">
        <f t="shared" ca="1" si="447"/>
        <v>cu</v>
      </c>
      <c r="M2360" t="s">
        <v>81</v>
      </c>
      <c r="N2360" t="s">
        <v>146</v>
      </c>
      <c r="O2360">
        <v>145</v>
      </c>
      <c r="P2360" t="str">
        <f t="shared" si="437"/>
        <v>에너지너무많음</v>
      </c>
      <c r="Q2360" t="str">
        <f t="shared" ca="1" si="443"/>
        <v>cu</v>
      </c>
      <c r="R2360" t="s">
        <v>81</v>
      </c>
      <c r="S2360" t="s">
        <v>147</v>
      </c>
      <c r="T2360">
        <v>2250</v>
      </c>
      <c r="U2360" t="str">
        <f t="shared" ca="1" si="436"/>
        <v>cu</v>
      </c>
      <c r="V2360" t="str">
        <f t="shared" si="438"/>
        <v>EN</v>
      </c>
      <c r="W2360">
        <f t="shared" si="439"/>
        <v>145</v>
      </c>
      <c r="X2360" t="str">
        <f t="shared" ca="1" si="440"/>
        <v>cu</v>
      </c>
      <c r="Y2360" t="str">
        <f t="shared" si="441"/>
        <v>GO</v>
      </c>
      <c r="Z2360">
        <f t="shared" si="442"/>
        <v>2250</v>
      </c>
    </row>
    <row r="2361" spans="1:26">
      <c r="A2361" t="str">
        <f t="shared" si="445"/>
        <v>rt8</v>
      </c>
      <c r="B2361" t="str">
        <f t="shared" si="446"/>
        <v>루틴8</v>
      </c>
      <c r="C2361">
        <v>88</v>
      </c>
      <c r="D2361">
        <v>59</v>
      </c>
      <c r="E2361">
        <f t="shared" ca="1" si="444"/>
        <v>2615</v>
      </c>
      <c r="F2361">
        <f ca="1">(60+SUMIF(OFFSET(N2361,-$C2361+1,0,$C2361),"EN",OFFSET(O2361,-$C2361+1,0,$C2361)))*SummonTypeTable!$Q$2</f>
        <v>1283.3333333333333</v>
      </c>
      <c r="G2361" t="str">
        <f ca="1">IF(C2361=1,60*SummonTypeTable!$Q$2-OFFSET(F2361,0,-1),
IF(F2361&lt;&gt;OFFSET(F2361,-1,0),OFFSET(F2361,-1,0)-OFFSET(F2361,0,-1),""))</f>
        <v/>
      </c>
      <c r="H2361" t="str">
        <f ca="1">IF(C2361=1,60*SummonTypeTable!$Q$2/OFFSET(F2361,0,-1),
IF(F2361&lt;&gt;OFFSET(F2361,-1,0),OFFSET(F2361,-1,0)/OFFSET(F2361,0,-1),""))</f>
        <v/>
      </c>
      <c r="I2361">
        <f ca="1">(60+SUMIF(OFFSET(N2361,-$C2361+1,0,$C2361),"EN",OFFSET(O2361,-$C2361+1,0,$C2361))+SUMIF(OFFSET(S2361,-$C2361+1,0,$C2361),"EN",OFFSET(T2361,-$C2361+1,0,$C2361)))*SummonTypeTable!$Q$2</f>
        <v>1283.3333333333333</v>
      </c>
      <c r="J2361" t="str">
        <f ca="1">IF(C2361=1,60*SummonTypeTable!$Q$2-OFFSET(I2361,0,-4),
IF(I2361&lt;&gt;OFFSET(I2361,-1,0),OFFSET(I2361,-1,0)-OFFSET(I2361,0,-4),""))</f>
        <v/>
      </c>
      <c r="K2361" t="str">
        <f ca="1">IF(C2361=1,60*SummonTypeTable!$Q$2/OFFSET(I2361,0,-4),
IF(I2361&lt;&gt;OFFSET(I2361,-1,0),OFFSET(I2361,-1,0)/OFFSET(I2361,0,-4),""))</f>
        <v/>
      </c>
      <c r="L2361" t="str">
        <f t="shared" ca="1" si="447"/>
        <v>cu</v>
      </c>
      <c r="M2361" t="s">
        <v>81</v>
      </c>
      <c r="N2361" t="s">
        <v>147</v>
      </c>
      <c r="O2361">
        <v>4550</v>
      </c>
      <c r="P2361" t="str">
        <f t="shared" si="437"/>
        <v/>
      </c>
      <c r="Q2361" t="str">
        <f t="shared" ca="1" si="443"/>
        <v>cu</v>
      </c>
      <c r="R2361" t="s">
        <v>81</v>
      </c>
      <c r="S2361" t="s">
        <v>147</v>
      </c>
      <c r="T2361">
        <v>2275</v>
      </c>
      <c r="U2361" t="str">
        <f t="shared" ca="1" si="436"/>
        <v>cu</v>
      </c>
      <c r="V2361" t="str">
        <f t="shared" si="438"/>
        <v>GO</v>
      </c>
      <c r="W2361">
        <f t="shared" si="439"/>
        <v>4550</v>
      </c>
      <c r="X2361" t="str">
        <f t="shared" ca="1" si="440"/>
        <v>cu</v>
      </c>
      <c r="Y2361" t="str">
        <f t="shared" si="441"/>
        <v>GO</v>
      </c>
      <c r="Z2361">
        <f t="shared" si="442"/>
        <v>2275</v>
      </c>
    </row>
    <row r="2362" spans="1:26">
      <c r="A2362" t="str">
        <f t="shared" si="445"/>
        <v>rt8</v>
      </c>
      <c r="B2362" t="str">
        <f t="shared" si="446"/>
        <v>루틴8</v>
      </c>
      <c r="C2362">
        <v>89</v>
      </c>
      <c r="D2362">
        <v>75</v>
      </c>
      <c r="E2362">
        <f t="shared" ca="1" si="444"/>
        <v>2690</v>
      </c>
      <c r="F2362">
        <f ca="1">(60+SUMIF(OFFSET(N2362,-$C2362+1,0,$C2362),"EN",OFFSET(O2362,-$C2362+1,0,$C2362)))*SummonTypeTable!$Q$2</f>
        <v>1283.3333333333333</v>
      </c>
      <c r="G2362" t="str">
        <f ca="1">IF(C2362=1,60*SummonTypeTable!$Q$2-OFFSET(F2362,0,-1),
IF(F2362&lt;&gt;OFFSET(F2362,-1,0),OFFSET(F2362,-1,0)-OFFSET(F2362,0,-1),""))</f>
        <v/>
      </c>
      <c r="H2362" t="str">
        <f ca="1">IF(C2362=1,60*SummonTypeTable!$Q$2/OFFSET(F2362,0,-1),
IF(F2362&lt;&gt;OFFSET(F2362,-1,0),OFFSET(F2362,-1,0)/OFFSET(F2362,0,-1),""))</f>
        <v/>
      </c>
      <c r="I2362">
        <f ca="1">(60+SUMIF(OFFSET(N2362,-$C2362+1,0,$C2362),"EN",OFFSET(O2362,-$C2362+1,0,$C2362))+SUMIF(OFFSET(S2362,-$C2362+1,0,$C2362),"EN",OFFSET(T2362,-$C2362+1,0,$C2362)))*SummonTypeTable!$Q$2</f>
        <v>1283.3333333333333</v>
      </c>
      <c r="J2362" t="str">
        <f ca="1">IF(C2362=1,60*SummonTypeTable!$Q$2-OFFSET(I2362,0,-4),
IF(I2362&lt;&gt;OFFSET(I2362,-1,0),OFFSET(I2362,-1,0)-OFFSET(I2362,0,-4),""))</f>
        <v/>
      </c>
      <c r="K2362" t="str">
        <f ca="1">IF(C2362=1,60*SummonTypeTable!$Q$2/OFFSET(I2362,0,-4),
IF(I2362&lt;&gt;OFFSET(I2362,-1,0),OFFSET(I2362,-1,0)/OFFSET(I2362,0,-4),""))</f>
        <v/>
      </c>
      <c r="L2362" t="str">
        <f t="shared" ca="1" si="447"/>
        <v>it</v>
      </c>
      <c r="M2362" t="s">
        <v>139</v>
      </c>
      <c r="N2362" t="s">
        <v>138</v>
      </c>
      <c r="O2362">
        <v>2</v>
      </c>
      <c r="P2362" t="str">
        <f t="shared" si="437"/>
        <v/>
      </c>
      <c r="Q2362" t="str">
        <f t="shared" ca="1" si="443"/>
        <v>cu</v>
      </c>
      <c r="R2362" t="s">
        <v>81</v>
      </c>
      <c r="S2362" t="s">
        <v>147</v>
      </c>
      <c r="T2362">
        <v>2300</v>
      </c>
      <c r="U2362" t="str">
        <f t="shared" ca="1" si="436"/>
        <v>it</v>
      </c>
      <c r="V2362" t="str">
        <f t="shared" si="438"/>
        <v>Cash_sSpellGacha</v>
      </c>
      <c r="W2362">
        <f t="shared" si="439"/>
        <v>2</v>
      </c>
      <c r="X2362" t="str">
        <f t="shared" ca="1" si="440"/>
        <v>cu</v>
      </c>
      <c r="Y2362" t="str">
        <f t="shared" si="441"/>
        <v>GO</v>
      </c>
      <c r="Z2362">
        <f t="shared" si="442"/>
        <v>2300</v>
      </c>
    </row>
    <row r="2363" spans="1:26">
      <c r="A2363" t="str">
        <f t="shared" si="445"/>
        <v>rt8</v>
      </c>
      <c r="B2363" t="str">
        <f t="shared" si="446"/>
        <v>루틴8</v>
      </c>
      <c r="C2363">
        <v>90</v>
      </c>
      <c r="D2363">
        <v>94</v>
      </c>
      <c r="E2363">
        <f t="shared" ca="1" si="444"/>
        <v>2784</v>
      </c>
      <c r="F2363">
        <f ca="1">(60+SUMIF(OFFSET(N2363,-$C2363+1,0,$C2363),"EN",OFFSET(O2363,-$C2363+1,0,$C2363)))*SummonTypeTable!$Q$2</f>
        <v>1283.3333333333333</v>
      </c>
      <c r="G2363" t="str">
        <f ca="1">IF(C2363=1,60*SummonTypeTable!$Q$2-OFFSET(F2363,0,-1),
IF(F2363&lt;&gt;OFFSET(F2363,-1,0),OFFSET(F2363,-1,0)-OFFSET(F2363,0,-1),""))</f>
        <v/>
      </c>
      <c r="H2363" t="str">
        <f ca="1">IF(C2363=1,60*SummonTypeTable!$Q$2/OFFSET(F2363,0,-1),
IF(F2363&lt;&gt;OFFSET(F2363,-1,0),OFFSET(F2363,-1,0)/OFFSET(F2363,0,-1),""))</f>
        <v/>
      </c>
      <c r="I2363">
        <f ca="1">(60+SUMIF(OFFSET(N2363,-$C2363+1,0,$C2363),"EN",OFFSET(O2363,-$C2363+1,0,$C2363))+SUMIF(OFFSET(S2363,-$C2363+1,0,$C2363),"EN",OFFSET(T2363,-$C2363+1,0,$C2363)))*SummonTypeTable!$Q$2</f>
        <v>1283.3333333333333</v>
      </c>
      <c r="J2363" t="str">
        <f ca="1">IF(C2363=1,60*SummonTypeTable!$Q$2-OFFSET(I2363,0,-4),
IF(I2363&lt;&gt;OFFSET(I2363,-1,0),OFFSET(I2363,-1,0)-OFFSET(I2363,0,-4),""))</f>
        <v/>
      </c>
      <c r="K2363" t="str">
        <f ca="1">IF(C2363=1,60*SummonTypeTable!$Q$2/OFFSET(I2363,0,-4),
IF(I2363&lt;&gt;OFFSET(I2363,-1,0),OFFSET(I2363,-1,0)/OFFSET(I2363,0,-4),""))</f>
        <v/>
      </c>
      <c r="L2363" t="str">
        <f t="shared" ca="1" si="447"/>
        <v>cu</v>
      </c>
      <c r="M2363" t="s">
        <v>81</v>
      </c>
      <c r="N2363" t="s">
        <v>147</v>
      </c>
      <c r="O2363">
        <v>4650</v>
      </c>
      <c r="P2363" t="str">
        <f t="shared" si="437"/>
        <v/>
      </c>
      <c r="Q2363" t="str">
        <f t="shared" ca="1" si="443"/>
        <v>cu</v>
      </c>
      <c r="R2363" t="s">
        <v>81</v>
      </c>
      <c r="S2363" t="s">
        <v>147</v>
      </c>
      <c r="T2363">
        <v>2325</v>
      </c>
      <c r="U2363" t="str">
        <f t="shared" ca="1" si="436"/>
        <v>cu</v>
      </c>
      <c r="V2363" t="str">
        <f t="shared" si="438"/>
        <v>GO</v>
      </c>
      <c r="W2363">
        <f t="shared" si="439"/>
        <v>4650</v>
      </c>
      <c r="X2363" t="str">
        <f t="shared" ca="1" si="440"/>
        <v>cu</v>
      </c>
      <c r="Y2363" t="str">
        <f t="shared" si="441"/>
        <v>GO</v>
      </c>
      <c r="Z2363">
        <f t="shared" si="442"/>
        <v>2325</v>
      </c>
    </row>
    <row r="2364" spans="1:26">
      <c r="A2364" t="str">
        <f t="shared" si="445"/>
        <v>rt8</v>
      </c>
      <c r="B2364" t="str">
        <f t="shared" si="446"/>
        <v>루틴8</v>
      </c>
      <c r="C2364">
        <v>91</v>
      </c>
      <c r="D2364">
        <v>4</v>
      </c>
      <c r="E2364">
        <f t="shared" ca="1" si="444"/>
        <v>2788</v>
      </c>
      <c r="F2364">
        <f ca="1">(60+SUMIF(OFFSET(N2364,-$C2364+1,0,$C2364),"EN",OFFSET(O2364,-$C2364+1,0,$C2364)))*SummonTypeTable!$Q$2</f>
        <v>1390</v>
      </c>
      <c r="G2364">
        <f ca="1">IF(C2364=1,60*SummonTypeTable!$Q$2-OFFSET(F2364,0,-1),
IF(F2364&lt;&gt;OFFSET(F2364,-1,0),OFFSET(F2364,-1,0)-OFFSET(F2364,0,-1),""))</f>
        <v>-1504.6666666666667</v>
      </c>
      <c r="H2364">
        <f ca="1">IF(C2364=1,60*SummonTypeTable!$Q$2/OFFSET(F2364,0,-1),
IF(F2364&lt;&gt;OFFSET(F2364,-1,0),OFFSET(F2364,-1,0)/OFFSET(F2364,0,-1),""))</f>
        <v>0.46030607364897175</v>
      </c>
      <c r="I2364">
        <f ca="1">(60+SUMIF(OFFSET(N2364,-$C2364+1,0,$C2364),"EN",OFFSET(O2364,-$C2364+1,0,$C2364))+SUMIF(OFFSET(S2364,-$C2364+1,0,$C2364),"EN",OFFSET(T2364,-$C2364+1,0,$C2364)))*SummonTypeTable!$Q$2</f>
        <v>1390</v>
      </c>
      <c r="J2364">
        <f ca="1">IF(C2364=1,60*SummonTypeTable!$Q$2-OFFSET(I2364,0,-4),
IF(I2364&lt;&gt;OFFSET(I2364,-1,0),OFFSET(I2364,-1,0)-OFFSET(I2364,0,-4),""))</f>
        <v>-1504.6666666666667</v>
      </c>
      <c r="K2364">
        <f ca="1">IF(C2364=1,60*SummonTypeTable!$Q$2/OFFSET(I2364,0,-4),
IF(I2364&lt;&gt;OFFSET(I2364,-1,0),OFFSET(I2364,-1,0)/OFFSET(I2364,0,-4),""))</f>
        <v>0.46030607364897175</v>
      </c>
      <c r="L2364" t="str">
        <f t="shared" ca="1" si="447"/>
        <v>cu</v>
      </c>
      <c r="M2364" t="s">
        <v>81</v>
      </c>
      <c r="N2364" t="s">
        <v>146</v>
      </c>
      <c r="O2364">
        <v>160</v>
      </c>
      <c r="P2364" t="str">
        <f t="shared" si="437"/>
        <v>에너지너무많음</v>
      </c>
      <c r="Q2364" t="str">
        <f t="shared" ca="1" si="443"/>
        <v>cu</v>
      </c>
      <c r="R2364" t="s">
        <v>81</v>
      </c>
      <c r="S2364" t="s">
        <v>147</v>
      </c>
      <c r="T2364">
        <v>2350</v>
      </c>
      <c r="U2364" t="str">
        <f t="shared" ca="1" si="436"/>
        <v>cu</v>
      </c>
      <c r="V2364" t="str">
        <f t="shared" si="438"/>
        <v>EN</v>
      </c>
      <c r="W2364">
        <f t="shared" si="439"/>
        <v>160</v>
      </c>
      <c r="X2364" t="str">
        <f t="shared" ca="1" si="440"/>
        <v>cu</v>
      </c>
      <c r="Y2364" t="str">
        <f t="shared" si="441"/>
        <v>GO</v>
      </c>
      <c r="Z2364">
        <f t="shared" si="442"/>
        <v>2350</v>
      </c>
    </row>
    <row r="2365" spans="1:26">
      <c r="A2365" t="str">
        <f t="shared" si="445"/>
        <v>rt8</v>
      </c>
      <c r="B2365" t="str">
        <f t="shared" si="446"/>
        <v>루틴8</v>
      </c>
      <c r="C2365">
        <v>92</v>
      </c>
      <c r="D2365">
        <v>35</v>
      </c>
      <c r="E2365">
        <f t="shared" ca="1" si="444"/>
        <v>2823</v>
      </c>
      <c r="F2365">
        <f ca="1">(60+SUMIF(OFFSET(N2365,-$C2365+1,0,$C2365),"EN",OFFSET(O2365,-$C2365+1,0,$C2365)))*SummonTypeTable!$Q$2</f>
        <v>1390</v>
      </c>
      <c r="G2365" t="str">
        <f ca="1">IF(C2365=1,60*SummonTypeTable!$Q$2-OFFSET(F2365,0,-1),
IF(F2365&lt;&gt;OFFSET(F2365,-1,0),OFFSET(F2365,-1,0)-OFFSET(F2365,0,-1),""))</f>
        <v/>
      </c>
      <c r="H2365" t="str">
        <f ca="1">IF(C2365=1,60*SummonTypeTable!$Q$2/OFFSET(F2365,0,-1),
IF(F2365&lt;&gt;OFFSET(F2365,-1,0),OFFSET(F2365,-1,0)/OFFSET(F2365,0,-1),""))</f>
        <v/>
      </c>
      <c r="I2365">
        <f ca="1">(60+SUMIF(OFFSET(N2365,-$C2365+1,0,$C2365),"EN",OFFSET(O2365,-$C2365+1,0,$C2365))+SUMIF(OFFSET(S2365,-$C2365+1,0,$C2365),"EN",OFFSET(T2365,-$C2365+1,0,$C2365)))*SummonTypeTable!$Q$2</f>
        <v>1390</v>
      </c>
      <c r="J2365" t="str">
        <f ca="1">IF(C2365=1,60*SummonTypeTable!$Q$2-OFFSET(I2365,0,-4),
IF(I2365&lt;&gt;OFFSET(I2365,-1,0),OFFSET(I2365,-1,0)-OFFSET(I2365,0,-4),""))</f>
        <v/>
      </c>
      <c r="K2365" t="str">
        <f ca="1">IF(C2365=1,60*SummonTypeTable!$Q$2/OFFSET(I2365,0,-4),
IF(I2365&lt;&gt;OFFSET(I2365,-1,0),OFFSET(I2365,-1,0)/OFFSET(I2365,0,-4),""))</f>
        <v/>
      </c>
      <c r="L2365" t="str">
        <f t="shared" ca="1" si="447"/>
        <v>cu</v>
      </c>
      <c r="M2365" t="s">
        <v>81</v>
      </c>
      <c r="N2365" t="s">
        <v>147</v>
      </c>
      <c r="O2365">
        <v>4750</v>
      </c>
      <c r="P2365" t="str">
        <f t="shared" si="437"/>
        <v/>
      </c>
      <c r="Q2365" t="str">
        <f t="shared" ca="1" si="443"/>
        <v>cu</v>
      </c>
      <c r="R2365" t="s">
        <v>81</v>
      </c>
      <c r="S2365" t="s">
        <v>147</v>
      </c>
      <c r="T2365">
        <v>2375</v>
      </c>
      <c r="U2365" t="str">
        <f t="shared" ca="1" si="436"/>
        <v>cu</v>
      </c>
      <c r="V2365" t="str">
        <f t="shared" si="438"/>
        <v>GO</v>
      </c>
      <c r="W2365">
        <f t="shared" si="439"/>
        <v>4750</v>
      </c>
      <c r="X2365" t="str">
        <f t="shared" ca="1" si="440"/>
        <v>cu</v>
      </c>
      <c r="Y2365" t="str">
        <f t="shared" si="441"/>
        <v>GO</v>
      </c>
      <c r="Z2365">
        <f t="shared" si="442"/>
        <v>2375</v>
      </c>
    </row>
    <row r="2366" spans="1:26">
      <c r="A2366" t="str">
        <f t="shared" si="445"/>
        <v>rt8</v>
      </c>
      <c r="B2366" t="str">
        <f t="shared" si="446"/>
        <v>루틴8</v>
      </c>
      <c r="C2366">
        <v>93</v>
      </c>
      <c r="D2366">
        <v>41</v>
      </c>
      <c r="E2366">
        <f t="shared" ca="1" si="444"/>
        <v>2864</v>
      </c>
      <c r="F2366">
        <f ca="1">(60+SUMIF(OFFSET(N2366,-$C2366+1,0,$C2366),"EN",OFFSET(O2366,-$C2366+1,0,$C2366)))*SummonTypeTable!$Q$2</f>
        <v>1390</v>
      </c>
      <c r="G2366" t="str">
        <f ca="1">IF(C2366=1,60*SummonTypeTable!$Q$2-OFFSET(F2366,0,-1),
IF(F2366&lt;&gt;OFFSET(F2366,-1,0),OFFSET(F2366,-1,0)-OFFSET(F2366,0,-1),""))</f>
        <v/>
      </c>
      <c r="H2366" t="str">
        <f ca="1">IF(C2366=1,60*SummonTypeTable!$Q$2/OFFSET(F2366,0,-1),
IF(F2366&lt;&gt;OFFSET(F2366,-1,0),OFFSET(F2366,-1,0)/OFFSET(F2366,0,-1),""))</f>
        <v/>
      </c>
      <c r="I2366">
        <f ca="1">(60+SUMIF(OFFSET(N2366,-$C2366+1,0,$C2366),"EN",OFFSET(O2366,-$C2366+1,0,$C2366))+SUMIF(OFFSET(S2366,-$C2366+1,0,$C2366),"EN",OFFSET(T2366,-$C2366+1,0,$C2366)))*SummonTypeTable!$Q$2</f>
        <v>1390</v>
      </c>
      <c r="J2366" t="str">
        <f ca="1">IF(C2366=1,60*SummonTypeTable!$Q$2-OFFSET(I2366,0,-4),
IF(I2366&lt;&gt;OFFSET(I2366,-1,0),OFFSET(I2366,-1,0)-OFFSET(I2366,0,-4),""))</f>
        <v/>
      </c>
      <c r="K2366" t="str">
        <f ca="1">IF(C2366=1,60*SummonTypeTable!$Q$2/OFFSET(I2366,0,-4),
IF(I2366&lt;&gt;OFFSET(I2366,-1,0),OFFSET(I2366,-1,0)/OFFSET(I2366,0,-4),""))</f>
        <v/>
      </c>
      <c r="L2366" t="str">
        <f t="shared" ca="1" si="447"/>
        <v>it</v>
      </c>
      <c r="M2366" t="s">
        <v>139</v>
      </c>
      <c r="N2366" t="s">
        <v>158</v>
      </c>
      <c r="O2366">
        <v>1</v>
      </c>
      <c r="P2366" t="str">
        <f t="shared" si="437"/>
        <v/>
      </c>
      <c r="Q2366" t="str">
        <f t="shared" ca="1" si="443"/>
        <v>cu</v>
      </c>
      <c r="R2366" t="s">
        <v>81</v>
      </c>
      <c r="S2366" t="s">
        <v>147</v>
      </c>
      <c r="T2366">
        <v>2400</v>
      </c>
      <c r="U2366" t="str">
        <f t="shared" ca="1" si="436"/>
        <v>it</v>
      </c>
      <c r="V2366" t="str">
        <f t="shared" si="438"/>
        <v>Cash_sEquipGacha</v>
      </c>
      <c r="W2366">
        <f t="shared" si="439"/>
        <v>1</v>
      </c>
      <c r="X2366" t="str">
        <f t="shared" ca="1" si="440"/>
        <v>cu</v>
      </c>
      <c r="Y2366" t="str">
        <f t="shared" si="441"/>
        <v>GO</v>
      </c>
      <c r="Z2366">
        <f t="shared" si="442"/>
        <v>2400</v>
      </c>
    </row>
    <row r="2367" spans="1:26">
      <c r="A2367" t="str">
        <f t="shared" si="445"/>
        <v>rt8</v>
      </c>
      <c r="B2367" t="str">
        <f t="shared" si="446"/>
        <v>루틴8</v>
      </c>
      <c r="C2367">
        <v>94</v>
      </c>
      <c r="D2367">
        <v>53</v>
      </c>
      <c r="E2367">
        <f t="shared" ca="1" si="444"/>
        <v>2917</v>
      </c>
      <c r="F2367">
        <f ca="1">(60+SUMIF(OFFSET(N2367,-$C2367+1,0,$C2367),"EN",OFFSET(O2367,-$C2367+1,0,$C2367)))*SummonTypeTable!$Q$2</f>
        <v>1390</v>
      </c>
      <c r="G2367" t="str">
        <f ca="1">IF(C2367=1,60*SummonTypeTable!$Q$2-OFFSET(F2367,0,-1),
IF(F2367&lt;&gt;OFFSET(F2367,-1,0),OFFSET(F2367,-1,0)-OFFSET(F2367,0,-1),""))</f>
        <v/>
      </c>
      <c r="H2367" t="str">
        <f ca="1">IF(C2367=1,60*SummonTypeTable!$Q$2/OFFSET(F2367,0,-1),
IF(F2367&lt;&gt;OFFSET(F2367,-1,0),OFFSET(F2367,-1,0)/OFFSET(F2367,0,-1),""))</f>
        <v/>
      </c>
      <c r="I2367">
        <f ca="1">(60+SUMIF(OFFSET(N2367,-$C2367+1,0,$C2367),"EN",OFFSET(O2367,-$C2367+1,0,$C2367))+SUMIF(OFFSET(S2367,-$C2367+1,0,$C2367),"EN",OFFSET(T2367,-$C2367+1,0,$C2367)))*SummonTypeTable!$Q$2</f>
        <v>1390</v>
      </c>
      <c r="J2367" t="str">
        <f ca="1">IF(C2367=1,60*SummonTypeTable!$Q$2-OFFSET(I2367,0,-4),
IF(I2367&lt;&gt;OFFSET(I2367,-1,0),OFFSET(I2367,-1,0)-OFFSET(I2367,0,-4),""))</f>
        <v/>
      </c>
      <c r="K2367" t="str">
        <f ca="1">IF(C2367=1,60*SummonTypeTable!$Q$2/OFFSET(I2367,0,-4),
IF(I2367&lt;&gt;OFFSET(I2367,-1,0),OFFSET(I2367,-1,0)/OFFSET(I2367,0,-4),""))</f>
        <v/>
      </c>
      <c r="L2367" t="str">
        <f t="shared" ca="1" si="447"/>
        <v>cu</v>
      </c>
      <c r="M2367" t="s">
        <v>81</v>
      </c>
      <c r="N2367" t="s">
        <v>147</v>
      </c>
      <c r="O2367">
        <v>4850</v>
      </c>
      <c r="P2367" t="str">
        <f t="shared" si="437"/>
        <v/>
      </c>
      <c r="Q2367" t="str">
        <f t="shared" ca="1" si="443"/>
        <v>cu</v>
      </c>
      <c r="R2367" t="s">
        <v>81</v>
      </c>
      <c r="S2367" t="s">
        <v>147</v>
      </c>
      <c r="T2367">
        <v>2425</v>
      </c>
      <c r="U2367" t="str">
        <f t="shared" ca="1" si="436"/>
        <v>cu</v>
      </c>
      <c r="V2367" t="str">
        <f t="shared" si="438"/>
        <v>GO</v>
      </c>
      <c r="W2367">
        <f t="shared" si="439"/>
        <v>4850</v>
      </c>
      <c r="X2367" t="str">
        <f t="shared" ca="1" si="440"/>
        <v>cu</v>
      </c>
      <c r="Y2367" t="str">
        <f t="shared" si="441"/>
        <v>GO</v>
      </c>
      <c r="Z2367">
        <f t="shared" si="442"/>
        <v>2425</v>
      </c>
    </row>
    <row r="2368" spans="1:26">
      <c r="A2368" t="str">
        <f t="shared" si="445"/>
        <v>rt8</v>
      </c>
      <c r="B2368" t="str">
        <f t="shared" si="446"/>
        <v>루틴8</v>
      </c>
      <c r="C2368">
        <v>95</v>
      </c>
      <c r="D2368">
        <v>12</v>
      </c>
      <c r="E2368">
        <f t="shared" ca="1" si="444"/>
        <v>2929</v>
      </c>
      <c r="F2368">
        <f ca="1">(60+SUMIF(OFFSET(N2368,-$C2368+1,0,$C2368),"EN",OFFSET(O2368,-$C2368+1,0,$C2368)))*SummonTypeTable!$Q$2</f>
        <v>1390</v>
      </c>
      <c r="G2368" t="str">
        <f ca="1">IF(C2368=1,60*SummonTypeTable!$Q$2-OFFSET(F2368,0,-1),
IF(F2368&lt;&gt;OFFSET(F2368,-1,0),OFFSET(F2368,-1,0)-OFFSET(F2368,0,-1),""))</f>
        <v/>
      </c>
      <c r="H2368" t="str">
        <f ca="1">IF(C2368=1,60*SummonTypeTable!$Q$2/OFFSET(F2368,0,-1),
IF(F2368&lt;&gt;OFFSET(F2368,-1,0),OFFSET(F2368,-1,0)/OFFSET(F2368,0,-1),""))</f>
        <v/>
      </c>
      <c r="I2368">
        <f ca="1">(60+SUMIF(OFFSET(N2368,-$C2368+1,0,$C2368),"EN",OFFSET(O2368,-$C2368+1,0,$C2368))+SUMIF(OFFSET(S2368,-$C2368+1,0,$C2368),"EN",OFFSET(T2368,-$C2368+1,0,$C2368)))*SummonTypeTable!$Q$2</f>
        <v>1390</v>
      </c>
      <c r="J2368" t="str">
        <f ca="1">IF(C2368=1,60*SummonTypeTable!$Q$2-OFFSET(I2368,0,-4),
IF(I2368&lt;&gt;OFFSET(I2368,-1,0),OFFSET(I2368,-1,0)-OFFSET(I2368,0,-4),""))</f>
        <v/>
      </c>
      <c r="K2368" t="str">
        <f ca="1">IF(C2368=1,60*SummonTypeTable!$Q$2/OFFSET(I2368,0,-4),
IF(I2368&lt;&gt;OFFSET(I2368,-1,0),OFFSET(I2368,-1,0)/OFFSET(I2368,0,-4),""))</f>
        <v/>
      </c>
      <c r="L2368" t="str">
        <f t="shared" ca="1" si="447"/>
        <v>it</v>
      </c>
      <c r="M2368" t="s">
        <v>139</v>
      </c>
      <c r="N2368" t="s">
        <v>140</v>
      </c>
      <c r="O2368">
        <v>1</v>
      </c>
      <c r="P2368" t="str">
        <f t="shared" si="437"/>
        <v/>
      </c>
      <c r="Q2368" t="str">
        <f t="shared" ca="1" si="443"/>
        <v>cu</v>
      </c>
      <c r="R2368" t="s">
        <v>81</v>
      </c>
      <c r="S2368" t="s">
        <v>147</v>
      </c>
      <c r="T2368">
        <v>2450</v>
      </c>
      <c r="U2368" t="str">
        <f t="shared" ca="1" si="436"/>
        <v>it</v>
      </c>
      <c r="V2368" t="str">
        <f t="shared" si="438"/>
        <v>Cash_sCharacterGacha</v>
      </c>
      <c r="W2368">
        <f t="shared" si="439"/>
        <v>1</v>
      </c>
      <c r="X2368" t="str">
        <f t="shared" ca="1" si="440"/>
        <v>cu</v>
      </c>
      <c r="Y2368" t="str">
        <f t="shared" si="441"/>
        <v>GO</v>
      </c>
      <c r="Z2368">
        <f t="shared" si="442"/>
        <v>2450</v>
      </c>
    </row>
    <row r="2369" spans="1:26">
      <c r="A2369" t="str">
        <f t="shared" si="445"/>
        <v>rt8</v>
      </c>
      <c r="B2369" t="str">
        <f t="shared" si="446"/>
        <v>루틴8</v>
      </c>
      <c r="C2369">
        <v>96</v>
      </c>
      <c r="D2369">
        <v>24</v>
      </c>
      <c r="E2369">
        <f t="shared" ca="1" si="444"/>
        <v>2953</v>
      </c>
      <c r="F2369">
        <f ca="1">(60+SUMIF(OFFSET(N2369,-$C2369+1,0,$C2369),"EN",OFFSET(O2369,-$C2369+1,0,$C2369)))*SummonTypeTable!$Q$2</f>
        <v>1390</v>
      </c>
      <c r="G2369" t="str">
        <f ca="1">IF(C2369=1,60*SummonTypeTable!$Q$2-OFFSET(F2369,0,-1),
IF(F2369&lt;&gt;OFFSET(F2369,-1,0),OFFSET(F2369,-1,0)-OFFSET(F2369,0,-1),""))</f>
        <v/>
      </c>
      <c r="H2369" t="str">
        <f ca="1">IF(C2369=1,60*SummonTypeTable!$Q$2/OFFSET(F2369,0,-1),
IF(F2369&lt;&gt;OFFSET(F2369,-1,0),OFFSET(F2369,-1,0)/OFFSET(F2369,0,-1),""))</f>
        <v/>
      </c>
      <c r="I2369">
        <f ca="1">(60+SUMIF(OFFSET(N2369,-$C2369+1,0,$C2369),"EN",OFFSET(O2369,-$C2369+1,0,$C2369))+SUMIF(OFFSET(S2369,-$C2369+1,0,$C2369),"EN",OFFSET(T2369,-$C2369+1,0,$C2369)))*SummonTypeTable!$Q$2</f>
        <v>1390</v>
      </c>
      <c r="J2369" t="str">
        <f ca="1">IF(C2369=1,60*SummonTypeTable!$Q$2-OFFSET(I2369,0,-4),
IF(I2369&lt;&gt;OFFSET(I2369,-1,0),OFFSET(I2369,-1,0)-OFFSET(I2369,0,-4),""))</f>
        <v/>
      </c>
      <c r="K2369" t="str">
        <f ca="1">IF(C2369=1,60*SummonTypeTable!$Q$2/OFFSET(I2369,0,-4),
IF(I2369&lt;&gt;OFFSET(I2369,-1,0),OFFSET(I2369,-1,0)/OFFSET(I2369,0,-4),""))</f>
        <v/>
      </c>
      <c r="L2369" t="str">
        <f t="shared" ca="1" si="447"/>
        <v>cu</v>
      </c>
      <c r="M2369" t="s">
        <v>81</v>
      </c>
      <c r="N2369" t="s">
        <v>147</v>
      </c>
      <c r="O2369">
        <v>4950</v>
      </c>
      <c r="P2369" t="str">
        <f t="shared" si="437"/>
        <v/>
      </c>
      <c r="Q2369" t="str">
        <f t="shared" ca="1" si="443"/>
        <v>cu</v>
      </c>
      <c r="R2369" t="s">
        <v>81</v>
      </c>
      <c r="S2369" t="s">
        <v>147</v>
      </c>
      <c r="T2369">
        <v>2475</v>
      </c>
      <c r="U2369" t="str">
        <f t="shared" ca="1" si="436"/>
        <v>cu</v>
      </c>
      <c r="V2369" t="str">
        <f t="shared" si="438"/>
        <v>GO</v>
      </c>
      <c r="W2369">
        <f t="shared" si="439"/>
        <v>4950</v>
      </c>
      <c r="X2369" t="str">
        <f t="shared" ca="1" si="440"/>
        <v>cu</v>
      </c>
      <c r="Y2369" t="str">
        <f t="shared" si="441"/>
        <v>GO</v>
      </c>
      <c r="Z2369">
        <f t="shared" si="442"/>
        <v>2475</v>
      </c>
    </row>
    <row r="2370" spans="1:26">
      <c r="A2370" t="str">
        <f t="shared" si="445"/>
        <v>rt8</v>
      </c>
      <c r="B2370" t="str">
        <f t="shared" si="446"/>
        <v>루틴8</v>
      </c>
      <c r="C2370">
        <v>97</v>
      </c>
      <c r="D2370">
        <v>79</v>
      </c>
      <c r="E2370">
        <f t="shared" ca="1" si="444"/>
        <v>3032</v>
      </c>
      <c r="F2370">
        <f ca="1">(60+SUMIF(OFFSET(N2370,-$C2370+1,0,$C2370),"EN",OFFSET(O2370,-$C2370+1,0,$C2370)))*SummonTypeTable!$Q$2</f>
        <v>1506.6666666666665</v>
      </c>
      <c r="G2370">
        <f ca="1">IF(C2370=1,60*SummonTypeTable!$Q$2-OFFSET(F2370,0,-1),
IF(F2370&lt;&gt;OFFSET(F2370,-1,0),OFFSET(F2370,-1,0)-OFFSET(F2370,0,-1),""))</f>
        <v>-1642</v>
      </c>
      <c r="H2370">
        <f ca="1">IF(C2370=1,60*SummonTypeTable!$Q$2/OFFSET(F2370,0,-1),
IF(F2370&lt;&gt;OFFSET(F2370,-1,0),OFFSET(F2370,-1,0)/OFFSET(F2370,0,-1),""))</f>
        <v>0.45844327176781002</v>
      </c>
      <c r="I2370">
        <f ca="1">(60+SUMIF(OFFSET(N2370,-$C2370+1,0,$C2370),"EN",OFFSET(O2370,-$C2370+1,0,$C2370))+SUMIF(OFFSET(S2370,-$C2370+1,0,$C2370),"EN",OFFSET(T2370,-$C2370+1,0,$C2370)))*SummonTypeTable!$Q$2</f>
        <v>1506.6666666666665</v>
      </c>
      <c r="J2370">
        <f ca="1">IF(C2370=1,60*SummonTypeTable!$Q$2-OFFSET(I2370,0,-4),
IF(I2370&lt;&gt;OFFSET(I2370,-1,0),OFFSET(I2370,-1,0)-OFFSET(I2370,0,-4),""))</f>
        <v>-1642</v>
      </c>
      <c r="K2370">
        <f ca="1">IF(C2370=1,60*SummonTypeTable!$Q$2/OFFSET(I2370,0,-4),
IF(I2370&lt;&gt;OFFSET(I2370,-1,0),OFFSET(I2370,-1,0)/OFFSET(I2370,0,-4),""))</f>
        <v>0.45844327176781002</v>
      </c>
      <c r="L2370" t="str">
        <f t="shared" ca="1" si="447"/>
        <v>cu</v>
      </c>
      <c r="M2370" t="s">
        <v>81</v>
      </c>
      <c r="N2370" t="s">
        <v>146</v>
      </c>
      <c r="O2370">
        <v>175</v>
      </c>
      <c r="P2370" t="str">
        <f t="shared" si="437"/>
        <v>에너지너무많음</v>
      </c>
      <c r="Q2370" t="str">
        <f t="shared" ca="1" si="443"/>
        <v>cu</v>
      </c>
      <c r="R2370" t="s">
        <v>81</v>
      </c>
      <c r="S2370" t="s">
        <v>147</v>
      </c>
      <c r="T2370">
        <v>2500</v>
      </c>
      <c r="U2370" t="str">
        <f t="shared" ref="U2370:U2433" ca="1" si="448">IF(LEN(L2370)=0,"",L2370)</f>
        <v>cu</v>
      </c>
      <c r="V2370" t="str">
        <f t="shared" si="438"/>
        <v>EN</v>
      </c>
      <c r="W2370">
        <f t="shared" si="439"/>
        <v>175</v>
      </c>
      <c r="X2370" t="str">
        <f t="shared" ca="1" si="440"/>
        <v>cu</v>
      </c>
      <c r="Y2370" t="str">
        <f t="shared" si="441"/>
        <v>GO</v>
      </c>
      <c r="Z2370">
        <f t="shared" si="442"/>
        <v>2500</v>
      </c>
    </row>
    <row r="2371" spans="1:26">
      <c r="A2371" t="str">
        <f t="shared" si="445"/>
        <v>rt8</v>
      </c>
      <c r="B2371" t="str">
        <f t="shared" si="446"/>
        <v>루틴8</v>
      </c>
      <c r="C2371">
        <v>98</v>
      </c>
      <c r="D2371">
        <v>40</v>
      </c>
      <c r="E2371">
        <f t="shared" ca="1" si="444"/>
        <v>3072</v>
      </c>
      <c r="F2371">
        <f ca="1">(60+SUMIF(OFFSET(N2371,-$C2371+1,0,$C2371),"EN",OFFSET(O2371,-$C2371+1,0,$C2371)))*SummonTypeTable!$Q$2</f>
        <v>1506.6666666666665</v>
      </c>
      <c r="G2371" t="str">
        <f ca="1">IF(C2371=1,60*SummonTypeTable!$Q$2-OFFSET(F2371,0,-1),
IF(F2371&lt;&gt;OFFSET(F2371,-1,0),OFFSET(F2371,-1,0)-OFFSET(F2371,0,-1),""))</f>
        <v/>
      </c>
      <c r="H2371" t="str">
        <f ca="1">IF(C2371=1,60*SummonTypeTable!$Q$2/OFFSET(F2371,0,-1),
IF(F2371&lt;&gt;OFFSET(F2371,-1,0),OFFSET(F2371,-1,0)/OFFSET(F2371,0,-1),""))</f>
        <v/>
      </c>
      <c r="I2371">
        <f ca="1">(60+SUMIF(OFFSET(N2371,-$C2371+1,0,$C2371),"EN",OFFSET(O2371,-$C2371+1,0,$C2371))+SUMIF(OFFSET(S2371,-$C2371+1,0,$C2371),"EN",OFFSET(T2371,-$C2371+1,0,$C2371)))*SummonTypeTable!$Q$2</f>
        <v>1506.6666666666665</v>
      </c>
      <c r="J2371" t="str">
        <f ca="1">IF(C2371=1,60*SummonTypeTable!$Q$2-OFFSET(I2371,0,-4),
IF(I2371&lt;&gt;OFFSET(I2371,-1,0),OFFSET(I2371,-1,0)-OFFSET(I2371,0,-4),""))</f>
        <v/>
      </c>
      <c r="K2371" t="str">
        <f ca="1">IF(C2371=1,60*SummonTypeTable!$Q$2/OFFSET(I2371,0,-4),
IF(I2371&lt;&gt;OFFSET(I2371,-1,0),OFFSET(I2371,-1,0)/OFFSET(I2371,0,-4),""))</f>
        <v/>
      </c>
      <c r="L2371" t="str">
        <f t="shared" ca="1" si="447"/>
        <v>it</v>
      </c>
      <c r="M2371" t="s">
        <v>139</v>
      </c>
      <c r="N2371" t="s">
        <v>138</v>
      </c>
      <c r="O2371">
        <v>1</v>
      </c>
      <c r="P2371" t="str">
        <f t="shared" si="437"/>
        <v/>
      </c>
      <c r="Q2371" t="str">
        <f t="shared" ca="1" si="443"/>
        <v>cu</v>
      </c>
      <c r="R2371" t="s">
        <v>81</v>
      </c>
      <c r="S2371" t="s">
        <v>147</v>
      </c>
      <c r="T2371">
        <v>2525</v>
      </c>
      <c r="U2371" t="str">
        <f t="shared" ca="1" si="448"/>
        <v>it</v>
      </c>
      <c r="V2371" t="str">
        <f t="shared" si="438"/>
        <v>Cash_sSpellGacha</v>
      </c>
      <c r="W2371">
        <f t="shared" si="439"/>
        <v>1</v>
      </c>
      <c r="X2371" t="str">
        <f t="shared" ca="1" si="440"/>
        <v>cu</v>
      </c>
      <c r="Y2371" t="str">
        <f t="shared" si="441"/>
        <v>GO</v>
      </c>
      <c r="Z2371">
        <f t="shared" si="442"/>
        <v>2525</v>
      </c>
    </row>
    <row r="2372" spans="1:26">
      <c r="A2372" t="str">
        <f t="shared" si="445"/>
        <v>rt8</v>
      </c>
      <c r="B2372" t="str">
        <f t="shared" si="446"/>
        <v>루틴8</v>
      </c>
      <c r="C2372">
        <v>99</v>
      </c>
      <c r="D2372">
        <v>66</v>
      </c>
      <c r="E2372">
        <f t="shared" ca="1" si="444"/>
        <v>3138</v>
      </c>
      <c r="F2372">
        <f ca="1">(60+SUMIF(OFFSET(N2372,-$C2372+1,0,$C2372),"EN",OFFSET(O2372,-$C2372+1,0,$C2372)))*SummonTypeTable!$Q$2</f>
        <v>1506.6666666666665</v>
      </c>
      <c r="G2372" t="str">
        <f ca="1">IF(C2372=1,60*SummonTypeTable!$Q$2-OFFSET(F2372,0,-1),
IF(F2372&lt;&gt;OFFSET(F2372,-1,0),OFFSET(F2372,-1,0)-OFFSET(F2372,0,-1),""))</f>
        <v/>
      </c>
      <c r="H2372" t="str">
        <f ca="1">IF(C2372=1,60*SummonTypeTable!$Q$2/OFFSET(F2372,0,-1),
IF(F2372&lt;&gt;OFFSET(F2372,-1,0),OFFSET(F2372,-1,0)/OFFSET(F2372,0,-1),""))</f>
        <v/>
      </c>
      <c r="I2372">
        <f ca="1">(60+SUMIF(OFFSET(N2372,-$C2372+1,0,$C2372),"EN",OFFSET(O2372,-$C2372+1,0,$C2372))+SUMIF(OFFSET(S2372,-$C2372+1,0,$C2372),"EN",OFFSET(T2372,-$C2372+1,0,$C2372)))*SummonTypeTable!$Q$2</f>
        <v>1506.6666666666665</v>
      </c>
      <c r="J2372" t="str">
        <f ca="1">IF(C2372=1,60*SummonTypeTable!$Q$2-OFFSET(I2372,0,-4),
IF(I2372&lt;&gt;OFFSET(I2372,-1,0),OFFSET(I2372,-1,0)-OFFSET(I2372,0,-4),""))</f>
        <v/>
      </c>
      <c r="K2372" t="str">
        <f ca="1">IF(C2372=1,60*SummonTypeTable!$Q$2/OFFSET(I2372,0,-4),
IF(I2372&lt;&gt;OFFSET(I2372,-1,0),OFFSET(I2372,-1,0)/OFFSET(I2372,0,-4),""))</f>
        <v/>
      </c>
      <c r="L2372" t="str">
        <f t="shared" ca="1" si="447"/>
        <v>cu</v>
      </c>
      <c r="M2372" t="s">
        <v>81</v>
      </c>
      <c r="N2372" t="s">
        <v>147</v>
      </c>
      <c r="O2372">
        <v>5100</v>
      </c>
      <c r="P2372" t="str">
        <f t="shared" si="437"/>
        <v/>
      </c>
      <c r="Q2372" t="str">
        <f t="shared" ca="1" si="443"/>
        <v>cu</v>
      </c>
      <c r="R2372" t="s">
        <v>81</v>
      </c>
      <c r="S2372" t="s">
        <v>147</v>
      </c>
      <c r="T2372">
        <v>2550</v>
      </c>
      <c r="U2372" t="str">
        <f t="shared" ca="1" si="448"/>
        <v>cu</v>
      </c>
      <c r="V2372" t="str">
        <f t="shared" si="438"/>
        <v>GO</v>
      </c>
      <c r="W2372">
        <f t="shared" si="439"/>
        <v>5100</v>
      </c>
      <c r="X2372" t="str">
        <f t="shared" ca="1" si="440"/>
        <v>cu</v>
      </c>
      <c r="Y2372" t="str">
        <f t="shared" si="441"/>
        <v>GO</v>
      </c>
      <c r="Z2372">
        <f t="shared" si="442"/>
        <v>2550</v>
      </c>
    </row>
    <row r="2373" spans="1:26">
      <c r="A2373" t="str">
        <f t="shared" si="445"/>
        <v>rt8</v>
      </c>
      <c r="B2373" t="str">
        <f t="shared" si="446"/>
        <v>루틴8</v>
      </c>
      <c r="C2373">
        <v>100</v>
      </c>
      <c r="D2373">
        <v>89</v>
      </c>
      <c r="E2373">
        <f t="shared" ca="1" si="444"/>
        <v>3227</v>
      </c>
      <c r="F2373">
        <f ca="1">(60+SUMIF(OFFSET(N2373,-$C2373+1,0,$C2373),"EN",OFFSET(O2373,-$C2373+1,0,$C2373)))*SummonTypeTable!$Q$2</f>
        <v>1506.6666666666665</v>
      </c>
      <c r="G2373" t="str">
        <f ca="1">IF(C2373=1,60*SummonTypeTable!$Q$2-OFFSET(F2373,0,-1),
IF(F2373&lt;&gt;OFFSET(F2373,-1,0),OFFSET(F2373,-1,0)-OFFSET(F2373,0,-1),""))</f>
        <v/>
      </c>
      <c r="H2373" t="str">
        <f ca="1">IF(C2373=1,60*SummonTypeTable!$Q$2/OFFSET(F2373,0,-1),
IF(F2373&lt;&gt;OFFSET(F2373,-1,0),OFFSET(F2373,-1,0)/OFFSET(F2373,0,-1),""))</f>
        <v/>
      </c>
      <c r="I2373">
        <f ca="1">(60+SUMIF(OFFSET(N2373,-$C2373+1,0,$C2373),"EN",OFFSET(O2373,-$C2373+1,0,$C2373))+SUMIF(OFFSET(S2373,-$C2373+1,0,$C2373),"EN",OFFSET(T2373,-$C2373+1,0,$C2373)))*SummonTypeTable!$Q$2</f>
        <v>1506.6666666666665</v>
      </c>
      <c r="J2373" t="str">
        <f ca="1">IF(C2373=1,60*SummonTypeTable!$Q$2-OFFSET(I2373,0,-4),
IF(I2373&lt;&gt;OFFSET(I2373,-1,0),OFFSET(I2373,-1,0)-OFFSET(I2373,0,-4),""))</f>
        <v/>
      </c>
      <c r="K2373" t="str">
        <f ca="1">IF(C2373=1,60*SummonTypeTable!$Q$2/OFFSET(I2373,0,-4),
IF(I2373&lt;&gt;OFFSET(I2373,-1,0),OFFSET(I2373,-1,0)/OFFSET(I2373,0,-4),""))</f>
        <v/>
      </c>
      <c r="L2373" t="str">
        <f t="shared" ca="1" si="447"/>
        <v>it</v>
      </c>
      <c r="M2373" t="s">
        <v>139</v>
      </c>
      <c r="N2373" t="s">
        <v>158</v>
      </c>
      <c r="O2373">
        <v>1</v>
      </c>
      <c r="P2373" t="str">
        <f t="shared" si="437"/>
        <v/>
      </c>
      <c r="Q2373" t="str">
        <f t="shared" ca="1" si="443"/>
        <v>cu</v>
      </c>
      <c r="R2373" t="s">
        <v>81</v>
      </c>
      <c r="S2373" t="s">
        <v>147</v>
      </c>
      <c r="T2373">
        <v>2575</v>
      </c>
      <c r="U2373" t="str">
        <f t="shared" ca="1" si="448"/>
        <v>it</v>
      </c>
      <c r="V2373" t="str">
        <f t="shared" si="438"/>
        <v>Cash_sEquipGacha</v>
      </c>
      <c r="W2373">
        <f t="shared" si="439"/>
        <v>1</v>
      </c>
      <c r="X2373" t="str">
        <f t="shared" ca="1" si="440"/>
        <v>cu</v>
      </c>
      <c r="Y2373" t="str">
        <f t="shared" si="441"/>
        <v>GO</v>
      </c>
      <c r="Z2373">
        <f t="shared" si="442"/>
        <v>2575</v>
      </c>
    </row>
    <row r="2374" spans="1:26">
      <c r="A2374" t="str">
        <f t="shared" si="445"/>
        <v>rt8</v>
      </c>
      <c r="B2374" t="str">
        <f t="shared" si="446"/>
        <v>루틴8</v>
      </c>
      <c r="C2374">
        <v>101</v>
      </c>
      <c r="D2374">
        <v>65</v>
      </c>
      <c r="E2374">
        <f t="shared" ca="1" si="444"/>
        <v>3292</v>
      </c>
      <c r="F2374">
        <f ca="1">(60+SUMIF(OFFSET(N2374,-$C2374+1,0,$C2374),"EN",OFFSET(O2374,-$C2374+1,0,$C2374)))*SummonTypeTable!$Q$2</f>
        <v>1506.6666666666665</v>
      </c>
      <c r="G2374" t="str">
        <f ca="1">IF(C2374=1,60*SummonTypeTable!$Q$2-OFFSET(F2374,0,-1),
IF(F2374&lt;&gt;OFFSET(F2374,-1,0),OFFSET(F2374,-1,0)-OFFSET(F2374,0,-1),""))</f>
        <v/>
      </c>
      <c r="H2374" t="str">
        <f ca="1">IF(C2374=1,60*SummonTypeTable!$Q$2/OFFSET(F2374,0,-1),
IF(F2374&lt;&gt;OFFSET(F2374,-1,0),OFFSET(F2374,-1,0)/OFFSET(F2374,0,-1),""))</f>
        <v/>
      </c>
      <c r="I2374">
        <f ca="1">(60+SUMIF(OFFSET(N2374,-$C2374+1,0,$C2374),"EN",OFFSET(O2374,-$C2374+1,0,$C2374))+SUMIF(OFFSET(S2374,-$C2374+1,0,$C2374),"EN",OFFSET(T2374,-$C2374+1,0,$C2374)))*SummonTypeTable!$Q$2</f>
        <v>1506.6666666666665</v>
      </c>
      <c r="J2374" t="str">
        <f ca="1">IF(C2374=1,60*SummonTypeTable!$Q$2-OFFSET(I2374,0,-4),
IF(I2374&lt;&gt;OFFSET(I2374,-1,0),OFFSET(I2374,-1,0)-OFFSET(I2374,0,-4),""))</f>
        <v/>
      </c>
      <c r="K2374" t="str">
        <f ca="1">IF(C2374=1,60*SummonTypeTable!$Q$2/OFFSET(I2374,0,-4),
IF(I2374&lt;&gt;OFFSET(I2374,-1,0),OFFSET(I2374,-1,0)/OFFSET(I2374,0,-4),""))</f>
        <v/>
      </c>
      <c r="L2374" t="str">
        <f t="shared" ca="1" si="447"/>
        <v>cu</v>
      </c>
      <c r="M2374" t="s">
        <v>81</v>
      </c>
      <c r="N2374" t="s">
        <v>153</v>
      </c>
      <c r="O2374">
        <v>18</v>
      </c>
      <c r="P2374" t="str">
        <f t="shared" si="437"/>
        <v/>
      </c>
      <c r="Q2374" t="str">
        <f t="shared" ca="1" si="443"/>
        <v>cu</v>
      </c>
      <c r="R2374" t="s">
        <v>81</v>
      </c>
      <c r="S2374" t="s">
        <v>153</v>
      </c>
      <c r="T2374">
        <v>6</v>
      </c>
      <c r="U2374" t="str">
        <f t="shared" ca="1" si="448"/>
        <v>cu</v>
      </c>
      <c r="V2374" t="str">
        <f t="shared" si="438"/>
        <v>DI</v>
      </c>
      <c r="W2374">
        <f t="shared" si="439"/>
        <v>18</v>
      </c>
      <c r="X2374" t="str">
        <f t="shared" ca="1" si="440"/>
        <v>cu</v>
      </c>
      <c r="Y2374" t="str">
        <f t="shared" si="441"/>
        <v>DI</v>
      </c>
      <c r="Z2374">
        <f t="shared" si="442"/>
        <v>6</v>
      </c>
    </row>
    <row r="2375" spans="1:26">
      <c r="A2375" t="str">
        <f t="shared" si="445"/>
        <v>rt8</v>
      </c>
      <c r="B2375" t="str">
        <f t="shared" si="446"/>
        <v>루틴8</v>
      </c>
      <c r="C2375">
        <v>102</v>
      </c>
      <c r="D2375">
        <v>55</v>
      </c>
      <c r="E2375">
        <f t="shared" ca="1" si="444"/>
        <v>3347</v>
      </c>
      <c r="F2375">
        <f ca="1">(60+SUMIF(OFFSET(N2375,-$C2375+1,0,$C2375),"EN",OFFSET(O2375,-$C2375+1,0,$C2375)))*SummonTypeTable!$Q$2</f>
        <v>1506.6666666666665</v>
      </c>
      <c r="G2375" t="str">
        <f ca="1">IF(C2375=1,60*SummonTypeTable!$Q$2-OFFSET(F2375,0,-1),
IF(F2375&lt;&gt;OFFSET(F2375,-1,0),OFFSET(F2375,-1,0)-OFFSET(F2375,0,-1),""))</f>
        <v/>
      </c>
      <c r="H2375" t="str">
        <f ca="1">IF(C2375=1,60*SummonTypeTable!$Q$2/OFFSET(F2375,0,-1),
IF(F2375&lt;&gt;OFFSET(F2375,-1,0),OFFSET(F2375,-1,0)/OFFSET(F2375,0,-1),""))</f>
        <v/>
      </c>
      <c r="I2375">
        <f ca="1">(60+SUMIF(OFFSET(N2375,-$C2375+1,0,$C2375),"EN",OFFSET(O2375,-$C2375+1,0,$C2375))+SUMIF(OFFSET(S2375,-$C2375+1,0,$C2375),"EN",OFFSET(T2375,-$C2375+1,0,$C2375)))*SummonTypeTable!$Q$2</f>
        <v>1506.6666666666665</v>
      </c>
      <c r="J2375" t="str">
        <f ca="1">IF(C2375=1,60*SummonTypeTable!$Q$2-OFFSET(I2375,0,-4),
IF(I2375&lt;&gt;OFFSET(I2375,-1,0),OFFSET(I2375,-1,0)-OFFSET(I2375,0,-4),""))</f>
        <v/>
      </c>
      <c r="K2375" t="str">
        <f ca="1">IF(C2375=1,60*SummonTypeTable!$Q$2/OFFSET(I2375,0,-4),
IF(I2375&lt;&gt;OFFSET(I2375,-1,0),OFFSET(I2375,-1,0)/OFFSET(I2375,0,-4),""))</f>
        <v/>
      </c>
      <c r="L2375" t="str">
        <f t="shared" ca="1" si="447"/>
        <v>it</v>
      </c>
      <c r="M2375" t="s">
        <v>139</v>
      </c>
      <c r="N2375" t="s">
        <v>140</v>
      </c>
      <c r="O2375">
        <v>1</v>
      </c>
      <c r="P2375" t="str">
        <f t="shared" si="437"/>
        <v/>
      </c>
      <c r="Q2375" t="str">
        <f t="shared" ca="1" si="443"/>
        <v>cu</v>
      </c>
      <c r="R2375" t="s">
        <v>81</v>
      </c>
      <c r="S2375" t="s">
        <v>147</v>
      </c>
      <c r="T2375">
        <v>2625</v>
      </c>
      <c r="U2375" t="str">
        <f t="shared" ca="1" si="448"/>
        <v>it</v>
      </c>
      <c r="V2375" t="str">
        <f t="shared" si="438"/>
        <v>Cash_sCharacterGacha</v>
      </c>
      <c r="W2375">
        <f t="shared" si="439"/>
        <v>1</v>
      </c>
      <c r="X2375" t="str">
        <f t="shared" ca="1" si="440"/>
        <v>cu</v>
      </c>
      <c r="Y2375" t="str">
        <f t="shared" si="441"/>
        <v>GO</v>
      </c>
      <c r="Z2375">
        <f t="shared" si="442"/>
        <v>2625</v>
      </c>
    </row>
    <row r="2376" spans="1:26">
      <c r="A2376" t="str">
        <f t="shared" si="445"/>
        <v>rt8</v>
      </c>
      <c r="B2376" t="str">
        <f t="shared" si="446"/>
        <v>루틴8</v>
      </c>
      <c r="C2376">
        <v>103</v>
      </c>
      <c r="D2376">
        <v>125</v>
      </c>
      <c r="E2376">
        <f t="shared" ca="1" si="444"/>
        <v>3472</v>
      </c>
      <c r="F2376">
        <f ca="1">(60+SUMIF(OFFSET(N2376,-$C2376+1,0,$C2376),"EN",OFFSET(O2376,-$C2376+1,0,$C2376)))*SummonTypeTable!$Q$2</f>
        <v>1506.6666666666665</v>
      </c>
      <c r="G2376" t="str">
        <f ca="1">IF(C2376=1,60*SummonTypeTable!$Q$2-OFFSET(F2376,0,-1),
IF(F2376&lt;&gt;OFFSET(F2376,-1,0),OFFSET(F2376,-1,0)-OFFSET(F2376,0,-1),""))</f>
        <v/>
      </c>
      <c r="H2376" t="str">
        <f ca="1">IF(C2376=1,60*SummonTypeTable!$Q$2/OFFSET(F2376,0,-1),
IF(F2376&lt;&gt;OFFSET(F2376,-1,0),OFFSET(F2376,-1,0)/OFFSET(F2376,0,-1),""))</f>
        <v/>
      </c>
      <c r="I2376">
        <f ca="1">(60+SUMIF(OFFSET(N2376,-$C2376+1,0,$C2376),"EN",OFFSET(O2376,-$C2376+1,0,$C2376))+SUMIF(OFFSET(S2376,-$C2376+1,0,$C2376),"EN",OFFSET(T2376,-$C2376+1,0,$C2376)))*SummonTypeTable!$Q$2</f>
        <v>1506.6666666666665</v>
      </c>
      <c r="J2376" t="str">
        <f ca="1">IF(C2376=1,60*SummonTypeTable!$Q$2-OFFSET(I2376,0,-4),
IF(I2376&lt;&gt;OFFSET(I2376,-1,0),OFFSET(I2376,-1,0)-OFFSET(I2376,0,-4),""))</f>
        <v/>
      </c>
      <c r="K2376" t="str">
        <f ca="1">IF(C2376=1,60*SummonTypeTable!$Q$2/OFFSET(I2376,0,-4),
IF(I2376&lt;&gt;OFFSET(I2376,-1,0),OFFSET(I2376,-1,0)/OFFSET(I2376,0,-4),""))</f>
        <v/>
      </c>
      <c r="L2376" t="str">
        <f t="shared" ca="1" si="447"/>
        <v>cu</v>
      </c>
      <c r="M2376" t="s">
        <v>81</v>
      </c>
      <c r="N2376" t="s">
        <v>147</v>
      </c>
      <c r="O2376">
        <v>5300</v>
      </c>
      <c r="P2376" t="str">
        <f t="shared" si="437"/>
        <v/>
      </c>
      <c r="Q2376" t="str">
        <f t="shared" ca="1" si="443"/>
        <v>cu</v>
      </c>
      <c r="R2376" t="s">
        <v>81</v>
      </c>
      <c r="S2376" t="s">
        <v>147</v>
      </c>
      <c r="T2376">
        <v>2650</v>
      </c>
      <c r="U2376" t="str">
        <f t="shared" ca="1" si="448"/>
        <v>cu</v>
      </c>
      <c r="V2376" t="str">
        <f t="shared" si="438"/>
        <v>GO</v>
      </c>
      <c r="W2376">
        <f t="shared" si="439"/>
        <v>5300</v>
      </c>
      <c r="X2376" t="str">
        <f t="shared" ca="1" si="440"/>
        <v>cu</v>
      </c>
      <c r="Y2376" t="str">
        <f t="shared" si="441"/>
        <v>GO</v>
      </c>
      <c r="Z2376">
        <f t="shared" si="442"/>
        <v>2650</v>
      </c>
    </row>
    <row r="2377" spans="1:26">
      <c r="A2377" t="str">
        <f t="shared" si="445"/>
        <v>rt8</v>
      </c>
      <c r="B2377" t="str">
        <f t="shared" si="446"/>
        <v>루틴8</v>
      </c>
      <c r="C2377">
        <v>104</v>
      </c>
      <c r="D2377">
        <v>96</v>
      </c>
      <c r="E2377">
        <f t="shared" ca="1" si="444"/>
        <v>3568</v>
      </c>
      <c r="F2377">
        <f ca="1">(60+SUMIF(OFFSET(N2377,-$C2377+1,0,$C2377),"EN",OFFSET(O2377,-$C2377+1,0,$C2377)))*SummonTypeTable!$Q$2</f>
        <v>1613.3333333333333</v>
      </c>
      <c r="G2377">
        <f ca="1">IF(C2377=1,60*SummonTypeTable!$Q$2-OFFSET(F2377,0,-1),
IF(F2377&lt;&gt;OFFSET(F2377,-1,0),OFFSET(F2377,-1,0)-OFFSET(F2377,0,-1),""))</f>
        <v>-2061.3333333333335</v>
      </c>
      <c r="H2377">
        <f ca="1">IF(C2377=1,60*SummonTypeTable!$Q$2/OFFSET(F2377,0,-1),
IF(F2377&lt;&gt;OFFSET(F2377,-1,0),OFFSET(F2377,-1,0)/OFFSET(F2377,0,-1),""))</f>
        <v>0.42227204783258593</v>
      </c>
      <c r="I2377">
        <f ca="1">(60+SUMIF(OFFSET(N2377,-$C2377+1,0,$C2377),"EN",OFFSET(O2377,-$C2377+1,0,$C2377))+SUMIF(OFFSET(S2377,-$C2377+1,0,$C2377),"EN",OFFSET(T2377,-$C2377+1,0,$C2377)))*SummonTypeTable!$Q$2</f>
        <v>1613.3333333333333</v>
      </c>
      <c r="J2377">
        <f ca="1">IF(C2377=1,60*SummonTypeTable!$Q$2-OFFSET(I2377,0,-4),
IF(I2377&lt;&gt;OFFSET(I2377,-1,0),OFFSET(I2377,-1,0)-OFFSET(I2377,0,-4),""))</f>
        <v>-2061.3333333333335</v>
      </c>
      <c r="K2377">
        <f ca="1">IF(C2377=1,60*SummonTypeTable!$Q$2/OFFSET(I2377,0,-4),
IF(I2377&lt;&gt;OFFSET(I2377,-1,0),OFFSET(I2377,-1,0)/OFFSET(I2377,0,-4),""))</f>
        <v>0.42227204783258593</v>
      </c>
      <c r="L2377" t="str">
        <f t="shared" ca="1" si="447"/>
        <v>cu</v>
      </c>
      <c r="M2377" t="s">
        <v>81</v>
      </c>
      <c r="N2377" t="s">
        <v>146</v>
      </c>
      <c r="O2377">
        <v>160</v>
      </c>
      <c r="P2377" t="str">
        <f t="shared" si="437"/>
        <v>에너지너무많음</v>
      </c>
      <c r="Q2377" t="str">
        <f t="shared" ca="1" si="443"/>
        <v>cu</v>
      </c>
      <c r="R2377" t="s">
        <v>81</v>
      </c>
      <c r="S2377" t="s">
        <v>147</v>
      </c>
      <c r="T2377">
        <v>2675</v>
      </c>
      <c r="U2377" t="str">
        <f t="shared" ca="1" si="448"/>
        <v>cu</v>
      </c>
      <c r="V2377" t="str">
        <f t="shared" si="438"/>
        <v>EN</v>
      </c>
      <c r="W2377">
        <f t="shared" si="439"/>
        <v>160</v>
      </c>
      <c r="X2377" t="str">
        <f t="shared" ca="1" si="440"/>
        <v>cu</v>
      </c>
      <c r="Y2377" t="str">
        <f t="shared" si="441"/>
        <v>GO</v>
      </c>
      <c r="Z2377">
        <f t="shared" si="442"/>
        <v>2675</v>
      </c>
    </row>
    <row r="2378" spans="1:26">
      <c r="A2378" t="str">
        <f t="shared" si="445"/>
        <v>rt8</v>
      </c>
      <c r="B2378" t="str">
        <f t="shared" si="446"/>
        <v>루틴8</v>
      </c>
      <c r="C2378">
        <v>105</v>
      </c>
      <c r="D2378">
        <v>66</v>
      </c>
      <c r="E2378">
        <f t="shared" ca="1" si="444"/>
        <v>3634</v>
      </c>
      <c r="F2378">
        <f ca="1">(60+SUMIF(OFFSET(N2378,-$C2378+1,0,$C2378),"EN",OFFSET(O2378,-$C2378+1,0,$C2378)))*SummonTypeTable!$Q$2</f>
        <v>1613.3333333333333</v>
      </c>
      <c r="G2378" t="str">
        <f ca="1">IF(C2378=1,60*SummonTypeTable!$Q$2-OFFSET(F2378,0,-1),
IF(F2378&lt;&gt;OFFSET(F2378,-1,0),OFFSET(F2378,-1,0)-OFFSET(F2378,0,-1),""))</f>
        <v/>
      </c>
      <c r="H2378" t="str">
        <f ca="1">IF(C2378=1,60*SummonTypeTable!$Q$2/OFFSET(F2378,0,-1),
IF(F2378&lt;&gt;OFFSET(F2378,-1,0),OFFSET(F2378,-1,0)/OFFSET(F2378,0,-1),""))</f>
        <v/>
      </c>
      <c r="I2378">
        <f ca="1">(60+SUMIF(OFFSET(N2378,-$C2378+1,0,$C2378),"EN",OFFSET(O2378,-$C2378+1,0,$C2378))+SUMIF(OFFSET(S2378,-$C2378+1,0,$C2378),"EN",OFFSET(T2378,-$C2378+1,0,$C2378)))*SummonTypeTable!$Q$2</f>
        <v>1613.3333333333333</v>
      </c>
      <c r="J2378" t="str">
        <f ca="1">IF(C2378=1,60*SummonTypeTable!$Q$2-OFFSET(I2378,0,-4),
IF(I2378&lt;&gt;OFFSET(I2378,-1,0),OFFSET(I2378,-1,0)-OFFSET(I2378,0,-4),""))</f>
        <v/>
      </c>
      <c r="K2378" t="str">
        <f ca="1">IF(C2378=1,60*SummonTypeTable!$Q$2/OFFSET(I2378,0,-4),
IF(I2378&lt;&gt;OFFSET(I2378,-1,0),OFFSET(I2378,-1,0)/OFFSET(I2378,0,-4),""))</f>
        <v/>
      </c>
      <c r="L2378" t="str">
        <f t="shared" ca="1" si="447"/>
        <v>it</v>
      </c>
      <c r="M2378" t="s">
        <v>139</v>
      </c>
      <c r="N2378" t="s">
        <v>138</v>
      </c>
      <c r="O2378">
        <v>1</v>
      </c>
      <c r="P2378" t="str">
        <f t="shared" si="437"/>
        <v/>
      </c>
      <c r="Q2378" t="str">
        <f t="shared" ca="1" si="443"/>
        <v>cu</v>
      </c>
      <c r="R2378" t="s">
        <v>81</v>
      </c>
      <c r="S2378" t="s">
        <v>147</v>
      </c>
      <c r="T2378">
        <v>2700</v>
      </c>
      <c r="U2378" t="str">
        <f t="shared" ca="1" si="448"/>
        <v>it</v>
      </c>
      <c r="V2378" t="str">
        <f t="shared" si="438"/>
        <v>Cash_sSpellGacha</v>
      </c>
      <c r="W2378">
        <f t="shared" si="439"/>
        <v>1</v>
      </c>
      <c r="X2378" t="str">
        <f t="shared" ca="1" si="440"/>
        <v>cu</v>
      </c>
      <c r="Y2378" t="str">
        <f t="shared" si="441"/>
        <v>GO</v>
      </c>
      <c r="Z2378">
        <f t="shared" si="442"/>
        <v>2700</v>
      </c>
    </row>
    <row r="2379" spans="1:26">
      <c r="A2379" t="str">
        <f t="shared" si="445"/>
        <v>rt8</v>
      </c>
      <c r="B2379" t="str">
        <f t="shared" si="446"/>
        <v>루틴8</v>
      </c>
      <c r="C2379">
        <v>106</v>
      </c>
      <c r="D2379">
        <v>115</v>
      </c>
      <c r="E2379">
        <f t="shared" ca="1" si="444"/>
        <v>3749</v>
      </c>
      <c r="F2379">
        <f ca="1">(60+SUMIF(OFFSET(N2379,-$C2379+1,0,$C2379),"EN",OFFSET(O2379,-$C2379+1,0,$C2379)))*SummonTypeTable!$Q$2</f>
        <v>1613.3333333333333</v>
      </c>
      <c r="G2379" t="str">
        <f ca="1">IF(C2379=1,60*SummonTypeTable!$Q$2-OFFSET(F2379,0,-1),
IF(F2379&lt;&gt;OFFSET(F2379,-1,0),OFFSET(F2379,-1,0)-OFFSET(F2379,0,-1),""))</f>
        <v/>
      </c>
      <c r="H2379" t="str">
        <f ca="1">IF(C2379=1,60*SummonTypeTable!$Q$2/OFFSET(F2379,0,-1),
IF(F2379&lt;&gt;OFFSET(F2379,-1,0),OFFSET(F2379,-1,0)/OFFSET(F2379,0,-1),""))</f>
        <v/>
      </c>
      <c r="I2379">
        <f ca="1">(60+SUMIF(OFFSET(N2379,-$C2379+1,0,$C2379),"EN",OFFSET(O2379,-$C2379+1,0,$C2379))+SUMIF(OFFSET(S2379,-$C2379+1,0,$C2379),"EN",OFFSET(T2379,-$C2379+1,0,$C2379)))*SummonTypeTable!$Q$2</f>
        <v>1613.3333333333333</v>
      </c>
      <c r="J2379" t="str">
        <f ca="1">IF(C2379=1,60*SummonTypeTable!$Q$2-OFFSET(I2379,0,-4),
IF(I2379&lt;&gt;OFFSET(I2379,-1,0),OFFSET(I2379,-1,0)-OFFSET(I2379,0,-4),""))</f>
        <v/>
      </c>
      <c r="K2379" t="str">
        <f ca="1">IF(C2379=1,60*SummonTypeTable!$Q$2/OFFSET(I2379,0,-4),
IF(I2379&lt;&gt;OFFSET(I2379,-1,0),OFFSET(I2379,-1,0)/OFFSET(I2379,0,-4),""))</f>
        <v/>
      </c>
      <c r="L2379" t="str">
        <f t="shared" ca="1" si="447"/>
        <v>cu</v>
      </c>
      <c r="M2379" t="s">
        <v>81</v>
      </c>
      <c r="N2379" t="s">
        <v>147</v>
      </c>
      <c r="O2379">
        <v>5450</v>
      </c>
      <c r="P2379" t="str">
        <f t="shared" si="437"/>
        <v/>
      </c>
      <c r="Q2379" t="str">
        <f t="shared" ca="1" si="443"/>
        <v>cu</v>
      </c>
      <c r="R2379" t="s">
        <v>81</v>
      </c>
      <c r="S2379" t="s">
        <v>147</v>
      </c>
      <c r="T2379">
        <v>2725</v>
      </c>
      <c r="U2379" t="str">
        <f t="shared" ca="1" si="448"/>
        <v>cu</v>
      </c>
      <c r="V2379" t="str">
        <f t="shared" si="438"/>
        <v>GO</v>
      </c>
      <c r="W2379">
        <f t="shared" si="439"/>
        <v>5450</v>
      </c>
      <c r="X2379" t="str">
        <f t="shared" ca="1" si="440"/>
        <v>cu</v>
      </c>
      <c r="Y2379" t="str">
        <f t="shared" si="441"/>
        <v>GO</v>
      </c>
      <c r="Z2379">
        <f t="shared" si="442"/>
        <v>2725</v>
      </c>
    </row>
    <row r="2380" spans="1:26">
      <c r="A2380" t="str">
        <f t="shared" si="445"/>
        <v>rt8</v>
      </c>
      <c r="B2380" t="str">
        <f t="shared" si="446"/>
        <v>루틴8</v>
      </c>
      <c r="C2380">
        <v>107</v>
      </c>
      <c r="D2380">
        <v>111</v>
      </c>
      <c r="E2380">
        <f t="shared" ca="1" si="444"/>
        <v>3860</v>
      </c>
      <c r="F2380">
        <f ca="1">(60+SUMIF(OFFSET(N2380,-$C2380+1,0,$C2380),"EN",OFFSET(O2380,-$C2380+1,0,$C2380)))*SummonTypeTable!$Q$2</f>
        <v>1733.3333333333333</v>
      </c>
      <c r="G2380">
        <f ca="1">IF(C2380=1,60*SummonTypeTable!$Q$2-OFFSET(F2380,0,-1),
IF(F2380&lt;&gt;OFFSET(F2380,-1,0),OFFSET(F2380,-1,0)-OFFSET(F2380,0,-1),""))</f>
        <v>-2246.666666666667</v>
      </c>
      <c r="H2380">
        <f ca="1">IF(C2380=1,60*SummonTypeTable!$Q$2/OFFSET(F2380,0,-1),
IF(F2380&lt;&gt;OFFSET(F2380,-1,0),OFFSET(F2380,-1,0)/OFFSET(F2380,0,-1),""))</f>
        <v>0.4179620034542314</v>
      </c>
      <c r="I2380">
        <f ca="1">(60+SUMIF(OFFSET(N2380,-$C2380+1,0,$C2380),"EN",OFFSET(O2380,-$C2380+1,0,$C2380))+SUMIF(OFFSET(S2380,-$C2380+1,0,$C2380),"EN",OFFSET(T2380,-$C2380+1,0,$C2380)))*SummonTypeTable!$Q$2</f>
        <v>1733.3333333333333</v>
      </c>
      <c r="J2380">
        <f ca="1">IF(C2380=1,60*SummonTypeTable!$Q$2-OFFSET(I2380,0,-4),
IF(I2380&lt;&gt;OFFSET(I2380,-1,0),OFFSET(I2380,-1,0)-OFFSET(I2380,0,-4),""))</f>
        <v>-2246.666666666667</v>
      </c>
      <c r="K2380">
        <f ca="1">IF(C2380=1,60*SummonTypeTable!$Q$2/OFFSET(I2380,0,-4),
IF(I2380&lt;&gt;OFFSET(I2380,-1,0),OFFSET(I2380,-1,0)/OFFSET(I2380,0,-4),""))</f>
        <v>0.4179620034542314</v>
      </c>
      <c r="L2380" t="str">
        <f t="shared" ca="1" si="447"/>
        <v>cu</v>
      </c>
      <c r="M2380" t="s">
        <v>81</v>
      </c>
      <c r="N2380" t="s">
        <v>146</v>
      </c>
      <c r="O2380">
        <v>180</v>
      </c>
      <c r="P2380" t="str">
        <f t="shared" ref="P2380:P2464" si="449">IF(M2380="장비1상자",
  IF(OR(N2380&gt;3,O2380&gt;5),"장비이상",""),
IF(N2380="GO",
  IF(O2380&lt;100,"골드이상",""),
IF(N2380="EN",
  IF(O2380&gt;29,"에너지너무많음",
  IF(O2380&gt;9,"에너지다소많음","")),"")))</f>
        <v>에너지너무많음</v>
      </c>
      <c r="Q2380" t="str">
        <f t="shared" ca="1" si="443"/>
        <v>cu</v>
      </c>
      <c r="R2380" t="s">
        <v>81</v>
      </c>
      <c r="S2380" t="s">
        <v>147</v>
      </c>
      <c r="T2380">
        <v>2750</v>
      </c>
      <c r="U2380" t="str">
        <f t="shared" ca="1" si="448"/>
        <v>cu</v>
      </c>
      <c r="V2380" t="str">
        <f t="shared" ref="V2380:V2464" si="450">IF(LEN(N2380)=0,"",N2380)</f>
        <v>EN</v>
      </c>
      <c r="W2380">
        <f t="shared" ref="W2380:W2464" si="451">IF(LEN(O2380)=0,"",O2380)</f>
        <v>180</v>
      </c>
      <c r="X2380" t="str">
        <f t="shared" ref="X2380:X2464" ca="1" si="452">IF(LEN(Q2380)=0,"",Q2380)</f>
        <v>cu</v>
      </c>
      <c r="Y2380" t="str">
        <f t="shared" ref="Y2380:Y2464" si="453">IF(LEN(S2380)=0,"",S2380)</f>
        <v>GO</v>
      </c>
      <c r="Z2380">
        <f t="shared" ref="Z2380:Z2464" si="454">IF(LEN(T2380)=0,"",T2380)</f>
        <v>2750</v>
      </c>
    </row>
    <row r="2381" spans="1:26">
      <c r="A2381" t="str">
        <f t="shared" si="445"/>
        <v>rt8</v>
      </c>
      <c r="B2381" t="str">
        <f t="shared" si="446"/>
        <v>루틴8</v>
      </c>
      <c r="C2381">
        <v>108</v>
      </c>
      <c r="D2381">
        <v>95</v>
      </c>
      <c r="E2381">
        <f t="shared" ca="1" si="444"/>
        <v>3955</v>
      </c>
      <c r="F2381">
        <f ca="1">(60+SUMIF(OFFSET(N2381,-$C2381+1,0,$C2381),"EN",OFFSET(O2381,-$C2381+1,0,$C2381)))*SummonTypeTable!$Q$2</f>
        <v>1733.3333333333333</v>
      </c>
      <c r="G2381" t="str">
        <f ca="1">IF(C2381=1,60*SummonTypeTable!$Q$2-OFFSET(F2381,0,-1),
IF(F2381&lt;&gt;OFFSET(F2381,-1,0),OFFSET(F2381,-1,0)-OFFSET(F2381,0,-1),""))</f>
        <v/>
      </c>
      <c r="H2381" t="str">
        <f ca="1">IF(C2381=1,60*SummonTypeTable!$Q$2/OFFSET(F2381,0,-1),
IF(F2381&lt;&gt;OFFSET(F2381,-1,0),OFFSET(F2381,-1,0)/OFFSET(F2381,0,-1),""))</f>
        <v/>
      </c>
      <c r="I2381">
        <f ca="1">(60+SUMIF(OFFSET(N2381,-$C2381+1,0,$C2381),"EN",OFFSET(O2381,-$C2381+1,0,$C2381))+SUMIF(OFFSET(S2381,-$C2381+1,0,$C2381),"EN",OFFSET(T2381,-$C2381+1,0,$C2381)))*SummonTypeTable!$Q$2</f>
        <v>1733.3333333333333</v>
      </c>
      <c r="J2381" t="str">
        <f ca="1">IF(C2381=1,60*SummonTypeTable!$Q$2-OFFSET(I2381,0,-4),
IF(I2381&lt;&gt;OFFSET(I2381,-1,0),OFFSET(I2381,-1,0)-OFFSET(I2381,0,-4),""))</f>
        <v/>
      </c>
      <c r="K2381" t="str">
        <f ca="1">IF(C2381=1,60*SummonTypeTable!$Q$2/OFFSET(I2381,0,-4),
IF(I2381&lt;&gt;OFFSET(I2381,-1,0),OFFSET(I2381,-1,0)/OFFSET(I2381,0,-4),""))</f>
        <v/>
      </c>
      <c r="L2381" t="str">
        <f t="shared" ca="1" si="447"/>
        <v>it</v>
      </c>
      <c r="M2381" t="s">
        <v>139</v>
      </c>
      <c r="N2381" t="s">
        <v>138</v>
      </c>
      <c r="O2381">
        <v>10</v>
      </c>
      <c r="P2381" t="str">
        <f t="shared" si="449"/>
        <v/>
      </c>
      <c r="Q2381" t="str">
        <f t="shared" ca="1" si="443"/>
        <v>cu</v>
      </c>
      <c r="R2381" t="s">
        <v>81</v>
      </c>
      <c r="S2381" t="s">
        <v>147</v>
      </c>
      <c r="T2381">
        <v>2775</v>
      </c>
      <c r="U2381" t="str">
        <f t="shared" ca="1" si="448"/>
        <v>it</v>
      </c>
      <c r="V2381" t="str">
        <f t="shared" si="450"/>
        <v>Cash_sSpellGacha</v>
      </c>
      <c r="W2381">
        <f t="shared" si="451"/>
        <v>10</v>
      </c>
      <c r="X2381" t="str">
        <f t="shared" ca="1" si="452"/>
        <v>cu</v>
      </c>
      <c r="Y2381" t="str">
        <f t="shared" si="453"/>
        <v>GO</v>
      </c>
      <c r="Z2381">
        <f t="shared" si="454"/>
        <v>2775</v>
      </c>
    </row>
    <row r="2382" spans="1:26">
      <c r="A2382" t="str">
        <f t="shared" si="445"/>
        <v>rt8</v>
      </c>
      <c r="B2382" t="str">
        <f t="shared" si="446"/>
        <v>루틴8</v>
      </c>
      <c r="C2382">
        <v>109</v>
      </c>
      <c r="D2382">
        <v>126</v>
      </c>
      <c r="E2382">
        <f t="shared" ca="1" si="444"/>
        <v>4081</v>
      </c>
      <c r="F2382">
        <f ca="1">(60+SUMIF(OFFSET(N2382,-$C2382+1,0,$C2382),"EN",OFFSET(O2382,-$C2382+1,0,$C2382)))*SummonTypeTable!$Q$2</f>
        <v>1733.3333333333333</v>
      </c>
      <c r="G2382" t="str">
        <f ca="1">IF(C2382=1,60*SummonTypeTable!$Q$2-OFFSET(F2382,0,-1),
IF(F2382&lt;&gt;OFFSET(F2382,-1,0),OFFSET(F2382,-1,0)-OFFSET(F2382,0,-1),""))</f>
        <v/>
      </c>
      <c r="H2382" t="str">
        <f ca="1">IF(C2382=1,60*SummonTypeTable!$Q$2/OFFSET(F2382,0,-1),
IF(F2382&lt;&gt;OFFSET(F2382,-1,0),OFFSET(F2382,-1,0)/OFFSET(F2382,0,-1),""))</f>
        <v/>
      </c>
      <c r="I2382">
        <f ca="1">(60+SUMIF(OFFSET(N2382,-$C2382+1,0,$C2382),"EN",OFFSET(O2382,-$C2382+1,0,$C2382))+SUMIF(OFFSET(S2382,-$C2382+1,0,$C2382),"EN",OFFSET(T2382,-$C2382+1,0,$C2382)))*SummonTypeTable!$Q$2</f>
        <v>1733.3333333333333</v>
      </c>
      <c r="J2382" t="str">
        <f ca="1">IF(C2382=1,60*SummonTypeTable!$Q$2-OFFSET(I2382,0,-4),
IF(I2382&lt;&gt;OFFSET(I2382,-1,0),OFFSET(I2382,-1,0)-OFFSET(I2382,0,-4),""))</f>
        <v/>
      </c>
      <c r="K2382" t="str">
        <f ca="1">IF(C2382=1,60*SummonTypeTable!$Q$2/OFFSET(I2382,0,-4),
IF(I2382&lt;&gt;OFFSET(I2382,-1,0),OFFSET(I2382,-1,0)/OFFSET(I2382,0,-4),""))</f>
        <v/>
      </c>
      <c r="L2382" t="str">
        <f t="shared" ca="1" si="447"/>
        <v>cu</v>
      </c>
      <c r="M2382" t="s">
        <v>81</v>
      </c>
      <c r="N2382" t="s">
        <v>147</v>
      </c>
      <c r="O2382">
        <v>5600</v>
      </c>
      <c r="P2382" t="str">
        <f t="shared" si="449"/>
        <v/>
      </c>
      <c r="Q2382" t="str">
        <f t="shared" ca="1" si="443"/>
        <v>cu</v>
      </c>
      <c r="R2382" t="s">
        <v>81</v>
      </c>
      <c r="S2382" t="s">
        <v>147</v>
      </c>
      <c r="T2382">
        <v>2800</v>
      </c>
      <c r="U2382" t="str">
        <f t="shared" ca="1" si="448"/>
        <v>cu</v>
      </c>
      <c r="V2382" t="str">
        <f t="shared" si="450"/>
        <v>GO</v>
      </c>
      <c r="W2382">
        <f t="shared" si="451"/>
        <v>5600</v>
      </c>
      <c r="X2382" t="str">
        <f t="shared" ca="1" si="452"/>
        <v>cu</v>
      </c>
      <c r="Y2382" t="str">
        <f t="shared" si="453"/>
        <v>GO</v>
      </c>
      <c r="Z2382">
        <f t="shared" si="454"/>
        <v>2800</v>
      </c>
    </row>
    <row r="2383" spans="1:26">
      <c r="A2383" t="str">
        <f t="shared" si="445"/>
        <v>rt8</v>
      </c>
      <c r="B2383" t="str">
        <f t="shared" si="446"/>
        <v>루틴8</v>
      </c>
      <c r="C2383">
        <v>110</v>
      </c>
      <c r="D2383">
        <v>87</v>
      </c>
      <c r="E2383">
        <f t="shared" ca="1" si="444"/>
        <v>4168</v>
      </c>
      <c r="F2383">
        <f ca="1">(60+SUMIF(OFFSET(N2383,-$C2383+1,0,$C2383),"EN",OFFSET(O2383,-$C2383+1,0,$C2383)))*SummonTypeTable!$Q$2</f>
        <v>1866.6666666666665</v>
      </c>
      <c r="G2383">
        <f ca="1">IF(C2383=1,60*SummonTypeTable!$Q$2-OFFSET(F2383,0,-1),
IF(F2383&lt;&gt;OFFSET(F2383,-1,0),OFFSET(F2383,-1,0)-OFFSET(F2383,0,-1),""))</f>
        <v>-2434.666666666667</v>
      </c>
      <c r="H2383">
        <f ca="1">IF(C2383=1,60*SummonTypeTable!$Q$2/OFFSET(F2383,0,-1),
IF(F2383&lt;&gt;OFFSET(F2383,-1,0),OFFSET(F2383,-1,0)/OFFSET(F2383,0,-1),""))</f>
        <v>0.41586692258477287</v>
      </c>
      <c r="I2383">
        <f ca="1">(60+SUMIF(OFFSET(N2383,-$C2383+1,0,$C2383),"EN",OFFSET(O2383,-$C2383+1,0,$C2383))+SUMIF(OFFSET(S2383,-$C2383+1,0,$C2383),"EN",OFFSET(T2383,-$C2383+1,0,$C2383)))*SummonTypeTable!$Q$2</f>
        <v>1866.6666666666665</v>
      </c>
      <c r="J2383">
        <f ca="1">IF(C2383=1,60*SummonTypeTable!$Q$2-OFFSET(I2383,0,-4),
IF(I2383&lt;&gt;OFFSET(I2383,-1,0),OFFSET(I2383,-1,0)-OFFSET(I2383,0,-4),""))</f>
        <v>-2434.666666666667</v>
      </c>
      <c r="K2383">
        <f ca="1">IF(C2383=1,60*SummonTypeTable!$Q$2/OFFSET(I2383,0,-4),
IF(I2383&lt;&gt;OFFSET(I2383,-1,0),OFFSET(I2383,-1,0)/OFFSET(I2383,0,-4),""))</f>
        <v>0.41586692258477287</v>
      </c>
      <c r="L2383" t="str">
        <f t="shared" ca="1" si="447"/>
        <v>cu</v>
      </c>
      <c r="M2383" t="s">
        <v>81</v>
      </c>
      <c r="N2383" t="s">
        <v>146</v>
      </c>
      <c r="O2383">
        <v>200</v>
      </c>
      <c r="P2383" t="str">
        <f t="shared" si="449"/>
        <v>에너지너무많음</v>
      </c>
      <c r="Q2383" t="str">
        <f t="shared" ca="1" si="443"/>
        <v>cu</v>
      </c>
      <c r="R2383" t="s">
        <v>81</v>
      </c>
      <c r="S2383" t="s">
        <v>147</v>
      </c>
      <c r="T2383">
        <v>2825</v>
      </c>
      <c r="U2383" t="str">
        <f t="shared" ca="1" si="448"/>
        <v>cu</v>
      </c>
      <c r="V2383" t="str">
        <f t="shared" si="450"/>
        <v>EN</v>
      </c>
      <c r="W2383">
        <f t="shared" si="451"/>
        <v>200</v>
      </c>
      <c r="X2383" t="str">
        <f t="shared" ca="1" si="452"/>
        <v>cu</v>
      </c>
      <c r="Y2383" t="str">
        <f t="shared" si="453"/>
        <v>GO</v>
      </c>
      <c r="Z2383">
        <f t="shared" si="454"/>
        <v>2825</v>
      </c>
    </row>
    <row r="2384" spans="1:26">
      <c r="A2384" t="str">
        <f t="shared" si="445"/>
        <v>rt8</v>
      </c>
      <c r="B2384" t="str">
        <f t="shared" si="446"/>
        <v>루틴8</v>
      </c>
      <c r="C2384">
        <v>111</v>
      </c>
      <c r="D2384">
        <v>45</v>
      </c>
      <c r="E2384">
        <f t="shared" ca="1" si="444"/>
        <v>4213</v>
      </c>
      <c r="F2384">
        <f ca="1">(60+SUMIF(OFFSET(N2384,-$C2384+1,0,$C2384),"EN",OFFSET(O2384,-$C2384+1,0,$C2384)))*SummonTypeTable!$Q$2</f>
        <v>1866.6666666666665</v>
      </c>
      <c r="G2384" t="str">
        <f ca="1">IF(C2384=1,60*SummonTypeTable!$Q$2-OFFSET(F2384,0,-1),
IF(F2384&lt;&gt;OFFSET(F2384,-1,0),OFFSET(F2384,-1,0)-OFFSET(F2384,0,-1),""))</f>
        <v/>
      </c>
      <c r="H2384" t="str">
        <f ca="1">IF(C2384=1,60*SummonTypeTable!$Q$2/OFFSET(F2384,0,-1),
IF(F2384&lt;&gt;OFFSET(F2384,-1,0),OFFSET(F2384,-1,0)/OFFSET(F2384,0,-1),""))</f>
        <v/>
      </c>
      <c r="I2384">
        <f ca="1">(60+SUMIF(OFFSET(N2384,-$C2384+1,0,$C2384),"EN",OFFSET(O2384,-$C2384+1,0,$C2384))+SUMIF(OFFSET(S2384,-$C2384+1,0,$C2384),"EN",OFFSET(T2384,-$C2384+1,0,$C2384)))*SummonTypeTable!$Q$2</f>
        <v>1866.6666666666665</v>
      </c>
      <c r="J2384" t="str">
        <f ca="1">IF(C2384=1,60*SummonTypeTable!$Q$2-OFFSET(I2384,0,-4),
IF(I2384&lt;&gt;OFFSET(I2384,-1,0),OFFSET(I2384,-1,0)-OFFSET(I2384,0,-4),""))</f>
        <v/>
      </c>
      <c r="K2384" t="str">
        <f ca="1">IF(C2384=1,60*SummonTypeTable!$Q$2/OFFSET(I2384,0,-4),
IF(I2384&lt;&gt;OFFSET(I2384,-1,0),OFFSET(I2384,-1,0)/OFFSET(I2384,0,-4),""))</f>
        <v/>
      </c>
      <c r="L2384" t="str">
        <f t="shared" ca="1" si="447"/>
        <v>it</v>
      </c>
      <c r="M2384" t="s">
        <v>139</v>
      </c>
      <c r="N2384" t="s">
        <v>158</v>
      </c>
      <c r="O2384">
        <v>1</v>
      </c>
      <c r="P2384" t="str">
        <f t="shared" si="449"/>
        <v/>
      </c>
      <c r="Q2384" t="str">
        <f t="shared" ca="1" si="443"/>
        <v>cu</v>
      </c>
      <c r="R2384" t="s">
        <v>81</v>
      </c>
      <c r="S2384" t="s">
        <v>147</v>
      </c>
      <c r="T2384">
        <v>2850</v>
      </c>
      <c r="U2384" t="str">
        <f t="shared" ca="1" si="448"/>
        <v>it</v>
      </c>
      <c r="V2384" t="str">
        <f t="shared" si="450"/>
        <v>Cash_sEquipGacha</v>
      </c>
      <c r="W2384">
        <f t="shared" si="451"/>
        <v>1</v>
      </c>
      <c r="X2384" t="str">
        <f t="shared" ca="1" si="452"/>
        <v>cu</v>
      </c>
      <c r="Y2384" t="str">
        <f t="shared" si="453"/>
        <v>GO</v>
      </c>
      <c r="Z2384">
        <f t="shared" si="454"/>
        <v>2850</v>
      </c>
    </row>
    <row r="2385" spans="1:26">
      <c r="A2385" t="str">
        <f t="shared" si="445"/>
        <v>rt8</v>
      </c>
      <c r="B2385" t="str">
        <f t="shared" si="446"/>
        <v>루틴8</v>
      </c>
      <c r="C2385">
        <v>112</v>
      </c>
      <c r="D2385">
        <v>52</v>
      </c>
      <c r="E2385">
        <f t="shared" ca="1" si="444"/>
        <v>4265</v>
      </c>
      <c r="F2385">
        <f ca="1">(60+SUMIF(OFFSET(N2385,-$C2385+1,0,$C2385),"EN",OFFSET(O2385,-$C2385+1,0,$C2385)))*SummonTypeTable!$Q$2</f>
        <v>1866.6666666666665</v>
      </c>
      <c r="G2385" t="str">
        <f ca="1">IF(C2385=1,60*SummonTypeTable!$Q$2-OFFSET(F2385,0,-1),
IF(F2385&lt;&gt;OFFSET(F2385,-1,0),OFFSET(F2385,-1,0)-OFFSET(F2385,0,-1),""))</f>
        <v/>
      </c>
      <c r="H2385" t="str">
        <f ca="1">IF(C2385=1,60*SummonTypeTable!$Q$2/OFFSET(F2385,0,-1),
IF(F2385&lt;&gt;OFFSET(F2385,-1,0),OFFSET(F2385,-1,0)/OFFSET(F2385,0,-1),""))</f>
        <v/>
      </c>
      <c r="I2385">
        <f ca="1">(60+SUMIF(OFFSET(N2385,-$C2385+1,0,$C2385),"EN",OFFSET(O2385,-$C2385+1,0,$C2385))+SUMIF(OFFSET(S2385,-$C2385+1,0,$C2385),"EN",OFFSET(T2385,-$C2385+1,0,$C2385)))*SummonTypeTable!$Q$2</f>
        <v>1866.6666666666665</v>
      </c>
      <c r="J2385" t="str">
        <f ca="1">IF(C2385=1,60*SummonTypeTable!$Q$2-OFFSET(I2385,0,-4),
IF(I2385&lt;&gt;OFFSET(I2385,-1,0),OFFSET(I2385,-1,0)-OFFSET(I2385,0,-4),""))</f>
        <v/>
      </c>
      <c r="K2385" t="str">
        <f ca="1">IF(C2385=1,60*SummonTypeTable!$Q$2/OFFSET(I2385,0,-4),
IF(I2385&lt;&gt;OFFSET(I2385,-1,0),OFFSET(I2385,-1,0)/OFFSET(I2385,0,-4),""))</f>
        <v/>
      </c>
      <c r="L2385" t="str">
        <f t="shared" ca="1" si="447"/>
        <v>cu</v>
      </c>
      <c r="M2385" t="s">
        <v>81</v>
      </c>
      <c r="N2385" t="s">
        <v>147</v>
      </c>
      <c r="O2385">
        <v>5750</v>
      </c>
      <c r="P2385" t="str">
        <f t="shared" si="449"/>
        <v/>
      </c>
      <c r="Q2385" t="str">
        <f t="shared" ca="1" si="443"/>
        <v>cu</v>
      </c>
      <c r="R2385" t="s">
        <v>81</v>
      </c>
      <c r="S2385" t="s">
        <v>147</v>
      </c>
      <c r="T2385">
        <v>2875</v>
      </c>
      <c r="U2385" t="str">
        <f t="shared" ca="1" si="448"/>
        <v>cu</v>
      </c>
      <c r="V2385" t="str">
        <f t="shared" si="450"/>
        <v>GO</v>
      </c>
      <c r="W2385">
        <f t="shared" si="451"/>
        <v>5750</v>
      </c>
      <c r="X2385" t="str">
        <f t="shared" ca="1" si="452"/>
        <v>cu</v>
      </c>
      <c r="Y2385" t="str">
        <f t="shared" si="453"/>
        <v>GO</v>
      </c>
      <c r="Z2385">
        <f t="shared" si="454"/>
        <v>2875</v>
      </c>
    </row>
    <row r="2386" spans="1:26">
      <c r="A2386" t="str">
        <f t="shared" si="445"/>
        <v>rt8</v>
      </c>
      <c r="B2386" t="str">
        <f t="shared" si="446"/>
        <v>루틴8</v>
      </c>
      <c r="C2386">
        <v>113</v>
      </c>
      <c r="D2386">
        <v>79</v>
      </c>
      <c r="E2386">
        <f t="shared" ca="1" si="444"/>
        <v>4344</v>
      </c>
      <c r="F2386">
        <f ca="1">(60+SUMIF(OFFSET(N2386,-$C2386+1,0,$C2386),"EN",OFFSET(O2386,-$C2386+1,0,$C2386)))*SummonTypeTable!$Q$2</f>
        <v>1866.6666666666665</v>
      </c>
      <c r="G2386" t="str">
        <f ca="1">IF(C2386=1,60*SummonTypeTable!$Q$2-OFFSET(F2386,0,-1),
IF(F2386&lt;&gt;OFFSET(F2386,-1,0),OFFSET(F2386,-1,0)-OFFSET(F2386,0,-1),""))</f>
        <v/>
      </c>
      <c r="H2386" t="str">
        <f ca="1">IF(C2386=1,60*SummonTypeTable!$Q$2/OFFSET(F2386,0,-1),
IF(F2386&lt;&gt;OFFSET(F2386,-1,0),OFFSET(F2386,-1,0)/OFFSET(F2386,0,-1),""))</f>
        <v/>
      </c>
      <c r="I2386">
        <f ca="1">(60+SUMIF(OFFSET(N2386,-$C2386+1,0,$C2386),"EN",OFFSET(O2386,-$C2386+1,0,$C2386))+SUMIF(OFFSET(S2386,-$C2386+1,0,$C2386),"EN",OFFSET(T2386,-$C2386+1,0,$C2386)))*SummonTypeTable!$Q$2</f>
        <v>1866.6666666666665</v>
      </c>
      <c r="J2386" t="str">
        <f ca="1">IF(C2386=1,60*SummonTypeTable!$Q$2-OFFSET(I2386,0,-4),
IF(I2386&lt;&gt;OFFSET(I2386,-1,0),OFFSET(I2386,-1,0)-OFFSET(I2386,0,-4),""))</f>
        <v/>
      </c>
      <c r="K2386" t="str">
        <f ca="1">IF(C2386=1,60*SummonTypeTable!$Q$2/OFFSET(I2386,0,-4),
IF(I2386&lt;&gt;OFFSET(I2386,-1,0),OFFSET(I2386,-1,0)/OFFSET(I2386,0,-4),""))</f>
        <v/>
      </c>
      <c r="L2386" t="str">
        <f t="shared" ca="1" si="447"/>
        <v>it</v>
      </c>
      <c r="M2386" t="s">
        <v>139</v>
      </c>
      <c r="N2386" t="s">
        <v>140</v>
      </c>
      <c r="O2386">
        <v>2</v>
      </c>
      <c r="P2386" t="str">
        <f t="shared" si="449"/>
        <v/>
      </c>
      <c r="Q2386" t="str">
        <f t="shared" ca="1" si="443"/>
        <v>cu</v>
      </c>
      <c r="R2386" t="s">
        <v>81</v>
      </c>
      <c r="S2386" t="s">
        <v>147</v>
      </c>
      <c r="T2386">
        <v>2900</v>
      </c>
      <c r="U2386" t="str">
        <f t="shared" ca="1" si="448"/>
        <v>it</v>
      </c>
      <c r="V2386" t="str">
        <f t="shared" si="450"/>
        <v>Cash_sCharacterGacha</v>
      </c>
      <c r="W2386">
        <f t="shared" si="451"/>
        <v>2</v>
      </c>
      <c r="X2386" t="str">
        <f t="shared" ca="1" si="452"/>
        <v>cu</v>
      </c>
      <c r="Y2386" t="str">
        <f t="shared" si="453"/>
        <v>GO</v>
      </c>
      <c r="Z2386">
        <f t="shared" si="454"/>
        <v>2900</v>
      </c>
    </row>
    <row r="2387" spans="1:26">
      <c r="A2387" t="str">
        <f t="shared" si="445"/>
        <v>rt8</v>
      </c>
      <c r="B2387" t="str">
        <f t="shared" si="446"/>
        <v>루틴8</v>
      </c>
      <c r="C2387">
        <v>114</v>
      </c>
      <c r="D2387">
        <v>105</v>
      </c>
      <c r="E2387">
        <f t="shared" ca="1" si="444"/>
        <v>4449</v>
      </c>
      <c r="F2387">
        <f ca="1">(60+SUMIF(OFFSET(N2387,-$C2387+1,0,$C2387),"EN",OFFSET(O2387,-$C2387+1,0,$C2387)))*SummonTypeTable!$Q$2</f>
        <v>1866.6666666666665</v>
      </c>
      <c r="G2387" t="str">
        <f ca="1">IF(C2387=1,60*SummonTypeTable!$Q$2-OFFSET(F2387,0,-1),
IF(F2387&lt;&gt;OFFSET(F2387,-1,0),OFFSET(F2387,-1,0)-OFFSET(F2387,0,-1),""))</f>
        <v/>
      </c>
      <c r="H2387" t="str">
        <f ca="1">IF(C2387=1,60*SummonTypeTable!$Q$2/OFFSET(F2387,0,-1),
IF(F2387&lt;&gt;OFFSET(F2387,-1,0),OFFSET(F2387,-1,0)/OFFSET(F2387,0,-1),""))</f>
        <v/>
      </c>
      <c r="I2387">
        <f ca="1">(60+SUMIF(OFFSET(N2387,-$C2387+1,0,$C2387),"EN",OFFSET(O2387,-$C2387+1,0,$C2387))+SUMIF(OFFSET(S2387,-$C2387+1,0,$C2387),"EN",OFFSET(T2387,-$C2387+1,0,$C2387)))*SummonTypeTable!$Q$2</f>
        <v>1866.6666666666665</v>
      </c>
      <c r="J2387" t="str">
        <f ca="1">IF(C2387=1,60*SummonTypeTable!$Q$2-OFFSET(I2387,0,-4),
IF(I2387&lt;&gt;OFFSET(I2387,-1,0),OFFSET(I2387,-1,0)-OFFSET(I2387,0,-4),""))</f>
        <v/>
      </c>
      <c r="K2387" t="str">
        <f ca="1">IF(C2387=1,60*SummonTypeTable!$Q$2/OFFSET(I2387,0,-4),
IF(I2387&lt;&gt;OFFSET(I2387,-1,0),OFFSET(I2387,-1,0)/OFFSET(I2387,0,-4),""))</f>
        <v/>
      </c>
      <c r="L2387" t="str">
        <f t="shared" ca="1" si="447"/>
        <v>cu</v>
      </c>
      <c r="M2387" t="s">
        <v>81</v>
      </c>
      <c r="N2387" t="s">
        <v>147</v>
      </c>
      <c r="O2387">
        <v>5850</v>
      </c>
      <c r="P2387" t="str">
        <f t="shared" si="449"/>
        <v/>
      </c>
      <c r="Q2387" t="str">
        <f t="shared" ca="1" si="443"/>
        <v>cu</v>
      </c>
      <c r="R2387" t="s">
        <v>81</v>
      </c>
      <c r="S2387" t="s">
        <v>147</v>
      </c>
      <c r="T2387">
        <v>2925</v>
      </c>
      <c r="U2387" t="str">
        <f t="shared" ca="1" si="448"/>
        <v>cu</v>
      </c>
      <c r="V2387" t="str">
        <f t="shared" si="450"/>
        <v>GO</v>
      </c>
      <c r="W2387">
        <f t="shared" si="451"/>
        <v>5850</v>
      </c>
      <c r="X2387" t="str">
        <f t="shared" ca="1" si="452"/>
        <v>cu</v>
      </c>
      <c r="Y2387" t="str">
        <f t="shared" si="453"/>
        <v>GO</v>
      </c>
      <c r="Z2387">
        <f t="shared" si="454"/>
        <v>2925</v>
      </c>
    </row>
    <row r="2388" spans="1:26">
      <c r="A2388" t="str">
        <f t="shared" si="445"/>
        <v>rt8</v>
      </c>
      <c r="B2388" t="str">
        <f t="shared" si="446"/>
        <v>루틴8</v>
      </c>
      <c r="C2388">
        <v>115</v>
      </c>
      <c r="D2388">
        <v>43</v>
      </c>
      <c r="E2388">
        <f t="shared" ca="1" si="444"/>
        <v>4492</v>
      </c>
      <c r="F2388">
        <f ca="1">(60+SUMIF(OFFSET(N2388,-$C2388+1,0,$C2388),"EN",OFFSET(O2388,-$C2388+1,0,$C2388)))*SummonTypeTable!$Q$2</f>
        <v>2013.3333333333333</v>
      </c>
      <c r="G2388">
        <f ca="1">IF(C2388=1,60*SummonTypeTable!$Q$2-OFFSET(F2388,0,-1),
IF(F2388&lt;&gt;OFFSET(F2388,-1,0),OFFSET(F2388,-1,0)-OFFSET(F2388,0,-1),""))</f>
        <v>-2625.3333333333335</v>
      </c>
      <c r="H2388">
        <f ca="1">IF(C2388=1,60*SummonTypeTable!$Q$2/OFFSET(F2388,0,-1),
IF(F2388&lt;&gt;OFFSET(F2388,-1,0),OFFSET(F2388,-1,0)/OFFSET(F2388,0,-1),""))</f>
        <v>0.41555357672899967</v>
      </c>
      <c r="I2388">
        <f ca="1">(60+SUMIF(OFFSET(N2388,-$C2388+1,0,$C2388),"EN",OFFSET(O2388,-$C2388+1,0,$C2388))+SUMIF(OFFSET(S2388,-$C2388+1,0,$C2388),"EN",OFFSET(T2388,-$C2388+1,0,$C2388)))*SummonTypeTable!$Q$2</f>
        <v>2013.3333333333333</v>
      </c>
      <c r="J2388">
        <f ca="1">IF(C2388=1,60*SummonTypeTable!$Q$2-OFFSET(I2388,0,-4),
IF(I2388&lt;&gt;OFFSET(I2388,-1,0),OFFSET(I2388,-1,0)-OFFSET(I2388,0,-4),""))</f>
        <v>-2625.3333333333335</v>
      </c>
      <c r="K2388">
        <f ca="1">IF(C2388=1,60*SummonTypeTable!$Q$2/OFFSET(I2388,0,-4),
IF(I2388&lt;&gt;OFFSET(I2388,-1,0),OFFSET(I2388,-1,0)/OFFSET(I2388,0,-4),""))</f>
        <v>0.41555357672899967</v>
      </c>
      <c r="L2388" t="str">
        <f t="shared" ca="1" si="447"/>
        <v>cu</v>
      </c>
      <c r="M2388" t="s">
        <v>81</v>
      </c>
      <c r="N2388" t="s">
        <v>146</v>
      </c>
      <c r="O2388">
        <v>220</v>
      </c>
      <c r="P2388" t="str">
        <f t="shared" si="449"/>
        <v>에너지너무많음</v>
      </c>
      <c r="Q2388" t="str">
        <f t="shared" ca="1" si="443"/>
        <v>cu</v>
      </c>
      <c r="R2388" t="s">
        <v>81</v>
      </c>
      <c r="S2388" t="s">
        <v>147</v>
      </c>
      <c r="T2388">
        <v>2950</v>
      </c>
      <c r="U2388" t="str">
        <f t="shared" ca="1" si="448"/>
        <v>cu</v>
      </c>
      <c r="V2388" t="str">
        <f t="shared" si="450"/>
        <v>EN</v>
      </c>
      <c r="W2388">
        <f t="shared" si="451"/>
        <v>220</v>
      </c>
      <c r="X2388" t="str">
        <f t="shared" ca="1" si="452"/>
        <v>cu</v>
      </c>
      <c r="Y2388" t="str">
        <f t="shared" si="453"/>
        <v>GO</v>
      </c>
      <c r="Z2388">
        <f t="shared" si="454"/>
        <v>2950</v>
      </c>
    </row>
    <row r="2389" spans="1:26">
      <c r="A2389" t="str">
        <f t="shared" si="445"/>
        <v>rt8</v>
      </c>
      <c r="B2389" t="str">
        <f t="shared" si="446"/>
        <v>루틴8</v>
      </c>
      <c r="C2389">
        <v>116</v>
      </c>
      <c r="D2389">
        <v>87</v>
      </c>
      <c r="E2389">
        <f t="shared" ca="1" si="444"/>
        <v>4579</v>
      </c>
      <c r="F2389">
        <f ca="1">(60+SUMIF(OFFSET(N2389,-$C2389+1,0,$C2389),"EN",OFFSET(O2389,-$C2389+1,0,$C2389)))*SummonTypeTable!$Q$2</f>
        <v>2013.3333333333333</v>
      </c>
      <c r="G2389" t="str">
        <f ca="1">IF(C2389=1,60*SummonTypeTable!$Q$2-OFFSET(F2389,0,-1),
IF(F2389&lt;&gt;OFFSET(F2389,-1,0),OFFSET(F2389,-1,0)-OFFSET(F2389,0,-1),""))</f>
        <v/>
      </c>
      <c r="H2389" t="str">
        <f ca="1">IF(C2389=1,60*SummonTypeTable!$Q$2/OFFSET(F2389,0,-1),
IF(F2389&lt;&gt;OFFSET(F2389,-1,0),OFFSET(F2389,-1,0)/OFFSET(F2389,0,-1),""))</f>
        <v/>
      </c>
      <c r="I2389">
        <f ca="1">(60+SUMIF(OFFSET(N2389,-$C2389+1,0,$C2389),"EN",OFFSET(O2389,-$C2389+1,0,$C2389))+SUMIF(OFFSET(S2389,-$C2389+1,0,$C2389),"EN",OFFSET(T2389,-$C2389+1,0,$C2389)))*SummonTypeTable!$Q$2</f>
        <v>2013.3333333333333</v>
      </c>
      <c r="J2389" t="str">
        <f ca="1">IF(C2389=1,60*SummonTypeTable!$Q$2-OFFSET(I2389,0,-4),
IF(I2389&lt;&gt;OFFSET(I2389,-1,0),OFFSET(I2389,-1,0)-OFFSET(I2389,0,-4),""))</f>
        <v/>
      </c>
      <c r="K2389" t="str">
        <f ca="1">IF(C2389=1,60*SummonTypeTable!$Q$2/OFFSET(I2389,0,-4),
IF(I2389&lt;&gt;OFFSET(I2389,-1,0),OFFSET(I2389,-1,0)/OFFSET(I2389,0,-4),""))</f>
        <v/>
      </c>
      <c r="L2389" t="str">
        <f t="shared" ca="1" si="447"/>
        <v>it</v>
      </c>
      <c r="M2389" t="s">
        <v>139</v>
      </c>
      <c r="N2389" t="s">
        <v>158</v>
      </c>
      <c r="O2389">
        <v>1</v>
      </c>
      <c r="P2389" t="str">
        <f t="shared" si="449"/>
        <v/>
      </c>
      <c r="Q2389" t="str">
        <f t="shared" ca="1" si="443"/>
        <v>cu</v>
      </c>
      <c r="R2389" t="s">
        <v>81</v>
      </c>
      <c r="S2389" t="s">
        <v>147</v>
      </c>
      <c r="T2389">
        <v>2975</v>
      </c>
      <c r="U2389" t="str">
        <f t="shared" ca="1" si="448"/>
        <v>it</v>
      </c>
      <c r="V2389" t="str">
        <f t="shared" si="450"/>
        <v>Cash_sEquipGacha</v>
      </c>
      <c r="W2389">
        <f t="shared" si="451"/>
        <v>1</v>
      </c>
      <c r="X2389" t="str">
        <f t="shared" ca="1" si="452"/>
        <v>cu</v>
      </c>
      <c r="Y2389" t="str">
        <f t="shared" si="453"/>
        <v>GO</v>
      </c>
      <c r="Z2389">
        <f t="shared" si="454"/>
        <v>2975</v>
      </c>
    </row>
    <row r="2390" spans="1:26">
      <c r="A2390" t="str">
        <f t="shared" si="445"/>
        <v>rt8</v>
      </c>
      <c r="B2390" t="str">
        <f t="shared" si="446"/>
        <v>루틴8</v>
      </c>
      <c r="C2390">
        <v>117</v>
      </c>
      <c r="D2390">
        <v>146</v>
      </c>
      <c r="E2390">
        <f t="shared" ca="1" si="444"/>
        <v>4725</v>
      </c>
      <c r="F2390">
        <f ca="1">(60+SUMIF(OFFSET(N2390,-$C2390+1,0,$C2390),"EN",OFFSET(O2390,-$C2390+1,0,$C2390)))*SummonTypeTable!$Q$2</f>
        <v>2013.3333333333333</v>
      </c>
      <c r="G2390" t="str">
        <f ca="1">IF(C2390=1,60*SummonTypeTable!$Q$2-OFFSET(F2390,0,-1),
IF(F2390&lt;&gt;OFFSET(F2390,-1,0),OFFSET(F2390,-1,0)-OFFSET(F2390,0,-1),""))</f>
        <v/>
      </c>
      <c r="H2390" t="str">
        <f ca="1">IF(C2390=1,60*SummonTypeTable!$Q$2/OFFSET(F2390,0,-1),
IF(F2390&lt;&gt;OFFSET(F2390,-1,0),OFFSET(F2390,-1,0)/OFFSET(F2390,0,-1),""))</f>
        <v/>
      </c>
      <c r="I2390">
        <f ca="1">(60+SUMIF(OFFSET(N2390,-$C2390+1,0,$C2390),"EN",OFFSET(O2390,-$C2390+1,0,$C2390))+SUMIF(OFFSET(S2390,-$C2390+1,0,$C2390),"EN",OFFSET(T2390,-$C2390+1,0,$C2390)))*SummonTypeTable!$Q$2</f>
        <v>2013.3333333333333</v>
      </c>
      <c r="J2390" t="str">
        <f ca="1">IF(C2390=1,60*SummonTypeTable!$Q$2-OFFSET(I2390,0,-4),
IF(I2390&lt;&gt;OFFSET(I2390,-1,0),OFFSET(I2390,-1,0)-OFFSET(I2390,0,-4),""))</f>
        <v/>
      </c>
      <c r="K2390" t="str">
        <f ca="1">IF(C2390=1,60*SummonTypeTable!$Q$2/OFFSET(I2390,0,-4),
IF(I2390&lt;&gt;OFFSET(I2390,-1,0),OFFSET(I2390,-1,0)/OFFSET(I2390,0,-4),""))</f>
        <v/>
      </c>
      <c r="L2390" t="str">
        <f t="shared" ca="1" si="447"/>
        <v>cu</v>
      </c>
      <c r="M2390" t="s">
        <v>81</v>
      </c>
      <c r="N2390" t="s">
        <v>147</v>
      </c>
      <c r="O2390">
        <v>6000</v>
      </c>
      <c r="P2390" t="str">
        <f t="shared" si="449"/>
        <v/>
      </c>
      <c r="Q2390" t="str">
        <f t="shared" ca="1" si="443"/>
        <v>cu</v>
      </c>
      <c r="R2390" t="s">
        <v>81</v>
      </c>
      <c r="S2390" t="s">
        <v>147</v>
      </c>
      <c r="T2390">
        <v>3000</v>
      </c>
      <c r="U2390" t="str">
        <f t="shared" ca="1" si="448"/>
        <v>cu</v>
      </c>
      <c r="V2390" t="str">
        <f t="shared" si="450"/>
        <v>GO</v>
      </c>
      <c r="W2390">
        <f t="shared" si="451"/>
        <v>6000</v>
      </c>
      <c r="X2390" t="str">
        <f t="shared" ca="1" si="452"/>
        <v>cu</v>
      </c>
      <c r="Y2390" t="str">
        <f t="shared" si="453"/>
        <v>GO</v>
      </c>
      <c r="Z2390">
        <f t="shared" si="454"/>
        <v>3000</v>
      </c>
    </row>
    <row r="2391" spans="1:26">
      <c r="A2391" t="str">
        <f t="shared" si="445"/>
        <v>rt8</v>
      </c>
      <c r="B2391" t="str">
        <f t="shared" si="446"/>
        <v>루틴8</v>
      </c>
      <c r="C2391">
        <v>118</v>
      </c>
      <c r="D2391">
        <v>107</v>
      </c>
      <c r="E2391">
        <f t="shared" ca="1" si="444"/>
        <v>4832</v>
      </c>
      <c r="F2391">
        <f ca="1">(60+SUMIF(OFFSET(N2391,-$C2391+1,0,$C2391),"EN",OFFSET(O2391,-$C2391+1,0,$C2391)))*SummonTypeTable!$Q$2</f>
        <v>2013.3333333333333</v>
      </c>
      <c r="G2391" t="str">
        <f ca="1">IF(C2391=1,60*SummonTypeTable!$Q$2-OFFSET(F2391,0,-1),
IF(F2391&lt;&gt;OFFSET(F2391,-1,0),OFFSET(F2391,-1,0)-OFFSET(F2391,0,-1),""))</f>
        <v/>
      </c>
      <c r="H2391" t="str">
        <f ca="1">IF(C2391=1,60*SummonTypeTable!$Q$2/OFFSET(F2391,0,-1),
IF(F2391&lt;&gt;OFFSET(F2391,-1,0),OFFSET(F2391,-1,0)/OFFSET(F2391,0,-1),""))</f>
        <v/>
      </c>
      <c r="I2391">
        <f ca="1">(60+SUMIF(OFFSET(N2391,-$C2391+1,0,$C2391),"EN",OFFSET(O2391,-$C2391+1,0,$C2391))+SUMIF(OFFSET(S2391,-$C2391+1,0,$C2391),"EN",OFFSET(T2391,-$C2391+1,0,$C2391)))*SummonTypeTable!$Q$2</f>
        <v>2013.3333333333333</v>
      </c>
      <c r="J2391" t="str">
        <f ca="1">IF(C2391=1,60*SummonTypeTable!$Q$2-OFFSET(I2391,0,-4),
IF(I2391&lt;&gt;OFFSET(I2391,-1,0),OFFSET(I2391,-1,0)-OFFSET(I2391,0,-4),""))</f>
        <v/>
      </c>
      <c r="K2391" t="str">
        <f ca="1">IF(C2391=1,60*SummonTypeTable!$Q$2/OFFSET(I2391,0,-4),
IF(I2391&lt;&gt;OFFSET(I2391,-1,0),OFFSET(I2391,-1,0)/OFFSET(I2391,0,-4),""))</f>
        <v/>
      </c>
      <c r="L2391" t="str">
        <f t="shared" ca="1" si="447"/>
        <v>cu</v>
      </c>
      <c r="M2391" t="s">
        <v>81</v>
      </c>
      <c r="N2391" t="s">
        <v>153</v>
      </c>
      <c r="O2391">
        <v>21</v>
      </c>
      <c r="P2391" t="str">
        <f t="shared" si="449"/>
        <v/>
      </c>
      <c r="Q2391" t="str">
        <f t="shared" ca="1" si="443"/>
        <v>cu</v>
      </c>
      <c r="R2391" t="s">
        <v>81</v>
      </c>
      <c r="S2391" t="s">
        <v>153</v>
      </c>
      <c r="T2391">
        <v>7</v>
      </c>
      <c r="U2391" t="str">
        <f t="shared" ca="1" si="448"/>
        <v>cu</v>
      </c>
      <c r="V2391" t="str">
        <f t="shared" si="450"/>
        <v>DI</v>
      </c>
      <c r="W2391">
        <f t="shared" si="451"/>
        <v>21</v>
      </c>
      <c r="X2391" t="str">
        <f t="shared" ca="1" si="452"/>
        <v>cu</v>
      </c>
      <c r="Y2391" t="str">
        <f t="shared" si="453"/>
        <v>DI</v>
      </c>
      <c r="Z2391">
        <f t="shared" si="454"/>
        <v>7</v>
      </c>
    </row>
    <row r="2392" spans="1:26">
      <c r="A2392" t="str">
        <f t="shared" si="445"/>
        <v>rt8</v>
      </c>
      <c r="B2392" t="str">
        <f t="shared" si="446"/>
        <v>루틴8</v>
      </c>
      <c r="C2392">
        <v>119</v>
      </c>
      <c r="D2392">
        <v>45</v>
      </c>
      <c r="E2392">
        <f t="shared" ca="1" si="444"/>
        <v>4877</v>
      </c>
      <c r="F2392">
        <f ca="1">(60+SUMIF(OFFSET(N2392,-$C2392+1,0,$C2392),"EN",OFFSET(O2392,-$C2392+1,0,$C2392)))*SummonTypeTable!$Q$2</f>
        <v>2013.3333333333333</v>
      </c>
      <c r="G2392" t="str">
        <f ca="1">IF(C2392=1,60*SummonTypeTable!$Q$2-OFFSET(F2392,0,-1),
IF(F2392&lt;&gt;OFFSET(F2392,-1,0),OFFSET(F2392,-1,0)-OFFSET(F2392,0,-1),""))</f>
        <v/>
      </c>
      <c r="H2392" t="str">
        <f ca="1">IF(C2392=1,60*SummonTypeTable!$Q$2/OFFSET(F2392,0,-1),
IF(F2392&lt;&gt;OFFSET(F2392,-1,0),OFFSET(F2392,-1,0)/OFFSET(F2392,0,-1),""))</f>
        <v/>
      </c>
      <c r="I2392">
        <f ca="1">(60+SUMIF(OFFSET(N2392,-$C2392+1,0,$C2392),"EN",OFFSET(O2392,-$C2392+1,0,$C2392))+SUMIF(OFFSET(S2392,-$C2392+1,0,$C2392),"EN",OFFSET(T2392,-$C2392+1,0,$C2392)))*SummonTypeTable!$Q$2</f>
        <v>2013.3333333333333</v>
      </c>
      <c r="J2392" t="str">
        <f ca="1">IF(C2392=1,60*SummonTypeTable!$Q$2-OFFSET(I2392,0,-4),
IF(I2392&lt;&gt;OFFSET(I2392,-1,0),OFFSET(I2392,-1,0)-OFFSET(I2392,0,-4),""))</f>
        <v/>
      </c>
      <c r="K2392" t="str">
        <f ca="1">IF(C2392=1,60*SummonTypeTable!$Q$2/OFFSET(I2392,0,-4),
IF(I2392&lt;&gt;OFFSET(I2392,-1,0),OFFSET(I2392,-1,0)/OFFSET(I2392,0,-4),""))</f>
        <v/>
      </c>
      <c r="L2392" t="str">
        <f t="shared" ca="1" si="447"/>
        <v>cu</v>
      </c>
      <c r="M2392" t="s">
        <v>81</v>
      </c>
      <c r="N2392" t="s">
        <v>147</v>
      </c>
      <c r="O2392">
        <v>6100</v>
      </c>
      <c r="P2392" t="str">
        <f t="shared" si="449"/>
        <v/>
      </c>
      <c r="Q2392" t="str">
        <f t="shared" ca="1" si="443"/>
        <v>cu</v>
      </c>
      <c r="R2392" t="s">
        <v>81</v>
      </c>
      <c r="S2392" t="s">
        <v>147</v>
      </c>
      <c r="T2392">
        <v>3050</v>
      </c>
      <c r="U2392" t="str">
        <f t="shared" ca="1" si="448"/>
        <v>cu</v>
      </c>
      <c r="V2392" t="str">
        <f t="shared" si="450"/>
        <v>GO</v>
      </c>
      <c r="W2392">
        <f t="shared" si="451"/>
        <v>6100</v>
      </c>
      <c r="X2392" t="str">
        <f t="shared" ca="1" si="452"/>
        <v>cu</v>
      </c>
      <c r="Y2392" t="str">
        <f t="shared" si="453"/>
        <v>GO</v>
      </c>
      <c r="Z2392">
        <f t="shared" si="454"/>
        <v>3050</v>
      </c>
    </row>
    <row r="2393" spans="1:26">
      <c r="A2393" t="str">
        <f t="shared" si="445"/>
        <v>rt8</v>
      </c>
      <c r="B2393" t="str">
        <f t="shared" si="446"/>
        <v>루틴8</v>
      </c>
      <c r="C2393">
        <v>120</v>
      </c>
      <c r="D2393">
        <v>63</v>
      </c>
      <c r="E2393">
        <f t="shared" ca="1" si="444"/>
        <v>4940</v>
      </c>
      <c r="F2393">
        <f ca="1">(60+SUMIF(OFFSET(N2393,-$C2393+1,0,$C2393),"EN",OFFSET(O2393,-$C2393+1,0,$C2393)))*SummonTypeTable!$Q$2</f>
        <v>2013.3333333333333</v>
      </c>
      <c r="G2393" t="str">
        <f ca="1">IF(C2393=1,60*SummonTypeTable!$Q$2-OFFSET(F2393,0,-1),
IF(F2393&lt;&gt;OFFSET(F2393,-1,0),OFFSET(F2393,-1,0)-OFFSET(F2393,0,-1),""))</f>
        <v/>
      </c>
      <c r="H2393" t="str">
        <f ca="1">IF(C2393=1,60*SummonTypeTable!$Q$2/OFFSET(F2393,0,-1),
IF(F2393&lt;&gt;OFFSET(F2393,-1,0),OFFSET(F2393,-1,0)/OFFSET(F2393,0,-1),""))</f>
        <v/>
      </c>
      <c r="I2393">
        <f ca="1">(60+SUMIF(OFFSET(N2393,-$C2393+1,0,$C2393),"EN",OFFSET(O2393,-$C2393+1,0,$C2393))+SUMIF(OFFSET(S2393,-$C2393+1,0,$C2393),"EN",OFFSET(T2393,-$C2393+1,0,$C2393)))*SummonTypeTable!$Q$2</f>
        <v>2013.3333333333333</v>
      </c>
      <c r="J2393" t="str">
        <f ca="1">IF(C2393=1,60*SummonTypeTable!$Q$2-OFFSET(I2393,0,-4),
IF(I2393&lt;&gt;OFFSET(I2393,-1,0),OFFSET(I2393,-1,0)-OFFSET(I2393,0,-4),""))</f>
        <v/>
      </c>
      <c r="K2393" t="str">
        <f ca="1">IF(C2393=1,60*SummonTypeTable!$Q$2/OFFSET(I2393,0,-4),
IF(I2393&lt;&gt;OFFSET(I2393,-1,0),OFFSET(I2393,-1,0)/OFFSET(I2393,0,-4),""))</f>
        <v/>
      </c>
      <c r="L2393" t="str">
        <f t="shared" ca="1" si="447"/>
        <v>it</v>
      </c>
      <c r="M2393" t="s">
        <v>139</v>
      </c>
      <c r="N2393" t="s">
        <v>158</v>
      </c>
      <c r="O2393">
        <v>1</v>
      </c>
      <c r="P2393" t="str">
        <f t="shared" si="449"/>
        <v/>
      </c>
      <c r="Q2393" t="str">
        <f t="shared" ca="1" si="443"/>
        <v>cu</v>
      </c>
      <c r="R2393" t="s">
        <v>81</v>
      </c>
      <c r="S2393" t="s">
        <v>147</v>
      </c>
      <c r="T2393">
        <v>3075</v>
      </c>
      <c r="U2393" t="str">
        <f t="shared" ca="1" si="448"/>
        <v>it</v>
      </c>
      <c r="V2393" t="str">
        <f t="shared" si="450"/>
        <v>Cash_sEquipGacha</v>
      </c>
      <c r="W2393">
        <f t="shared" si="451"/>
        <v>1</v>
      </c>
      <c r="X2393" t="str">
        <f t="shared" ca="1" si="452"/>
        <v>cu</v>
      </c>
      <c r="Y2393" t="str">
        <f t="shared" si="453"/>
        <v>GO</v>
      </c>
      <c r="Z2393">
        <f t="shared" si="454"/>
        <v>3075</v>
      </c>
    </row>
    <row r="2394" spans="1:26">
      <c r="A2394" t="str">
        <f t="shared" si="445"/>
        <v>rt8</v>
      </c>
      <c r="B2394" t="str">
        <f t="shared" si="446"/>
        <v>루틴8</v>
      </c>
      <c r="C2394">
        <v>121</v>
      </c>
      <c r="D2394">
        <v>248</v>
      </c>
      <c r="E2394">
        <f t="shared" ca="1" si="444"/>
        <v>5188</v>
      </c>
      <c r="F2394">
        <f ca="1">(60+SUMIF(OFFSET(N2394,-$C2394+1,0,$C2394),"EN",OFFSET(O2394,-$C2394+1,0,$C2394)))*SummonTypeTable!$Q$2</f>
        <v>2146.6666666666665</v>
      </c>
      <c r="G2394">
        <f ca="1">IF(C2394=1,60*SummonTypeTable!$Q$2-OFFSET(F2394,0,-1),
IF(F2394&lt;&gt;OFFSET(F2394,-1,0),OFFSET(F2394,-1,0)-OFFSET(F2394,0,-1),""))</f>
        <v>-3174.666666666667</v>
      </c>
      <c r="H2394">
        <f ca="1">IF(C2394=1,60*SummonTypeTable!$Q$2/OFFSET(F2394,0,-1),
IF(F2394&lt;&gt;OFFSET(F2394,-1,0),OFFSET(F2394,-1,0)/OFFSET(F2394,0,-1),""))</f>
        <v>0.38807504497558465</v>
      </c>
      <c r="I2394">
        <f ca="1">(60+SUMIF(OFFSET(N2394,-$C2394+1,0,$C2394),"EN",OFFSET(O2394,-$C2394+1,0,$C2394))+SUMIF(OFFSET(S2394,-$C2394+1,0,$C2394),"EN",OFFSET(T2394,-$C2394+1,0,$C2394)))*SummonTypeTable!$Q$2</f>
        <v>2146.6666666666665</v>
      </c>
      <c r="J2394">
        <f ca="1">IF(C2394=1,60*SummonTypeTable!$Q$2-OFFSET(I2394,0,-4),
IF(I2394&lt;&gt;OFFSET(I2394,-1,0),OFFSET(I2394,-1,0)-OFFSET(I2394,0,-4),""))</f>
        <v>-3174.666666666667</v>
      </c>
      <c r="K2394">
        <f ca="1">IF(C2394=1,60*SummonTypeTable!$Q$2/OFFSET(I2394,0,-4),
IF(I2394&lt;&gt;OFFSET(I2394,-1,0),OFFSET(I2394,-1,0)/OFFSET(I2394,0,-4),""))</f>
        <v>0.38807504497558465</v>
      </c>
      <c r="L2394" t="str">
        <f t="shared" ca="1" si="447"/>
        <v>cu</v>
      </c>
      <c r="M2394" t="s">
        <v>81</v>
      </c>
      <c r="N2394" t="s">
        <v>146</v>
      </c>
      <c r="O2394">
        <v>200</v>
      </c>
      <c r="P2394" t="str">
        <f t="shared" si="449"/>
        <v>에너지너무많음</v>
      </c>
      <c r="Q2394" t="str">
        <f t="shared" ca="1" si="443"/>
        <v>cu</v>
      </c>
      <c r="R2394" t="s">
        <v>81</v>
      </c>
      <c r="S2394" t="s">
        <v>147</v>
      </c>
      <c r="T2394">
        <v>3100</v>
      </c>
      <c r="U2394" t="str">
        <f t="shared" ca="1" si="448"/>
        <v>cu</v>
      </c>
      <c r="V2394" t="str">
        <f t="shared" si="450"/>
        <v>EN</v>
      </c>
      <c r="W2394">
        <f t="shared" si="451"/>
        <v>200</v>
      </c>
      <c r="X2394" t="str">
        <f t="shared" ca="1" si="452"/>
        <v>cu</v>
      </c>
      <c r="Y2394" t="str">
        <f t="shared" si="453"/>
        <v>GO</v>
      </c>
      <c r="Z2394">
        <f t="shared" si="454"/>
        <v>3100</v>
      </c>
    </row>
    <row r="2395" spans="1:26">
      <c r="A2395" t="str">
        <f t="shared" si="445"/>
        <v>rt8</v>
      </c>
      <c r="B2395" t="str">
        <f t="shared" si="446"/>
        <v>루틴8</v>
      </c>
      <c r="C2395">
        <v>122</v>
      </c>
      <c r="D2395">
        <v>39</v>
      </c>
      <c r="E2395">
        <f t="shared" ca="1" si="444"/>
        <v>5227</v>
      </c>
      <c r="F2395">
        <f ca="1">(60+SUMIF(OFFSET(N2395,-$C2395+1,0,$C2395),"EN",OFFSET(O2395,-$C2395+1,0,$C2395)))*SummonTypeTable!$Q$2</f>
        <v>2146.6666666666665</v>
      </c>
      <c r="G2395" t="str">
        <f ca="1">IF(C2395=1,60*SummonTypeTable!$Q$2-OFFSET(F2395,0,-1),
IF(F2395&lt;&gt;OFFSET(F2395,-1,0),OFFSET(F2395,-1,0)-OFFSET(F2395,0,-1),""))</f>
        <v/>
      </c>
      <c r="H2395" t="str">
        <f ca="1">IF(C2395=1,60*SummonTypeTable!$Q$2/OFFSET(F2395,0,-1),
IF(F2395&lt;&gt;OFFSET(F2395,-1,0),OFFSET(F2395,-1,0)/OFFSET(F2395,0,-1),""))</f>
        <v/>
      </c>
      <c r="I2395">
        <f ca="1">(60+SUMIF(OFFSET(N2395,-$C2395+1,0,$C2395),"EN",OFFSET(O2395,-$C2395+1,0,$C2395))+SUMIF(OFFSET(S2395,-$C2395+1,0,$C2395),"EN",OFFSET(T2395,-$C2395+1,0,$C2395)))*SummonTypeTable!$Q$2</f>
        <v>2146.6666666666665</v>
      </c>
      <c r="J2395" t="str">
        <f ca="1">IF(C2395=1,60*SummonTypeTable!$Q$2-OFFSET(I2395,0,-4),
IF(I2395&lt;&gt;OFFSET(I2395,-1,0),OFFSET(I2395,-1,0)-OFFSET(I2395,0,-4),""))</f>
        <v/>
      </c>
      <c r="K2395" t="str">
        <f ca="1">IF(C2395=1,60*SummonTypeTable!$Q$2/OFFSET(I2395,0,-4),
IF(I2395&lt;&gt;OFFSET(I2395,-1,0),OFFSET(I2395,-1,0)/OFFSET(I2395,0,-4),""))</f>
        <v/>
      </c>
      <c r="L2395" t="str">
        <f t="shared" ca="1" si="447"/>
        <v>cu</v>
      </c>
      <c r="M2395" t="s">
        <v>81</v>
      </c>
      <c r="N2395" t="s">
        <v>147</v>
      </c>
      <c r="O2395">
        <v>6250</v>
      </c>
      <c r="P2395" t="str">
        <f t="shared" si="449"/>
        <v/>
      </c>
      <c r="Q2395" t="str">
        <f t="shared" ca="1" si="443"/>
        <v>cu</v>
      </c>
      <c r="R2395" t="s">
        <v>81</v>
      </c>
      <c r="S2395" t="s">
        <v>147</v>
      </c>
      <c r="T2395">
        <v>3125</v>
      </c>
      <c r="U2395" t="str">
        <f t="shared" ca="1" si="448"/>
        <v>cu</v>
      </c>
      <c r="V2395" t="str">
        <f t="shared" si="450"/>
        <v>GO</v>
      </c>
      <c r="W2395">
        <f t="shared" si="451"/>
        <v>6250</v>
      </c>
      <c r="X2395" t="str">
        <f t="shared" ca="1" si="452"/>
        <v>cu</v>
      </c>
      <c r="Y2395" t="str">
        <f t="shared" si="453"/>
        <v>GO</v>
      </c>
      <c r="Z2395">
        <f t="shared" si="454"/>
        <v>3125</v>
      </c>
    </row>
    <row r="2396" spans="1:26">
      <c r="A2396" t="str">
        <f t="shared" si="445"/>
        <v>rt8</v>
      </c>
      <c r="B2396" t="str">
        <f t="shared" si="446"/>
        <v>루틴8</v>
      </c>
      <c r="C2396">
        <v>123</v>
      </c>
      <c r="D2396">
        <v>65</v>
      </c>
      <c r="E2396">
        <f t="shared" ca="1" si="444"/>
        <v>5292</v>
      </c>
      <c r="F2396">
        <f ca="1">(60+SUMIF(OFFSET(N2396,-$C2396+1,0,$C2396),"EN",OFFSET(O2396,-$C2396+1,0,$C2396)))*SummonTypeTable!$Q$2</f>
        <v>2146.6666666666665</v>
      </c>
      <c r="G2396" t="str">
        <f ca="1">IF(C2396=1,60*SummonTypeTable!$Q$2-OFFSET(F2396,0,-1),
IF(F2396&lt;&gt;OFFSET(F2396,-1,0),OFFSET(F2396,-1,0)-OFFSET(F2396,0,-1),""))</f>
        <v/>
      </c>
      <c r="H2396" t="str">
        <f ca="1">IF(C2396=1,60*SummonTypeTable!$Q$2/OFFSET(F2396,0,-1),
IF(F2396&lt;&gt;OFFSET(F2396,-1,0),OFFSET(F2396,-1,0)/OFFSET(F2396,0,-1),""))</f>
        <v/>
      </c>
      <c r="I2396">
        <f ca="1">(60+SUMIF(OFFSET(N2396,-$C2396+1,0,$C2396),"EN",OFFSET(O2396,-$C2396+1,0,$C2396))+SUMIF(OFFSET(S2396,-$C2396+1,0,$C2396),"EN",OFFSET(T2396,-$C2396+1,0,$C2396)))*SummonTypeTable!$Q$2</f>
        <v>2146.6666666666665</v>
      </c>
      <c r="J2396" t="str">
        <f ca="1">IF(C2396=1,60*SummonTypeTable!$Q$2-OFFSET(I2396,0,-4),
IF(I2396&lt;&gt;OFFSET(I2396,-1,0),OFFSET(I2396,-1,0)-OFFSET(I2396,0,-4),""))</f>
        <v/>
      </c>
      <c r="K2396" t="str">
        <f ca="1">IF(C2396=1,60*SummonTypeTable!$Q$2/OFFSET(I2396,0,-4),
IF(I2396&lt;&gt;OFFSET(I2396,-1,0),OFFSET(I2396,-1,0)/OFFSET(I2396,0,-4),""))</f>
        <v/>
      </c>
      <c r="L2396" t="str">
        <f t="shared" ca="1" si="447"/>
        <v>it</v>
      </c>
      <c r="M2396" t="s">
        <v>139</v>
      </c>
      <c r="N2396" t="s">
        <v>140</v>
      </c>
      <c r="O2396">
        <v>1</v>
      </c>
      <c r="P2396" t="str">
        <f t="shared" si="449"/>
        <v/>
      </c>
      <c r="Q2396" t="str">
        <f t="shared" ca="1" si="443"/>
        <v>cu</v>
      </c>
      <c r="R2396" t="s">
        <v>81</v>
      </c>
      <c r="S2396" t="s">
        <v>147</v>
      </c>
      <c r="T2396">
        <v>3150</v>
      </c>
      <c r="U2396" t="str">
        <f t="shared" ca="1" si="448"/>
        <v>it</v>
      </c>
      <c r="V2396" t="str">
        <f t="shared" si="450"/>
        <v>Cash_sCharacterGacha</v>
      </c>
      <c r="W2396">
        <f t="shared" si="451"/>
        <v>1</v>
      </c>
      <c r="X2396" t="str">
        <f t="shared" ca="1" si="452"/>
        <v>cu</v>
      </c>
      <c r="Y2396" t="str">
        <f t="shared" si="453"/>
        <v>GO</v>
      </c>
      <c r="Z2396">
        <f t="shared" si="454"/>
        <v>3150</v>
      </c>
    </row>
    <row r="2397" spans="1:26">
      <c r="A2397" t="str">
        <f t="shared" si="445"/>
        <v>rt8</v>
      </c>
      <c r="B2397" t="str">
        <f t="shared" si="446"/>
        <v>루틴8</v>
      </c>
      <c r="C2397">
        <v>124</v>
      </c>
      <c r="D2397">
        <v>102</v>
      </c>
      <c r="E2397">
        <f t="shared" ca="1" si="444"/>
        <v>5394</v>
      </c>
      <c r="F2397">
        <f ca="1">(60+SUMIF(OFFSET(N2397,-$C2397+1,0,$C2397),"EN",OFFSET(O2397,-$C2397+1,0,$C2397)))*SummonTypeTable!$Q$2</f>
        <v>2146.6666666666665</v>
      </c>
      <c r="G2397" t="str">
        <f ca="1">IF(C2397=1,60*SummonTypeTable!$Q$2-OFFSET(F2397,0,-1),
IF(F2397&lt;&gt;OFFSET(F2397,-1,0),OFFSET(F2397,-1,0)-OFFSET(F2397,0,-1),""))</f>
        <v/>
      </c>
      <c r="H2397" t="str">
        <f ca="1">IF(C2397=1,60*SummonTypeTable!$Q$2/OFFSET(F2397,0,-1),
IF(F2397&lt;&gt;OFFSET(F2397,-1,0),OFFSET(F2397,-1,0)/OFFSET(F2397,0,-1),""))</f>
        <v/>
      </c>
      <c r="I2397">
        <f ca="1">(60+SUMIF(OFFSET(N2397,-$C2397+1,0,$C2397),"EN",OFFSET(O2397,-$C2397+1,0,$C2397))+SUMIF(OFFSET(S2397,-$C2397+1,0,$C2397),"EN",OFFSET(T2397,-$C2397+1,0,$C2397)))*SummonTypeTable!$Q$2</f>
        <v>2146.6666666666665</v>
      </c>
      <c r="J2397" t="str">
        <f ca="1">IF(C2397=1,60*SummonTypeTable!$Q$2-OFFSET(I2397,0,-4),
IF(I2397&lt;&gt;OFFSET(I2397,-1,0),OFFSET(I2397,-1,0)-OFFSET(I2397,0,-4),""))</f>
        <v/>
      </c>
      <c r="K2397" t="str">
        <f ca="1">IF(C2397=1,60*SummonTypeTable!$Q$2/OFFSET(I2397,0,-4),
IF(I2397&lt;&gt;OFFSET(I2397,-1,0),OFFSET(I2397,-1,0)/OFFSET(I2397,0,-4),""))</f>
        <v/>
      </c>
      <c r="L2397" t="str">
        <f t="shared" ca="1" si="447"/>
        <v>cu</v>
      </c>
      <c r="M2397" t="s">
        <v>81</v>
      </c>
      <c r="N2397" t="s">
        <v>147</v>
      </c>
      <c r="O2397">
        <v>6350</v>
      </c>
      <c r="P2397" t="str">
        <f t="shared" si="449"/>
        <v/>
      </c>
      <c r="Q2397" t="str">
        <f t="shared" ca="1" si="443"/>
        <v>cu</v>
      </c>
      <c r="R2397" t="s">
        <v>81</v>
      </c>
      <c r="S2397" t="s">
        <v>147</v>
      </c>
      <c r="T2397">
        <v>3175</v>
      </c>
      <c r="U2397" t="str">
        <f t="shared" ca="1" si="448"/>
        <v>cu</v>
      </c>
      <c r="V2397" t="str">
        <f t="shared" si="450"/>
        <v>GO</v>
      </c>
      <c r="W2397">
        <f t="shared" si="451"/>
        <v>6350</v>
      </c>
      <c r="X2397" t="str">
        <f t="shared" ca="1" si="452"/>
        <v>cu</v>
      </c>
      <c r="Y2397" t="str">
        <f t="shared" si="453"/>
        <v>GO</v>
      </c>
      <c r="Z2397">
        <f t="shared" si="454"/>
        <v>3175</v>
      </c>
    </row>
    <row r="2398" spans="1:26">
      <c r="A2398" t="str">
        <f t="shared" si="445"/>
        <v>rt8</v>
      </c>
      <c r="B2398" t="str">
        <f t="shared" si="446"/>
        <v>루틴8</v>
      </c>
      <c r="C2398">
        <v>125</v>
      </c>
      <c r="D2398">
        <v>166</v>
      </c>
      <c r="E2398">
        <f t="shared" ref="E2398:E2484" ca="1" si="455">IF(A2398&lt;&gt;OFFSET(A2398,-1,0),D2398,OFFSET(E2398,-1,0)+D2398)</f>
        <v>5560</v>
      </c>
      <c r="F2398">
        <f ca="1">(60+SUMIF(OFFSET(N2398,-$C2398+1,0,$C2398),"EN",OFFSET(O2398,-$C2398+1,0,$C2398)))*SummonTypeTable!$Q$2</f>
        <v>2293.333333333333</v>
      </c>
      <c r="G2398">
        <f ca="1">IF(C2398=1,60*SummonTypeTable!$Q$2-OFFSET(F2398,0,-1),
IF(F2398&lt;&gt;OFFSET(F2398,-1,0),OFFSET(F2398,-1,0)-OFFSET(F2398,0,-1),""))</f>
        <v>-3413.3333333333335</v>
      </c>
      <c r="H2398">
        <f ca="1">IF(C2398=1,60*SummonTypeTable!$Q$2/OFFSET(F2398,0,-1),
IF(F2398&lt;&gt;OFFSET(F2398,-1,0),OFFSET(F2398,-1,0)/OFFSET(F2398,0,-1),""))</f>
        <v>0.38609112709832133</v>
      </c>
      <c r="I2398">
        <f ca="1">(60+SUMIF(OFFSET(N2398,-$C2398+1,0,$C2398),"EN",OFFSET(O2398,-$C2398+1,0,$C2398))+SUMIF(OFFSET(S2398,-$C2398+1,0,$C2398),"EN",OFFSET(T2398,-$C2398+1,0,$C2398)))*SummonTypeTable!$Q$2</f>
        <v>2293.333333333333</v>
      </c>
      <c r="J2398">
        <f ca="1">IF(C2398=1,60*SummonTypeTable!$Q$2-OFFSET(I2398,0,-4),
IF(I2398&lt;&gt;OFFSET(I2398,-1,0),OFFSET(I2398,-1,0)-OFFSET(I2398,0,-4),""))</f>
        <v>-3413.3333333333335</v>
      </c>
      <c r="K2398">
        <f ca="1">IF(C2398=1,60*SummonTypeTable!$Q$2/OFFSET(I2398,0,-4),
IF(I2398&lt;&gt;OFFSET(I2398,-1,0),OFFSET(I2398,-1,0)/OFFSET(I2398,0,-4),""))</f>
        <v>0.38609112709832133</v>
      </c>
      <c r="L2398" t="str">
        <f t="shared" ca="1" si="447"/>
        <v>cu</v>
      </c>
      <c r="M2398" t="s">
        <v>81</v>
      </c>
      <c r="N2398" t="s">
        <v>146</v>
      </c>
      <c r="O2398">
        <v>220</v>
      </c>
      <c r="P2398" t="str">
        <f t="shared" si="449"/>
        <v>에너지너무많음</v>
      </c>
      <c r="Q2398" t="str">
        <f t="shared" ca="1" si="443"/>
        <v>cu</v>
      </c>
      <c r="R2398" t="s">
        <v>81</v>
      </c>
      <c r="S2398" t="s">
        <v>147</v>
      </c>
      <c r="T2398">
        <v>3200</v>
      </c>
      <c r="U2398" t="str">
        <f t="shared" ca="1" si="448"/>
        <v>cu</v>
      </c>
      <c r="V2398" t="str">
        <f t="shared" si="450"/>
        <v>EN</v>
      </c>
      <c r="W2398">
        <f t="shared" si="451"/>
        <v>220</v>
      </c>
      <c r="X2398" t="str">
        <f t="shared" ca="1" si="452"/>
        <v>cu</v>
      </c>
      <c r="Y2398" t="str">
        <f t="shared" si="453"/>
        <v>GO</v>
      </c>
      <c r="Z2398">
        <f t="shared" si="454"/>
        <v>3200</v>
      </c>
    </row>
    <row r="2399" spans="1:26">
      <c r="A2399" t="str">
        <f t="shared" si="445"/>
        <v>rt8</v>
      </c>
      <c r="B2399" t="str">
        <f t="shared" si="446"/>
        <v>루틴8</v>
      </c>
      <c r="C2399">
        <v>126</v>
      </c>
      <c r="D2399">
        <v>52</v>
      </c>
      <c r="E2399">
        <f t="shared" ca="1" si="455"/>
        <v>5612</v>
      </c>
      <c r="F2399">
        <f ca="1">(60+SUMIF(OFFSET(N2399,-$C2399+1,0,$C2399),"EN",OFFSET(O2399,-$C2399+1,0,$C2399)))*SummonTypeTable!$Q$2</f>
        <v>2293.333333333333</v>
      </c>
      <c r="G2399" t="str">
        <f ca="1">IF(C2399=1,60*SummonTypeTable!$Q$2-OFFSET(F2399,0,-1),
IF(F2399&lt;&gt;OFFSET(F2399,-1,0),OFFSET(F2399,-1,0)-OFFSET(F2399,0,-1),""))</f>
        <v/>
      </c>
      <c r="H2399" t="str">
        <f ca="1">IF(C2399=1,60*SummonTypeTable!$Q$2/OFFSET(F2399,0,-1),
IF(F2399&lt;&gt;OFFSET(F2399,-1,0),OFFSET(F2399,-1,0)/OFFSET(F2399,0,-1),""))</f>
        <v/>
      </c>
      <c r="I2399">
        <f ca="1">(60+SUMIF(OFFSET(N2399,-$C2399+1,0,$C2399),"EN",OFFSET(O2399,-$C2399+1,0,$C2399))+SUMIF(OFFSET(S2399,-$C2399+1,0,$C2399),"EN",OFFSET(T2399,-$C2399+1,0,$C2399)))*SummonTypeTable!$Q$2</f>
        <v>2293.333333333333</v>
      </c>
      <c r="J2399" t="str">
        <f ca="1">IF(C2399=1,60*SummonTypeTable!$Q$2-OFFSET(I2399,0,-4),
IF(I2399&lt;&gt;OFFSET(I2399,-1,0),OFFSET(I2399,-1,0)-OFFSET(I2399,0,-4),""))</f>
        <v/>
      </c>
      <c r="K2399" t="str">
        <f ca="1">IF(C2399=1,60*SummonTypeTable!$Q$2/OFFSET(I2399,0,-4),
IF(I2399&lt;&gt;OFFSET(I2399,-1,0),OFFSET(I2399,-1,0)/OFFSET(I2399,0,-4),""))</f>
        <v/>
      </c>
      <c r="L2399" t="str">
        <f t="shared" ca="1" si="447"/>
        <v>cu</v>
      </c>
      <c r="M2399" t="s">
        <v>81</v>
      </c>
      <c r="N2399" t="s">
        <v>147</v>
      </c>
      <c r="O2399">
        <v>6450</v>
      </c>
      <c r="P2399" t="str">
        <f t="shared" si="449"/>
        <v/>
      </c>
      <c r="Q2399" t="str">
        <f t="shared" ca="1" si="443"/>
        <v>cu</v>
      </c>
      <c r="R2399" t="s">
        <v>81</v>
      </c>
      <c r="S2399" t="s">
        <v>147</v>
      </c>
      <c r="T2399">
        <v>3225</v>
      </c>
      <c r="U2399" t="str">
        <f t="shared" ca="1" si="448"/>
        <v>cu</v>
      </c>
      <c r="V2399" t="str">
        <f t="shared" si="450"/>
        <v>GO</v>
      </c>
      <c r="W2399">
        <f t="shared" si="451"/>
        <v>6450</v>
      </c>
      <c r="X2399" t="str">
        <f t="shared" ca="1" si="452"/>
        <v>cu</v>
      </c>
      <c r="Y2399" t="str">
        <f t="shared" si="453"/>
        <v>GO</v>
      </c>
      <c r="Z2399">
        <f t="shared" si="454"/>
        <v>3225</v>
      </c>
    </row>
    <row r="2400" spans="1:26">
      <c r="A2400" t="str">
        <f t="shared" si="445"/>
        <v>rt8</v>
      </c>
      <c r="B2400" t="str">
        <f t="shared" si="446"/>
        <v>루틴8</v>
      </c>
      <c r="C2400">
        <v>127</v>
      </c>
      <c r="D2400">
        <v>75</v>
      </c>
      <c r="E2400">
        <f t="shared" ca="1" si="455"/>
        <v>5687</v>
      </c>
      <c r="F2400">
        <f ca="1">(60+SUMIF(OFFSET(N2400,-$C2400+1,0,$C2400),"EN",OFFSET(O2400,-$C2400+1,0,$C2400)))*SummonTypeTable!$Q$2</f>
        <v>2293.333333333333</v>
      </c>
      <c r="G2400" t="str">
        <f ca="1">IF(C2400=1,60*SummonTypeTable!$Q$2-OFFSET(F2400,0,-1),
IF(F2400&lt;&gt;OFFSET(F2400,-1,0),OFFSET(F2400,-1,0)-OFFSET(F2400,0,-1),""))</f>
        <v/>
      </c>
      <c r="H2400" t="str">
        <f ca="1">IF(C2400=1,60*SummonTypeTable!$Q$2/OFFSET(F2400,0,-1),
IF(F2400&lt;&gt;OFFSET(F2400,-1,0),OFFSET(F2400,-1,0)/OFFSET(F2400,0,-1),""))</f>
        <v/>
      </c>
      <c r="I2400">
        <f ca="1">(60+SUMIF(OFFSET(N2400,-$C2400+1,0,$C2400),"EN",OFFSET(O2400,-$C2400+1,0,$C2400))+SUMIF(OFFSET(S2400,-$C2400+1,0,$C2400),"EN",OFFSET(T2400,-$C2400+1,0,$C2400)))*SummonTypeTable!$Q$2</f>
        <v>2293.333333333333</v>
      </c>
      <c r="J2400" t="str">
        <f ca="1">IF(C2400=1,60*SummonTypeTable!$Q$2-OFFSET(I2400,0,-4),
IF(I2400&lt;&gt;OFFSET(I2400,-1,0),OFFSET(I2400,-1,0)-OFFSET(I2400,0,-4),""))</f>
        <v/>
      </c>
      <c r="K2400" t="str">
        <f ca="1">IF(C2400=1,60*SummonTypeTable!$Q$2/OFFSET(I2400,0,-4),
IF(I2400&lt;&gt;OFFSET(I2400,-1,0),OFFSET(I2400,-1,0)/OFFSET(I2400,0,-4),""))</f>
        <v/>
      </c>
      <c r="L2400" t="str">
        <f t="shared" ca="1" si="447"/>
        <v>it</v>
      </c>
      <c r="M2400" t="s">
        <v>139</v>
      </c>
      <c r="N2400" t="s">
        <v>138</v>
      </c>
      <c r="O2400">
        <v>2</v>
      </c>
      <c r="P2400" t="str">
        <f t="shared" si="449"/>
        <v/>
      </c>
      <c r="Q2400" t="str">
        <f t="shared" ca="1" si="443"/>
        <v>cu</v>
      </c>
      <c r="R2400" t="s">
        <v>81</v>
      </c>
      <c r="S2400" t="s">
        <v>147</v>
      </c>
      <c r="T2400">
        <v>3250</v>
      </c>
      <c r="U2400" t="str">
        <f t="shared" ca="1" si="448"/>
        <v>it</v>
      </c>
      <c r="V2400" t="str">
        <f t="shared" si="450"/>
        <v>Cash_sSpellGacha</v>
      </c>
      <c r="W2400">
        <f t="shared" si="451"/>
        <v>2</v>
      </c>
      <c r="X2400" t="str">
        <f t="shared" ca="1" si="452"/>
        <v>cu</v>
      </c>
      <c r="Y2400" t="str">
        <f t="shared" si="453"/>
        <v>GO</v>
      </c>
      <c r="Z2400">
        <f t="shared" si="454"/>
        <v>3250</v>
      </c>
    </row>
    <row r="2401" spans="1:26">
      <c r="A2401" t="str">
        <f t="shared" si="445"/>
        <v>rt8</v>
      </c>
      <c r="B2401" t="str">
        <f t="shared" si="446"/>
        <v>루틴8</v>
      </c>
      <c r="C2401">
        <v>128</v>
      </c>
      <c r="D2401">
        <v>91</v>
      </c>
      <c r="E2401">
        <f t="shared" ca="1" si="455"/>
        <v>5778</v>
      </c>
      <c r="F2401">
        <f ca="1">(60+SUMIF(OFFSET(N2401,-$C2401+1,0,$C2401),"EN",OFFSET(O2401,-$C2401+1,0,$C2401)))*SummonTypeTable!$Q$2</f>
        <v>2293.333333333333</v>
      </c>
      <c r="G2401" t="str">
        <f ca="1">IF(C2401=1,60*SummonTypeTable!$Q$2-OFFSET(F2401,0,-1),
IF(F2401&lt;&gt;OFFSET(F2401,-1,0),OFFSET(F2401,-1,0)-OFFSET(F2401,0,-1),""))</f>
        <v/>
      </c>
      <c r="H2401" t="str">
        <f ca="1">IF(C2401=1,60*SummonTypeTable!$Q$2/OFFSET(F2401,0,-1),
IF(F2401&lt;&gt;OFFSET(F2401,-1,0),OFFSET(F2401,-1,0)/OFFSET(F2401,0,-1),""))</f>
        <v/>
      </c>
      <c r="I2401">
        <f ca="1">(60+SUMIF(OFFSET(N2401,-$C2401+1,0,$C2401),"EN",OFFSET(O2401,-$C2401+1,0,$C2401))+SUMIF(OFFSET(S2401,-$C2401+1,0,$C2401),"EN",OFFSET(T2401,-$C2401+1,0,$C2401)))*SummonTypeTable!$Q$2</f>
        <v>2293.333333333333</v>
      </c>
      <c r="J2401" t="str">
        <f ca="1">IF(C2401=1,60*SummonTypeTable!$Q$2-OFFSET(I2401,0,-4),
IF(I2401&lt;&gt;OFFSET(I2401,-1,0),OFFSET(I2401,-1,0)-OFFSET(I2401,0,-4),""))</f>
        <v/>
      </c>
      <c r="K2401" t="str">
        <f ca="1">IF(C2401=1,60*SummonTypeTable!$Q$2/OFFSET(I2401,0,-4),
IF(I2401&lt;&gt;OFFSET(I2401,-1,0),OFFSET(I2401,-1,0)/OFFSET(I2401,0,-4),""))</f>
        <v/>
      </c>
      <c r="L2401" t="str">
        <f t="shared" ca="1" si="447"/>
        <v>cu</v>
      </c>
      <c r="M2401" t="s">
        <v>81</v>
      </c>
      <c r="N2401" t="s">
        <v>147</v>
      </c>
      <c r="O2401">
        <v>6550</v>
      </c>
      <c r="P2401" t="str">
        <f t="shared" si="449"/>
        <v/>
      </c>
      <c r="Q2401" t="str">
        <f t="shared" ca="1" si="443"/>
        <v>cu</v>
      </c>
      <c r="R2401" t="s">
        <v>81</v>
      </c>
      <c r="S2401" t="s">
        <v>147</v>
      </c>
      <c r="T2401">
        <v>3275</v>
      </c>
      <c r="U2401" t="str">
        <f t="shared" ca="1" si="448"/>
        <v>cu</v>
      </c>
      <c r="V2401" t="str">
        <f t="shared" si="450"/>
        <v>GO</v>
      </c>
      <c r="W2401">
        <f t="shared" si="451"/>
        <v>6550</v>
      </c>
      <c r="X2401" t="str">
        <f t="shared" ca="1" si="452"/>
        <v>cu</v>
      </c>
      <c r="Y2401" t="str">
        <f t="shared" si="453"/>
        <v>GO</v>
      </c>
      <c r="Z2401">
        <f t="shared" si="454"/>
        <v>3275</v>
      </c>
    </row>
    <row r="2402" spans="1:26">
      <c r="A2402" t="str">
        <f t="shared" si="445"/>
        <v>rt8</v>
      </c>
      <c r="B2402" t="str">
        <f t="shared" si="446"/>
        <v>루틴8</v>
      </c>
      <c r="C2402">
        <v>129</v>
      </c>
      <c r="D2402">
        <v>102</v>
      </c>
      <c r="E2402">
        <f t="shared" ca="1" si="455"/>
        <v>5880</v>
      </c>
      <c r="F2402">
        <f ca="1">(60+SUMIF(OFFSET(N2402,-$C2402+1,0,$C2402),"EN",OFFSET(O2402,-$C2402+1,0,$C2402)))*SummonTypeTable!$Q$2</f>
        <v>2293.333333333333</v>
      </c>
      <c r="G2402" t="str">
        <f ca="1">IF(C2402=1,60*SummonTypeTable!$Q$2-OFFSET(F2402,0,-1),
IF(F2402&lt;&gt;OFFSET(F2402,-1,0),OFFSET(F2402,-1,0)-OFFSET(F2402,0,-1),""))</f>
        <v/>
      </c>
      <c r="H2402" t="str">
        <f ca="1">IF(C2402=1,60*SummonTypeTable!$Q$2/OFFSET(F2402,0,-1),
IF(F2402&lt;&gt;OFFSET(F2402,-1,0),OFFSET(F2402,-1,0)/OFFSET(F2402,0,-1),""))</f>
        <v/>
      </c>
      <c r="I2402">
        <f ca="1">(60+SUMIF(OFFSET(N2402,-$C2402+1,0,$C2402),"EN",OFFSET(O2402,-$C2402+1,0,$C2402))+SUMIF(OFFSET(S2402,-$C2402+1,0,$C2402),"EN",OFFSET(T2402,-$C2402+1,0,$C2402)))*SummonTypeTable!$Q$2</f>
        <v>2293.333333333333</v>
      </c>
      <c r="J2402" t="str">
        <f ca="1">IF(C2402=1,60*SummonTypeTable!$Q$2-OFFSET(I2402,0,-4),
IF(I2402&lt;&gt;OFFSET(I2402,-1,0),OFFSET(I2402,-1,0)-OFFSET(I2402,0,-4),""))</f>
        <v/>
      </c>
      <c r="K2402" t="str">
        <f ca="1">IF(C2402=1,60*SummonTypeTable!$Q$2/OFFSET(I2402,0,-4),
IF(I2402&lt;&gt;OFFSET(I2402,-1,0),OFFSET(I2402,-1,0)/OFFSET(I2402,0,-4),""))</f>
        <v/>
      </c>
      <c r="L2402" t="str">
        <f t="shared" ca="1" si="447"/>
        <v>it</v>
      </c>
      <c r="M2402" t="s">
        <v>139</v>
      </c>
      <c r="N2402" t="s">
        <v>158</v>
      </c>
      <c r="O2402">
        <v>2</v>
      </c>
      <c r="P2402" t="str">
        <f t="shared" si="449"/>
        <v/>
      </c>
      <c r="Q2402" t="str">
        <f t="shared" ca="1" si="443"/>
        <v>cu</v>
      </c>
      <c r="R2402" t="s">
        <v>81</v>
      </c>
      <c r="S2402" t="s">
        <v>147</v>
      </c>
      <c r="T2402">
        <v>3300</v>
      </c>
      <c r="U2402" t="str">
        <f t="shared" ca="1" si="448"/>
        <v>it</v>
      </c>
      <c r="V2402" t="str">
        <f t="shared" si="450"/>
        <v>Cash_sEquipGacha</v>
      </c>
      <c r="W2402">
        <f t="shared" si="451"/>
        <v>2</v>
      </c>
      <c r="X2402" t="str">
        <f t="shared" ca="1" si="452"/>
        <v>cu</v>
      </c>
      <c r="Y2402" t="str">
        <f t="shared" si="453"/>
        <v>GO</v>
      </c>
      <c r="Z2402">
        <f t="shared" si="454"/>
        <v>3300</v>
      </c>
    </row>
    <row r="2403" spans="1:26">
      <c r="A2403" t="str">
        <f t="shared" ref="A2403:A2466" si="456">A2402</f>
        <v>rt8</v>
      </c>
      <c r="B2403" t="str">
        <f t="shared" ref="B2403:B2466" si="457">B2402</f>
        <v>루틴8</v>
      </c>
      <c r="C2403">
        <v>130</v>
      </c>
      <c r="D2403">
        <v>68</v>
      </c>
      <c r="E2403">
        <f t="shared" ca="1" si="455"/>
        <v>5948</v>
      </c>
      <c r="F2403">
        <f ca="1">(60+SUMIF(OFFSET(N2403,-$C2403+1,0,$C2403),"EN",OFFSET(O2403,-$C2403+1,0,$C2403)))*SummonTypeTable!$Q$2</f>
        <v>2453.333333333333</v>
      </c>
      <c r="G2403">
        <f ca="1">IF(C2403=1,60*SummonTypeTable!$Q$2-OFFSET(F2403,0,-1),
IF(F2403&lt;&gt;OFFSET(F2403,-1,0),OFFSET(F2403,-1,0)-OFFSET(F2403,0,-1),""))</f>
        <v>-3654.666666666667</v>
      </c>
      <c r="H2403">
        <f ca="1">IF(C2403=1,60*SummonTypeTable!$Q$2/OFFSET(F2403,0,-1),
IF(F2403&lt;&gt;OFFSET(F2403,-1,0),OFFSET(F2403,-1,0)/OFFSET(F2403,0,-1),""))</f>
        <v>0.38556377493835459</v>
      </c>
      <c r="I2403">
        <f ca="1">(60+SUMIF(OFFSET(N2403,-$C2403+1,0,$C2403),"EN",OFFSET(O2403,-$C2403+1,0,$C2403))+SUMIF(OFFSET(S2403,-$C2403+1,0,$C2403),"EN",OFFSET(T2403,-$C2403+1,0,$C2403)))*SummonTypeTable!$Q$2</f>
        <v>2453.333333333333</v>
      </c>
      <c r="J2403">
        <f ca="1">IF(C2403=1,60*SummonTypeTable!$Q$2-OFFSET(I2403,0,-4),
IF(I2403&lt;&gt;OFFSET(I2403,-1,0),OFFSET(I2403,-1,0)-OFFSET(I2403,0,-4),""))</f>
        <v>-3654.666666666667</v>
      </c>
      <c r="K2403">
        <f ca="1">IF(C2403=1,60*SummonTypeTable!$Q$2/OFFSET(I2403,0,-4),
IF(I2403&lt;&gt;OFFSET(I2403,-1,0),OFFSET(I2403,-1,0)/OFFSET(I2403,0,-4),""))</f>
        <v>0.38556377493835459</v>
      </c>
      <c r="L2403" t="str">
        <f t="shared" ca="1" si="447"/>
        <v>cu</v>
      </c>
      <c r="M2403" t="s">
        <v>81</v>
      </c>
      <c r="N2403" t="s">
        <v>146</v>
      </c>
      <c r="O2403">
        <v>240</v>
      </c>
      <c r="P2403" t="str">
        <f t="shared" si="449"/>
        <v>에너지너무많음</v>
      </c>
      <c r="Q2403" t="str">
        <f t="shared" ca="1" si="443"/>
        <v>cu</v>
      </c>
      <c r="R2403" t="s">
        <v>81</v>
      </c>
      <c r="S2403" t="s">
        <v>147</v>
      </c>
      <c r="T2403">
        <v>3325</v>
      </c>
      <c r="U2403" t="str">
        <f t="shared" ca="1" si="448"/>
        <v>cu</v>
      </c>
      <c r="V2403" t="str">
        <f t="shared" si="450"/>
        <v>EN</v>
      </c>
      <c r="W2403">
        <f t="shared" si="451"/>
        <v>240</v>
      </c>
      <c r="X2403" t="str">
        <f t="shared" ca="1" si="452"/>
        <v>cu</v>
      </c>
      <c r="Y2403" t="str">
        <f t="shared" si="453"/>
        <v>GO</v>
      </c>
      <c r="Z2403">
        <f t="shared" si="454"/>
        <v>3325</v>
      </c>
    </row>
    <row r="2404" spans="1:26">
      <c r="A2404" t="str">
        <f t="shared" si="456"/>
        <v>rt8</v>
      </c>
      <c r="B2404" t="str">
        <f t="shared" si="457"/>
        <v>루틴8</v>
      </c>
      <c r="C2404">
        <v>131</v>
      </c>
      <c r="D2404">
        <v>55</v>
      </c>
      <c r="E2404">
        <f t="shared" ca="1" si="455"/>
        <v>6003</v>
      </c>
      <c r="F2404">
        <f ca="1">(60+SUMIF(OFFSET(N2404,-$C2404+1,0,$C2404),"EN",OFFSET(O2404,-$C2404+1,0,$C2404)))*SummonTypeTable!$Q$2</f>
        <v>2453.333333333333</v>
      </c>
      <c r="G2404" t="str">
        <f ca="1">IF(C2404=1,60*SummonTypeTable!$Q$2-OFFSET(F2404,0,-1),
IF(F2404&lt;&gt;OFFSET(F2404,-1,0),OFFSET(F2404,-1,0)-OFFSET(F2404,0,-1),""))</f>
        <v/>
      </c>
      <c r="H2404" t="str">
        <f ca="1">IF(C2404=1,60*SummonTypeTable!$Q$2/OFFSET(F2404,0,-1),
IF(F2404&lt;&gt;OFFSET(F2404,-1,0),OFFSET(F2404,-1,0)/OFFSET(F2404,0,-1),""))</f>
        <v/>
      </c>
      <c r="I2404">
        <f ca="1">(60+SUMIF(OFFSET(N2404,-$C2404+1,0,$C2404),"EN",OFFSET(O2404,-$C2404+1,0,$C2404))+SUMIF(OFFSET(S2404,-$C2404+1,0,$C2404),"EN",OFFSET(T2404,-$C2404+1,0,$C2404)))*SummonTypeTable!$Q$2</f>
        <v>2453.333333333333</v>
      </c>
      <c r="J2404" t="str">
        <f ca="1">IF(C2404=1,60*SummonTypeTable!$Q$2-OFFSET(I2404,0,-4),
IF(I2404&lt;&gt;OFFSET(I2404,-1,0),OFFSET(I2404,-1,0)-OFFSET(I2404,0,-4),""))</f>
        <v/>
      </c>
      <c r="K2404" t="str">
        <f ca="1">IF(C2404=1,60*SummonTypeTable!$Q$2/OFFSET(I2404,0,-4),
IF(I2404&lt;&gt;OFFSET(I2404,-1,0),OFFSET(I2404,-1,0)/OFFSET(I2404,0,-4),""))</f>
        <v/>
      </c>
      <c r="L2404" t="str">
        <f t="shared" ca="1" si="447"/>
        <v>cu</v>
      </c>
      <c r="M2404" t="s">
        <v>81</v>
      </c>
      <c r="N2404" t="s">
        <v>147</v>
      </c>
      <c r="O2404">
        <v>6700</v>
      </c>
      <c r="P2404" t="str">
        <f t="shared" si="449"/>
        <v/>
      </c>
      <c r="Q2404" t="str">
        <f t="shared" ca="1" si="443"/>
        <v>cu</v>
      </c>
      <c r="R2404" t="s">
        <v>81</v>
      </c>
      <c r="S2404" t="s">
        <v>147</v>
      </c>
      <c r="T2404">
        <v>3350</v>
      </c>
      <c r="U2404" t="str">
        <f t="shared" ca="1" si="448"/>
        <v>cu</v>
      </c>
      <c r="V2404" t="str">
        <f t="shared" si="450"/>
        <v>GO</v>
      </c>
      <c r="W2404">
        <f t="shared" si="451"/>
        <v>6700</v>
      </c>
      <c r="X2404" t="str">
        <f t="shared" ca="1" si="452"/>
        <v>cu</v>
      </c>
      <c r="Y2404" t="str">
        <f t="shared" si="453"/>
        <v>GO</v>
      </c>
      <c r="Z2404">
        <f t="shared" si="454"/>
        <v>3350</v>
      </c>
    </row>
    <row r="2405" spans="1:26">
      <c r="A2405" t="str">
        <f t="shared" si="456"/>
        <v>rt8</v>
      </c>
      <c r="B2405" t="str">
        <f t="shared" si="457"/>
        <v>루틴8</v>
      </c>
      <c r="C2405">
        <v>132</v>
      </c>
      <c r="D2405">
        <v>65</v>
      </c>
      <c r="E2405">
        <f t="shared" ca="1" si="455"/>
        <v>6068</v>
      </c>
      <c r="F2405">
        <f ca="1">(60+SUMIF(OFFSET(N2405,-$C2405+1,0,$C2405),"EN",OFFSET(O2405,-$C2405+1,0,$C2405)))*SummonTypeTable!$Q$2</f>
        <v>2453.333333333333</v>
      </c>
      <c r="G2405" t="str">
        <f ca="1">IF(C2405=1,60*SummonTypeTable!$Q$2-OFFSET(F2405,0,-1),
IF(F2405&lt;&gt;OFFSET(F2405,-1,0),OFFSET(F2405,-1,0)-OFFSET(F2405,0,-1),""))</f>
        <v/>
      </c>
      <c r="H2405" t="str">
        <f ca="1">IF(C2405=1,60*SummonTypeTable!$Q$2/OFFSET(F2405,0,-1),
IF(F2405&lt;&gt;OFFSET(F2405,-1,0),OFFSET(F2405,-1,0)/OFFSET(F2405,0,-1),""))</f>
        <v/>
      </c>
      <c r="I2405">
        <f ca="1">(60+SUMIF(OFFSET(N2405,-$C2405+1,0,$C2405),"EN",OFFSET(O2405,-$C2405+1,0,$C2405))+SUMIF(OFFSET(S2405,-$C2405+1,0,$C2405),"EN",OFFSET(T2405,-$C2405+1,0,$C2405)))*SummonTypeTable!$Q$2</f>
        <v>2453.333333333333</v>
      </c>
      <c r="J2405" t="str">
        <f ca="1">IF(C2405=1,60*SummonTypeTable!$Q$2-OFFSET(I2405,0,-4),
IF(I2405&lt;&gt;OFFSET(I2405,-1,0),OFFSET(I2405,-1,0)-OFFSET(I2405,0,-4),""))</f>
        <v/>
      </c>
      <c r="K2405" t="str">
        <f ca="1">IF(C2405=1,60*SummonTypeTable!$Q$2/OFFSET(I2405,0,-4),
IF(I2405&lt;&gt;OFFSET(I2405,-1,0),OFFSET(I2405,-1,0)/OFFSET(I2405,0,-4),""))</f>
        <v/>
      </c>
      <c r="L2405" t="str">
        <f t="shared" ca="1" si="447"/>
        <v>cu</v>
      </c>
      <c r="M2405" t="s">
        <v>81</v>
      </c>
      <c r="N2405" t="s">
        <v>147</v>
      </c>
      <c r="O2405">
        <v>6750</v>
      </c>
      <c r="P2405" t="str">
        <f t="shared" si="449"/>
        <v/>
      </c>
      <c r="Q2405" t="str">
        <f t="shared" ca="1" si="443"/>
        <v>cu</v>
      </c>
      <c r="R2405" t="s">
        <v>81</v>
      </c>
      <c r="S2405" t="s">
        <v>147</v>
      </c>
      <c r="T2405">
        <v>3375</v>
      </c>
      <c r="U2405" t="str">
        <f t="shared" ca="1" si="448"/>
        <v>cu</v>
      </c>
      <c r="V2405" t="str">
        <f t="shared" si="450"/>
        <v>GO</v>
      </c>
      <c r="W2405">
        <f t="shared" si="451"/>
        <v>6750</v>
      </c>
      <c r="X2405" t="str">
        <f t="shared" ca="1" si="452"/>
        <v>cu</v>
      </c>
      <c r="Y2405" t="str">
        <f t="shared" si="453"/>
        <v>GO</v>
      </c>
      <c r="Z2405">
        <f t="shared" si="454"/>
        <v>3375</v>
      </c>
    </row>
    <row r="2406" spans="1:26">
      <c r="A2406" t="str">
        <f t="shared" si="456"/>
        <v>rt8</v>
      </c>
      <c r="B2406" t="str">
        <f t="shared" si="457"/>
        <v>루틴8</v>
      </c>
      <c r="C2406">
        <v>133</v>
      </c>
      <c r="D2406">
        <v>73</v>
      </c>
      <c r="E2406">
        <f t="shared" ca="1" si="455"/>
        <v>6141</v>
      </c>
      <c r="F2406">
        <f ca="1">(60+SUMIF(OFFSET(N2406,-$C2406+1,0,$C2406),"EN",OFFSET(O2406,-$C2406+1,0,$C2406)))*SummonTypeTable!$Q$2</f>
        <v>2453.333333333333</v>
      </c>
      <c r="G2406" t="str">
        <f ca="1">IF(C2406=1,60*SummonTypeTable!$Q$2-OFFSET(F2406,0,-1),
IF(F2406&lt;&gt;OFFSET(F2406,-1,0),OFFSET(F2406,-1,0)-OFFSET(F2406,0,-1),""))</f>
        <v/>
      </c>
      <c r="H2406" t="str">
        <f ca="1">IF(C2406=1,60*SummonTypeTable!$Q$2/OFFSET(F2406,0,-1),
IF(F2406&lt;&gt;OFFSET(F2406,-1,0),OFFSET(F2406,-1,0)/OFFSET(F2406,0,-1),""))</f>
        <v/>
      </c>
      <c r="I2406">
        <f ca="1">(60+SUMIF(OFFSET(N2406,-$C2406+1,0,$C2406),"EN",OFFSET(O2406,-$C2406+1,0,$C2406))+SUMIF(OFFSET(S2406,-$C2406+1,0,$C2406),"EN",OFFSET(T2406,-$C2406+1,0,$C2406)))*SummonTypeTable!$Q$2</f>
        <v>2453.333333333333</v>
      </c>
      <c r="J2406" t="str">
        <f ca="1">IF(C2406=1,60*SummonTypeTable!$Q$2-OFFSET(I2406,0,-4),
IF(I2406&lt;&gt;OFFSET(I2406,-1,0),OFFSET(I2406,-1,0)-OFFSET(I2406,0,-4),""))</f>
        <v/>
      </c>
      <c r="K2406" t="str">
        <f ca="1">IF(C2406=1,60*SummonTypeTable!$Q$2/OFFSET(I2406,0,-4),
IF(I2406&lt;&gt;OFFSET(I2406,-1,0),OFFSET(I2406,-1,0)/OFFSET(I2406,0,-4),""))</f>
        <v/>
      </c>
      <c r="L2406" t="str">
        <f t="shared" ca="1" si="447"/>
        <v>it</v>
      </c>
      <c r="M2406" t="s">
        <v>139</v>
      </c>
      <c r="N2406" t="s">
        <v>138</v>
      </c>
      <c r="O2406">
        <v>2</v>
      </c>
      <c r="P2406" t="str">
        <f t="shared" si="449"/>
        <v/>
      </c>
      <c r="Q2406" t="str">
        <f t="shared" ca="1" si="443"/>
        <v>cu</v>
      </c>
      <c r="R2406" t="s">
        <v>81</v>
      </c>
      <c r="S2406" t="s">
        <v>147</v>
      </c>
      <c r="T2406">
        <v>3400</v>
      </c>
      <c r="U2406" t="str">
        <f t="shared" ca="1" si="448"/>
        <v>it</v>
      </c>
      <c r="V2406" t="str">
        <f t="shared" si="450"/>
        <v>Cash_sSpellGacha</v>
      </c>
      <c r="W2406">
        <f t="shared" si="451"/>
        <v>2</v>
      </c>
      <c r="X2406" t="str">
        <f t="shared" ca="1" si="452"/>
        <v>cu</v>
      </c>
      <c r="Y2406" t="str">
        <f t="shared" si="453"/>
        <v>GO</v>
      </c>
      <c r="Z2406">
        <f t="shared" si="454"/>
        <v>3400</v>
      </c>
    </row>
    <row r="2407" spans="1:26">
      <c r="A2407" t="str">
        <f t="shared" si="456"/>
        <v>rt8</v>
      </c>
      <c r="B2407" t="str">
        <f t="shared" si="457"/>
        <v>루틴8</v>
      </c>
      <c r="C2407">
        <v>134</v>
      </c>
      <c r="D2407">
        <v>85</v>
      </c>
      <c r="E2407">
        <f t="shared" ca="1" si="455"/>
        <v>6226</v>
      </c>
      <c r="F2407">
        <f ca="1">(60+SUMIF(OFFSET(N2407,-$C2407+1,0,$C2407),"EN",OFFSET(O2407,-$C2407+1,0,$C2407)))*SummonTypeTable!$Q$2</f>
        <v>2453.333333333333</v>
      </c>
      <c r="G2407" t="str">
        <f ca="1">IF(C2407=1,60*SummonTypeTable!$Q$2-OFFSET(F2407,0,-1),
IF(F2407&lt;&gt;OFFSET(F2407,-1,0),OFFSET(F2407,-1,0)-OFFSET(F2407,0,-1),""))</f>
        <v/>
      </c>
      <c r="H2407" t="str">
        <f ca="1">IF(C2407=1,60*SummonTypeTable!$Q$2/OFFSET(F2407,0,-1),
IF(F2407&lt;&gt;OFFSET(F2407,-1,0),OFFSET(F2407,-1,0)/OFFSET(F2407,0,-1),""))</f>
        <v/>
      </c>
      <c r="I2407">
        <f ca="1">(60+SUMIF(OFFSET(N2407,-$C2407+1,0,$C2407),"EN",OFFSET(O2407,-$C2407+1,0,$C2407))+SUMIF(OFFSET(S2407,-$C2407+1,0,$C2407),"EN",OFFSET(T2407,-$C2407+1,0,$C2407)))*SummonTypeTable!$Q$2</f>
        <v>2453.333333333333</v>
      </c>
      <c r="J2407" t="str">
        <f ca="1">IF(C2407=1,60*SummonTypeTable!$Q$2-OFFSET(I2407,0,-4),
IF(I2407&lt;&gt;OFFSET(I2407,-1,0),OFFSET(I2407,-1,0)-OFFSET(I2407,0,-4),""))</f>
        <v/>
      </c>
      <c r="K2407" t="str">
        <f ca="1">IF(C2407=1,60*SummonTypeTable!$Q$2/OFFSET(I2407,0,-4),
IF(I2407&lt;&gt;OFFSET(I2407,-1,0),OFFSET(I2407,-1,0)/OFFSET(I2407,0,-4),""))</f>
        <v/>
      </c>
      <c r="L2407" t="str">
        <f t="shared" ca="1" si="447"/>
        <v>it</v>
      </c>
      <c r="M2407" t="s">
        <v>139</v>
      </c>
      <c r="N2407" t="s">
        <v>158</v>
      </c>
      <c r="O2407">
        <v>1</v>
      </c>
      <c r="P2407" t="str">
        <f t="shared" si="449"/>
        <v/>
      </c>
      <c r="Q2407" t="str">
        <f t="shared" ca="1" si="443"/>
        <v>cu</v>
      </c>
      <c r="R2407" t="s">
        <v>81</v>
      </c>
      <c r="S2407" t="s">
        <v>147</v>
      </c>
      <c r="T2407">
        <v>3425</v>
      </c>
      <c r="U2407" t="str">
        <f t="shared" ca="1" si="448"/>
        <v>it</v>
      </c>
      <c r="V2407" t="str">
        <f t="shared" si="450"/>
        <v>Cash_sEquipGacha</v>
      </c>
      <c r="W2407">
        <f t="shared" si="451"/>
        <v>1</v>
      </c>
      <c r="X2407" t="str">
        <f t="shared" ca="1" si="452"/>
        <v>cu</v>
      </c>
      <c r="Y2407" t="str">
        <f t="shared" si="453"/>
        <v>GO</v>
      </c>
      <c r="Z2407">
        <f t="shared" si="454"/>
        <v>3425</v>
      </c>
    </row>
    <row r="2408" spans="1:26">
      <c r="A2408" t="str">
        <f t="shared" si="456"/>
        <v>rt8</v>
      </c>
      <c r="B2408" t="str">
        <f t="shared" si="457"/>
        <v>루틴8</v>
      </c>
      <c r="C2408">
        <v>135</v>
      </c>
      <c r="D2408">
        <v>87</v>
      </c>
      <c r="E2408">
        <f t="shared" ca="1" si="455"/>
        <v>6313</v>
      </c>
      <c r="F2408">
        <f ca="1">(60+SUMIF(OFFSET(N2408,-$C2408+1,0,$C2408),"EN",OFFSET(O2408,-$C2408+1,0,$C2408)))*SummonTypeTable!$Q$2</f>
        <v>2453.333333333333</v>
      </c>
      <c r="G2408" t="str">
        <f ca="1">IF(C2408=1,60*SummonTypeTable!$Q$2-OFFSET(F2408,0,-1),
IF(F2408&lt;&gt;OFFSET(F2408,-1,0),OFFSET(F2408,-1,0)-OFFSET(F2408,0,-1),""))</f>
        <v/>
      </c>
      <c r="H2408" t="str">
        <f ca="1">IF(C2408=1,60*SummonTypeTable!$Q$2/OFFSET(F2408,0,-1),
IF(F2408&lt;&gt;OFFSET(F2408,-1,0),OFFSET(F2408,-1,0)/OFFSET(F2408,0,-1),""))</f>
        <v/>
      </c>
      <c r="I2408">
        <f ca="1">(60+SUMIF(OFFSET(N2408,-$C2408+1,0,$C2408),"EN",OFFSET(O2408,-$C2408+1,0,$C2408))+SUMIF(OFFSET(S2408,-$C2408+1,0,$C2408),"EN",OFFSET(T2408,-$C2408+1,0,$C2408)))*SummonTypeTable!$Q$2</f>
        <v>2453.333333333333</v>
      </c>
      <c r="J2408" t="str">
        <f ca="1">IF(C2408=1,60*SummonTypeTable!$Q$2-OFFSET(I2408,0,-4),
IF(I2408&lt;&gt;OFFSET(I2408,-1,0),OFFSET(I2408,-1,0)-OFFSET(I2408,0,-4),""))</f>
        <v/>
      </c>
      <c r="K2408" t="str">
        <f ca="1">IF(C2408=1,60*SummonTypeTable!$Q$2/OFFSET(I2408,0,-4),
IF(I2408&lt;&gt;OFFSET(I2408,-1,0),OFFSET(I2408,-1,0)/OFFSET(I2408,0,-4),""))</f>
        <v/>
      </c>
      <c r="L2408" t="str">
        <f t="shared" ca="1" si="447"/>
        <v>cu</v>
      </c>
      <c r="M2408" t="s">
        <v>81</v>
      </c>
      <c r="N2408" t="s">
        <v>147</v>
      </c>
      <c r="O2408">
        <v>6900</v>
      </c>
      <c r="P2408" t="str">
        <f t="shared" si="449"/>
        <v/>
      </c>
      <c r="Q2408" t="str">
        <f t="shared" ca="1" si="443"/>
        <v>cu</v>
      </c>
      <c r="R2408" t="s">
        <v>81</v>
      </c>
      <c r="S2408" t="s">
        <v>147</v>
      </c>
      <c r="T2408">
        <v>3450</v>
      </c>
      <c r="U2408" t="str">
        <f t="shared" ca="1" si="448"/>
        <v>cu</v>
      </c>
      <c r="V2408" t="str">
        <f t="shared" si="450"/>
        <v>GO</v>
      </c>
      <c r="W2408">
        <f t="shared" si="451"/>
        <v>6900</v>
      </c>
      <c r="X2408" t="str">
        <f t="shared" ca="1" si="452"/>
        <v>cu</v>
      </c>
      <c r="Y2408" t="str">
        <f t="shared" si="453"/>
        <v>GO</v>
      </c>
      <c r="Z2408">
        <f t="shared" si="454"/>
        <v>3450</v>
      </c>
    </row>
    <row r="2409" spans="1:26">
      <c r="A2409" t="str">
        <f t="shared" si="456"/>
        <v>rt8</v>
      </c>
      <c r="B2409" t="str">
        <f t="shared" si="457"/>
        <v>루틴8</v>
      </c>
      <c r="C2409">
        <v>136</v>
      </c>
      <c r="D2409">
        <v>39</v>
      </c>
      <c r="E2409">
        <f t="shared" ca="1" si="455"/>
        <v>6352</v>
      </c>
      <c r="F2409">
        <f ca="1">(60+SUMIF(OFFSET(N2409,-$C2409+1,0,$C2409),"EN",OFFSET(O2409,-$C2409+1,0,$C2409)))*SummonTypeTable!$Q$2</f>
        <v>2626.6666666666665</v>
      </c>
      <c r="G2409">
        <f ca="1">IF(C2409=1,60*SummonTypeTable!$Q$2-OFFSET(F2409,0,-1),
IF(F2409&lt;&gt;OFFSET(F2409,-1,0),OFFSET(F2409,-1,0)-OFFSET(F2409,0,-1),""))</f>
        <v>-3898.666666666667</v>
      </c>
      <c r="H2409">
        <f ca="1">IF(C2409=1,60*SummonTypeTable!$Q$2/OFFSET(F2409,0,-1),
IF(F2409&lt;&gt;OFFSET(F2409,-1,0),OFFSET(F2409,-1,0)/OFFSET(F2409,0,-1),""))</f>
        <v>0.38623005877413935</v>
      </c>
      <c r="I2409">
        <f ca="1">(60+SUMIF(OFFSET(N2409,-$C2409+1,0,$C2409),"EN",OFFSET(O2409,-$C2409+1,0,$C2409))+SUMIF(OFFSET(S2409,-$C2409+1,0,$C2409),"EN",OFFSET(T2409,-$C2409+1,0,$C2409)))*SummonTypeTable!$Q$2</f>
        <v>2626.6666666666665</v>
      </c>
      <c r="J2409">
        <f ca="1">IF(C2409=1,60*SummonTypeTable!$Q$2-OFFSET(I2409,0,-4),
IF(I2409&lt;&gt;OFFSET(I2409,-1,0),OFFSET(I2409,-1,0)-OFFSET(I2409,0,-4),""))</f>
        <v>-3898.666666666667</v>
      </c>
      <c r="K2409">
        <f ca="1">IF(C2409=1,60*SummonTypeTable!$Q$2/OFFSET(I2409,0,-4),
IF(I2409&lt;&gt;OFFSET(I2409,-1,0),OFFSET(I2409,-1,0)/OFFSET(I2409,0,-4),""))</f>
        <v>0.38623005877413935</v>
      </c>
      <c r="L2409" t="str">
        <f t="shared" ca="1" si="447"/>
        <v>cu</v>
      </c>
      <c r="M2409" t="s">
        <v>81</v>
      </c>
      <c r="N2409" t="s">
        <v>146</v>
      </c>
      <c r="O2409">
        <v>260</v>
      </c>
      <c r="P2409" t="str">
        <f t="shared" si="449"/>
        <v>에너지너무많음</v>
      </c>
      <c r="Q2409" t="str">
        <f t="shared" ca="1" si="443"/>
        <v>cu</v>
      </c>
      <c r="R2409" t="s">
        <v>81</v>
      </c>
      <c r="S2409" t="s">
        <v>147</v>
      </c>
      <c r="T2409">
        <v>3475</v>
      </c>
      <c r="U2409" t="str">
        <f t="shared" ca="1" si="448"/>
        <v>cu</v>
      </c>
      <c r="V2409" t="str">
        <f t="shared" si="450"/>
        <v>EN</v>
      </c>
      <c r="W2409">
        <f t="shared" si="451"/>
        <v>260</v>
      </c>
      <c r="X2409" t="str">
        <f t="shared" ca="1" si="452"/>
        <v>cu</v>
      </c>
      <c r="Y2409" t="str">
        <f t="shared" si="453"/>
        <v>GO</v>
      </c>
      <c r="Z2409">
        <f t="shared" si="454"/>
        <v>3475</v>
      </c>
    </row>
    <row r="2410" spans="1:26">
      <c r="A2410" t="str">
        <f t="shared" si="456"/>
        <v>rt8</v>
      </c>
      <c r="B2410" t="str">
        <f t="shared" si="457"/>
        <v>루틴8</v>
      </c>
      <c r="C2410">
        <v>137</v>
      </c>
      <c r="D2410">
        <v>85</v>
      </c>
      <c r="E2410">
        <f t="shared" ca="1" si="455"/>
        <v>6437</v>
      </c>
      <c r="F2410">
        <f ca="1">(60+SUMIF(OFFSET(N2410,-$C2410+1,0,$C2410),"EN",OFFSET(O2410,-$C2410+1,0,$C2410)))*SummonTypeTable!$Q$2</f>
        <v>2626.6666666666665</v>
      </c>
      <c r="G2410" t="str">
        <f ca="1">IF(C2410=1,60*SummonTypeTable!$Q$2-OFFSET(F2410,0,-1),
IF(F2410&lt;&gt;OFFSET(F2410,-1,0),OFFSET(F2410,-1,0)-OFFSET(F2410,0,-1),""))</f>
        <v/>
      </c>
      <c r="H2410" t="str">
        <f ca="1">IF(C2410=1,60*SummonTypeTable!$Q$2/OFFSET(F2410,0,-1),
IF(F2410&lt;&gt;OFFSET(F2410,-1,0),OFFSET(F2410,-1,0)/OFFSET(F2410,0,-1),""))</f>
        <v/>
      </c>
      <c r="I2410">
        <f ca="1">(60+SUMIF(OFFSET(N2410,-$C2410+1,0,$C2410),"EN",OFFSET(O2410,-$C2410+1,0,$C2410))+SUMIF(OFFSET(S2410,-$C2410+1,0,$C2410),"EN",OFFSET(T2410,-$C2410+1,0,$C2410)))*SummonTypeTable!$Q$2</f>
        <v>2626.6666666666665</v>
      </c>
      <c r="J2410" t="str">
        <f ca="1">IF(C2410=1,60*SummonTypeTable!$Q$2-OFFSET(I2410,0,-4),
IF(I2410&lt;&gt;OFFSET(I2410,-1,0),OFFSET(I2410,-1,0)-OFFSET(I2410,0,-4),""))</f>
        <v/>
      </c>
      <c r="K2410" t="str">
        <f ca="1">IF(C2410=1,60*SummonTypeTable!$Q$2/OFFSET(I2410,0,-4),
IF(I2410&lt;&gt;OFFSET(I2410,-1,0),OFFSET(I2410,-1,0)/OFFSET(I2410,0,-4),""))</f>
        <v/>
      </c>
      <c r="L2410" t="str">
        <f t="shared" ca="1" si="447"/>
        <v>cu</v>
      </c>
      <c r="M2410" t="s">
        <v>81</v>
      </c>
      <c r="N2410" t="s">
        <v>147</v>
      </c>
      <c r="O2410">
        <v>7000</v>
      </c>
      <c r="P2410" t="str">
        <f t="shared" si="449"/>
        <v/>
      </c>
      <c r="Q2410" t="str">
        <f t="shared" ca="1" si="443"/>
        <v>cu</v>
      </c>
      <c r="R2410" t="s">
        <v>81</v>
      </c>
      <c r="S2410" t="s">
        <v>147</v>
      </c>
      <c r="T2410">
        <v>3500</v>
      </c>
      <c r="U2410" t="str">
        <f t="shared" ca="1" si="448"/>
        <v>cu</v>
      </c>
      <c r="V2410" t="str">
        <f t="shared" si="450"/>
        <v>GO</v>
      </c>
      <c r="W2410">
        <f t="shared" si="451"/>
        <v>7000</v>
      </c>
      <c r="X2410" t="str">
        <f t="shared" ca="1" si="452"/>
        <v>cu</v>
      </c>
      <c r="Y2410" t="str">
        <f t="shared" si="453"/>
        <v>GO</v>
      </c>
      <c r="Z2410">
        <f t="shared" si="454"/>
        <v>3500</v>
      </c>
    </row>
    <row r="2411" spans="1:26">
      <c r="A2411" t="str">
        <f t="shared" si="456"/>
        <v>rt8</v>
      </c>
      <c r="B2411" t="str">
        <f t="shared" si="457"/>
        <v>루틴8</v>
      </c>
      <c r="C2411">
        <v>138</v>
      </c>
      <c r="D2411">
        <v>123</v>
      </c>
      <c r="E2411">
        <f t="shared" ca="1" si="455"/>
        <v>6560</v>
      </c>
      <c r="F2411">
        <f ca="1">(60+SUMIF(OFFSET(N2411,-$C2411+1,0,$C2411),"EN",OFFSET(O2411,-$C2411+1,0,$C2411)))*SummonTypeTable!$Q$2</f>
        <v>2626.6666666666665</v>
      </c>
      <c r="G2411" t="str">
        <f ca="1">IF(C2411=1,60*SummonTypeTable!$Q$2-OFFSET(F2411,0,-1),
IF(F2411&lt;&gt;OFFSET(F2411,-1,0),OFFSET(F2411,-1,0)-OFFSET(F2411,0,-1),""))</f>
        <v/>
      </c>
      <c r="H2411" t="str">
        <f ca="1">IF(C2411=1,60*SummonTypeTable!$Q$2/OFFSET(F2411,0,-1),
IF(F2411&lt;&gt;OFFSET(F2411,-1,0),OFFSET(F2411,-1,0)/OFFSET(F2411,0,-1),""))</f>
        <v/>
      </c>
      <c r="I2411">
        <f ca="1">(60+SUMIF(OFFSET(N2411,-$C2411+1,0,$C2411),"EN",OFFSET(O2411,-$C2411+1,0,$C2411))+SUMIF(OFFSET(S2411,-$C2411+1,0,$C2411),"EN",OFFSET(T2411,-$C2411+1,0,$C2411)))*SummonTypeTable!$Q$2</f>
        <v>2626.6666666666665</v>
      </c>
      <c r="J2411" t="str">
        <f ca="1">IF(C2411=1,60*SummonTypeTable!$Q$2-OFFSET(I2411,0,-4),
IF(I2411&lt;&gt;OFFSET(I2411,-1,0),OFFSET(I2411,-1,0)-OFFSET(I2411,0,-4),""))</f>
        <v/>
      </c>
      <c r="K2411" t="str">
        <f ca="1">IF(C2411=1,60*SummonTypeTable!$Q$2/OFFSET(I2411,0,-4),
IF(I2411&lt;&gt;OFFSET(I2411,-1,0),OFFSET(I2411,-1,0)/OFFSET(I2411,0,-4),""))</f>
        <v/>
      </c>
      <c r="L2411" t="str">
        <f t="shared" ca="1" si="447"/>
        <v>it</v>
      </c>
      <c r="M2411" t="s">
        <v>139</v>
      </c>
      <c r="N2411" t="s">
        <v>138</v>
      </c>
      <c r="O2411">
        <v>10</v>
      </c>
      <c r="P2411" t="str">
        <f t="shared" si="449"/>
        <v/>
      </c>
      <c r="Q2411" t="str">
        <f t="shared" ca="1" si="443"/>
        <v>cu</v>
      </c>
      <c r="R2411" t="s">
        <v>81</v>
      </c>
      <c r="S2411" t="s">
        <v>147</v>
      </c>
      <c r="T2411">
        <v>3525</v>
      </c>
      <c r="U2411" t="str">
        <f t="shared" ca="1" si="448"/>
        <v>it</v>
      </c>
      <c r="V2411" t="str">
        <f t="shared" si="450"/>
        <v>Cash_sSpellGacha</v>
      </c>
      <c r="W2411">
        <f t="shared" si="451"/>
        <v>10</v>
      </c>
      <c r="X2411" t="str">
        <f t="shared" ca="1" si="452"/>
        <v>cu</v>
      </c>
      <c r="Y2411" t="str">
        <f t="shared" si="453"/>
        <v>GO</v>
      </c>
      <c r="Z2411">
        <f t="shared" si="454"/>
        <v>3525</v>
      </c>
    </row>
    <row r="2412" spans="1:26">
      <c r="A2412" t="str">
        <f t="shared" si="456"/>
        <v>rt8</v>
      </c>
      <c r="B2412" t="str">
        <f t="shared" si="457"/>
        <v>루틴8</v>
      </c>
      <c r="C2412">
        <v>139</v>
      </c>
      <c r="D2412">
        <v>119</v>
      </c>
      <c r="E2412">
        <f t="shared" ca="1" si="455"/>
        <v>6679</v>
      </c>
      <c r="F2412">
        <f ca="1">(60+SUMIF(OFFSET(N2412,-$C2412+1,0,$C2412),"EN",OFFSET(O2412,-$C2412+1,0,$C2412)))*SummonTypeTable!$Q$2</f>
        <v>2626.6666666666665</v>
      </c>
      <c r="G2412" t="str">
        <f ca="1">IF(C2412=1,60*SummonTypeTable!$Q$2-OFFSET(F2412,0,-1),
IF(F2412&lt;&gt;OFFSET(F2412,-1,0),OFFSET(F2412,-1,0)-OFFSET(F2412,0,-1),""))</f>
        <v/>
      </c>
      <c r="H2412" t="str">
        <f ca="1">IF(C2412=1,60*SummonTypeTable!$Q$2/OFFSET(F2412,0,-1),
IF(F2412&lt;&gt;OFFSET(F2412,-1,0),OFFSET(F2412,-1,0)/OFFSET(F2412,0,-1),""))</f>
        <v/>
      </c>
      <c r="I2412">
        <f ca="1">(60+SUMIF(OFFSET(N2412,-$C2412+1,0,$C2412),"EN",OFFSET(O2412,-$C2412+1,0,$C2412))+SUMIF(OFFSET(S2412,-$C2412+1,0,$C2412),"EN",OFFSET(T2412,-$C2412+1,0,$C2412)))*SummonTypeTable!$Q$2</f>
        <v>2626.6666666666665</v>
      </c>
      <c r="J2412" t="str">
        <f ca="1">IF(C2412=1,60*SummonTypeTable!$Q$2-OFFSET(I2412,0,-4),
IF(I2412&lt;&gt;OFFSET(I2412,-1,0),OFFSET(I2412,-1,0)-OFFSET(I2412,0,-4),""))</f>
        <v/>
      </c>
      <c r="K2412" t="str">
        <f ca="1">IF(C2412=1,60*SummonTypeTable!$Q$2/OFFSET(I2412,0,-4),
IF(I2412&lt;&gt;OFFSET(I2412,-1,0),OFFSET(I2412,-1,0)/OFFSET(I2412,0,-4),""))</f>
        <v/>
      </c>
      <c r="L2412" t="str">
        <f t="shared" ca="1" si="447"/>
        <v>cu</v>
      </c>
      <c r="M2412" t="s">
        <v>81</v>
      </c>
      <c r="N2412" t="s">
        <v>147</v>
      </c>
      <c r="O2412">
        <v>7100</v>
      </c>
      <c r="P2412" t="str">
        <f t="shared" si="449"/>
        <v/>
      </c>
      <c r="Q2412" t="str">
        <f t="shared" ca="1" si="443"/>
        <v>cu</v>
      </c>
      <c r="R2412" t="s">
        <v>81</v>
      </c>
      <c r="S2412" t="s">
        <v>147</v>
      </c>
      <c r="T2412">
        <v>3550</v>
      </c>
      <c r="U2412" t="str">
        <f t="shared" ca="1" si="448"/>
        <v>cu</v>
      </c>
      <c r="V2412" t="str">
        <f t="shared" si="450"/>
        <v>GO</v>
      </c>
      <c r="W2412">
        <f t="shared" si="451"/>
        <v>7100</v>
      </c>
      <c r="X2412" t="str">
        <f t="shared" ca="1" si="452"/>
        <v>cu</v>
      </c>
      <c r="Y2412" t="str">
        <f t="shared" si="453"/>
        <v>GO</v>
      </c>
      <c r="Z2412">
        <f t="shared" si="454"/>
        <v>3550</v>
      </c>
    </row>
    <row r="2413" spans="1:26">
      <c r="A2413" t="str">
        <f t="shared" si="456"/>
        <v>rt8</v>
      </c>
      <c r="B2413" t="str">
        <f t="shared" si="457"/>
        <v>루틴8</v>
      </c>
      <c r="C2413">
        <v>140</v>
      </c>
      <c r="D2413">
        <v>97</v>
      </c>
      <c r="E2413">
        <f t="shared" ca="1" si="455"/>
        <v>6776</v>
      </c>
      <c r="F2413">
        <f ca="1">(60+SUMIF(OFFSET(N2413,-$C2413+1,0,$C2413),"EN",OFFSET(O2413,-$C2413+1,0,$C2413)))*SummonTypeTable!$Q$2</f>
        <v>2626.6666666666665</v>
      </c>
      <c r="G2413" t="str">
        <f ca="1">IF(C2413=1,60*SummonTypeTable!$Q$2-OFFSET(F2413,0,-1),
IF(F2413&lt;&gt;OFFSET(F2413,-1,0),OFFSET(F2413,-1,0)-OFFSET(F2413,0,-1),""))</f>
        <v/>
      </c>
      <c r="H2413" t="str">
        <f ca="1">IF(C2413=1,60*SummonTypeTable!$Q$2/OFFSET(F2413,0,-1),
IF(F2413&lt;&gt;OFFSET(F2413,-1,0),OFFSET(F2413,-1,0)/OFFSET(F2413,0,-1),""))</f>
        <v/>
      </c>
      <c r="I2413">
        <f ca="1">(60+SUMIF(OFFSET(N2413,-$C2413+1,0,$C2413),"EN",OFFSET(O2413,-$C2413+1,0,$C2413))+SUMIF(OFFSET(S2413,-$C2413+1,0,$C2413),"EN",OFFSET(T2413,-$C2413+1,0,$C2413)))*SummonTypeTable!$Q$2</f>
        <v>2626.6666666666665</v>
      </c>
      <c r="J2413" t="str">
        <f ca="1">IF(C2413=1,60*SummonTypeTable!$Q$2-OFFSET(I2413,0,-4),
IF(I2413&lt;&gt;OFFSET(I2413,-1,0),OFFSET(I2413,-1,0)-OFFSET(I2413,0,-4),""))</f>
        <v/>
      </c>
      <c r="K2413" t="str">
        <f ca="1">IF(C2413=1,60*SummonTypeTable!$Q$2/OFFSET(I2413,0,-4),
IF(I2413&lt;&gt;OFFSET(I2413,-1,0),OFFSET(I2413,-1,0)/OFFSET(I2413,0,-4),""))</f>
        <v/>
      </c>
      <c r="L2413" t="str">
        <f t="shared" ca="1" si="447"/>
        <v>cu</v>
      </c>
      <c r="M2413" t="s">
        <v>81</v>
      </c>
      <c r="N2413" t="s">
        <v>153</v>
      </c>
      <c r="O2413">
        <v>24</v>
      </c>
      <c r="P2413" t="str">
        <f t="shared" si="449"/>
        <v/>
      </c>
      <c r="Q2413" t="str">
        <f t="shared" ca="1" si="443"/>
        <v>cu</v>
      </c>
      <c r="R2413" t="s">
        <v>81</v>
      </c>
      <c r="S2413" t="s">
        <v>153</v>
      </c>
      <c r="T2413">
        <v>8</v>
      </c>
      <c r="U2413" t="str">
        <f t="shared" ca="1" si="448"/>
        <v>cu</v>
      </c>
      <c r="V2413" t="str">
        <f t="shared" si="450"/>
        <v>DI</v>
      </c>
      <c r="W2413">
        <f t="shared" si="451"/>
        <v>24</v>
      </c>
      <c r="X2413" t="str">
        <f t="shared" ca="1" si="452"/>
        <v>cu</v>
      </c>
      <c r="Y2413" t="str">
        <f t="shared" si="453"/>
        <v>DI</v>
      </c>
      <c r="Z2413">
        <f t="shared" si="454"/>
        <v>8</v>
      </c>
    </row>
    <row r="2414" spans="1:26">
      <c r="A2414" t="str">
        <f t="shared" si="456"/>
        <v>rt8</v>
      </c>
      <c r="B2414" t="str">
        <f t="shared" si="457"/>
        <v>루틴8</v>
      </c>
      <c r="C2414">
        <v>141</v>
      </c>
      <c r="D2414">
        <v>42</v>
      </c>
      <c r="E2414">
        <f t="shared" ca="1" si="455"/>
        <v>6818</v>
      </c>
      <c r="F2414">
        <f ca="1">(60+SUMIF(OFFSET(N2414,-$C2414+1,0,$C2414),"EN",OFFSET(O2414,-$C2414+1,0,$C2414)))*SummonTypeTable!$Q$2</f>
        <v>2626.6666666666665</v>
      </c>
      <c r="G2414" t="str">
        <f ca="1">IF(C2414=1,60*SummonTypeTable!$Q$2-OFFSET(F2414,0,-1),
IF(F2414&lt;&gt;OFFSET(F2414,-1,0),OFFSET(F2414,-1,0)-OFFSET(F2414,0,-1),""))</f>
        <v/>
      </c>
      <c r="H2414" t="str">
        <f ca="1">IF(C2414=1,60*SummonTypeTable!$Q$2/OFFSET(F2414,0,-1),
IF(F2414&lt;&gt;OFFSET(F2414,-1,0),OFFSET(F2414,-1,0)/OFFSET(F2414,0,-1),""))</f>
        <v/>
      </c>
      <c r="I2414">
        <f ca="1">(60+SUMIF(OFFSET(N2414,-$C2414+1,0,$C2414),"EN",OFFSET(O2414,-$C2414+1,0,$C2414))+SUMIF(OFFSET(S2414,-$C2414+1,0,$C2414),"EN",OFFSET(T2414,-$C2414+1,0,$C2414)))*SummonTypeTable!$Q$2</f>
        <v>2626.6666666666665</v>
      </c>
      <c r="J2414" t="str">
        <f ca="1">IF(C2414=1,60*SummonTypeTable!$Q$2-OFFSET(I2414,0,-4),
IF(I2414&lt;&gt;OFFSET(I2414,-1,0),OFFSET(I2414,-1,0)-OFFSET(I2414,0,-4),""))</f>
        <v/>
      </c>
      <c r="K2414" t="str">
        <f ca="1">IF(C2414=1,60*SummonTypeTable!$Q$2/OFFSET(I2414,0,-4),
IF(I2414&lt;&gt;OFFSET(I2414,-1,0),OFFSET(I2414,-1,0)/OFFSET(I2414,0,-4),""))</f>
        <v/>
      </c>
      <c r="L2414" t="str">
        <f t="shared" ca="1" si="447"/>
        <v>it</v>
      </c>
      <c r="M2414" t="s">
        <v>139</v>
      </c>
      <c r="N2414" t="s">
        <v>140</v>
      </c>
      <c r="O2414">
        <v>1</v>
      </c>
      <c r="P2414" t="str">
        <f t="shared" si="449"/>
        <v/>
      </c>
      <c r="Q2414" t="str">
        <f t="shared" ref="Q2414:Q2477" ca="1" si="458">IF(ISBLANK(R2414),"",
VLOOKUP(R2414,OFFSET(INDIRECT("$A:$B"),0,MATCH(R$1&amp;"_Verify",INDIRECT("$1:$1"),0)-1),2,0)
)</f>
        <v>cu</v>
      </c>
      <c r="R2414" t="s">
        <v>81</v>
      </c>
      <c r="S2414" t="s">
        <v>147</v>
      </c>
      <c r="T2414">
        <v>3600</v>
      </c>
      <c r="U2414" t="str">
        <f t="shared" ca="1" si="448"/>
        <v>it</v>
      </c>
      <c r="V2414" t="str">
        <f t="shared" si="450"/>
        <v>Cash_sCharacterGacha</v>
      </c>
      <c r="W2414">
        <f t="shared" si="451"/>
        <v>1</v>
      </c>
      <c r="X2414" t="str">
        <f t="shared" ca="1" si="452"/>
        <v>cu</v>
      </c>
      <c r="Y2414" t="str">
        <f t="shared" si="453"/>
        <v>GO</v>
      </c>
      <c r="Z2414">
        <f t="shared" si="454"/>
        <v>3600</v>
      </c>
    </row>
    <row r="2415" spans="1:26">
      <c r="A2415" t="str">
        <f t="shared" si="456"/>
        <v>rt8</v>
      </c>
      <c r="B2415" t="str">
        <f t="shared" si="457"/>
        <v>루틴8</v>
      </c>
      <c r="C2415">
        <v>142</v>
      </c>
      <c r="D2415">
        <v>104</v>
      </c>
      <c r="E2415">
        <f t="shared" ca="1" si="455"/>
        <v>6922</v>
      </c>
      <c r="F2415">
        <f ca="1">(60+SUMIF(OFFSET(N2415,-$C2415+1,0,$C2415),"EN",OFFSET(O2415,-$C2415+1,0,$C2415)))*SummonTypeTable!$Q$2</f>
        <v>2626.6666666666665</v>
      </c>
      <c r="G2415" t="str">
        <f ca="1">IF(C2415=1,60*SummonTypeTable!$Q$2-OFFSET(F2415,0,-1),
IF(F2415&lt;&gt;OFFSET(F2415,-1,0),OFFSET(F2415,-1,0)-OFFSET(F2415,0,-1),""))</f>
        <v/>
      </c>
      <c r="H2415" t="str">
        <f ca="1">IF(C2415=1,60*SummonTypeTable!$Q$2/OFFSET(F2415,0,-1),
IF(F2415&lt;&gt;OFFSET(F2415,-1,0),OFFSET(F2415,-1,0)/OFFSET(F2415,0,-1),""))</f>
        <v/>
      </c>
      <c r="I2415">
        <f ca="1">(60+SUMIF(OFFSET(N2415,-$C2415+1,0,$C2415),"EN",OFFSET(O2415,-$C2415+1,0,$C2415))+SUMIF(OFFSET(S2415,-$C2415+1,0,$C2415),"EN",OFFSET(T2415,-$C2415+1,0,$C2415)))*SummonTypeTable!$Q$2</f>
        <v>2626.6666666666665</v>
      </c>
      <c r="J2415" t="str">
        <f ca="1">IF(C2415=1,60*SummonTypeTable!$Q$2-OFFSET(I2415,0,-4),
IF(I2415&lt;&gt;OFFSET(I2415,-1,0),OFFSET(I2415,-1,0)-OFFSET(I2415,0,-4),""))</f>
        <v/>
      </c>
      <c r="K2415" t="str">
        <f ca="1">IF(C2415=1,60*SummonTypeTable!$Q$2/OFFSET(I2415,0,-4),
IF(I2415&lt;&gt;OFFSET(I2415,-1,0),OFFSET(I2415,-1,0)/OFFSET(I2415,0,-4),""))</f>
        <v/>
      </c>
      <c r="L2415" t="str">
        <f t="shared" ca="1" si="447"/>
        <v>cu</v>
      </c>
      <c r="M2415" t="s">
        <v>81</v>
      </c>
      <c r="N2415" t="s">
        <v>147</v>
      </c>
      <c r="O2415">
        <v>7250</v>
      </c>
      <c r="P2415" t="str">
        <f t="shared" si="449"/>
        <v/>
      </c>
      <c r="Q2415" t="str">
        <f t="shared" ca="1" si="458"/>
        <v>cu</v>
      </c>
      <c r="R2415" t="s">
        <v>81</v>
      </c>
      <c r="S2415" t="s">
        <v>147</v>
      </c>
      <c r="T2415">
        <v>3625</v>
      </c>
      <c r="U2415" t="str">
        <f t="shared" ca="1" si="448"/>
        <v>cu</v>
      </c>
      <c r="V2415" t="str">
        <f t="shared" si="450"/>
        <v>GO</v>
      </c>
      <c r="W2415">
        <f t="shared" si="451"/>
        <v>7250</v>
      </c>
      <c r="X2415" t="str">
        <f t="shared" ca="1" si="452"/>
        <v>cu</v>
      </c>
      <c r="Y2415" t="str">
        <f t="shared" si="453"/>
        <v>GO</v>
      </c>
      <c r="Z2415">
        <f t="shared" si="454"/>
        <v>3625</v>
      </c>
    </row>
    <row r="2416" spans="1:26">
      <c r="A2416" t="str">
        <f t="shared" si="456"/>
        <v>rt8</v>
      </c>
      <c r="B2416" t="str">
        <f t="shared" si="457"/>
        <v>루틴8</v>
      </c>
      <c r="C2416">
        <v>143</v>
      </c>
      <c r="D2416">
        <v>298</v>
      </c>
      <c r="E2416">
        <f t="shared" ca="1" si="455"/>
        <v>7220</v>
      </c>
      <c r="F2416">
        <f ca="1">(60+SUMIF(OFFSET(N2416,-$C2416+1,0,$C2416),"EN",OFFSET(O2416,-$C2416+1,0,$C2416)))*SummonTypeTable!$Q$2</f>
        <v>2786.6666666666665</v>
      </c>
      <c r="G2416">
        <f ca="1">IF(C2416=1,60*SummonTypeTable!$Q$2-OFFSET(F2416,0,-1),
IF(F2416&lt;&gt;OFFSET(F2416,-1,0),OFFSET(F2416,-1,0)-OFFSET(F2416,0,-1),""))</f>
        <v>-4593.3333333333339</v>
      </c>
      <c r="H2416">
        <f ca="1">IF(C2416=1,60*SummonTypeTable!$Q$2/OFFSET(F2416,0,-1),
IF(F2416&lt;&gt;OFFSET(F2416,-1,0),OFFSET(F2416,-1,0)/OFFSET(F2416,0,-1),""))</f>
        <v>0.36380424746075712</v>
      </c>
      <c r="I2416">
        <f ca="1">(60+SUMIF(OFFSET(N2416,-$C2416+1,0,$C2416),"EN",OFFSET(O2416,-$C2416+1,0,$C2416))+SUMIF(OFFSET(S2416,-$C2416+1,0,$C2416),"EN",OFFSET(T2416,-$C2416+1,0,$C2416)))*SummonTypeTable!$Q$2</f>
        <v>2786.6666666666665</v>
      </c>
      <c r="J2416">
        <f ca="1">IF(C2416=1,60*SummonTypeTable!$Q$2-OFFSET(I2416,0,-4),
IF(I2416&lt;&gt;OFFSET(I2416,-1,0),OFFSET(I2416,-1,0)-OFFSET(I2416,0,-4),""))</f>
        <v>-4593.3333333333339</v>
      </c>
      <c r="K2416">
        <f ca="1">IF(C2416=1,60*SummonTypeTable!$Q$2/OFFSET(I2416,0,-4),
IF(I2416&lt;&gt;OFFSET(I2416,-1,0),OFFSET(I2416,-1,0)/OFFSET(I2416,0,-4),""))</f>
        <v>0.36380424746075712</v>
      </c>
      <c r="L2416" t="str">
        <f t="shared" ca="1" si="447"/>
        <v>cu</v>
      </c>
      <c r="M2416" t="s">
        <v>81</v>
      </c>
      <c r="N2416" t="s">
        <v>146</v>
      </c>
      <c r="O2416">
        <v>240</v>
      </c>
      <c r="P2416" t="str">
        <f t="shared" si="449"/>
        <v>에너지너무많음</v>
      </c>
      <c r="Q2416" t="str">
        <f t="shared" ca="1" si="458"/>
        <v>cu</v>
      </c>
      <c r="R2416" t="s">
        <v>81</v>
      </c>
      <c r="S2416" t="s">
        <v>147</v>
      </c>
      <c r="T2416">
        <v>3650</v>
      </c>
      <c r="U2416" t="str">
        <f t="shared" ca="1" si="448"/>
        <v>cu</v>
      </c>
      <c r="V2416" t="str">
        <f t="shared" si="450"/>
        <v>EN</v>
      </c>
      <c r="W2416">
        <f t="shared" si="451"/>
        <v>240</v>
      </c>
      <c r="X2416" t="str">
        <f t="shared" ca="1" si="452"/>
        <v>cu</v>
      </c>
      <c r="Y2416" t="str">
        <f t="shared" si="453"/>
        <v>GO</v>
      </c>
      <c r="Z2416">
        <f t="shared" si="454"/>
        <v>3650</v>
      </c>
    </row>
    <row r="2417" spans="1:26">
      <c r="A2417" t="str">
        <f t="shared" si="456"/>
        <v>rt8</v>
      </c>
      <c r="B2417" t="str">
        <f t="shared" si="457"/>
        <v>루틴8</v>
      </c>
      <c r="C2417">
        <v>144</v>
      </c>
      <c r="D2417">
        <v>92</v>
      </c>
      <c r="E2417">
        <f t="shared" ca="1" si="455"/>
        <v>7312</v>
      </c>
      <c r="F2417">
        <f ca="1">(60+SUMIF(OFFSET(N2417,-$C2417+1,0,$C2417),"EN",OFFSET(O2417,-$C2417+1,0,$C2417)))*SummonTypeTable!$Q$2</f>
        <v>2786.6666666666665</v>
      </c>
      <c r="G2417" t="str">
        <f ca="1">IF(C2417=1,60*SummonTypeTable!$Q$2-OFFSET(F2417,0,-1),
IF(F2417&lt;&gt;OFFSET(F2417,-1,0),OFFSET(F2417,-1,0)-OFFSET(F2417,0,-1),""))</f>
        <v/>
      </c>
      <c r="H2417" t="str">
        <f ca="1">IF(C2417=1,60*SummonTypeTable!$Q$2/OFFSET(F2417,0,-1),
IF(F2417&lt;&gt;OFFSET(F2417,-1,0),OFFSET(F2417,-1,0)/OFFSET(F2417,0,-1),""))</f>
        <v/>
      </c>
      <c r="I2417">
        <f ca="1">(60+SUMIF(OFFSET(N2417,-$C2417+1,0,$C2417),"EN",OFFSET(O2417,-$C2417+1,0,$C2417))+SUMIF(OFFSET(S2417,-$C2417+1,0,$C2417),"EN",OFFSET(T2417,-$C2417+1,0,$C2417)))*SummonTypeTable!$Q$2</f>
        <v>2786.6666666666665</v>
      </c>
      <c r="J2417" t="str">
        <f ca="1">IF(C2417=1,60*SummonTypeTable!$Q$2-OFFSET(I2417,0,-4),
IF(I2417&lt;&gt;OFFSET(I2417,-1,0),OFFSET(I2417,-1,0)-OFFSET(I2417,0,-4),""))</f>
        <v/>
      </c>
      <c r="K2417" t="str">
        <f ca="1">IF(C2417=1,60*SummonTypeTable!$Q$2/OFFSET(I2417,0,-4),
IF(I2417&lt;&gt;OFFSET(I2417,-1,0),OFFSET(I2417,-1,0)/OFFSET(I2417,0,-4),""))</f>
        <v/>
      </c>
      <c r="L2417" t="str">
        <f t="shared" ca="1" si="447"/>
        <v>it</v>
      </c>
      <c r="M2417" t="s">
        <v>139</v>
      </c>
      <c r="N2417" t="s">
        <v>158</v>
      </c>
      <c r="O2417">
        <v>1</v>
      </c>
      <c r="P2417" t="str">
        <f t="shared" si="449"/>
        <v/>
      </c>
      <c r="Q2417" t="str">
        <f t="shared" ca="1" si="458"/>
        <v>cu</v>
      </c>
      <c r="R2417" t="s">
        <v>81</v>
      </c>
      <c r="S2417" t="s">
        <v>147</v>
      </c>
      <c r="T2417">
        <v>3675</v>
      </c>
      <c r="U2417" t="str">
        <f t="shared" ca="1" si="448"/>
        <v>it</v>
      </c>
      <c r="V2417" t="str">
        <f t="shared" si="450"/>
        <v>Cash_sEquipGacha</v>
      </c>
      <c r="W2417">
        <f t="shared" si="451"/>
        <v>1</v>
      </c>
      <c r="X2417" t="str">
        <f t="shared" ca="1" si="452"/>
        <v>cu</v>
      </c>
      <c r="Y2417" t="str">
        <f t="shared" si="453"/>
        <v>GO</v>
      </c>
      <c r="Z2417">
        <f t="shared" si="454"/>
        <v>3675</v>
      </c>
    </row>
    <row r="2418" spans="1:26">
      <c r="A2418" t="str">
        <f t="shared" si="456"/>
        <v>rt8</v>
      </c>
      <c r="B2418" t="str">
        <f t="shared" si="457"/>
        <v>루틴8</v>
      </c>
      <c r="C2418">
        <v>145</v>
      </c>
      <c r="D2418">
        <v>175</v>
      </c>
      <c r="E2418">
        <f t="shared" ca="1" si="455"/>
        <v>7487</v>
      </c>
      <c r="F2418">
        <f ca="1">(60+SUMIF(OFFSET(N2418,-$C2418+1,0,$C2418),"EN",OFFSET(O2418,-$C2418+1,0,$C2418)))*SummonTypeTable!$Q$2</f>
        <v>2786.6666666666665</v>
      </c>
      <c r="G2418" t="str">
        <f ca="1">IF(C2418=1,60*SummonTypeTable!$Q$2-OFFSET(F2418,0,-1),
IF(F2418&lt;&gt;OFFSET(F2418,-1,0),OFFSET(F2418,-1,0)-OFFSET(F2418,0,-1),""))</f>
        <v/>
      </c>
      <c r="H2418" t="str">
        <f ca="1">IF(C2418=1,60*SummonTypeTable!$Q$2/OFFSET(F2418,0,-1),
IF(F2418&lt;&gt;OFFSET(F2418,-1,0),OFFSET(F2418,-1,0)/OFFSET(F2418,0,-1),""))</f>
        <v/>
      </c>
      <c r="I2418">
        <f ca="1">(60+SUMIF(OFFSET(N2418,-$C2418+1,0,$C2418),"EN",OFFSET(O2418,-$C2418+1,0,$C2418))+SUMIF(OFFSET(S2418,-$C2418+1,0,$C2418),"EN",OFFSET(T2418,-$C2418+1,0,$C2418)))*SummonTypeTable!$Q$2</f>
        <v>2786.6666666666665</v>
      </c>
      <c r="J2418" t="str">
        <f ca="1">IF(C2418=1,60*SummonTypeTable!$Q$2-OFFSET(I2418,0,-4),
IF(I2418&lt;&gt;OFFSET(I2418,-1,0),OFFSET(I2418,-1,0)-OFFSET(I2418,0,-4),""))</f>
        <v/>
      </c>
      <c r="K2418" t="str">
        <f ca="1">IF(C2418=1,60*SummonTypeTable!$Q$2/OFFSET(I2418,0,-4),
IF(I2418&lt;&gt;OFFSET(I2418,-1,0),OFFSET(I2418,-1,0)/OFFSET(I2418,0,-4),""))</f>
        <v/>
      </c>
      <c r="L2418" t="str">
        <f t="shared" ca="1" si="447"/>
        <v>cu</v>
      </c>
      <c r="M2418" t="s">
        <v>81</v>
      </c>
      <c r="N2418" t="s">
        <v>147</v>
      </c>
      <c r="O2418">
        <v>7400</v>
      </c>
      <c r="P2418" t="str">
        <f t="shared" si="449"/>
        <v/>
      </c>
      <c r="Q2418" t="str">
        <f t="shared" ca="1" si="458"/>
        <v>cu</v>
      </c>
      <c r="R2418" t="s">
        <v>81</v>
      </c>
      <c r="S2418" t="s">
        <v>147</v>
      </c>
      <c r="T2418">
        <v>3700</v>
      </c>
      <c r="U2418" t="str">
        <f t="shared" ca="1" si="448"/>
        <v>cu</v>
      </c>
      <c r="V2418" t="str">
        <f t="shared" si="450"/>
        <v>GO</v>
      </c>
      <c r="W2418">
        <f t="shared" si="451"/>
        <v>7400</v>
      </c>
      <c r="X2418" t="str">
        <f t="shared" ca="1" si="452"/>
        <v>cu</v>
      </c>
      <c r="Y2418" t="str">
        <f t="shared" si="453"/>
        <v>GO</v>
      </c>
      <c r="Z2418">
        <f t="shared" si="454"/>
        <v>3700</v>
      </c>
    </row>
    <row r="2419" spans="1:26">
      <c r="A2419" t="str">
        <f t="shared" si="456"/>
        <v>rt8</v>
      </c>
      <c r="B2419" t="str">
        <f t="shared" si="457"/>
        <v>루틴8</v>
      </c>
      <c r="C2419">
        <v>146</v>
      </c>
      <c r="D2419">
        <v>197</v>
      </c>
      <c r="E2419">
        <f t="shared" ca="1" si="455"/>
        <v>7684</v>
      </c>
      <c r="F2419">
        <f ca="1">(60+SUMIF(OFFSET(N2419,-$C2419+1,0,$C2419),"EN",OFFSET(O2419,-$C2419+1,0,$C2419)))*SummonTypeTable!$Q$2</f>
        <v>2963.333333333333</v>
      </c>
      <c r="G2419">
        <f ca="1">IF(C2419=1,60*SummonTypeTable!$Q$2-OFFSET(F2419,0,-1),
IF(F2419&lt;&gt;OFFSET(F2419,-1,0),OFFSET(F2419,-1,0)-OFFSET(F2419,0,-1),""))</f>
        <v>-4897.3333333333339</v>
      </c>
      <c r="H2419">
        <f ca="1">IF(C2419=1,60*SummonTypeTable!$Q$2/OFFSET(F2419,0,-1),
IF(F2419&lt;&gt;OFFSET(F2419,-1,0),OFFSET(F2419,-1,0)/OFFSET(F2419,0,-1),""))</f>
        <v>0.36265833767135169</v>
      </c>
      <c r="I2419">
        <f ca="1">(60+SUMIF(OFFSET(N2419,-$C2419+1,0,$C2419),"EN",OFFSET(O2419,-$C2419+1,0,$C2419))+SUMIF(OFFSET(S2419,-$C2419+1,0,$C2419),"EN",OFFSET(T2419,-$C2419+1,0,$C2419)))*SummonTypeTable!$Q$2</f>
        <v>2963.333333333333</v>
      </c>
      <c r="J2419">
        <f ca="1">IF(C2419=1,60*SummonTypeTable!$Q$2-OFFSET(I2419,0,-4),
IF(I2419&lt;&gt;OFFSET(I2419,-1,0),OFFSET(I2419,-1,0)-OFFSET(I2419,0,-4),""))</f>
        <v>-4897.3333333333339</v>
      </c>
      <c r="K2419">
        <f ca="1">IF(C2419=1,60*SummonTypeTable!$Q$2/OFFSET(I2419,0,-4),
IF(I2419&lt;&gt;OFFSET(I2419,-1,0),OFFSET(I2419,-1,0)/OFFSET(I2419,0,-4),""))</f>
        <v>0.36265833767135169</v>
      </c>
      <c r="L2419" t="str">
        <f t="shared" ca="1" si="447"/>
        <v>cu</v>
      </c>
      <c r="M2419" t="s">
        <v>81</v>
      </c>
      <c r="N2419" t="s">
        <v>146</v>
      </c>
      <c r="O2419">
        <v>265</v>
      </c>
      <c r="P2419" t="str">
        <f t="shared" si="449"/>
        <v>에너지너무많음</v>
      </c>
      <c r="Q2419" t="str">
        <f t="shared" ca="1" si="458"/>
        <v>cu</v>
      </c>
      <c r="R2419" t="s">
        <v>81</v>
      </c>
      <c r="S2419" t="s">
        <v>147</v>
      </c>
      <c r="T2419">
        <v>3725</v>
      </c>
      <c r="U2419" t="str">
        <f t="shared" ca="1" si="448"/>
        <v>cu</v>
      </c>
      <c r="V2419" t="str">
        <f t="shared" si="450"/>
        <v>EN</v>
      </c>
      <c r="W2419">
        <f t="shared" si="451"/>
        <v>265</v>
      </c>
      <c r="X2419" t="str">
        <f t="shared" ca="1" si="452"/>
        <v>cu</v>
      </c>
      <c r="Y2419" t="str">
        <f t="shared" si="453"/>
        <v>GO</v>
      </c>
      <c r="Z2419">
        <f t="shared" si="454"/>
        <v>3725</v>
      </c>
    </row>
    <row r="2420" spans="1:26">
      <c r="A2420" t="str">
        <f t="shared" si="456"/>
        <v>rt8</v>
      </c>
      <c r="B2420" t="str">
        <f t="shared" si="457"/>
        <v>루틴8</v>
      </c>
      <c r="C2420">
        <v>147</v>
      </c>
      <c r="D2420">
        <v>69</v>
      </c>
      <c r="E2420">
        <f t="shared" ca="1" si="455"/>
        <v>7753</v>
      </c>
      <c r="F2420">
        <f ca="1">(60+SUMIF(OFFSET(N2420,-$C2420+1,0,$C2420),"EN",OFFSET(O2420,-$C2420+1,0,$C2420)))*SummonTypeTable!$Q$2</f>
        <v>2963.333333333333</v>
      </c>
      <c r="G2420" t="str">
        <f ca="1">IF(C2420=1,60*SummonTypeTable!$Q$2-OFFSET(F2420,0,-1),
IF(F2420&lt;&gt;OFFSET(F2420,-1,0),OFFSET(F2420,-1,0)-OFFSET(F2420,0,-1),""))</f>
        <v/>
      </c>
      <c r="H2420" t="str">
        <f ca="1">IF(C2420=1,60*SummonTypeTable!$Q$2/OFFSET(F2420,0,-1),
IF(F2420&lt;&gt;OFFSET(F2420,-1,0),OFFSET(F2420,-1,0)/OFFSET(F2420,0,-1),""))</f>
        <v/>
      </c>
      <c r="I2420">
        <f ca="1">(60+SUMIF(OFFSET(N2420,-$C2420+1,0,$C2420),"EN",OFFSET(O2420,-$C2420+1,0,$C2420))+SUMIF(OFFSET(S2420,-$C2420+1,0,$C2420),"EN",OFFSET(T2420,-$C2420+1,0,$C2420)))*SummonTypeTable!$Q$2</f>
        <v>2963.333333333333</v>
      </c>
      <c r="J2420" t="str">
        <f ca="1">IF(C2420=1,60*SummonTypeTable!$Q$2-OFFSET(I2420,0,-4),
IF(I2420&lt;&gt;OFFSET(I2420,-1,0),OFFSET(I2420,-1,0)-OFFSET(I2420,0,-4),""))</f>
        <v/>
      </c>
      <c r="K2420" t="str">
        <f ca="1">IF(C2420=1,60*SummonTypeTable!$Q$2/OFFSET(I2420,0,-4),
IF(I2420&lt;&gt;OFFSET(I2420,-1,0),OFFSET(I2420,-1,0)/OFFSET(I2420,0,-4),""))</f>
        <v/>
      </c>
      <c r="L2420" t="str">
        <f t="shared" ca="1" si="447"/>
        <v>cu</v>
      </c>
      <c r="M2420" t="s">
        <v>81</v>
      </c>
      <c r="N2420" t="s">
        <v>147</v>
      </c>
      <c r="O2420">
        <v>7500</v>
      </c>
      <c r="P2420" t="str">
        <f t="shared" si="449"/>
        <v/>
      </c>
      <c r="Q2420" t="str">
        <f t="shared" ca="1" si="458"/>
        <v>cu</v>
      </c>
      <c r="R2420" t="s">
        <v>81</v>
      </c>
      <c r="S2420" t="s">
        <v>147</v>
      </c>
      <c r="T2420">
        <v>3750</v>
      </c>
      <c r="U2420" t="str">
        <f t="shared" ca="1" si="448"/>
        <v>cu</v>
      </c>
      <c r="V2420" t="str">
        <f t="shared" si="450"/>
        <v>GO</v>
      </c>
      <c r="W2420">
        <f t="shared" si="451"/>
        <v>7500</v>
      </c>
      <c r="X2420" t="str">
        <f t="shared" ca="1" si="452"/>
        <v>cu</v>
      </c>
      <c r="Y2420" t="str">
        <f t="shared" si="453"/>
        <v>GO</v>
      </c>
      <c r="Z2420">
        <f t="shared" si="454"/>
        <v>3750</v>
      </c>
    </row>
    <row r="2421" spans="1:26">
      <c r="A2421" t="str">
        <f t="shared" si="456"/>
        <v>rt8</v>
      </c>
      <c r="B2421" t="str">
        <f t="shared" si="457"/>
        <v>루틴8</v>
      </c>
      <c r="C2421">
        <v>148</v>
      </c>
      <c r="D2421">
        <v>147</v>
      </c>
      <c r="E2421">
        <f t="shared" ca="1" si="455"/>
        <v>7900</v>
      </c>
      <c r="F2421">
        <f ca="1">(60+SUMIF(OFFSET(N2421,-$C2421+1,0,$C2421),"EN",OFFSET(O2421,-$C2421+1,0,$C2421)))*SummonTypeTable!$Q$2</f>
        <v>2963.333333333333</v>
      </c>
      <c r="G2421" t="str">
        <f ca="1">IF(C2421=1,60*SummonTypeTable!$Q$2-OFFSET(F2421,0,-1),
IF(F2421&lt;&gt;OFFSET(F2421,-1,0),OFFSET(F2421,-1,0)-OFFSET(F2421,0,-1),""))</f>
        <v/>
      </c>
      <c r="H2421" t="str">
        <f ca="1">IF(C2421=1,60*SummonTypeTable!$Q$2/OFFSET(F2421,0,-1),
IF(F2421&lt;&gt;OFFSET(F2421,-1,0),OFFSET(F2421,-1,0)/OFFSET(F2421,0,-1),""))</f>
        <v/>
      </c>
      <c r="I2421">
        <f ca="1">(60+SUMIF(OFFSET(N2421,-$C2421+1,0,$C2421),"EN",OFFSET(O2421,-$C2421+1,0,$C2421))+SUMIF(OFFSET(S2421,-$C2421+1,0,$C2421),"EN",OFFSET(T2421,-$C2421+1,0,$C2421)))*SummonTypeTable!$Q$2</f>
        <v>2963.333333333333</v>
      </c>
      <c r="J2421" t="str">
        <f ca="1">IF(C2421=1,60*SummonTypeTable!$Q$2-OFFSET(I2421,0,-4),
IF(I2421&lt;&gt;OFFSET(I2421,-1,0),OFFSET(I2421,-1,0)-OFFSET(I2421,0,-4),""))</f>
        <v/>
      </c>
      <c r="K2421" t="str">
        <f ca="1">IF(C2421=1,60*SummonTypeTable!$Q$2/OFFSET(I2421,0,-4),
IF(I2421&lt;&gt;OFFSET(I2421,-1,0),OFFSET(I2421,-1,0)/OFFSET(I2421,0,-4),""))</f>
        <v/>
      </c>
      <c r="L2421" t="str">
        <f t="shared" ca="1" si="447"/>
        <v>it</v>
      </c>
      <c r="M2421" t="s">
        <v>139</v>
      </c>
      <c r="N2421" t="s">
        <v>140</v>
      </c>
      <c r="O2421">
        <v>10</v>
      </c>
      <c r="P2421" t="str">
        <f t="shared" si="449"/>
        <v/>
      </c>
      <c r="Q2421" t="str">
        <f t="shared" ca="1" si="458"/>
        <v>cu</v>
      </c>
      <c r="R2421" t="s">
        <v>81</v>
      </c>
      <c r="S2421" t="s">
        <v>147</v>
      </c>
      <c r="T2421">
        <v>3775</v>
      </c>
      <c r="U2421" t="str">
        <f t="shared" ca="1" si="448"/>
        <v>it</v>
      </c>
      <c r="V2421" t="str">
        <f t="shared" si="450"/>
        <v>Cash_sCharacterGacha</v>
      </c>
      <c r="W2421">
        <f t="shared" si="451"/>
        <v>10</v>
      </c>
      <c r="X2421" t="str">
        <f t="shared" ca="1" si="452"/>
        <v>cu</v>
      </c>
      <c r="Y2421" t="str">
        <f t="shared" si="453"/>
        <v>GO</v>
      </c>
      <c r="Z2421">
        <f t="shared" si="454"/>
        <v>3775</v>
      </c>
    </row>
    <row r="2422" spans="1:26">
      <c r="A2422" t="str">
        <f t="shared" si="456"/>
        <v>rt8</v>
      </c>
      <c r="B2422" t="str">
        <f t="shared" si="457"/>
        <v>루틴8</v>
      </c>
      <c r="C2422">
        <v>149</v>
      </c>
      <c r="D2422">
        <v>268</v>
      </c>
      <c r="E2422">
        <f t="shared" ca="1" si="455"/>
        <v>8168</v>
      </c>
      <c r="F2422">
        <f ca="1">(60+SUMIF(OFFSET(N2422,-$C2422+1,0,$C2422),"EN",OFFSET(O2422,-$C2422+1,0,$C2422)))*SummonTypeTable!$Q$2</f>
        <v>3156.6666666666665</v>
      </c>
      <c r="G2422">
        <f ca="1">IF(C2422=1,60*SummonTypeTable!$Q$2-OFFSET(F2422,0,-1),
IF(F2422&lt;&gt;OFFSET(F2422,-1,0),OFFSET(F2422,-1,0)-OFFSET(F2422,0,-1),""))</f>
        <v>-5204.666666666667</v>
      </c>
      <c r="H2422">
        <f ca="1">IF(C2422=1,60*SummonTypeTable!$Q$2/OFFSET(F2422,0,-1),
IF(F2422&lt;&gt;OFFSET(F2422,-1,0),OFFSET(F2422,-1,0)/OFFSET(F2422,0,-1),""))</f>
        <v>0.36279791054521709</v>
      </c>
      <c r="I2422">
        <f ca="1">(60+SUMIF(OFFSET(N2422,-$C2422+1,0,$C2422),"EN",OFFSET(O2422,-$C2422+1,0,$C2422))+SUMIF(OFFSET(S2422,-$C2422+1,0,$C2422),"EN",OFFSET(T2422,-$C2422+1,0,$C2422)))*SummonTypeTable!$Q$2</f>
        <v>3156.6666666666665</v>
      </c>
      <c r="J2422">
        <f ca="1">IF(C2422=1,60*SummonTypeTable!$Q$2-OFFSET(I2422,0,-4),
IF(I2422&lt;&gt;OFFSET(I2422,-1,0),OFFSET(I2422,-1,0)-OFFSET(I2422,0,-4),""))</f>
        <v>-5204.666666666667</v>
      </c>
      <c r="K2422">
        <f ca="1">IF(C2422=1,60*SummonTypeTable!$Q$2/OFFSET(I2422,0,-4),
IF(I2422&lt;&gt;OFFSET(I2422,-1,0),OFFSET(I2422,-1,0)/OFFSET(I2422,0,-4),""))</f>
        <v>0.36279791054521709</v>
      </c>
      <c r="L2422" t="str">
        <f t="shared" ca="1" si="447"/>
        <v>cu</v>
      </c>
      <c r="M2422" t="s">
        <v>81</v>
      </c>
      <c r="N2422" t="s">
        <v>146</v>
      </c>
      <c r="O2422">
        <v>290</v>
      </c>
      <c r="P2422" t="str">
        <f t="shared" si="449"/>
        <v>에너지너무많음</v>
      </c>
      <c r="Q2422" t="str">
        <f t="shared" ca="1" si="458"/>
        <v>cu</v>
      </c>
      <c r="R2422" t="s">
        <v>81</v>
      </c>
      <c r="S2422" t="s">
        <v>147</v>
      </c>
      <c r="T2422">
        <v>3800</v>
      </c>
      <c r="U2422" t="str">
        <f t="shared" ca="1" si="448"/>
        <v>cu</v>
      </c>
      <c r="V2422" t="str">
        <f t="shared" si="450"/>
        <v>EN</v>
      </c>
      <c r="W2422">
        <f t="shared" si="451"/>
        <v>290</v>
      </c>
      <c r="X2422" t="str">
        <f t="shared" ca="1" si="452"/>
        <v>cu</v>
      </c>
      <c r="Y2422" t="str">
        <f t="shared" si="453"/>
        <v>GO</v>
      </c>
      <c r="Z2422">
        <f t="shared" si="454"/>
        <v>3800</v>
      </c>
    </row>
    <row r="2423" spans="1:26">
      <c r="A2423" t="str">
        <f t="shared" si="456"/>
        <v>rt8</v>
      </c>
      <c r="B2423" t="str">
        <f t="shared" si="457"/>
        <v>루틴8</v>
      </c>
      <c r="C2423">
        <v>150</v>
      </c>
      <c r="D2423">
        <v>80</v>
      </c>
      <c r="E2423">
        <f t="shared" ca="1" si="455"/>
        <v>8248</v>
      </c>
      <c r="F2423">
        <f ca="1">(60+SUMIF(OFFSET(N2423,-$C2423+1,0,$C2423),"EN",OFFSET(O2423,-$C2423+1,0,$C2423)))*SummonTypeTable!$Q$2</f>
        <v>3156.6666666666665</v>
      </c>
      <c r="G2423" t="str">
        <f ca="1">IF(C2423=1,60*SummonTypeTable!$Q$2-OFFSET(F2423,0,-1),
IF(F2423&lt;&gt;OFFSET(F2423,-1,0),OFFSET(F2423,-1,0)-OFFSET(F2423,0,-1),""))</f>
        <v/>
      </c>
      <c r="H2423" t="str">
        <f ca="1">IF(C2423=1,60*SummonTypeTable!$Q$2/OFFSET(F2423,0,-1),
IF(F2423&lt;&gt;OFFSET(F2423,-1,0),OFFSET(F2423,-1,0)/OFFSET(F2423,0,-1),""))</f>
        <v/>
      </c>
      <c r="I2423">
        <f ca="1">(60+SUMIF(OFFSET(N2423,-$C2423+1,0,$C2423),"EN",OFFSET(O2423,-$C2423+1,0,$C2423))+SUMIF(OFFSET(S2423,-$C2423+1,0,$C2423),"EN",OFFSET(T2423,-$C2423+1,0,$C2423)))*SummonTypeTable!$Q$2</f>
        <v>3156.6666666666665</v>
      </c>
      <c r="J2423" t="str">
        <f ca="1">IF(C2423=1,60*SummonTypeTable!$Q$2-OFFSET(I2423,0,-4),
IF(I2423&lt;&gt;OFFSET(I2423,-1,0),OFFSET(I2423,-1,0)-OFFSET(I2423,0,-4),""))</f>
        <v/>
      </c>
      <c r="K2423" t="str">
        <f ca="1">IF(C2423=1,60*SummonTypeTable!$Q$2/OFFSET(I2423,0,-4),
IF(I2423&lt;&gt;OFFSET(I2423,-1,0),OFFSET(I2423,-1,0)/OFFSET(I2423,0,-4),""))</f>
        <v/>
      </c>
      <c r="L2423" t="str">
        <f t="shared" ca="1" si="447"/>
        <v>cu</v>
      </c>
      <c r="M2423" t="s">
        <v>81</v>
      </c>
      <c r="N2423" t="s">
        <v>147</v>
      </c>
      <c r="O2423">
        <v>7650</v>
      </c>
      <c r="P2423" t="str">
        <f t="shared" si="449"/>
        <v/>
      </c>
      <c r="Q2423" t="str">
        <f t="shared" ca="1" si="458"/>
        <v>cu</v>
      </c>
      <c r="R2423" t="s">
        <v>81</v>
      </c>
      <c r="S2423" t="s">
        <v>147</v>
      </c>
      <c r="T2423">
        <v>3825</v>
      </c>
      <c r="U2423" t="str">
        <f t="shared" ca="1" si="448"/>
        <v>cu</v>
      </c>
      <c r="V2423" t="str">
        <f t="shared" si="450"/>
        <v>GO</v>
      </c>
      <c r="W2423">
        <f t="shared" si="451"/>
        <v>7650</v>
      </c>
      <c r="X2423" t="str">
        <f t="shared" ca="1" si="452"/>
        <v>cu</v>
      </c>
      <c r="Y2423" t="str">
        <f t="shared" si="453"/>
        <v>GO</v>
      </c>
      <c r="Z2423">
        <f t="shared" si="454"/>
        <v>3825</v>
      </c>
    </row>
    <row r="2424" spans="1:26">
      <c r="A2424" t="str">
        <f t="shared" si="456"/>
        <v>rt8</v>
      </c>
      <c r="B2424" t="str">
        <f t="shared" si="457"/>
        <v>루틴8</v>
      </c>
      <c r="C2424">
        <v>151</v>
      </c>
      <c r="D2424">
        <v>120</v>
      </c>
      <c r="E2424">
        <f t="shared" ca="1" si="455"/>
        <v>8368</v>
      </c>
      <c r="F2424">
        <f ca="1">(60+SUMIF(OFFSET(N2424,-$C2424+1,0,$C2424),"EN",OFFSET(O2424,-$C2424+1,0,$C2424)))*SummonTypeTable!$Q$2</f>
        <v>3156.6666666666665</v>
      </c>
      <c r="G2424" t="str">
        <f ca="1">IF(C2424=1,60*SummonTypeTable!$Q$2-OFFSET(F2424,0,-1),
IF(F2424&lt;&gt;OFFSET(F2424,-1,0),OFFSET(F2424,-1,0)-OFFSET(F2424,0,-1),""))</f>
        <v/>
      </c>
      <c r="H2424" t="str">
        <f ca="1">IF(C2424=1,60*SummonTypeTable!$Q$2/OFFSET(F2424,0,-1),
IF(F2424&lt;&gt;OFFSET(F2424,-1,0),OFFSET(F2424,-1,0)/OFFSET(F2424,0,-1),""))</f>
        <v/>
      </c>
      <c r="I2424">
        <f ca="1">(60+SUMIF(OFFSET(N2424,-$C2424+1,0,$C2424),"EN",OFFSET(O2424,-$C2424+1,0,$C2424))+SUMIF(OFFSET(S2424,-$C2424+1,0,$C2424),"EN",OFFSET(T2424,-$C2424+1,0,$C2424)))*SummonTypeTable!$Q$2</f>
        <v>3156.6666666666665</v>
      </c>
      <c r="J2424" t="str">
        <f ca="1">IF(C2424=1,60*SummonTypeTable!$Q$2-OFFSET(I2424,0,-4),
IF(I2424&lt;&gt;OFFSET(I2424,-1,0),OFFSET(I2424,-1,0)-OFFSET(I2424,0,-4),""))</f>
        <v/>
      </c>
      <c r="K2424" t="str">
        <f ca="1">IF(C2424=1,60*SummonTypeTable!$Q$2/OFFSET(I2424,0,-4),
IF(I2424&lt;&gt;OFFSET(I2424,-1,0),OFFSET(I2424,-1,0)/OFFSET(I2424,0,-4),""))</f>
        <v/>
      </c>
      <c r="L2424" t="str">
        <f t="shared" ca="1" si="447"/>
        <v>it</v>
      </c>
      <c r="M2424" t="s">
        <v>139</v>
      </c>
      <c r="N2424" t="s">
        <v>158</v>
      </c>
      <c r="O2424">
        <v>1</v>
      </c>
      <c r="P2424" t="str">
        <f t="shared" si="449"/>
        <v/>
      </c>
      <c r="Q2424" t="str">
        <f t="shared" ca="1" si="458"/>
        <v>cu</v>
      </c>
      <c r="R2424" t="s">
        <v>81</v>
      </c>
      <c r="S2424" t="s">
        <v>147</v>
      </c>
      <c r="T2424">
        <v>3850</v>
      </c>
      <c r="U2424" t="str">
        <f t="shared" ca="1" si="448"/>
        <v>it</v>
      </c>
      <c r="V2424" t="str">
        <f t="shared" si="450"/>
        <v>Cash_sEquipGacha</v>
      </c>
      <c r="W2424">
        <f t="shared" si="451"/>
        <v>1</v>
      </c>
      <c r="X2424" t="str">
        <f t="shared" ca="1" si="452"/>
        <v>cu</v>
      </c>
      <c r="Y2424" t="str">
        <f t="shared" si="453"/>
        <v>GO</v>
      </c>
      <c r="Z2424">
        <f t="shared" si="454"/>
        <v>3850</v>
      </c>
    </row>
    <row r="2425" spans="1:26">
      <c r="A2425" t="str">
        <f t="shared" si="456"/>
        <v>rt8</v>
      </c>
      <c r="B2425" t="str">
        <f t="shared" si="457"/>
        <v>루틴8</v>
      </c>
      <c r="C2425">
        <v>152</v>
      </c>
      <c r="D2425">
        <v>140</v>
      </c>
      <c r="E2425">
        <f t="shared" ca="1" si="455"/>
        <v>8508</v>
      </c>
      <c r="F2425">
        <f ca="1">(60+SUMIF(OFFSET(N2425,-$C2425+1,0,$C2425),"EN",OFFSET(O2425,-$C2425+1,0,$C2425)))*SummonTypeTable!$Q$2</f>
        <v>3156.6666666666665</v>
      </c>
      <c r="G2425" t="str">
        <f ca="1">IF(C2425=1,60*SummonTypeTable!$Q$2-OFFSET(F2425,0,-1),
IF(F2425&lt;&gt;OFFSET(F2425,-1,0),OFFSET(F2425,-1,0)-OFFSET(F2425,0,-1),""))</f>
        <v/>
      </c>
      <c r="H2425" t="str">
        <f ca="1">IF(C2425=1,60*SummonTypeTable!$Q$2/OFFSET(F2425,0,-1),
IF(F2425&lt;&gt;OFFSET(F2425,-1,0),OFFSET(F2425,-1,0)/OFFSET(F2425,0,-1),""))</f>
        <v/>
      </c>
      <c r="I2425">
        <f ca="1">(60+SUMIF(OFFSET(N2425,-$C2425+1,0,$C2425),"EN",OFFSET(O2425,-$C2425+1,0,$C2425))+SUMIF(OFFSET(S2425,-$C2425+1,0,$C2425),"EN",OFFSET(T2425,-$C2425+1,0,$C2425)))*SummonTypeTable!$Q$2</f>
        <v>3156.6666666666665</v>
      </c>
      <c r="J2425" t="str">
        <f ca="1">IF(C2425=1,60*SummonTypeTable!$Q$2-OFFSET(I2425,0,-4),
IF(I2425&lt;&gt;OFFSET(I2425,-1,0),OFFSET(I2425,-1,0)-OFFSET(I2425,0,-4),""))</f>
        <v/>
      </c>
      <c r="K2425" t="str">
        <f ca="1">IF(C2425=1,60*SummonTypeTable!$Q$2/OFFSET(I2425,0,-4),
IF(I2425&lt;&gt;OFFSET(I2425,-1,0),OFFSET(I2425,-1,0)/OFFSET(I2425,0,-4),""))</f>
        <v/>
      </c>
      <c r="L2425" t="str">
        <f t="shared" ca="1" si="447"/>
        <v>cu</v>
      </c>
      <c r="M2425" t="s">
        <v>81</v>
      </c>
      <c r="N2425" t="s">
        <v>147</v>
      </c>
      <c r="O2425">
        <v>7750</v>
      </c>
      <c r="P2425" t="str">
        <f t="shared" si="449"/>
        <v/>
      </c>
      <c r="Q2425" t="str">
        <f t="shared" ca="1" si="458"/>
        <v>cu</v>
      </c>
      <c r="R2425" t="s">
        <v>81</v>
      </c>
      <c r="S2425" t="s">
        <v>147</v>
      </c>
      <c r="T2425">
        <v>3875</v>
      </c>
      <c r="U2425" t="str">
        <f t="shared" ca="1" si="448"/>
        <v>cu</v>
      </c>
      <c r="V2425" t="str">
        <f t="shared" si="450"/>
        <v>GO</v>
      </c>
      <c r="W2425">
        <f t="shared" si="451"/>
        <v>7750</v>
      </c>
      <c r="X2425" t="str">
        <f t="shared" ca="1" si="452"/>
        <v>cu</v>
      </c>
      <c r="Y2425" t="str">
        <f t="shared" si="453"/>
        <v>GO</v>
      </c>
      <c r="Z2425">
        <f t="shared" si="454"/>
        <v>3875</v>
      </c>
    </row>
    <row r="2426" spans="1:26">
      <c r="A2426" t="str">
        <f t="shared" si="456"/>
        <v>rt8</v>
      </c>
      <c r="B2426" t="str">
        <f t="shared" si="457"/>
        <v>루틴8</v>
      </c>
      <c r="C2426">
        <v>153</v>
      </c>
      <c r="D2426">
        <v>164</v>
      </c>
      <c r="E2426">
        <f t="shared" ca="1" si="455"/>
        <v>8672</v>
      </c>
      <c r="F2426">
        <f ca="1">(60+SUMIF(OFFSET(N2426,-$C2426+1,0,$C2426),"EN",OFFSET(O2426,-$C2426+1,0,$C2426)))*SummonTypeTable!$Q$2</f>
        <v>3366.6666666666665</v>
      </c>
      <c r="G2426">
        <f ca="1">IF(C2426=1,60*SummonTypeTable!$Q$2-OFFSET(F2426,0,-1),
IF(F2426&lt;&gt;OFFSET(F2426,-1,0),OFFSET(F2426,-1,0)-OFFSET(F2426,0,-1),""))</f>
        <v>-5515.3333333333339</v>
      </c>
      <c r="H2426">
        <f ca="1">IF(C2426=1,60*SummonTypeTable!$Q$2/OFFSET(F2426,0,-1),
IF(F2426&lt;&gt;OFFSET(F2426,-1,0),OFFSET(F2426,-1,0)/OFFSET(F2426,0,-1),""))</f>
        <v>0.36400676506765067</v>
      </c>
      <c r="I2426">
        <f ca="1">(60+SUMIF(OFFSET(N2426,-$C2426+1,0,$C2426),"EN",OFFSET(O2426,-$C2426+1,0,$C2426))+SUMIF(OFFSET(S2426,-$C2426+1,0,$C2426),"EN",OFFSET(T2426,-$C2426+1,0,$C2426)))*SummonTypeTable!$Q$2</f>
        <v>3366.6666666666665</v>
      </c>
      <c r="J2426">
        <f ca="1">IF(C2426=1,60*SummonTypeTable!$Q$2-OFFSET(I2426,0,-4),
IF(I2426&lt;&gt;OFFSET(I2426,-1,0),OFFSET(I2426,-1,0)-OFFSET(I2426,0,-4),""))</f>
        <v>-5515.3333333333339</v>
      </c>
      <c r="K2426">
        <f ca="1">IF(C2426=1,60*SummonTypeTable!$Q$2/OFFSET(I2426,0,-4),
IF(I2426&lt;&gt;OFFSET(I2426,-1,0),OFFSET(I2426,-1,0)/OFFSET(I2426,0,-4),""))</f>
        <v>0.36400676506765067</v>
      </c>
      <c r="L2426" t="str">
        <f t="shared" ca="1" si="447"/>
        <v>cu</v>
      </c>
      <c r="M2426" t="s">
        <v>81</v>
      </c>
      <c r="N2426" t="s">
        <v>146</v>
      </c>
      <c r="O2426">
        <v>315</v>
      </c>
      <c r="P2426" t="str">
        <f t="shared" si="449"/>
        <v>에너지너무많음</v>
      </c>
      <c r="Q2426" t="str">
        <f t="shared" ca="1" si="458"/>
        <v>cu</v>
      </c>
      <c r="R2426" t="s">
        <v>81</v>
      </c>
      <c r="S2426" t="s">
        <v>147</v>
      </c>
      <c r="T2426">
        <v>3900</v>
      </c>
      <c r="U2426" t="str">
        <f t="shared" ca="1" si="448"/>
        <v>cu</v>
      </c>
      <c r="V2426" t="str">
        <f t="shared" si="450"/>
        <v>EN</v>
      </c>
      <c r="W2426">
        <f t="shared" si="451"/>
        <v>315</v>
      </c>
      <c r="X2426" t="str">
        <f t="shared" ca="1" si="452"/>
        <v>cu</v>
      </c>
      <c r="Y2426" t="str">
        <f t="shared" si="453"/>
        <v>GO</v>
      </c>
      <c r="Z2426">
        <f t="shared" si="454"/>
        <v>3900</v>
      </c>
    </row>
    <row r="2427" spans="1:26">
      <c r="A2427" t="str">
        <f t="shared" si="456"/>
        <v>rt8</v>
      </c>
      <c r="B2427" t="str">
        <f t="shared" si="457"/>
        <v>루틴8</v>
      </c>
      <c r="C2427">
        <v>154</v>
      </c>
      <c r="D2427">
        <v>119</v>
      </c>
      <c r="E2427">
        <f t="shared" ca="1" si="455"/>
        <v>8791</v>
      </c>
      <c r="F2427">
        <f ca="1">(60+SUMIF(OFFSET(N2427,-$C2427+1,0,$C2427),"EN",OFFSET(O2427,-$C2427+1,0,$C2427)))*SummonTypeTable!$Q$2</f>
        <v>3366.6666666666665</v>
      </c>
      <c r="G2427" t="str">
        <f ca="1">IF(C2427=1,60*SummonTypeTable!$Q$2-OFFSET(F2427,0,-1),
IF(F2427&lt;&gt;OFFSET(F2427,-1,0),OFFSET(F2427,-1,0)-OFFSET(F2427,0,-1),""))</f>
        <v/>
      </c>
      <c r="H2427" t="str">
        <f ca="1">IF(C2427=1,60*SummonTypeTable!$Q$2/OFFSET(F2427,0,-1),
IF(F2427&lt;&gt;OFFSET(F2427,-1,0),OFFSET(F2427,-1,0)/OFFSET(F2427,0,-1),""))</f>
        <v/>
      </c>
      <c r="I2427">
        <f ca="1">(60+SUMIF(OFFSET(N2427,-$C2427+1,0,$C2427),"EN",OFFSET(O2427,-$C2427+1,0,$C2427))+SUMIF(OFFSET(S2427,-$C2427+1,0,$C2427),"EN",OFFSET(T2427,-$C2427+1,0,$C2427)))*SummonTypeTable!$Q$2</f>
        <v>3366.6666666666665</v>
      </c>
      <c r="J2427" t="str">
        <f ca="1">IF(C2427=1,60*SummonTypeTable!$Q$2-OFFSET(I2427,0,-4),
IF(I2427&lt;&gt;OFFSET(I2427,-1,0),OFFSET(I2427,-1,0)-OFFSET(I2427,0,-4),""))</f>
        <v/>
      </c>
      <c r="K2427" t="str">
        <f ca="1">IF(C2427=1,60*SummonTypeTable!$Q$2/OFFSET(I2427,0,-4),
IF(I2427&lt;&gt;OFFSET(I2427,-1,0),OFFSET(I2427,-1,0)/OFFSET(I2427,0,-4),""))</f>
        <v/>
      </c>
      <c r="L2427" t="str">
        <f t="shared" ca="1" si="447"/>
        <v>cu</v>
      </c>
      <c r="M2427" t="s">
        <v>81</v>
      </c>
      <c r="N2427" t="s">
        <v>147</v>
      </c>
      <c r="O2427">
        <v>7850</v>
      </c>
      <c r="P2427" t="str">
        <f t="shared" si="449"/>
        <v/>
      </c>
      <c r="Q2427" t="str">
        <f t="shared" ca="1" si="458"/>
        <v>cu</v>
      </c>
      <c r="R2427" t="s">
        <v>81</v>
      </c>
      <c r="S2427" t="s">
        <v>147</v>
      </c>
      <c r="T2427">
        <v>3925</v>
      </c>
      <c r="U2427" t="str">
        <f t="shared" ca="1" si="448"/>
        <v>cu</v>
      </c>
      <c r="V2427" t="str">
        <f t="shared" si="450"/>
        <v>GO</v>
      </c>
      <c r="W2427">
        <f t="shared" si="451"/>
        <v>7850</v>
      </c>
      <c r="X2427" t="str">
        <f t="shared" ca="1" si="452"/>
        <v>cu</v>
      </c>
      <c r="Y2427" t="str">
        <f t="shared" si="453"/>
        <v>GO</v>
      </c>
      <c r="Z2427">
        <f t="shared" si="454"/>
        <v>3925</v>
      </c>
    </row>
    <row r="2428" spans="1:26">
      <c r="A2428" t="str">
        <f t="shared" si="456"/>
        <v>rt8</v>
      </c>
      <c r="B2428" t="str">
        <f t="shared" si="457"/>
        <v>루틴8</v>
      </c>
      <c r="C2428">
        <v>155</v>
      </c>
      <c r="D2428">
        <v>146</v>
      </c>
      <c r="E2428">
        <f t="shared" ca="1" si="455"/>
        <v>8937</v>
      </c>
      <c r="F2428">
        <f ca="1">(60+SUMIF(OFFSET(N2428,-$C2428+1,0,$C2428),"EN",OFFSET(O2428,-$C2428+1,0,$C2428)))*SummonTypeTable!$Q$2</f>
        <v>3366.6666666666665</v>
      </c>
      <c r="G2428" t="str">
        <f ca="1">IF(C2428=1,60*SummonTypeTable!$Q$2-OFFSET(F2428,0,-1),
IF(F2428&lt;&gt;OFFSET(F2428,-1,0),OFFSET(F2428,-1,0)-OFFSET(F2428,0,-1),""))</f>
        <v/>
      </c>
      <c r="H2428" t="str">
        <f ca="1">IF(C2428=1,60*SummonTypeTable!$Q$2/OFFSET(F2428,0,-1),
IF(F2428&lt;&gt;OFFSET(F2428,-1,0),OFFSET(F2428,-1,0)/OFFSET(F2428,0,-1),""))</f>
        <v/>
      </c>
      <c r="I2428">
        <f ca="1">(60+SUMIF(OFFSET(N2428,-$C2428+1,0,$C2428),"EN",OFFSET(O2428,-$C2428+1,0,$C2428))+SUMIF(OFFSET(S2428,-$C2428+1,0,$C2428),"EN",OFFSET(T2428,-$C2428+1,0,$C2428)))*SummonTypeTable!$Q$2</f>
        <v>3366.6666666666665</v>
      </c>
      <c r="J2428" t="str">
        <f ca="1">IF(C2428=1,60*SummonTypeTable!$Q$2-OFFSET(I2428,0,-4),
IF(I2428&lt;&gt;OFFSET(I2428,-1,0),OFFSET(I2428,-1,0)-OFFSET(I2428,0,-4),""))</f>
        <v/>
      </c>
      <c r="K2428" t="str">
        <f ca="1">IF(C2428=1,60*SummonTypeTable!$Q$2/OFFSET(I2428,0,-4),
IF(I2428&lt;&gt;OFFSET(I2428,-1,0),OFFSET(I2428,-1,0)/OFFSET(I2428,0,-4),""))</f>
        <v/>
      </c>
      <c r="L2428" t="str">
        <f t="shared" ref="L2428:L2491" ca="1" si="459">IF(ISBLANK(M2428),"",
VLOOKUP(M2428,OFFSET(INDIRECT("$A:$B"),0,MATCH(M$1&amp;"_Verify",INDIRECT("$1:$1"),0)-1),2,0)
)</f>
        <v>it</v>
      </c>
      <c r="M2428" t="s">
        <v>139</v>
      </c>
      <c r="N2428" t="s">
        <v>158</v>
      </c>
      <c r="O2428">
        <v>2</v>
      </c>
      <c r="P2428" t="str">
        <f t="shared" si="449"/>
        <v/>
      </c>
      <c r="Q2428" t="str">
        <f t="shared" ca="1" si="458"/>
        <v>cu</v>
      </c>
      <c r="R2428" t="s">
        <v>81</v>
      </c>
      <c r="S2428" t="s">
        <v>147</v>
      </c>
      <c r="T2428">
        <v>3950</v>
      </c>
      <c r="U2428" t="str">
        <f t="shared" ca="1" si="448"/>
        <v>it</v>
      </c>
      <c r="V2428" t="str">
        <f t="shared" si="450"/>
        <v>Cash_sEquipGacha</v>
      </c>
      <c r="W2428">
        <f t="shared" si="451"/>
        <v>2</v>
      </c>
      <c r="X2428" t="str">
        <f t="shared" ca="1" si="452"/>
        <v>cu</v>
      </c>
      <c r="Y2428" t="str">
        <f t="shared" si="453"/>
        <v>GO</v>
      </c>
      <c r="Z2428">
        <f t="shared" si="454"/>
        <v>3950</v>
      </c>
    </row>
    <row r="2429" spans="1:26">
      <c r="A2429" t="str">
        <f t="shared" si="456"/>
        <v>rt8</v>
      </c>
      <c r="B2429" t="str">
        <f t="shared" si="457"/>
        <v>루틴8</v>
      </c>
      <c r="C2429">
        <v>156</v>
      </c>
      <c r="D2429">
        <v>259</v>
      </c>
      <c r="E2429">
        <f t="shared" ca="1" si="455"/>
        <v>9196</v>
      </c>
      <c r="F2429">
        <f ca="1">(60+SUMIF(OFFSET(N2429,-$C2429+1,0,$C2429),"EN",OFFSET(O2429,-$C2429+1,0,$C2429)))*SummonTypeTable!$Q$2</f>
        <v>3366.6666666666665</v>
      </c>
      <c r="G2429" t="str">
        <f ca="1">IF(C2429=1,60*SummonTypeTable!$Q$2-OFFSET(F2429,0,-1),
IF(F2429&lt;&gt;OFFSET(F2429,-1,0),OFFSET(F2429,-1,0)-OFFSET(F2429,0,-1),""))</f>
        <v/>
      </c>
      <c r="H2429" t="str">
        <f ca="1">IF(C2429=1,60*SummonTypeTable!$Q$2/OFFSET(F2429,0,-1),
IF(F2429&lt;&gt;OFFSET(F2429,-1,0),OFFSET(F2429,-1,0)/OFFSET(F2429,0,-1),""))</f>
        <v/>
      </c>
      <c r="I2429">
        <f ca="1">(60+SUMIF(OFFSET(N2429,-$C2429+1,0,$C2429),"EN",OFFSET(O2429,-$C2429+1,0,$C2429))+SUMIF(OFFSET(S2429,-$C2429+1,0,$C2429),"EN",OFFSET(T2429,-$C2429+1,0,$C2429)))*SummonTypeTable!$Q$2</f>
        <v>3366.6666666666665</v>
      </c>
      <c r="J2429" t="str">
        <f ca="1">IF(C2429=1,60*SummonTypeTable!$Q$2-OFFSET(I2429,0,-4),
IF(I2429&lt;&gt;OFFSET(I2429,-1,0),OFFSET(I2429,-1,0)-OFFSET(I2429,0,-4),""))</f>
        <v/>
      </c>
      <c r="K2429" t="str">
        <f ca="1">IF(C2429=1,60*SummonTypeTable!$Q$2/OFFSET(I2429,0,-4),
IF(I2429&lt;&gt;OFFSET(I2429,-1,0),OFFSET(I2429,-1,0)/OFFSET(I2429,0,-4),""))</f>
        <v/>
      </c>
      <c r="L2429" t="str">
        <f t="shared" ca="1" si="459"/>
        <v>cu</v>
      </c>
      <c r="M2429" t="s">
        <v>81</v>
      </c>
      <c r="N2429" t="s">
        <v>153</v>
      </c>
      <c r="O2429">
        <v>27</v>
      </c>
      <c r="P2429" t="str">
        <f t="shared" si="449"/>
        <v/>
      </c>
      <c r="Q2429" t="str">
        <f t="shared" ca="1" si="458"/>
        <v>cu</v>
      </c>
      <c r="R2429" t="s">
        <v>81</v>
      </c>
      <c r="S2429" t="s">
        <v>153</v>
      </c>
      <c r="T2429">
        <v>9</v>
      </c>
      <c r="U2429" t="str">
        <f t="shared" ca="1" si="448"/>
        <v>cu</v>
      </c>
      <c r="V2429" t="str">
        <f t="shared" si="450"/>
        <v>DI</v>
      </c>
      <c r="W2429">
        <f t="shared" si="451"/>
        <v>27</v>
      </c>
      <c r="X2429" t="str">
        <f t="shared" ca="1" si="452"/>
        <v>cu</v>
      </c>
      <c r="Y2429" t="str">
        <f t="shared" si="453"/>
        <v>DI</v>
      </c>
      <c r="Z2429">
        <f t="shared" si="454"/>
        <v>9</v>
      </c>
    </row>
    <row r="2430" spans="1:26">
      <c r="A2430" t="str">
        <f t="shared" si="456"/>
        <v>rt8</v>
      </c>
      <c r="B2430" t="str">
        <f t="shared" si="457"/>
        <v>루틴8</v>
      </c>
      <c r="C2430">
        <v>157</v>
      </c>
      <c r="D2430">
        <v>76</v>
      </c>
      <c r="E2430">
        <f t="shared" ca="1" si="455"/>
        <v>9272</v>
      </c>
      <c r="F2430">
        <f ca="1">(60+SUMIF(OFFSET(N2430,-$C2430+1,0,$C2430),"EN",OFFSET(O2430,-$C2430+1,0,$C2430)))*SummonTypeTable!$Q$2</f>
        <v>3366.6666666666665</v>
      </c>
      <c r="G2430" t="str">
        <f ca="1">IF(C2430=1,60*SummonTypeTable!$Q$2-OFFSET(F2430,0,-1),
IF(F2430&lt;&gt;OFFSET(F2430,-1,0),OFFSET(F2430,-1,0)-OFFSET(F2430,0,-1),""))</f>
        <v/>
      </c>
      <c r="H2430" t="str">
        <f ca="1">IF(C2430=1,60*SummonTypeTable!$Q$2/OFFSET(F2430,0,-1),
IF(F2430&lt;&gt;OFFSET(F2430,-1,0),OFFSET(F2430,-1,0)/OFFSET(F2430,0,-1),""))</f>
        <v/>
      </c>
      <c r="I2430">
        <f ca="1">(60+SUMIF(OFFSET(N2430,-$C2430+1,0,$C2430),"EN",OFFSET(O2430,-$C2430+1,0,$C2430))+SUMIF(OFFSET(S2430,-$C2430+1,0,$C2430),"EN",OFFSET(T2430,-$C2430+1,0,$C2430)))*SummonTypeTable!$Q$2</f>
        <v>3366.6666666666665</v>
      </c>
      <c r="J2430" t="str">
        <f ca="1">IF(C2430=1,60*SummonTypeTable!$Q$2-OFFSET(I2430,0,-4),
IF(I2430&lt;&gt;OFFSET(I2430,-1,0),OFFSET(I2430,-1,0)-OFFSET(I2430,0,-4),""))</f>
        <v/>
      </c>
      <c r="K2430" t="str">
        <f ca="1">IF(C2430=1,60*SummonTypeTable!$Q$2/OFFSET(I2430,0,-4),
IF(I2430&lt;&gt;OFFSET(I2430,-1,0),OFFSET(I2430,-1,0)/OFFSET(I2430,0,-4),""))</f>
        <v/>
      </c>
      <c r="L2430" t="str">
        <f t="shared" ca="1" si="459"/>
        <v>cu</v>
      </c>
      <c r="M2430" t="s">
        <v>81</v>
      </c>
      <c r="N2430" t="s">
        <v>147</v>
      </c>
      <c r="O2430">
        <v>8000</v>
      </c>
      <c r="P2430" t="str">
        <f t="shared" si="449"/>
        <v/>
      </c>
      <c r="Q2430" t="str">
        <f t="shared" ca="1" si="458"/>
        <v>cu</v>
      </c>
      <c r="R2430" t="s">
        <v>81</v>
      </c>
      <c r="S2430" t="s">
        <v>147</v>
      </c>
      <c r="T2430">
        <v>4000</v>
      </c>
      <c r="U2430" t="str">
        <f t="shared" ca="1" si="448"/>
        <v>cu</v>
      </c>
      <c r="V2430" t="str">
        <f t="shared" si="450"/>
        <v>GO</v>
      </c>
      <c r="W2430">
        <f t="shared" si="451"/>
        <v>8000</v>
      </c>
      <c r="X2430" t="str">
        <f t="shared" ca="1" si="452"/>
        <v>cu</v>
      </c>
      <c r="Y2430" t="str">
        <f t="shared" si="453"/>
        <v>GO</v>
      </c>
      <c r="Z2430">
        <f t="shared" si="454"/>
        <v>4000</v>
      </c>
    </row>
    <row r="2431" spans="1:26">
      <c r="A2431" t="str">
        <f t="shared" si="456"/>
        <v>rt8</v>
      </c>
      <c r="B2431" t="str">
        <f t="shared" si="457"/>
        <v>루틴8</v>
      </c>
      <c r="C2431">
        <v>158</v>
      </c>
      <c r="D2431">
        <v>145</v>
      </c>
      <c r="E2431">
        <f t="shared" ca="1" si="455"/>
        <v>9417</v>
      </c>
      <c r="F2431">
        <f ca="1">(60+SUMIF(OFFSET(N2431,-$C2431+1,0,$C2431),"EN",OFFSET(O2431,-$C2431+1,0,$C2431)))*SummonTypeTable!$Q$2</f>
        <v>3366.6666666666665</v>
      </c>
      <c r="G2431" t="str">
        <f ca="1">IF(C2431=1,60*SummonTypeTable!$Q$2-OFFSET(F2431,0,-1),
IF(F2431&lt;&gt;OFFSET(F2431,-1,0),OFFSET(F2431,-1,0)-OFFSET(F2431,0,-1),""))</f>
        <v/>
      </c>
      <c r="H2431" t="str">
        <f ca="1">IF(C2431=1,60*SummonTypeTable!$Q$2/OFFSET(F2431,0,-1),
IF(F2431&lt;&gt;OFFSET(F2431,-1,0),OFFSET(F2431,-1,0)/OFFSET(F2431,0,-1),""))</f>
        <v/>
      </c>
      <c r="I2431">
        <f ca="1">(60+SUMIF(OFFSET(N2431,-$C2431+1,0,$C2431),"EN",OFFSET(O2431,-$C2431+1,0,$C2431))+SUMIF(OFFSET(S2431,-$C2431+1,0,$C2431),"EN",OFFSET(T2431,-$C2431+1,0,$C2431)))*SummonTypeTable!$Q$2</f>
        <v>3366.6666666666665</v>
      </c>
      <c r="J2431" t="str">
        <f ca="1">IF(C2431=1,60*SummonTypeTable!$Q$2-OFFSET(I2431,0,-4),
IF(I2431&lt;&gt;OFFSET(I2431,-1,0),OFFSET(I2431,-1,0)-OFFSET(I2431,0,-4),""))</f>
        <v/>
      </c>
      <c r="K2431" t="str">
        <f ca="1">IF(C2431=1,60*SummonTypeTable!$Q$2/OFFSET(I2431,0,-4),
IF(I2431&lt;&gt;OFFSET(I2431,-1,0),OFFSET(I2431,-1,0)/OFFSET(I2431,0,-4),""))</f>
        <v/>
      </c>
      <c r="L2431" t="str">
        <f t="shared" ca="1" si="459"/>
        <v>it</v>
      </c>
      <c r="M2431" t="s">
        <v>139</v>
      </c>
      <c r="N2431" t="s">
        <v>140</v>
      </c>
      <c r="O2431">
        <v>2</v>
      </c>
      <c r="P2431" t="str">
        <f t="shared" si="449"/>
        <v/>
      </c>
      <c r="Q2431" t="str">
        <f t="shared" ca="1" si="458"/>
        <v>cu</v>
      </c>
      <c r="R2431" t="s">
        <v>81</v>
      </c>
      <c r="S2431" t="s">
        <v>147</v>
      </c>
      <c r="T2431">
        <v>4025</v>
      </c>
      <c r="U2431" t="str">
        <f t="shared" ca="1" si="448"/>
        <v>it</v>
      </c>
      <c r="V2431" t="str">
        <f t="shared" si="450"/>
        <v>Cash_sCharacterGacha</v>
      </c>
      <c r="W2431">
        <f t="shared" si="451"/>
        <v>2</v>
      </c>
      <c r="X2431" t="str">
        <f t="shared" ca="1" si="452"/>
        <v>cu</v>
      </c>
      <c r="Y2431" t="str">
        <f t="shared" si="453"/>
        <v>GO</v>
      </c>
      <c r="Z2431">
        <f t="shared" si="454"/>
        <v>4025</v>
      </c>
    </row>
    <row r="2432" spans="1:26">
      <c r="A2432" t="str">
        <f t="shared" si="456"/>
        <v>rt8</v>
      </c>
      <c r="B2432" t="str">
        <f t="shared" si="457"/>
        <v>루틴8</v>
      </c>
      <c r="C2432">
        <v>159</v>
      </c>
      <c r="D2432">
        <v>323</v>
      </c>
      <c r="E2432">
        <f t="shared" ca="1" si="455"/>
        <v>9740</v>
      </c>
      <c r="F2432">
        <f ca="1">(60+SUMIF(OFFSET(N2432,-$C2432+1,0,$C2432),"EN",OFFSET(O2432,-$C2432+1,0,$C2432)))*SummonTypeTable!$Q$2</f>
        <v>3560</v>
      </c>
      <c r="G2432">
        <f ca="1">IF(C2432=1,60*SummonTypeTable!$Q$2-OFFSET(F2432,0,-1),
IF(F2432&lt;&gt;OFFSET(F2432,-1,0),OFFSET(F2432,-1,0)-OFFSET(F2432,0,-1),""))</f>
        <v>-6373.3333333333339</v>
      </c>
      <c r="H2432">
        <f ca="1">IF(C2432=1,60*SummonTypeTable!$Q$2/OFFSET(F2432,0,-1),
IF(F2432&lt;&gt;OFFSET(F2432,-1,0),OFFSET(F2432,-1,0)/OFFSET(F2432,0,-1),""))</f>
        <v>0.34565366187542779</v>
      </c>
      <c r="I2432">
        <f ca="1">(60+SUMIF(OFFSET(N2432,-$C2432+1,0,$C2432),"EN",OFFSET(O2432,-$C2432+1,0,$C2432))+SUMIF(OFFSET(S2432,-$C2432+1,0,$C2432),"EN",OFFSET(T2432,-$C2432+1,0,$C2432)))*SummonTypeTable!$Q$2</f>
        <v>3560</v>
      </c>
      <c r="J2432">
        <f ca="1">IF(C2432=1,60*SummonTypeTable!$Q$2-OFFSET(I2432,0,-4),
IF(I2432&lt;&gt;OFFSET(I2432,-1,0),OFFSET(I2432,-1,0)-OFFSET(I2432,0,-4),""))</f>
        <v>-6373.3333333333339</v>
      </c>
      <c r="K2432">
        <f ca="1">IF(C2432=1,60*SummonTypeTable!$Q$2/OFFSET(I2432,0,-4),
IF(I2432&lt;&gt;OFFSET(I2432,-1,0),OFFSET(I2432,-1,0)/OFFSET(I2432,0,-4),""))</f>
        <v>0.34565366187542779</v>
      </c>
      <c r="L2432" t="str">
        <f t="shared" ca="1" si="459"/>
        <v>cu</v>
      </c>
      <c r="M2432" t="s">
        <v>81</v>
      </c>
      <c r="N2432" t="s">
        <v>146</v>
      </c>
      <c r="O2432">
        <v>290</v>
      </c>
      <c r="P2432" t="str">
        <f t="shared" si="449"/>
        <v>에너지너무많음</v>
      </c>
      <c r="Q2432" t="str">
        <f t="shared" ca="1" si="458"/>
        <v>cu</v>
      </c>
      <c r="R2432" t="s">
        <v>81</v>
      </c>
      <c r="S2432" t="s">
        <v>147</v>
      </c>
      <c r="T2432">
        <v>4050</v>
      </c>
      <c r="U2432" t="str">
        <f t="shared" ca="1" si="448"/>
        <v>cu</v>
      </c>
      <c r="V2432" t="str">
        <f t="shared" si="450"/>
        <v>EN</v>
      </c>
      <c r="W2432">
        <f t="shared" si="451"/>
        <v>290</v>
      </c>
      <c r="X2432" t="str">
        <f t="shared" ca="1" si="452"/>
        <v>cu</v>
      </c>
      <c r="Y2432" t="str">
        <f t="shared" si="453"/>
        <v>GO</v>
      </c>
      <c r="Z2432">
        <f t="shared" si="454"/>
        <v>4050</v>
      </c>
    </row>
    <row r="2433" spans="1:26">
      <c r="A2433" t="str">
        <f t="shared" si="456"/>
        <v>rt8</v>
      </c>
      <c r="B2433" t="str">
        <f t="shared" si="457"/>
        <v>루틴8</v>
      </c>
      <c r="C2433">
        <v>160</v>
      </c>
      <c r="D2433">
        <v>108</v>
      </c>
      <c r="E2433">
        <f t="shared" ca="1" si="455"/>
        <v>9848</v>
      </c>
      <c r="F2433">
        <f ca="1">(60+SUMIF(OFFSET(N2433,-$C2433+1,0,$C2433),"EN",OFFSET(O2433,-$C2433+1,0,$C2433)))*SummonTypeTable!$Q$2</f>
        <v>3560</v>
      </c>
      <c r="G2433" t="str">
        <f ca="1">IF(C2433=1,60*SummonTypeTable!$Q$2-OFFSET(F2433,0,-1),
IF(F2433&lt;&gt;OFFSET(F2433,-1,0),OFFSET(F2433,-1,0)-OFFSET(F2433,0,-1),""))</f>
        <v/>
      </c>
      <c r="H2433" t="str">
        <f ca="1">IF(C2433=1,60*SummonTypeTable!$Q$2/OFFSET(F2433,0,-1),
IF(F2433&lt;&gt;OFFSET(F2433,-1,0),OFFSET(F2433,-1,0)/OFFSET(F2433,0,-1),""))</f>
        <v/>
      </c>
      <c r="I2433">
        <f ca="1">(60+SUMIF(OFFSET(N2433,-$C2433+1,0,$C2433),"EN",OFFSET(O2433,-$C2433+1,0,$C2433))+SUMIF(OFFSET(S2433,-$C2433+1,0,$C2433),"EN",OFFSET(T2433,-$C2433+1,0,$C2433)))*SummonTypeTable!$Q$2</f>
        <v>3560</v>
      </c>
      <c r="J2433" t="str">
        <f ca="1">IF(C2433=1,60*SummonTypeTable!$Q$2-OFFSET(I2433,0,-4),
IF(I2433&lt;&gt;OFFSET(I2433,-1,0),OFFSET(I2433,-1,0)-OFFSET(I2433,0,-4),""))</f>
        <v/>
      </c>
      <c r="K2433" t="str">
        <f ca="1">IF(C2433=1,60*SummonTypeTable!$Q$2/OFFSET(I2433,0,-4),
IF(I2433&lt;&gt;OFFSET(I2433,-1,0),OFFSET(I2433,-1,0)/OFFSET(I2433,0,-4),""))</f>
        <v/>
      </c>
      <c r="L2433" t="str">
        <f t="shared" ca="1" si="459"/>
        <v>cu</v>
      </c>
      <c r="M2433" t="s">
        <v>81</v>
      </c>
      <c r="N2433" t="s">
        <v>147</v>
      </c>
      <c r="O2433">
        <v>8150</v>
      </c>
      <c r="P2433" t="str">
        <f t="shared" si="449"/>
        <v/>
      </c>
      <c r="Q2433" t="str">
        <f t="shared" ca="1" si="458"/>
        <v>cu</v>
      </c>
      <c r="R2433" t="s">
        <v>81</v>
      </c>
      <c r="S2433" t="s">
        <v>147</v>
      </c>
      <c r="T2433">
        <v>4075</v>
      </c>
      <c r="U2433" t="str">
        <f t="shared" ca="1" si="448"/>
        <v>cu</v>
      </c>
      <c r="V2433" t="str">
        <f t="shared" si="450"/>
        <v>GO</v>
      </c>
      <c r="W2433">
        <f t="shared" si="451"/>
        <v>8150</v>
      </c>
      <c r="X2433" t="str">
        <f t="shared" ca="1" si="452"/>
        <v>cu</v>
      </c>
      <c r="Y2433" t="str">
        <f t="shared" si="453"/>
        <v>GO</v>
      </c>
      <c r="Z2433">
        <f t="shared" si="454"/>
        <v>4075</v>
      </c>
    </row>
    <row r="2434" spans="1:26">
      <c r="A2434" t="str">
        <f t="shared" si="456"/>
        <v>rt8</v>
      </c>
      <c r="B2434" t="str">
        <f t="shared" si="457"/>
        <v>루틴8</v>
      </c>
      <c r="C2434">
        <v>161</v>
      </c>
      <c r="D2434">
        <v>116</v>
      </c>
      <c r="E2434">
        <f t="shared" ca="1" si="455"/>
        <v>9964</v>
      </c>
      <c r="F2434">
        <f ca="1">(60+SUMIF(OFFSET(N2434,-$C2434+1,0,$C2434),"EN",OFFSET(O2434,-$C2434+1,0,$C2434)))*SummonTypeTable!$Q$2</f>
        <v>3560</v>
      </c>
      <c r="G2434" t="str">
        <f ca="1">IF(C2434=1,60*SummonTypeTable!$Q$2-OFFSET(F2434,0,-1),
IF(F2434&lt;&gt;OFFSET(F2434,-1,0),OFFSET(F2434,-1,0)-OFFSET(F2434,0,-1),""))</f>
        <v/>
      </c>
      <c r="H2434" t="str">
        <f ca="1">IF(C2434=1,60*SummonTypeTable!$Q$2/OFFSET(F2434,0,-1),
IF(F2434&lt;&gt;OFFSET(F2434,-1,0),OFFSET(F2434,-1,0)/OFFSET(F2434,0,-1),""))</f>
        <v/>
      </c>
      <c r="I2434">
        <f ca="1">(60+SUMIF(OFFSET(N2434,-$C2434+1,0,$C2434),"EN",OFFSET(O2434,-$C2434+1,0,$C2434))+SUMIF(OFFSET(S2434,-$C2434+1,0,$C2434),"EN",OFFSET(T2434,-$C2434+1,0,$C2434)))*SummonTypeTable!$Q$2</f>
        <v>3560</v>
      </c>
      <c r="J2434" t="str">
        <f ca="1">IF(C2434=1,60*SummonTypeTable!$Q$2-OFFSET(I2434,0,-4),
IF(I2434&lt;&gt;OFFSET(I2434,-1,0),OFFSET(I2434,-1,0)-OFFSET(I2434,0,-4),""))</f>
        <v/>
      </c>
      <c r="K2434" t="str">
        <f ca="1">IF(C2434=1,60*SummonTypeTable!$Q$2/OFFSET(I2434,0,-4),
IF(I2434&lt;&gt;OFFSET(I2434,-1,0),OFFSET(I2434,-1,0)/OFFSET(I2434,0,-4),""))</f>
        <v/>
      </c>
      <c r="L2434" t="str">
        <f t="shared" ca="1" si="459"/>
        <v>it</v>
      </c>
      <c r="M2434" t="s">
        <v>139</v>
      </c>
      <c r="N2434" t="s">
        <v>158</v>
      </c>
      <c r="O2434">
        <v>1</v>
      </c>
      <c r="P2434" t="str">
        <f t="shared" si="449"/>
        <v/>
      </c>
      <c r="Q2434" t="str">
        <f t="shared" ca="1" si="458"/>
        <v>cu</v>
      </c>
      <c r="R2434" t="s">
        <v>81</v>
      </c>
      <c r="S2434" t="s">
        <v>147</v>
      </c>
      <c r="T2434">
        <v>4100</v>
      </c>
      <c r="U2434" t="str">
        <f t="shared" ref="U2434:U2497" ca="1" si="460">IF(LEN(L2434)=0,"",L2434)</f>
        <v>it</v>
      </c>
      <c r="V2434" t="str">
        <f t="shared" si="450"/>
        <v>Cash_sEquipGacha</v>
      </c>
      <c r="W2434">
        <f t="shared" si="451"/>
        <v>1</v>
      </c>
      <c r="X2434" t="str">
        <f t="shared" ca="1" si="452"/>
        <v>cu</v>
      </c>
      <c r="Y2434" t="str">
        <f t="shared" si="453"/>
        <v>GO</v>
      </c>
      <c r="Z2434">
        <f t="shared" si="454"/>
        <v>4100</v>
      </c>
    </row>
    <row r="2435" spans="1:26">
      <c r="A2435" t="str">
        <f t="shared" si="456"/>
        <v>rt8</v>
      </c>
      <c r="B2435" t="str">
        <f t="shared" si="457"/>
        <v>루틴8</v>
      </c>
      <c r="C2435">
        <v>162</v>
      </c>
      <c r="D2435">
        <v>158</v>
      </c>
      <c r="E2435">
        <f t="shared" ca="1" si="455"/>
        <v>10122</v>
      </c>
      <c r="F2435">
        <f ca="1">(60+SUMIF(OFFSET(N2435,-$C2435+1,0,$C2435),"EN",OFFSET(O2435,-$C2435+1,0,$C2435)))*SummonTypeTable!$Q$2</f>
        <v>3560</v>
      </c>
      <c r="G2435" t="str">
        <f ca="1">IF(C2435=1,60*SummonTypeTable!$Q$2-OFFSET(F2435,0,-1),
IF(F2435&lt;&gt;OFFSET(F2435,-1,0),OFFSET(F2435,-1,0)-OFFSET(F2435,0,-1),""))</f>
        <v/>
      </c>
      <c r="H2435" t="str">
        <f ca="1">IF(C2435=1,60*SummonTypeTable!$Q$2/OFFSET(F2435,0,-1),
IF(F2435&lt;&gt;OFFSET(F2435,-1,0),OFFSET(F2435,-1,0)/OFFSET(F2435,0,-1),""))</f>
        <v/>
      </c>
      <c r="I2435">
        <f ca="1">(60+SUMIF(OFFSET(N2435,-$C2435+1,0,$C2435),"EN",OFFSET(O2435,-$C2435+1,0,$C2435))+SUMIF(OFFSET(S2435,-$C2435+1,0,$C2435),"EN",OFFSET(T2435,-$C2435+1,0,$C2435)))*SummonTypeTable!$Q$2</f>
        <v>3560</v>
      </c>
      <c r="J2435" t="str">
        <f ca="1">IF(C2435=1,60*SummonTypeTable!$Q$2-OFFSET(I2435,0,-4),
IF(I2435&lt;&gt;OFFSET(I2435,-1,0),OFFSET(I2435,-1,0)-OFFSET(I2435,0,-4),""))</f>
        <v/>
      </c>
      <c r="K2435" t="str">
        <f ca="1">IF(C2435=1,60*SummonTypeTable!$Q$2/OFFSET(I2435,0,-4),
IF(I2435&lt;&gt;OFFSET(I2435,-1,0),OFFSET(I2435,-1,0)/OFFSET(I2435,0,-4),""))</f>
        <v/>
      </c>
      <c r="L2435" t="str">
        <f t="shared" ca="1" si="459"/>
        <v>cu</v>
      </c>
      <c r="M2435" t="s">
        <v>81</v>
      </c>
      <c r="N2435" t="s">
        <v>147</v>
      </c>
      <c r="O2435">
        <v>8250</v>
      </c>
      <c r="P2435" t="str">
        <f t="shared" si="449"/>
        <v/>
      </c>
      <c r="Q2435" t="str">
        <f t="shared" ca="1" si="458"/>
        <v>cu</v>
      </c>
      <c r="R2435" t="s">
        <v>81</v>
      </c>
      <c r="S2435" t="s">
        <v>147</v>
      </c>
      <c r="T2435">
        <v>4125</v>
      </c>
      <c r="U2435" t="str">
        <f t="shared" ca="1" si="460"/>
        <v>cu</v>
      </c>
      <c r="V2435" t="str">
        <f t="shared" si="450"/>
        <v>GO</v>
      </c>
      <c r="W2435">
        <f t="shared" si="451"/>
        <v>8250</v>
      </c>
      <c r="X2435" t="str">
        <f t="shared" ca="1" si="452"/>
        <v>cu</v>
      </c>
      <c r="Y2435" t="str">
        <f t="shared" si="453"/>
        <v>GO</v>
      </c>
      <c r="Z2435">
        <f t="shared" si="454"/>
        <v>4125</v>
      </c>
    </row>
    <row r="2436" spans="1:26">
      <c r="A2436" t="str">
        <f t="shared" si="456"/>
        <v>rt8</v>
      </c>
      <c r="B2436" t="str">
        <f t="shared" si="457"/>
        <v>루틴8</v>
      </c>
      <c r="C2436">
        <v>163</v>
      </c>
      <c r="D2436">
        <v>182</v>
      </c>
      <c r="E2436">
        <f t="shared" ca="1" si="455"/>
        <v>10304</v>
      </c>
      <c r="F2436">
        <f ca="1">(60+SUMIF(OFFSET(N2436,-$C2436+1,0,$C2436),"EN",OFFSET(O2436,-$C2436+1,0,$C2436)))*SummonTypeTable!$Q$2</f>
        <v>3770</v>
      </c>
      <c r="G2436">
        <f ca="1">IF(C2436=1,60*SummonTypeTable!$Q$2-OFFSET(F2436,0,-1),
IF(F2436&lt;&gt;OFFSET(F2436,-1,0),OFFSET(F2436,-1,0)-OFFSET(F2436,0,-1),""))</f>
        <v>-6744</v>
      </c>
      <c r="H2436">
        <f ca="1">IF(C2436=1,60*SummonTypeTable!$Q$2/OFFSET(F2436,0,-1),
IF(F2436&lt;&gt;OFFSET(F2436,-1,0),OFFSET(F2436,-1,0)/OFFSET(F2436,0,-1),""))</f>
        <v>0.34549689440993792</v>
      </c>
      <c r="I2436">
        <f ca="1">(60+SUMIF(OFFSET(N2436,-$C2436+1,0,$C2436),"EN",OFFSET(O2436,-$C2436+1,0,$C2436))+SUMIF(OFFSET(S2436,-$C2436+1,0,$C2436),"EN",OFFSET(T2436,-$C2436+1,0,$C2436)))*SummonTypeTable!$Q$2</f>
        <v>3770</v>
      </c>
      <c r="J2436">
        <f ca="1">IF(C2436=1,60*SummonTypeTable!$Q$2-OFFSET(I2436,0,-4),
IF(I2436&lt;&gt;OFFSET(I2436,-1,0),OFFSET(I2436,-1,0)-OFFSET(I2436,0,-4),""))</f>
        <v>-6744</v>
      </c>
      <c r="K2436">
        <f ca="1">IF(C2436=1,60*SummonTypeTable!$Q$2/OFFSET(I2436,0,-4),
IF(I2436&lt;&gt;OFFSET(I2436,-1,0),OFFSET(I2436,-1,0)/OFFSET(I2436,0,-4),""))</f>
        <v>0.34549689440993792</v>
      </c>
      <c r="L2436" t="str">
        <f t="shared" ca="1" si="459"/>
        <v>cu</v>
      </c>
      <c r="M2436" t="s">
        <v>81</v>
      </c>
      <c r="N2436" t="s">
        <v>146</v>
      </c>
      <c r="O2436">
        <v>315</v>
      </c>
      <c r="P2436" t="str">
        <f t="shared" si="449"/>
        <v>에너지너무많음</v>
      </c>
      <c r="Q2436" t="str">
        <f t="shared" ca="1" si="458"/>
        <v>cu</v>
      </c>
      <c r="R2436" t="s">
        <v>81</v>
      </c>
      <c r="S2436" t="s">
        <v>147</v>
      </c>
      <c r="T2436">
        <v>4150</v>
      </c>
      <c r="U2436" t="str">
        <f t="shared" ca="1" si="460"/>
        <v>cu</v>
      </c>
      <c r="V2436" t="str">
        <f t="shared" si="450"/>
        <v>EN</v>
      </c>
      <c r="W2436">
        <f t="shared" si="451"/>
        <v>315</v>
      </c>
      <c r="X2436" t="str">
        <f t="shared" ca="1" si="452"/>
        <v>cu</v>
      </c>
      <c r="Y2436" t="str">
        <f t="shared" si="453"/>
        <v>GO</v>
      </c>
      <c r="Z2436">
        <f t="shared" si="454"/>
        <v>4150</v>
      </c>
    </row>
    <row r="2437" spans="1:26">
      <c r="A2437" t="str">
        <f t="shared" si="456"/>
        <v>rt8</v>
      </c>
      <c r="B2437" t="str">
        <f t="shared" si="457"/>
        <v>루틴8</v>
      </c>
      <c r="C2437">
        <v>164</v>
      </c>
      <c r="D2437">
        <v>95</v>
      </c>
      <c r="E2437">
        <f t="shared" ca="1" si="455"/>
        <v>10399</v>
      </c>
      <c r="F2437">
        <f ca="1">(60+SUMIF(OFFSET(N2437,-$C2437+1,0,$C2437),"EN",OFFSET(O2437,-$C2437+1,0,$C2437)))*SummonTypeTable!$Q$2</f>
        <v>3770</v>
      </c>
      <c r="G2437" t="str">
        <f ca="1">IF(C2437=1,60*SummonTypeTable!$Q$2-OFFSET(F2437,0,-1),
IF(F2437&lt;&gt;OFFSET(F2437,-1,0),OFFSET(F2437,-1,0)-OFFSET(F2437,0,-1),""))</f>
        <v/>
      </c>
      <c r="H2437" t="str">
        <f ca="1">IF(C2437=1,60*SummonTypeTable!$Q$2/OFFSET(F2437,0,-1),
IF(F2437&lt;&gt;OFFSET(F2437,-1,0),OFFSET(F2437,-1,0)/OFFSET(F2437,0,-1),""))</f>
        <v/>
      </c>
      <c r="I2437">
        <f ca="1">(60+SUMIF(OFFSET(N2437,-$C2437+1,0,$C2437),"EN",OFFSET(O2437,-$C2437+1,0,$C2437))+SUMIF(OFFSET(S2437,-$C2437+1,0,$C2437),"EN",OFFSET(T2437,-$C2437+1,0,$C2437)))*SummonTypeTable!$Q$2</f>
        <v>3770</v>
      </c>
      <c r="J2437" t="str">
        <f ca="1">IF(C2437=1,60*SummonTypeTable!$Q$2-OFFSET(I2437,0,-4),
IF(I2437&lt;&gt;OFFSET(I2437,-1,0),OFFSET(I2437,-1,0)-OFFSET(I2437,0,-4),""))</f>
        <v/>
      </c>
      <c r="K2437" t="str">
        <f ca="1">IF(C2437=1,60*SummonTypeTable!$Q$2/OFFSET(I2437,0,-4),
IF(I2437&lt;&gt;OFFSET(I2437,-1,0),OFFSET(I2437,-1,0)/OFFSET(I2437,0,-4),""))</f>
        <v/>
      </c>
      <c r="L2437" t="str">
        <f t="shared" ca="1" si="459"/>
        <v>cu</v>
      </c>
      <c r="M2437" t="s">
        <v>81</v>
      </c>
      <c r="N2437" t="s">
        <v>147</v>
      </c>
      <c r="O2437">
        <v>8350</v>
      </c>
      <c r="P2437" t="str">
        <f t="shared" si="449"/>
        <v/>
      </c>
      <c r="Q2437" t="str">
        <f t="shared" ca="1" si="458"/>
        <v>cu</v>
      </c>
      <c r="R2437" t="s">
        <v>81</v>
      </c>
      <c r="S2437" t="s">
        <v>147</v>
      </c>
      <c r="T2437">
        <v>4175</v>
      </c>
      <c r="U2437" t="str">
        <f t="shared" ca="1" si="460"/>
        <v>cu</v>
      </c>
      <c r="V2437" t="str">
        <f t="shared" si="450"/>
        <v>GO</v>
      </c>
      <c r="W2437">
        <f t="shared" si="451"/>
        <v>8350</v>
      </c>
      <c r="X2437" t="str">
        <f t="shared" ca="1" si="452"/>
        <v>cu</v>
      </c>
      <c r="Y2437" t="str">
        <f t="shared" si="453"/>
        <v>GO</v>
      </c>
      <c r="Z2437">
        <f t="shared" si="454"/>
        <v>4175</v>
      </c>
    </row>
    <row r="2438" spans="1:26">
      <c r="A2438" t="str">
        <f t="shared" si="456"/>
        <v>rt8</v>
      </c>
      <c r="B2438" t="str">
        <f t="shared" si="457"/>
        <v>루틴8</v>
      </c>
      <c r="C2438">
        <v>165</v>
      </c>
      <c r="D2438">
        <v>195</v>
      </c>
      <c r="E2438">
        <f t="shared" ca="1" si="455"/>
        <v>10594</v>
      </c>
      <c r="F2438">
        <f ca="1">(60+SUMIF(OFFSET(N2438,-$C2438+1,0,$C2438),"EN",OFFSET(O2438,-$C2438+1,0,$C2438)))*SummonTypeTable!$Q$2</f>
        <v>3770</v>
      </c>
      <c r="G2438" t="str">
        <f ca="1">IF(C2438=1,60*SummonTypeTable!$Q$2-OFFSET(F2438,0,-1),
IF(F2438&lt;&gt;OFFSET(F2438,-1,0),OFFSET(F2438,-1,0)-OFFSET(F2438,0,-1),""))</f>
        <v/>
      </c>
      <c r="H2438" t="str">
        <f ca="1">IF(C2438=1,60*SummonTypeTable!$Q$2/OFFSET(F2438,0,-1),
IF(F2438&lt;&gt;OFFSET(F2438,-1,0),OFFSET(F2438,-1,0)/OFFSET(F2438,0,-1),""))</f>
        <v/>
      </c>
      <c r="I2438">
        <f ca="1">(60+SUMIF(OFFSET(N2438,-$C2438+1,0,$C2438),"EN",OFFSET(O2438,-$C2438+1,0,$C2438))+SUMIF(OFFSET(S2438,-$C2438+1,0,$C2438),"EN",OFFSET(T2438,-$C2438+1,0,$C2438)))*SummonTypeTable!$Q$2</f>
        <v>3770</v>
      </c>
      <c r="J2438" t="str">
        <f ca="1">IF(C2438=1,60*SummonTypeTable!$Q$2-OFFSET(I2438,0,-4),
IF(I2438&lt;&gt;OFFSET(I2438,-1,0),OFFSET(I2438,-1,0)-OFFSET(I2438,0,-4),""))</f>
        <v/>
      </c>
      <c r="K2438" t="str">
        <f ca="1">IF(C2438=1,60*SummonTypeTable!$Q$2/OFFSET(I2438,0,-4),
IF(I2438&lt;&gt;OFFSET(I2438,-1,0),OFFSET(I2438,-1,0)/OFFSET(I2438,0,-4),""))</f>
        <v/>
      </c>
      <c r="L2438" t="str">
        <f t="shared" ca="1" si="459"/>
        <v>it</v>
      </c>
      <c r="M2438" t="s">
        <v>139</v>
      </c>
      <c r="N2438" t="s">
        <v>140</v>
      </c>
      <c r="O2438">
        <v>5</v>
      </c>
      <c r="P2438" t="str">
        <f t="shared" si="449"/>
        <v/>
      </c>
      <c r="Q2438" t="str">
        <f t="shared" ca="1" si="458"/>
        <v>cu</v>
      </c>
      <c r="R2438" t="s">
        <v>81</v>
      </c>
      <c r="S2438" t="s">
        <v>147</v>
      </c>
      <c r="T2438">
        <v>4200</v>
      </c>
      <c r="U2438" t="str">
        <f t="shared" ca="1" si="460"/>
        <v>it</v>
      </c>
      <c r="V2438" t="str">
        <f t="shared" si="450"/>
        <v>Cash_sCharacterGacha</v>
      </c>
      <c r="W2438">
        <f t="shared" si="451"/>
        <v>5</v>
      </c>
      <c r="X2438" t="str">
        <f t="shared" ca="1" si="452"/>
        <v>cu</v>
      </c>
      <c r="Y2438" t="str">
        <f t="shared" si="453"/>
        <v>GO</v>
      </c>
      <c r="Z2438">
        <f t="shared" si="454"/>
        <v>4200</v>
      </c>
    </row>
    <row r="2439" spans="1:26">
      <c r="A2439" t="str">
        <f t="shared" si="456"/>
        <v>rt8</v>
      </c>
      <c r="B2439" t="str">
        <f t="shared" si="457"/>
        <v>루틴8</v>
      </c>
      <c r="C2439">
        <v>166</v>
      </c>
      <c r="D2439">
        <v>294</v>
      </c>
      <c r="E2439">
        <f t="shared" ca="1" si="455"/>
        <v>10888</v>
      </c>
      <c r="F2439">
        <f ca="1">(60+SUMIF(OFFSET(N2439,-$C2439+1,0,$C2439),"EN",OFFSET(O2439,-$C2439+1,0,$C2439)))*SummonTypeTable!$Q$2</f>
        <v>3996.6666666666665</v>
      </c>
      <c r="G2439">
        <f ca="1">IF(C2439=1,60*SummonTypeTable!$Q$2-OFFSET(F2439,0,-1),
IF(F2439&lt;&gt;OFFSET(F2439,-1,0),OFFSET(F2439,-1,0)-OFFSET(F2439,0,-1),""))</f>
        <v>-7118</v>
      </c>
      <c r="H2439">
        <f ca="1">IF(C2439=1,60*SummonTypeTable!$Q$2/OFFSET(F2439,0,-1),
IF(F2439&lt;&gt;OFFSET(F2439,-1,0),OFFSET(F2439,-1,0)/OFFSET(F2439,0,-1),""))</f>
        <v>0.34625275532696548</v>
      </c>
      <c r="I2439">
        <f ca="1">(60+SUMIF(OFFSET(N2439,-$C2439+1,0,$C2439),"EN",OFFSET(O2439,-$C2439+1,0,$C2439))+SUMIF(OFFSET(S2439,-$C2439+1,0,$C2439),"EN",OFFSET(T2439,-$C2439+1,0,$C2439)))*SummonTypeTable!$Q$2</f>
        <v>3996.6666666666665</v>
      </c>
      <c r="J2439">
        <f ca="1">IF(C2439=1,60*SummonTypeTable!$Q$2-OFFSET(I2439,0,-4),
IF(I2439&lt;&gt;OFFSET(I2439,-1,0),OFFSET(I2439,-1,0)-OFFSET(I2439,0,-4),""))</f>
        <v>-7118</v>
      </c>
      <c r="K2439">
        <f ca="1">IF(C2439=1,60*SummonTypeTable!$Q$2/OFFSET(I2439,0,-4),
IF(I2439&lt;&gt;OFFSET(I2439,-1,0),OFFSET(I2439,-1,0)/OFFSET(I2439,0,-4),""))</f>
        <v>0.34625275532696548</v>
      </c>
      <c r="L2439" t="str">
        <f t="shared" ca="1" si="459"/>
        <v>cu</v>
      </c>
      <c r="M2439" t="s">
        <v>81</v>
      </c>
      <c r="N2439" t="s">
        <v>146</v>
      </c>
      <c r="O2439">
        <v>340</v>
      </c>
      <c r="P2439" t="str">
        <f t="shared" si="449"/>
        <v>에너지너무많음</v>
      </c>
      <c r="Q2439" t="str">
        <f t="shared" ca="1" si="458"/>
        <v>cu</v>
      </c>
      <c r="R2439" t="s">
        <v>81</v>
      </c>
      <c r="S2439" t="s">
        <v>147</v>
      </c>
      <c r="T2439">
        <v>4225</v>
      </c>
      <c r="U2439" t="str">
        <f t="shared" ca="1" si="460"/>
        <v>cu</v>
      </c>
      <c r="V2439" t="str">
        <f t="shared" si="450"/>
        <v>EN</v>
      </c>
      <c r="W2439">
        <f t="shared" si="451"/>
        <v>340</v>
      </c>
      <c r="X2439" t="str">
        <f t="shared" ca="1" si="452"/>
        <v>cu</v>
      </c>
      <c r="Y2439" t="str">
        <f t="shared" si="453"/>
        <v>GO</v>
      </c>
      <c r="Z2439">
        <f t="shared" si="454"/>
        <v>4225</v>
      </c>
    </row>
    <row r="2440" spans="1:26">
      <c r="A2440" t="str">
        <f t="shared" si="456"/>
        <v>rt8</v>
      </c>
      <c r="B2440" t="str">
        <f t="shared" si="457"/>
        <v>루틴8</v>
      </c>
      <c r="C2440">
        <v>167</v>
      </c>
      <c r="D2440">
        <v>54</v>
      </c>
      <c r="E2440">
        <f t="shared" ca="1" si="455"/>
        <v>10942</v>
      </c>
      <c r="F2440">
        <f ca="1">(60+SUMIF(OFFSET(N2440,-$C2440+1,0,$C2440),"EN",OFFSET(O2440,-$C2440+1,0,$C2440)))*SummonTypeTable!$Q$2</f>
        <v>3996.6666666666665</v>
      </c>
      <c r="G2440" t="str">
        <f ca="1">IF(C2440=1,60*SummonTypeTable!$Q$2-OFFSET(F2440,0,-1),
IF(F2440&lt;&gt;OFFSET(F2440,-1,0),OFFSET(F2440,-1,0)-OFFSET(F2440,0,-1),""))</f>
        <v/>
      </c>
      <c r="H2440" t="str">
        <f ca="1">IF(C2440=1,60*SummonTypeTable!$Q$2/OFFSET(F2440,0,-1),
IF(F2440&lt;&gt;OFFSET(F2440,-1,0),OFFSET(F2440,-1,0)/OFFSET(F2440,0,-1),""))</f>
        <v/>
      </c>
      <c r="I2440">
        <f ca="1">(60+SUMIF(OFFSET(N2440,-$C2440+1,0,$C2440),"EN",OFFSET(O2440,-$C2440+1,0,$C2440))+SUMIF(OFFSET(S2440,-$C2440+1,0,$C2440),"EN",OFFSET(T2440,-$C2440+1,0,$C2440)))*SummonTypeTable!$Q$2</f>
        <v>3996.6666666666665</v>
      </c>
      <c r="J2440" t="str">
        <f ca="1">IF(C2440=1,60*SummonTypeTable!$Q$2-OFFSET(I2440,0,-4),
IF(I2440&lt;&gt;OFFSET(I2440,-1,0),OFFSET(I2440,-1,0)-OFFSET(I2440,0,-4),""))</f>
        <v/>
      </c>
      <c r="K2440" t="str">
        <f ca="1">IF(C2440=1,60*SummonTypeTable!$Q$2/OFFSET(I2440,0,-4),
IF(I2440&lt;&gt;OFFSET(I2440,-1,0),OFFSET(I2440,-1,0)/OFFSET(I2440,0,-4),""))</f>
        <v/>
      </c>
      <c r="L2440" t="str">
        <f t="shared" ca="1" si="459"/>
        <v>cu</v>
      </c>
      <c r="M2440" t="s">
        <v>81</v>
      </c>
      <c r="N2440" t="s">
        <v>147</v>
      </c>
      <c r="O2440">
        <v>8500</v>
      </c>
      <c r="P2440" t="str">
        <f t="shared" si="449"/>
        <v/>
      </c>
      <c r="Q2440" t="str">
        <f t="shared" ca="1" si="458"/>
        <v>cu</v>
      </c>
      <c r="R2440" t="s">
        <v>81</v>
      </c>
      <c r="S2440" t="s">
        <v>147</v>
      </c>
      <c r="T2440">
        <v>4250</v>
      </c>
      <c r="U2440" t="str">
        <f t="shared" ca="1" si="460"/>
        <v>cu</v>
      </c>
      <c r="V2440" t="str">
        <f t="shared" si="450"/>
        <v>GO</v>
      </c>
      <c r="W2440">
        <f t="shared" si="451"/>
        <v>8500</v>
      </c>
      <c r="X2440" t="str">
        <f t="shared" ca="1" si="452"/>
        <v>cu</v>
      </c>
      <c r="Y2440" t="str">
        <f t="shared" si="453"/>
        <v>GO</v>
      </c>
      <c r="Z2440">
        <f t="shared" si="454"/>
        <v>4250</v>
      </c>
    </row>
    <row r="2441" spans="1:26">
      <c r="A2441" t="str">
        <f t="shared" si="456"/>
        <v>rt8</v>
      </c>
      <c r="B2441" t="str">
        <f t="shared" si="457"/>
        <v>루틴8</v>
      </c>
      <c r="C2441">
        <v>168</v>
      </c>
      <c r="D2441">
        <v>125</v>
      </c>
      <c r="E2441">
        <f t="shared" ca="1" si="455"/>
        <v>11067</v>
      </c>
      <c r="F2441">
        <f ca="1">(60+SUMIF(OFFSET(N2441,-$C2441+1,0,$C2441),"EN",OFFSET(O2441,-$C2441+1,0,$C2441)))*SummonTypeTable!$Q$2</f>
        <v>3996.6666666666665</v>
      </c>
      <c r="G2441" t="str">
        <f ca="1">IF(C2441=1,60*SummonTypeTable!$Q$2-OFFSET(F2441,0,-1),
IF(F2441&lt;&gt;OFFSET(F2441,-1,0),OFFSET(F2441,-1,0)-OFFSET(F2441,0,-1),""))</f>
        <v/>
      </c>
      <c r="H2441" t="str">
        <f ca="1">IF(C2441=1,60*SummonTypeTable!$Q$2/OFFSET(F2441,0,-1),
IF(F2441&lt;&gt;OFFSET(F2441,-1,0),OFFSET(F2441,-1,0)/OFFSET(F2441,0,-1),""))</f>
        <v/>
      </c>
      <c r="I2441">
        <f ca="1">(60+SUMIF(OFFSET(N2441,-$C2441+1,0,$C2441),"EN",OFFSET(O2441,-$C2441+1,0,$C2441))+SUMIF(OFFSET(S2441,-$C2441+1,0,$C2441),"EN",OFFSET(T2441,-$C2441+1,0,$C2441)))*SummonTypeTable!$Q$2</f>
        <v>3996.6666666666665</v>
      </c>
      <c r="J2441" t="str">
        <f ca="1">IF(C2441=1,60*SummonTypeTable!$Q$2-OFFSET(I2441,0,-4),
IF(I2441&lt;&gt;OFFSET(I2441,-1,0),OFFSET(I2441,-1,0)-OFFSET(I2441,0,-4),""))</f>
        <v/>
      </c>
      <c r="K2441" t="str">
        <f ca="1">IF(C2441=1,60*SummonTypeTable!$Q$2/OFFSET(I2441,0,-4),
IF(I2441&lt;&gt;OFFSET(I2441,-1,0),OFFSET(I2441,-1,0)/OFFSET(I2441,0,-4),""))</f>
        <v/>
      </c>
      <c r="L2441" t="str">
        <f t="shared" ca="1" si="459"/>
        <v>it</v>
      </c>
      <c r="M2441" t="s">
        <v>139</v>
      </c>
      <c r="N2441" t="s">
        <v>138</v>
      </c>
      <c r="O2441">
        <v>10</v>
      </c>
      <c r="P2441" t="str">
        <f t="shared" si="449"/>
        <v/>
      </c>
      <c r="Q2441" t="str">
        <f t="shared" ca="1" si="458"/>
        <v>cu</v>
      </c>
      <c r="R2441" t="s">
        <v>81</v>
      </c>
      <c r="S2441" t="s">
        <v>147</v>
      </c>
      <c r="T2441">
        <v>4275</v>
      </c>
      <c r="U2441" t="str">
        <f t="shared" ca="1" si="460"/>
        <v>it</v>
      </c>
      <c r="V2441" t="str">
        <f t="shared" si="450"/>
        <v>Cash_sSpellGacha</v>
      </c>
      <c r="W2441">
        <f t="shared" si="451"/>
        <v>10</v>
      </c>
      <c r="X2441" t="str">
        <f t="shared" ca="1" si="452"/>
        <v>cu</v>
      </c>
      <c r="Y2441" t="str">
        <f t="shared" si="453"/>
        <v>GO</v>
      </c>
      <c r="Z2441">
        <f t="shared" si="454"/>
        <v>4275</v>
      </c>
    </row>
    <row r="2442" spans="1:26">
      <c r="A2442" t="str">
        <f t="shared" si="456"/>
        <v>rt8</v>
      </c>
      <c r="B2442" t="str">
        <f t="shared" si="457"/>
        <v>루틴8</v>
      </c>
      <c r="C2442">
        <v>169</v>
      </c>
      <c r="D2442">
        <v>157</v>
      </c>
      <c r="E2442">
        <f t="shared" ca="1" si="455"/>
        <v>11224</v>
      </c>
      <c r="F2442">
        <f ca="1">(60+SUMIF(OFFSET(N2442,-$C2442+1,0,$C2442),"EN",OFFSET(O2442,-$C2442+1,0,$C2442)))*SummonTypeTable!$Q$2</f>
        <v>3996.6666666666665</v>
      </c>
      <c r="G2442" t="str">
        <f ca="1">IF(C2442=1,60*SummonTypeTable!$Q$2-OFFSET(F2442,0,-1),
IF(F2442&lt;&gt;OFFSET(F2442,-1,0),OFFSET(F2442,-1,0)-OFFSET(F2442,0,-1),""))</f>
        <v/>
      </c>
      <c r="H2442" t="str">
        <f ca="1">IF(C2442=1,60*SummonTypeTable!$Q$2/OFFSET(F2442,0,-1),
IF(F2442&lt;&gt;OFFSET(F2442,-1,0),OFFSET(F2442,-1,0)/OFFSET(F2442,0,-1),""))</f>
        <v/>
      </c>
      <c r="I2442">
        <f ca="1">(60+SUMIF(OFFSET(N2442,-$C2442+1,0,$C2442),"EN",OFFSET(O2442,-$C2442+1,0,$C2442))+SUMIF(OFFSET(S2442,-$C2442+1,0,$C2442),"EN",OFFSET(T2442,-$C2442+1,0,$C2442)))*SummonTypeTable!$Q$2</f>
        <v>3996.6666666666665</v>
      </c>
      <c r="J2442" t="str">
        <f ca="1">IF(C2442=1,60*SummonTypeTable!$Q$2-OFFSET(I2442,0,-4),
IF(I2442&lt;&gt;OFFSET(I2442,-1,0),OFFSET(I2442,-1,0)-OFFSET(I2442,0,-4),""))</f>
        <v/>
      </c>
      <c r="K2442" t="str">
        <f ca="1">IF(C2442=1,60*SummonTypeTable!$Q$2/OFFSET(I2442,0,-4),
IF(I2442&lt;&gt;OFFSET(I2442,-1,0),OFFSET(I2442,-1,0)/OFFSET(I2442,0,-4),""))</f>
        <v/>
      </c>
      <c r="L2442" t="str">
        <f t="shared" ca="1" si="459"/>
        <v>cu</v>
      </c>
      <c r="M2442" t="s">
        <v>81</v>
      </c>
      <c r="N2442" t="s">
        <v>147</v>
      </c>
      <c r="O2442">
        <v>8600</v>
      </c>
      <c r="P2442" t="str">
        <f t="shared" si="449"/>
        <v/>
      </c>
      <c r="Q2442" t="str">
        <f t="shared" ca="1" si="458"/>
        <v>cu</v>
      </c>
      <c r="R2442" t="s">
        <v>81</v>
      </c>
      <c r="S2442" t="s">
        <v>147</v>
      </c>
      <c r="T2442">
        <v>4300</v>
      </c>
      <c r="U2442" t="str">
        <f t="shared" ca="1" si="460"/>
        <v>cu</v>
      </c>
      <c r="V2442" t="str">
        <f t="shared" si="450"/>
        <v>GO</v>
      </c>
      <c r="W2442">
        <f t="shared" si="451"/>
        <v>8600</v>
      </c>
      <c r="X2442" t="str">
        <f t="shared" ca="1" si="452"/>
        <v>cu</v>
      </c>
      <c r="Y2442" t="str">
        <f t="shared" si="453"/>
        <v>GO</v>
      </c>
      <c r="Z2442">
        <f t="shared" si="454"/>
        <v>4300</v>
      </c>
    </row>
    <row r="2443" spans="1:26">
      <c r="A2443" t="str">
        <f t="shared" si="456"/>
        <v>rt8</v>
      </c>
      <c r="B2443" t="str">
        <f t="shared" si="457"/>
        <v>루틴8</v>
      </c>
      <c r="C2443">
        <v>170</v>
      </c>
      <c r="D2443">
        <v>268</v>
      </c>
      <c r="E2443">
        <f t="shared" ca="1" si="455"/>
        <v>11492</v>
      </c>
      <c r="F2443">
        <f ca="1">(60+SUMIF(OFFSET(N2443,-$C2443+1,0,$C2443),"EN",OFFSET(O2443,-$C2443+1,0,$C2443)))*SummonTypeTable!$Q$2</f>
        <v>4240</v>
      </c>
      <c r="G2443">
        <f ca="1">IF(C2443=1,60*SummonTypeTable!$Q$2-OFFSET(F2443,0,-1),
IF(F2443&lt;&gt;OFFSET(F2443,-1,0),OFFSET(F2443,-1,0)-OFFSET(F2443,0,-1),""))</f>
        <v>-7495.3333333333339</v>
      </c>
      <c r="H2443">
        <f ca="1">IF(C2443=1,60*SummonTypeTable!$Q$2/OFFSET(F2443,0,-1),
IF(F2443&lt;&gt;OFFSET(F2443,-1,0),OFFSET(F2443,-1,0)/OFFSET(F2443,0,-1),""))</f>
        <v>0.34777816452024596</v>
      </c>
      <c r="I2443">
        <f ca="1">(60+SUMIF(OFFSET(N2443,-$C2443+1,0,$C2443),"EN",OFFSET(O2443,-$C2443+1,0,$C2443))+SUMIF(OFFSET(S2443,-$C2443+1,0,$C2443),"EN",OFFSET(T2443,-$C2443+1,0,$C2443)))*SummonTypeTable!$Q$2</f>
        <v>4240</v>
      </c>
      <c r="J2443">
        <f ca="1">IF(C2443=1,60*SummonTypeTable!$Q$2-OFFSET(I2443,0,-4),
IF(I2443&lt;&gt;OFFSET(I2443,-1,0),OFFSET(I2443,-1,0)-OFFSET(I2443,0,-4),""))</f>
        <v>-7495.3333333333339</v>
      </c>
      <c r="K2443">
        <f ca="1">IF(C2443=1,60*SummonTypeTable!$Q$2/OFFSET(I2443,0,-4),
IF(I2443&lt;&gt;OFFSET(I2443,-1,0),OFFSET(I2443,-1,0)/OFFSET(I2443,0,-4),""))</f>
        <v>0.34777816452024596</v>
      </c>
      <c r="L2443" t="str">
        <f t="shared" ca="1" si="459"/>
        <v>cu</v>
      </c>
      <c r="M2443" t="s">
        <v>81</v>
      </c>
      <c r="N2443" t="s">
        <v>146</v>
      </c>
      <c r="O2443">
        <v>365</v>
      </c>
      <c r="P2443" t="str">
        <f t="shared" si="449"/>
        <v>에너지너무많음</v>
      </c>
      <c r="Q2443" t="str">
        <f t="shared" ca="1" si="458"/>
        <v>cu</v>
      </c>
      <c r="R2443" t="s">
        <v>81</v>
      </c>
      <c r="S2443" t="s">
        <v>147</v>
      </c>
      <c r="T2443">
        <v>4325</v>
      </c>
      <c r="U2443" t="str">
        <f t="shared" ca="1" si="460"/>
        <v>cu</v>
      </c>
      <c r="V2443" t="str">
        <f t="shared" si="450"/>
        <v>EN</v>
      </c>
      <c r="W2443">
        <f t="shared" si="451"/>
        <v>365</v>
      </c>
      <c r="X2443" t="str">
        <f t="shared" ca="1" si="452"/>
        <v>cu</v>
      </c>
      <c r="Y2443" t="str">
        <f t="shared" si="453"/>
        <v>GO</v>
      </c>
      <c r="Z2443">
        <f t="shared" si="454"/>
        <v>4325</v>
      </c>
    </row>
    <row r="2444" spans="1:26">
      <c r="A2444" t="str">
        <f t="shared" si="456"/>
        <v>rt8</v>
      </c>
      <c r="B2444" t="str">
        <f t="shared" si="457"/>
        <v>루틴8</v>
      </c>
      <c r="C2444">
        <v>171</v>
      </c>
      <c r="D2444">
        <v>72</v>
      </c>
      <c r="E2444">
        <f t="shared" ca="1" si="455"/>
        <v>11564</v>
      </c>
      <c r="F2444">
        <f ca="1">(60+SUMIF(OFFSET(N2444,-$C2444+1,0,$C2444),"EN",OFFSET(O2444,-$C2444+1,0,$C2444)))*SummonTypeTable!$Q$2</f>
        <v>4240</v>
      </c>
      <c r="G2444" t="str">
        <f ca="1">IF(C2444=1,60*SummonTypeTable!$Q$2-OFFSET(F2444,0,-1),
IF(F2444&lt;&gt;OFFSET(F2444,-1,0),OFFSET(F2444,-1,0)-OFFSET(F2444,0,-1),""))</f>
        <v/>
      </c>
      <c r="H2444" t="str">
        <f ca="1">IF(C2444=1,60*SummonTypeTable!$Q$2/OFFSET(F2444,0,-1),
IF(F2444&lt;&gt;OFFSET(F2444,-1,0),OFFSET(F2444,-1,0)/OFFSET(F2444,0,-1),""))</f>
        <v/>
      </c>
      <c r="I2444">
        <f ca="1">(60+SUMIF(OFFSET(N2444,-$C2444+1,0,$C2444),"EN",OFFSET(O2444,-$C2444+1,0,$C2444))+SUMIF(OFFSET(S2444,-$C2444+1,0,$C2444),"EN",OFFSET(T2444,-$C2444+1,0,$C2444)))*SummonTypeTable!$Q$2</f>
        <v>4240</v>
      </c>
      <c r="J2444" t="str">
        <f ca="1">IF(C2444=1,60*SummonTypeTable!$Q$2-OFFSET(I2444,0,-4),
IF(I2444&lt;&gt;OFFSET(I2444,-1,0),OFFSET(I2444,-1,0)-OFFSET(I2444,0,-4),""))</f>
        <v/>
      </c>
      <c r="K2444" t="str">
        <f ca="1">IF(C2444=1,60*SummonTypeTable!$Q$2/OFFSET(I2444,0,-4),
IF(I2444&lt;&gt;OFFSET(I2444,-1,0),OFFSET(I2444,-1,0)/OFFSET(I2444,0,-4),""))</f>
        <v/>
      </c>
      <c r="L2444" t="str">
        <f t="shared" ca="1" si="459"/>
        <v>cu</v>
      </c>
      <c r="M2444" t="s">
        <v>81</v>
      </c>
      <c r="N2444" t="s">
        <v>147</v>
      </c>
      <c r="O2444">
        <v>8700</v>
      </c>
      <c r="P2444" t="str">
        <f t="shared" si="449"/>
        <v/>
      </c>
      <c r="Q2444" t="str">
        <f t="shared" ca="1" si="458"/>
        <v>cu</v>
      </c>
      <c r="R2444" t="s">
        <v>81</v>
      </c>
      <c r="S2444" t="s">
        <v>147</v>
      </c>
      <c r="T2444">
        <v>4350</v>
      </c>
      <c r="U2444" t="str">
        <f t="shared" ca="1" si="460"/>
        <v>cu</v>
      </c>
      <c r="V2444" t="str">
        <f t="shared" si="450"/>
        <v>GO</v>
      </c>
      <c r="W2444">
        <f t="shared" si="451"/>
        <v>8700</v>
      </c>
      <c r="X2444" t="str">
        <f t="shared" ca="1" si="452"/>
        <v>cu</v>
      </c>
      <c r="Y2444" t="str">
        <f t="shared" si="453"/>
        <v>GO</v>
      </c>
      <c r="Z2444">
        <f t="shared" si="454"/>
        <v>4350</v>
      </c>
    </row>
    <row r="2445" spans="1:26">
      <c r="A2445" t="str">
        <f t="shared" si="456"/>
        <v>rt8</v>
      </c>
      <c r="B2445" t="str">
        <f t="shared" si="457"/>
        <v>루틴8</v>
      </c>
      <c r="C2445">
        <v>172</v>
      </c>
      <c r="D2445">
        <v>144</v>
      </c>
      <c r="E2445">
        <f t="shared" ca="1" si="455"/>
        <v>11708</v>
      </c>
      <c r="F2445">
        <f ca="1">(60+SUMIF(OFFSET(N2445,-$C2445+1,0,$C2445),"EN",OFFSET(O2445,-$C2445+1,0,$C2445)))*SummonTypeTable!$Q$2</f>
        <v>4240</v>
      </c>
      <c r="G2445" t="str">
        <f ca="1">IF(C2445=1,60*SummonTypeTable!$Q$2-OFFSET(F2445,0,-1),
IF(F2445&lt;&gt;OFFSET(F2445,-1,0),OFFSET(F2445,-1,0)-OFFSET(F2445,0,-1),""))</f>
        <v/>
      </c>
      <c r="H2445" t="str">
        <f ca="1">IF(C2445=1,60*SummonTypeTable!$Q$2/OFFSET(F2445,0,-1),
IF(F2445&lt;&gt;OFFSET(F2445,-1,0),OFFSET(F2445,-1,0)/OFFSET(F2445,0,-1),""))</f>
        <v/>
      </c>
      <c r="I2445">
        <f ca="1">(60+SUMIF(OFFSET(N2445,-$C2445+1,0,$C2445),"EN",OFFSET(O2445,-$C2445+1,0,$C2445))+SUMIF(OFFSET(S2445,-$C2445+1,0,$C2445),"EN",OFFSET(T2445,-$C2445+1,0,$C2445)))*SummonTypeTable!$Q$2</f>
        <v>4240</v>
      </c>
      <c r="J2445" t="str">
        <f ca="1">IF(C2445=1,60*SummonTypeTable!$Q$2-OFFSET(I2445,0,-4),
IF(I2445&lt;&gt;OFFSET(I2445,-1,0),OFFSET(I2445,-1,0)-OFFSET(I2445,0,-4),""))</f>
        <v/>
      </c>
      <c r="K2445" t="str">
        <f ca="1">IF(C2445=1,60*SummonTypeTable!$Q$2/OFFSET(I2445,0,-4),
IF(I2445&lt;&gt;OFFSET(I2445,-1,0),OFFSET(I2445,-1,0)/OFFSET(I2445,0,-4),""))</f>
        <v/>
      </c>
      <c r="L2445" t="str">
        <f t="shared" ca="1" si="459"/>
        <v>it</v>
      </c>
      <c r="M2445" t="s">
        <v>139</v>
      </c>
      <c r="N2445" t="s">
        <v>158</v>
      </c>
      <c r="O2445">
        <v>2</v>
      </c>
      <c r="P2445" t="str">
        <f t="shared" si="449"/>
        <v/>
      </c>
      <c r="Q2445" t="str">
        <f t="shared" ca="1" si="458"/>
        <v>cu</v>
      </c>
      <c r="R2445" t="s">
        <v>81</v>
      </c>
      <c r="S2445" t="s">
        <v>147</v>
      </c>
      <c r="T2445">
        <v>4375</v>
      </c>
      <c r="U2445" t="str">
        <f t="shared" ca="1" si="460"/>
        <v>it</v>
      </c>
      <c r="V2445" t="str">
        <f t="shared" si="450"/>
        <v>Cash_sEquipGacha</v>
      </c>
      <c r="W2445">
        <f t="shared" si="451"/>
        <v>2</v>
      </c>
      <c r="X2445" t="str">
        <f t="shared" ca="1" si="452"/>
        <v>cu</v>
      </c>
      <c r="Y2445" t="str">
        <f t="shared" si="453"/>
        <v>GO</v>
      </c>
      <c r="Z2445">
        <f t="shared" si="454"/>
        <v>4375</v>
      </c>
    </row>
    <row r="2446" spans="1:26">
      <c r="A2446" t="str">
        <f t="shared" si="456"/>
        <v>rt8</v>
      </c>
      <c r="B2446" t="str">
        <f t="shared" si="457"/>
        <v>루틴8</v>
      </c>
      <c r="C2446">
        <v>173</v>
      </c>
      <c r="D2446">
        <v>412</v>
      </c>
      <c r="E2446">
        <f t="shared" ca="1" si="455"/>
        <v>12120</v>
      </c>
      <c r="F2446">
        <f ca="1">(60+SUMIF(OFFSET(N2446,-$C2446+1,0,$C2446),"EN",OFFSET(O2446,-$C2446+1,0,$C2446)))*SummonTypeTable!$Q$2</f>
        <v>4240</v>
      </c>
      <c r="G2446" t="str">
        <f ca="1">IF(C2446=1,60*SummonTypeTable!$Q$2-OFFSET(F2446,0,-1),
IF(F2446&lt;&gt;OFFSET(F2446,-1,0),OFFSET(F2446,-1,0)-OFFSET(F2446,0,-1),""))</f>
        <v/>
      </c>
      <c r="H2446" t="str">
        <f ca="1">IF(C2446=1,60*SummonTypeTable!$Q$2/OFFSET(F2446,0,-1),
IF(F2446&lt;&gt;OFFSET(F2446,-1,0),OFFSET(F2446,-1,0)/OFFSET(F2446,0,-1),""))</f>
        <v/>
      </c>
      <c r="I2446">
        <f ca="1">(60+SUMIF(OFFSET(N2446,-$C2446+1,0,$C2446),"EN",OFFSET(O2446,-$C2446+1,0,$C2446))+SUMIF(OFFSET(S2446,-$C2446+1,0,$C2446),"EN",OFFSET(T2446,-$C2446+1,0,$C2446)))*SummonTypeTable!$Q$2</f>
        <v>4240</v>
      </c>
      <c r="J2446" t="str">
        <f ca="1">IF(C2446=1,60*SummonTypeTable!$Q$2-OFFSET(I2446,0,-4),
IF(I2446&lt;&gt;OFFSET(I2446,-1,0),OFFSET(I2446,-1,0)-OFFSET(I2446,0,-4),""))</f>
        <v/>
      </c>
      <c r="K2446" t="str">
        <f ca="1">IF(C2446=1,60*SummonTypeTable!$Q$2/OFFSET(I2446,0,-4),
IF(I2446&lt;&gt;OFFSET(I2446,-1,0),OFFSET(I2446,-1,0)/OFFSET(I2446,0,-4),""))</f>
        <v/>
      </c>
      <c r="L2446" t="str">
        <f t="shared" ca="1" si="459"/>
        <v>cu</v>
      </c>
      <c r="M2446" t="s">
        <v>81</v>
      </c>
      <c r="N2446" t="s">
        <v>153</v>
      </c>
      <c r="O2446">
        <v>30</v>
      </c>
      <c r="P2446" t="str">
        <f t="shared" si="449"/>
        <v/>
      </c>
      <c r="Q2446" t="str">
        <f t="shared" ca="1" si="458"/>
        <v>cu</v>
      </c>
      <c r="R2446" t="s">
        <v>81</v>
      </c>
      <c r="S2446" t="s">
        <v>153</v>
      </c>
      <c r="T2446">
        <v>10</v>
      </c>
      <c r="U2446" t="str">
        <f t="shared" ca="1" si="460"/>
        <v>cu</v>
      </c>
      <c r="V2446" t="str">
        <f t="shared" si="450"/>
        <v>DI</v>
      </c>
      <c r="W2446">
        <f t="shared" si="451"/>
        <v>30</v>
      </c>
      <c r="X2446" t="str">
        <f t="shared" ca="1" si="452"/>
        <v>cu</v>
      </c>
      <c r="Y2446" t="str">
        <f t="shared" si="453"/>
        <v>DI</v>
      </c>
      <c r="Z2446">
        <f t="shared" si="454"/>
        <v>10</v>
      </c>
    </row>
    <row r="2447" spans="1:26">
      <c r="A2447" t="str">
        <f t="shared" si="456"/>
        <v>rt8</v>
      </c>
      <c r="B2447" t="str">
        <f t="shared" si="457"/>
        <v>루틴8</v>
      </c>
      <c r="C2447">
        <v>174</v>
      </c>
      <c r="D2447">
        <v>111</v>
      </c>
      <c r="E2447">
        <f t="shared" ca="1" si="455"/>
        <v>12231</v>
      </c>
      <c r="F2447">
        <f ca="1">(60+SUMIF(OFFSET(N2447,-$C2447+1,0,$C2447),"EN",OFFSET(O2447,-$C2447+1,0,$C2447)))*SummonTypeTable!$Q$2</f>
        <v>4240</v>
      </c>
      <c r="G2447" t="str">
        <f ca="1">IF(C2447=1,60*SummonTypeTable!$Q$2-OFFSET(F2447,0,-1),
IF(F2447&lt;&gt;OFFSET(F2447,-1,0),OFFSET(F2447,-1,0)-OFFSET(F2447,0,-1),""))</f>
        <v/>
      </c>
      <c r="H2447" t="str">
        <f ca="1">IF(C2447=1,60*SummonTypeTable!$Q$2/OFFSET(F2447,0,-1),
IF(F2447&lt;&gt;OFFSET(F2447,-1,0),OFFSET(F2447,-1,0)/OFFSET(F2447,0,-1),""))</f>
        <v/>
      </c>
      <c r="I2447">
        <f ca="1">(60+SUMIF(OFFSET(N2447,-$C2447+1,0,$C2447),"EN",OFFSET(O2447,-$C2447+1,0,$C2447))+SUMIF(OFFSET(S2447,-$C2447+1,0,$C2447),"EN",OFFSET(T2447,-$C2447+1,0,$C2447)))*SummonTypeTable!$Q$2</f>
        <v>4240</v>
      </c>
      <c r="J2447" t="str">
        <f ca="1">IF(C2447=1,60*SummonTypeTable!$Q$2-OFFSET(I2447,0,-4),
IF(I2447&lt;&gt;OFFSET(I2447,-1,0),OFFSET(I2447,-1,0)-OFFSET(I2447,0,-4),""))</f>
        <v/>
      </c>
      <c r="K2447" t="str">
        <f ca="1">IF(C2447=1,60*SummonTypeTable!$Q$2/OFFSET(I2447,0,-4),
IF(I2447&lt;&gt;OFFSET(I2447,-1,0),OFFSET(I2447,-1,0)/OFFSET(I2447,0,-4),""))</f>
        <v/>
      </c>
      <c r="L2447" t="str">
        <f t="shared" ca="1" si="459"/>
        <v>cu</v>
      </c>
      <c r="M2447" t="s">
        <v>81</v>
      </c>
      <c r="N2447" t="s">
        <v>147</v>
      </c>
      <c r="O2447">
        <v>8850</v>
      </c>
      <c r="P2447" t="str">
        <f t="shared" si="449"/>
        <v/>
      </c>
      <c r="Q2447" t="str">
        <f t="shared" ca="1" si="458"/>
        <v>cu</v>
      </c>
      <c r="R2447" t="s">
        <v>81</v>
      </c>
      <c r="S2447" t="s">
        <v>147</v>
      </c>
      <c r="T2447">
        <v>4425</v>
      </c>
      <c r="U2447" t="str">
        <f t="shared" ca="1" si="460"/>
        <v>cu</v>
      </c>
      <c r="V2447" t="str">
        <f t="shared" si="450"/>
        <v>GO</v>
      </c>
      <c r="W2447">
        <f t="shared" si="451"/>
        <v>8850</v>
      </c>
      <c r="X2447" t="str">
        <f t="shared" ca="1" si="452"/>
        <v>cu</v>
      </c>
      <c r="Y2447" t="str">
        <f t="shared" si="453"/>
        <v>GO</v>
      </c>
      <c r="Z2447">
        <f t="shared" si="454"/>
        <v>4425</v>
      </c>
    </row>
    <row r="2448" spans="1:26">
      <c r="A2448" t="str">
        <f t="shared" si="456"/>
        <v>rt8</v>
      </c>
      <c r="B2448" t="str">
        <f t="shared" si="457"/>
        <v>루틴8</v>
      </c>
      <c r="C2448">
        <v>175</v>
      </c>
      <c r="D2448">
        <v>145</v>
      </c>
      <c r="E2448">
        <f t="shared" ca="1" si="455"/>
        <v>12376</v>
      </c>
      <c r="F2448">
        <f ca="1">(60+SUMIF(OFFSET(N2448,-$C2448+1,0,$C2448),"EN",OFFSET(O2448,-$C2448+1,0,$C2448)))*SummonTypeTable!$Q$2</f>
        <v>4240</v>
      </c>
      <c r="G2448" t="str">
        <f ca="1">IF(C2448=1,60*SummonTypeTable!$Q$2-OFFSET(F2448,0,-1),
IF(F2448&lt;&gt;OFFSET(F2448,-1,0),OFFSET(F2448,-1,0)-OFFSET(F2448,0,-1),""))</f>
        <v/>
      </c>
      <c r="H2448" t="str">
        <f ca="1">IF(C2448=1,60*SummonTypeTable!$Q$2/OFFSET(F2448,0,-1),
IF(F2448&lt;&gt;OFFSET(F2448,-1,0),OFFSET(F2448,-1,0)/OFFSET(F2448,0,-1),""))</f>
        <v/>
      </c>
      <c r="I2448">
        <f ca="1">(60+SUMIF(OFFSET(N2448,-$C2448+1,0,$C2448),"EN",OFFSET(O2448,-$C2448+1,0,$C2448))+SUMIF(OFFSET(S2448,-$C2448+1,0,$C2448),"EN",OFFSET(T2448,-$C2448+1,0,$C2448)))*SummonTypeTable!$Q$2</f>
        <v>4240</v>
      </c>
      <c r="J2448" t="str">
        <f ca="1">IF(C2448=1,60*SummonTypeTable!$Q$2-OFFSET(I2448,0,-4),
IF(I2448&lt;&gt;OFFSET(I2448,-1,0),OFFSET(I2448,-1,0)-OFFSET(I2448,0,-4),""))</f>
        <v/>
      </c>
      <c r="K2448" t="str">
        <f ca="1">IF(C2448=1,60*SummonTypeTable!$Q$2/OFFSET(I2448,0,-4),
IF(I2448&lt;&gt;OFFSET(I2448,-1,0),OFFSET(I2448,-1,0)/OFFSET(I2448,0,-4),""))</f>
        <v/>
      </c>
      <c r="L2448" t="str">
        <f t="shared" ca="1" si="459"/>
        <v>it</v>
      </c>
      <c r="M2448" t="s">
        <v>139</v>
      </c>
      <c r="N2448" t="s">
        <v>138</v>
      </c>
      <c r="O2448">
        <v>10</v>
      </c>
      <c r="P2448" t="str">
        <f t="shared" si="449"/>
        <v/>
      </c>
      <c r="Q2448" t="str">
        <f t="shared" ca="1" si="458"/>
        <v>cu</v>
      </c>
      <c r="R2448" t="s">
        <v>81</v>
      </c>
      <c r="S2448" t="s">
        <v>147</v>
      </c>
      <c r="T2448">
        <v>4450</v>
      </c>
      <c r="U2448" t="str">
        <f t="shared" ca="1" si="460"/>
        <v>it</v>
      </c>
      <c r="V2448" t="str">
        <f t="shared" si="450"/>
        <v>Cash_sSpellGacha</v>
      </c>
      <c r="W2448">
        <f t="shared" si="451"/>
        <v>10</v>
      </c>
      <c r="X2448" t="str">
        <f t="shared" ca="1" si="452"/>
        <v>cu</v>
      </c>
      <c r="Y2448" t="str">
        <f t="shared" si="453"/>
        <v>GO</v>
      </c>
      <c r="Z2448">
        <f t="shared" si="454"/>
        <v>4450</v>
      </c>
    </row>
    <row r="2449" spans="1:26">
      <c r="A2449" t="str">
        <f t="shared" si="456"/>
        <v>rt8</v>
      </c>
      <c r="B2449" t="str">
        <f t="shared" si="457"/>
        <v>루틴8</v>
      </c>
      <c r="C2449">
        <v>176</v>
      </c>
      <c r="D2449">
        <v>396</v>
      </c>
      <c r="E2449">
        <f t="shared" ca="1" si="455"/>
        <v>12772</v>
      </c>
      <c r="F2449">
        <f ca="1">(60+SUMIF(OFFSET(N2449,-$C2449+1,0,$C2449),"EN",OFFSET(O2449,-$C2449+1,0,$C2449)))*SummonTypeTable!$Q$2</f>
        <v>4466.6666666666661</v>
      </c>
      <c r="G2449">
        <f ca="1">IF(C2449=1,60*SummonTypeTable!$Q$2-OFFSET(F2449,0,-1),
IF(F2449&lt;&gt;OFFSET(F2449,-1,0),OFFSET(F2449,-1,0)-OFFSET(F2449,0,-1),""))</f>
        <v>-8532</v>
      </c>
      <c r="H2449">
        <f ca="1">IF(C2449=1,60*SummonTypeTable!$Q$2/OFFSET(F2449,0,-1),
IF(F2449&lt;&gt;OFFSET(F2449,-1,0),OFFSET(F2449,-1,0)/OFFSET(F2449,0,-1),""))</f>
        <v>0.33197619793297839</v>
      </c>
      <c r="I2449">
        <f ca="1">(60+SUMIF(OFFSET(N2449,-$C2449+1,0,$C2449),"EN",OFFSET(O2449,-$C2449+1,0,$C2449))+SUMIF(OFFSET(S2449,-$C2449+1,0,$C2449),"EN",OFFSET(T2449,-$C2449+1,0,$C2449)))*SummonTypeTable!$Q$2</f>
        <v>4466.6666666666661</v>
      </c>
      <c r="J2449">
        <f ca="1">IF(C2449=1,60*SummonTypeTable!$Q$2-OFFSET(I2449,0,-4),
IF(I2449&lt;&gt;OFFSET(I2449,-1,0),OFFSET(I2449,-1,0)-OFFSET(I2449,0,-4),""))</f>
        <v>-8532</v>
      </c>
      <c r="K2449">
        <f ca="1">IF(C2449=1,60*SummonTypeTable!$Q$2/OFFSET(I2449,0,-4),
IF(I2449&lt;&gt;OFFSET(I2449,-1,0),OFFSET(I2449,-1,0)/OFFSET(I2449,0,-4),""))</f>
        <v>0.33197619793297839</v>
      </c>
      <c r="L2449" t="str">
        <f t="shared" ca="1" si="459"/>
        <v>cu</v>
      </c>
      <c r="M2449" t="s">
        <v>81</v>
      </c>
      <c r="N2449" t="s">
        <v>146</v>
      </c>
      <c r="O2449">
        <v>340</v>
      </c>
      <c r="P2449" t="str">
        <f t="shared" si="449"/>
        <v>에너지너무많음</v>
      </c>
      <c r="Q2449" t="str">
        <f t="shared" ca="1" si="458"/>
        <v>cu</v>
      </c>
      <c r="R2449" t="s">
        <v>81</v>
      </c>
      <c r="S2449" t="s">
        <v>147</v>
      </c>
      <c r="T2449">
        <v>4475</v>
      </c>
      <c r="U2449" t="str">
        <f t="shared" ca="1" si="460"/>
        <v>cu</v>
      </c>
      <c r="V2449" t="str">
        <f t="shared" si="450"/>
        <v>EN</v>
      </c>
      <c r="W2449">
        <f t="shared" si="451"/>
        <v>340</v>
      </c>
      <c r="X2449" t="str">
        <f t="shared" ca="1" si="452"/>
        <v>cu</v>
      </c>
      <c r="Y2449" t="str">
        <f t="shared" si="453"/>
        <v>GO</v>
      </c>
      <c r="Z2449">
        <f t="shared" si="454"/>
        <v>4475</v>
      </c>
    </row>
    <row r="2450" spans="1:26">
      <c r="A2450" t="str">
        <f t="shared" si="456"/>
        <v>rt8</v>
      </c>
      <c r="B2450" t="str">
        <f t="shared" si="457"/>
        <v>루틴8</v>
      </c>
      <c r="C2450">
        <v>177</v>
      </c>
      <c r="D2450">
        <v>132</v>
      </c>
      <c r="E2450">
        <f t="shared" ca="1" si="455"/>
        <v>12904</v>
      </c>
      <c r="F2450">
        <f ca="1">(60+SUMIF(OFFSET(N2450,-$C2450+1,0,$C2450),"EN",OFFSET(O2450,-$C2450+1,0,$C2450)))*SummonTypeTable!$Q$2</f>
        <v>4466.6666666666661</v>
      </c>
      <c r="G2450" t="str">
        <f ca="1">IF(C2450=1,60*SummonTypeTable!$Q$2-OFFSET(F2450,0,-1),
IF(F2450&lt;&gt;OFFSET(F2450,-1,0),OFFSET(F2450,-1,0)-OFFSET(F2450,0,-1),""))</f>
        <v/>
      </c>
      <c r="H2450" t="str">
        <f ca="1">IF(C2450=1,60*SummonTypeTable!$Q$2/OFFSET(F2450,0,-1),
IF(F2450&lt;&gt;OFFSET(F2450,-1,0),OFFSET(F2450,-1,0)/OFFSET(F2450,0,-1),""))</f>
        <v/>
      </c>
      <c r="I2450">
        <f ca="1">(60+SUMIF(OFFSET(N2450,-$C2450+1,0,$C2450),"EN",OFFSET(O2450,-$C2450+1,0,$C2450))+SUMIF(OFFSET(S2450,-$C2450+1,0,$C2450),"EN",OFFSET(T2450,-$C2450+1,0,$C2450)))*SummonTypeTable!$Q$2</f>
        <v>4466.6666666666661</v>
      </c>
      <c r="J2450" t="str">
        <f ca="1">IF(C2450=1,60*SummonTypeTable!$Q$2-OFFSET(I2450,0,-4),
IF(I2450&lt;&gt;OFFSET(I2450,-1,0),OFFSET(I2450,-1,0)-OFFSET(I2450,0,-4),""))</f>
        <v/>
      </c>
      <c r="K2450" t="str">
        <f ca="1">IF(C2450=1,60*SummonTypeTable!$Q$2/OFFSET(I2450,0,-4),
IF(I2450&lt;&gt;OFFSET(I2450,-1,0),OFFSET(I2450,-1,0)/OFFSET(I2450,0,-4),""))</f>
        <v/>
      </c>
      <c r="L2450" t="str">
        <f t="shared" ca="1" si="459"/>
        <v>it</v>
      </c>
      <c r="M2450" t="s">
        <v>139</v>
      </c>
      <c r="N2450" t="s">
        <v>140</v>
      </c>
      <c r="O2450">
        <v>2</v>
      </c>
      <c r="P2450" t="str">
        <f t="shared" si="449"/>
        <v/>
      </c>
      <c r="Q2450" t="str">
        <f t="shared" ca="1" si="458"/>
        <v>cu</v>
      </c>
      <c r="R2450" t="s">
        <v>81</v>
      </c>
      <c r="S2450" t="s">
        <v>147</v>
      </c>
      <c r="T2450">
        <v>4500</v>
      </c>
      <c r="U2450" t="str">
        <f t="shared" ca="1" si="460"/>
        <v>it</v>
      </c>
      <c r="V2450" t="str">
        <f t="shared" si="450"/>
        <v>Cash_sCharacterGacha</v>
      </c>
      <c r="W2450">
        <f t="shared" si="451"/>
        <v>2</v>
      </c>
      <c r="X2450" t="str">
        <f t="shared" ca="1" si="452"/>
        <v>cu</v>
      </c>
      <c r="Y2450" t="str">
        <f t="shared" si="453"/>
        <v>GO</v>
      </c>
      <c r="Z2450">
        <f t="shared" si="454"/>
        <v>4500</v>
      </c>
    </row>
    <row r="2451" spans="1:26">
      <c r="A2451" t="str">
        <f t="shared" si="456"/>
        <v>rt8</v>
      </c>
      <c r="B2451" t="str">
        <f t="shared" si="457"/>
        <v>루틴8</v>
      </c>
      <c r="C2451">
        <v>178</v>
      </c>
      <c r="D2451">
        <v>185</v>
      </c>
      <c r="E2451">
        <f t="shared" ca="1" si="455"/>
        <v>13089</v>
      </c>
      <c r="F2451">
        <f ca="1">(60+SUMIF(OFFSET(N2451,-$C2451+1,0,$C2451),"EN",OFFSET(O2451,-$C2451+1,0,$C2451)))*SummonTypeTable!$Q$2</f>
        <v>4466.6666666666661</v>
      </c>
      <c r="G2451" t="str">
        <f ca="1">IF(C2451=1,60*SummonTypeTable!$Q$2-OFFSET(F2451,0,-1),
IF(F2451&lt;&gt;OFFSET(F2451,-1,0),OFFSET(F2451,-1,0)-OFFSET(F2451,0,-1),""))</f>
        <v/>
      </c>
      <c r="H2451" t="str">
        <f ca="1">IF(C2451=1,60*SummonTypeTable!$Q$2/OFFSET(F2451,0,-1),
IF(F2451&lt;&gt;OFFSET(F2451,-1,0),OFFSET(F2451,-1,0)/OFFSET(F2451,0,-1),""))</f>
        <v/>
      </c>
      <c r="I2451">
        <f ca="1">(60+SUMIF(OFFSET(N2451,-$C2451+1,0,$C2451),"EN",OFFSET(O2451,-$C2451+1,0,$C2451))+SUMIF(OFFSET(S2451,-$C2451+1,0,$C2451),"EN",OFFSET(T2451,-$C2451+1,0,$C2451)))*SummonTypeTable!$Q$2</f>
        <v>4466.6666666666661</v>
      </c>
      <c r="J2451" t="str">
        <f ca="1">IF(C2451=1,60*SummonTypeTable!$Q$2-OFFSET(I2451,0,-4),
IF(I2451&lt;&gt;OFFSET(I2451,-1,0),OFFSET(I2451,-1,0)-OFFSET(I2451,0,-4),""))</f>
        <v/>
      </c>
      <c r="K2451" t="str">
        <f ca="1">IF(C2451=1,60*SummonTypeTable!$Q$2/OFFSET(I2451,0,-4),
IF(I2451&lt;&gt;OFFSET(I2451,-1,0),OFFSET(I2451,-1,0)/OFFSET(I2451,0,-4),""))</f>
        <v/>
      </c>
      <c r="L2451" t="str">
        <f t="shared" ca="1" si="459"/>
        <v>cu</v>
      </c>
      <c r="M2451" t="s">
        <v>81</v>
      </c>
      <c r="N2451" t="s">
        <v>147</v>
      </c>
      <c r="O2451">
        <v>9050</v>
      </c>
      <c r="P2451" t="str">
        <f t="shared" si="449"/>
        <v/>
      </c>
      <c r="Q2451" t="str">
        <f t="shared" ca="1" si="458"/>
        <v>cu</v>
      </c>
      <c r="R2451" t="s">
        <v>81</v>
      </c>
      <c r="S2451" t="s">
        <v>147</v>
      </c>
      <c r="T2451">
        <v>4525</v>
      </c>
      <c r="U2451" t="str">
        <f t="shared" ca="1" si="460"/>
        <v>cu</v>
      </c>
      <c r="V2451" t="str">
        <f t="shared" si="450"/>
        <v>GO</v>
      </c>
      <c r="W2451">
        <f t="shared" si="451"/>
        <v>9050</v>
      </c>
      <c r="X2451" t="str">
        <f t="shared" ca="1" si="452"/>
        <v>cu</v>
      </c>
      <c r="Y2451" t="str">
        <f t="shared" si="453"/>
        <v>GO</v>
      </c>
      <c r="Z2451">
        <f t="shared" si="454"/>
        <v>4525</v>
      </c>
    </row>
    <row r="2452" spans="1:26">
      <c r="A2452" t="str">
        <f t="shared" si="456"/>
        <v>rt8</v>
      </c>
      <c r="B2452" t="str">
        <f t="shared" si="457"/>
        <v>루틴8</v>
      </c>
      <c r="C2452">
        <v>179</v>
      </c>
      <c r="D2452">
        <v>359</v>
      </c>
      <c r="E2452">
        <f t="shared" ca="1" si="455"/>
        <v>13448</v>
      </c>
      <c r="F2452">
        <f ca="1">(60+SUMIF(OFFSET(N2452,-$C2452+1,0,$C2452),"EN",OFFSET(O2452,-$C2452+1,0,$C2452)))*SummonTypeTable!$Q$2</f>
        <v>4713.333333333333</v>
      </c>
      <c r="G2452">
        <f ca="1">IF(C2452=1,60*SummonTypeTable!$Q$2-OFFSET(F2452,0,-1),
IF(F2452&lt;&gt;OFFSET(F2452,-1,0),OFFSET(F2452,-1,0)-OFFSET(F2452,0,-1),""))</f>
        <v>-8981.3333333333339</v>
      </c>
      <c r="H2452">
        <f ca="1">IF(C2452=1,60*SummonTypeTable!$Q$2/OFFSET(F2452,0,-1),
IF(F2452&lt;&gt;OFFSET(F2452,-1,0),OFFSET(F2452,-1,0)/OFFSET(F2452,0,-1),""))</f>
        <v>0.33214356533809236</v>
      </c>
      <c r="I2452">
        <f ca="1">(60+SUMIF(OFFSET(N2452,-$C2452+1,0,$C2452),"EN",OFFSET(O2452,-$C2452+1,0,$C2452))+SUMIF(OFFSET(S2452,-$C2452+1,0,$C2452),"EN",OFFSET(T2452,-$C2452+1,0,$C2452)))*SummonTypeTable!$Q$2</f>
        <v>4713.333333333333</v>
      </c>
      <c r="J2452">
        <f ca="1">IF(C2452=1,60*SummonTypeTable!$Q$2-OFFSET(I2452,0,-4),
IF(I2452&lt;&gt;OFFSET(I2452,-1,0),OFFSET(I2452,-1,0)-OFFSET(I2452,0,-4),""))</f>
        <v>-8981.3333333333339</v>
      </c>
      <c r="K2452">
        <f ca="1">IF(C2452=1,60*SummonTypeTable!$Q$2/OFFSET(I2452,0,-4),
IF(I2452&lt;&gt;OFFSET(I2452,-1,0),OFFSET(I2452,-1,0)/OFFSET(I2452,0,-4),""))</f>
        <v>0.33214356533809236</v>
      </c>
      <c r="L2452" t="str">
        <f t="shared" ca="1" si="459"/>
        <v>cu</v>
      </c>
      <c r="M2452" t="s">
        <v>81</v>
      </c>
      <c r="N2452" t="s">
        <v>146</v>
      </c>
      <c r="O2452">
        <v>370</v>
      </c>
      <c r="P2452" t="str">
        <f t="shared" si="449"/>
        <v>에너지너무많음</v>
      </c>
      <c r="Q2452" t="str">
        <f t="shared" ca="1" si="458"/>
        <v>cu</v>
      </c>
      <c r="R2452" t="s">
        <v>81</v>
      </c>
      <c r="S2452" t="s">
        <v>147</v>
      </c>
      <c r="T2452">
        <v>4550</v>
      </c>
      <c r="U2452" t="str">
        <f t="shared" ca="1" si="460"/>
        <v>cu</v>
      </c>
      <c r="V2452" t="str">
        <f t="shared" si="450"/>
        <v>EN</v>
      </c>
      <c r="W2452">
        <f t="shared" si="451"/>
        <v>370</v>
      </c>
      <c r="X2452" t="str">
        <f t="shared" ca="1" si="452"/>
        <v>cu</v>
      </c>
      <c r="Y2452" t="str">
        <f t="shared" si="453"/>
        <v>GO</v>
      </c>
      <c r="Z2452">
        <f t="shared" si="454"/>
        <v>4550</v>
      </c>
    </row>
    <row r="2453" spans="1:26">
      <c r="A2453" t="str">
        <f t="shared" si="456"/>
        <v>rt8</v>
      </c>
      <c r="B2453" t="str">
        <f t="shared" si="457"/>
        <v>루틴8</v>
      </c>
      <c r="C2453">
        <v>180</v>
      </c>
      <c r="D2453">
        <v>86</v>
      </c>
      <c r="E2453">
        <f t="shared" ca="1" si="455"/>
        <v>13534</v>
      </c>
      <c r="F2453">
        <f ca="1">(60+SUMIF(OFFSET(N2453,-$C2453+1,0,$C2453),"EN",OFFSET(O2453,-$C2453+1,0,$C2453)))*SummonTypeTable!$Q$2</f>
        <v>4713.333333333333</v>
      </c>
      <c r="G2453" t="str">
        <f ca="1">IF(C2453=1,60*SummonTypeTable!$Q$2-OFFSET(F2453,0,-1),
IF(F2453&lt;&gt;OFFSET(F2453,-1,0),OFFSET(F2453,-1,0)-OFFSET(F2453,0,-1),""))</f>
        <v/>
      </c>
      <c r="H2453" t="str">
        <f ca="1">IF(C2453=1,60*SummonTypeTable!$Q$2/OFFSET(F2453,0,-1),
IF(F2453&lt;&gt;OFFSET(F2453,-1,0),OFFSET(F2453,-1,0)/OFFSET(F2453,0,-1),""))</f>
        <v/>
      </c>
      <c r="I2453">
        <f ca="1">(60+SUMIF(OFFSET(N2453,-$C2453+1,0,$C2453),"EN",OFFSET(O2453,-$C2453+1,0,$C2453))+SUMIF(OFFSET(S2453,-$C2453+1,0,$C2453),"EN",OFFSET(T2453,-$C2453+1,0,$C2453)))*SummonTypeTable!$Q$2</f>
        <v>4713.333333333333</v>
      </c>
      <c r="J2453" t="str">
        <f ca="1">IF(C2453=1,60*SummonTypeTable!$Q$2-OFFSET(I2453,0,-4),
IF(I2453&lt;&gt;OFFSET(I2453,-1,0),OFFSET(I2453,-1,0)-OFFSET(I2453,0,-4),""))</f>
        <v/>
      </c>
      <c r="K2453" t="str">
        <f ca="1">IF(C2453=1,60*SummonTypeTable!$Q$2/OFFSET(I2453,0,-4),
IF(I2453&lt;&gt;OFFSET(I2453,-1,0),OFFSET(I2453,-1,0)/OFFSET(I2453,0,-4),""))</f>
        <v/>
      </c>
      <c r="L2453" t="str">
        <f t="shared" ca="1" si="459"/>
        <v>it</v>
      </c>
      <c r="M2453" t="s">
        <v>139</v>
      </c>
      <c r="N2453" t="s">
        <v>138</v>
      </c>
      <c r="O2453">
        <v>2</v>
      </c>
      <c r="P2453" t="str">
        <f t="shared" si="449"/>
        <v/>
      </c>
      <c r="Q2453" t="str">
        <f t="shared" ca="1" si="458"/>
        <v>cu</v>
      </c>
      <c r="R2453" t="s">
        <v>81</v>
      </c>
      <c r="S2453" t="s">
        <v>147</v>
      </c>
      <c r="T2453">
        <v>4575</v>
      </c>
      <c r="U2453" t="str">
        <f t="shared" ca="1" si="460"/>
        <v>it</v>
      </c>
      <c r="V2453" t="str">
        <f t="shared" si="450"/>
        <v>Cash_sSpellGacha</v>
      </c>
      <c r="W2453">
        <f t="shared" si="451"/>
        <v>2</v>
      </c>
      <c r="X2453" t="str">
        <f t="shared" ca="1" si="452"/>
        <v>cu</v>
      </c>
      <c r="Y2453" t="str">
        <f t="shared" si="453"/>
        <v>GO</v>
      </c>
      <c r="Z2453">
        <f t="shared" si="454"/>
        <v>4575</v>
      </c>
    </row>
    <row r="2454" spans="1:26">
      <c r="A2454" t="str">
        <f t="shared" si="456"/>
        <v>rt8</v>
      </c>
      <c r="B2454" t="str">
        <f t="shared" si="457"/>
        <v>루틴8</v>
      </c>
      <c r="C2454">
        <v>181</v>
      </c>
      <c r="D2454">
        <v>92</v>
      </c>
      <c r="E2454">
        <f t="shared" ca="1" si="455"/>
        <v>13626</v>
      </c>
      <c r="F2454">
        <f ca="1">(60+SUMIF(OFFSET(N2454,-$C2454+1,0,$C2454),"EN",OFFSET(O2454,-$C2454+1,0,$C2454)))*SummonTypeTable!$Q$2</f>
        <v>4713.333333333333</v>
      </c>
      <c r="G2454" t="str">
        <f ca="1">IF(C2454=1,60*SummonTypeTable!$Q$2-OFFSET(F2454,0,-1),
IF(F2454&lt;&gt;OFFSET(F2454,-1,0),OFFSET(F2454,-1,0)-OFFSET(F2454,0,-1),""))</f>
        <v/>
      </c>
      <c r="H2454" t="str">
        <f ca="1">IF(C2454=1,60*SummonTypeTable!$Q$2/OFFSET(F2454,0,-1),
IF(F2454&lt;&gt;OFFSET(F2454,-1,0),OFFSET(F2454,-1,0)/OFFSET(F2454,0,-1),""))</f>
        <v/>
      </c>
      <c r="I2454">
        <f ca="1">(60+SUMIF(OFFSET(N2454,-$C2454+1,0,$C2454),"EN",OFFSET(O2454,-$C2454+1,0,$C2454))+SUMIF(OFFSET(S2454,-$C2454+1,0,$C2454),"EN",OFFSET(T2454,-$C2454+1,0,$C2454)))*SummonTypeTable!$Q$2</f>
        <v>4713.333333333333</v>
      </c>
      <c r="J2454" t="str">
        <f ca="1">IF(C2454=1,60*SummonTypeTable!$Q$2-OFFSET(I2454,0,-4),
IF(I2454&lt;&gt;OFFSET(I2454,-1,0),OFFSET(I2454,-1,0)-OFFSET(I2454,0,-4),""))</f>
        <v/>
      </c>
      <c r="K2454" t="str">
        <f ca="1">IF(C2454=1,60*SummonTypeTable!$Q$2/OFFSET(I2454,0,-4),
IF(I2454&lt;&gt;OFFSET(I2454,-1,0),OFFSET(I2454,-1,0)/OFFSET(I2454,0,-4),""))</f>
        <v/>
      </c>
      <c r="L2454" t="str">
        <f t="shared" ca="1" si="459"/>
        <v>cu</v>
      </c>
      <c r="M2454" t="s">
        <v>81</v>
      </c>
      <c r="N2454" t="s">
        <v>147</v>
      </c>
      <c r="O2454">
        <v>9200</v>
      </c>
      <c r="P2454" t="str">
        <f t="shared" si="449"/>
        <v/>
      </c>
      <c r="Q2454" t="str">
        <f t="shared" ca="1" si="458"/>
        <v>cu</v>
      </c>
      <c r="R2454" t="s">
        <v>81</v>
      </c>
      <c r="S2454" t="s">
        <v>147</v>
      </c>
      <c r="T2454">
        <v>4600</v>
      </c>
      <c r="U2454" t="str">
        <f t="shared" ca="1" si="460"/>
        <v>cu</v>
      </c>
      <c r="V2454" t="str">
        <f t="shared" si="450"/>
        <v>GO</v>
      </c>
      <c r="W2454">
        <f t="shared" si="451"/>
        <v>9200</v>
      </c>
      <c r="X2454" t="str">
        <f t="shared" ca="1" si="452"/>
        <v>cu</v>
      </c>
      <c r="Y2454" t="str">
        <f t="shared" si="453"/>
        <v>GO</v>
      </c>
      <c r="Z2454">
        <f t="shared" si="454"/>
        <v>4600</v>
      </c>
    </row>
    <row r="2455" spans="1:26">
      <c r="A2455" t="str">
        <f t="shared" si="456"/>
        <v>rt8</v>
      </c>
      <c r="B2455" t="str">
        <f t="shared" si="457"/>
        <v>루틴8</v>
      </c>
      <c r="C2455">
        <v>182</v>
      </c>
      <c r="D2455">
        <v>115</v>
      </c>
      <c r="E2455">
        <f t="shared" ca="1" si="455"/>
        <v>13741</v>
      </c>
      <c r="F2455">
        <f ca="1">(60+SUMIF(OFFSET(N2455,-$C2455+1,0,$C2455),"EN",OFFSET(O2455,-$C2455+1,0,$C2455)))*SummonTypeTable!$Q$2</f>
        <v>4713.333333333333</v>
      </c>
      <c r="G2455" t="str">
        <f ca="1">IF(C2455=1,60*SummonTypeTable!$Q$2-OFFSET(F2455,0,-1),
IF(F2455&lt;&gt;OFFSET(F2455,-1,0),OFFSET(F2455,-1,0)-OFFSET(F2455,0,-1),""))</f>
        <v/>
      </c>
      <c r="H2455" t="str">
        <f ca="1">IF(C2455=1,60*SummonTypeTable!$Q$2/OFFSET(F2455,0,-1),
IF(F2455&lt;&gt;OFFSET(F2455,-1,0),OFFSET(F2455,-1,0)/OFFSET(F2455,0,-1),""))</f>
        <v/>
      </c>
      <c r="I2455">
        <f ca="1">(60+SUMIF(OFFSET(N2455,-$C2455+1,0,$C2455),"EN",OFFSET(O2455,-$C2455+1,0,$C2455))+SUMIF(OFFSET(S2455,-$C2455+1,0,$C2455),"EN",OFFSET(T2455,-$C2455+1,0,$C2455)))*SummonTypeTable!$Q$2</f>
        <v>4713.333333333333</v>
      </c>
      <c r="J2455" t="str">
        <f ca="1">IF(C2455=1,60*SummonTypeTable!$Q$2-OFFSET(I2455,0,-4),
IF(I2455&lt;&gt;OFFSET(I2455,-1,0),OFFSET(I2455,-1,0)-OFFSET(I2455,0,-4),""))</f>
        <v/>
      </c>
      <c r="K2455" t="str">
        <f ca="1">IF(C2455=1,60*SummonTypeTable!$Q$2/OFFSET(I2455,0,-4),
IF(I2455&lt;&gt;OFFSET(I2455,-1,0),OFFSET(I2455,-1,0)/OFFSET(I2455,0,-4),""))</f>
        <v/>
      </c>
      <c r="L2455" t="str">
        <f t="shared" ca="1" si="459"/>
        <v>it</v>
      </c>
      <c r="M2455" t="s">
        <v>139</v>
      </c>
      <c r="N2455" t="s">
        <v>140</v>
      </c>
      <c r="O2455">
        <v>1</v>
      </c>
      <c r="P2455" t="str">
        <f t="shared" si="449"/>
        <v/>
      </c>
      <c r="Q2455" t="str">
        <f t="shared" ca="1" si="458"/>
        <v>cu</v>
      </c>
      <c r="R2455" t="s">
        <v>81</v>
      </c>
      <c r="S2455" t="s">
        <v>147</v>
      </c>
      <c r="T2455">
        <v>4625</v>
      </c>
      <c r="U2455" t="str">
        <f t="shared" ca="1" si="460"/>
        <v>it</v>
      </c>
      <c r="V2455" t="str">
        <f t="shared" si="450"/>
        <v>Cash_sCharacterGacha</v>
      </c>
      <c r="W2455">
        <f t="shared" si="451"/>
        <v>1</v>
      </c>
      <c r="X2455" t="str">
        <f t="shared" ca="1" si="452"/>
        <v>cu</v>
      </c>
      <c r="Y2455" t="str">
        <f t="shared" si="453"/>
        <v>GO</v>
      </c>
      <c r="Z2455">
        <f t="shared" si="454"/>
        <v>4625</v>
      </c>
    </row>
    <row r="2456" spans="1:26">
      <c r="A2456" t="str">
        <f t="shared" si="456"/>
        <v>rt8</v>
      </c>
      <c r="B2456" t="str">
        <f t="shared" si="457"/>
        <v>루틴8</v>
      </c>
      <c r="C2456">
        <v>183</v>
      </c>
      <c r="D2456">
        <v>155</v>
      </c>
      <c r="E2456">
        <f t="shared" ca="1" si="455"/>
        <v>13896</v>
      </c>
      <c r="F2456">
        <f ca="1">(60+SUMIF(OFFSET(N2456,-$C2456+1,0,$C2456),"EN",OFFSET(O2456,-$C2456+1,0,$C2456)))*SummonTypeTable!$Q$2</f>
        <v>4713.333333333333</v>
      </c>
      <c r="G2456" t="str">
        <f ca="1">IF(C2456=1,60*SummonTypeTable!$Q$2-OFFSET(F2456,0,-1),
IF(F2456&lt;&gt;OFFSET(F2456,-1,0),OFFSET(F2456,-1,0)-OFFSET(F2456,0,-1),""))</f>
        <v/>
      </c>
      <c r="H2456" t="str">
        <f ca="1">IF(C2456=1,60*SummonTypeTable!$Q$2/OFFSET(F2456,0,-1),
IF(F2456&lt;&gt;OFFSET(F2456,-1,0),OFFSET(F2456,-1,0)/OFFSET(F2456,0,-1),""))</f>
        <v/>
      </c>
      <c r="I2456">
        <f ca="1">(60+SUMIF(OFFSET(N2456,-$C2456+1,0,$C2456),"EN",OFFSET(O2456,-$C2456+1,0,$C2456))+SUMIF(OFFSET(S2456,-$C2456+1,0,$C2456),"EN",OFFSET(T2456,-$C2456+1,0,$C2456)))*SummonTypeTable!$Q$2</f>
        <v>4713.333333333333</v>
      </c>
      <c r="J2456" t="str">
        <f ca="1">IF(C2456=1,60*SummonTypeTable!$Q$2-OFFSET(I2456,0,-4),
IF(I2456&lt;&gt;OFFSET(I2456,-1,0),OFFSET(I2456,-1,0)-OFFSET(I2456,0,-4),""))</f>
        <v/>
      </c>
      <c r="K2456" t="str">
        <f ca="1">IF(C2456=1,60*SummonTypeTable!$Q$2/OFFSET(I2456,0,-4),
IF(I2456&lt;&gt;OFFSET(I2456,-1,0),OFFSET(I2456,-1,0)/OFFSET(I2456,0,-4),""))</f>
        <v/>
      </c>
      <c r="L2456" t="str">
        <f t="shared" ca="1" si="459"/>
        <v>cu</v>
      </c>
      <c r="M2456" t="s">
        <v>81</v>
      </c>
      <c r="N2456" t="s">
        <v>147</v>
      </c>
      <c r="O2456">
        <v>9300</v>
      </c>
      <c r="P2456" t="str">
        <f t="shared" si="449"/>
        <v/>
      </c>
      <c r="Q2456" t="str">
        <f t="shared" ca="1" si="458"/>
        <v>cu</v>
      </c>
      <c r="R2456" t="s">
        <v>81</v>
      </c>
      <c r="S2456" t="s">
        <v>147</v>
      </c>
      <c r="T2456">
        <v>4650</v>
      </c>
      <c r="U2456" t="str">
        <f t="shared" ca="1" si="460"/>
        <v>cu</v>
      </c>
      <c r="V2456" t="str">
        <f t="shared" si="450"/>
        <v>GO</v>
      </c>
      <c r="W2456">
        <f t="shared" si="451"/>
        <v>9300</v>
      </c>
      <c r="X2456" t="str">
        <f t="shared" ca="1" si="452"/>
        <v>cu</v>
      </c>
      <c r="Y2456" t="str">
        <f t="shared" si="453"/>
        <v>GO</v>
      </c>
      <c r="Z2456">
        <f t="shared" si="454"/>
        <v>4650</v>
      </c>
    </row>
    <row r="2457" spans="1:26">
      <c r="A2457" t="str">
        <f t="shared" si="456"/>
        <v>rt8</v>
      </c>
      <c r="B2457" t="str">
        <f t="shared" si="457"/>
        <v>루틴8</v>
      </c>
      <c r="C2457">
        <v>184</v>
      </c>
      <c r="D2457">
        <v>252</v>
      </c>
      <c r="E2457">
        <f t="shared" ca="1" si="455"/>
        <v>14148</v>
      </c>
      <c r="F2457">
        <f ca="1">(60+SUMIF(OFFSET(N2457,-$C2457+1,0,$C2457),"EN",OFFSET(O2457,-$C2457+1,0,$C2457)))*SummonTypeTable!$Q$2</f>
        <v>4980</v>
      </c>
      <c r="G2457">
        <f ca="1">IF(C2457=1,60*SummonTypeTable!$Q$2-OFFSET(F2457,0,-1),
IF(F2457&lt;&gt;OFFSET(F2457,-1,0),OFFSET(F2457,-1,0)-OFFSET(F2457,0,-1),""))</f>
        <v>-9434.6666666666679</v>
      </c>
      <c r="H2457">
        <f ca="1">IF(C2457=1,60*SummonTypeTable!$Q$2/OFFSET(F2457,0,-1),
IF(F2457&lt;&gt;OFFSET(F2457,-1,0),OFFSET(F2457,-1,0)/OFFSET(F2457,0,-1),""))</f>
        <v>0.33314484968428987</v>
      </c>
      <c r="I2457">
        <f ca="1">(60+SUMIF(OFFSET(N2457,-$C2457+1,0,$C2457),"EN",OFFSET(O2457,-$C2457+1,0,$C2457))+SUMIF(OFFSET(S2457,-$C2457+1,0,$C2457),"EN",OFFSET(T2457,-$C2457+1,0,$C2457)))*SummonTypeTable!$Q$2</f>
        <v>4980</v>
      </c>
      <c r="J2457">
        <f ca="1">IF(C2457=1,60*SummonTypeTable!$Q$2-OFFSET(I2457,0,-4),
IF(I2457&lt;&gt;OFFSET(I2457,-1,0),OFFSET(I2457,-1,0)-OFFSET(I2457,0,-4),""))</f>
        <v>-9434.6666666666679</v>
      </c>
      <c r="K2457">
        <f ca="1">IF(C2457=1,60*SummonTypeTable!$Q$2/OFFSET(I2457,0,-4),
IF(I2457&lt;&gt;OFFSET(I2457,-1,0),OFFSET(I2457,-1,0)/OFFSET(I2457,0,-4),""))</f>
        <v>0.33314484968428987</v>
      </c>
      <c r="L2457" t="str">
        <f t="shared" ca="1" si="459"/>
        <v>cu</v>
      </c>
      <c r="M2457" t="s">
        <v>81</v>
      </c>
      <c r="N2457" t="s">
        <v>146</v>
      </c>
      <c r="O2457">
        <v>400</v>
      </c>
      <c r="P2457" t="str">
        <f t="shared" si="449"/>
        <v>에너지너무많음</v>
      </c>
      <c r="Q2457" t="str">
        <f t="shared" ca="1" si="458"/>
        <v>cu</v>
      </c>
      <c r="R2457" t="s">
        <v>81</v>
      </c>
      <c r="S2457" t="s">
        <v>147</v>
      </c>
      <c r="T2457">
        <v>4675</v>
      </c>
      <c r="U2457" t="str">
        <f t="shared" ca="1" si="460"/>
        <v>cu</v>
      </c>
      <c r="V2457" t="str">
        <f t="shared" si="450"/>
        <v>EN</v>
      </c>
      <c r="W2457">
        <f t="shared" si="451"/>
        <v>400</v>
      </c>
      <c r="X2457" t="str">
        <f t="shared" ca="1" si="452"/>
        <v>cu</v>
      </c>
      <c r="Y2457" t="str">
        <f t="shared" si="453"/>
        <v>GO</v>
      </c>
      <c r="Z2457">
        <f t="shared" si="454"/>
        <v>4675</v>
      </c>
    </row>
    <row r="2458" spans="1:26">
      <c r="A2458" t="str">
        <f t="shared" si="456"/>
        <v>rt8</v>
      </c>
      <c r="B2458" t="str">
        <f t="shared" si="457"/>
        <v>루틴8</v>
      </c>
      <c r="C2458">
        <v>185</v>
      </c>
      <c r="D2458">
        <v>77</v>
      </c>
      <c r="E2458">
        <f t="shared" ca="1" si="455"/>
        <v>14225</v>
      </c>
      <c r="F2458">
        <f ca="1">(60+SUMIF(OFFSET(N2458,-$C2458+1,0,$C2458),"EN",OFFSET(O2458,-$C2458+1,0,$C2458)))*SummonTypeTable!$Q$2</f>
        <v>4980</v>
      </c>
      <c r="G2458" t="str">
        <f ca="1">IF(C2458=1,60*SummonTypeTable!$Q$2-OFFSET(F2458,0,-1),
IF(F2458&lt;&gt;OFFSET(F2458,-1,0),OFFSET(F2458,-1,0)-OFFSET(F2458,0,-1),""))</f>
        <v/>
      </c>
      <c r="H2458" t="str">
        <f ca="1">IF(C2458=1,60*SummonTypeTable!$Q$2/OFFSET(F2458,0,-1),
IF(F2458&lt;&gt;OFFSET(F2458,-1,0),OFFSET(F2458,-1,0)/OFFSET(F2458,0,-1),""))</f>
        <v/>
      </c>
      <c r="I2458">
        <f ca="1">(60+SUMIF(OFFSET(N2458,-$C2458+1,0,$C2458),"EN",OFFSET(O2458,-$C2458+1,0,$C2458))+SUMIF(OFFSET(S2458,-$C2458+1,0,$C2458),"EN",OFFSET(T2458,-$C2458+1,0,$C2458)))*SummonTypeTable!$Q$2</f>
        <v>4980</v>
      </c>
      <c r="J2458" t="str">
        <f ca="1">IF(C2458=1,60*SummonTypeTable!$Q$2-OFFSET(I2458,0,-4),
IF(I2458&lt;&gt;OFFSET(I2458,-1,0),OFFSET(I2458,-1,0)-OFFSET(I2458,0,-4),""))</f>
        <v/>
      </c>
      <c r="K2458" t="str">
        <f ca="1">IF(C2458=1,60*SummonTypeTable!$Q$2/OFFSET(I2458,0,-4),
IF(I2458&lt;&gt;OFFSET(I2458,-1,0),OFFSET(I2458,-1,0)/OFFSET(I2458,0,-4),""))</f>
        <v/>
      </c>
      <c r="L2458" t="str">
        <f t="shared" ca="1" si="459"/>
        <v>cu</v>
      </c>
      <c r="M2458" t="s">
        <v>81</v>
      </c>
      <c r="N2458" t="s">
        <v>147</v>
      </c>
      <c r="O2458">
        <v>9400</v>
      </c>
      <c r="P2458" t="str">
        <f t="shared" si="449"/>
        <v/>
      </c>
      <c r="Q2458" t="str">
        <f t="shared" ca="1" si="458"/>
        <v>cu</v>
      </c>
      <c r="R2458" t="s">
        <v>81</v>
      </c>
      <c r="S2458" t="s">
        <v>147</v>
      </c>
      <c r="T2458">
        <v>4700</v>
      </c>
      <c r="U2458" t="str">
        <f t="shared" ca="1" si="460"/>
        <v>cu</v>
      </c>
      <c r="V2458" t="str">
        <f t="shared" si="450"/>
        <v>GO</v>
      </c>
      <c r="W2458">
        <f t="shared" si="451"/>
        <v>9400</v>
      </c>
      <c r="X2458" t="str">
        <f t="shared" ca="1" si="452"/>
        <v>cu</v>
      </c>
      <c r="Y2458" t="str">
        <f t="shared" si="453"/>
        <v>GO</v>
      </c>
      <c r="Z2458">
        <f t="shared" si="454"/>
        <v>4700</v>
      </c>
    </row>
    <row r="2459" spans="1:26">
      <c r="A2459" t="str">
        <f t="shared" si="456"/>
        <v>rt8</v>
      </c>
      <c r="B2459" t="str">
        <f t="shared" si="457"/>
        <v>루틴8</v>
      </c>
      <c r="C2459">
        <v>186</v>
      </c>
      <c r="D2459">
        <v>85</v>
      </c>
      <c r="E2459">
        <f t="shared" ca="1" si="455"/>
        <v>14310</v>
      </c>
      <c r="F2459">
        <f ca="1">(60+SUMIF(OFFSET(N2459,-$C2459+1,0,$C2459),"EN",OFFSET(O2459,-$C2459+1,0,$C2459)))*SummonTypeTable!$Q$2</f>
        <v>4980</v>
      </c>
      <c r="G2459" t="str">
        <f ca="1">IF(C2459=1,60*SummonTypeTable!$Q$2-OFFSET(F2459,0,-1),
IF(F2459&lt;&gt;OFFSET(F2459,-1,0),OFFSET(F2459,-1,0)-OFFSET(F2459,0,-1),""))</f>
        <v/>
      </c>
      <c r="H2459" t="str">
        <f ca="1">IF(C2459=1,60*SummonTypeTable!$Q$2/OFFSET(F2459,0,-1),
IF(F2459&lt;&gt;OFFSET(F2459,-1,0),OFFSET(F2459,-1,0)/OFFSET(F2459,0,-1),""))</f>
        <v/>
      </c>
      <c r="I2459">
        <f ca="1">(60+SUMIF(OFFSET(N2459,-$C2459+1,0,$C2459),"EN",OFFSET(O2459,-$C2459+1,0,$C2459))+SUMIF(OFFSET(S2459,-$C2459+1,0,$C2459),"EN",OFFSET(T2459,-$C2459+1,0,$C2459)))*SummonTypeTable!$Q$2</f>
        <v>4980</v>
      </c>
      <c r="J2459" t="str">
        <f ca="1">IF(C2459=1,60*SummonTypeTable!$Q$2-OFFSET(I2459,0,-4),
IF(I2459&lt;&gt;OFFSET(I2459,-1,0),OFFSET(I2459,-1,0)-OFFSET(I2459,0,-4),""))</f>
        <v/>
      </c>
      <c r="K2459" t="str">
        <f ca="1">IF(C2459=1,60*SummonTypeTable!$Q$2/OFFSET(I2459,0,-4),
IF(I2459&lt;&gt;OFFSET(I2459,-1,0),OFFSET(I2459,-1,0)/OFFSET(I2459,0,-4),""))</f>
        <v/>
      </c>
      <c r="L2459" t="str">
        <f t="shared" ca="1" si="459"/>
        <v>it</v>
      </c>
      <c r="M2459" t="s">
        <v>139</v>
      </c>
      <c r="N2459" t="s">
        <v>138</v>
      </c>
      <c r="O2459">
        <v>2</v>
      </c>
      <c r="P2459" t="str">
        <f t="shared" si="449"/>
        <v/>
      </c>
      <c r="Q2459" t="str">
        <f t="shared" ca="1" si="458"/>
        <v>cu</v>
      </c>
      <c r="R2459" t="s">
        <v>81</v>
      </c>
      <c r="S2459" t="s">
        <v>147</v>
      </c>
      <c r="T2459">
        <v>4725</v>
      </c>
      <c r="U2459" t="str">
        <f t="shared" ca="1" si="460"/>
        <v>it</v>
      </c>
      <c r="V2459" t="str">
        <f t="shared" si="450"/>
        <v>Cash_sSpellGacha</v>
      </c>
      <c r="W2459">
        <f t="shared" si="451"/>
        <v>2</v>
      </c>
      <c r="X2459" t="str">
        <f t="shared" ca="1" si="452"/>
        <v>cu</v>
      </c>
      <c r="Y2459" t="str">
        <f t="shared" si="453"/>
        <v>GO</v>
      </c>
      <c r="Z2459">
        <f t="shared" si="454"/>
        <v>4725</v>
      </c>
    </row>
    <row r="2460" spans="1:26">
      <c r="A2460" t="str">
        <f t="shared" si="456"/>
        <v>rt8</v>
      </c>
      <c r="B2460" t="str">
        <f t="shared" si="457"/>
        <v>루틴8</v>
      </c>
      <c r="C2460">
        <v>187</v>
      </c>
      <c r="D2460">
        <v>92</v>
      </c>
      <c r="E2460">
        <f t="shared" ca="1" si="455"/>
        <v>14402</v>
      </c>
      <c r="F2460">
        <f ca="1">(60+SUMIF(OFFSET(N2460,-$C2460+1,0,$C2460),"EN",OFFSET(O2460,-$C2460+1,0,$C2460)))*SummonTypeTable!$Q$2</f>
        <v>4980</v>
      </c>
      <c r="G2460" t="str">
        <f ca="1">IF(C2460=1,60*SummonTypeTable!$Q$2-OFFSET(F2460,0,-1),
IF(F2460&lt;&gt;OFFSET(F2460,-1,0),OFFSET(F2460,-1,0)-OFFSET(F2460,0,-1),""))</f>
        <v/>
      </c>
      <c r="H2460" t="str">
        <f ca="1">IF(C2460=1,60*SummonTypeTable!$Q$2/OFFSET(F2460,0,-1),
IF(F2460&lt;&gt;OFFSET(F2460,-1,0),OFFSET(F2460,-1,0)/OFFSET(F2460,0,-1),""))</f>
        <v/>
      </c>
      <c r="I2460">
        <f ca="1">(60+SUMIF(OFFSET(N2460,-$C2460+1,0,$C2460),"EN",OFFSET(O2460,-$C2460+1,0,$C2460))+SUMIF(OFFSET(S2460,-$C2460+1,0,$C2460),"EN",OFFSET(T2460,-$C2460+1,0,$C2460)))*SummonTypeTable!$Q$2</f>
        <v>4980</v>
      </c>
      <c r="J2460" t="str">
        <f ca="1">IF(C2460=1,60*SummonTypeTable!$Q$2-OFFSET(I2460,0,-4),
IF(I2460&lt;&gt;OFFSET(I2460,-1,0),OFFSET(I2460,-1,0)-OFFSET(I2460,0,-4),""))</f>
        <v/>
      </c>
      <c r="K2460" t="str">
        <f ca="1">IF(C2460=1,60*SummonTypeTable!$Q$2/OFFSET(I2460,0,-4),
IF(I2460&lt;&gt;OFFSET(I2460,-1,0),OFFSET(I2460,-1,0)/OFFSET(I2460,0,-4),""))</f>
        <v/>
      </c>
      <c r="L2460" t="str">
        <f t="shared" ca="1" si="459"/>
        <v>cu</v>
      </c>
      <c r="M2460" t="s">
        <v>81</v>
      </c>
      <c r="N2460" t="s">
        <v>147</v>
      </c>
      <c r="O2460">
        <v>9500</v>
      </c>
      <c r="P2460" t="str">
        <f t="shared" si="449"/>
        <v/>
      </c>
      <c r="Q2460" t="str">
        <f t="shared" ca="1" si="458"/>
        <v>cu</v>
      </c>
      <c r="R2460" t="s">
        <v>81</v>
      </c>
      <c r="S2460" t="s">
        <v>147</v>
      </c>
      <c r="T2460">
        <v>4750</v>
      </c>
      <c r="U2460" t="str">
        <f t="shared" ca="1" si="460"/>
        <v>cu</v>
      </c>
      <c r="V2460" t="str">
        <f t="shared" si="450"/>
        <v>GO</v>
      </c>
      <c r="W2460">
        <f t="shared" si="451"/>
        <v>9500</v>
      </c>
      <c r="X2460" t="str">
        <f t="shared" ca="1" si="452"/>
        <v>cu</v>
      </c>
      <c r="Y2460" t="str">
        <f t="shared" si="453"/>
        <v>GO</v>
      </c>
      <c r="Z2460">
        <f t="shared" si="454"/>
        <v>4750</v>
      </c>
    </row>
    <row r="2461" spans="1:26">
      <c r="A2461" t="str">
        <f t="shared" si="456"/>
        <v>rt8</v>
      </c>
      <c r="B2461" t="str">
        <f t="shared" si="457"/>
        <v>루틴8</v>
      </c>
      <c r="C2461">
        <v>188</v>
      </c>
      <c r="D2461">
        <v>104</v>
      </c>
      <c r="E2461">
        <f t="shared" ca="1" si="455"/>
        <v>14506</v>
      </c>
      <c r="F2461">
        <f ca="1">(60+SUMIF(OFFSET(N2461,-$C2461+1,0,$C2461),"EN",OFFSET(O2461,-$C2461+1,0,$C2461)))*SummonTypeTable!$Q$2</f>
        <v>4980</v>
      </c>
      <c r="G2461" t="str">
        <f ca="1">IF(C2461=1,60*SummonTypeTable!$Q$2-OFFSET(F2461,0,-1),
IF(F2461&lt;&gt;OFFSET(F2461,-1,0),OFFSET(F2461,-1,0)-OFFSET(F2461,0,-1),""))</f>
        <v/>
      </c>
      <c r="H2461" t="str">
        <f ca="1">IF(C2461=1,60*SummonTypeTable!$Q$2/OFFSET(F2461,0,-1),
IF(F2461&lt;&gt;OFFSET(F2461,-1,0),OFFSET(F2461,-1,0)/OFFSET(F2461,0,-1),""))</f>
        <v/>
      </c>
      <c r="I2461">
        <f ca="1">(60+SUMIF(OFFSET(N2461,-$C2461+1,0,$C2461),"EN",OFFSET(O2461,-$C2461+1,0,$C2461))+SUMIF(OFFSET(S2461,-$C2461+1,0,$C2461),"EN",OFFSET(T2461,-$C2461+1,0,$C2461)))*SummonTypeTable!$Q$2</f>
        <v>4980</v>
      </c>
      <c r="J2461" t="str">
        <f ca="1">IF(C2461=1,60*SummonTypeTable!$Q$2-OFFSET(I2461,0,-4),
IF(I2461&lt;&gt;OFFSET(I2461,-1,0),OFFSET(I2461,-1,0)-OFFSET(I2461,0,-4),""))</f>
        <v/>
      </c>
      <c r="K2461" t="str">
        <f ca="1">IF(C2461=1,60*SummonTypeTable!$Q$2/OFFSET(I2461,0,-4),
IF(I2461&lt;&gt;OFFSET(I2461,-1,0),OFFSET(I2461,-1,0)/OFFSET(I2461,0,-4),""))</f>
        <v/>
      </c>
      <c r="L2461" t="str">
        <f t="shared" ca="1" si="459"/>
        <v>it</v>
      </c>
      <c r="M2461" t="s">
        <v>139</v>
      </c>
      <c r="N2461" t="s">
        <v>140</v>
      </c>
      <c r="O2461">
        <v>1</v>
      </c>
      <c r="P2461" t="str">
        <f t="shared" si="449"/>
        <v/>
      </c>
      <c r="Q2461" t="str">
        <f t="shared" ca="1" si="458"/>
        <v>cu</v>
      </c>
      <c r="R2461" t="s">
        <v>81</v>
      </c>
      <c r="S2461" t="s">
        <v>147</v>
      </c>
      <c r="T2461">
        <v>4775</v>
      </c>
      <c r="U2461" t="str">
        <f t="shared" ca="1" si="460"/>
        <v>it</v>
      </c>
      <c r="V2461" t="str">
        <f t="shared" si="450"/>
        <v>Cash_sCharacterGacha</v>
      </c>
      <c r="W2461">
        <f t="shared" si="451"/>
        <v>1</v>
      </c>
      <c r="X2461" t="str">
        <f t="shared" ca="1" si="452"/>
        <v>cu</v>
      </c>
      <c r="Y2461" t="str">
        <f t="shared" si="453"/>
        <v>GO</v>
      </c>
      <c r="Z2461">
        <f t="shared" si="454"/>
        <v>4775</v>
      </c>
    </row>
    <row r="2462" spans="1:26">
      <c r="A2462" t="str">
        <f t="shared" si="456"/>
        <v>rt8</v>
      </c>
      <c r="B2462" t="str">
        <f t="shared" si="457"/>
        <v>루틴8</v>
      </c>
      <c r="C2462">
        <v>189</v>
      </c>
      <c r="D2462">
        <v>126</v>
      </c>
      <c r="E2462">
        <f t="shared" ca="1" si="455"/>
        <v>14632</v>
      </c>
      <c r="F2462">
        <f ca="1">(60+SUMIF(OFFSET(N2462,-$C2462+1,0,$C2462),"EN",OFFSET(O2462,-$C2462+1,0,$C2462)))*SummonTypeTable!$Q$2</f>
        <v>4980</v>
      </c>
      <c r="G2462" t="str">
        <f ca="1">IF(C2462=1,60*SummonTypeTable!$Q$2-OFFSET(F2462,0,-1),
IF(F2462&lt;&gt;OFFSET(F2462,-1,0),OFFSET(F2462,-1,0)-OFFSET(F2462,0,-1),""))</f>
        <v/>
      </c>
      <c r="H2462" t="str">
        <f ca="1">IF(C2462=1,60*SummonTypeTable!$Q$2/OFFSET(F2462,0,-1),
IF(F2462&lt;&gt;OFFSET(F2462,-1,0),OFFSET(F2462,-1,0)/OFFSET(F2462,0,-1),""))</f>
        <v/>
      </c>
      <c r="I2462">
        <f ca="1">(60+SUMIF(OFFSET(N2462,-$C2462+1,0,$C2462),"EN",OFFSET(O2462,-$C2462+1,0,$C2462))+SUMIF(OFFSET(S2462,-$C2462+1,0,$C2462),"EN",OFFSET(T2462,-$C2462+1,0,$C2462)))*SummonTypeTable!$Q$2</f>
        <v>4980</v>
      </c>
      <c r="J2462" t="str">
        <f ca="1">IF(C2462=1,60*SummonTypeTable!$Q$2-OFFSET(I2462,0,-4),
IF(I2462&lt;&gt;OFFSET(I2462,-1,0),OFFSET(I2462,-1,0)-OFFSET(I2462,0,-4),""))</f>
        <v/>
      </c>
      <c r="K2462" t="str">
        <f ca="1">IF(C2462=1,60*SummonTypeTable!$Q$2/OFFSET(I2462,0,-4),
IF(I2462&lt;&gt;OFFSET(I2462,-1,0),OFFSET(I2462,-1,0)/OFFSET(I2462,0,-4),""))</f>
        <v/>
      </c>
      <c r="L2462" t="str">
        <f t="shared" ca="1" si="459"/>
        <v>cu</v>
      </c>
      <c r="M2462" t="s">
        <v>81</v>
      </c>
      <c r="N2462" t="s">
        <v>147</v>
      </c>
      <c r="O2462">
        <v>9600</v>
      </c>
      <c r="P2462" t="str">
        <f t="shared" si="449"/>
        <v/>
      </c>
      <c r="Q2462" t="str">
        <f t="shared" ca="1" si="458"/>
        <v>cu</v>
      </c>
      <c r="R2462" t="s">
        <v>81</v>
      </c>
      <c r="S2462" t="s">
        <v>147</v>
      </c>
      <c r="T2462">
        <v>4800</v>
      </c>
      <c r="U2462" t="str">
        <f t="shared" ca="1" si="460"/>
        <v>cu</v>
      </c>
      <c r="V2462" t="str">
        <f t="shared" si="450"/>
        <v>GO</v>
      </c>
      <c r="W2462">
        <f t="shared" si="451"/>
        <v>9600</v>
      </c>
      <c r="X2462" t="str">
        <f t="shared" ca="1" si="452"/>
        <v>cu</v>
      </c>
      <c r="Y2462" t="str">
        <f t="shared" si="453"/>
        <v>GO</v>
      </c>
      <c r="Z2462">
        <f t="shared" si="454"/>
        <v>4800</v>
      </c>
    </row>
    <row r="2463" spans="1:26">
      <c r="A2463" t="str">
        <f t="shared" si="456"/>
        <v>rt8</v>
      </c>
      <c r="B2463" t="str">
        <f t="shared" si="457"/>
        <v>루틴8</v>
      </c>
      <c r="C2463">
        <v>190</v>
      </c>
      <c r="D2463">
        <v>240</v>
      </c>
      <c r="E2463">
        <f t="shared" ca="1" si="455"/>
        <v>14872</v>
      </c>
      <c r="F2463">
        <f ca="1">(60+SUMIF(OFFSET(N2463,-$C2463+1,0,$C2463),"EN",OFFSET(O2463,-$C2463+1,0,$C2463)))*SummonTypeTable!$Q$2</f>
        <v>5266.6666666666661</v>
      </c>
      <c r="G2463">
        <f ca="1">IF(C2463=1,60*SummonTypeTable!$Q$2-OFFSET(F2463,0,-1),
IF(F2463&lt;&gt;OFFSET(F2463,-1,0),OFFSET(F2463,-1,0)-OFFSET(F2463,0,-1),""))</f>
        <v>-9892</v>
      </c>
      <c r="H2463">
        <f ca="1">IF(C2463=1,60*SummonTypeTable!$Q$2/OFFSET(F2463,0,-1),
IF(F2463&lt;&gt;OFFSET(F2463,-1,0),OFFSET(F2463,-1,0)/OFFSET(F2463,0,-1),""))</f>
        <v>0.33485745024206565</v>
      </c>
      <c r="I2463">
        <f ca="1">(60+SUMIF(OFFSET(N2463,-$C2463+1,0,$C2463),"EN",OFFSET(O2463,-$C2463+1,0,$C2463))+SUMIF(OFFSET(S2463,-$C2463+1,0,$C2463),"EN",OFFSET(T2463,-$C2463+1,0,$C2463)))*SummonTypeTable!$Q$2</f>
        <v>5266.6666666666661</v>
      </c>
      <c r="J2463">
        <f ca="1">IF(C2463=1,60*SummonTypeTable!$Q$2-OFFSET(I2463,0,-4),
IF(I2463&lt;&gt;OFFSET(I2463,-1,0),OFFSET(I2463,-1,0)-OFFSET(I2463,0,-4),""))</f>
        <v>-9892</v>
      </c>
      <c r="K2463">
        <f ca="1">IF(C2463=1,60*SummonTypeTable!$Q$2/OFFSET(I2463,0,-4),
IF(I2463&lt;&gt;OFFSET(I2463,-1,0),OFFSET(I2463,-1,0)/OFFSET(I2463,0,-4),""))</f>
        <v>0.33485745024206565</v>
      </c>
      <c r="L2463" t="str">
        <f t="shared" ca="1" si="459"/>
        <v>cu</v>
      </c>
      <c r="M2463" t="s">
        <v>81</v>
      </c>
      <c r="N2463" t="s">
        <v>146</v>
      </c>
      <c r="O2463">
        <v>430</v>
      </c>
      <c r="P2463" t="str">
        <f t="shared" si="449"/>
        <v>에너지너무많음</v>
      </c>
      <c r="Q2463" t="str">
        <f t="shared" ca="1" si="458"/>
        <v>cu</v>
      </c>
      <c r="R2463" t="s">
        <v>81</v>
      </c>
      <c r="S2463" t="s">
        <v>147</v>
      </c>
      <c r="T2463">
        <v>4825</v>
      </c>
      <c r="U2463" t="str">
        <f t="shared" ca="1" si="460"/>
        <v>cu</v>
      </c>
      <c r="V2463" t="str">
        <f t="shared" si="450"/>
        <v>EN</v>
      </c>
      <c r="W2463">
        <f t="shared" si="451"/>
        <v>430</v>
      </c>
      <c r="X2463" t="str">
        <f t="shared" ca="1" si="452"/>
        <v>cu</v>
      </c>
      <c r="Y2463" t="str">
        <f t="shared" si="453"/>
        <v>GO</v>
      </c>
      <c r="Z2463">
        <f t="shared" si="454"/>
        <v>4825</v>
      </c>
    </row>
    <row r="2464" spans="1:26">
      <c r="A2464" t="str">
        <f t="shared" si="456"/>
        <v>rt8</v>
      </c>
      <c r="B2464" t="str">
        <f t="shared" si="457"/>
        <v>루틴8</v>
      </c>
      <c r="C2464">
        <v>191</v>
      </c>
      <c r="D2464">
        <v>111</v>
      </c>
      <c r="E2464">
        <f t="shared" ca="1" si="455"/>
        <v>14983</v>
      </c>
      <c r="F2464">
        <f ca="1">(60+SUMIF(OFFSET(N2464,-$C2464+1,0,$C2464),"EN",OFFSET(O2464,-$C2464+1,0,$C2464)))*SummonTypeTable!$Q$2</f>
        <v>5266.6666666666661</v>
      </c>
      <c r="G2464" t="str">
        <f ca="1">IF(C2464=1,60*SummonTypeTable!$Q$2-OFFSET(F2464,0,-1),
IF(F2464&lt;&gt;OFFSET(F2464,-1,0),OFFSET(F2464,-1,0)-OFFSET(F2464,0,-1),""))</f>
        <v/>
      </c>
      <c r="H2464" t="str">
        <f ca="1">IF(C2464=1,60*SummonTypeTable!$Q$2/OFFSET(F2464,0,-1),
IF(F2464&lt;&gt;OFFSET(F2464,-1,0),OFFSET(F2464,-1,0)/OFFSET(F2464,0,-1),""))</f>
        <v/>
      </c>
      <c r="I2464">
        <f ca="1">(60+SUMIF(OFFSET(N2464,-$C2464+1,0,$C2464),"EN",OFFSET(O2464,-$C2464+1,0,$C2464))+SUMIF(OFFSET(S2464,-$C2464+1,0,$C2464),"EN",OFFSET(T2464,-$C2464+1,0,$C2464)))*SummonTypeTable!$Q$2</f>
        <v>5266.6666666666661</v>
      </c>
      <c r="J2464" t="str">
        <f ca="1">IF(C2464=1,60*SummonTypeTable!$Q$2-OFFSET(I2464,0,-4),
IF(I2464&lt;&gt;OFFSET(I2464,-1,0),OFFSET(I2464,-1,0)-OFFSET(I2464,0,-4),""))</f>
        <v/>
      </c>
      <c r="K2464" t="str">
        <f ca="1">IF(C2464=1,60*SummonTypeTable!$Q$2/OFFSET(I2464,0,-4),
IF(I2464&lt;&gt;OFFSET(I2464,-1,0),OFFSET(I2464,-1,0)/OFFSET(I2464,0,-4),""))</f>
        <v/>
      </c>
      <c r="L2464" t="str">
        <f t="shared" ca="1" si="459"/>
        <v>cu</v>
      </c>
      <c r="M2464" t="s">
        <v>81</v>
      </c>
      <c r="N2464" t="s">
        <v>147</v>
      </c>
      <c r="O2464">
        <v>9700</v>
      </c>
      <c r="P2464" t="str">
        <f t="shared" si="449"/>
        <v/>
      </c>
      <c r="Q2464" t="str">
        <f t="shared" ca="1" si="458"/>
        <v>cu</v>
      </c>
      <c r="R2464" t="s">
        <v>81</v>
      </c>
      <c r="S2464" t="s">
        <v>147</v>
      </c>
      <c r="T2464">
        <v>4850</v>
      </c>
      <c r="U2464" t="str">
        <f t="shared" ca="1" si="460"/>
        <v>cu</v>
      </c>
      <c r="V2464" t="str">
        <f t="shared" si="450"/>
        <v>GO</v>
      </c>
      <c r="W2464">
        <f t="shared" si="451"/>
        <v>9700</v>
      </c>
      <c r="X2464" t="str">
        <f t="shared" ca="1" si="452"/>
        <v>cu</v>
      </c>
      <c r="Y2464" t="str">
        <f t="shared" si="453"/>
        <v>GO</v>
      </c>
      <c r="Z2464">
        <f t="shared" si="454"/>
        <v>4850</v>
      </c>
    </row>
    <row r="2465" spans="1:26">
      <c r="A2465" t="str">
        <f t="shared" si="456"/>
        <v>rt8</v>
      </c>
      <c r="B2465" t="str">
        <f t="shared" si="457"/>
        <v>루틴8</v>
      </c>
      <c r="C2465">
        <v>192</v>
      </c>
      <c r="D2465">
        <v>145</v>
      </c>
      <c r="E2465">
        <f t="shared" ca="1" si="455"/>
        <v>15128</v>
      </c>
      <c r="F2465">
        <f ca="1">(60+SUMIF(OFFSET(N2465,-$C2465+1,0,$C2465),"EN",OFFSET(O2465,-$C2465+1,0,$C2465)))*SummonTypeTable!$Q$2</f>
        <v>5266.6666666666661</v>
      </c>
      <c r="G2465" t="str">
        <f ca="1">IF(C2465=1,60*SummonTypeTable!$Q$2-OFFSET(F2465,0,-1),
IF(F2465&lt;&gt;OFFSET(F2465,-1,0),OFFSET(F2465,-1,0)-OFFSET(F2465,0,-1),""))</f>
        <v/>
      </c>
      <c r="H2465" t="str">
        <f ca="1">IF(C2465=1,60*SummonTypeTable!$Q$2/OFFSET(F2465,0,-1),
IF(F2465&lt;&gt;OFFSET(F2465,-1,0),OFFSET(F2465,-1,0)/OFFSET(F2465,0,-1),""))</f>
        <v/>
      </c>
      <c r="I2465">
        <f ca="1">(60+SUMIF(OFFSET(N2465,-$C2465+1,0,$C2465),"EN",OFFSET(O2465,-$C2465+1,0,$C2465))+SUMIF(OFFSET(S2465,-$C2465+1,0,$C2465),"EN",OFFSET(T2465,-$C2465+1,0,$C2465)))*SummonTypeTable!$Q$2</f>
        <v>5266.6666666666661</v>
      </c>
      <c r="J2465" t="str">
        <f ca="1">IF(C2465=1,60*SummonTypeTable!$Q$2-OFFSET(I2465,0,-4),
IF(I2465&lt;&gt;OFFSET(I2465,-1,0),OFFSET(I2465,-1,0)-OFFSET(I2465,0,-4),""))</f>
        <v/>
      </c>
      <c r="K2465" t="str">
        <f ca="1">IF(C2465=1,60*SummonTypeTable!$Q$2/OFFSET(I2465,0,-4),
IF(I2465&lt;&gt;OFFSET(I2465,-1,0),OFFSET(I2465,-1,0)/OFFSET(I2465,0,-4),""))</f>
        <v/>
      </c>
      <c r="L2465" t="str">
        <f t="shared" ca="1" si="459"/>
        <v>it</v>
      </c>
      <c r="M2465" t="s">
        <v>139</v>
      </c>
      <c r="N2465" t="s">
        <v>140</v>
      </c>
      <c r="O2465">
        <v>5</v>
      </c>
      <c r="P2465" t="str">
        <f t="shared" ref="P2465:P2528" si="461">IF(M2465="장비1상자",
  IF(OR(N2465&gt;3,O2465&gt;5),"장비이상",""),
IF(N2465="GO",
  IF(O2465&lt;100,"골드이상",""),
IF(N2465="EN",
  IF(O2465&gt;29,"에너지너무많음",
  IF(O2465&gt;9,"에너지다소많음","")),"")))</f>
        <v/>
      </c>
      <c r="Q2465" t="str">
        <f t="shared" ca="1" si="458"/>
        <v>cu</v>
      </c>
      <c r="R2465" t="s">
        <v>81</v>
      </c>
      <c r="S2465" t="s">
        <v>147</v>
      </c>
      <c r="T2465">
        <v>4875</v>
      </c>
      <c r="U2465" t="str">
        <f t="shared" ca="1" si="460"/>
        <v>it</v>
      </c>
      <c r="V2465" t="str">
        <f t="shared" ref="V2465:V2528" si="462">IF(LEN(N2465)=0,"",N2465)</f>
        <v>Cash_sCharacterGacha</v>
      </c>
      <c r="W2465">
        <f t="shared" ref="W2465:W2528" si="463">IF(LEN(O2465)=0,"",O2465)</f>
        <v>5</v>
      </c>
      <c r="X2465" t="str">
        <f t="shared" ref="X2465:X2528" ca="1" si="464">IF(LEN(Q2465)=0,"",Q2465)</f>
        <v>cu</v>
      </c>
      <c r="Y2465" t="str">
        <f t="shared" ref="Y2465:Y2528" si="465">IF(LEN(S2465)=0,"",S2465)</f>
        <v>GO</v>
      </c>
      <c r="Z2465">
        <f t="shared" ref="Z2465:Z2528" si="466">IF(LEN(T2465)=0,"",T2465)</f>
        <v>4875</v>
      </c>
    </row>
    <row r="2466" spans="1:26">
      <c r="A2466" t="str">
        <f t="shared" si="456"/>
        <v>rt8</v>
      </c>
      <c r="B2466" t="str">
        <f t="shared" si="457"/>
        <v>루틴8</v>
      </c>
      <c r="C2466">
        <v>193</v>
      </c>
      <c r="D2466">
        <v>195</v>
      </c>
      <c r="E2466">
        <f t="shared" ca="1" si="455"/>
        <v>15323</v>
      </c>
      <c r="F2466">
        <f ca="1">(60+SUMIF(OFFSET(N2466,-$C2466+1,0,$C2466),"EN",OFFSET(O2466,-$C2466+1,0,$C2466)))*SummonTypeTable!$Q$2</f>
        <v>5266.6666666666661</v>
      </c>
      <c r="G2466" t="str">
        <f ca="1">IF(C2466=1,60*SummonTypeTable!$Q$2-OFFSET(F2466,0,-1),
IF(F2466&lt;&gt;OFFSET(F2466,-1,0),OFFSET(F2466,-1,0)-OFFSET(F2466,0,-1),""))</f>
        <v/>
      </c>
      <c r="H2466" t="str">
        <f ca="1">IF(C2466=1,60*SummonTypeTable!$Q$2/OFFSET(F2466,0,-1),
IF(F2466&lt;&gt;OFFSET(F2466,-1,0),OFFSET(F2466,-1,0)/OFFSET(F2466,0,-1),""))</f>
        <v/>
      </c>
      <c r="I2466">
        <f ca="1">(60+SUMIF(OFFSET(N2466,-$C2466+1,0,$C2466),"EN",OFFSET(O2466,-$C2466+1,0,$C2466))+SUMIF(OFFSET(S2466,-$C2466+1,0,$C2466),"EN",OFFSET(T2466,-$C2466+1,0,$C2466)))*SummonTypeTable!$Q$2</f>
        <v>5266.6666666666661</v>
      </c>
      <c r="J2466" t="str">
        <f ca="1">IF(C2466=1,60*SummonTypeTable!$Q$2-OFFSET(I2466,0,-4),
IF(I2466&lt;&gt;OFFSET(I2466,-1,0),OFFSET(I2466,-1,0)-OFFSET(I2466,0,-4),""))</f>
        <v/>
      </c>
      <c r="K2466" t="str">
        <f ca="1">IF(C2466=1,60*SummonTypeTable!$Q$2/OFFSET(I2466,0,-4),
IF(I2466&lt;&gt;OFFSET(I2466,-1,0),OFFSET(I2466,-1,0)/OFFSET(I2466,0,-4),""))</f>
        <v/>
      </c>
      <c r="L2466" t="str">
        <f t="shared" ca="1" si="459"/>
        <v>cu</v>
      </c>
      <c r="M2466" t="s">
        <v>81</v>
      </c>
      <c r="N2466" t="s">
        <v>147</v>
      </c>
      <c r="O2466">
        <v>9800</v>
      </c>
      <c r="P2466" t="str">
        <f t="shared" si="461"/>
        <v/>
      </c>
      <c r="Q2466" t="str">
        <f t="shared" ca="1" si="458"/>
        <v>cu</v>
      </c>
      <c r="R2466" t="s">
        <v>81</v>
      </c>
      <c r="S2466" t="s">
        <v>147</v>
      </c>
      <c r="T2466">
        <v>4900</v>
      </c>
      <c r="U2466" t="str">
        <f t="shared" ca="1" si="460"/>
        <v>cu</v>
      </c>
      <c r="V2466" t="str">
        <f t="shared" si="462"/>
        <v>GO</v>
      </c>
      <c r="W2466">
        <f t="shared" si="463"/>
        <v>9800</v>
      </c>
      <c r="X2466" t="str">
        <f t="shared" ca="1" si="464"/>
        <v>cu</v>
      </c>
      <c r="Y2466" t="str">
        <f t="shared" si="465"/>
        <v>GO</v>
      </c>
      <c r="Z2466">
        <f t="shared" si="466"/>
        <v>4900</v>
      </c>
    </row>
    <row r="2467" spans="1:26">
      <c r="A2467" t="str">
        <f t="shared" ref="A2467:A2530" si="467">A2466</f>
        <v>rt8</v>
      </c>
      <c r="B2467" t="str">
        <f t="shared" ref="B2467:B2530" si="468">B2466</f>
        <v>루틴8</v>
      </c>
      <c r="C2467">
        <v>194</v>
      </c>
      <c r="D2467">
        <v>297</v>
      </c>
      <c r="E2467">
        <f t="shared" ca="1" si="455"/>
        <v>15620</v>
      </c>
      <c r="F2467">
        <f ca="1">(60+SUMIF(OFFSET(N2467,-$C2467+1,0,$C2467),"EN",OFFSET(O2467,-$C2467+1,0,$C2467)))*SummonTypeTable!$Q$2</f>
        <v>5266.6666666666661</v>
      </c>
      <c r="G2467" t="str">
        <f ca="1">IF(C2467=1,60*SummonTypeTable!$Q$2-OFFSET(F2467,0,-1),
IF(F2467&lt;&gt;OFFSET(F2467,-1,0),OFFSET(F2467,-1,0)-OFFSET(F2467,0,-1),""))</f>
        <v/>
      </c>
      <c r="H2467" t="str">
        <f ca="1">IF(C2467=1,60*SummonTypeTable!$Q$2/OFFSET(F2467,0,-1),
IF(F2467&lt;&gt;OFFSET(F2467,-1,0),OFFSET(F2467,-1,0)/OFFSET(F2467,0,-1),""))</f>
        <v/>
      </c>
      <c r="I2467">
        <f ca="1">(60+SUMIF(OFFSET(N2467,-$C2467+1,0,$C2467),"EN",OFFSET(O2467,-$C2467+1,0,$C2467))+SUMIF(OFFSET(S2467,-$C2467+1,0,$C2467),"EN",OFFSET(T2467,-$C2467+1,0,$C2467)))*SummonTypeTable!$Q$2</f>
        <v>5266.6666666666661</v>
      </c>
      <c r="J2467" t="str">
        <f ca="1">IF(C2467=1,60*SummonTypeTable!$Q$2-OFFSET(I2467,0,-4),
IF(I2467&lt;&gt;OFFSET(I2467,-1,0),OFFSET(I2467,-1,0)-OFFSET(I2467,0,-4),""))</f>
        <v/>
      </c>
      <c r="K2467" t="str">
        <f ca="1">IF(C2467=1,60*SummonTypeTable!$Q$2/OFFSET(I2467,0,-4),
IF(I2467&lt;&gt;OFFSET(I2467,-1,0),OFFSET(I2467,-1,0)/OFFSET(I2467,0,-4),""))</f>
        <v/>
      </c>
      <c r="L2467" t="str">
        <f t="shared" ca="1" si="459"/>
        <v>cu</v>
      </c>
      <c r="M2467" t="s">
        <v>81</v>
      </c>
      <c r="N2467" t="s">
        <v>153</v>
      </c>
      <c r="O2467">
        <v>33</v>
      </c>
      <c r="P2467" t="str">
        <f t="shared" si="461"/>
        <v/>
      </c>
      <c r="Q2467" t="str">
        <f t="shared" ca="1" si="458"/>
        <v>cu</v>
      </c>
      <c r="R2467" t="s">
        <v>81</v>
      </c>
      <c r="S2467" t="s">
        <v>153</v>
      </c>
      <c r="T2467">
        <v>11</v>
      </c>
      <c r="U2467" t="str">
        <f t="shared" ca="1" si="460"/>
        <v>cu</v>
      </c>
      <c r="V2467" t="str">
        <f t="shared" si="462"/>
        <v>DI</v>
      </c>
      <c r="W2467">
        <f t="shared" si="463"/>
        <v>33</v>
      </c>
      <c r="X2467" t="str">
        <f t="shared" ca="1" si="464"/>
        <v>cu</v>
      </c>
      <c r="Y2467" t="str">
        <f t="shared" si="465"/>
        <v>DI</v>
      </c>
      <c r="Z2467">
        <f t="shared" si="466"/>
        <v>11</v>
      </c>
    </row>
    <row r="2468" spans="1:26">
      <c r="A2468" t="str">
        <f t="shared" si="467"/>
        <v>rt8</v>
      </c>
      <c r="B2468" t="str">
        <f t="shared" si="468"/>
        <v>루틴8</v>
      </c>
      <c r="C2468">
        <v>195</v>
      </c>
      <c r="D2468">
        <v>256</v>
      </c>
      <c r="E2468">
        <f t="shared" ca="1" si="455"/>
        <v>15876</v>
      </c>
      <c r="F2468">
        <f ca="1">(60+SUMIF(OFFSET(N2468,-$C2468+1,0,$C2468),"EN",OFFSET(O2468,-$C2468+1,0,$C2468)))*SummonTypeTable!$Q$2</f>
        <v>5266.6666666666661</v>
      </c>
      <c r="G2468" t="str">
        <f ca="1">IF(C2468=1,60*SummonTypeTable!$Q$2-OFFSET(F2468,0,-1),
IF(F2468&lt;&gt;OFFSET(F2468,-1,0),OFFSET(F2468,-1,0)-OFFSET(F2468,0,-1),""))</f>
        <v/>
      </c>
      <c r="H2468" t="str">
        <f ca="1">IF(C2468=1,60*SummonTypeTable!$Q$2/OFFSET(F2468,0,-1),
IF(F2468&lt;&gt;OFFSET(F2468,-1,0),OFFSET(F2468,-1,0)/OFFSET(F2468,0,-1),""))</f>
        <v/>
      </c>
      <c r="I2468">
        <f ca="1">(60+SUMIF(OFFSET(N2468,-$C2468+1,0,$C2468),"EN",OFFSET(O2468,-$C2468+1,0,$C2468))+SUMIF(OFFSET(S2468,-$C2468+1,0,$C2468),"EN",OFFSET(T2468,-$C2468+1,0,$C2468)))*SummonTypeTable!$Q$2</f>
        <v>5266.6666666666661</v>
      </c>
      <c r="J2468" t="str">
        <f ca="1">IF(C2468=1,60*SummonTypeTable!$Q$2-OFFSET(I2468,0,-4),
IF(I2468&lt;&gt;OFFSET(I2468,-1,0),OFFSET(I2468,-1,0)-OFFSET(I2468,0,-4),""))</f>
        <v/>
      </c>
      <c r="K2468" t="str">
        <f ca="1">IF(C2468=1,60*SummonTypeTable!$Q$2/OFFSET(I2468,0,-4),
IF(I2468&lt;&gt;OFFSET(I2468,-1,0),OFFSET(I2468,-1,0)/OFFSET(I2468,0,-4),""))</f>
        <v/>
      </c>
      <c r="L2468" t="str">
        <f t="shared" ca="1" si="459"/>
        <v>cu</v>
      </c>
      <c r="M2468" t="s">
        <v>81</v>
      </c>
      <c r="N2468" t="s">
        <v>147</v>
      </c>
      <c r="O2468">
        <v>9900</v>
      </c>
      <c r="P2468" t="str">
        <f t="shared" si="461"/>
        <v/>
      </c>
      <c r="Q2468" t="str">
        <f t="shared" ca="1" si="458"/>
        <v>cu</v>
      </c>
      <c r="R2468" t="s">
        <v>81</v>
      </c>
      <c r="S2468" t="s">
        <v>147</v>
      </c>
      <c r="T2468">
        <v>4950</v>
      </c>
      <c r="U2468" t="str">
        <f t="shared" ca="1" si="460"/>
        <v>cu</v>
      </c>
      <c r="V2468" t="str">
        <f t="shared" si="462"/>
        <v>GO</v>
      </c>
      <c r="W2468">
        <f t="shared" si="463"/>
        <v>9900</v>
      </c>
      <c r="X2468" t="str">
        <f t="shared" ca="1" si="464"/>
        <v>cu</v>
      </c>
      <c r="Y2468" t="str">
        <f t="shared" si="465"/>
        <v>GO</v>
      </c>
      <c r="Z2468">
        <f t="shared" si="466"/>
        <v>4950</v>
      </c>
    </row>
    <row r="2469" spans="1:26">
      <c r="A2469" t="str">
        <f t="shared" si="467"/>
        <v>rt8</v>
      </c>
      <c r="B2469" t="str">
        <f t="shared" si="468"/>
        <v>루틴8</v>
      </c>
      <c r="C2469">
        <v>196</v>
      </c>
      <c r="D2469">
        <v>516</v>
      </c>
      <c r="E2469">
        <f t="shared" ca="1" si="455"/>
        <v>16392</v>
      </c>
      <c r="F2469">
        <f ca="1">(60+SUMIF(OFFSET(N2469,-$C2469+1,0,$C2469),"EN",OFFSET(O2469,-$C2469+1,0,$C2469)))*SummonTypeTable!$Q$2</f>
        <v>5533.333333333333</v>
      </c>
      <c r="G2469">
        <f ca="1">IF(C2469=1,60*SummonTypeTable!$Q$2-OFFSET(F2469,0,-1),
IF(F2469&lt;&gt;OFFSET(F2469,-1,0),OFFSET(F2469,-1,0)-OFFSET(F2469,0,-1),""))</f>
        <v>-11125.333333333334</v>
      </c>
      <c r="H2469">
        <f ca="1">IF(C2469=1,60*SummonTypeTable!$Q$2/OFFSET(F2469,0,-1),
IF(F2469&lt;&gt;OFFSET(F2469,-1,0),OFFSET(F2469,-1,0)/OFFSET(F2469,0,-1),""))</f>
        <v>0.32129494062144132</v>
      </c>
      <c r="I2469">
        <f ca="1">(60+SUMIF(OFFSET(N2469,-$C2469+1,0,$C2469),"EN",OFFSET(O2469,-$C2469+1,0,$C2469))+SUMIF(OFFSET(S2469,-$C2469+1,0,$C2469),"EN",OFFSET(T2469,-$C2469+1,0,$C2469)))*SummonTypeTable!$Q$2</f>
        <v>5533.333333333333</v>
      </c>
      <c r="J2469">
        <f ca="1">IF(C2469=1,60*SummonTypeTable!$Q$2-OFFSET(I2469,0,-4),
IF(I2469&lt;&gt;OFFSET(I2469,-1,0),OFFSET(I2469,-1,0)-OFFSET(I2469,0,-4),""))</f>
        <v>-11125.333333333334</v>
      </c>
      <c r="K2469">
        <f ca="1">IF(C2469=1,60*SummonTypeTable!$Q$2/OFFSET(I2469,0,-4),
IF(I2469&lt;&gt;OFFSET(I2469,-1,0),OFFSET(I2469,-1,0)/OFFSET(I2469,0,-4),""))</f>
        <v>0.32129494062144132</v>
      </c>
      <c r="L2469" t="str">
        <f t="shared" ca="1" si="459"/>
        <v>cu</v>
      </c>
      <c r="M2469" t="s">
        <v>81</v>
      </c>
      <c r="N2469" t="s">
        <v>146</v>
      </c>
      <c r="O2469">
        <v>400</v>
      </c>
      <c r="P2469" t="str">
        <f t="shared" si="461"/>
        <v>에너지너무많음</v>
      </c>
      <c r="Q2469" t="str">
        <f t="shared" ca="1" si="458"/>
        <v>cu</v>
      </c>
      <c r="R2469" t="s">
        <v>81</v>
      </c>
      <c r="S2469" t="s">
        <v>147</v>
      </c>
      <c r="T2469">
        <v>4975</v>
      </c>
      <c r="U2469" t="str">
        <f t="shared" ca="1" si="460"/>
        <v>cu</v>
      </c>
      <c r="V2469" t="str">
        <f t="shared" si="462"/>
        <v>EN</v>
      </c>
      <c r="W2469">
        <f t="shared" si="463"/>
        <v>400</v>
      </c>
      <c r="X2469" t="str">
        <f t="shared" ca="1" si="464"/>
        <v>cu</v>
      </c>
      <c r="Y2469" t="str">
        <f t="shared" si="465"/>
        <v>GO</v>
      </c>
      <c r="Z2469">
        <f t="shared" si="466"/>
        <v>4975</v>
      </c>
    </row>
    <row r="2470" spans="1:26">
      <c r="A2470" t="str">
        <f t="shared" si="467"/>
        <v>rt8</v>
      </c>
      <c r="B2470" t="str">
        <f t="shared" si="468"/>
        <v>루틴8</v>
      </c>
      <c r="C2470">
        <v>197</v>
      </c>
      <c r="D2470">
        <v>92</v>
      </c>
      <c r="E2470">
        <f t="shared" ca="1" si="455"/>
        <v>16484</v>
      </c>
      <c r="F2470">
        <f ca="1">(60+SUMIF(OFFSET(N2470,-$C2470+1,0,$C2470),"EN",OFFSET(O2470,-$C2470+1,0,$C2470)))*SummonTypeTable!$Q$2</f>
        <v>5533.333333333333</v>
      </c>
      <c r="G2470" t="str">
        <f ca="1">IF(C2470=1,60*SummonTypeTable!$Q$2-OFFSET(F2470,0,-1),
IF(F2470&lt;&gt;OFFSET(F2470,-1,0),OFFSET(F2470,-1,0)-OFFSET(F2470,0,-1),""))</f>
        <v/>
      </c>
      <c r="H2470" t="str">
        <f ca="1">IF(C2470=1,60*SummonTypeTable!$Q$2/OFFSET(F2470,0,-1),
IF(F2470&lt;&gt;OFFSET(F2470,-1,0),OFFSET(F2470,-1,0)/OFFSET(F2470,0,-1),""))</f>
        <v/>
      </c>
      <c r="I2470">
        <f ca="1">(60+SUMIF(OFFSET(N2470,-$C2470+1,0,$C2470),"EN",OFFSET(O2470,-$C2470+1,0,$C2470))+SUMIF(OFFSET(S2470,-$C2470+1,0,$C2470),"EN",OFFSET(T2470,-$C2470+1,0,$C2470)))*SummonTypeTable!$Q$2</f>
        <v>5533.333333333333</v>
      </c>
      <c r="J2470" t="str">
        <f ca="1">IF(C2470=1,60*SummonTypeTable!$Q$2-OFFSET(I2470,0,-4),
IF(I2470&lt;&gt;OFFSET(I2470,-1,0),OFFSET(I2470,-1,0)-OFFSET(I2470,0,-4),""))</f>
        <v/>
      </c>
      <c r="K2470" t="str">
        <f ca="1">IF(C2470=1,60*SummonTypeTable!$Q$2/OFFSET(I2470,0,-4),
IF(I2470&lt;&gt;OFFSET(I2470,-1,0),OFFSET(I2470,-1,0)/OFFSET(I2470,0,-4),""))</f>
        <v/>
      </c>
      <c r="L2470" t="str">
        <f t="shared" ca="1" si="459"/>
        <v>it</v>
      </c>
      <c r="M2470" t="s">
        <v>139</v>
      </c>
      <c r="N2470" t="s">
        <v>158</v>
      </c>
      <c r="O2470">
        <v>1</v>
      </c>
      <c r="P2470" t="str">
        <f t="shared" si="461"/>
        <v/>
      </c>
      <c r="Q2470" t="str">
        <f t="shared" ca="1" si="458"/>
        <v>cu</v>
      </c>
      <c r="R2470" t="s">
        <v>81</v>
      </c>
      <c r="S2470" t="s">
        <v>147</v>
      </c>
      <c r="T2470">
        <v>5000</v>
      </c>
      <c r="U2470" t="str">
        <f t="shared" ca="1" si="460"/>
        <v>it</v>
      </c>
      <c r="V2470" t="str">
        <f t="shared" si="462"/>
        <v>Cash_sEquipGacha</v>
      </c>
      <c r="W2470">
        <f t="shared" si="463"/>
        <v>1</v>
      </c>
      <c r="X2470" t="str">
        <f t="shared" ca="1" si="464"/>
        <v>cu</v>
      </c>
      <c r="Y2470" t="str">
        <f t="shared" si="465"/>
        <v>GO</v>
      </c>
      <c r="Z2470">
        <f t="shared" si="466"/>
        <v>5000</v>
      </c>
    </row>
    <row r="2471" spans="1:26">
      <c r="A2471" t="str">
        <f t="shared" si="467"/>
        <v>rt8</v>
      </c>
      <c r="B2471" t="str">
        <f t="shared" si="468"/>
        <v>루틴8</v>
      </c>
      <c r="C2471">
        <v>198</v>
      </c>
      <c r="D2471">
        <v>115</v>
      </c>
      <c r="E2471">
        <f t="shared" ca="1" si="455"/>
        <v>16599</v>
      </c>
      <c r="F2471">
        <f ca="1">(60+SUMIF(OFFSET(N2471,-$C2471+1,0,$C2471),"EN",OFFSET(O2471,-$C2471+1,0,$C2471)))*SummonTypeTable!$Q$2</f>
        <v>5533.333333333333</v>
      </c>
      <c r="G2471" t="str">
        <f ca="1">IF(C2471=1,60*SummonTypeTable!$Q$2-OFFSET(F2471,0,-1),
IF(F2471&lt;&gt;OFFSET(F2471,-1,0),OFFSET(F2471,-1,0)-OFFSET(F2471,0,-1),""))</f>
        <v/>
      </c>
      <c r="H2471" t="str">
        <f ca="1">IF(C2471=1,60*SummonTypeTable!$Q$2/OFFSET(F2471,0,-1),
IF(F2471&lt;&gt;OFFSET(F2471,-1,0),OFFSET(F2471,-1,0)/OFFSET(F2471,0,-1),""))</f>
        <v/>
      </c>
      <c r="I2471">
        <f ca="1">(60+SUMIF(OFFSET(N2471,-$C2471+1,0,$C2471),"EN",OFFSET(O2471,-$C2471+1,0,$C2471))+SUMIF(OFFSET(S2471,-$C2471+1,0,$C2471),"EN",OFFSET(T2471,-$C2471+1,0,$C2471)))*SummonTypeTable!$Q$2</f>
        <v>5533.333333333333</v>
      </c>
      <c r="J2471" t="str">
        <f ca="1">IF(C2471=1,60*SummonTypeTable!$Q$2-OFFSET(I2471,0,-4),
IF(I2471&lt;&gt;OFFSET(I2471,-1,0),OFFSET(I2471,-1,0)-OFFSET(I2471,0,-4),""))</f>
        <v/>
      </c>
      <c r="K2471" t="str">
        <f ca="1">IF(C2471=1,60*SummonTypeTable!$Q$2/OFFSET(I2471,0,-4),
IF(I2471&lt;&gt;OFFSET(I2471,-1,0),OFFSET(I2471,-1,0)/OFFSET(I2471,0,-4),""))</f>
        <v/>
      </c>
      <c r="L2471" t="str">
        <f t="shared" ca="1" si="459"/>
        <v>cu</v>
      </c>
      <c r="M2471" t="s">
        <v>81</v>
      </c>
      <c r="N2471" t="s">
        <v>147</v>
      </c>
      <c r="O2471">
        <v>10050</v>
      </c>
      <c r="P2471" t="str">
        <f t="shared" si="461"/>
        <v/>
      </c>
      <c r="Q2471" t="str">
        <f t="shared" ca="1" si="458"/>
        <v>cu</v>
      </c>
      <c r="R2471" t="s">
        <v>81</v>
      </c>
      <c r="S2471" t="s">
        <v>147</v>
      </c>
      <c r="T2471">
        <v>5025</v>
      </c>
      <c r="U2471" t="str">
        <f t="shared" ca="1" si="460"/>
        <v>cu</v>
      </c>
      <c r="V2471" t="str">
        <f t="shared" si="462"/>
        <v>GO</v>
      </c>
      <c r="W2471">
        <f t="shared" si="463"/>
        <v>10050</v>
      </c>
      <c r="X2471" t="str">
        <f t="shared" ca="1" si="464"/>
        <v>cu</v>
      </c>
      <c r="Y2471" t="str">
        <f t="shared" si="465"/>
        <v>GO</v>
      </c>
      <c r="Z2471">
        <f t="shared" si="466"/>
        <v>5025</v>
      </c>
    </row>
    <row r="2472" spans="1:26">
      <c r="A2472" t="str">
        <f t="shared" si="467"/>
        <v>rt8</v>
      </c>
      <c r="B2472" t="str">
        <f t="shared" si="468"/>
        <v>루틴8</v>
      </c>
      <c r="C2472">
        <v>199</v>
      </c>
      <c r="D2472">
        <v>189</v>
      </c>
      <c r="E2472">
        <f t="shared" ca="1" si="455"/>
        <v>16788</v>
      </c>
      <c r="F2472">
        <f ca="1">(60+SUMIF(OFFSET(N2472,-$C2472+1,0,$C2472),"EN",OFFSET(O2472,-$C2472+1,0,$C2472)))*SummonTypeTable!$Q$2</f>
        <v>5533.333333333333</v>
      </c>
      <c r="G2472" t="str">
        <f ca="1">IF(C2472=1,60*SummonTypeTable!$Q$2-OFFSET(F2472,0,-1),
IF(F2472&lt;&gt;OFFSET(F2472,-1,0),OFFSET(F2472,-1,0)-OFFSET(F2472,0,-1),""))</f>
        <v/>
      </c>
      <c r="H2472" t="str">
        <f ca="1">IF(C2472=1,60*SummonTypeTable!$Q$2/OFFSET(F2472,0,-1),
IF(F2472&lt;&gt;OFFSET(F2472,-1,0),OFFSET(F2472,-1,0)/OFFSET(F2472,0,-1),""))</f>
        <v/>
      </c>
      <c r="I2472">
        <f ca="1">(60+SUMIF(OFFSET(N2472,-$C2472+1,0,$C2472),"EN",OFFSET(O2472,-$C2472+1,0,$C2472))+SUMIF(OFFSET(S2472,-$C2472+1,0,$C2472),"EN",OFFSET(T2472,-$C2472+1,0,$C2472)))*SummonTypeTable!$Q$2</f>
        <v>5533.333333333333</v>
      </c>
      <c r="J2472" t="str">
        <f ca="1">IF(C2472=1,60*SummonTypeTable!$Q$2-OFFSET(I2472,0,-4),
IF(I2472&lt;&gt;OFFSET(I2472,-1,0),OFFSET(I2472,-1,0)-OFFSET(I2472,0,-4),""))</f>
        <v/>
      </c>
      <c r="K2472" t="str">
        <f ca="1">IF(C2472=1,60*SummonTypeTable!$Q$2/OFFSET(I2472,0,-4),
IF(I2472&lt;&gt;OFFSET(I2472,-1,0),OFFSET(I2472,-1,0)/OFFSET(I2472,0,-4),""))</f>
        <v/>
      </c>
      <c r="L2472" t="str">
        <f t="shared" ca="1" si="459"/>
        <v>it</v>
      </c>
      <c r="M2472" t="s">
        <v>139</v>
      </c>
      <c r="N2472" t="s">
        <v>138</v>
      </c>
      <c r="O2472">
        <v>10</v>
      </c>
      <c r="P2472" t="str">
        <f t="shared" si="461"/>
        <v/>
      </c>
      <c r="Q2472" t="str">
        <f t="shared" ca="1" si="458"/>
        <v>cu</v>
      </c>
      <c r="R2472" t="s">
        <v>81</v>
      </c>
      <c r="S2472" t="s">
        <v>147</v>
      </c>
      <c r="T2472">
        <v>5050</v>
      </c>
      <c r="U2472" t="str">
        <f t="shared" ca="1" si="460"/>
        <v>it</v>
      </c>
      <c r="V2472" t="str">
        <f t="shared" si="462"/>
        <v>Cash_sSpellGacha</v>
      </c>
      <c r="W2472">
        <f t="shared" si="463"/>
        <v>10</v>
      </c>
      <c r="X2472" t="str">
        <f t="shared" ca="1" si="464"/>
        <v>cu</v>
      </c>
      <c r="Y2472" t="str">
        <f t="shared" si="465"/>
        <v>GO</v>
      </c>
      <c r="Z2472">
        <f t="shared" si="466"/>
        <v>5050</v>
      </c>
    </row>
    <row r="2473" spans="1:26">
      <c r="A2473" t="str">
        <f t="shared" si="467"/>
        <v>rt8</v>
      </c>
      <c r="B2473" t="str">
        <f t="shared" si="468"/>
        <v>루틴8</v>
      </c>
      <c r="C2473">
        <v>200</v>
      </c>
      <c r="D2473">
        <v>400</v>
      </c>
      <c r="E2473">
        <f t="shared" ca="1" si="455"/>
        <v>17188</v>
      </c>
      <c r="F2473">
        <f ca="1">(60+SUMIF(OFFSET(N2473,-$C2473+1,0,$C2473),"EN",OFFSET(O2473,-$C2473+1,0,$C2473)))*SummonTypeTable!$Q$2</f>
        <v>5820</v>
      </c>
      <c r="G2473">
        <f ca="1">IF(C2473=1,60*SummonTypeTable!$Q$2-OFFSET(F2473,0,-1),
IF(F2473&lt;&gt;OFFSET(F2473,-1,0),OFFSET(F2473,-1,0)-OFFSET(F2473,0,-1),""))</f>
        <v>-11654.666666666668</v>
      </c>
      <c r="H2473">
        <f ca="1">IF(C2473=1,60*SummonTypeTable!$Q$2/OFFSET(F2473,0,-1),
IF(F2473&lt;&gt;OFFSET(F2473,-1,0),OFFSET(F2473,-1,0)/OFFSET(F2473,0,-1),""))</f>
        <v>0.32193002870219534</v>
      </c>
      <c r="I2473">
        <f ca="1">(60+SUMIF(OFFSET(N2473,-$C2473+1,0,$C2473),"EN",OFFSET(O2473,-$C2473+1,0,$C2473))+SUMIF(OFFSET(S2473,-$C2473+1,0,$C2473),"EN",OFFSET(T2473,-$C2473+1,0,$C2473)))*SummonTypeTable!$Q$2</f>
        <v>5820</v>
      </c>
      <c r="J2473">
        <f ca="1">IF(C2473=1,60*SummonTypeTable!$Q$2-OFFSET(I2473,0,-4),
IF(I2473&lt;&gt;OFFSET(I2473,-1,0),OFFSET(I2473,-1,0)-OFFSET(I2473,0,-4),""))</f>
        <v>-11654.666666666668</v>
      </c>
      <c r="K2473">
        <f ca="1">IF(C2473=1,60*SummonTypeTable!$Q$2/OFFSET(I2473,0,-4),
IF(I2473&lt;&gt;OFFSET(I2473,-1,0),OFFSET(I2473,-1,0)/OFFSET(I2473,0,-4),""))</f>
        <v>0.32193002870219534</v>
      </c>
      <c r="L2473" t="str">
        <f t="shared" ca="1" si="459"/>
        <v>cu</v>
      </c>
      <c r="M2473" t="s">
        <v>81</v>
      </c>
      <c r="N2473" t="s">
        <v>146</v>
      </c>
      <c r="O2473">
        <v>430</v>
      </c>
      <c r="P2473" t="str">
        <f t="shared" si="461"/>
        <v>에너지너무많음</v>
      </c>
      <c r="Q2473" t="str">
        <f t="shared" ca="1" si="458"/>
        <v>cu</v>
      </c>
      <c r="R2473" t="s">
        <v>81</v>
      </c>
      <c r="S2473" t="s">
        <v>147</v>
      </c>
      <c r="T2473">
        <v>5075</v>
      </c>
      <c r="U2473" t="str">
        <f t="shared" ca="1" si="460"/>
        <v>cu</v>
      </c>
      <c r="V2473" t="str">
        <f t="shared" si="462"/>
        <v>EN</v>
      </c>
      <c r="W2473">
        <f t="shared" si="463"/>
        <v>430</v>
      </c>
      <c r="X2473" t="str">
        <f t="shared" ca="1" si="464"/>
        <v>cu</v>
      </c>
      <c r="Y2473" t="str">
        <f t="shared" si="465"/>
        <v>GO</v>
      </c>
      <c r="Z2473">
        <f t="shared" si="466"/>
        <v>5075</v>
      </c>
    </row>
    <row r="2474" spans="1:26">
      <c r="A2474" t="str">
        <f t="shared" si="467"/>
        <v>rt8</v>
      </c>
      <c r="B2474" t="str">
        <f t="shared" si="468"/>
        <v>루틴8</v>
      </c>
      <c r="C2474">
        <v>201</v>
      </c>
      <c r="D2474">
        <v>95</v>
      </c>
      <c r="E2474">
        <f t="shared" ca="1" si="455"/>
        <v>17283</v>
      </c>
      <c r="F2474">
        <f ca="1">(60+SUMIF(OFFSET(N2474,-$C2474+1,0,$C2474),"EN",OFFSET(O2474,-$C2474+1,0,$C2474)))*SummonTypeTable!$Q$2</f>
        <v>5820</v>
      </c>
      <c r="G2474" t="str">
        <f ca="1">IF(C2474=1,60*SummonTypeTable!$Q$2-OFFSET(F2474,0,-1),
IF(F2474&lt;&gt;OFFSET(F2474,-1,0),OFFSET(F2474,-1,0)-OFFSET(F2474,0,-1),""))</f>
        <v/>
      </c>
      <c r="H2474" t="str">
        <f ca="1">IF(C2474=1,60*SummonTypeTable!$Q$2/OFFSET(F2474,0,-1),
IF(F2474&lt;&gt;OFFSET(F2474,-1,0),OFFSET(F2474,-1,0)/OFFSET(F2474,0,-1),""))</f>
        <v/>
      </c>
      <c r="I2474">
        <f ca="1">(60+SUMIF(OFFSET(N2474,-$C2474+1,0,$C2474),"EN",OFFSET(O2474,-$C2474+1,0,$C2474))+SUMIF(OFFSET(S2474,-$C2474+1,0,$C2474),"EN",OFFSET(T2474,-$C2474+1,0,$C2474)))*SummonTypeTable!$Q$2</f>
        <v>5820</v>
      </c>
      <c r="J2474" t="str">
        <f ca="1">IF(C2474=1,60*SummonTypeTable!$Q$2-OFFSET(I2474,0,-4),
IF(I2474&lt;&gt;OFFSET(I2474,-1,0),OFFSET(I2474,-1,0)-OFFSET(I2474,0,-4),""))</f>
        <v/>
      </c>
      <c r="K2474" t="str">
        <f ca="1">IF(C2474=1,60*SummonTypeTable!$Q$2/OFFSET(I2474,0,-4),
IF(I2474&lt;&gt;OFFSET(I2474,-1,0),OFFSET(I2474,-1,0)/OFFSET(I2474,0,-4),""))</f>
        <v/>
      </c>
      <c r="L2474" t="str">
        <f t="shared" ca="1" si="459"/>
        <v>it</v>
      </c>
      <c r="M2474" t="s">
        <v>139</v>
      </c>
      <c r="N2474" t="s">
        <v>138</v>
      </c>
      <c r="O2474">
        <v>2</v>
      </c>
      <c r="P2474" t="str">
        <f t="shared" si="461"/>
        <v/>
      </c>
      <c r="Q2474" t="str">
        <f t="shared" ca="1" si="458"/>
        <v>cu</v>
      </c>
      <c r="R2474" t="s">
        <v>81</v>
      </c>
      <c r="S2474" t="s">
        <v>147</v>
      </c>
      <c r="T2474">
        <v>5100</v>
      </c>
      <c r="U2474" t="str">
        <f t="shared" ca="1" si="460"/>
        <v>it</v>
      </c>
      <c r="V2474" t="str">
        <f t="shared" si="462"/>
        <v>Cash_sSpellGacha</v>
      </c>
      <c r="W2474">
        <f t="shared" si="463"/>
        <v>2</v>
      </c>
      <c r="X2474" t="str">
        <f t="shared" ca="1" si="464"/>
        <v>cu</v>
      </c>
      <c r="Y2474" t="str">
        <f t="shared" si="465"/>
        <v>GO</v>
      </c>
      <c r="Z2474">
        <f t="shared" si="466"/>
        <v>5100</v>
      </c>
    </row>
    <row r="2475" spans="1:26">
      <c r="A2475" t="str">
        <f t="shared" si="467"/>
        <v>rt8</v>
      </c>
      <c r="B2475" t="str">
        <f t="shared" si="468"/>
        <v>루틴8</v>
      </c>
      <c r="C2475">
        <v>202</v>
      </c>
      <c r="D2475">
        <v>117</v>
      </c>
      <c r="E2475">
        <f t="shared" ca="1" si="455"/>
        <v>17400</v>
      </c>
      <c r="F2475">
        <f ca="1">(60+SUMIF(OFFSET(N2475,-$C2475+1,0,$C2475),"EN",OFFSET(O2475,-$C2475+1,0,$C2475)))*SummonTypeTable!$Q$2</f>
        <v>5820</v>
      </c>
      <c r="G2475" t="str">
        <f ca="1">IF(C2475=1,60*SummonTypeTable!$Q$2-OFFSET(F2475,0,-1),
IF(F2475&lt;&gt;OFFSET(F2475,-1,0),OFFSET(F2475,-1,0)-OFFSET(F2475,0,-1),""))</f>
        <v/>
      </c>
      <c r="H2475" t="str">
        <f ca="1">IF(C2475=1,60*SummonTypeTable!$Q$2/OFFSET(F2475,0,-1),
IF(F2475&lt;&gt;OFFSET(F2475,-1,0),OFFSET(F2475,-1,0)/OFFSET(F2475,0,-1),""))</f>
        <v/>
      </c>
      <c r="I2475">
        <f ca="1">(60+SUMIF(OFFSET(N2475,-$C2475+1,0,$C2475),"EN",OFFSET(O2475,-$C2475+1,0,$C2475))+SUMIF(OFFSET(S2475,-$C2475+1,0,$C2475),"EN",OFFSET(T2475,-$C2475+1,0,$C2475)))*SummonTypeTable!$Q$2</f>
        <v>5820</v>
      </c>
      <c r="J2475" t="str">
        <f ca="1">IF(C2475=1,60*SummonTypeTable!$Q$2-OFFSET(I2475,0,-4),
IF(I2475&lt;&gt;OFFSET(I2475,-1,0),OFFSET(I2475,-1,0)-OFFSET(I2475,0,-4),""))</f>
        <v/>
      </c>
      <c r="K2475" t="str">
        <f ca="1">IF(C2475=1,60*SummonTypeTable!$Q$2/OFFSET(I2475,0,-4),
IF(I2475&lt;&gt;OFFSET(I2475,-1,0),OFFSET(I2475,-1,0)/OFFSET(I2475,0,-4),""))</f>
        <v/>
      </c>
      <c r="L2475" t="str">
        <f t="shared" ca="1" si="459"/>
        <v>cu</v>
      </c>
      <c r="M2475" t="s">
        <v>81</v>
      </c>
      <c r="N2475" t="s">
        <v>147</v>
      </c>
      <c r="O2475">
        <v>10250</v>
      </c>
      <c r="P2475" t="str">
        <f t="shared" si="461"/>
        <v/>
      </c>
      <c r="Q2475" t="str">
        <f t="shared" ca="1" si="458"/>
        <v>cu</v>
      </c>
      <c r="R2475" t="s">
        <v>81</v>
      </c>
      <c r="S2475" t="s">
        <v>147</v>
      </c>
      <c r="T2475">
        <v>5125</v>
      </c>
      <c r="U2475" t="str">
        <f t="shared" ca="1" si="460"/>
        <v>cu</v>
      </c>
      <c r="V2475" t="str">
        <f t="shared" si="462"/>
        <v>GO</v>
      </c>
      <c r="W2475">
        <f t="shared" si="463"/>
        <v>10250</v>
      </c>
      <c r="X2475" t="str">
        <f t="shared" ca="1" si="464"/>
        <v>cu</v>
      </c>
      <c r="Y2475" t="str">
        <f t="shared" si="465"/>
        <v>GO</v>
      </c>
      <c r="Z2475">
        <f t="shared" si="466"/>
        <v>5125</v>
      </c>
    </row>
    <row r="2476" spans="1:26">
      <c r="A2476" t="str">
        <f t="shared" si="467"/>
        <v>rt8</v>
      </c>
      <c r="B2476" t="str">
        <f t="shared" si="468"/>
        <v>루틴8</v>
      </c>
      <c r="C2476">
        <v>203</v>
      </c>
      <c r="D2476">
        <v>125</v>
      </c>
      <c r="E2476">
        <f t="shared" ca="1" si="455"/>
        <v>17525</v>
      </c>
      <c r="F2476">
        <f ca="1">(60+SUMIF(OFFSET(N2476,-$C2476+1,0,$C2476),"EN",OFFSET(O2476,-$C2476+1,0,$C2476)))*SummonTypeTable!$Q$2</f>
        <v>5820</v>
      </c>
      <c r="G2476" t="str">
        <f ca="1">IF(C2476=1,60*SummonTypeTable!$Q$2-OFFSET(F2476,0,-1),
IF(F2476&lt;&gt;OFFSET(F2476,-1,0),OFFSET(F2476,-1,0)-OFFSET(F2476,0,-1),""))</f>
        <v/>
      </c>
      <c r="H2476" t="str">
        <f ca="1">IF(C2476=1,60*SummonTypeTable!$Q$2/OFFSET(F2476,0,-1),
IF(F2476&lt;&gt;OFFSET(F2476,-1,0),OFFSET(F2476,-1,0)/OFFSET(F2476,0,-1),""))</f>
        <v/>
      </c>
      <c r="I2476">
        <f ca="1">(60+SUMIF(OFFSET(N2476,-$C2476+1,0,$C2476),"EN",OFFSET(O2476,-$C2476+1,0,$C2476))+SUMIF(OFFSET(S2476,-$C2476+1,0,$C2476),"EN",OFFSET(T2476,-$C2476+1,0,$C2476)))*SummonTypeTable!$Q$2</f>
        <v>5820</v>
      </c>
      <c r="J2476" t="str">
        <f ca="1">IF(C2476=1,60*SummonTypeTable!$Q$2-OFFSET(I2476,0,-4),
IF(I2476&lt;&gt;OFFSET(I2476,-1,0),OFFSET(I2476,-1,0)-OFFSET(I2476,0,-4),""))</f>
        <v/>
      </c>
      <c r="K2476" t="str">
        <f ca="1">IF(C2476=1,60*SummonTypeTable!$Q$2/OFFSET(I2476,0,-4),
IF(I2476&lt;&gt;OFFSET(I2476,-1,0),OFFSET(I2476,-1,0)/OFFSET(I2476,0,-4),""))</f>
        <v/>
      </c>
      <c r="L2476" t="str">
        <f t="shared" ca="1" si="459"/>
        <v>it</v>
      </c>
      <c r="M2476" t="s">
        <v>139</v>
      </c>
      <c r="N2476" t="s">
        <v>140</v>
      </c>
      <c r="O2476">
        <v>2</v>
      </c>
      <c r="P2476" t="str">
        <f t="shared" si="461"/>
        <v/>
      </c>
      <c r="Q2476" t="str">
        <f t="shared" ca="1" si="458"/>
        <v>cu</v>
      </c>
      <c r="R2476" t="s">
        <v>81</v>
      </c>
      <c r="S2476" t="s">
        <v>147</v>
      </c>
      <c r="T2476">
        <v>5150</v>
      </c>
      <c r="U2476" t="str">
        <f t="shared" ca="1" si="460"/>
        <v>it</v>
      </c>
      <c r="V2476" t="str">
        <f t="shared" si="462"/>
        <v>Cash_sCharacterGacha</v>
      </c>
      <c r="W2476">
        <f t="shared" si="463"/>
        <v>2</v>
      </c>
      <c r="X2476" t="str">
        <f t="shared" ca="1" si="464"/>
        <v>cu</v>
      </c>
      <c r="Y2476" t="str">
        <f t="shared" si="465"/>
        <v>GO</v>
      </c>
      <c r="Z2476">
        <f t="shared" si="466"/>
        <v>5150</v>
      </c>
    </row>
    <row r="2477" spans="1:26">
      <c r="A2477" t="str">
        <f t="shared" si="467"/>
        <v>rt8</v>
      </c>
      <c r="B2477" t="str">
        <f t="shared" si="468"/>
        <v>루틴8</v>
      </c>
      <c r="C2477">
        <v>204</v>
      </c>
      <c r="D2477">
        <v>165</v>
      </c>
      <c r="E2477">
        <f t="shared" ca="1" si="455"/>
        <v>17690</v>
      </c>
      <c r="F2477">
        <f ca="1">(60+SUMIF(OFFSET(N2477,-$C2477+1,0,$C2477),"EN",OFFSET(O2477,-$C2477+1,0,$C2477)))*SummonTypeTable!$Q$2</f>
        <v>5820</v>
      </c>
      <c r="G2477" t="str">
        <f ca="1">IF(C2477=1,60*SummonTypeTable!$Q$2-OFFSET(F2477,0,-1),
IF(F2477&lt;&gt;OFFSET(F2477,-1,0),OFFSET(F2477,-1,0)-OFFSET(F2477,0,-1),""))</f>
        <v/>
      </c>
      <c r="H2477" t="str">
        <f ca="1">IF(C2477=1,60*SummonTypeTable!$Q$2/OFFSET(F2477,0,-1),
IF(F2477&lt;&gt;OFFSET(F2477,-1,0),OFFSET(F2477,-1,0)/OFFSET(F2477,0,-1),""))</f>
        <v/>
      </c>
      <c r="I2477">
        <f ca="1">(60+SUMIF(OFFSET(N2477,-$C2477+1,0,$C2477),"EN",OFFSET(O2477,-$C2477+1,0,$C2477))+SUMIF(OFFSET(S2477,-$C2477+1,0,$C2477),"EN",OFFSET(T2477,-$C2477+1,0,$C2477)))*SummonTypeTable!$Q$2</f>
        <v>5820</v>
      </c>
      <c r="J2477" t="str">
        <f ca="1">IF(C2477=1,60*SummonTypeTable!$Q$2-OFFSET(I2477,0,-4),
IF(I2477&lt;&gt;OFFSET(I2477,-1,0),OFFSET(I2477,-1,0)-OFFSET(I2477,0,-4),""))</f>
        <v/>
      </c>
      <c r="K2477" t="str">
        <f ca="1">IF(C2477=1,60*SummonTypeTable!$Q$2/OFFSET(I2477,0,-4),
IF(I2477&lt;&gt;OFFSET(I2477,-1,0),OFFSET(I2477,-1,0)/OFFSET(I2477,0,-4),""))</f>
        <v/>
      </c>
      <c r="L2477" t="str">
        <f t="shared" ca="1" si="459"/>
        <v>cu</v>
      </c>
      <c r="M2477" t="s">
        <v>81</v>
      </c>
      <c r="N2477" t="s">
        <v>147</v>
      </c>
      <c r="O2477">
        <v>10350</v>
      </c>
      <c r="P2477" t="str">
        <f t="shared" si="461"/>
        <v/>
      </c>
      <c r="Q2477" t="str">
        <f t="shared" ca="1" si="458"/>
        <v>cu</v>
      </c>
      <c r="R2477" t="s">
        <v>81</v>
      </c>
      <c r="S2477" t="s">
        <v>147</v>
      </c>
      <c r="T2477">
        <v>5175</v>
      </c>
      <c r="U2477" t="str">
        <f t="shared" ca="1" si="460"/>
        <v>cu</v>
      </c>
      <c r="V2477" t="str">
        <f t="shared" si="462"/>
        <v>GO</v>
      </c>
      <c r="W2477">
        <f t="shared" si="463"/>
        <v>10350</v>
      </c>
      <c r="X2477" t="str">
        <f t="shared" ca="1" si="464"/>
        <v>cu</v>
      </c>
      <c r="Y2477" t="str">
        <f t="shared" si="465"/>
        <v>GO</v>
      </c>
      <c r="Z2477">
        <f t="shared" si="466"/>
        <v>5175</v>
      </c>
    </row>
    <row r="2478" spans="1:26">
      <c r="A2478" t="str">
        <f t="shared" si="467"/>
        <v>rt8</v>
      </c>
      <c r="B2478" t="str">
        <f t="shared" si="468"/>
        <v>루틴8</v>
      </c>
      <c r="C2478">
        <v>205</v>
      </c>
      <c r="D2478">
        <v>318</v>
      </c>
      <c r="E2478">
        <f t="shared" ca="1" si="455"/>
        <v>18008</v>
      </c>
      <c r="F2478">
        <f ca="1">(60+SUMIF(OFFSET(N2478,-$C2478+1,0,$C2478),"EN",OFFSET(O2478,-$C2478+1,0,$C2478)))*SummonTypeTable!$Q$2</f>
        <v>6126.6666666666661</v>
      </c>
      <c r="G2478">
        <f ca="1">IF(C2478=1,60*SummonTypeTable!$Q$2-OFFSET(F2478,0,-1),
IF(F2478&lt;&gt;OFFSET(F2478,-1,0),OFFSET(F2478,-1,0)-OFFSET(F2478,0,-1),""))</f>
        <v>-12188</v>
      </c>
      <c r="H2478">
        <f ca="1">IF(C2478=1,60*SummonTypeTable!$Q$2/OFFSET(F2478,0,-1),
IF(F2478&lt;&gt;OFFSET(F2478,-1,0),OFFSET(F2478,-1,0)/OFFSET(F2478,0,-1),""))</f>
        <v>0.32318969346956911</v>
      </c>
      <c r="I2478">
        <f ca="1">(60+SUMIF(OFFSET(N2478,-$C2478+1,0,$C2478),"EN",OFFSET(O2478,-$C2478+1,0,$C2478))+SUMIF(OFFSET(S2478,-$C2478+1,0,$C2478),"EN",OFFSET(T2478,-$C2478+1,0,$C2478)))*SummonTypeTable!$Q$2</f>
        <v>6126.6666666666661</v>
      </c>
      <c r="J2478">
        <f ca="1">IF(C2478=1,60*SummonTypeTable!$Q$2-OFFSET(I2478,0,-4),
IF(I2478&lt;&gt;OFFSET(I2478,-1,0),OFFSET(I2478,-1,0)-OFFSET(I2478,0,-4),""))</f>
        <v>-12188</v>
      </c>
      <c r="K2478">
        <f ca="1">IF(C2478=1,60*SummonTypeTable!$Q$2/OFFSET(I2478,0,-4),
IF(I2478&lt;&gt;OFFSET(I2478,-1,0),OFFSET(I2478,-1,0)/OFFSET(I2478,0,-4),""))</f>
        <v>0.32318969346956911</v>
      </c>
      <c r="L2478" t="str">
        <f t="shared" ca="1" si="459"/>
        <v>cu</v>
      </c>
      <c r="M2478" t="s">
        <v>81</v>
      </c>
      <c r="N2478" t="s">
        <v>146</v>
      </c>
      <c r="O2478">
        <v>460</v>
      </c>
      <c r="P2478" t="str">
        <f t="shared" si="461"/>
        <v>에너지너무많음</v>
      </c>
      <c r="Q2478" t="str">
        <f t="shared" ref="Q2478:Q2541" ca="1" si="469">IF(ISBLANK(R2478),"",
VLOOKUP(R2478,OFFSET(INDIRECT("$A:$B"),0,MATCH(R$1&amp;"_Verify",INDIRECT("$1:$1"),0)-1),2,0)
)</f>
        <v>cu</v>
      </c>
      <c r="R2478" t="s">
        <v>81</v>
      </c>
      <c r="S2478" t="s">
        <v>147</v>
      </c>
      <c r="T2478">
        <v>5200</v>
      </c>
      <c r="U2478" t="str">
        <f t="shared" ca="1" si="460"/>
        <v>cu</v>
      </c>
      <c r="V2478" t="str">
        <f t="shared" si="462"/>
        <v>EN</v>
      </c>
      <c r="W2478">
        <f t="shared" si="463"/>
        <v>460</v>
      </c>
      <c r="X2478" t="str">
        <f t="shared" ca="1" si="464"/>
        <v>cu</v>
      </c>
      <c r="Y2478" t="str">
        <f t="shared" si="465"/>
        <v>GO</v>
      </c>
      <c r="Z2478">
        <f t="shared" si="466"/>
        <v>5200</v>
      </c>
    </row>
    <row r="2479" spans="1:26">
      <c r="A2479" t="str">
        <f t="shared" si="467"/>
        <v>rt8</v>
      </c>
      <c r="B2479" t="str">
        <f t="shared" si="468"/>
        <v>루틴8</v>
      </c>
      <c r="C2479">
        <v>206</v>
      </c>
      <c r="D2479">
        <v>85</v>
      </c>
      <c r="E2479">
        <f t="shared" ca="1" si="455"/>
        <v>18093</v>
      </c>
      <c r="F2479">
        <f ca="1">(60+SUMIF(OFFSET(N2479,-$C2479+1,0,$C2479),"EN",OFFSET(O2479,-$C2479+1,0,$C2479)))*SummonTypeTable!$Q$2</f>
        <v>6126.6666666666661</v>
      </c>
      <c r="G2479" t="str">
        <f ca="1">IF(C2479=1,60*SummonTypeTable!$Q$2-OFFSET(F2479,0,-1),
IF(F2479&lt;&gt;OFFSET(F2479,-1,0),OFFSET(F2479,-1,0)-OFFSET(F2479,0,-1),""))</f>
        <v/>
      </c>
      <c r="H2479" t="str">
        <f ca="1">IF(C2479=1,60*SummonTypeTable!$Q$2/OFFSET(F2479,0,-1),
IF(F2479&lt;&gt;OFFSET(F2479,-1,0),OFFSET(F2479,-1,0)/OFFSET(F2479,0,-1),""))</f>
        <v/>
      </c>
      <c r="I2479">
        <f ca="1">(60+SUMIF(OFFSET(N2479,-$C2479+1,0,$C2479),"EN",OFFSET(O2479,-$C2479+1,0,$C2479))+SUMIF(OFFSET(S2479,-$C2479+1,0,$C2479),"EN",OFFSET(T2479,-$C2479+1,0,$C2479)))*SummonTypeTable!$Q$2</f>
        <v>6126.6666666666661</v>
      </c>
      <c r="J2479" t="str">
        <f ca="1">IF(C2479=1,60*SummonTypeTable!$Q$2-OFFSET(I2479,0,-4),
IF(I2479&lt;&gt;OFFSET(I2479,-1,0),OFFSET(I2479,-1,0)-OFFSET(I2479,0,-4),""))</f>
        <v/>
      </c>
      <c r="K2479" t="str">
        <f ca="1">IF(C2479=1,60*SummonTypeTable!$Q$2/OFFSET(I2479,0,-4),
IF(I2479&lt;&gt;OFFSET(I2479,-1,0),OFFSET(I2479,-1,0)/OFFSET(I2479,0,-4),""))</f>
        <v/>
      </c>
      <c r="L2479" t="str">
        <f t="shared" ca="1" si="459"/>
        <v>it</v>
      </c>
      <c r="M2479" t="s">
        <v>139</v>
      </c>
      <c r="N2479" t="s">
        <v>138</v>
      </c>
      <c r="O2479">
        <v>2</v>
      </c>
      <c r="P2479" t="str">
        <f t="shared" si="461"/>
        <v/>
      </c>
      <c r="Q2479" t="str">
        <f t="shared" ca="1" si="469"/>
        <v>cu</v>
      </c>
      <c r="R2479" t="s">
        <v>81</v>
      </c>
      <c r="S2479" t="s">
        <v>147</v>
      </c>
      <c r="T2479">
        <v>5225</v>
      </c>
      <c r="U2479" t="str">
        <f t="shared" ca="1" si="460"/>
        <v>it</v>
      </c>
      <c r="V2479" t="str">
        <f t="shared" si="462"/>
        <v>Cash_sSpellGacha</v>
      </c>
      <c r="W2479">
        <f t="shared" si="463"/>
        <v>2</v>
      </c>
      <c r="X2479" t="str">
        <f t="shared" ca="1" si="464"/>
        <v>cu</v>
      </c>
      <c r="Y2479" t="str">
        <f t="shared" si="465"/>
        <v>GO</v>
      </c>
      <c r="Z2479">
        <f t="shared" si="466"/>
        <v>5225</v>
      </c>
    </row>
    <row r="2480" spans="1:26">
      <c r="A2480" t="str">
        <f t="shared" si="467"/>
        <v>rt8</v>
      </c>
      <c r="B2480" t="str">
        <f t="shared" si="468"/>
        <v>루틴8</v>
      </c>
      <c r="C2480">
        <v>207</v>
      </c>
      <c r="D2480">
        <v>99</v>
      </c>
      <c r="E2480">
        <f t="shared" ca="1" si="455"/>
        <v>18192</v>
      </c>
      <c r="F2480">
        <f ca="1">(60+SUMIF(OFFSET(N2480,-$C2480+1,0,$C2480),"EN",OFFSET(O2480,-$C2480+1,0,$C2480)))*SummonTypeTable!$Q$2</f>
        <v>6126.6666666666661</v>
      </c>
      <c r="G2480" t="str">
        <f ca="1">IF(C2480=1,60*SummonTypeTable!$Q$2-OFFSET(F2480,0,-1),
IF(F2480&lt;&gt;OFFSET(F2480,-1,0),OFFSET(F2480,-1,0)-OFFSET(F2480,0,-1),""))</f>
        <v/>
      </c>
      <c r="H2480" t="str">
        <f ca="1">IF(C2480=1,60*SummonTypeTable!$Q$2/OFFSET(F2480,0,-1),
IF(F2480&lt;&gt;OFFSET(F2480,-1,0),OFFSET(F2480,-1,0)/OFFSET(F2480,0,-1),""))</f>
        <v/>
      </c>
      <c r="I2480">
        <f ca="1">(60+SUMIF(OFFSET(N2480,-$C2480+1,0,$C2480),"EN",OFFSET(O2480,-$C2480+1,0,$C2480))+SUMIF(OFFSET(S2480,-$C2480+1,0,$C2480),"EN",OFFSET(T2480,-$C2480+1,0,$C2480)))*SummonTypeTable!$Q$2</f>
        <v>6126.6666666666661</v>
      </c>
      <c r="J2480" t="str">
        <f ca="1">IF(C2480=1,60*SummonTypeTable!$Q$2-OFFSET(I2480,0,-4),
IF(I2480&lt;&gt;OFFSET(I2480,-1,0),OFFSET(I2480,-1,0)-OFFSET(I2480,0,-4),""))</f>
        <v/>
      </c>
      <c r="K2480" t="str">
        <f ca="1">IF(C2480=1,60*SummonTypeTable!$Q$2/OFFSET(I2480,0,-4),
IF(I2480&lt;&gt;OFFSET(I2480,-1,0),OFFSET(I2480,-1,0)/OFFSET(I2480,0,-4),""))</f>
        <v/>
      </c>
      <c r="L2480" t="str">
        <f t="shared" ca="1" si="459"/>
        <v>cu</v>
      </c>
      <c r="M2480" t="s">
        <v>81</v>
      </c>
      <c r="N2480" t="s">
        <v>147</v>
      </c>
      <c r="O2480">
        <v>10500</v>
      </c>
      <c r="P2480" t="str">
        <f t="shared" si="461"/>
        <v/>
      </c>
      <c r="Q2480" t="str">
        <f t="shared" ca="1" si="469"/>
        <v>cu</v>
      </c>
      <c r="R2480" t="s">
        <v>81</v>
      </c>
      <c r="S2480" t="s">
        <v>147</v>
      </c>
      <c r="T2480">
        <v>5250</v>
      </c>
      <c r="U2480" t="str">
        <f t="shared" ca="1" si="460"/>
        <v>cu</v>
      </c>
      <c r="V2480" t="str">
        <f t="shared" si="462"/>
        <v>GO</v>
      </c>
      <c r="W2480">
        <f t="shared" si="463"/>
        <v>10500</v>
      </c>
      <c r="X2480" t="str">
        <f t="shared" ca="1" si="464"/>
        <v>cu</v>
      </c>
      <c r="Y2480" t="str">
        <f t="shared" si="465"/>
        <v>GO</v>
      </c>
      <c r="Z2480">
        <f t="shared" si="466"/>
        <v>5250</v>
      </c>
    </row>
    <row r="2481" spans="1:26">
      <c r="A2481" t="str">
        <f t="shared" si="467"/>
        <v>rt8</v>
      </c>
      <c r="B2481" t="str">
        <f t="shared" si="468"/>
        <v>루틴8</v>
      </c>
      <c r="C2481">
        <v>208</v>
      </c>
      <c r="D2481">
        <v>111</v>
      </c>
      <c r="E2481">
        <f t="shared" ca="1" si="455"/>
        <v>18303</v>
      </c>
      <c r="F2481">
        <f ca="1">(60+SUMIF(OFFSET(N2481,-$C2481+1,0,$C2481),"EN",OFFSET(O2481,-$C2481+1,0,$C2481)))*SummonTypeTable!$Q$2</f>
        <v>6126.6666666666661</v>
      </c>
      <c r="G2481" t="str">
        <f ca="1">IF(C2481=1,60*SummonTypeTable!$Q$2-OFFSET(F2481,0,-1),
IF(F2481&lt;&gt;OFFSET(F2481,-1,0),OFFSET(F2481,-1,0)-OFFSET(F2481,0,-1),""))</f>
        <v/>
      </c>
      <c r="H2481" t="str">
        <f ca="1">IF(C2481=1,60*SummonTypeTable!$Q$2/OFFSET(F2481,0,-1),
IF(F2481&lt;&gt;OFFSET(F2481,-1,0),OFFSET(F2481,-1,0)/OFFSET(F2481,0,-1),""))</f>
        <v/>
      </c>
      <c r="I2481">
        <f ca="1">(60+SUMIF(OFFSET(N2481,-$C2481+1,0,$C2481),"EN",OFFSET(O2481,-$C2481+1,0,$C2481))+SUMIF(OFFSET(S2481,-$C2481+1,0,$C2481),"EN",OFFSET(T2481,-$C2481+1,0,$C2481)))*SummonTypeTable!$Q$2</f>
        <v>6126.6666666666661</v>
      </c>
      <c r="J2481" t="str">
        <f ca="1">IF(C2481=1,60*SummonTypeTable!$Q$2-OFFSET(I2481,0,-4),
IF(I2481&lt;&gt;OFFSET(I2481,-1,0),OFFSET(I2481,-1,0)-OFFSET(I2481,0,-4),""))</f>
        <v/>
      </c>
      <c r="K2481" t="str">
        <f ca="1">IF(C2481=1,60*SummonTypeTable!$Q$2/OFFSET(I2481,0,-4),
IF(I2481&lt;&gt;OFFSET(I2481,-1,0),OFFSET(I2481,-1,0)/OFFSET(I2481,0,-4),""))</f>
        <v/>
      </c>
      <c r="L2481" t="str">
        <f t="shared" ca="1" si="459"/>
        <v>it</v>
      </c>
      <c r="M2481" t="s">
        <v>139</v>
      </c>
      <c r="N2481" t="s">
        <v>140</v>
      </c>
      <c r="O2481">
        <v>2</v>
      </c>
      <c r="P2481" t="str">
        <f t="shared" si="461"/>
        <v/>
      </c>
      <c r="Q2481" t="str">
        <f t="shared" ca="1" si="469"/>
        <v>cu</v>
      </c>
      <c r="R2481" t="s">
        <v>81</v>
      </c>
      <c r="S2481" t="s">
        <v>147</v>
      </c>
      <c r="T2481">
        <v>5275</v>
      </c>
      <c r="U2481" t="str">
        <f t="shared" ca="1" si="460"/>
        <v>it</v>
      </c>
      <c r="V2481" t="str">
        <f t="shared" si="462"/>
        <v>Cash_sCharacterGacha</v>
      </c>
      <c r="W2481">
        <f t="shared" si="463"/>
        <v>2</v>
      </c>
      <c r="X2481" t="str">
        <f t="shared" ca="1" si="464"/>
        <v>cu</v>
      </c>
      <c r="Y2481" t="str">
        <f t="shared" si="465"/>
        <v>GO</v>
      </c>
      <c r="Z2481">
        <f t="shared" si="466"/>
        <v>5275</v>
      </c>
    </row>
    <row r="2482" spans="1:26">
      <c r="A2482" t="str">
        <f t="shared" si="467"/>
        <v>rt8</v>
      </c>
      <c r="B2482" t="str">
        <f t="shared" si="468"/>
        <v>루틴8</v>
      </c>
      <c r="C2482">
        <v>209</v>
      </c>
      <c r="D2482">
        <v>125</v>
      </c>
      <c r="E2482">
        <f t="shared" ca="1" si="455"/>
        <v>18428</v>
      </c>
      <c r="F2482">
        <f ca="1">(60+SUMIF(OFFSET(N2482,-$C2482+1,0,$C2482),"EN",OFFSET(O2482,-$C2482+1,0,$C2482)))*SummonTypeTable!$Q$2</f>
        <v>6126.6666666666661</v>
      </c>
      <c r="G2482" t="str">
        <f ca="1">IF(C2482=1,60*SummonTypeTable!$Q$2-OFFSET(F2482,0,-1),
IF(F2482&lt;&gt;OFFSET(F2482,-1,0),OFFSET(F2482,-1,0)-OFFSET(F2482,0,-1),""))</f>
        <v/>
      </c>
      <c r="H2482" t="str">
        <f ca="1">IF(C2482=1,60*SummonTypeTable!$Q$2/OFFSET(F2482,0,-1),
IF(F2482&lt;&gt;OFFSET(F2482,-1,0),OFFSET(F2482,-1,0)/OFFSET(F2482,0,-1),""))</f>
        <v/>
      </c>
      <c r="I2482">
        <f ca="1">(60+SUMIF(OFFSET(N2482,-$C2482+1,0,$C2482),"EN",OFFSET(O2482,-$C2482+1,0,$C2482))+SUMIF(OFFSET(S2482,-$C2482+1,0,$C2482),"EN",OFFSET(T2482,-$C2482+1,0,$C2482)))*SummonTypeTable!$Q$2</f>
        <v>6126.6666666666661</v>
      </c>
      <c r="J2482" t="str">
        <f ca="1">IF(C2482=1,60*SummonTypeTable!$Q$2-OFFSET(I2482,0,-4),
IF(I2482&lt;&gt;OFFSET(I2482,-1,0),OFFSET(I2482,-1,0)-OFFSET(I2482,0,-4),""))</f>
        <v/>
      </c>
      <c r="K2482" t="str">
        <f ca="1">IF(C2482=1,60*SummonTypeTable!$Q$2/OFFSET(I2482,0,-4),
IF(I2482&lt;&gt;OFFSET(I2482,-1,0),OFFSET(I2482,-1,0)/OFFSET(I2482,0,-4),""))</f>
        <v/>
      </c>
      <c r="L2482" t="str">
        <f t="shared" ca="1" si="459"/>
        <v>cu</v>
      </c>
      <c r="M2482" t="s">
        <v>81</v>
      </c>
      <c r="N2482" t="s">
        <v>147</v>
      </c>
      <c r="O2482">
        <v>10600</v>
      </c>
      <c r="P2482" t="str">
        <f t="shared" si="461"/>
        <v/>
      </c>
      <c r="Q2482" t="str">
        <f t="shared" ca="1" si="469"/>
        <v>cu</v>
      </c>
      <c r="R2482" t="s">
        <v>81</v>
      </c>
      <c r="S2482" t="s">
        <v>147</v>
      </c>
      <c r="T2482">
        <v>5300</v>
      </c>
      <c r="U2482" t="str">
        <f t="shared" ca="1" si="460"/>
        <v>cu</v>
      </c>
      <c r="V2482" t="str">
        <f t="shared" si="462"/>
        <v>GO</v>
      </c>
      <c r="W2482">
        <f t="shared" si="463"/>
        <v>10600</v>
      </c>
      <c r="X2482" t="str">
        <f t="shared" ca="1" si="464"/>
        <v>cu</v>
      </c>
      <c r="Y2482" t="str">
        <f t="shared" si="465"/>
        <v>GO</v>
      </c>
      <c r="Z2482">
        <f t="shared" si="466"/>
        <v>5300</v>
      </c>
    </row>
    <row r="2483" spans="1:26">
      <c r="A2483" t="str">
        <f t="shared" si="467"/>
        <v>rt8</v>
      </c>
      <c r="B2483" t="str">
        <f t="shared" si="468"/>
        <v>루틴8</v>
      </c>
      <c r="C2483">
        <v>210</v>
      </c>
      <c r="D2483">
        <v>135</v>
      </c>
      <c r="E2483">
        <f t="shared" ca="1" si="455"/>
        <v>18563</v>
      </c>
      <c r="F2483">
        <f ca="1">(60+SUMIF(OFFSET(N2483,-$C2483+1,0,$C2483),"EN",OFFSET(O2483,-$C2483+1,0,$C2483)))*SummonTypeTable!$Q$2</f>
        <v>6126.6666666666661</v>
      </c>
      <c r="G2483" t="str">
        <f ca="1">IF(C2483=1,60*SummonTypeTable!$Q$2-OFFSET(F2483,0,-1),
IF(F2483&lt;&gt;OFFSET(F2483,-1,0),OFFSET(F2483,-1,0)-OFFSET(F2483,0,-1),""))</f>
        <v/>
      </c>
      <c r="H2483" t="str">
        <f ca="1">IF(C2483=1,60*SummonTypeTable!$Q$2/OFFSET(F2483,0,-1),
IF(F2483&lt;&gt;OFFSET(F2483,-1,0),OFFSET(F2483,-1,0)/OFFSET(F2483,0,-1),""))</f>
        <v/>
      </c>
      <c r="I2483">
        <f ca="1">(60+SUMIF(OFFSET(N2483,-$C2483+1,0,$C2483),"EN",OFFSET(O2483,-$C2483+1,0,$C2483))+SUMIF(OFFSET(S2483,-$C2483+1,0,$C2483),"EN",OFFSET(T2483,-$C2483+1,0,$C2483)))*SummonTypeTable!$Q$2</f>
        <v>6126.6666666666661</v>
      </c>
      <c r="J2483" t="str">
        <f ca="1">IF(C2483=1,60*SummonTypeTable!$Q$2-OFFSET(I2483,0,-4),
IF(I2483&lt;&gt;OFFSET(I2483,-1,0),OFFSET(I2483,-1,0)-OFFSET(I2483,0,-4),""))</f>
        <v/>
      </c>
      <c r="K2483" t="str">
        <f ca="1">IF(C2483=1,60*SummonTypeTable!$Q$2/OFFSET(I2483,0,-4),
IF(I2483&lt;&gt;OFFSET(I2483,-1,0),OFFSET(I2483,-1,0)/OFFSET(I2483,0,-4),""))</f>
        <v/>
      </c>
      <c r="L2483" t="str">
        <f t="shared" ca="1" si="459"/>
        <v>cu</v>
      </c>
      <c r="M2483" t="s">
        <v>81</v>
      </c>
      <c r="N2483" t="s">
        <v>147</v>
      </c>
      <c r="O2483">
        <v>10650</v>
      </c>
      <c r="P2483" t="str">
        <f t="shared" si="461"/>
        <v/>
      </c>
      <c r="Q2483" t="str">
        <f t="shared" ca="1" si="469"/>
        <v>cu</v>
      </c>
      <c r="R2483" t="s">
        <v>81</v>
      </c>
      <c r="S2483" t="s">
        <v>147</v>
      </c>
      <c r="T2483">
        <v>5325</v>
      </c>
      <c r="U2483" t="str">
        <f t="shared" ca="1" si="460"/>
        <v>cu</v>
      </c>
      <c r="V2483" t="str">
        <f t="shared" si="462"/>
        <v>GO</v>
      </c>
      <c r="W2483">
        <f t="shared" si="463"/>
        <v>10650</v>
      </c>
      <c r="X2483" t="str">
        <f t="shared" ca="1" si="464"/>
        <v>cu</v>
      </c>
      <c r="Y2483" t="str">
        <f t="shared" si="465"/>
        <v>GO</v>
      </c>
      <c r="Z2483">
        <f t="shared" si="466"/>
        <v>5325</v>
      </c>
    </row>
    <row r="2484" spans="1:26">
      <c r="A2484" t="str">
        <f t="shared" si="467"/>
        <v>rt8</v>
      </c>
      <c r="B2484" t="str">
        <f t="shared" si="468"/>
        <v>루틴8</v>
      </c>
      <c r="C2484">
        <v>211</v>
      </c>
      <c r="D2484">
        <v>289</v>
      </c>
      <c r="E2484">
        <f t="shared" ca="1" si="455"/>
        <v>18852</v>
      </c>
      <c r="F2484">
        <f ca="1">(60+SUMIF(OFFSET(N2484,-$C2484+1,0,$C2484),"EN",OFFSET(O2484,-$C2484+1,0,$C2484)))*SummonTypeTable!$Q$2</f>
        <v>6453.333333333333</v>
      </c>
      <c r="G2484">
        <f ca="1">IF(C2484=1,60*SummonTypeTable!$Q$2-OFFSET(F2484,0,-1),
IF(F2484&lt;&gt;OFFSET(F2484,-1,0),OFFSET(F2484,-1,0)-OFFSET(F2484,0,-1),""))</f>
        <v>-12725.333333333334</v>
      </c>
      <c r="H2484">
        <f ca="1">IF(C2484=1,60*SummonTypeTable!$Q$2/OFFSET(F2484,0,-1),
IF(F2484&lt;&gt;OFFSET(F2484,-1,0),OFFSET(F2484,-1,0)/OFFSET(F2484,0,-1),""))</f>
        <v>0.32498762288704997</v>
      </c>
      <c r="I2484">
        <f ca="1">(60+SUMIF(OFFSET(N2484,-$C2484+1,0,$C2484),"EN",OFFSET(O2484,-$C2484+1,0,$C2484))+SUMIF(OFFSET(S2484,-$C2484+1,0,$C2484),"EN",OFFSET(T2484,-$C2484+1,0,$C2484)))*SummonTypeTable!$Q$2</f>
        <v>6453.333333333333</v>
      </c>
      <c r="J2484">
        <f ca="1">IF(C2484=1,60*SummonTypeTable!$Q$2-OFFSET(I2484,0,-4),
IF(I2484&lt;&gt;OFFSET(I2484,-1,0),OFFSET(I2484,-1,0)-OFFSET(I2484,0,-4),""))</f>
        <v>-12725.333333333334</v>
      </c>
      <c r="K2484">
        <f ca="1">IF(C2484=1,60*SummonTypeTable!$Q$2/OFFSET(I2484,0,-4),
IF(I2484&lt;&gt;OFFSET(I2484,-1,0),OFFSET(I2484,-1,0)/OFFSET(I2484,0,-4),""))</f>
        <v>0.32498762288704997</v>
      </c>
      <c r="L2484" t="str">
        <f t="shared" ca="1" si="459"/>
        <v>cu</v>
      </c>
      <c r="M2484" t="s">
        <v>81</v>
      </c>
      <c r="N2484" t="s">
        <v>146</v>
      </c>
      <c r="O2484">
        <v>490</v>
      </c>
      <c r="P2484" t="str">
        <f t="shared" si="461"/>
        <v>에너지너무많음</v>
      </c>
      <c r="Q2484" t="str">
        <f t="shared" ca="1" si="469"/>
        <v>cu</v>
      </c>
      <c r="R2484" t="s">
        <v>81</v>
      </c>
      <c r="S2484" t="s">
        <v>147</v>
      </c>
      <c r="T2484">
        <v>5350</v>
      </c>
      <c r="U2484" t="str">
        <f t="shared" ca="1" si="460"/>
        <v>cu</v>
      </c>
      <c r="V2484" t="str">
        <f t="shared" si="462"/>
        <v>EN</v>
      </c>
      <c r="W2484">
        <f t="shared" si="463"/>
        <v>490</v>
      </c>
      <c r="X2484" t="str">
        <f t="shared" ca="1" si="464"/>
        <v>cu</v>
      </c>
      <c r="Y2484" t="str">
        <f t="shared" si="465"/>
        <v>GO</v>
      </c>
      <c r="Z2484">
        <f t="shared" si="466"/>
        <v>5350</v>
      </c>
    </row>
    <row r="2485" spans="1:26">
      <c r="A2485" t="str">
        <f t="shared" si="467"/>
        <v>rt8</v>
      </c>
      <c r="B2485" t="str">
        <f t="shared" si="468"/>
        <v>루틴8</v>
      </c>
      <c r="C2485">
        <v>212</v>
      </c>
      <c r="D2485">
        <v>101</v>
      </c>
      <c r="E2485">
        <f t="shared" ref="E2485:E2548" ca="1" si="470">IF(A2485&lt;&gt;OFFSET(A2485,-1,0),D2485,OFFSET(E2485,-1,0)+D2485)</f>
        <v>18953</v>
      </c>
      <c r="F2485">
        <f ca="1">(60+SUMIF(OFFSET(N2485,-$C2485+1,0,$C2485),"EN",OFFSET(O2485,-$C2485+1,0,$C2485)))*SummonTypeTable!$Q$2</f>
        <v>6453.333333333333</v>
      </c>
      <c r="G2485" t="str">
        <f ca="1">IF(C2485=1,60*SummonTypeTable!$Q$2-OFFSET(F2485,0,-1),
IF(F2485&lt;&gt;OFFSET(F2485,-1,0),OFFSET(F2485,-1,0)-OFFSET(F2485,0,-1),""))</f>
        <v/>
      </c>
      <c r="H2485" t="str">
        <f ca="1">IF(C2485=1,60*SummonTypeTable!$Q$2/OFFSET(F2485,0,-1),
IF(F2485&lt;&gt;OFFSET(F2485,-1,0),OFFSET(F2485,-1,0)/OFFSET(F2485,0,-1),""))</f>
        <v/>
      </c>
      <c r="I2485">
        <f ca="1">(60+SUMIF(OFFSET(N2485,-$C2485+1,0,$C2485),"EN",OFFSET(O2485,-$C2485+1,0,$C2485))+SUMIF(OFFSET(S2485,-$C2485+1,0,$C2485),"EN",OFFSET(T2485,-$C2485+1,0,$C2485)))*SummonTypeTable!$Q$2</f>
        <v>6453.333333333333</v>
      </c>
      <c r="J2485" t="str">
        <f ca="1">IF(C2485=1,60*SummonTypeTable!$Q$2-OFFSET(I2485,0,-4),
IF(I2485&lt;&gt;OFFSET(I2485,-1,0),OFFSET(I2485,-1,0)-OFFSET(I2485,0,-4),""))</f>
        <v/>
      </c>
      <c r="K2485" t="str">
        <f ca="1">IF(C2485=1,60*SummonTypeTable!$Q$2/OFFSET(I2485,0,-4),
IF(I2485&lt;&gt;OFFSET(I2485,-1,0),OFFSET(I2485,-1,0)/OFFSET(I2485,0,-4),""))</f>
        <v/>
      </c>
      <c r="L2485" t="str">
        <f t="shared" ca="1" si="459"/>
        <v>cu</v>
      </c>
      <c r="M2485" t="s">
        <v>81</v>
      </c>
      <c r="N2485" t="s">
        <v>147</v>
      </c>
      <c r="O2485">
        <v>10750</v>
      </c>
      <c r="P2485" t="str">
        <f t="shared" si="461"/>
        <v/>
      </c>
      <c r="Q2485" t="str">
        <f t="shared" ca="1" si="469"/>
        <v>cu</v>
      </c>
      <c r="R2485" t="s">
        <v>81</v>
      </c>
      <c r="S2485" t="s">
        <v>147</v>
      </c>
      <c r="T2485">
        <v>5375</v>
      </c>
      <c r="U2485" t="str">
        <f t="shared" ca="1" si="460"/>
        <v>cu</v>
      </c>
      <c r="V2485" t="str">
        <f t="shared" si="462"/>
        <v>GO</v>
      </c>
      <c r="W2485">
        <f t="shared" si="463"/>
        <v>10750</v>
      </c>
      <c r="X2485" t="str">
        <f t="shared" ca="1" si="464"/>
        <v>cu</v>
      </c>
      <c r="Y2485" t="str">
        <f t="shared" si="465"/>
        <v>GO</v>
      </c>
      <c r="Z2485">
        <f t="shared" si="466"/>
        <v>5375</v>
      </c>
    </row>
    <row r="2486" spans="1:26">
      <c r="A2486" t="str">
        <f t="shared" si="467"/>
        <v>rt8</v>
      </c>
      <c r="B2486" t="str">
        <f t="shared" si="468"/>
        <v>루틴8</v>
      </c>
      <c r="C2486">
        <v>213</v>
      </c>
      <c r="D2486">
        <v>258</v>
      </c>
      <c r="E2486">
        <f t="shared" ca="1" si="470"/>
        <v>19211</v>
      </c>
      <c r="F2486">
        <f ca="1">(60+SUMIF(OFFSET(N2486,-$C2486+1,0,$C2486),"EN",OFFSET(O2486,-$C2486+1,0,$C2486)))*SummonTypeTable!$Q$2</f>
        <v>6453.333333333333</v>
      </c>
      <c r="G2486" t="str">
        <f ca="1">IF(C2486=1,60*SummonTypeTable!$Q$2-OFFSET(F2486,0,-1),
IF(F2486&lt;&gt;OFFSET(F2486,-1,0),OFFSET(F2486,-1,0)-OFFSET(F2486,0,-1),""))</f>
        <v/>
      </c>
      <c r="H2486" t="str">
        <f ca="1">IF(C2486=1,60*SummonTypeTable!$Q$2/OFFSET(F2486,0,-1),
IF(F2486&lt;&gt;OFFSET(F2486,-1,0),OFFSET(F2486,-1,0)/OFFSET(F2486,0,-1),""))</f>
        <v/>
      </c>
      <c r="I2486">
        <f ca="1">(60+SUMIF(OFFSET(N2486,-$C2486+1,0,$C2486),"EN",OFFSET(O2486,-$C2486+1,0,$C2486))+SUMIF(OFFSET(S2486,-$C2486+1,0,$C2486),"EN",OFFSET(T2486,-$C2486+1,0,$C2486)))*SummonTypeTable!$Q$2</f>
        <v>6453.333333333333</v>
      </c>
      <c r="J2486" t="str">
        <f ca="1">IF(C2486=1,60*SummonTypeTable!$Q$2-OFFSET(I2486,0,-4),
IF(I2486&lt;&gt;OFFSET(I2486,-1,0),OFFSET(I2486,-1,0)-OFFSET(I2486,0,-4),""))</f>
        <v/>
      </c>
      <c r="K2486" t="str">
        <f ca="1">IF(C2486=1,60*SummonTypeTable!$Q$2/OFFSET(I2486,0,-4),
IF(I2486&lt;&gt;OFFSET(I2486,-1,0),OFFSET(I2486,-1,0)/OFFSET(I2486,0,-4),""))</f>
        <v/>
      </c>
      <c r="L2486" t="str">
        <f t="shared" ca="1" si="459"/>
        <v>it</v>
      </c>
      <c r="M2486" t="s">
        <v>139</v>
      </c>
      <c r="N2486" t="s">
        <v>158</v>
      </c>
      <c r="O2486">
        <v>3</v>
      </c>
      <c r="P2486" t="str">
        <f t="shared" si="461"/>
        <v/>
      </c>
      <c r="Q2486" t="str">
        <f t="shared" ca="1" si="469"/>
        <v>cu</v>
      </c>
      <c r="R2486" t="s">
        <v>81</v>
      </c>
      <c r="S2486" t="s">
        <v>147</v>
      </c>
      <c r="T2486">
        <v>5400</v>
      </c>
      <c r="U2486" t="str">
        <f t="shared" ca="1" si="460"/>
        <v>it</v>
      </c>
      <c r="V2486" t="str">
        <f t="shared" si="462"/>
        <v>Cash_sEquipGacha</v>
      </c>
      <c r="W2486">
        <f t="shared" si="463"/>
        <v>3</v>
      </c>
      <c r="X2486" t="str">
        <f t="shared" ca="1" si="464"/>
        <v>cu</v>
      </c>
      <c r="Y2486" t="str">
        <f t="shared" si="465"/>
        <v>GO</v>
      </c>
      <c r="Z2486">
        <f t="shared" si="466"/>
        <v>5400</v>
      </c>
    </row>
    <row r="2487" spans="1:26">
      <c r="A2487" t="str">
        <f t="shared" si="467"/>
        <v>rt8</v>
      </c>
      <c r="B2487" t="str">
        <f t="shared" si="468"/>
        <v>루틴8</v>
      </c>
      <c r="C2487">
        <v>214</v>
      </c>
      <c r="D2487">
        <v>513</v>
      </c>
      <c r="E2487">
        <f t="shared" ca="1" si="470"/>
        <v>19724</v>
      </c>
      <c r="F2487">
        <f ca="1">(60+SUMIF(OFFSET(N2487,-$C2487+1,0,$C2487),"EN",OFFSET(O2487,-$C2487+1,0,$C2487)))*SummonTypeTable!$Q$2</f>
        <v>6453.333333333333</v>
      </c>
      <c r="G2487" t="str">
        <f ca="1">IF(C2487=1,60*SummonTypeTable!$Q$2-OFFSET(F2487,0,-1),
IF(F2487&lt;&gt;OFFSET(F2487,-1,0),OFFSET(F2487,-1,0)-OFFSET(F2487,0,-1),""))</f>
        <v/>
      </c>
      <c r="H2487" t="str">
        <f ca="1">IF(C2487=1,60*SummonTypeTable!$Q$2/OFFSET(F2487,0,-1),
IF(F2487&lt;&gt;OFFSET(F2487,-1,0),OFFSET(F2487,-1,0)/OFFSET(F2487,0,-1),""))</f>
        <v/>
      </c>
      <c r="I2487">
        <f ca="1">(60+SUMIF(OFFSET(N2487,-$C2487+1,0,$C2487),"EN",OFFSET(O2487,-$C2487+1,0,$C2487))+SUMIF(OFFSET(S2487,-$C2487+1,0,$C2487),"EN",OFFSET(T2487,-$C2487+1,0,$C2487)))*SummonTypeTable!$Q$2</f>
        <v>6453.333333333333</v>
      </c>
      <c r="J2487" t="str">
        <f ca="1">IF(C2487=1,60*SummonTypeTable!$Q$2-OFFSET(I2487,0,-4),
IF(I2487&lt;&gt;OFFSET(I2487,-1,0),OFFSET(I2487,-1,0)-OFFSET(I2487,0,-4),""))</f>
        <v/>
      </c>
      <c r="K2487" t="str">
        <f ca="1">IF(C2487=1,60*SummonTypeTable!$Q$2/OFFSET(I2487,0,-4),
IF(I2487&lt;&gt;OFFSET(I2487,-1,0),OFFSET(I2487,-1,0)/OFFSET(I2487,0,-4),""))</f>
        <v/>
      </c>
      <c r="L2487" t="str">
        <f t="shared" ca="1" si="459"/>
        <v>cu</v>
      </c>
      <c r="M2487" t="s">
        <v>81</v>
      </c>
      <c r="N2487" t="s">
        <v>153</v>
      </c>
      <c r="O2487">
        <v>36</v>
      </c>
      <c r="P2487" t="str">
        <f t="shared" si="461"/>
        <v/>
      </c>
      <c r="Q2487" t="str">
        <f t="shared" ca="1" si="469"/>
        <v>cu</v>
      </c>
      <c r="R2487" t="s">
        <v>81</v>
      </c>
      <c r="S2487" t="s">
        <v>153</v>
      </c>
      <c r="T2487">
        <v>12</v>
      </c>
      <c r="U2487" t="str">
        <f t="shared" ca="1" si="460"/>
        <v>cu</v>
      </c>
      <c r="V2487" t="str">
        <f t="shared" si="462"/>
        <v>DI</v>
      </c>
      <c r="W2487">
        <f t="shared" si="463"/>
        <v>36</v>
      </c>
      <c r="X2487" t="str">
        <f t="shared" ca="1" si="464"/>
        <v>cu</v>
      </c>
      <c r="Y2487" t="str">
        <f t="shared" si="465"/>
        <v>DI</v>
      </c>
      <c r="Z2487">
        <f t="shared" si="466"/>
        <v>12</v>
      </c>
    </row>
    <row r="2488" spans="1:26">
      <c r="A2488" t="str">
        <f t="shared" si="467"/>
        <v>rt8</v>
      </c>
      <c r="B2488" t="str">
        <f t="shared" si="468"/>
        <v>루틴8</v>
      </c>
      <c r="C2488">
        <v>215</v>
      </c>
      <c r="D2488">
        <v>135</v>
      </c>
      <c r="E2488">
        <f t="shared" ca="1" si="470"/>
        <v>19859</v>
      </c>
      <c r="F2488">
        <f ca="1">(60+SUMIF(OFFSET(N2488,-$C2488+1,0,$C2488),"EN",OFFSET(O2488,-$C2488+1,0,$C2488)))*SummonTypeTable!$Q$2</f>
        <v>6453.333333333333</v>
      </c>
      <c r="G2488" t="str">
        <f ca="1">IF(C2488=1,60*SummonTypeTable!$Q$2-OFFSET(F2488,0,-1),
IF(F2488&lt;&gt;OFFSET(F2488,-1,0),OFFSET(F2488,-1,0)-OFFSET(F2488,0,-1),""))</f>
        <v/>
      </c>
      <c r="H2488" t="str">
        <f ca="1">IF(C2488=1,60*SummonTypeTable!$Q$2/OFFSET(F2488,0,-1),
IF(F2488&lt;&gt;OFFSET(F2488,-1,0),OFFSET(F2488,-1,0)/OFFSET(F2488,0,-1),""))</f>
        <v/>
      </c>
      <c r="I2488">
        <f ca="1">(60+SUMIF(OFFSET(N2488,-$C2488+1,0,$C2488),"EN",OFFSET(O2488,-$C2488+1,0,$C2488))+SUMIF(OFFSET(S2488,-$C2488+1,0,$C2488),"EN",OFFSET(T2488,-$C2488+1,0,$C2488)))*SummonTypeTable!$Q$2</f>
        <v>6453.333333333333</v>
      </c>
      <c r="J2488" t="str">
        <f ca="1">IF(C2488=1,60*SummonTypeTable!$Q$2-OFFSET(I2488,0,-4),
IF(I2488&lt;&gt;OFFSET(I2488,-1,0),OFFSET(I2488,-1,0)-OFFSET(I2488,0,-4),""))</f>
        <v/>
      </c>
      <c r="K2488" t="str">
        <f ca="1">IF(C2488=1,60*SummonTypeTable!$Q$2/OFFSET(I2488,0,-4),
IF(I2488&lt;&gt;OFFSET(I2488,-1,0),OFFSET(I2488,-1,0)/OFFSET(I2488,0,-4),""))</f>
        <v/>
      </c>
      <c r="L2488" t="str">
        <f t="shared" ca="1" si="459"/>
        <v>cu</v>
      </c>
      <c r="M2488" t="s">
        <v>81</v>
      </c>
      <c r="N2488" t="s">
        <v>147</v>
      </c>
      <c r="O2488">
        <v>10900</v>
      </c>
      <c r="P2488" t="str">
        <f t="shared" si="461"/>
        <v/>
      </c>
      <c r="Q2488" t="str">
        <f t="shared" ca="1" si="469"/>
        <v>cu</v>
      </c>
      <c r="R2488" t="s">
        <v>81</v>
      </c>
      <c r="S2488" t="s">
        <v>147</v>
      </c>
      <c r="T2488">
        <v>5450</v>
      </c>
      <c r="U2488" t="str">
        <f t="shared" ca="1" si="460"/>
        <v>cu</v>
      </c>
      <c r="V2488" t="str">
        <f t="shared" si="462"/>
        <v>GO</v>
      </c>
      <c r="W2488">
        <f t="shared" si="463"/>
        <v>10900</v>
      </c>
      <c r="X2488" t="str">
        <f t="shared" ca="1" si="464"/>
        <v>cu</v>
      </c>
      <c r="Y2488" t="str">
        <f t="shared" si="465"/>
        <v>GO</v>
      </c>
      <c r="Z2488">
        <f t="shared" si="466"/>
        <v>5450</v>
      </c>
    </row>
    <row r="2489" spans="1:26">
      <c r="A2489" t="str">
        <f t="shared" si="467"/>
        <v>rt8</v>
      </c>
      <c r="B2489" t="str">
        <f t="shared" si="468"/>
        <v>루틴8</v>
      </c>
      <c r="C2489">
        <v>216</v>
      </c>
      <c r="D2489">
        <v>284</v>
      </c>
      <c r="E2489">
        <f t="shared" ca="1" si="470"/>
        <v>20143</v>
      </c>
      <c r="F2489">
        <f ca="1">(60+SUMIF(OFFSET(N2489,-$C2489+1,0,$C2489),"EN",OFFSET(O2489,-$C2489+1,0,$C2489)))*SummonTypeTable!$Q$2</f>
        <v>6453.333333333333</v>
      </c>
      <c r="G2489" t="str">
        <f ca="1">IF(C2489=1,60*SummonTypeTable!$Q$2-OFFSET(F2489,0,-1),
IF(F2489&lt;&gt;OFFSET(F2489,-1,0),OFFSET(F2489,-1,0)-OFFSET(F2489,0,-1),""))</f>
        <v/>
      </c>
      <c r="H2489" t="str">
        <f ca="1">IF(C2489=1,60*SummonTypeTable!$Q$2/OFFSET(F2489,0,-1),
IF(F2489&lt;&gt;OFFSET(F2489,-1,0),OFFSET(F2489,-1,0)/OFFSET(F2489,0,-1),""))</f>
        <v/>
      </c>
      <c r="I2489">
        <f ca="1">(60+SUMIF(OFFSET(N2489,-$C2489+1,0,$C2489),"EN",OFFSET(O2489,-$C2489+1,0,$C2489))+SUMIF(OFFSET(S2489,-$C2489+1,0,$C2489),"EN",OFFSET(T2489,-$C2489+1,0,$C2489)))*SummonTypeTable!$Q$2</f>
        <v>6453.333333333333</v>
      </c>
      <c r="J2489" t="str">
        <f ca="1">IF(C2489=1,60*SummonTypeTable!$Q$2-OFFSET(I2489,0,-4),
IF(I2489&lt;&gt;OFFSET(I2489,-1,0),OFFSET(I2489,-1,0)-OFFSET(I2489,0,-4),""))</f>
        <v/>
      </c>
      <c r="K2489" t="str">
        <f ca="1">IF(C2489=1,60*SummonTypeTable!$Q$2/OFFSET(I2489,0,-4),
IF(I2489&lt;&gt;OFFSET(I2489,-1,0),OFFSET(I2489,-1,0)/OFFSET(I2489,0,-4),""))</f>
        <v/>
      </c>
      <c r="L2489" t="str">
        <f t="shared" ca="1" si="459"/>
        <v>it</v>
      </c>
      <c r="M2489" t="s">
        <v>139</v>
      </c>
      <c r="N2489" t="s">
        <v>138</v>
      </c>
      <c r="O2489">
        <v>20</v>
      </c>
      <c r="P2489" t="str">
        <f t="shared" si="461"/>
        <v/>
      </c>
      <c r="Q2489" t="str">
        <f t="shared" ca="1" si="469"/>
        <v>cu</v>
      </c>
      <c r="R2489" t="s">
        <v>81</v>
      </c>
      <c r="S2489" t="s">
        <v>147</v>
      </c>
      <c r="T2489">
        <v>5475</v>
      </c>
      <c r="U2489" t="str">
        <f t="shared" ca="1" si="460"/>
        <v>it</v>
      </c>
      <c r="V2489" t="str">
        <f t="shared" si="462"/>
        <v>Cash_sSpellGacha</v>
      </c>
      <c r="W2489">
        <f t="shared" si="463"/>
        <v>20</v>
      </c>
      <c r="X2489" t="str">
        <f t="shared" ca="1" si="464"/>
        <v>cu</v>
      </c>
      <c r="Y2489" t="str">
        <f t="shared" si="465"/>
        <v>GO</v>
      </c>
      <c r="Z2489">
        <f t="shared" si="466"/>
        <v>5475</v>
      </c>
    </row>
    <row r="2490" spans="1:26">
      <c r="A2490" t="str">
        <f t="shared" si="467"/>
        <v>rt8</v>
      </c>
      <c r="B2490" t="str">
        <f t="shared" si="468"/>
        <v>루틴8</v>
      </c>
      <c r="C2490">
        <v>217</v>
      </c>
      <c r="D2490">
        <v>481</v>
      </c>
      <c r="E2490">
        <f t="shared" ca="1" si="470"/>
        <v>20624</v>
      </c>
      <c r="F2490">
        <f ca="1">(60+SUMIF(OFFSET(N2490,-$C2490+1,0,$C2490),"EN",OFFSET(O2490,-$C2490+1,0,$C2490)))*SummonTypeTable!$Q$2</f>
        <v>6760</v>
      </c>
      <c r="G2490">
        <f ca="1">IF(C2490=1,60*SummonTypeTable!$Q$2-OFFSET(F2490,0,-1),
IF(F2490&lt;&gt;OFFSET(F2490,-1,0),OFFSET(F2490,-1,0)-OFFSET(F2490,0,-1),""))</f>
        <v>-14170.666666666668</v>
      </c>
      <c r="H2490">
        <f ca="1">IF(C2490=1,60*SummonTypeTable!$Q$2/OFFSET(F2490,0,-1),
IF(F2490&lt;&gt;OFFSET(F2490,-1,0),OFFSET(F2490,-1,0)/OFFSET(F2490,0,-1),""))</f>
        <v>0.31290405999482801</v>
      </c>
      <c r="I2490">
        <f ca="1">(60+SUMIF(OFFSET(N2490,-$C2490+1,0,$C2490),"EN",OFFSET(O2490,-$C2490+1,0,$C2490))+SUMIF(OFFSET(S2490,-$C2490+1,0,$C2490),"EN",OFFSET(T2490,-$C2490+1,0,$C2490)))*SummonTypeTable!$Q$2</f>
        <v>6760</v>
      </c>
      <c r="J2490">
        <f ca="1">IF(C2490=1,60*SummonTypeTable!$Q$2-OFFSET(I2490,0,-4),
IF(I2490&lt;&gt;OFFSET(I2490,-1,0),OFFSET(I2490,-1,0)-OFFSET(I2490,0,-4),""))</f>
        <v>-14170.666666666668</v>
      </c>
      <c r="K2490">
        <f ca="1">IF(C2490=1,60*SummonTypeTable!$Q$2/OFFSET(I2490,0,-4),
IF(I2490&lt;&gt;OFFSET(I2490,-1,0),OFFSET(I2490,-1,0)/OFFSET(I2490,0,-4),""))</f>
        <v>0.31290405999482801</v>
      </c>
      <c r="L2490" t="str">
        <f t="shared" ca="1" si="459"/>
        <v>cu</v>
      </c>
      <c r="M2490" t="s">
        <v>81</v>
      </c>
      <c r="N2490" t="s">
        <v>146</v>
      </c>
      <c r="O2490">
        <v>460</v>
      </c>
      <c r="P2490" t="str">
        <f t="shared" si="461"/>
        <v>에너지너무많음</v>
      </c>
      <c r="Q2490" t="str">
        <f t="shared" ca="1" si="469"/>
        <v>cu</v>
      </c>
      <c r="R2490" t="s">
        <v>81</v>
      </c>
      <c r="S2490" t="s">
        <v>147</v>
      </c>
      <c r="T2490">
        <v>5500</v>
      </c>
      <c r="U2490" t="str">
        <f t="shared" ca="1" si="460"/>
        <v>cu</v>
      </c>
      <c r="V2490" t="str">
        <f t="shared" si="462"/>
        <v>EN</v>
      </c>
      <c r="W2490">
        <f t="shared" si="463"/>
        <v>460</v>
      </c>
      <c r="X2490" t="str">
        <f t="shared" ca="1" si="464"/>
        <v>cu</v>
      </c>
      <c r="Y2490" t="str">
        <f t="shared" si="465"/>
        <v>GO</v>
      </c>
      <c r="Z2490">
        <f t="shared" si="466"/>
        <v>5500</v>
      </c>
    </row>
    <row r="2491" spans="1:26">
      <c r="A2491" t="str">
        <f t="shared" si="467"/>
        <v>rt8</v>
      </c>
      <c r="B2491" t="str">
        <f t="shared" si="468"/>
        <v>루틴8</v>
      </c>
      <c r="C2491">
        <v>218</v>
      </c>
      <c r="D2491">
        <v>87</v>
      </c>
      <c r="E2491">
        <f t="shared" ca="1" si="470"/>
        <v>20711</v>
      </c>
      <c r="F2491">
        <f ca="1">(60+SUMIF(OFFSET(N2491,-$C2491+1,0,$C2491),"EN",OFFSET(O2491,-$C2491+1,0,$C2491)))*SummonTypeTable!$Q$2</f>
        <v>6760</v>
      </c>
      <c r="G2491" t="str">
        <f ca="1">IF(C2491=1,60*SummonTypeTable!$Q$2-OFFSET(F2491,0,-1),
IF(F2491&lt;&gt;OFFSET(F2491,-1,0),OFFSET(F2491,-1,0)-OFFSET(F2491,0,-1),""))</f>
        <v/>
      </c>
      <c r="H2491" t="str">
        <f ca="1">IF(C2491=1,60*SummonTypeTable!$Q$2/OFFSET(F2491,0,-1),
IF(F2491&lt;&gt;OFFSET(F2491,-1,0),OFFSET(F2491,-1,0)/OFFSET(F2491,0,-1),""))</f>
        <v/>
      </c>
      <c r="I2491">
        <f ca="1">(60+SUMIF(OFFSET(N2491,-$C2491+1,0,$C2491),"EN",OFFSET(O2491,-$C2491+1,0,$C2491))+SUMIF(OFFSET(S2491,-$C2491+1,0,$C2491),"EN",OFFSET(T2491,-$C2491+1,0,$C2491)))*SummonTypeTable!$Q$2</f>
        <v>6760</v>
      </c>
      <c r="J2491" t="str">
        <f ca="1">IF(C2491=1,60*SummonTypeTable!$Q$2-OFFSET(I2491,0,-4),
IF(I2491&lt;&gt;OFFSET(I2491,-1,0),OFFSET(I2491,-1,0)-OFFSET(I2491,0,-4),""))</f>
        <v/>
      </c>
      <c r="K2491" t="str">
        <f ca="1">IF(C2491=1,60*SummonTypeTable!$Q$2/OFFSET(I2491,0,-4),
IF(I2491&lt;&gt;OFFSET(I2491,-1,0),OFFSET(I2491,-1,0)/OFFSET(I2491,0,-4),""))</f>
        <v/>
      </c>
      <c r="L2491" t="str">
        <f t="shared" ca="1" si="459"/>
        <v>it</v>
      </c>
      <c r="M2491" t="s">
        <v>139</v>
      </c>
      <c r="N2491" t="s">
        <v>140</v>
      </c>
      <c r="O2491">
        <v>1</v>
      </c>
      <c r="P2491" t="str">
        <f t="shared" si="461"/>
        <v/>
      </c>
      <c r="Q2491" t="str">
        <f t="shared" ca="1" si="469"/>
        <v>cu</v>
      </c>
      <c r="R2491" t="s">
        <v>81</v>
      </c>
      <c r="S2491" t="s">
        <v>147</v>
      </c>
      <c r="T2491">
        <v>5525</v>
      </c>
      <c r="U2491" t="str">
        <f t="shared" ca="1" si="460"/>
        <v>it</v>
      </c>
      <c r="V2491" t="str">
        <f t="shared" si="462"/>
        <v>Cash_sCharacterGacha</v>
      </c>
      <c r="W2491">
        <f t="shared" si="463"/>
        <v>1</v>
      </c>
      <c r="X2491" t="str">
        <f t="shared" ca="1" si="464"/>
        <v>cu</v>
      </c>
      <c r="Y2491" t="str">
        <f t="shared" si="465"/>
        <v>GO</v>
      </c>
      <c r="Z2491">
        <f t="shared" si="466"/>
        <v>5525</v>
      </c>
    </row>
    <row r="2492" spans="1:26">
      <c r="A2492" t="str">
        <f t="shared" si="467"/>
        <v>rt8</v>
      </c>
      <c r="B2492" t="str">
        <f t="shared" si="468"/>
        <v>루틴8</v>
      </c>
      <c r="C2492">
        <v>219</v>
      </c>
      <c r="D2492">
        <v>247</v>
      </c>
      <c r="E2492">
        <f t="shared" ca="1" si="470"/>
        <v>20958</v>
      </c>
      <c r="F2492">
        <f ca="1">(60+SUMIF(OFFSET(N2492,-$C2492+1,0,$C2492),"EN",OFFSET(O2492,-$C2492+1,0,$C2492)))*SummonTypeTable!$Q$2</f>
        <v>6760</v>
      </c>
      <c r="G2492" t="str">
        <f ca="1">IF(C2492=1,60*SummonTypeTable!$Q$2-OFFSET(F2492,0,-1),
IF(F2492&lt;&gt;OFFSET(F2492,-1,0),OFFSET(F2492,-1,0)-OFFSET(F2492,0,-1),""))</f>
        <v/>
      </c>
      <c r="H2492" t="str">
        <f ca="1">IF(C2492=1,60*SummonTypeTable!$Q$2/OFFSET(F2492,0,-1),
IF(F2492&lt;&gt;OFFSET(F2492,-1,0),OFFSET(F2492,-1,0)/OFFSET(F2492,0,-1),""))</f>
        <v/>
      </c>
      <c r="I2492">
        <f ca="1">(60+SUMIF(OFFSET(N2492,-$C2492+1,0,$C2492),"EN",OFFSET(O2492,-$C2492+1,0,$C2492))+SUMIF(OFFSET(S2492,-$C2492+1,0,$C2492),"EN",OFFSET(T2492,-$C2492+1,0,$C2492)))*SummonTypeTable!$Q$2</f>
        <v>6760</v>
      </c>
      <c r="J2492" t="str">
        <f ca="1">IF(C2492=1,60*SummonTypeTable!$Q$2-OFFSET(I2492,0,-4),
IF(I2492&lt;&gt;OFFSET(I2492,-1,0),OFFSET(I2492,-1,0)-OFFSET(I2492,0,-4),""))</f>
        <v/>
      </c>
      <c r="K2492" t="str">
        <f ca="1">IF(C2492=1,60*SummonTypeTable!$Q$2/OFFSET(I2492,0,-4),
IF(I2492&lt;&gt;OFFSET(I2492,-1,0),OFFSET(I2492,-1,0)/OFFSET(I2492,0,-4),""))</f>
        <v/>
      </c>
      <c r="L2492" t="str">
        <f t="shared" ref="L2492:L2555" ca="1" si="471">IF(ISBLANK(M2492),"",
VLOOKUP(M2492,OFFSET(INDIRECT("$A:$B"),0,MATCH(M$1&amp;"_Verify",INDIRECT("$1:$1"),0)-1),2,0)
)</f>
        <v>cu</v>
      </c>
      <c r="M2492" t="s">
        <v>81</v>
      </c>
      <c r="N2492" t="s">
        <v>147</v>
      </c>
      <c r="O2492">
        <v>11100</v>
      </c>
      <c r="P2492" t="str">
        <f t="shared" si="461"/>
        <v/>
      </c>
      <c r="Q2492" t="str">
        <f t="shared" ca="1" si="469"/>
        <v>cu</v>
      </c>
      <c r="R2492" t="s">
        <v>81</v>
      </c>
      <c r="S2492" t="s">
        <v>147</v>
      </c>
      <c r="T2492">
        <v>5550</v>
      </c>
      <c r="U2492" t="str">
        <f t="shared" ca="1" si="460"/>
        <v>cu</v>
      </c>
      <c r="V2492" t="str">
        <f t="shared" si="462"/>
        <v>GO</v>
      </c>
      <c r="W2492">
        <f t="shared" si="463"/>
        <v>11100</v>
      </c>
      <c r="X2492" t="str">
        <f t="shared" ca="1" si="464"/>
        <v>cu</v>
      </c>
      <c r="Y2492" t="str">
        <f t="shared" si="465"/>
        <v>GO</v>
      </c>
      <c r="Z2492">
        <f t="shared" si="466"/>
        <v>5550</v>
      </c>
    </row>
    <row r="2493" spans="1:26">
      <c r="A2493" t="str">
        <f t="shared" si="467"/>
        <v>rt8</v>
      </c>
      <c r="B2493" t="str">
        <f t="shared" si="468"/>
        <v>루틴8</v>
      </c>
      <c r="C2493">
        <v>220</v>
      </c>
      <c r="D2493">
        <v>594</v>
      </c>
      <c r="E2493">
        <f t="shared" ca="1" si="470"/>
        <v>21552</v>
      </c>
      <c r="F2493">
        <f ca="1">(60+SUMIF(OFFSET(N2493,-$C2493+1,0,$C2493),"EN",OFFSET(O2493,-$C2493+1,0,$C2493)))*SummonTypeTable!$Q$2</f>
        <v>7090</v>
      </c>
      <c r="G2493">
        <f ca="1">IF(C2493=1,60*SummonTypeTable!$Q$2-OFFSET(F2493,0,-1),
IF(F2493&lt;&gt;OFFSET(F2493,-1,0),OFFSET(F2493,-1,0)-OFFSET(F2493,0,-1),""))</f>
        <v>-14792</v>
      </c>
      <c r="H2493">
        <f ca="1">IF(C2493=1,60*SummonTypeTable!$Q$2/OFFSET(F2493,0,-1),
IF(F2493&lt;&gt;OFFSET(F2493,-1,0),OFFSET(F2493,-1,0)/OFFSET(F2493,0,-1),""))</f>
        <v>0.31365998515219007</v>
      </c>
      <c r="I2493">
        <f ca="1">(60+SUMIF(OFFSET(N2493,-$C2493+1,0,$C2493),"EN",OFFSET(O2493,-$C2493+1,0,$C2493))+SUMIF(OFFSET(S2493,-$C2493+1,0,$C2493),"EN",OFFSET(T2493,-$C2493+1,0,$C2493)))*SummonTypeTable!$Q$2</f>
        <v>7090</v>
      </c>
      <c r="J2493">
        <f ca="1">IF(C2493=1,60*SummonTypeTable!$Q$2-OFFSET(I2493,0,-4),
IF(I2493&lt;&gt;OFFSET(I2493,-1,0),OFFSET(I2493,-1,0)-OFFSET(I2493,0,-4),""))</f>
        <v>-14792</v>
      </c>
      <c r="K2493">
        <f ca="1">IF(C2493=1,60*SummonTypeTable!$Q$2/OFFSET(I2493,0,-4),
IF(I2493&lt;&gt;OFFSET(I2493,-1,0),OFFSET(I2493,-1,0)/OFFSET(I2493,0,-4),""))</f>
        <v>0.31365998515219007</v>
      </c>
      <c r="L2493" t="str">
        <f t="shared" ca="1" si="471"/>
        <v>cu</v>
      </c>
      <c r="M2493" t="s">
        <v>81</v>
      </c>
      <c r="N2493" t="s">
        <v>146</v>
      </c>
      <c r="O2493">
        <v>495</v>
      </c>
      <c r="P2493" t="str">
        <f t="shared" si="461"/>
        <v>에너지너무많음</v>
      </c>
      <c r="Q2493" t="str">
        <f t="shared" ca="1" si="469"/>
        <v>cu</v>
      </c>
      <c r="R2493" t="s">
        <v>81</v>
      </c>
      <c r="S2493" t="s">
        <v>147</v>
      </c>
      <c r="T2493">
        <v>5575</v>
      </c>
      <c r="U2493" t="str">
        <f t="shared" ca="1" si="460"/>
        <v>cu</v>
      </c>
      <c r="V2493" t="str">
        <f t="shared" si="462"/>
        <v>EN</v>
      </c>
      <c r="W2493">
        <f t="shared" si="463"/>
        <v>495</v>
      </c>
      <c r="X2493" t="str">
        <f t="shared" ca="1" si="464"/>
        <v>cu</v>
      </c>
      <c r="Y2493" t="str">
        <f t="shared" si="465"/>
        <v>GO</v>
      </c>
      <c r="Z2493">
        <f t="shared" si="466"/>
        <v>5575</v>
      </c>
    </row>
    <row r="2494" spans="1:26">
      <c r="A2494" t="str">
        <f t="shared" si="467"/>
        <v>rt8</v>
      </c>
      <c r="B2494" t="str">
        <f t="shared" si="468"/>
        <v>루틴8</v>
      </c>
      <c r="C2494">
        <v>221</v>
      </c>
      <c r="D2494">
        <v>120</v>
      </c>
      <c r="E2494">
        <f t="shared" ca="1" si="470"/>
        <v>21672</v>
      </c>
      <c r="F2494">
        <f ca="1">(60+SUMIF(OFFSET(N2494,-$C2494+1,0,$C2494),"EN",OFFSET(O2494,-$C2494+1,0,$C2494)))*SummonTypeTable!$Q$2</f>
        <v>7090</v>
      </c>
      <c r="G2494" t="str">
        <f ca="1">IF(C2494=1,60*SummonTypeTable!$Q$2-OFFSET(F2494,0,-1),
IF(F2494&lt;&gt;OFFSET(F2494,-1,0),OFFSET(F2494,-1,0)-OFFSET(F2494,0,-1),""))</f>
        <v/>
      </c>
      <c r="H2494" t="str">
        <f ca="1">IF(C2494=1,60*SummonTypeTable!$Q$2/OFFSET(F2494,0,-1),
IF(F2494&lt;&gt;OFFSET(F2494,-1,0),OFFSET(F2494,-1,0)/OFFSET(F2494,0,-1),""))</f>
        <v/>
      </c>
      <c r="I2494">
        <f ca="1">(60+SUMIF(OFFSET(N2494,-$C2494+1,0,$C2494),"EN",OFFSET(O2494,-$C2494+1,0,$C2494))+SUMIF(OFFSET(S2494,-$C2494+1,0,$C2494),"EN",OFFSET(T2494,-$C2494+1,0,$C2494)))*SummonTypeTable!$Q$2</f>
        <v>7090</v>
      </c>
      <c r="J2494" t="str">
        <f ca="1">IF(C2494=1,60*SummonTypeTable!$Q$2-OFFSET(I2494,0,-4),
IF(I2494&lt;&gt;OFFSET(I2494,-1,0),OFFSET(I2494,-1,0)-OFFSET(I2494,0,-4),""))</f>
        <v/>
      </c>
      <c r="K2494" t="str">
        <f ca="1">IF(C2494=1,60*SummonTypeTable!$Q$2/OFFSET(I2494,0,-4),
IF(I2494&lt;&gt;OFFSET(I2494,-1,0),OFFSET(I2494,-1,0)/OFFSET(I2494,0,-4),""))</f>
        <v/>
      </c>
      <c r="L2494" t="str">
        <f t="shared" ca="1" si="471"/>
        <v>it</v>
      </c>
      <c r="M2494" t="s">
        <v>139</v>
      </c>
      <c r="N2494" t="s">
        <v>158</v>
      </c>
      <c r="O2494">
        <v>2</v>
      </c>
      <c r="P2494" t="str">
        <f t="shared" si="461"/>
        <v/>
      </c>
      <c r="Q2494" t="str">
        <f t="shared" ca="1" si="469"/>
        <v>cu</v>
      </c>
      <c r="R2494" t="s">
        <v>81</v>
      </c>
      <c r="S2494" t="s">
        <v>147</v>
      </c>
      <c r="T2494">
        <v>5600</v>
      </c>
      <c r="U2494" t="str">
        <f t="shared" ca="1" si="460"/>
        <v>it</v>
      </c>
      <c r="V2494" t="str">
        <f t="shared" si="462"/>
        <v>Cash_sEquipGacha</v>
      </c>
      <c r="W2494">
        <f t="shared" si="463"/>
        <v>2</v>
      </c>
      <c r="X2494" t="str">
        <f t="shared" ca="1" si="464"/>
        <v>cu</v>
      </c>
      <c r="Y2494" t="str">
        <f t="shared" si="465"/>
        <v>GO</v>
      </c>
      <c r="Z2494">
        <f t="shared" si="466"/>
        <v>5600</v>
      </c>
    </row>
    <row r="2495" spans="1:26">
      <c r="A2495" t="str">
        <f t="shared" si="467"/>
        <v>rt8</v>
      </c>
      <c r="B2495" t="str">
        <f t="shared" si="468"/>
        <v>루틴8</v>
      </c>
      <c r="C2495">
        <v>222</v>
      </c>
      <c r="D2495">
        <v>250</v>
      </c>
      <c r="E2495">
        <f t="shared" ca="1" si="470"/>
        <v>21922</v>
      </c>
      <c r="F2495">
        <f ca="1">(60+SUMIF(OFFSET(N2495,-$C2495+1,0,$C2495),"EN",OFFSET(O2495,-$C2495+1,0,$C2495)))*SummonTypeTable!$Q$2</f>
        <v>7090</v>
      </c>
      <c r="G2495" t="str">
        <f ca="1">IF(C2495=1,60*SummonTypeTable!$Q$2-OFFSET(F2495,0,-1),
IF(F2495&lt;&gt;OFFSET(F2495,-1,0),OFFSET(F2495,-1,0)-OFFSET(F2495,0,-1),""))</f>
        <v/>
      </c>
      <c r="H2495" t="str">
        <f ca="1">IF(C2495=1,60*SummonTypeTable!$Q$2/OFFSET(F2495,0,-1),
IF(F2495&lt;&gt;OFFSET(F2495,-1,0),OFFSET(F2495,-1,0)/OFFSET(F2495,0,-1),""))</f>
        <v/>
      </c>
      <c r="I2495">
        <f ca="1">(60+SUMIF(OFFSET(N2495,-$C2495+1,0,$C2495),"EN",OFFSET(O2495,-$C2495+1,0,$C2495))+SUMIF(OFFSET(S2495,-$C2495+1,0,$C2495),"EN",OFFSET(T2495,-$C2495+1,0,$C2495)))*SummonTypeTable!$Q$2</f>
        <v>7090</v>
      </c>
      <c r="J2495" t="str">
        <f ca="1">IF(C2495=1,60*SummonTypeTable!$Q$2-OFFSET(I2495,0,-4),
IF(I2495&lt;&gt;OFFSET(I2495,-1,0),OFFSET(I2495,-1,0)-OFFSET(I2495,0,-4),""))</f>
        <v/>
      </c>
      <c r="K2495" t="str">
        <f ca="1">IF(C2495=1,60*SummonTypeTable!$Q$2/OFFSET(I2495,0,-4),
IF(I2495&lt;&gt;OFFSET(I2495,-1,0),OFFSET(I2495,-1,0)/OFFSET(I2495,0,-4),""))</f>
        <v/>
      </c>
      <c r="L2495" t="str">
        <f t="shared" ca="1" si="471"/>
        <v>cu</v>
      </c>
      <c r="M2495" t="s">
        <v>81</v>
      </c>
      <c r="N2495" t="s">
        <v>147</v>
      </c>
      <c r="O2495">
        <v>11250</v>
      </c>
      <c r="P2495" t="str">
        <f t="shared" si="461"/>
        <v/>
      </c>
      <c r="Q2495" t="str">
        <f t="shared" ca="1" si="469"/>
        <v>cu</v>
      </c>
      <c r="R2495" t="s">
        <v>81</v>
      </c>
      <c r="S2495" t="s">
        <v>147</v>
      </c>
      <c r="T2495">
        <v>5625</v>
      </c>
      <c r="U2495" t="str">
        <f t="shared" ca="1" si="460"/>
        <v>cu</v>
      </c>
      <c r="V2495" t="str">
        <f t="shared" si="462"/>
        <v>GO</v>
      </c>
      <c r="W2495">
        <f t="shared" si="463"/>
        <v>11250</v>
      </c>
      <c r="X2495" t="str">
        <f t="shared" ca="1" si="464"/>
        <v>cu</v>
      </c>
      <c r="Y2495" t="str">
        <f t="shared" si="465"/>
        <v>GO</v>
      </c>
      <c r="Z2495">
        <f t="shared" si="466"/>
        <v>5625</v>
      </c>
    </row>
    <row r="2496" spans="1:26">
      <c r="A2496" t="str">
        <f t="shared" si="467"/>
        <v>rt8</v>
      </c>
      <c r="B2496" t="str">
        <f t="shared" si="468"/>
        <v>루틴8</v>
      </c>
      <c r="C2496">
        <v>223</v>
      </c>
      <c r="D2496">
        <v>586</v>
      </c>
      <c r="E2496">
        <f t="shared" ca="1" si="470"/>
        <v>22508</v>
      </c>
      <c r="F2496">
        <f ca="1">(60+SUMIF(OFFSET(N2496,-$C2496+1,0,$C2496),"EN",OFFSET(O2496,-$C2496+1,0,$C2496)))*SummonTypeTable!$Q$2</f>
        <v>7443.333333333333</v>
      </c>
      <c r="G2496">
        <f ca="1">IF(C2496=1,60*SummonTypeTable!$Q$2-OFFSET(F2496,0,-1),
IF(F2496&lt;&gt;OFFSET(F2496,-1,0),OFFSET(F2496,-1,0)-OFFSET(F2496,0,-1),""))</f>
        <v>-15418</v>
      </c>
      <c r="H2496">
        <f ca="1">IF(C2496=1,60*SummonTypeTable!$Q$2/OFFSET(F2496,0,-1),
IF(F2496&lt;&gt;OFFSET(F2496,-1,0),OFFSET(F2496,-1,0)/OFFSET(F2496,0,-1),""))</f>
        <v>0.31499911142704817</v>
      </c>
      <c r="I2496">
        <f ca="1">(60+SUMIF(OFFSET(N2496,-$C2496+1,0,$C2496),"EN",OFFSET(O2496,-$C2496+1,0,$C2496))+SUMIF(OFFSET(S2496,-$C2496+1,0,$C2496),"EN",OFFSET(T2496,-$C2496+1,0,$C2496)))*SummonTypeTable!$Q$2</f>
        <v>7443.333333333333</v>
      </c>
      <c r="J2496">
        <f ca="1">IF(C2496=1,60*SummonTypeTable!$Q$2-OFFSET(I2496,0,-4),
IF(I2496&lt;&gt;OFFSET(I2496,-1,0),OFFSET(I2496,-1,0)-OFFSET(I2496,0,-4),""))</f>
        <v>-15418</v>
      </c>
      <c r="K2496">
        <f ca="1">IF(C2496=1,60*SummonTypeTable!$Q$2/OFFSET(I2496,0,-4),
IF(I2496&lt;&gt;OFFSET(I2496,-1,0),OFFSET(I2496,-1,0)/OFFSET(I2496,0,-4),""))</f>
        <v>0.31499911142704817</v>
      </c>
      <c r="L2496" t="str">
        <f t="shared" ca="1" si="471"/>
        <v>cu</v>
      </c>
      <c r="M2496" t="s">
        <v>81</v>
      </c>
      <c r="N2496" t="s">
        <v>146</v>
      </c>
      <c r="O2496">
        <v>530</v>
      </c>
      <c r="P2496" t="str">
        <f t="shared" si="461"/>
        <v>에너지너무많음</v>
      </c>
      <c r="Q2496" t="str">
        <f t="shared" ca="1" si="469"/>
        <v>cu</v>
      </c>
      <c r="R2496" t="s">
        <v>81</v>
      </c>
      <c r="S2496" t="s">
        <v>147</v>
      </c>
      <c r="T2496">
        <v>5650</v>
      </c>
      <c r="U2496" t="str">
        <f t="shared" ca="1" si="460"/>
        <v>cu</v>
      </c>
      <c r="V2496" t="str">
        <f t="shared" si="462"/>
        <v>EN</v>
      </c>
      <c r="W2496">
        <f t="shared" si="463"/>
        <v>530</v>
      </c>
      <c r="X2496" t="str">
        <f t="shared" ca="1" si="464"/>
        <v>cu</v>
      </c>
      <c r="Y2496" t="str">
        <f t="shared" si="465"/>
        <v>GO</v>
      </c>
      <c r="Z2496">
        <f t="shared" si="466"/>
        <v>5650</v>
      </c>
    </row>
    <row r="2497" spans="1:26">
      <c r="A2497" t="str">
        <f t="shared" si="467"/>
        <v>rt8</v>
      </c>
      <c r="B2497" t="str">
        <f t="shared" si="468"/>
        <v>루틴8</v>
      </c>
      <c r="C2497">
        <v>224</v>
      </c>
      <c r="D2497">
        <v>136</v>
      </c>
      <c r="E2497">
        <f t="shared" ca="1" si="470"/>
        <v>22644</v>
      </c>
      <c r="F2497">
        <f ca="1">(60+SUMIF(OFFSET(N2497,-$C2497+1,0,$C2497),"EN",OFFSET(O2497,-$C2497+1,0,$C2497)))*SummonTypeTable!$Q$2</f>
        <v>7443.333333333333</v>
      </c>
      <c r="G2497" t="str">
        <f ca="1">IF(C2497=1,60*SummonTypeTable!$Q$2-OFFSET(F2497,0,-1),
IF(F2497&lt;&gt;OFFSET(F2497,-1,0),OFFSET(F2497,-1,0)-OFFSET(F2497,0,-1),""))</f>
        <v/>
      </c>
      <c r="H2497" t="str">
        <f ca="1">IF(C2497=1,60*SummonTypeTable!$Q$2/OFFSET(F2497,0,-1),
IF(F2497&lt;&gt;OFFSET(F2497,-1,0),OFFSET(F2497,-1,0)/OFFSET(F2497,0,-1),""))</f>
        <v/>
      </c>
      <c r="I2497">
        <f ca="1">(60+SUMIF(OFFSET(N2497,-$C2497+1,0,$C2497),"EN",OFFSET(O2497,-$C2497+1,0,$C2497))+SUMIF(OFFSET(S2497,-$C2497+1,0,$C2497),"EN",OFFSET(T2497,-$C2497+1,0,$C2497)))*SummonTypeTable!$Q$2</f>
        <v>7443.333333333333</v>
      </c>
      <c r="J2497" t="str">
        <f ca="1">IF(C2497=1,60*SummonTypeTable!$Q$2-OFFSET(I2497,0,-4),
IF(I2497&lt;&gt;OFFSET(I2497,-1,0),OFFSET(I2497,-1,0)-OFFSET(I2497,0,-4),""))</f>
        <v/>
      </c>
      <c r="K2497" t="str">
        <f ca="1">IF(C2497=1,60*SummonTypeTable!$Q$2/OFFSET(I2497,0,-4),
IF(I2497&lt;&gt;OFFSET(I2497,-1,0),OFFSET(I2497,-1,0)/OFFSET(I2497,0,-4),""))</f>
        <v/>
      </c>
      <c r="L2497" t="str">
        <f t="shared" ca="1" si="471"/>
        <v>it</v>
      </c>
      <c r="M2497" t="s">
        <v>139</v>
      </c>
      <c r="N2497" t="s">
        <v>140</v>
      </c>
      <c r="O2497">
        <v>2</v>
      </c>
      <c r="P2497" t="str">
        <f t="shared" si="461"/>
        <v/>
      </c>
      <c r="Q2497" t="str">
        <f t="shared" ca="1" si="469"/>
        <v>cu</v>
      </c>
      <c r="R2497" t="s">
        <v>81</v>
      </c>
      <c r="S2497" t="s">
        <v>147</v>
      </c>
      <c r="T2497">
        <v>5675</v>
      </c>
      <c r="U2497" t="str">
        <f t="shared" ca="1" si="460"/>
        <v>it</v>
      </c>
      <c r="V2497" t="str">
        <f t="shared" si="462"/>
        <v>Cash_sCharacterGacha</v>
      </c>
      <c r="W2497">
        <f t="shared" si="463"/>
        <v>2</v>
      </c>
      <c r="X2497" t="str">
        <f t="shared" ca="1" si="464"/>
        <v>cu</v>
      </c>
      <c r="Y2497" t="str">
        <f t="shared" si="465"/>
        <v>GO</v>
      </c>
      <c r="Z2497">
        <f t="shared" si="466"/>
        <v>5675</v>
      </c>
    </row>
    <row r="2498" spans="1:26">
      <c r="A2498" t="str">
        <f t="shared" si="467"/>
        <v>rt8</v>
      </c>
      <c r="B2498" t="str">
        <f t="shared" si="468"/>
        <v>루틴8</v>
      </c>
      <c r="C2498">
        <v>225</v>
      </c>
      <c r="D2498">
        <v>158</v>
      </c>
      <c r="E2498">
        <f t="shared" ca="1" si="470"/>
        <v>22802</v>
      </c>
      <c r="F2498">
        <f ca="1">(60+SUMIF(OFFSET(N2498,-$C2498+1,0,$C2498),"EN",OFFSET(O2498,-$C2498+1,0,$C2498)))*SummonTypeTable!$Q$2</f>
        <v>7443.333333333333</v>
      </c>
      <c r="G2498" t="str">
        <f ca="1">IF(C2498=1,60*SummonTypeTable!$Q$2-OFFSET(F2498,0,-1),
IF(F2498&lt;&gt;OFFSET(F2498,-1,0),OFFSET(F2498,-1,0)-OFFSET(F2498,0,-1),""))</f>
        <v/>
      </c>
      <c r="H2498" t="str">
        <f ca="1">IF(C2498=1,60*SummonTypeTable!$Q$2/OFFSET(F2498,0,-1),
IF(F2498&lt;&gt;OFFSET(F2498,-1,0),OFFSET(F2498,-1,0)/OFFSET(F2498,0,-1),""))</f>
        <v/>
      </c>
      <c r="I2498">
        <f ca="1">(60+SUMIF(OFFSET(N2498,-$C2498+1,0,$C2498),"EN",OFFSET(O2498,-$C2498+1,0,$C2498))+SUMIF(OFFSET(S2498,-$C2498+1,0,$C2498),"EN",OFFSET(T2498,-$C2498+1,0,$C2498)))*SummonTypeTable!$Q$2</f>
        <v>7443.333333333333</v>
      </c>
      <c r="J2498" t="str">
        <f ca="1">IF(C2498=1,60*SummonTypeTable!$Q$2-OFFSET(I2498,0,-4),
IF(I2498&lt;&gt;OFFSET(I2498,-1,0),OFFSET(I2498,-1,0)-OFFSET(I2498,0,-4),""))</f>
        <v/>
      </c>
      <c r="K2498" t="str">
        <f ca="1">IF(C2498=1,60*SummonTypeTable!$Q$2/OFFSET(I2498,0,-4),
IF(I2498&lt;&gt;OFFSET(I2498,-1,0),OFFSET(I2498,-1,0)/OFFSET(I2498,0,-4),""))</f>
        <v/>
      </c>
      <c r="L2498" t="str">
        <f t="shared" ca="1" si="471"/>
        <v>cu</v>
      </c>
      <c r="M2498" t="s">
        <v>81</v>
      </c>
      <c r="N2498" t="s">
        <v>147</v>
      </c>
      <c r="O2498">
        <v>11400</v>
      </c>
      <c r="P2498" t="str">
        <f t="shared" si="461"/>
        <v/>
      </c>
      <c r="Q2498" t="str">
        <f t="shared" ca="1" si="469"/>
        <v>cu</v>
      </c>
      <c r="R2498" t="s">
        <v>81</v>
      </c>
      <c r="S2498" t="s">
        <v>147</v>
      </c>
      <c r="T2498">
        <v>5700</v>
      </c>
      <c r="U2498" t="str">
        <f t="shared" ref="U2498:U2561" ca="1" si="472">IF(LEN(L2498)=0,"",L2498)</f>
        <v>cu</v>
      </c>
      <c r="V2498" t="str">
        <f t="shared" si="462"/>
        <v>GO</v>
      </c>
      <c r="W2498">
        <f t="shared" si="463"/>
        <v>11400</v>
      </c>
      <c r="X2498" t="str">
        <f t="shared" ca="1" si="464"/>
        <v>cu</v>
      </c>
      <c r="Y2498" t="str">
        <f t="shared" si="465"/>
        <v>GO</v>
      </c>
      <c r="Z2498">
        <f t="shared" si="466"/>
        <v>5700</v>
      </c>
    </row>
    <row r="2499" spans="1:26">
      <c r="A2499" t="str">
        <f t="shared" si="467"/>
        <v>rt8</v>
      </c>
      <c r="B2499" t="str">
        <f t="shared" si="468"/>
        <v>루틴8</v>
      </c>
      <c r="C2499">
        <v>226</v>
      </c>
      <c r="D2499">
        <v>174</v>
      </c>
      <c r="E2499">
        <f t="shared" ca="1" si="470"/>
        <v>22976</v>
      </c>
      <c r="F2499">
        <f ca="1">(60+SUMIF(OFFSET(N2499,-$C2499+1,0,$C2499),"EN",OFFSET(O2499,-$C2499+1,0,$C2499)))*SummonTypeTable!$Q$2</f>
        <v>7443.333333333333</v>
      </c>
      <c r="G2499" t="str">
        <f ca="1">IF(C2499=1,60*SummonTypeTable!$Q$2-OFFSET(F2499,0,-1),
IF(F2499&lt;&gt;OFFSET(F2499,-1,0),OFFSET(F2499,-1,0)-OFFSET(F2499,0,-1),""))</f>
        <v/>
      </c>
      <c r="H2499" t="str">
        <f ca="1">IF(C2499=1,60*SummonTypeTable!$Q$2/OFFSET(F2499,0,-1),
IF(F2499&lt;&gt;OFFSET(F2499,-1,0),OFFSET(F2499,-1,0)/OFFSET(F2499,0,-1),""))</f>
        <v/>
      </c>
      <c r="I2499">
        <f ca="1">(60+SUMIF(OFFSET(N2499,-$C2499+1,0,$C2499),"EN",OFFSET(O2499,-$C2499+1,0,$C2499))+SUMIF(OFFSET(S2499,-$C2499+1,0,$C2499),"EN",OFFSET(T2499,-$C2499+1,0,$C2499)))*SummonTypeTable!$Q$2</f>
        <v>7443.333333333333</v>
      </c>
      <c r="J2499" t="str">
        <f ca="1">IF(C2499=1,60*SummonTypeTable!$Q$2-OFFSET(I2499,0,-4),
IF(I2499&lt;&gt;OFFSET(I2499,-1,0),OFFSET(I2499,-1,0)-OFFSET(I2499,0,-4),""))</f>
        <v/>
      </c>
      <c r="K2499" t="str">
        <f ca="1">IF(C2499=1,60*SummonTypeTable!$Q$2/OFFSET(I2499,0,-4),
IF(I2499&lt;&gt;OFFSET(I2499,-1,0),OFFSET(I2499,-1,0)/OFFSET(I2499,0,-4),""))</f>
        <v/>
      </c>
      <c r="L2499" t="str">
        <f t="shared" ca="1" si="471"/>
        <v>it</v>
      </c>
      <c r="M2499" t="s">
        <v>139</v>
      </c>
      <c r="N2499" t="s">
        <v>138</v>
      </c>
      <c r="O2499">
        <v>10</v>
      </c>
      <c r="P2499" t="str">
        <f t="shared" si="461"/>
        <v/>
      </c>
      <c r="Q2499" t="str">
        <f t="shared" ca="1" si="469"/>
        <v>cu</v>
      </c>
      <c r="R2499" t="s">
        <v>81</v>
      </c>
      <c r="S2499" t="s">
        <v>147</v>
      </c>
      <c r="T2499">
        <v>5725</v>
      </c>
      <c r="U2499" t="str">
        <f t="shared" ca="1" si="472"/>
        <v>it</v>
      </c>
      <c r="V2499" t="str">
        <f t="shared" si="462"/>
        <v>Cash_sSpellGacha</v>
      </c>
      <c r="W2499">
        <f t="shared" si="463"/>
        <v>10</v>
      </c>
      <c r="X2499" t="str">
        <f t="shared" ca="1" si="464"/>
        <v>cu</v>
      </c>
      <c r="Y2499" t="str">
        <f t="shared" si="465"/>
        <v>GO</v>
      </c>
      <c r="Z2499">
        <f t="shared" si="466"/>
        <v>5725</v>
      </c>
    </row>
    <row r="2500" spans="1:26">
      <c r="A2500" t="str">
        <f t="shared" si="467"/>
        <v>rt8</v>
      </c>
      <c r="B2500" t="str">
        <f t="shared" si="468"/>
        <v>루틴8</v>
      </c>
      <c r="C2500">
        <v>227</v>
      </c>
      <c r="D2500">
        <v>516</v>
      </c>
      <c r="E2500">
        <f t="shared" ca="1" si="470"/>
        <v>23492</v>
      </c>
      <c r="F2500">
        <f ca="1">(60+SUMIF(OFFSET(N2500,-$C2500+1,0,$C2500),"EN",OFFSET(O2500,-$C2500+1,0,$C2500)))*SummonTypeTable!$Q$2</f>
        <v>7820</v>
      </c>
      <c r="G2500">
        <f ca="1">IF(C2500=1,60*SummonTypeTable!$Q$2-OFFSET(F2500,0,-1),
IF(F2500&lt;&gt;OFFSET(F2500,-1,0),OFFSET(F2500,-1,0)-OFFSET(F2500,0,-1),""))</f>
        <v>-16048.666666666668</v>
      </c>
      <c r="H2500">
        <f ca="1">IF(C2500=1,60*SummonTypeTable!$Q$2/OFFSET(F2500,0,-1),
IF(F2500&lt;&gt;OFFSET(F2500,-1,0),OFFSET(F2500,-1,0)/OFFSET(F2500,0,-1),""))</f>
        <v>0.31684545093365118</v>
      </c>
      <c r="I2500">
        <f ca="1">(60+SUMIF(OFFSET(N2500,-$C2500+1,0,$C2500),"EN",OFFSET(O2500,-$C2500+1,0,$C2500))+SUMIF(OFFSET(S2500,-$C2500+1,0,$C2500),"EN",OFFSET(T2500,-$C2500+1,0,$C2500)))*SummonTypeTable!$Q$2</f>
        <v>7820</v>
      </c>
      <c r="J2500">
        <f ca="1">IF(C2500=1,60*SummonTypeTable!$Q$2-OFFSET(I2500,0,-4),
IF(I2500&lt;&gt;OFFSET(I2500,-1,0),OFFSET(I2500,-1,0)-OFFSET(I2500,0,-4),""))</f>
        <v>-16048.666666666668</v>
      </c>
      <c r="K2500">
        <f ca="1">IF(C2500=1,60*SummonTypeTable!$Q$2/OFFSET(I2500,0,-4),
IF(I2500&lt;&gt;OFFSET(I2500,-1,0),OFFSET(I2500,-1,0)/OFFSET(I2500,0,-4),""))</f>
        <v>0.31684545093365118</v>
      </c>
      <c r="L2500" t="str">
        <f t="shared" ca="1" si="471"/>
        <v>cu</v>
      </c>
      <c r="M2500" t="s">
        <v>81</v>
      </c>
      <c r="N2500" t="s">
        <v>146</v>
      </c>
      <c r="O2500">
        <v>565</v>
      </c>
      <c r="P2500" t="str">
        <f t="shared" si="461"/>
        <v>에너지너무많음</v>
      </c>
      <c r="Q2500" t="str">
        <f t="shared" ca="1" si="469"/>
        <v>cu</v>
      </c>
      <c r="R2500" t="s">
        <v>81</v>
      </c>
      <c r="S2500" t="s">
        <v>147</v>
      </c>
      <c r="T2500">
        <v>5750</v>
      </c>
      <c r="U2500" t="str">
        <f t="shared" ca="1" si="472"/>
        <v>cu</v>
      </c>
      <c r="V2500" t="str">
        <f t="shared" si="462"/>
        <v>EN</v>
      </c>
      <c r="W2500">
        <f t="shared" si="463"/>
        <v>565</v>
      </c>
      <c r="X2500" t="str">
        <f t="shared" ca="1" si="464"/>
        <v>cu</v>
      </c>
      <c r="Y2500" t="str">
        <f t="shared" si="465"/>
        <v>GO</v>
      </c>
      <c r="Z2500">
        <f t="shared" si="466"/>
        <v>5750</v>
      </c>
    </row>
    <row r="2501" spans="1:26">
      <c r="A2501" t="str">
        <f t="shared" si="467"/>
        <v>rt8</v>
      </c>
      <c r="B2501" t="str">
        <f t="shared" si="468"/>
        <v>루틴8</v>
      </c>
      <c r="C2501">
        <v>228</v>
      </c>
      <c r="D2501">
        <v>150</v>
      </c>
      <c r="E2501">
        <f t="shared" ca="1" si="470"/>
        <v>23642</v>
      </c>
      <c r="F2501">
        <f ca="1">(60+SUMIF(OFFSET(N2501,-$C2501+1,0,$C2501),"EN",OFFSET(O2501,-$C2501+1,0,$C2501)))*SummonTypeTable!$Q$2</f>
        <v>7820</v>
      </c>
      <c r="G2501" t="str">
        <f ca="1">IF(C2501=1,60*SummonTypeTable!$Q$2-OFFSET(F2501,0,-1),
IF(F2501&lt;&gt;OFFSET(F2501,-1,0),OFFSET(F2501,-1,0)-OFFSET(F2501,0,-1),""))</f>
        <v/>
      </c>
      <c r="H2501" t="str">
        <f ca="1">IF(C2501=1,60*SummonTypeTable!$Q$2/OFFSET(F2501,0,-1),
IF(F2501&lt;&gt;OFFSET(F2501,-1,0),OFFSET(F2501,-1,0)/OFFSET(F2501,0,-1),""))</f>
        <v/>
      </c>
      <c r="I2501">
        <f ca="1">(60+SUMIF(OFFSET(N2501,-$C2501+1,0,$C2501),"EN",OFFSET(O2501,-$C2501+1,0,$C2501))+SUMIF(OFFSET(S2501,-$C2501+1,0,$C2501),"EN",OFFSET(T2501,-$C2501+1,0,$C2501)))*SummonTypeTable!$Q$2</f>
        <v>7820</v>
      </c>
      <c r="J2501" t="str">
        <f ca="1">IF(C2501=1,60*SummonTypeTable!$Q$2-OFFSET(I2501,0,-4),
IF(I2501&lt;&gt;OFFSET(I2501,-1,0),OFFSET(I2501,-1,0)-OFFSET(I2501,0,-4),""))</f>
        <v/>
      </c>
      <c r="K2501" t="str">
        <f ca="1">IF(C2501=1,60*SummonTypeTable!$Q$2/OFFSET(I2501,0,-4),
IF(I2501&lt;&gt;OFFSET(I2501,-1,0),OFFSET(I2501,-1,0)/OFFSET(I2501,0,-4),""))</f>
        <v/>
      </c>
      <c r="L2501" t="str">
        <f t="shared" ca="1" si="471"/>
        <v>cu</v>
      </c>
      <c r="M2501" t="s">
        <v>81</v>
      </c>
      <c r="N2501" t="s">
        <v>147</v>
      </c>
      <c r="O2501">
        <v>11550</v>
      </c>
      <c r="P2501" t="str">
        <f t="shared" si="461"/>
        <v/>
      </c>
      <c r="Q2501" t="str">
        <f t="shared" ca="1" si="469"/>
        <v>cu</v>
      </c>
      <c r="R2501" t="s">
        <v>81</v>
      </c>
      <c r="S2501" t="s">
        <v>147</v>
      </c>
      <c r="T2501">
        <v>5775</v>
      </c>
      <c r="U2501" t="str">
        <f t="shared" ca="1" si="472"/>
        <v>cu</v>
      </c>
      <c r="V2501" t="str">
        <f t="shared" si="462"/>
        <v>GO</v>
      </c>
      <c r="W2501">
        <f t="shared" si="463"/>
        <v>11550</v>
      </c>
      <c r="X2501" t="str">
        <f t="shared" ca="1" si="464"/>
        <v>cu</v>
      </c>
      <c r="Y2501" t="str">
        <f t="shared" si="465"/>
        <v>GO</v>
      </c>
      <c r="Z2501">
        <f t="shared" si="466"/>
        <v>5775</v>
      </c>
    </row>
    <row r="2502" spans="1:26">
      <c r="A2502" t="str">
        <f t="shared" si="467"/>
        <v>rt8</v>
      </c>
      <c r="B2502" t="str">
        <f t="shared" si="468"/>
        <v>루틴8</v>
      </c>
      <c r="C2502">
        <v>229</v>
      </c>
      <c r="D2502">
        <v>200</v>
      </c>
      <c r="E2502">
        <f t="shared" ca="1" si="470"/>
        <v>23842</v>
      </c>
      <c r="F2502">
        <f ca="1">(60+SUMIF(OFFSET(N2502,-$C2502+1,0,$C2502),"EN",OFFSET(O2502,-$C2502+1,0,$C2502)))*SummonTypeTable!$Q$2</f>
        <v>7820</v>
      </c>
      <c r="G2502" t="str">
        <f ca="1">IF(C2502=1,60*SummonTypeTable!$Q$2-OFFSET(F2502,0,-1),
IF(F2502&lt;&gt;OFFSET(F2502,-1,0),OFFSET(F2502,-1,0)-OFFSET(F2502,0,-1),""))</f>
        <v/>
      </c>
      <c r="H2502" t="str">
        <f ca="1">IF(C2502=1,60*SummonTypeTable!$Q$2/OFFSET(F2502,0,-1),
IF(F2502&lt;&gt;OFFSET(F2502,-1,0),OFFSET(F2502,-1,0)/OFFSET(F2502,0,-1),""))</f>
        <v/>
      </c>
      <c r="I2502">
        <f ca="1">(60+SUMIF(OFFSET(N2502,-$C2502+1,0,$C2502),"EN",OFFSET(O2502,-$C2502+1,0,$C2502))+SUMIF(OFFSET(S2502,-$C2502+1,0,$C2502),"EN",OFFSET(T2502,-$C2502+1,0,$C2502)))*SummonTypeTable!$Q$2</f>
        <v>7820</v>
      </c>
      <c r="J2502" t="str">
        <f ca="1">IF(C2502=1,60*SummonTypeTable!$Q$2-OFFSET(I2502,0,-4),
IF(I2502&lt;&gt;OFFSET(I2502,-1,0),OFFSET(I2502,-1,0)-OFFSET(I2502,0,-4),""))</f>
        <v/>
      </c>
      <c r="K2502" t="str">
        <f ca="1">IF(C2502=1,60*SummonTypeTable!$Q$2/OFFSET(I2502,0,-4),
IF(I2502&lt;&gt;OFFSET(I2502,-1,0),OFFSET(I2502,-1,0)/OFFSET(I2502,0,-4),""))</f>
        <v/>
      </c>
      <c r="L2502" t="str">
        <f t="shared" ca="1" si="471"/>
        <v>it</v>
      </c>
      <c r="M2502" t="s">
        <v>139</v>
      </c>
      <c r="N2502" t="s">
        <v>138</v>
      </c>
      <c r="O2502">
        <v>30</v>
      </c>
      <c r="P2502" t="str">
        <f t="shared" si="461"/>
        <v/>
      </c>
      <c r="Q2502" t="str">
        <f t="shared" ca="1" si="469"/>
        <v>cu</v>
      </c>
      <c r="R2502" t="s">
        <v>81</v>
      </c>
      <c r="S2502" t="s">
        <v>147</v>
      </c>
      <c r="T2502">
        <v>5800</v>
      </c>
      <c r="U2502" t="str">
        <f t="shared" ca="1" si="472"/>
        <v>it</v>
      </c>
      <c r="V2502" t="str">
        <f t="shared" si="462"/>
        <v>Cash_sSpellGacha</v>
      </c>
      <c r="W2502">
        <f t="shared" si="463"/>
        <v>30</v>
      </c>
      <c r="X2502" t="str">
        <f t="shared" ca="1" si="464"/>
        <v>cu</v>
      </c>
      <c r="Y2502" t="str">
        <f t="shared" si="465"/>
        <v>GO</v>
      </c>
      <c r="Z2502">
        <f t="shared" si="466"/>
        <v>5800</v>
      </c>
    </row>
    <row r="2503" spans="1:26">
      <c r="A2503" t="str">
        <f t="shared" si="467"/>
        <v>rt8</v>
      </c>
      <c r="B2503" t="str">
        <f t="shared" si="468"/>
        <v>루틴8</v>
      </c>
      <c r="C2503">
        <v>230</v>
      </c>
      <c r="D2503">
        <v>662</v>
      </c>
      <c r="E2503">
        <f t="shared" ca="1" si="470"/>
        <v>24504</v>
      </c>
      <c r="F2503">
        <f ca="1">(60+SUMIF(OFFSET(N2503,-$C2503+1,0,$C2503),"EN",OFFSET(O2503,-$C2503+1,0,$C2503)))*SummonTypeTable!$Q$2</f>
        <v>7820</v>
      </c>
      <c r="G2503" t="str">
        <f ca="1">IF(C2503=1,60*SummonTypeTable!$Q$2-OFFSET(F2503,0,-1),
IF(F2503&lt;&gt;OFFSET(F2503,-1,0),OFFSET(F2503,-1,0)-OFFSET(F2503,0,-1),""))</f>
        <v/>
      </c>
      <c r="H2503" t="str">
        <f ca="1">IF(C2503=1,60*SummonTypeTable!$Q$2/OFFSET(F2503,0,-1),
IF(F2503&lt;&gt;OFFSET(F2503,-1,0),OFFSET(F2503,-1,0)/OFFSET(F2503,0,-1),""))</f>
        <v/>
      </c>
      <c r="I2503">
        <f ca="1">(60+SUMIF(OFFSET(N2503,-$C2503+1,0,$C2503),"EN",OFFSET(O2503,-$C2503+1,0,$C2503))+SUMIF(OFFSET(S2503,-$C2503+1,0,$C2503),"EN",OFFSET(T2503,-$C2503+1,0,$C2503)))*SummonTypeTable!$Q$2</f>
        <v>7820</v>
      </c>
      <c r="J2503" t="str">
        <f ca="1">IF(C2503=1,60*SummonTypeTable!$Q$2-OFFSET(I2503,0,-4),
IF(I2503&lt;&gt;OFFSET(I2503,-1,0),OFFSET(I2503,-1,0)-OFFSET(I2503,0,-4),""))</f>
        <v/>
      </c>
      <c r="K2503" t="str">
        <f ca="1">IF(C2503=1,60*SummonTypeTable!$Q$2/OFFSET(I2503,0,-4),
IF(I2503&lt;&gt;OFFSET(I2503,-1,0),OFFSET(I2503,-1,0)/OFFSET(I2503,0,-4),""))</f>
        <v/>
      </c>
      <c r="L2503" t="str">
        <f t="shared" ca="1" si="471"/>
        <v>cu</v>
      </c>
      <c r="M2503" t="s">
        <v>81</v>
      </c>
      <c r="N2503" t="s">
        <v>153</v>
      </c>
      <c r="O2503">
        <v>39</v>
      </c>
      <c r="P2503" t="str">
        <f t="shared" si="461"/>
        <v/>
      </c>
      <c r="Q2503" t="str">
        <f t="shared" ca="1" si="469"/>
        <v>cu</v>
      </c>
      <c r="R2503" t="s">
        <v>81</v>
      </c>
      <c r="S2503" t="s">
        <v>153</v>
      </c>
      <c r="T2503">
        <v>13</v>
      </c>
      <c r="U2503" t="str">
        <f t="shared" ca="1" si="472"/>
        <v>cu</v>
      </c>
      <c r="V2503" t="str">
        <f t="shared" si="462"/>
        <v>DI</v>
      </c>
      <c r="W2503">
        <f t="shared" si="463"/>
        <v>39</v>
      </c>
      <c r="X2503" t="str">
        <f t="shared" ca="1" si="464"/>
        <v>cu</v>
      </c>
      <c r="Y2503" t="str">
        <f t="shared" si="465"/>
        <v>DI</v>
      </c>
      <c r="Z2503">
        <f t="shared" si="466"/>
        <v>13</v>
      </c>
    </row>
    <row r="2504" spans="1:26">
      <c r="A2504" t="str">
        <f t="shared" si="467"/>
        <v>rt8</v>
      </c>
      <c r="B2504" t="str">
        <f t="shared" si="468"/>
        <v>루틴8</v>
      </c>
      <c r="C2504">
        <v>231</v>
      </c>
      <c r="D2504">
        <v>139</v>
      </c>
      <c r="E2504">
        <f t="shared" ca="1" si="470"/>
        <v>24643</v>
      </c>
      <c r="F2504">
        <f ca="1">(60+SUMIF(OFFSET(N2504,-$C2504+1,0,$C2504),"EN",OFFSET(O2504,-$C2504+1,0,$C2504)))*SummonTypeTable!$Q$2</f>
        <v>7820</v>
      </c>
      <c r="G2504" t="str">
        <f ca="1">IF(C2504=1,60*SummonTypeTable!$Q$2-OFFSET(F2504,0,-1),
IF(F2504&lt;&gt;OFFSET(F2504,-1,0),OFFSET(F2504,-1,0)-OFFSET(F2504,0,-1),""))</f>
        <v/>
      </c>
      <c r="H2504" t="str">
        <f ca="1">IF(C2504=1,60*SummonTypeTable!$Q$2/OFFSET(F2504,0,-1),
IF(F2504&lt;&gt;OFFSET(F2504,-1,0),OFFSET(F2504,-1,0)/OFFSET(F2504,0,-1),""))</f>
        <v/>
      </c>
      <c r="I2504">
        <f ca="1">(60+SUMIF(OFFSET(N2504,-$C2504+1,0,$C2504),"EN",OFFSET(O2504,-$C2504+1,0,$C2504))+SUMIF(OFFSET(S2504,-$C2504+1,0,$C2504),"EN",OFFSET(T2504,-$C2504+1,0,$C2504)))*SummonTypeTable!$Q$2</f>
        <v>7820</v>
      </c>
      <c r="J2504" t="str">
        <f ca="1">IF(C2504=1,60*SummonTypeTable!$Q$2-OFFSET(I2504,0,-4),
IF(I2504&lt;&gt;OFFSET(I2504,-1,0),OFFSET(I2504,-1,0)-OFFSET(I2504,0,-4),""))</f>
        <v/>
      </c>
      <c r="K2504" t="str">
        <f ca="1">IF(C2504=1,60*SummonTypeTable!$Q$2/OFFSET(I2504,0,-4),
IF(I2504&lt;&gt;OFFSET(I2504,-1,0),OFFSET(I2504,-1,0)/OFFSET(I2504,0,-4),""))</f>
        <v/>
      </c>
      <c r="L2504" t="str">
        <f t="shared" ca="1" si="471"/>
        <v>cu</v>
      </c>
      <c r="M2504" t="s">
        <v>81</v>
      </c>
      <c r="N2504" t="s">
        <v>147</v>
      </c>
      <c r="O2504">
        <v>11700</v>
      </c>
      <c r="P2504" t="str">
        <f t="shared" si="461"/>
        <v/>
      </c>
      <c r="Q2504" t="str">
        <f t="shared" ca="1" si="469"/>
        <v>cu</v>
      </c>
      <c r="R2504" t="s">
        <v>81</v>
      </c>
      <c r="S2504" t="s">
        <v>147</v>
      </c>
      <c r="T2504">
        <v>5850</v>
      </c>
      <c r="U2504" t="str">
        <f t="shared" ca="1" si="472"/>
        <v>cu</v>
      </c>
      <c r="V2504" t="str">
        <f t="shared" si="462"/>
        <v>GO</v>
      </c>
      <c r="W2504">
        <f t="shared" si="463"/>
        <v>11700</v>
      </c>
      <c r="X2504" t="str">
        <f t="shared" ca="1" si="464"/>
        <v>cu</v>
      </c>
      <c r="Y2504" t="str">
        <f t="shared" si="465"/>
        <v>GO</v>
      </c>
      <c r="Z2504">
        <f t="shared" si="466"/>
        <v>5850</v>
      </c>
    </row>
    <row r="2505" spans="1:26">
      <c r="A2505" t="str">
        <f t="shared" si="467"/>
        <v>rt8</v>
      </c>
      <c r="B2505" t="str">
        <f t="shared" si="468"/>
        <v>루틴8</v>
      </c>
      <c r="C2505">
        <v>232</v>
      </c>
      <c r="D2505">
        <v>258</v>
      </c>
      <c r="E2505">
        <f t="shared" ca="1" si="470"/>
        <v>24901</v>
      </c>
      <c r="F2505">
        <f ca="1">(60+SUMIF(OFFSET(N2505,-$C2505+1,0,$C2505),"EN",OFFSET(O2505,-$C2505+1,0,$C2505)))*SummonTypeTable!$Q$2</f>
        <v>7820</v>
      </c>
      <c r="G2505" t="str">
        <f ca="1">IF(C2505=1,60*SummonTypeTable!$Q$2-OFFSET(F2505,0,-1),
IF(F2505&lt;&gt;OFFSET(F2505,-1,0),OFFSET(F2505,-1,0)-OFFSET(F2505,0,-1),""))</f>
        <v/>
      </c>
      <c r="H2505" t="str">
        <f ca="1">IF(C2505=1,60*SummonTypeTable!$Q$2/OFFSET(F2505,0,-1),
IF(F2505&lt;&gt;OFFSET(F2505,-1,0),OFFSET(F2505,-1,0)/OFFSET(F2505,0,-1),""))</f>
        <v/>
      </c>
      <c r="I2505">
        <f ca="1">(60+SUMIF(OFFSET(N2505,-$C2505+1,0,$C2505),"EN",OFFSET(O2505,-$C2505+1,0,$C2505))+SUMIF(OFFSET(S2505,-$C2505+1,0,$C2505),"EN",OFFSET(T2505,-$C2505+1,0,$C2505)))*SummonTypeTable!$Q$2</f>
        <v>7820</v>
      </c>
      <c r="J2505" t="str">
        <f ca="1">IF(C2505=1,60*SummonTypeTable!$Q$2-OFFSET(I2505,0,-4),
IF(I2505&lt;&gt;OFFSET(I2505,-1,0),OFFSET(I2505,-1,0)-OFFSET(I2505,0,-4),""))</f>
        <v/>
      </c>
      <c r="K2505" t="str">
        <f ca="1">IF(C2505=1,60*SummonTypeTable!$Q$2/OFFSET(I2505,0,-4),
IF(I2505&lt;&gt;OFFSET(I2505,-1,0),OFFSET(I2505,-1,0)/OFFSET(I2505,0,-4),""))</f>
        <v/>
      </c>
      <c r="L2505" t="str">
        <f t="shared" ca="1" si="471"/>
        <v>it</v>
      </c>
      <c r="M2505" t="s">
        <v>139</v>
      </c>
      <c r="N2505" t="s">
        <v>140</v>
      </c>
      <c r="O2505">
        <v>3</v>
      </c>
      <c r="P2505" t="str">
        <f t="shared" si="461"/>
        <v/>
      </c>
      <c r="Q2505" t="str">
        <f t="shared" ca="1" si="469"/>
        <v>cu</v>
      </c>
      <c r="R2505" t="s">
        <v>81</v>
      </c>
      <c r="S2505" t="s">
        <v>147</v>
      </c>
      <c r="T2505">
        <v>5875</v>
      </c>
      <c r="U2505" t="str">
        <f t="shared" ca="1" si="472"/>
        <v>it</v>
      </c>
      <c r="V2505" t="str">
        <f t="shared" si="462"/>
        <v>Cash_sCharacterGacha</v>
      </c>
      <c r="W2505">
        <f t="shared" si="463"/>
        <v>3</v>
      </c>
      <c r="X2505" t="str">
        <f t="shared" ca="1" si="464"/>
        <v>cu</v>
      </c>
      <c r="Y2505" t="str">
        <f t="shared" si="465"/>
        <v>GO</v>
      </c>
      <c r="Z2505">
        <f t="shared" si="466"/>
        <v>5875</v>
      </c>
    </row>
    <row r="2506" spans="1:26">
      <c r="A2506" t="str">
        <f t="shared" si="467"/>
        <v>rt8</v>
      </c>
      <c r="B2506" t="str">
        <f t="shared" si="468"/>
        <v>루틴8</v>
      </c>
      <c r="C2506">
        <v>233</v>
      </c>
      <c r="D2506">
        <v>643</v>
      </c>
      <c r="E2506">
        <f t="shared" ca="1" si="470"/>
        <v>25544</v>
      </c>
      <c r="F2506">
        <f ca="1">(60+SUMIF(OFFSET(N2506,-$C2506+1,0,$C2506),"EN",OFFSET(O2506,-$C2506+1,0,$C2506)))*SummonTypeTable!$Q$2</f>
        <v>8173.333333333333</v>
      </c>
      <c r="G2506">
        <f ca="1">IF(C2506=1,60*SummonTypeTable!$Q$2-OFFSET(F2506,0,-1),
IF(F2506&lt;&gt;OFFSET(F2506,-1,0),OFFSET(F2506,-1,0)-OFFSET(F2506,0,-1),""))</f>
        <v>-17724</v>
      </c>
      <c r="H2506">
        <f ca="1">IF(C2506=1,60*SummonTypeTable!$Q$2/OFFSET(F2506,0,-1),
IF(F2506&lt;&gt;OFFSET(F2506,-1,0),OFFSET(F2506,-1,0)/OFFSET(F2506,0,-1),""))</f>
        <v>0.30613842781083622</v>
      </c>
      <c r="I2506">
        <f ca="1">(60+SUMIF(OFFSET(N2506,-$C2506+1,0,$C2506),"EN",OFFSET(O2506,-$C2506+1,0,$C2506))+SUMIF(OFFSET(S2506,-$C2506+1,0,$C2506),"EN",OFFSET(T2506,-$C2506+1,0,$C2506)))*SummonTypeTable!$Q$2</f>
        <v>8173.333333333333</v>
      </c>
      <c r="J2506">
        <f ca="1">IF(C2506=1,60*SummonTypeTable!$Q$2-OFFSET(I2506,0,-4),
IF(I2506&lt;&gt;OFFSET(I2506,-1,0),OFFSET(I2506,-1,0)-OFFSET(I2506,0,-4),""))</f>
        <v>-17724</v>
      </c>
      <c r="K2506">
        <f ca="1">IF(C2506=1,60*SummonTypeTable!$Q$2/OFFSET(I2506,0,-4),
IF(I2506&lt;&gt;OFFSET(I2506,-1,0),OFFSET(I2506,-1,0)/OFFSET(I2506,0,-4),""))</f>
        <v>0.30613842781083622</v>
      </c>
      <c r="L2506" t="str">
        <f t="shared" ca="1" si="471"/>
        <v>cu</v>
      </c>
      <c r="M2506" t="s">
        <v>81</v>
      </c>
      <c r="N2506" t="s">
        <v>146</v>
      </c>
      <c r="O2506">
        <v>530</v>
      </c>
      <c r="P2506" t="str">
        <f t="shared" si="461"/>
        <v>에너지너무많음</v>
      </c>
      <c r="Q2506" t="str">
        <f t="shared" ca="1" si="469"/>
        <v>cu</v>
      </c>
      <c r="R2506" t="s">
        <v>81</v>
      </c>
      <c r="S2506" t="s">
        <v>147</v>
      </c>
      <c r="T2506">
        <v>5900</v>
      </c>
      <c r="U2506" t="str">
        <f t="shared" ca="1" si="472"/>
        <v>cu</v>
      </c>
      <c r="V2506" t="str">
        <f t="shared" si="462"/>
        <v>EN</v>
      </c>
      <c r="W2506">
        <f t="shared" si="463"/>
        <v>530</v>
      </c>
      <c r="X2506" t="str">
        <f t="shared" ca="1" si="464"/>
        <v>cu</v>
      </c>
      <c r="Y2506" t="str">
        <f t="shared" si="465"/>
        <v>GO</v>
      </c>
      <c r="Z2506">
        <f t="shared" si="466"/>
        <v>5900</v>
      </c>
    </row>
    <row r="2507" spans="1:26">
      <c r="A2507" t="str">
        <f t="shared" si="467"/>
        <v>rt8</v>
      </c>
      <c r="B2507" t="str">
        <f t="shared" si="468"/>
        <v>루틴8</v>
      </c>
      <c r="C2507">
        <v>234</v>
      </c>
      <c r="D2507">
        <v>150</v>
      </c>
      <c r="E2507">
        <f t="shared" ca="1" si="470"/>
        <v>25694</v>
      </c>
      <c r="F2507">
        <f ca="1">(60+SUMIF(OFFSET(N2507,-$C2507+1,0,$C2507),"EN",OFFSET(O2507,-$C2507+1,0,$C2507)))*SummonTypeTable!$Q$2</f>
        <v>8173.333333333333</v>
      </c>
      <c r="G2507" t="str">
        <f ca="1">IF(C2507=1,60*SummonTypeTable!$Q$2-OFFSET(F2507,0,-1),
IF(F2507&lt;&gt;OFFSET(F2507,-1,0),OFFSET(F2507,-1,0)-OFFSET(F2507,0,-1),""))</f>
        <v/>
      </c>
      <c r="H2507" t="str">
        <f ca="1">IF(C2507=1,60*SummonTypeTable!$Q$2/OFFSET(F2507,0,-1),
IF(F2507&lt;&gt;OFFSET(F2507,-1,0),OFFSET(F2507,-1,0)/OFFSET(F2507,0,-1),""))</f>
        <v/>
      </c>
      <c r="I2507">
        <f ca="1">(60+SUMIF(OFFSET(N2507,-$C2507+1,0,$C2507),"EN",OFFSET(O2507,-$C2507+1,0,$C2507))+SUMIF(OFFSET(S2507,-$C2507+1,0,$C2507),"EN",OFFSET(T2507,-$C2507+1,0,$C2507)))*SummonTypeTable!$Q$2</f>
        <v>8173.333333333333</v>
      </c>
      <c r="J2507" t="str">
        <f ca="1">IF(C2507=1,60*SummonTypeTable!$Q$2-OFFSET(I2507,0,-4),
IF(I2507&lt;&gt;OFFSET(I2507,-1,0),OFFSET(I2507,-1,0)-OFFSET(I2507,0,-4),""))</f>
        <v/>
      </c>
      <c r="K2507" t="str">
        <f ca="1">IF(C2507=1,60*SummonTypeTable!$Q$2/OFFSET(I2507,0,-4),
IF(I2507&lt;&gt;OFFSET(I2507,-1,0),OFFSET(I2507,-1,0)/OFFSET(I2507,0,-4),""))</f>
        <v/>
      </c>
      <c r="L2507" t="str">
        <f t="shared" ca="1" si="471"/>
        <v>cu</v>
      </c>
      <c r="M2507" t="s">
        <v>81</v>
      </c>
      <c r="N2507" t="s">
        <v>147</v>
      </c>
      <c r="O2507">
        <v>11850</v>
      </c>
      <c r="P2507" t="str">
        <f t="shared" si="461"/>
        <v/>
      </c>
      <c r="Q2507" t="str">
        <f t="shared" ca="1" si="469"/>
        <v>cu</v>
      </c>
      <c r="R2507" t="s">
        <v>81</v>
      </c>
      <c r="S2507" t="s">
        <v>147</v>
      </c>
      <c r="T2507">
        <v>5925</v>
      </c>
      <c r="U2507" t="str">
        <f t="shared" ca="1" si="472"/>
        <v>cu</v>
      </c>
      <c r="V2507" t="str">
        <f t="shared" si="462"/>
        <v>GO</v>
      </c>
      <c r="W2507">
        <f t="shared" si="463"/>
        <v>11850</v>
      </c>
      <c r="X2507" t="str">
        <f t="shared" ca="1" si="464"/>
        <v>cu</v>
      </c>
      <c r="Y2507" t="str">
        <f t="shared" si="465"/>
        <v>GO</v>
      </c>
      <c r="Z2507">
        <f t="shared" si="466"/>
        <v>5925</v>
      </c>
    </row>
    <row r="2508" spans="1:26">
      <c r="A2508" t="str">
        <f t="shared" si="467"/>
        <v>rt8</v>
      </c>
      <c r="B2508" t="str">
        <f t="shared" si="468"/>
        <v>루틴8</v>
      </c>
      <c r="C2508">
        <v>235</v>
      </c>
      <c r="D2508">
        <v>200</v>
      </c>
      <c r="E2508">
        <f t="shared" ca="1" si="470"/>
        <v>25894</v>
      </c>
      <c r="F2508">
        <f ca="1">(60+SUMIF(OFFSET(N2508,-$C2508+1,0,$C2508),"EN",OFFSET(O2508,-$C2508+1,0,$C2508)))*SummonTypeTable!$Q$2</f>
        <v>8173.333333333333</v>
      </c>
      <c r="G2508" t="str">
        <f ca="1">IF(C2508=1,60*SummonTypeTable!$Q$2-OFFSET(F2508,0,-1),
IF(F2508&lt;&gt;OFFSET(F2508,-1,0),OFFSET(F2508,-1,0)-OFFSET(F2508,0,-1),""))</f>
        <v/>
      </c>
      <c r="H2508" t="str">
        <f ca="1">IF(C2508=1,60*SummonTypeTable!$Q$2/OFFSET(F2508,0,-1),
IF(F2508&lt;&gt;OFFSET(F2508,-1,0),OFFSET(F2508,-1,0)/OFFSET(F2508,0,-1),""))</f>
        <v/>
      </c>
      <c r="I2508">
        <f ca="1">(60+SUMIF(OFFSET(N2508,-$C2508+1,0,$C2508),"EN",OFFSET(O2508,-$C2508+1,0,$C2508))+SUMIF(OFFSET(S2508,-$C2508+1,0,$C2508),"EN",OFFSET(T2508,-$C2508+1,0,$C2508)))*SummonTypeTable!$Q$2</f>
        <v>8173.333333333333</v>
      </c>
      <c r="J2508" t="str">
        <f ca="1">IF(C2508=1,60*SummonTypeTable!$Q$2-OFFSET(I2508,0,-4),
IF(I2508&lt;&gt;OFFSET(I2508,-1,0),OFFSET(I2508,-1,0)-OFFSET(I2508,0,-4),""))</f>
        <v/>
      </c>
      <c r="K2508" t="str">
        <f ca="1">IF(C2508=1,60*SummonTypeTable!$Q$2/OFFSET(I2508,0,-4),
IF(I2508&lt;&gt;OFFSET(I2508,-1,0),OFFSET(I2508,-1,0)/OFFSET(I2508,0,-4),""))</f>
        <v/>
      </c>
      <c r="L2508" t="str">
        <f t="shared" ca="1" si="471"/>
        <v>it</v>
      </c>
      <c r="M2508" t="s">
        <v>139</v>
      </c>
      <c r="N2508" t="s">
        <v>158</v>
      </c>
      <c r="O2508">
        <v>3</v>
      </c>
      <c r="P2508" t="str">
        <f t="shared" si="461"/>
        <v/>
      </c>
      <c r="Q2508" t="str">
        <f t="shared" ca="1" si="469"/>
        <v>cu</v>
      </c>
      <c r="R2508" t="s">
        <v>81</v>
      </c>
      <c r="S2508" t="s">
        <v>147</v>
      </c>
      <c r="T2508">
        <v>5950</v>
      </c>
      <c r="U2508" t="str">
        <f t="shared" ca="1" si="472"/>
        <v>it</v>
      </c>
      <c r="V2508" t="str">
        <f t="shared" si="462"/>
        <v>Cash_sEquipGacha</v>
      </c>
      <c r="W2508">
        <f t="shared" si="463"/>
        <v>3</v>
      </c>
      <c r="X2508" t="str">
        <f t="shared" ca="1" si="464"/>
        <v>cu</v>
      </c>
      <c r="Y2508" t="str">
        <f t="shared" si="465"/>
        <v>GO</v>
      </c>
      <c r="Z2508">
        <f t="shared" si="466"/>
        <v>5950</v>
      </c>
    </row>
    <row r="2509" spans="1:26">
      <c r="A2509" t="str">
        <f t="shared" si="467"/>
        <v>rt8</v>
      </c>
      <c r="B2509" t="str">
        <f t="shared" si="468"/>
        <v>루틴8</v>
      </c>
      <c r="C2509">
        <v>236</v>
      </c>
      <c r="D2509">
        <v>718</v>
      </c>
      <c r="E2509">
        <f t="shared" ca="1" si="470"/>
        <v>26612</v>
      </c>
      <c r="F2509">
        <f ca="1">(60+SUMIF(OFFSET(N2509,-$C2509+1,0,$C2509),"EN",OFFSET(O2509,-$C2509+1,0,$C2509)))*SummonTypeTable!$Q$2</f>
        <v>8550</v>
      </c>
      <c r="G2509">
        <f ca="1">IF(C2509=1,60*SummonTypeTable!$Q$2-OFFSET(F2509,0,-1),
IF(F2509&lt;&gt;OFFSET(F2509,-1,0),OFFSET(F2509,-1,0)-OFFSET(F2509,0,-1),""))</f>
        <v>-18438.666666666668</v>
      </c>
      <c r="H2509">
        <f ca="1">IF(C2509=1,60*SummonTypeTable!$Q$2/OFFSET(F2509,0,-1),
IF(F2509&lt;&gt;OFFSET(F2509,-1,0),OFFSET(F2509,-1,0)/OFFSET(F2509,0,-1),""))</f>
        <v>0.30712961571221004</v>
      </c>
      <c r="I2509">
        <f ca="1">(60+SUMIF(OFFSET(N2509,-$C2509+1,0,$C2509),"EN",OFFSET(O2509,-$C2509+1,0,$C2509))+SUMIF(OFFSET(S2509,-$C2509+1,0,$C2509),"EN",OFFSET(T2509,-$C2509+1,0,$C2509)))*SummonTypeTable!$Q$2</f>
        <v>8550</v>
      </c>
      <c r="J2509">
        <f ca="1">IF(C2509=1,60*SummonTypeTable!$Q$2-OFFSET(I2509,0,-4),
IF(I2509&lt;&gt;OFFSET(I2509,-1,0),OFFSET(I2509,-1,0)-OFFSET(I2509,0,-4),""))</f>
        <v>-18438.666666666668</v>
      </c>
      <c r="K2509">
        <f ca="1">IF(C2509=1,60*SummonTypeTable!$Q$2/OFFSET(I2509,0,-4),
IF(I2509&lt;&gt;OFFSET(I2509,-1,0),OFFSET(I2509,-1,0)/OFFSET(I2509,0,-4),""))</f>
        <v>0.30712961571221004</v>
      </c>
      <c r="L2509" t="str">
        <f t="shared" ca="1" si="471"/>
        <v>cu</v>
      </c>
      <c r="M2509" t="s">
        <v>81</v>
      </c>
      <c r="N2509" t="s">
        <v>146</v>
      </c>
      <c r="O2509">
        <v>565</v>
      </c>
      <c r="P2509" t="str">
        <f t="shared" si="461"/>
        <v>에너지너무많음</v>
      </c>
      <c r="Q2509" t="str">
        <f t="shared" ca="1" si="469"/>
        <v>cu</v>
      </c>
      <c r="R2509" t="s">
        <v>81</v>
      </c>
      <c r="S2509" t="s">
        <v>147</v>
      </c>
      <c r="T2509">
        <v>5975</v>
      </c>
      <c r="U2509" t="str">
        <f t="shared" ca="1" si="472"/>
        <v>cu</v>
      </c>
      <c r="V2509" t="str">
        <f t="shared" si="462"/>
        <v>EN</v>
      </c>
      <c r="W2509">
        <f t="shared" si="463"/>
        <v>565</v>
      </c>
      <c r="X2509" t="str">
        <f t="shared" ca="1" si="464"/>
        <v>cu</v>
      </c>
      <c r="Y2509" t="str">
        <f t="shared" si="465"/>
        <v>GO</v>
      </c>
      <c r="Z2509">
        <f t="shared" si="466"/>
        <v>5975</v>
      </c>
    </row>
    <row r="2510" spans="1:26">
      <c r="A2510" t="str">
        <f t="shared" si="467"/>
        <v>rt8</v>
      </c>
      <c r="B2510" t="str">
        <f t="shared" si="468"/>
        <v>루틴8</v>
      </c>
      <c r="C2510">
        <v>237</v>
      </c>
      <c r="D2510">
        <v>138</v>
      </c>
      <c r="E2510">
        <f t="shared" ca="1" si="470"/>
        <v>26750</v>
      </c>
      <c r="F2510">
        <f ca="1">(60+SUMIF(OFFSET(N2510,-$C2510+1,0,$C2510),"EN",OFFSET(O2510,-$C2510+1,0,$C2510)))*SummonTypeTable!$Q$2</f>
        <v>8550</v>
      </c>
      <c r="G2510" t="str">
        <f ca="1">IF(C2510=1,60*SummonTypeTable!$Q$2-OFFSET(F2510,0,-1),
IF(F2510&lt;&gt;OFFSET(F2510,-1,0),OFFSET(F2510,-1,0)-OFFSET(F2510,0,-1),""))</f>
        <v/>
      </c>
      <c r="H2510" t="str">
        <f ca="1">IF(C2510=1,60*SummonTypeTable!$Q$2/OFFSET(F2510,0,-1),
IF(F2510&lt;&gt;OFFSET(F2510,-1,0),OFFSET(F2510,-1,0)/OFFSET(F2510,0,-1),""))</f>
        <v/>
      </c>
      <c r="I2510">
        <f ca="1">(60+SUMIF(OFFSET(N2510,-$C2510+1,0,$C2510),"EN",OFFSET(O2510,-$C2510+1,0,$C2510))+SUMIF(OFFSET(S2510,-$C2510+1,0,$C2510),"EN",OFFSET(T2510,-$C2510+1,0,$C2510)))*SummonTypeTable!$Q$2</f>
        <v>8550</v>
      </c>
      <c r="J2510" t="str">
        <f ca="1">IF(C2510=1,60*SummonTypeTable!$Q$2-OFFSET(I2510,0,-4),
IF(I2510&lt;&gt;OFFSET(I2510,-1,0),OFFSET(I2510,-1,0)-OFFSET(I2510,0,-4),""))</f>
        <v/>
      </c>
      <c r="K2510" t="str">
        <f ca="1">IF(C2510=1,60*SummonTypeTable!$Q$2/OFFSET(I2510,0,-4),
IF(I2510&lt;&gt;OFFSET(I2510,-1,0),OFFSET(I2510,-1,0)/OFFSET(I2510,0,-4),""))</f>
        <v/>
      </c>
      <c r="L2510" t="str">
        <f t="shared" ca="1" si="471"/>
        <v>cu</v>
      </c>
      <c r="M2510" t="s">
        <v>81</v>
      </c>
      <c r="N2510" t="s">
        <v>147</v>
      </c>
      <c r="O2510">
        <v>12000</v>
      </c>
      <c r="P2510" t="str">
        <f t="shared" si="461"/>
        <v/>
      </c>
      <c r="Q2510" t="str">
        <f t="shared" ca="1" si="469"/>
        <v>cu</v>
      </c>
      <c r="R2510" t="s">
        <v>81</v>
      </c>
      <c r="S2510" t="s">
        <v>147</v>
      </c>
      <c r="T2510">
        <v>6000</v>
      </c>
      <c r="U2510" t="str">
        <f t="shared" ca="1" si="472"/>
        <v>cu</v>
      </c>
      <c r="V2510" t="str">
        <f t="shared" si="462"/>
        <v>GO</v>
      </c>
      <c r="W2510">
        <f t="shared" si="463"/>
        <v>12000</v>
      </c>
      <c r="X2510" t="str">
        <f t="shared" ca="1" si="464"/>
        <v>cu</v>
      </c>
      <c r="Y2510" t="str">
        <f t="shared" si="465"/>
        <v>GO</v>
      </c>
      <c r="Z2510">
        <f t="shared" si="466"/>
        <v>6000</v>
      </c>
    </row>
    <row r="2511" spans="1:26">
      <c r="A2511" t="str">
        <f t="shared" si="467"/>
        <v>rt8</v>
      </c>
      <c r="B2511" t="str">
        <f t="shared" si="468"/>
        <v>루틴8</v>
      </c>
      <c r="C2511">
        <v>238</v>
      </c>
      <c r="D2511">
        <v>195</v>
      </c>
      <c r="E2511">
        <f t="shared" ca="1" si="470"/>
        <v>26945</v>
      </c>
      <c r="F2511">
        <f ca="1">(60+SUMIF(OFFSET(N2511,-$C2511+1,0,$C2511),"EN",OFFSET(O2511,-$C2511+1,0,$C2511)))*SummonTypeTable!$Q$2</f>
        <v>8550</v>
      </c>
      <c r="G2511" t="str">
        <f ca="1">IF(C2511=1,60*SummonTypeTable!$Q$2-OFFSET(F2511,0,-1),
IF(F2511&lt;&gt;OFFSET(F2511,-1,0),OFFSET(F2511,-1,0)-OFFSET(F2511,0,-1),""))</f>
        <v/>
      </c>
      <c r="H2511" t="str">
        <f ca="1">IF(C2511=1,60*SummonTypeTable!$Q$2/OFFSET(F2511,0,-1),
IF(F2511&lt;&gt;OFFSET(F2511,-1,0),OFFSET(F2511,-1,0)/OFFSET(F2511,0,-1),""))</f>
        <v/>
      </c>
      <c r="I2511">
        <f ca="1">(60+SUMIF(OFFSET(N2511,-$C2511+1,0,$C2511),"EN",OFFSET(O2511,-$C2511+1,0,$C2511))+SUMIF(OFFSET(S2511,-$C2511+1,0,$C2511),"EN",OFFSET(T2511,-$C2511+1,0,$C2511)))*SummonTypeTable!$Q$2</f>
        <v>8550</v>
      </c>
      <c r="J2511" t="str">
        <f ca="1">IF(C2511=1,60*SummonTypeTable!$Q$2-OFFSET(I2511,0,-4),
IF(I2511&lt;&gt;OFFSET(I2511,-1,0),OFFSET(I2511,-1,0)-OFFSET(I2511,0,-4),""))</f>
        <v/>
      </c>
      <c r="K2511" t="str">
        <f ca="1">IF(C2511=1,60*SummonTypeTable!$Q$2/OFFSET(I2511,0,-4),
IF(I2511&lt;&gt;OFFSET(I2511,-1,0),OFFSET(I2511,-1,0)/OFFSET(I2511,0,-4),""))</f>
        <v/>
      </c>
      <c r="L2511" t="str">
        <f t="shared" ca="1" si="471"/>
        <v>it</v>
      </c>
      <c r="M2511" t="s">
        <v>139</v>
      </c>
      <c r="N2511" t="s">
        <v>140</v>
      </c>
      <c r="O2511">
        <v>10</v>
      </c>
      <c r="P2511" t="str">
        <f t="shared" si="461"/>
        <v/>
      </c>
      <c r="Q2511" t="str">
        <f t="shared" ca="1" si="469"/>
        <v>cu</v>
      </c>
      <c r="R2511" t="s">
        <v>81</v>
      </c>
      <c r="S2511" t="s">
        <v>147</v>
      </c>
      <c r="T2511">
        <v>6025</v>
      </c>
      <c r="U2511" t="str">
        <f t="shared" ca="1" si="472"/>
        <v>it</v>
      </c>
      <c r="V2511" t="str">
        <f t="shared" si="462"/>
        <v>Cash_sCharacterGacha</v>
      </c>
      <c r="W2511">
        <f t="shared" si="463"/>
        <v>10</v>
      </c>
      <c r="X2511" t="str">
        <f t="shared" ca="1" si="464"/>
        <v>cu</v>
      </c>
      <c r="Y2511" t="str">
        <f t="shared" si="465"/>
        <v>GO</v>
      </c>
      <c r="Z2511">
        <f t="shared" si="466"/>
        <v>6025</v>
      </c>
    </row>
    <row r="2512" spans="1:26">
      <c r="A2512" t="str">
        <f t="shared" si="467"/>
        <v>rt8</v>
      </c>
      <c r="B2512" t="str">
        <f t="shared" si="468"/>
        <v>루틴8</v>
      </c>
      <c r="C2512">
        <v>239</v>
      </c>
      <c r="D2512">
        <v>225</v>
      </c>
      <c r="E2512">
        <f t="shared" ca="1" si="470"/>
        <v>27170</v>
      </c>
      <c r="F2512">
        <f ca="1">(60+SUMIF(OFFSET(N2512,-$C2512+1,0,$C2512),"EN",OFFSET(O2512,-$C2512+1,0,$C2512)))*SummonTypeTable!$Q$2</f>
        <v>8550</v>
      </c>
      <c r="G2512" t="str">
        <f ca="1">IF(C2512=1,60*SummonTypeTable!$Q$2-OFFSET(F2512,0,-1),
IF(F2512&lt;&gt;OFFSET(F2512,-1,0),OFFSET(F2512,-1,0)-OFFSET(F2512,0,-1),""))</f>
        <v/>
      </c>
      <c r="H2512" t="str">
        <f ca="1">IF(C2512=1,60*SummonTypeTable!$Q$2/OFFSET(F2512,0,-1),
IF(F2512&lt;&gt;OFFSET(F2512,-1,0),OFFSET(F2512,-1,0)/OFFSET(F2512,0,-1),""))</f>
        <v/>
      </c>
      <c r="I2512">
        <f ca="1">(60+SUMIF(OFFSET(N2512,-$C2512+1,0,$C2512),"EN",OFFSET(O2512,-$C2512+1,0,$C2512))+SUMIF(OFFSET(S2512,-$C2512+1,0,$C2512),"EN",OFFSET(T2512,-$C2512+1,0,$C2512)))*SummonTypeTable!$Q$2</f>
        <v>8550</v>
      </c>
      <c r="J2512" t="str">
        <f ca="1">IF(C2512=1,60*SummonTypeTable!$Q$2-OFFSET(I2512,0,-4),
IF(I2512&lt;&gt;OFFSET(I2512,-1,0),OFFSET(I2512,-1,0)-OFFSET(I2512,0,-4),""))</f>
        <v/>
      </c>
      <c r="K2512" t="str">
        <f ca="1">IF(C2512=1,60*SummonTypeTable!$Q$2/OFFSET(I2512,0,-4),
IF(I2512&lt;&gt;OFFSET(I2512,-1,0),OFFSET(I2512,-1,0)/OFFSET(I2512,0,-4),""))</f>
        <v/>
      </c>
      <c r="L2512" t="str">
        <f t="shared" ca="1" si="471"/>
        <v>cu</v>
      </c>
      <c r="M2512" t="s">
        <v>81</v>
      </c>
      <c r="N2512" t="s">
        <v>147</v>
      </c>
      <c r="O2512">
        <v>12100</v>
      </c>
      <c r="P2512" t="str">
        <f t="shared" si="461"/>
        <v/>
      </c>
      <c r="Q2512" t="str">
        <f t="shared" ca="1" si="469"/>
        <v>cu</v>
      </c>
      <c r="R2512" t="s">
        <v>81</v>
      </c>
      <c r="S2512" t="s">
        <v>147</v>
      </c>
      <c r="T2512">
        <v>6050</v>
      </c>
      <c r="U2512" t="str">
        <f t="shared" ca="1" si="472"/>
        <v>cu</v>
      </c>
      <c r="V2512" t="str">
        <f t="shared" si="462"/>
        <v>GO</v>
      </c>
      <c r="W2512">
        <f t="shared" si="463"/>
        <v>12100</v>
      </c>
      <c r="X2512" t="str">
        <f t="shared" ca="1" si="464"/>
        <v>cu</v>
      </c>
      <c r="Y2512" t="str">
        <f t="shared" si="465"/>
        <v>GO</v>
      </c>
      <c r="Z2512">
        <f t="shared" si="466"/>
        <v>6050</v>
      </c>
    </row>
    <row r="2513" spans="1:26">
      <c r="A2513" t="str">
        <f t="shared" si="467"/>
        <v>rt8</v>
      </c>
      <c r="B2513" t="str">
        <f t="shared" si="468"/>
        <v>루틴8</v>
      </c>
      <c r="C2513">
        <v>240</v>
      </c>
      <c r="D2513">
        <v>538</v>
      </c>
      <c r="E2513">
        <f t="shared" ca="1" si="470"/>
        <v>27708</v>
      </c>
      <c r="F2513">
        <f ca="1">(60+SUMIF(OFFSET(N2513,-$C2513+1,0,$C2513),"EN",OFFSET(O2513,-$C2513+1,0,$C2513)))*SummonTypeTable!$Q$2</f>
        <v>8950</v>
      </c>
      <c r="G2513">
        <f ca="1">IF(C2513=1,60*SummonTypeTable!$Q$2-OFFSET(F2513,0,-1),
IF(F2513&lt;&gt;OFFSET(F2513,-1,0),OFFSET(F2513,-1,0)-OFFSET(F2513,0,-1),""))</f>
        <v>-19158</v>
      </c>
      <c r="H2513">
        <f ca="1">IF(C2513=1,60*SummonTypeTable!$Q$2/OFFSET(F2513,0,-1),
IF(F2513&lt;&gt;OFFSET(F2513,-1,0),OFFSET(F2513,-1,0)/OFFSET(F2513,0,-1),""))</f>
        <v>0.30857514075357295</v>
      </c>
      <c r="I2513">
        <f ca="1">(60+SUMIF(OFFSET(N2513,-$C2513+1,0,$C2513),"EN",OFFSET(O2513,-$C2513+1,0,$C2513))+SUMIF(OFFSET(S2513,-$C2513+1,0,$C2513),"EN",OFFSET(T2513,-$C2513+1,0,$C2513)))*SummonTypeTable!$Q$2</f>
        <v>8950</v>
      </c>
      <c r="J2513">
        <f ca="1">IF(C2513=1,60*SummonTypeTable!$Q$2-OFFSET(I2513,0,-4),
IF(I2513&lt;&gt;OFFSET(I2513,-1,0),OFFSET(I2513,-1,0)-OFFSET(I2513,0,-4),""))</f>
        <v>-19158</v>
      </c>
      <c r="K2513">
        <f ca="1">IF(C2513=1,60*SummonTypeTable!$Q$2/OFFSET(I2513,0,-4),
IF(I2513&lt;&gt;OFFSET(I2513,-1,0),OFFSET(I2513,-1,0)/OFFSET(I2513,0,-4),""))</f>
        <v>0.30857514075357295</v>
      </c>
      <c r="L2513" t="str">
        <f t="shared" ca="1" si="471"/>
        <v>cu</v>
      </c>
      <c r="M2513" t="s">
        <v>81</v>
      </c>
      <c r="N2513" t="s">
        <v>146</v>
      </c>
      <c r="O2513">
        <v>600</v>
      </c>
      <c r="P2513" t="str">
        <f t="shared" si="461"/>
        <v>에너지너무많음</v>
      </c>
      <c r="Q2513" t="str">
        <f t="shared" ca="1" si="469"/>
        <v>cu</v>
      </c>
      <c r="R2513" t="s">
        <v>81</v>
      </c>
      <c r="S2513" t="s">
        <v>147</v>
      </c>
      <c r="T2513">
        <v>6075</v>
      </c>
      <c r="U2513" t="str">
        <f t="shared" ca="1" si="472"/>
        <v>cu</v>
      </c>
      <c r="V2513" t="str">
        <f t="shared" si="462"/>
        <v>EN</v>
      </c>
      <c r="W2513">
        <f t="shared" si="463"/>
        <v>600</v>
      </c>
      <c r="X2513" t="str">
        <f t="shared" ca="1" si="464"/>
        <v>cu</v>
      </c>
      <c r="Y2513" t="str">
        <f t="shared" si="465"/>
        <v>GO</v>
      </c>
      <c r="Z2513">
        <f t="shared" si="466"/>
        <v>6075</v>
      </c>
    </row>
    <row r="2514" spans="1:26">
      <c r="A2514" t="str">
        <f t="shared" si="467"/>
        <v>rt8</v>
      </c>
      <c r="B2514" t="str">
        <f t="shared" si="468"/>
        <v>루틴8</v>
      </c>
      <c r="C2514">
        <v>241</v>
      </c>
      <c r="D2514">
        <v>92</v>
      </c>
      <c r="E2514">
        <f t="shared" ca="1" si="470"/>
        <v>27800</v>
      </c>
      <c r="F2514">
        <f ca="1">(60+SUMIF(OFFSET(N2514,-$C2514+1,0,$C2514),"EN",OFFSET(O2514,-$C2514+1,0,$C2514)))*SummonTypeTable!$Q$2</f>
        <v>8950</v>
      </c>
      <c r="G2514" t="str">
        <f ca="1">IF(C2514=1,60*SummonTypeTable!$Q$2-OFFSET(F2514,0,-1),
IF(F2514&lt;&gt;OFFSET(F2514,-1,0),OFFSET(F2514,-1,0)-OFFSET(F2514,0,-1),""))</f>
        <v/>
      </c>
      <c r="H2514" t="str">
        <f ca="1">IF(C2514=1,60*SummonTypeTable!$Q$2/OFFSET(F2514,0,-1),
IF(F2514&lt;&gt;OFFSET(F2514,-1,0),OFFSET(F2514,-1,0)/OFFSET(F2514,0,-1),""))</f>
        <v/>
      </c>
      <c r="I2514">
        <f ca="1">(60+SUMIF(OFFSET(N2514,-$C2514+1,0,$C2514),"EN",OFFSET(O2514,-$C2514+1,0,$C2514))+SUMIF(OFFSET(S2514,-$C2514+1,0,$C2514),"EN",OFFSET(T2514,-$C2514+1,0,$C2514)))*SummonTypeTable!$Q$2</f>
        <v>8950</v>
      </c>
      <c r="J2514" t="str">
        <f ca="1">IF(C2514=1,60*SummonTypeTable!$Q$2-OFFSET(I2514,0,-4),
IF(I2514&lt;&gt;OFFSET(I2514,-1,0),OFFSET(I2514,-1,0)-OFFSET(I2514,0,-4),""))</f>
        <v/>
      </c>
      <c r="K2514" t="str">
        <f ca="1">IF(C2514=1,60*SummonTypeTable!$Q$2/OFFSET(I2514,0,-4),
IF(I2514&lt;&gt;OFFSET(I2514,-1,0),OFFSET(I2514,-1,0)/OFFSET(I2514,0,-4),""))</f>
        <v/>
      </c>
      <c r="L2514" t="str">
        <f t="shared" ca="1" si="471"/>
        <v>cu</v>
      </c>
      <c r="M2514" t="s">
        <v>81</v>
      </c>
      <c r="N2514" t="s">
        <v>147</v>
      </c>
      <c r="O2514">
        <v>12200</v>
      </c>
      <c r="P2514" t="str">
        <f t="shared" si="461"/>
        <v/>
      </c>
      <c r="Q2514" t="str">
        <f t="shared" ca="1" si="469"/>
        <v>cu</v>
      </c>
      <c r="R2514" t="s">
        <v>81</v>
      </c>
      <c r="S2514" t="s">
        <v>147</v>
      </c>
      <c r="T2514">
        <v>6100</v>
      </c>
      <c r="U2514" t="str">
        <f t="shared" ca="1" si="472"/>
        <v>cu</v>
      </c>
      <c r="V2514" t="str">
        <f t="shared" si="462"/>
        <v>GO</v>
      </c>
      <c r="W2514">
        <f t="shared" si="463"/>
        <v>12200</v>
      </c>
      <c r="X2514" t="str">
        <f t="shared" ca="1" si="464"/>
        <v>cu</v>
      </c>
      <c r="Y2514" t="str">
        <f t="shared" si="465"/>
        <v>GO</v>
      </c>
      <c r="Z2514">
        <f t="shared" si="466"/>
        <v>6100</v>
      </c>
    </row>
    <row r="2515" spans="1:26">
      <c r="A2515" t="str">
        <f t="shared" si="467"/>
        <v>rt8</v>
      </c>
      <c r="B2515" t="str">
        <f t="shared" si="468"/>
        <v>루틴8</v>
      </c>
      <c r="C2515">
        <v>242</v>
      </c>
      <c r="D2515">
        <v>107</v>
      </c>
      <c r="E2515">
        <f t="shared" ca="1" si="470"/>
        <v>27907</v>
      </c>
      <c r="F2515">
        <f ca="1">(60+SUMIF(OFFSET(N2515,-$C2515+1,0,$C2515),"EN",OFFSET(O2515,-$C2515+1,0,$C2515)))*SummonTypeTable!$Q$2</f>
        <v>8950</v>
      </c>
      <c r="G2515" t="str">
        <f ca="1">IF(C2515=1,60*SummonTypeTable!$Q$2-OFFSET(F2515,0,-1),
IF(F2515&lt;&gt;OFFSET(F2515,-1,0),OFFSET(F2515,-1,0)-OFFSET(F2515,0,-1),""))</f>
        <v/>
      </c>
      <c r="H2515" t="str">
        <f ca="1">IF(C2515=1,60*SummonTypeTable!$Q$2/OFFSET(F2515,0,-1),
IF(F2515&lt;&gt;OFFSET(F2515,-1,0),OFFSET(F2515,-1,0)/OFFSET(F2515,0,-1),""))</f>
        <v/>
      </c>
      <c r="I2515">
        <f ca="1">(60+SUMIF(OFFSET(N2515,-$C2515+1,0,$C2515),"EN",OFFSET(O2515,-$C2515+1,0,$C2515))+SUMIF(OFFSET(S2515,-$C2515+1,0,$C2515),"EN",OFFSET(T2515,-$C2515+1,0,$C2515)))*SummonTypeTable!$Q$2</f>
        <v>8950</v>
      </c>
      <c r="J2515" t="str">
        <f ca="1">IF(C2515=1,60*SummonTypeTable!$Q$2-OFFSET(I2515,0,-4),
IF(I2515&lt;&gt;OFFSET(I2515,-1,0),OFFSET(I2515,-1,0)-OFFSET(I2515,0,-4),""))</f>
        <v/>
      </c>
      <c r="K2515" t="str">
        <f ca="1">IF(C2515=1,60*SummonTypeTable!$Q$2/OFFSET(I2515,0,-4),
IF(I2515&lt;&gt;OFFSET(I2515,-1,0),OFFSET(I2515,-1,0)/OFFSET(I2515,0,-4),""))</f>
        <v/>
      </c>
      <c r="L2515" t="str">
        <f t="shared" ca="1" si="471"/>
        <v>cu</v>
      </c>
      <c r="M2515" t="s">
        <v>81</v>
      </c>
      <c r="N2515" t="s">
        <v>147</v>
      </c>
      <c r="O2515">
        <v>12250</v>
      </c>
      <c r="P2515" t="str">
        <f t="shared" si="461"/>
        <v/>
      </c>
      <c r="Q2515" t="str">
        <f t="shared" ca="1" si="469"/>
        <v>cu</v>
      </c>
      <c r="R2515" t="s">
        <v>81</v>
      </c>
      <c r="S2515" t="s">
        <v>147</v>
      </c>
      <c r="T2515">
        <v>6125</v>
      </c>
      <c r="U2515" t="str">
        <f t="shared" ca="1" si="472"/>
        <v>cu</v>
      </c>
      <c r="V2515" t="str">
        <f t="shared" si="462"/>
        <v>GO</v>
      </c>
      <c r="W2515">
        <f t="shared" si="463"/>
        <v>12250</v>
      </c>
      <c r="X2515" t="str">
        <f t="shared" ca="1" si="464"/>
        <v>cu</v>
      </c>
      <c r="Y2515" t="str">
        <f t="shared" si="465"/>
        <v>GO</v>
      </c>
      <c r="Z2515">
        <f t="shared" si="466"/>
        <v>6125</v>
      </c>
    </row>
    <row r="2516" spans="1:26">
      <c r="A2516" t="str">
        <f t="shared" si="467"/>
        <v>rt8</v>
      </c>
      <c r="B2516" t="str">
        <f t="shared" si="468"/>
        <v>루틴8</v>
      </c>
      <c r="C2516">
        <v>243</v>
      </c>
      <c r="D2516">
        <v>129</v>
      </c>
      <c r="E2516">
        <f t="shared" ca="1" si="470"/>
        <v>28036</v>
      </c>
      <c r="F2516">
        <f ca="1">(60+SUMIF(OFFSET(N2516,-$C2516+1,0,$C2516),"EN",OFFSET(O2516,-$C2516+1,0,$C2516)))*SummonTypeTable!$Q$2</f>
        <v>8950</v>
      </c>
      <c r="G2516" t="str">
        <f ca="1">IF(C2516=1,60*SummonTypeTable!$Q$2-OFFSET(F2516,0,-1),
IF(F2516&lt;&gt;OFFSET(F2516,-1,0),OFFSET(F2516,-1,0)-OFFSET(F2516,0,-1),""))</f>
        <v/>
      </c>
      <c r="H2516" t="str">
        <f ca="1">IF(C2516=1,60*SummonTypeTable!$Q$2/OFFSET(F2516,0,-1),
IF(F2516&lt;&gt;OFFSET(F2516,-1,0),OFFSET(F2516,-1,0)/OFFSET(F2516,0,-1),""))</f>
        <v/>
      </c>
      <c r="I2516">
        <f ca="1">(60+SUMIF(OFFSET(N2516,-$C2516+1,0,$C2516),"EN",OFFSET(O2516,-$C2516+1,0,$C2516))+SUMIF(OFFSET(S2516,-$C2516+1,0,$C2516),"EN",OFFSET(T2516,-$C2516+1,0,$C2516)))*SummonTypeTable!$Q$2</f>
        <v>8950</v>
      </c>
      <c r="J2516" t="str">
        <f ca="1">IF(C2516=1,60*SummonTypeTable!$Q$2-OFFSET(I2516,0,-4),
IF(I2516&lt;&gt;OFFSET(I2516,-1,0),OFFSET(I2516,-1,0)-OFFSET(I2516,0,-4),""))</f>
        <v/>
      </c>
      <c r="K2516" t="str">
        <f ca="1">IF(C2516=1,60*SummonTypeTable!$Q$2/OFFSET(I2516,0,-4),
IF(I2516&lt;&gt;OFFSET(I2516,-1,0),OFFSET(I2516,-1,0)/OFFSET(I2516,0,-4),""))</f>
        <v/>
      </c>
      <c r="L2516" t="str">
        <f t="shared" ca="1" si="471"/>
        <v>it</v>
      </c>
      <c r="M2516" t="s">
        <v>139</v>
      </c>
      <c r="N2516" t="s">
        <v>158</v>
      </c>
      <c r="O2516">
        <v>2</v>
      </c>
      <c r="P2516" t="str">
        <f t="shared" si="461"/>
        <v/>
      </c>
      <c r="Q2516" t="str">
        <f t="shared" ca="1" si="469"/>
        <v>cu</v>
      </c>
      <c r="R2516" t="s">
        <v>81</v>
      </c>
      <c r="S2516" t="s">
        <v>147</v>
      </c>
      <c r="T2516">
        <v>6150</v>
      </c>
      <c r="U2516" t="str">
        <f t="shared" ca="1" si="472"/>
        <v>it</v>
      </c>
      <c r="V2516" t="str">
        <f t="shared" si="462"/>
        <v>Cash_sEquipGacha</v>
      </c>
      <c r="W2516">
        <f t="shared" si="463"/>
        <v>2</v>
      </c>
      <c r="X2516" t="str">
        <f t="shared" ca="1" si="464"/>
        <v>cu</v>
      </c>
      <c r="Y2516" t="str">
        <f t="shared" si="465"/>
        <v>GO</v>
      </c>
      <c r="Z2516">
        <f t="shared" si="466"/>
        <v>6150</v>
      </c>
    </row>
    <row r="2517" spans="1:26">
      <c r="A2517" t="str">
        <f t="shared" si="467"/>
        <v>rt8</v>
      </c>
      <c r="B2517" t="str">
        <f t="shared" si="468"/>
        <v>루틴8</v>
      </c>
      <c r="C2517">
        <v>244</v>
      </c>
      <c r="D2517">
        <v>149</v>
      </c>
      <c r="E2517">
        <f t="shared" ca="1" si="470"/>
        <v>28185</v>
      </c>
      <c r="F2517">
        <f ca="1">(60+SUMIF(OFFSET(N2517,-$C2517+1,0,$C2517),"EN",OFFSET(O2517,-$C2517+1,0,$C2517)))*SummonTypeTable!$Q$2</f>
        <v>8950</v>
      </c>
      <c r="G2517" t="str">
        <f ca="1">IF(C2517=1,60*SummonTypeTable!$Q$2-OFFSET(F2517,0,-1),
IF(F2517&lt;&gt;OFFSET(F2517,-1,0),OFFSET(F2517,-1,0)-OFFSET(F2517,0,-1),""))</f>
        <v/>
      </c>
      <c r="H2517" t="str">
        <f ca="1">IF(C2517=1,60*SummonTypeTable!$Q$2/OFFSET(F2517,0,-1),
IF(F2517&lt;&gt;OFFSET(F2517,-1,0),OFFSET(F2517,-1,0)/OFFSET(F2517,0,-1),""))</f>
        <v/>
      </c>
      <c r="I2517">
        <f ca="1">(60+SUMIF(OFFSET(N2517,-$C2517+1,0,$C2517),"EN",OFFSET(O2517,-$C2517+1,0,$C2517))+SUMIF(OFFSET(S2517,-$C2517+1,0,$C2517),"EN",OFFSET(T2517,-$C2517+1,0,$C2517)))*SummonTypeTable!$Q$2</f>
        <v>8950</v>
      </c>
      <c r="J2517" t="str">
        <f ca="1">IF(C2517=1,60*SummonTypeTable!$Q$2-OFFSET(I2517,0,-4),
IF(I2517&lt;&gt;OFFSET(I2517,-1,0),OFFSET(I2517,-1,0)-OFFSET(I2517,0,-4),""))</f>
        <v/>
      </c>
      <c r="K2517" t="str">
        <f ca="1">IF(C2517=1,60*SummonTypeTable!$Q$2/OFFSET(I2517,0,-4),
IF(I2517&lt;&gt;OFFSET(I2517,-1,0),OFFSET(I2517,-1,0)/OFFSET(I2517,0,-4),""))</f>
        <v/>
      </c>
      <c r="L2517" t="str">
        <f t="shared" ca="1" si="471"/>
        <v>cu</v>
      </c>
      <c r="M2517" t="s">
        <v>81</v>
      </c>
      <c r="N2517" t="s">
        <v>147</v>
      </c>
      <c r="O2517">
        <v>12350</v>
      </c>
      <c r="P2517" t="str">
        <f t="shared" si="461"/>
        <v/>
      </c>
      <c r="Q2517" t="str">
        <f t="shared" ca="1" si="469"/>
        <v>cu</v>
      </c>
      <c r="R2517" t="s">
        <v>81</v>
      </c>
      <c r="S2517" t="s">
        <v>147</v>
      </c>
      <c r="T2517">
        <v>6175</v>
      </c>
      <c r="U2517" t="str">
        <f t="shared" ca="1" si="472"/>
        <v>cu</v>
      </c>
      <c r="V2517" t="str">
        <f t="shared" si="462"/>
        <v>GO</v>
      </c>
      <c r="W2517">
        <f t="shared" si="463"/>
        <v>12350</v>
      </c>
      <c r="X2517" t="str">
        <f t="shared" ca="1" si="464"/>
        <v>cu</v>
      </c>
      <c r="Y2517" t="str">
        <f t="shared" si="465"/>
        <v>GO</v>
      </c>
      <c r="Z2517">
        <f t="shared" si="466"/>
        <v>6175</v>
      </c>
    </row>
    <row r="2518" spans="1:26">
      <c r="A2518" t="str">
        <f t="shared" si="467"/>
        <v>rt8</v>
      </c>
      <c r="B2518" t="str">
        <f t="shared" si="468"/>
        <v>루틴8</v>
      </c>
      <c r="C2518">
        <v>245</v>
      </c>
      <c r="D2518">
        <v>152</v>
      </c>
      <c r="E2518">
        <f t="shared" ca="1" si="470"/>
        <v>28337</v>
      </c>
      <c r="F2518">
        <f ca="1">(60+SUMIF(OFFSET(N2518,-$C2518+1,0,$C2518),"EN",OFFSET(O2518,-$C2518+1,0,$C2518)))*SummonTypeTable!$Q$2</f>
        <v>8950</v>
      </c>
      <c r="G2518" t="str">
        <f ca="1">IF(C2518=1,60*SummonTypeTable!$Q$2-OFFSET(F2518,0,-1),
IF(F2518&lt;&gt;OFFSET(F2518,-1,0),OFFSET(F2518,-1,0)-OFFSET(F2518,0,-1),""))</f>
        <v/>
      </c>
      <c r="H2518" t="str">
        <f ca="1">IF(C2518=1,60*SummonTypeTable!$Q$2/OFFSET(F2518,0,-1),
IF(F2518&lt;&gt;OFFSET(F2518,-1,0),OFFSET(F2518,-1,0)/OFFSET(F2518,0,-1),""))</f>
        <v/>
      </c>
      <c r="I2518">
        <f ca="1">(60+SUMIF(OFFSET(N2518,-$C2518+1,0,$C2518),"EN",OFFSET(O2518,-$C2518+1,0,$C2518))+SUMIF(OFFSET(S2518,-$C2518+1,0,$C2518),"EN",OFFSET(T2518,-$C2518+1,0,$C2518)))*SummonTypeTable!$Q$2</f>
        <v>8950</v>
      </c>
      <c r="J2518" t="str">
        <f ca="1">IF(C2518=1,60*SummonTypeTable!$Q$2-OFFSET(I2518,0,-4),
IF(I2518&lt;&gt;OFFSET(I2518,-1,0),OFFSET(I2518,-1,0)-OFFSET(I2518,0,-4),""))</f>
        <v/>
      </c>
      <c r="K2518" t="str">
        <f ca="1">IF(C2518=1,60*SummonTypeTable!$Q$2/OFFSET(I2518,0,-4),
IF(I2518&lt;&gt;OFFSET(I2518,-1,0),OFFSET(I2518,-1,0)/OFFSET(I2518,0,-4),""))</f>
        <v/>
      </c>
      <c r="L2518" t="str">
        <f t="shared" ca="1" si="471"/>
        <v>cu</v>
      </c>
      <c r="M2518" t="s">
        <v>81</v>
      </c>
      <c r="N2518" t="s">
        <v>147</v>
      </c>
      <c r="O2518">
        <v>12400</v>
      </c>
      <c r="P2518" t="str">
        <f t="shared" si="461"/>
        <v/>
      </c>
      <c r="Q2518" t="str">
        <f t="shared" ca="1" si="469"/>
        <v>cu</v>
      </c>
      <c r="R2518" t="s">
        <v>81</v>
      </c>
      <c r="S2518" t="s">
        <v>147</v>
      </c>
      <c r="T2518">
        <v>6200</v>
      </c>
      <c r="U2518" t="str">
        <f t="shared" ca="1" si="472"/>
        <v>cu</v>
      </c>
      <c r="V2518" t="str">
        <f t="shared" si="462"/>
        <v>GO</v>
      </c>
      <c r="W2518">
        <f t="shared" si="463"/>
        <v>12400</v>
      </c>
      <c r="X2518" t="str">
        <f t="shared" ca="1" si="464"/>
        <v>cu</v>
      </c>
      <c r="Y2518" t="str">
        <f t="shared" si="465"/>
        <v>GO</v>
      </c>
      <c r="Z2518">
        <f t="shared" si="466"/>
        <v>6200</v>
      </c>
    </row>
    <row r="2519" spans="1:26">
      <c r="A2519" t="str">
        <f t="shared" si="467"/>
        <v>rt8</v>
      </c>
      <c r="B2519" t="str">
        <f t="shared" si="468"/>
        <v>루틴8</v>
      </c>
      <c r="C2519">
        <v>246</v>
      </c>
      <c r="D2519">
        <v>495</v>
      </c>
      <c r="E2519">
        <f t="shared" ca="1" si="470"/>
        <v>28832</v>
      </c>
      <c r="F2519">
        <f ca="1">(60+SUMIF(OFFSET(N2519,-$C2519+1,0,$C2519),"EN",OFFSET(O2519,-$C2519+1,0,$C2519)))*SummonTypeTable!$Q$2</f>
        <v>9373.3333333333321</v>
      </c>
      <c r="G2519">
        <f ca="1">IF(C2519=1,60*SummonTypeTable!$Q$2-OFFSET(F2519,0,-1),
IF(F2519&lt;&gt;OFFSET(F2519,-1,0),OFFSET(F2519,-1,0)-OFFSET(F2519,0,-1),""))</f>
        <v>-19882</v>
      </c>
      <c r="H2519">
        <f ca="1">IF(C2519=1,60*SummonTypeTable!$Q$2/OFFSET(F2519,0,-1),
IF(F2519&lt;&gt;OFFSET(F2519,-1,0),OFFSET(F2519,-1,0)/OFFSET(F2519,0,-1),""))</f>
        <v>0.31041897891231962</v>
      </c>
      <c r="I2519">
        <f ca="1">(60+SUMIF(OFFSET(N2519,-$C2519+1,0,$C2519),"EN",OFFSET(O2519,-$C2519+1,0,$C2519))+SUMIF(OFFSET(S2519,-$C2519+1,0,$C2519),"EN",OFFSET(T2519,-$C2519+1,0,$C2519)))*SummonTypeTable!$Q$2</f>
        <v>9373.3333333333321</v>
      </c>
      <c r="J2519">
        <f ca="1">IF(C2519=1,60*SummonTypeTable!$Q$2-OFFSET(I2519,0,-4),
IF(I2519&lt;&gt;OFFSET(I2519,-1,0),OFFSET(I2519,-1,0)-OFFSET(I2519,0,-4),""))</f>
        <v>-19882</v>
      </c>
      <c r="K2519">
        <f ca="1">IF(C2519=1,60*SummonTypeTable!$Q$2/OFFSET(I2519,0,-4),
IF(I2519&lt;&gt;OFFSET(I2519,-1,0),OFFSET(I2519,-1,0)/OFFSET(I2519,0,-4),""))</f>
        <v>0.31041897891231962</v>
      </c>
      <c r="L2519" t="str">
        <f t="shared" ca="1" si="471"/>
        <v>cu</v>
      </c>
      <c r="M2519" t="s">
        <v>81</v>
      </c>
      <c r="N2519" t="s">
        <v>146</v>
      </c>
      <c r="O2519">
        <v>635</v>
      </c>
      <c r="P2519" t="str">
        <f t="shared" si="461"/>
        <v>에너지너무많음</v>
      </c>
      <c r="Q2519" t="str">
        <f t="shared" ca="1" si="469"/>
        <v>cu</v>
      </c>
      <c r="R2519" t="s">
        <v>81</v>
      </c>
      <c r="S2519" t="s">
        <v>147</v>
      </c>
      <c r="T2519">
        <v>6225</v>
      </c>
      <c r="U2519" t="str">
        <f t="shared" ca="1" si="472"/>
        <v>cu</v>
      </c>
      <c r="V2519" t="str">
        <f t="shared" si="462"/>
        <v>EN</v>
      </c>
      <c r="W2519">
        <f t="shared" si="463"/>
        <v>635</v>
      </c>
      <c r="X2519" t="str">
        <f t="shared" ca="1" si="464"/>
        <v>cu</v>
      </c>
      <c r="Y2519" t="str">
        <f t="shared" si="465"/>
        <v>GO</v>
      </c>
      <c r="Z2519">
        <f t="shared" si="466"/>
        <v>6225</v>
      </c>
    </row>
    <row r="2520" spans="1:26">
      <c r="A2520" t="str">
        <f t="shared" si="467"/>
        <v>rt8</v>
      </c>
      <c r="B2520" t="str">
        <f t="shared" si="468"/>
        <v>루틴8</v>
      </c>
      <c r="C2520">
        <v>247</v>
      </c>
      <c r="D2520">
        <v>111</v>
      </c>
      <c r="E2520">
        <f t="shared" ca="1" si="470"/>
        <v>28943</v>
      </c>
      <c r="F2520">
        <f ca="1">(60+SUMIF(OFFSET(N2520,-$C2520+1,0,$C2520),"EN",OFFSET(O2520,-$C2520+1,0,$C2520)))*SummonTypeTable!$Q$2</f>
        <v>9373.3333333333321</v>
      </c>
      <c r="G2520" t="str">
        <f ca="1">IF(C2520=1,60*SummonTypeTable!$Q$2-OFFSET(F2520,0,-1),
IF(F2520&lt;&gt;OFFSET(F2520,-1,0),OFFSET(F2520,-1,0)-OFFSET(F2520,0,-1),""))</f>
        <v/>
      </c>
      <c r="H2520" t="str">
        <f ca="1">IF(C2520=1,60*SummonTypeTable!$Q$2/OFFSET(F2520,0,-1),
IF(F2520&lt;&gt;OFFSET(F2520,-1,0),OFFSET(F2520,-1,0)/OFFSET(F2520,0,-1),""))</f>
        <v/>
      </c>
      <c r="I2520">
        <f ca="1">(60+SUMIF(OFFSET(N2520,-$C2520+1,0,$C2520),"EN",OFFSET(O2520,-$C2520+1,0,$C2520))+SUMIF(OFFSET(S2520,-$C2520+1,0,$C2520),"EN",OFFSET(T2520,-$C2520+1,0,$C2520)))*SummonTypeTable!$Q$2</f>
        <v>9373.3333333333321</v>
      </c>
      <c r="J2520" t="str">
        <f ca="1">IF(C2520=1,60*SummonTypeTable!$Q$2-OFFSET(I2520,0,-4),
IF(I2520&lt;&gt;OFFSET(I2520,-1,0),OFFSET(I2520,-1,0)-OFFSET(I2520,0,-4),""))</f>
        <v/>
      </c>
      <c r="K2520" t="str">
        <f ca="1">IF(C2520=1,60*SummonTypeTable!$Q$2/OFFSET(I2520,0,-4),
IF(I2520&lt;&gt;OFFSET(I2520,-1,0),OFFSET(I2520,-1,0)/OFFSET(I2520,0,-4),""))</f>
        <v/>
      </c>
      <c r="L2520" t="str">
        <f t="shared" ca="1" si="471"/>
        <v>it</v>
      </c>
      <c r="M2520" t="s">
        <v>139</v>
      </c>
      <c r="N2520" t="s">
        <v>158</v>
      </c>
      <c r="O2520">
        <v>1</v>
      </c>
      <c r="P2520" t="str">
        <f t="shared" si="461"/>
        <v/>
      </c>
      <c r="Q2520" t="str">
        <f t="shared" ca="1" si="469"/>
        <v>cu</v>
      </c>
      <c r="R2520" t="s">
        <v>81</v>
      </c>
      <c r="S2520" t="s">
        <v>147</v>
      </c>
      <c r="T2520">
        <v>6250</v>
      </c>
      <c r="U2520" t="str">
        <f t="shared" ca="1" si="472"/>
        <v>it</v>
      </c>
      <c r="V2520" t="str">
        <f t="shared" si="462"/>
        <v>Cash_sEquipGacha</v>
      </c>
      <c r="W2520">
        <f t="shared" si="463"/>
        <v>1</v>
      </c>
      <c r="X2520" t="str">
        <f t="shared" ca="1" si="464"/>
        <v>cu</v>
      </c>
      <c r="Y2520" t="str">
        <f t="shared" si="465"/>
        <v>GO</v>
      </c>
      <c r="Z2520">
        <f t="shared" si="466"/>
        <v>6250</v>
      </c>
    </row>
    <row r="2521" spans="1:26">
      <c r="A2521" t="str">
        <f t="shared" si="467"/>
        <v>rt8</v>
      </c>
      <c r="B2521" t="str">
        <f t="shared" si="468"/>
        <v>루틴8</v>
      </c>
      <c r="C2521">
        <v>248</v>
      </c>
      <c r="D2521">
        <v>124</v>
      </c>
      <c r="E2521">
        <f t="shared" ca="1" si="470"/>
        <v>29067</v>
      </c>
      <c r="F2521">
        <f ca="1">(60+SUMIF(OFFSET(N2521,-$C2521+1,0,$C2521),"EN",OFFSET(O2521,-$C2521+1,0,$C2521)))*SummonTypeTable!$Q$2</f>
        <v>9373.3333333333321</v>
      </c>
      <c r="G2521" t="str">
        <f ca="1">IF(C2521=1,60*SummonTypeTable!$Q$2-OFFSET(F2521,0,-1),
IF(F2521&lt;&gt;OFFSET(F2521,-1,0),OFFSET(F2521,-1,0)-OFFSET(F2521,0,-1),""))</f>
        <v/>
      </c>
      <c r="H2521" t="str">
        <f ca="1">IF(C2521=1,60*SummonTypeTable!$Q$2/OFFSET(F2521,0,-1),
IF(F2521&lt;&gt;OFFSET(F2521,-1,0),OFFSET(F2521,-1,0)/OFFSET(F2521,0,-1),""))</f>
        <v/>
      </c>
      <c r="I2521">
        <f ca="1">(60+SUMIF(OFFSET(N2521,-$C2521+1,0,$C2521),"EN",OFFSET(O2521,-$C2521+1,0,$C2521))+SUMIF(OFFSET(S2521,-$C2521+1,0,$C2521),"EN",OFFSET(T2521,-$C2521+1,0,$C2521)))*SummonTypeTable!$Q$2</f>
        <v>9373.3333333333321</v>
      </c>
      <c r="J2521" t="str">
        <f ca="1">IF(C2521=1,60*SummonTypeTable!$Q$2-OFFSET(I2521,0,-4),
IF(I2521&lt;&gt;OFFSET(I2521,-1,0),OFFSET(I2521,-1,0)-OFFSET(I2521,0,-4),""))</f>
        <v/>
      </c>
      <c r="K2521" t="str">
        <f ca="1">IF(C2521=1,60*SummonTypeTable!$Q$2/OFFSET(I2521,0,-4),
IF(I2521&lt;&gt;OFFSET(I2521,-1,0),OFFSET(I2521,-1,0)/OFFSET(I2521,0,-4),""))</f>
        <v/>
      </c>
      <c r="L2521" t="str">
        <f t="shared" ca="1" si="471"/>
        <v>cu</v>
      </c>
      <c r="M2521" t="s">
        <v>81</v>
      </c>
      <c r="N2521" t="s">
        <v>147</v>
      </c>
      <c r="O2521">
        <v>12550</v>
      </c>
      <c r="P2521" t="str">
        <f t="shared" si="461"/>
        <v/>
      </c>
      <c r="Q2521" t="str">
        <f t="shared" ca="1" si="469"/>
        <v>cu</v>
      </c>
      <c r="R2521" t="s">
        <v>81</v>
      </c>
      <c r="S2521" t="s">
        <v>147</v>
      </c>
      <c r="T2521">
        <v>6275</v>
      </c>
      <c r="U2521" t="str">
        <f t="shared" ca="1" si="472"/>
        <v>cu</v>
      </c>
      <c r="V2521" t="str">
        <f t="shared" si="462"/>
        <v>GO</v>
      </c>
      <c r="W2521">
        <f t="shared" si="463"/>
        <v>12550</v>
      </c>
      <c r="X2521" t="str">
        <f t="shared" ca="1" si="464"/>
        <v>cu</v>
      </c>
      <c r="Y2521" t="str">
        <f t="shared" si="465"/>
        <v>GO</v>
      </c>
      <c r="Z2521">
        <f t="shared" si="466"/>
        <v>6275</v>
      </c>
    </row>
    <row r="2522" spans="1:26">
      <c r="A2522" t="str">
        <f t="shared" si="467"/>
        <v>rt8</v>
      </c>
      <c r="B2522" t="str">
        <f t="shared" si="468"/>
        <v>루틴8</v>
      </c>
      <c r="C2522">
        <v>249</v>
      </c>
      <c r="D2522">
        <v>245</v>
      </c>
      <c r="E2522">
        <f t="shared" ca="1" si="470"/>
        <v>29312</v>
      </c>
      <c r="F2522">
        <f ca="1">(60+SUMIF(OFFSET(N2522,-$C2522+1,0,$C2522),"EN",OFFSET(O2522,-$C2522+1,0,$C2522)))*SummonTypeTable!$Q$2</f>
        <v>9373.3333333333321</v>
      </c>
      <c r="G2522" t="str">
        <f ca="1">IF(C2522=1,60*SummonTypeTable!$Q$2-OFFSET(F2522,0,-1),
IF(F2522&lt;&gt;OFFSET(F2522,-1,0),OFFSET(F2522,-1,0)-OFFSET(F2522,0,-1),""))</f>
        <v/>
      </c>
      <c r="H2522" t="str">
        <f ca="1">IF(C2522=1,60*SummonTypeTable!$Q$2/OFFSET(F2522,0,-1),
IF(F2522&lt;&gt;OFFSET(F2522,-1,0),OFFSET(F2522,-1,0)/OFFSET(F2522,0,-1),""))</f>
        <v/>
      </c>
      <c r="I2522">
        <f ca="1">(60+SUMIF(OFFSET(N2522,-$C2522+1,0,$C2522),"EN",OFFSET(O2522,-$C2522+1,0,$C2522))+SUMIF(OFFSET(S2522,-$C2522+1,0,$C2522),"EN",OFFSET(T2522,-$C2522+1,0,$C2522)))*SummonTypeTable!$Q$2</f>
        <v>9373.3333333333321</v>
      </c>
      <c r="J2522" t="str">
        <f ca="1">IF(C2522=1,60*SummonTypeTable!$Q$2-OFFSET(I2522,0,-4),
IF(I2522&lt;&gt;OFFSET(I2522,-1,0),OFFSET(I2522,-1,0)-OFFSET(I2522,0,-4),""))</f>
        <v/>
      </c>
      <c r="K2522" t="str">
        <f ca="1">IF(C2522=1,60*SummonTypeTable!$Q$2/OFFSET(I2522,0,-4),
IF(I2522&lt;&gt;OFFSET(I2522,-1,0),OFFSET(I2522,-1,0)/OFFSET(I2522,0,-4),""))</f>
        <v/>
      </c>
      <c r="L2522" t="str">
        <f t="shared" ca="1" si="471"/>
        <v>it</v>
      </c>
      <c r="M2522" t="s">
        <v>139</v>
      </c>
      <c r="N2522" t="s">
        <v>140</v>
      </c>
      <c r="O2522">
        <v>3</v>
      </c>
      <c r="P2522" t="str">
        <f t="shared" si="461"/>
        <v/>
      </c>
      <c r="Q2522" t="str">
        <f t="shared" ca="1" si="469"/>
        <v>cu</v>
      </c>
      <c r="R2522" t="s">
        <v>81</v>
      </c>
      <c r="S2522" t="s">
        <v>147</v>
      </c>
      <c r="T2522">
        <v>6300</v>
      </c>
      <c r="U2522" t="str">
        <f t="shared" ca="1" si="472"/>
        <v>it</v>
      </c>
      <c r="V2522" t="str">
        <f t="shared" si="462"/>
        <v>Cash_sCharacterGacha</v>
      </c>
      <c r="W2522">
        <f t="shared" si="463"/>
        <v>3</v>
      </c>
      <c r="X2522" t="str">
        <f t="shared" ca="1" si="464"/>
        <v>cu</v>
      </c>
      <c r="Y2522" t="str">
        <f t="shared" si="465"/>
        <v>GO</v>
      </c>
      <c r="Z2522">
        <f t="shared" si="466"/>
        <v>6300</v>
      </c>
    </row>
    <row r="2523" spans="1:26">
      <c r="A2523" t="str">
        <f t="shared" si="467"/>
        <v>rt8</v>
      </c>
      <c r="B2523" t="str">
        <f t="shared" si="468"/>
        <v>루틴8</v>
      </c>
      <c r="C2523">
        <v>250</v>
      </c>
      <c r="D2523">
        <v>676</v>
      </c>
      <c r="E2523">
        <f t="shared" ca="1" si="470"/>
        <v>29988</v>
      </c>
      <c r="F2523">
        <f ca="1">(60+SUMIF(OFFSET(N2523,-$C2523+1,0,$C2523),"EN",OFFSET(O2523,-$C2523+1,0,$C2523)))*SummonTypeTable!$Q$2</f>
        <v>9373.3333333333321</v>
      </c>
      <c r="G2523" t="str">
        <f ca="1">IF(C2523=1,60*SummonTypeTable!$Q$2-OFFSET(F2523,0,-1),
IF(F2523&lt;&gt;OFFSET(F2523,-1,0),OFFSET(F2523,-1,0)-OFFSET(F2523,0,-1),""))</f>
        <v/>
      </c>
      <c r="H2523" t="str">
        <f ca="1">IF(C2523=1,60*SummonTypeTable!$Q$2/OFFSET(F2523,0,-1),
IF(F2523&lt;&gt;OFFSET(F2523,-1,0),OFFSET(F2523,-1,0)/OFFSET(F2523,0,-1),""))</f>
        <v/>
      </c>
      <c r="I2523">
        <f ca="1">(60+SUMIF(OFFSET(N2523,-$C2523+1,0,$C2523),"EN",OFFSET(O2523,-$C2523+1,0,$C2523))+SUMIF(OFFSET(S2523,-$C2523+1,0,$C2523),"EN",OFFSET(T2523,-$C2523+1,0,$C2523)))*SummonTypeTable!$Q$2</f>
        <v>9373.3333333333321</v>
      </c>
      <c r="J2523" t="str">
        <f ca="1">IF(C2523=1,60*SummonTypeTable!$Q$2-OFFSET(I2523,0,-4),
IF(I2523&lt;&gt;OFFSET(I2523,-1,0),OFFSET(I2523,-1,0)-OFFSET(I2523,0,-4),""))</f>
        <v/>
      </c>
      <c r="K2523" t="str">
        <f ca="1">IF(C2523=1,60*SummonTypeTable!$Q$2/OFFSET(I2523,0,-4),
IF(I2523&lt;&gt;OFFSET(I2523,-1,0),OFFSET(I2523,-1,0)/OFFSET(I2523,0,-4),""))</f>
        <v/>
      </c>
      <c r="L2523" t="str">
        <f t="shared" ca="1" si="471"/>
        <v>cu</v>
      </c>
      <c r="M2523" t="s">
        <v>81</v>
      </c>
      <c r="N2523" t="s">
        <v>153</v>
      </c>
      <c r="O2523">
        <v>42</v>
      </c>
      <c r="P2523" t="str">
        <f t="shared" si="461"/>
        <v/>
      </c>
      <c r="Q2523" t="str">
        <f t="shared" ca="1" si="469"/>
        <v>cu</v>
      </c>
      <c r="R2523" t="s">
        <v>81</v>
      </c>
      <c r="S2523" t="s">
        <v>153</v>
      </c>
      <c r="T2523">
        <v>14</v>
      </c>
      <c r="U2523" t="str">
        <f t="shared" ca="1" si="472"/>
        <v>cu</v>
      </c>
      <c r="V2523" t="str">
        <f t="shared" si="462"/>
        <v>DI</v>
      </c>
      <c r="W2523">
        <f t="shared" si="463"/>
        <v>42</v>
      </c>
      <c r="X2523" t="str">
        <f t="shared" ca="1" si="464"/>
        <v>cu</v>
      </c>
      <c r="Y2523" t="str">
        <f t="shared" si="465"/>
        <v>DI</v>
      </c>
      <c r="Z2523">
        <f t="shared" si="466"/>
        <v>14</v>
      </c>
    </row>
    <row r="2524" spans="1:26">
      <c r="A2524" t="str">
        <f t="shared" si="467"/>
        <v>rt8</v>
      </c>
      <c r="B2524" t="str">
        <f t="shared" si="468"/>
        <v>루틴8</v>
      </c>
      <c r="C2524">
        <v>251</v>
      </c>
      <c r="D2524">
        <v>165</v>
      </c>
      <c r="E2524">
        <f t="shared" ca="1" si="470"/>
        <v>30153</v>
      </c>
      <c r="F2524">
        <f ca="1">(60+SUMIF(OFFSET(N2524,-$C2524+1,0,$C2524),"EN",OFFSET(O2524,-$C2524+1,0,$C2524)))*SummonTypeTable!$Q$2</f>
        <v>9373.3333333333321</v>
      </c>
      <c r="G2524" t="str">
        <f ca="1">IF(C2524=1,60*SummonTypeTable!$Q$2-OFFSET(F2524,0,-1),
IF(F2524&lt;&gt;OFFSET(F2524,-1,0),OFFSET(F2524,-1,0)-OFFSET(F2524,0,-1),""))</f>
        <v/>
      </c>
      <c r="H2524" t="str">
        <f ca="1">IF(C2524=1,60*SummonTypeTable!$Q$2/OFFSET(F2524,0,-1),
IF(F2524&lt;&gt;OFFSET(F2524,-1,0),OFFSET(F2524,-1,0)/OFFSET(F2524,0,-1),""))</f>
        <v/>
      </c>
      <c r="I2524">
        <f ca="1">(60+SUMIF(OFFSET(N2524,-$C2524+1,0,$C2524),"EN",OFFSET(O2524,-$C2524+1,0,$C2524))+SUMIF(OFFSET(S2524,-$C2524+1,0,$C2524),"EN",OFFSET(T2524,-$C2524+1,0,$C2524)))*SummonTypeTable!$Q$2</f>
        <v>9373.3333333333321</v>
      </c>
      <c r="J2524" t="str">
        <f ca="1">IF(C2524=1,60*SummonTypeTable!$Q$2-OFFSET(I2524,0,-4),
IF(I2524&lt;&gt;OFFSET(I2524,-1,0),OFFSET(I2524,-1,0)-OFFSET(I2524,0,-4),""))</f>
        <v/>
      </c>
      <c r="K2524" t="str">
        <f ca="1">IF(C2524=1,60*SummonTypeTable!$Q$2/OFFSET(I2524,0,-4),
IF(I2524&lt;&gt;OFFSET(I2524,-1,0),OFFSET(I2524,-1,0)/OFFSET(I2524,0,-4),""))</f>
        <v/>
      </c>
      <c r="L2524" t="str">
        <f t="shared" ca="1" si="471"/>
        <v>cu</v>
      </c>
      <c r="M2524" t="s">
        <v>81</v>
      </c>
      <c r="N2524" t="s">
        <v>147</v>
      </c>
      <c r="O2524">
        <v>12700</v>
      </c>
      <c r="P2524" t="str">
        <f t="shared" si="461"/>
        <v/>
      </c>
      <c r="Q2524" t="str">
        <f t="shared" ca="1" si="469"/>
        <v>cu</v>
      </c>
      <c r="R2524" t="s">
        <v>81</v>
      </c>
      <c r="S2524" t="s">
        <v>147</v>
      </c>
      <c r="T2524">
        <v>6350</v>
      </c>
      <c r="U2524" t="str">
        <f t="shared" ca="1" si="472"/>
        <v>cu</v>
      </c>
      <c r="V2524" t="str">
        <f t="shared" si="462"/>
        <v>GO</v>
      </c>
      <c r="W2524">
        <f t="shared" si="463"/>
        <v>12700</v>
      </c>
      <c r="X2524" t="str">
        <f t="shared" ca="1" si="464"/>
        <v>cu</v>
      </c>
      <c r="Y2524" t="str">
        <f t="shared" si="465"/>
        <v>GO</v>
      </c>
      <c r="Z2524">
        <f t="shared" si="466"/>
        <v>6350</v>
      </c>
    </row>
    <row r="2525" spans="1:26">
      <c r="A2525" t="str">
        <f t="shared" si="467"/>
        <v>rt8</v>
      </c>
      <c r="B2525" t="str">
        <f t="shared" si="468"/>
        <v>루틴8</v>
      </c>
      <c r="C2525">
        <v>252</v>
      </c>
      <c r="D2525">
        <v>235</v>
      </c>
      <c r="E2525">
        <f t="shared" ca="1" si="470"/>
        <v>30388</v>
      </c>
      <c r="F2525">
        <f ca="1">(60+SUMIF(OFFSET(N2525,-$C2525+1,0,$C2525),"EN",OFFSET(O2525,-$C2525+1,0,$C2525)))*SummonTypeTable!$Q$2</f>
        <v>9373.3333333333321</v>
      </c>
      <c r="G2525" t="str">
        <f ca="1">IF(C2525=1,60*SummonTypeTable!$Q$2-OFFSET(F2525,0,-1),
IF(F2525&lt;&gt;OFFSET(F2525,-1,0),OFFSET(F2525,-1,0)-OFFSET(F2525,0,-1),""))</f>
        <v/>
      </c>
      <c r="H2525" t="str">
        <f ca="1">IF(C2525=1,60*SummonTypeTable!$Q$2/OFFSET(F2525,0,-1),
IF(F2525&lt;&gt;OFFSET(F2525,-1,0),OFFSET(F2525,-1,0)/OFFSET(F2525,0,-1),""))</f>
        <v/>
      </c>
      <c r="I2525">
        <f ca="1">(60+SUMIF(OFFSET(N2525,-$C2525+1,0,$C2525),"EN",OFFSET(O2525,-$C2525+1,0,$C2525))+SUMIF(OFFSET(S2525,-$C2525+1,0,$C2525),"EN",OFFSET(T2525,-$C2525+1,0,$C2525)))*SummonTypeTable!$Q$2</f>
        <v>9373.3333333333321</v>
      </c>
      <c r="J2525" t="str">
        <f ca="1">IF(C2525=1,60*SummonTypeTable!$Q$2-OFFSET(I2525,0,-4),
IF(I2525&lt;&gt;OFFSET(I2525,-1,0),OFFSET(I2525,-1,0)-OFFSET(I2525,0,-4),""))</f>
        <v/>
      </c>
      <c r="K2525" t="str">
        <f ca="1">IF(C2525=1,60*SummonTypeTable!$Q$2/OFFSET(I2525,0,-4),
IF(I2525&lt;&gt;OFFSET(I2525,-1,0),OFFSET(I2525,-1,0)/OFFSET(I2525,0,-4),""))</f>
        <v/>
      </c>
      <c r="L2525" t="str">
        <f t="shared" ca="1" si="471"/>
        <v>cu</v>
      </c>
      <c r="M2525" t="s">
        <v>81</v>
      </c>
      <c r="N2525" t="s">
        <v>147</v>
      </c>
      <c r="O2525">
        <v>12750</v>
      </c>
      <c r="P2525" t="str">
        <f t="shared" si="461"/>
        <v/>
      </c>
      <c r="Q2525" t="str">
        <f t="shared" ca="1" si="469"/>
        <v>cu</v>
      </c>
      <c r="R2525" t="s">
        <v>81</v>
      </c>
      <c r="S2525" t="s">
        <v>147</v>
      </c>
      <c r="T2525">
        <v>6375</v>
      </c>
      <c r="U2525" t="str">
        <f t="shared" ca="1" si="472"/>
        <v>cu</v>
      </c>
      <c r="V2525" t="str">
        <f t="shared" si="462"/>
        <v>GO</v>
      </c>
      <c r="W2525">
        <f t="shared" si="463"/>
        <v>12750</v>
      </c>
      <c r="X2525" t="str">
        <f t="shared" ca="1" si="464"/>
        <v>cu</v>
      </c>
      <c r="Y2525" t="str">
        <f t="shared" si="465"/>
        <v>GO</v>
      </c>
      <c r="Z2525">
        <f t="shared" si="466"/>
        <v>6375</v>
      </c>
    </row>
    <row r="2526" spans="1:26">
      <c r="A2526" t="str">
        <f t="shared" si="467"/>
        <v>rt8</v>
      </c>
      <c r="B2526" t="str">
        <f t="shared" si="468"/>
        <v>루틴8</v>
      </c>
      <c r="C2526">
        <v>253</v>
      </c>
      <c r="D2526">
        <v>788</v>
      </c>
      <c r="E2526">
        <f t="shared" ca="1" si="470"/>
        <v>31176</v>
      </c>
      <c r="F2526">
        <f ca="1">(60+SUMIF(OFFSET(N2526,-$C2526+1,0,$C2526),"EN",OFFSET(O2526,-$C2526+1,0,$C2526)))*SummonTypeTable!$Q$2</f>
        <v>9773.3333333333321</v>
      </c>
      <c r="G2526">
        <f ca="1">IF(C2526=1,60*SummonTypeTable!$Q$2-OFFSET(F2526,0,-1),
IF(F2526&lt;&gt;OFFSET(F2526,-1,0),OFFSET(F2526,-1,0)-OFFSET(F2526,0,-1),""))</f>
        <v>-21802.666666666668</v>
      </c>
      <c r="H2526">
        <f ca="1">IF(C2526=1,60*SummonTypeTable!$Q$2/OFFSET(F2526,0,-1),
IF(F2526&lt;&gt;OFFSET(F2526,-1,0),OFFSET(F2526,-1,0)/OFFSET(F2526,0,-1),""))</f>
        <v>0.30065862629373019</v>
      </c>
      <c r="I2526">
        <f ca="1">(60+SUMIF(OFFSET(N2526,-$C2526+1,0,$C2526),"EN",OFFSET(O2526,-$C2526+1,0,$C2526))+SUMIF(OFFSET(S2526,-$C2526+1,0,$C2526),"EN",OFFSET(T2526,-$C2526+1,0,$C2526)))*SummonTypeTable!$Q$2</f>
        <v>9773.3333333333321</v>
      </c>
      <c r="J2526">
        <f ca="1">IF(C2526=1,60*SummonTypeTable!$Q$2-OFFSET(I2526,0,-4),
IF(I2526&lt;&gt;OFFSET(I2526,-1,0),OFFSET(I2526,-1,0)-OFFSET(I2526,0,-4),""))</f>
        <v>-21802.666666666668</v>
      </c>
      <c r="K2526">
        <f ca="1">IF(C2526=1,60*SummonTypeTable!$Q$2/OFFSET(I2526,0,-4),
IF(I2526&lt;&gt;OFFSET(I2526,-1,0),OFFSET(I2526,-1,0)/OFFSET(I2526,0,-4),""))</f>
        <v>0.30065862629373019</v>
      </c>
      <c r="L2526" t="str">
        <f t="shared" ca="1" si="471"/>
        <v>cu</v>
      </c>
      <c r="M2526" t="s">
        <v>81</v>
      </c>
      <c r="N2526" t="s">
        <v>146</v>
      </c>
      <c r="O2526">
        <v>600</v>
      </c>
      <c r="P2526" t="str">
        <f t="shared" si="461"/>
        <v>에너지너무많음</v>
      </c>
      <c r="Q2526" t="str">
        <f t="shared" ca="1" si="469"/>
        <v>cu</v>
      </c>
      <c r="R2526" t="s">
        <v>81</v>
      </c>
      <c r="S2526" t="s">
        <v>147</v>
      </c>
      <c r="T2526">
        <v>6400</v>
      </c>
      <c r="U2526" t="str">
        <f t="shared" ca="1" si="472"/>
        <v>cu</v>
      </c>
      <c r="V2526" t="str">
        <f t="shared" si="462"/>
        <v>EN</v>
      </c>
      <c r="W2526">
        <f t="shared" si="463"/>
        <v>600</v>
      </c>
      <c r="X2526" t="str">
        <f t="shared" ca="1" si="464"/>
        <v>cu</v>
      </c>
      <c r="Y2526" t="str">
        <f t="shared" si="465"/>
        <v>GO</v>
      </c>
      <c r="Z2526">
        <f t="shared" si="466"/>
        <v>6400</v>
      </c>
    </row>
    <row r="2527" spans="1:26">
      <c r="A2527" t="str">
        <f t="shared" si="467"/>
        <v>rt8</v>
      </c>
      <c r="B2527" t="str">
        <f t="shared" si="468"/>
        <v>루틴8</v>
      </c>
      <c r="C2527">
        <v>254</v>
      </c>
      <c r="D2527">
        <v>112</v>
      </c>
      <c r="E2527">
        <f t="shared" ca="1" si="470"/>
        <v>31288</v>
      </c>
      <c r="F2527">
        <f ca="1">(60+SUMIF(OFFSET(N2527,-$C2527+1,0,$C2527),"EN",OFFSET(O2527,-$C2527+1,0,$C2527)))*SummonTypeTable!$Q$2</f>
        <v>9773.3333333333321</v>
      </c>
      <c r="G2527" t="str">
        <f ca="1">IF(C2527=1,60*SummonTypeTable!$Q$2-OFFSET(F2527,0,-1),
IF(F2527&lt;&gt;OFFSET(F2527,-1,0),OFFSET(F2527,-1,0)-OFFSET(F2527,0,-1),""))</f>
        <v/>
      </c>
      <c r="H2527" t="str">
        <f ca="1">IF(C2527=1,60*SummonTypeTable!$Q$2/OFFSET(F2527,0,-1),
IF(F2527&lt;&gt;OFFSET(F2527,-1,0),OFFSET(F2527,-1,0)/OFFSET(F2527,0,-1),""))</f>
        <v/>
      </c>
      <c r="I2527">
        <f ca="1">(60+SUMIF(OFFSET(N2527,-$C2527+1,0,$C2527),"EN",OFFSET(O2527,-$C2527+1,0,$C2527))+SUMIF(OFFSET(S2527,-$C2527+1,0,$C2527),"EN",OFFSET(T2527,-$C2527+1,0,$C2527)))*SummonTypeTable!$Q$2</f>
        <v>9773.3333333333321</v>
      </c>
      <c r="J2527" t="str">
        <f ca="1">IF(C2527=1,60*SummonTypeTable!$Q$2-OFFSET(I2527,0,-4),
IF(I2527&lt;&gt;OFFSET(I2527,-1,0),OFFSET(I2527,-1,0)-OFFSET(I2527,0,-4),""))</f>
        <v/>
      </c>
      <c r="K2527" t="str">
        <f ca="1">IF(C2527=1,60*SummonTypeTable!$Q$2/OFFSET(I2527,0,-4),
IF(I2527&lt;&gt;OFFSET(I2527,-1,0),OFFSET(I2527,-1,0)/OFFSET(I2527,0,-4),""))</f>
        <v/>
      </c>
      <c r="L2527" t="str">
        <f t="shared" ca="1" si="471"/>
        <v>it</v>
      </c>
      <c r="M2527" t="s">
        <v>139</v>
      </c>
      <c r="N2527" t="s">
        <v>138</v>
      </c>
      <c r="O2527">
        <v>10</v>
      </c>
      <c r="P2527" t="str">
        <f t="shared" si="461"/>
        <v/>
      </c>
      <c r="Q2527" t="str">
        <f t="shared" ca="1" si="469"/>
        <v>cu</v>
      </c>
      <c r="R2527" t="s">
        <v>81</v>
      </c>
      <c r="S2527" t="s">
        <v>147</v>
      </c>
      <c r="T2527">
        <v>6425</v>
      </c>
      <c r="U2527" t="str">
        <f t="shared" ca="1" si="472"/>
        <v>it</v>
      </c>
      <c r="V2527" t="str">
        <f t="shared" si="462"/>
        <v>Cash_sSpellGacha</v>
      </c>
      <c r="W2527">
        <f t="shared" si="463"/>
        <v>10</v>
      </c>
      <c r="X2527" t="str">
        <f t="shared" ca="1" si="464"/>
        <v>cu</v>
      </c>
      <c r="Y2527" t="str">
        <f t="shared" si="465"/>
        <v>GO</v>
      </c>
      <c r="Z2527">
        <f t="shared" si="466"/>
        <v>6425</v>
      </c>
    </row>
    <row r="2528" spans="1:26">
      <c r="A2528" t="str">
        <f t="shared" si="467"/>
        <v>rt8</v>
      </c>
      <c r="B2528" t="str">
        <f t="shared" si="468"/>
        <v>루틴8</v>
      </c>
      <c r="C2528">
        <v>255</v>
      </c>
      <c r="D2528">
        <v>323</v>
      </c>
      <c r="E2528">
        <f t="shared" ca="1" si="470"/>
        <v>31611</v>
      </c>
      <c r="F2528">
        <f ca="1">(60+SUMIF(OFFSET(N2528,-$C2528+1,0,$C2528),"EN",OFFSET(O2528,-$C2528+1,0,$C2528)))*SummonTypeTable!$Q$2</f>
        <v>9773.3333333333321</v>
      </c>
      <c r="G2528" t="str">
        <f ca="1">IF(C2528=1,60*SummonTypeTable!$Q$2-OFFSET(F2528,0,-1),
IF(F2528&lt;&gt;OFFSET(F2528,-1,0),OFFSET(F2528,-1,0)-OFFSET(F2528,0,-1),""))</f>
        <v/>
      </c>
      <c r="H2528" t="str">
        <f ca="1">IF(C2528=1,60*SummonTypeTable!$Q$2/OFFSET(F2528,0,-1),
IF(F2528&lt;&gt;OFFSET(F2528,-1,0),OFFSET(F2528,-1,0)/OFFSET(F2528,0,-1),""))</f>
        <v/>
      </c>
      <c r="I2528">
        <f ca="1">(60+SUMIF(OFFSET(N2528,-$C2528+1,0,$C2528),"EN",OFFSET(O2528,-$C2528+1,0,$C2528))+SUMIF(OFFSET(S2528,-$C2528+1,0,$C2528),"EN",OFFSET(T2528,-$C2528+1,0,$C2528)))*SummonTypeTable!$Q$2</f>
        <v>9773.3333333333321</v>
      </c>
      <c r="J2528" t="str">
        <f ca="1">IF(C2528=1,60*SummonTypeTable!$Q$2-OFFSET(I2528,0,-4),
IF(I2528&lt;&gt;OFFSET(I2528,-1,0),OFFSET(I2528,-1,0)-OFFSET(I2528,0,-4),""))</f>
        <v/>
      </c>
      <c r="K2528" t="str">
        <f ca="1">IF(C2528=1,60*SummonTypeTable!$Q$2/OFFSET(I2528,0,-4),
IF(I2528&lt;&gt;OFFSET(I2528,-1,0),OFFSET(I2528,-1,0)/OFFSET(I2528,0,-4),""))</f>
        <v/>
      </c>
      <c r="L2528" t="str">
        <f t="shared" ca="1" si="471"/>
        <v>it</v>
      </c>
      <c r="M2528" t="s">
        <v>139</v>
      </c>
      <c r="N2528" t="s">
        <v>158</v>
      </c>
      <c r="O2528">
        <v>10</v>
      </c>
      <c r="P2528" t="str">
        <f t="shared" si="461"/>
        <v/>
      </c>
      <c r="Q2528" t="str">
        <f t="shared" ca="1" si="469"/>
        <v>cu</v>
      </c>
      <c r="R2528" t="s">
        <v>81</v>
      </c>
      <c r="S2528" t="s">
        <v>147</v>
      </c>
      <c r="T2528">
        <v>6450</v>
      </c>
      <c r="U2528" t="str">
        <f t="shared" ca="1" si="472"/>
        <v>it</v>
      </c>
      <c r="V2528" t="str">
        <f t="shared" si="462"/>
        <v>Cash_sEquipGacha</v>
      </c>
      <c r="W2528">
        <f t="shared" si="463"/>
        <v>10</v>
      </c>
      <c r="X2528" t="str">
        <f t="shared" ca="1" si="464"/>
        <v>cu</v>
      </c>
      <c r="Y2528" t="str">
        <f t="shared" si="465"/>
        <v>GO</v>
      </c>
      <c r="Z2528">
        <f t="shared" si="466"/>
        <v>6450</v>
      </c>
    </row>
    <row r="2529" spans="1:26">
      <c r="A2529" t="str">
        <f t="shared" si="467"/>
        <v>rt8</v>
      </c>
      <c r="B2529" t="str">
        <f t="shared" si="468"/>
        <v>루틴8</v>
      </c>
      <c r="C2529">
        <v>256</v>
      </c>
      <c r="D2529">
        <v>785</v>
      </c>
      <c r="E2529">
        <f t="shared" ca="1" si="470"/>
        <v>32396</v>
      </c>
      <c r="F2529">
        <f ca="1">(60+SUMIF(OFFSET(N2529,-$C2529+1,0,$C2529),"EN",OFFSET(O2529,-$C2529+1,0,$C2529)))*SummonTypeTable!$Q$2</f>
        <v>10200</v>
      </c>
      <c r="G2529">
        <f ca="1">IF(C2529=1,60*SummonTypeTable!$Q$2-OFFSET(F2529,0,-1),
IF(F2529&lt;&gt;OFFSET(F2529,-1,0),OFFSET(F2529,-1,0)-OFFSET(F2529,0,-1),""))</f>
        <v>-22622.666666666668</v>
      </c>
      <c r="H2529">
        <f ca="1">IF(C2529=1,60*SummonTypeTable!$Q$2/OFFSET(F2529,0,-1),
IF(F2529&lt;&gt;OFFSET(F2529,-1,0),OFFSET(F2529,-1,0)/OFFSET(F2529,0,-1),""))</f>
        <v>0.30168333539120051</v>
      </c>
      <c r="I2529">
        <f ca="1">(60+SUMIF(OFFSET(N2529,-$C2529+1,0,$C2529),"EN",OFFSET(O2529,-$C2529+1,0,$C2529))+SUMIF(OFFSET(S2529,-$C2529+1,0,$C2529),"EN",OFFSET(T2529,-$C2529+1,0,$C2529)))*SummonTypeTable!$Q$2</f>
        <v>10200</v>
      </c>
      <c r="J2529">
        <f ca="1">IF(C2529=1,60*SummonTypeTable!$Q$2-OFFSET(I2529,0,-4),
IF(I2529&lt;&gt;OFFSET(I2529,-1,0),OFFSET(I2529,-1,0)-OFFSET(I2529,0,-4),""))</f>
        <v>-22622.666666666668</v>
      </c>
      <c r="K2529">
        <f ca="1">IF(C2529=1,60*SummonTypeTable!$Q$2/OFFSET(I2529,0,-4),
IF(I2529&lt;&gt;OFFSET(I2529,-1,0),OFFSET(I2529,-1,0)/OFFSET(I2529,0,-4),""))</f>
        <v>0.30168333539120051</v>
      </c>
      <c r="L2529" t="str">
        <f t="shared" ca="1" si="471"/>
        <v>cu</v>
      </c>
      <c r="M2529" t="s">
        <v>81</v>
      </c>
      <c r="N2529" t="s">
        <v>146</v>
      </c>
      <c r="O2529">
        <v>640</v>
      </c>
      <c r="P2529" t="str">
        <f t="shared" ref="P2529:P2592" si="473">IF(M2529="장비1상자",
  IF(OR(N2529&gt;3,O2529&gt;5),"장비이상",""),
IF(N2529="GO",
  IF(O2529&lt;100,"골드이상",""),
IF(N2529="EN",
  IF(O2529&gt;29,"에너지너무많음",
  IF(O2529&gt;9,"에너지다소많음","")),"")))</f>
        <v>에너지너무많음</v>
      </c>
      <c r="Q2529" t="str">
        <f t="shared" ca="1" si="469"/>
        <v>cu</v>
      </c>
      <c r="R2529" t="s">
        <v>81</v>
      </c>
      <c r="S2529" t="s">
        <v>147</v>
      </c>
      <c r="T2529">
        <v>6475</v>
      </c>
      <c r="U2529" t="str">
        <f t="shared" ca="1" si="472"/>
        <v>cu</v>
      </c>
      <c r="V2529" t="str">
        <f t="shared" ref="V2529:V2592" si="474">IF(LEN(N2529)=0,"",N2529)</f>
        <v>EN</v>
      </c>
      <c r="W2529">
        <f t="shared" ref="W2529:W2592" si="475">IF(LEN(O2529)=0,"",O2529)</f>
        <v>640</v>
      </c>
      <c r="X2529" t="str">
        <f t="shared" ref="X2529:X2592" ca="1" si="476">IF(LEN(Q2529)=0,"",Q2529)</f>
        <v>cu</v>
      </c>
      <c r="Y2529" t="str">
        <f t="shared" ref="Y2529:Y2592" si="477">IF(LEN(S2529)=0,"",S2529)</f>
        <v>GO</v>
      </c>
      <c r="Z2529">
        <f t="shared" ref="Z2529:Z2592" si="478">IF(LEN(T2529)=0,"",T2529)</f>
        <v>6475</v>
      </c>
    </row>
    <row r="2530" spans="1:26">
      <c r="A2530" t="str">
        <f t="shared" si="467"/>
        <v>rt8</v>
      </c>
      <c r="B2530" t="str">
        <f t="shared" si="468"/>
        <v>루틴8</v>
      </c>
      <c r="C2530">
        <v>257</v>
      </c>
      <c r="D2530">
        <v>194</v>
      </c>
      <c r="E2530">
        <f t="shared" ca="1" si="470"/>
        <v>32590</v>
      </c>
      <c r="F2530">
        <f ca="1">(60+SUMIF(OFFSET(N2530,-$C2530+1,0,$C2530),"EN",OFFSET(O2530,-$C2530+1,0,$C2530)))*SummonTypeTable!$Q$2</f>
        <v>10200</v>
      </c>
      <c r="G2530" t="str">
        <f ca="1">IF(C2530=1,60*SummonTypeTable!$Q$2-OFFSET(F2530,0,-1),
IF(F2530&lt;&gt;OFFSET(F2530,-1,0),OFFSET(F2530,-1,0)-OFFSET(F2530,0,-1),""))</f>
        <v/>
      </c>
      <c r="H2530" t="str">
        <f ca="1">IF(C2530=1,60*SummonTypeTable!$Q$2/OFFSET(F2530,0,-1),
IF(F2530&lt;&gt;OFFSET(F2530,-1,0),OFFSET(F2530,-1,0)/OFFSET(F2530,0,-1),""))</f>
        <v/>
      </c>
      <c r="I2530">
        <f ca="1">(60+SUMIF(OFFSET(N2530,-$C2530+1,0,$C2530),"EN",OFFSET(O2530,-$C2530+1,0,$C2530))+SUMIF(OFFSET(S2530,-$C2530+1,0,$C2530),"EN",OFFSET(T2530,-$C2530+1,0,$C2530)))*SummonTypeTable!$Q$2</f>
        <v>10200</v>
      </c>
      <c r="J2530" t="str">
        <f ca="1">IF(C2530=1,60*SummonTypeTable!$Q$2-OFFSET(I2530,0,-4),
IF(I2530&lt;&gt;OFFSET(I2530,-1,0),OFFSET(I2530,-1,0)-OFFSET(I2530,0,-4),""))</f>
        <v/>
      </c>
      <c r="K2530" t="str">
        <f ca="1">IF(C2530=1,60*SummonTypeTable!$Q$2/OFFSET(I2530,0,-4),
IF(I2530&lt;&gt;OFFSET(I2530,-1,0),OFFSET(I2530,-1,0)/OFFSET(I2530,0,-4),""))</f>
        <v/>
      </c>
      <c r="L2530" t="str">
        <f t="shared" ca="1" si="471"/>
        <v>cu</v>
      </c>
      <c r="M2530" t="s">
        <v>81</v>
      </c>
      <c r="N2530" t="s">
        <v>147</v>
      </c>
      <c r="O2530">
        <v>13000</v>
      </c>
      <c r="P2530" t="str">
        <f t="shared" si="473"/>
        <v/>
      </c>
      <c r="Q2530" t="str">
        <f t="shared" ca="1" si="469"/>
        <v>cu</v>
      </c>
      <c r="R2530" t="s">
        <v>81</v>
      </c>
      <c r="S2530" t="s">
        <v>147</v>
      </c>
      <c r="T2530">
        <v>6500</v>
      </c>
      <c r="U2530" t="str">
        <f t="shared" ca="1" si="472"/>
        <v>cu</v>
      </c>
      <c r="V2530" t="str">
        <f t="shared" si="474"/>
        <v>GO</v>
      </c>
      <c r="W2530">
        <f t="shared" si="475"/>
        <v>13000</v>
      </c>
      <c r="X2530" t="str">
        <f t="shared" ca="1" si="476"/>
        <v>cu</v>
      </c>
      <c r="Y2530" t="str">
        <f t="shared" si="477"/>
        <v>GO</v>
      </c>
      <c r="Z2530">
        <f t="shared" si="478"/>
        <v>6500</v>
      </c>
    </row>
    <row r="2531" spans="1:26">
      <c r="A2531" t="str">
        <f t="shared" ref="A2531:A2557" si="479">A2530</f>
        <v>rt8</v>
      </c>
      <c r="B2531" t="str">
        <f t="shared" ref="B2531:B2557" si="480">B2530</f>
        <v>루틴8</v>
      </c>
      <c r="C2531">
        <v>258</v>
      </c>
      <c r="D2531">
        <v>256</v>
      </c>
      <c r="E2531">
        <f t="shared" ca="1" si="470"/>
        <v>32846</v>
      </c>
      <c r="F2531">
        <f ca="1">(60+SUMIF(OFFSET(N2531,-$C2531+1,0,$C2531),"EN",OFFSET(O2531,-$C2531+1,0,$C2531)))*SummonTypeTable!$Q$2</f>
        <v>10200</v>
      </c>
      <c r="G2531" t="str">
        <f ca="1">IF(C2531=1,60*SummonTypeTable!$Q$2-OFFSET(F2531,0,-1),
IF(F2531&lt;&gt;OFFSET(F2531,-1,0),OFFSET(F2531,-1,0)-OFFSET(F2531,0,-1),""))</f>
        <v/>
      </c>
      <c r="H2531" t="str">
        <f ca="1">IF(C2531=1,60*SummonTypeTable!$Q$2/OFFSET(F2531,0,-1),
IF(F2531&lt;&gt;OFFSET(F2531,-1,0),OFFSET(F2531,-1,0)/OFFSET(F2531,0,-1),""))</f>
        <v/>
      </c>
      <c r="I2531">
        <f ca="1">(60+SUMIF(OFFSET(N2531,-$C2531+1,0,$C2531),"EN",OFFSET(O2531,-$C2531+1,0,$C2531))+SUMIF(OFFSET(S2531,-$C2531+1,0,$C2531),"EN",OFFSET(T2531,-$C2531+1,0,$C2531)))*SummonTypeTable!$Q$2</f>
        <v>10200</v>
      </c>
      <c r="J2531" t="str">
        <f ca="1">IF(C2531=1,60*SummonTypeTable!$Q$2-OFFSET(I2531,0,-4),
IF(I2531&lt;&gt;OFFSET(I2531,-1,0),OFFSET(I2531,-1,0)-OFFSET(I2531,0,-4),""))</f>
        <v/>
      </c>
      <c r="K2531" t="str">
        <f ca="1">IF(C2531=1,60*SummonTypeTable!$Q$2/OFFSET(I2531,0,-4),
IF(I2531&lt;&gt;OFFSET(I2531,-1,0),OFFSET(I2531,-1,0)/OFFSET(I2531,0,-4),""))</f>
        <v/>
      </c>
      <c r="L2531" t="str">
        <f t="shared" ca="1" si="471"/>
        <v>it</v>
      </c>
      <c r="M2531" t="s">
        <v>139</v>
      </c>
      <c r="N2531" t="s">
        <v>140</v>
      </c>
      <c r="O2531">
        <v>10</v>
      </c>
      <c r="P2531" t="str">
        <f t="shared" si="473"/>
        <v/>
      </c>
      <c r="Q2531" t="str">
        <f t="shared" ca="1" si="469"/>
        <v>cu</v>
      </c>
      <c r="R2531" t="s">
        <v>81</v>
      </c>
      <c r="S2531" t="s">
        <v>147</v>
      </c>
      <c r="T2531">
        <v>6525</v>
      </c>
      <c r="U2531" t="str">
        <f t="shared" ca="1" si="472"/>
        <v>it</v>
      </c>
      <c r="V2531" t="str">
        <f t="shared" si="474"/>
        <v>Cash_sCharacterGacha</v>
      </c>
      <c r="W2531">
        <f t="shared" si="475"/>
        <v>10</v>
      </c>
      <c r="X2531" t="str">
        <f t="shared" ca="1" si="476"/>
        <v>cu</v>
      </c>
      <c r="Y2531" t="str">
        <f t="shared" si="477"/>
        <v>GO</v>
      </c>
      <c r="Z2531">
        <f t="shared" si="478"/>
        <v>6525</v>
      </c>
    </row>
    <row r="2532" spans="1:26">
      <c r="A2532" t="str">
        <f t="shared" si="479"/>
        <v>rt8</v>
      </c>
      <c r="B2532" t="str">
        <f t="shared" si="480"/>
        <v>루틴8</v>
      </c>
      <c r="C2532">
        <v>259</v>
      </c>
      <c r="D2532">
        <v>802</v>
      </c>
      <c r="E2532">
        <f t="shared" ca="1" si="470"/>
        <v>33648</v>
      </c>
      <c r="F2532">
        <f ca="1">(60+SUMIF(OFFSET(N2532,-$C2532+1,0,$C2532),"EN",OFFSET(O2532,-$C2532+1,0,$C2532)))*SummonTypeTable!$Q$2</f>
        <v>10653.333333333332</v>
      </c>
      <c r="G2532">
        <f ca="1">IF(C2532=1,60*SummonTypeTable!$Q$2-OFFSET(F2532,0,-1),
IF(F2532&lt;&gt;OFFSET(F2532,-1,0),OFFSET(F2532,-1,0)-OFFSET(F2532,0,-1),""))</f>
        <v>-23448</v>
      </c>
      <c r="H2532">
        <f ca="1">IF(C2532=1,60*SummonTypeTable!$Q$2/OFFSET(F2532,0,-1),
IF(F2532&lt;&gt;OFFSET(F2532,-1,0),OFFSET(F2532,-1,0)/OFFSET(F2532,0,-1),""))</f>
        <v>0.30313837375178315</v>
      </c>
      <c r="I2532">
        <f ca="1">(60+SUMIF(OFFSET(N2532,-$C2532+1,0,$C2532),"EN",OFFSET(O2532,-$C2532+1,0,$C2532))+SUMIF(OFFSET(S2532,-$C2532+1,0,$C2532),"EN",OFFSET(T2532,-$C2532+1,0,$C2532)))*SummonTypeTable!$Q$2</f>
        <v>10653.333333333332</v>
      </c>
      <c r="J2532">
        <f ca="1">IF(C2532=1,60*SummonTypeTable!$Q$2-OFFSET(I2532,0,-4),
IF(I2532&lt;&gt;OFFSET(I2532,-1,0),OFFSET(I2532,-1,0)-OFFSET(I2532,0,-4),""))</f>
        <v>-23448</v>
      </c>
      <c r="K2532">
        <f ca="1">IF(C2532=1,60*SummonTypeTable!$Q$2/OFFSET(I2532,0,-4),
IF(I2532&lt;&gt;OFFSET(I2532,-1,0),OFFSET(I2532,-1,0)/OFFSET(I2532,0,-4),""))</f>
        <v>0.30313837375178315</v>
      </c>
      <c r="L2532" t="str">
        <f t="shared" ca="1" si="471"/>
        <v>cu</v>
      </c>
      <c r="M2532" t="s">
        <v>81</v>
      </c>
      <c r="N2532" t="s">
        <v>146</v>
      </c>
      <c r="O2532">
        <v>680</v>
      </c>
      <c r="P2532" t="str">
        <f t="shared" si="473"/>
        <v>에너지너무많음</v>
      </c>
      <c r="Q2532" t="str">
        <f t="shared" ca="1" si="469"/>
        <v>cu</v>
      </c>
      <c r="R2532" t="s">
        <v>81</v>
      </c>
      <c r="S2532" t="s">
        <v>147</v>
      </c>
      <c r="T2532">
        <v>6550</v>
      </c>
      <c r="U2532" t="str">
        <f t="shared" ca="1" si="472"/>
        <v>cu</v>
      </c>
      <c r="V2532" t="str">
        <f t="shared" si="474"/>
        <v>EN</v>
      </c>
      <c r="W2532">
        <f t="shared" si="475"/>
        <v>680</v>
      </c>
      <c r="X2532" t="str">
        <f t="shared" ca="1" si="476"/>
        <v>cu</v>
      </c>
      <c r="Y2532" t="str">
        <f t="shared" si="477"/>
        <v>GO</v>
      </c>
      <c r="Z2532">
        <f t="shared" si="478"/>
        <v>6550</v>
      </c>
    </row>
    <row r="2533" spans="1:26">
      <c r="A2533" t="str">
        <f t="shared" si="479"/>
        <v>rt8</v>
      </c>
      <c r="B2533" t="str">
        <f t="shared" si="480"/>
        <v>루틴8</v>
      </c>
      <c r="C2533">
        <v>260</v>
      </c>
      <c r="D2533">
        <v>88</v>
      </c>
      <c r="E2533">
        <f t="shared" ca="1" si="470"/>
        <v>33736</v>
      </c>
      <c r="F2533">
        <f ca="1">(60+SUMIF(OFFSET(N2533,-$C2533+1,0,$C2533),"EN",OFFSET(O2533,-$C2533+1,0,$C2533)))*SummonTypeTable!$Q$2</f>
        <v>10653.333333333332</v>
      </c>
      <c r="G2533" t="str">
        <f ca="1">IF(C2533=1,60*SummonTypeTable!$Q$2-OFFSET(F2533,0,-1),
IF(F2533&lt;&gt;OFFSET(F2533,-1,0),OFFSET(F2533,-1,0)-OFFSET(F2533,0,-1),""))</f>
        <v/>
      </c>
      <c r="H2533" t="str">
        <f ca="1">IF(C2533=1,60*SummonTypeTable!$Q$2/OFFSET(F2533,0,-1),
IF(F2533&lt;&gt;OFFSET(F2533,-1,0),OFFSET(F2533,-1,0)/OFFSET(F2533,0,-1),""))</f>
        <v/>
      </c>
      <c r="I2533">
        <f ca="1">(60+SUMIF(OFFSET(N2533,-$C2533+1,0,$C2533),"EN",OFFSET(O2533,-$C2533+1,0,$C2533))+SUMIF(OFFSET(S2533,-$C2533+1,0,$C2533),"EN",OFFSET(T2533,-$C2533+1,0,$C2533)))*SummonTypeTable!$Q$2</f>
        <v>10653.333333333332</v>
      </c>
      <c r="J2533" t="str">
        <f ca="1">IF(C2533=1,60*SummonTypeTable!$Q$2-OFFSET(I2533,0,-4),
IF(I2533&lt;&gt;OFFSET(I2533,-1,0),OFFSET(I2533,-1,0)-OFFSET(I2533,0,-4),""))</f>
        <v/>
      </c>
      <c r="K2533" t="str">
        <f ca="1">IF(C2533=1,60*SummonTypeTable!$Q$2/OFFSET(I2533,0,-4),
IF(I2533&lt;&gt;OFFSET(I2533,-1,0),OFFSET(I2533,-1,0)/OFFSET(I2533,0,-4),""))</f>
        <v/>
      </c>
      <c r="L2533" t="str">
        <f t="shared" ca="1" si="471"/>
        <v>cu</v>
      </c>
      <c r="M2533" t="s">
        <v>81</v>
      </c>
      <c r="N2533" t="s">
        <v>147</v>
      </c>
      <c r="O2533">
        <v>13150</v>
      </c>
      <c r="P2533" t="str">
        <f t="shared" si="473"/>
        <v/>
      </c>
      <c r="Q2533" t="str">
        <f t="shared" ca="1" si="469"/>
        <v>cu</v>
      </c>
      <c r="R2533" t="s">
        <v>81</v>
      </c>
      <c r="S2533" t="s">
        <v>147</v>
      </c>
      <c r="T2533">
        <v>6575</v>
      </c>
      <c r="U2533" t="str">
        <f t="shared" ca="1" si="472"/>
        <v>cu</v>
      </c>
      <c r="V2533" t="str">
        <f t="shared" si="474"/>
        <v>GO</v>
      </c>
      <c r="W2533">
        <f t="shared" si="475"/>
        <v>13150</v>
      </c>
      <c r="X2533" t="str">
        <f t="shared" ca="1" si="476"/>
        <v>cu</v>
      </c>
      <c r="Y2533" t="str">
        <f t="shared" si="477"/>
        <v>GO</v>
      </c>
      <c r="Z2533">
        <f t="shared" si="478"/>
        <v>6575</v>
      </c>
    </row>
    <row r="2534" spans="1:26">
      <c r="A2534" t="str">
        <f t="shared" si="479"/>
        <v>rt8</v>
      </c>
      <c r="B2534" t="str">
        <f t="shared" si="480"/>
        <v>루틴8</v>
      </c>
      <c r="C2534">
        <v>261</v>
      </c>
      <c r="D2534">
        <v>125</v>
      </c>
      <c r="E2534">
        <f t="shared" ca="1" si="470"/>
        <v>33861</v>
      </c>
      <c r="F2534">
        <f ca="1">(60+SUMIF(OFFSET(N2534,-$C2534+1,0,$C2534),"EN",OFFSET(O2534,-$C2534+1,0,$C2534)))*SummonTypeTable!$Q$2</f>
        <v>10653.333333333332</v>
      </c>
      <c r="G2534" t="str">
        <f ca="1">IF(C2534=1,60*SummonTypeTable!$Q$2-OFFSET(F2534,0,-1),
IF(F2534&lt;&gt;OFFSET(F2534,-1,0),OFFSET(F2534,-1,0)-OFFSET(F2534,0,-1),""))</f>
        <v/>
      </c>
      <c r="H2534" t="str">
        <f ca="1">IF(C2534=1,60*SummonTypeTable!$Q$2/OFFSET(F2534,0,-1),
IF(F2534&lt;&gt;OFFSET(F2534,-1,0),OFFSET(F2534,-1,0)/OFFSET(F2534,0,-1),""))</f>
        <v/>
      </c>
      <c r="I2534">
        <f ca="1">(60+SUMIF(OFFSET(N2534,-$C2534+1,0,$C2534),"EN",OFFSET(O2534,-$C2534+1,0,$C2534))+SUMIF(OFFSET(S2534,-$C2534+1,0,$C2534),"EN",OFFSET(T2534,-$C2534+1,0,$C2534)))*SummonTypeTable!$Q$2</f>
        <v>10653.333333333332</v>
      </c>
      <c r="J2534" t="str">
        <f ca="1">IF(C2534=1,60*SummonTypeTable!$Q$2-OFFSET(I2534,0,-4),
IF(I2534&lt;&gt;OFFSET(I2534,-1,0),OFFSET(I2534,-1,0)-OFFSET(I2534,0,-4),""))</f>
        <v/>
      </c>
      <c r="K2534" t="str">
        <f ca="1">IF(C2534=1,60*SummonTypeTable!$Q$2/OFFSET(I2534,0,-4),
IF(I2534&lt;&gt;OFFSET(I2534,-1,0),OFFSET(I2534,-1,0)/OFFSET(I2534,0,-4),""))</f>
        <v/>
      </c>
      <c r="L2534" t="str">
        <f t="shared" ca="1" si="471"/>
        <v>it</v>
      </c>
      <c r="M2534" t="s">
        <v>139</v>
      </c>
      <c r="N2534" t="s">
        <v>158</v>
      </c>
      <c r="O2534">
        <v>3</v>
      </c>
      <c r="P2534" t="str">
        <f t="shared" si="473"/>
        <v/>
      </c>
      <c r="Q2534" t="str">
        <f t="shared" ca="1" si="469"/>
        <v>cu</v>
      </c>
      <c r="R2534" t="s">
        <v>81</v>
      </c>
      <c r="S2534" t="s">
        <v>147</v>
      </c>
      <c r="T2534">
        <v>6600</v>
      </c>
      <c r="U2534" t="str">
        <f t="shared" ca="1" si="472"/>
        <v>it</v>
      </c>
      <c r="V2534" t="str">
        <f t="shared" si="474"/>
        <v>Cash_sEquipGacha</v>
      </c>
      <c r="W2534">
        <f t="shared" si="475"/>
        <v>3</v>
      </c>
      <c r="X2534" t="str">
        <f t="shared" ca="1" si="476"/>
        <v>cu</v>
      </c>
      <c r="Y2534" t="str">
        <f t="shared" si="477"/>
        <v>GO</v>
      </c>
      <c r="Z2534">
        <f t="shared" si="478"/>
        <v>6600</v>
      </c>
    </row>
    <row r="2535" spans="1:26">
      <c r="A2535" t="str">
        <f t="shared" si="479"/>
        <v>rt8</v>
      </c>
      <c r="B2535" t="str">
        <f t="shared" si="480"/>
        <v>루틴8</v>
      </c>
      <c r="C2535">
        <v>262</v>
      </c>
      <c r="D2535">
        <v>175</v>
      </c>
      <c r="E2535">
        <f t="shared" ca="1" si="470"/>
        <v>34036</v>
      </c>
      <c r="F2535">
        <f ca="1">(60+SUMIF(OFFSET(N2535,-$C2535+1,0,$C2535),"EN",OFFSET(O2535,-$C2535+1,0,$C2535)))*SummonTypeTable!$Q$2</f>
        <v>10653.333333333332</v>
      </c>
      <c r="G2535" t="str">
        <f ca="1">IF(C2535=1,60*SummonTypeTable!$Q$2-OFFSET(F2535,0,-1),
IF(F2535&lt;&gt;OFFSET(F2535,-1,0),OFFSET(F2535,-1,0)-OFFSET(F2535,0,-1),""))</f>
        <v/>
      </c>
      <c r="H2535" t="str">
        <f ca="1">IF(C2535=1,60*SummonTypeTable!$Q$2/OFFSET(F2535,0,-1),
IF(F2535&lt;&gt;OFFSET(F2535,-1,0),OFFSET(F2535,-1,0)/OFFSET(F2535,0,-1),""))</f>
        <v/>
      </c>
      <c r="I2535">
        <f ca="1">(60+SUMIF(OFFSET(N2535,-$C2535+1,0,$C2535),"EN",OFFSET(O2535,-$C2535+1,0,$C2535))+SUMIF(OFFSET(S2535,-$C2535+1,0,$C2535),"EN",OFFSET(T2535,-$C2535+1,0,$C2535)))*SummonTypeTable!$Q$2</f>
        <v>10653.333333333332</v>
      </c>
      <c r="J2535" t="str">
        <f ca="1">IF(C2535=1,60*SummonTypeTable!$Q$2-OFFSET(I2535,0,-4),
IF(I2535&lt;&gt;OFFSET(I2535,-1,0),OFFSET(I2535,-1,0)-OFFSET(I2535,0,-4),""))</f>
        <v/>
      </c>
      <c r="K2535" t="str">
        <f ca="1">IF(C2535=1,60*SummonTypeTable!$Q$2/OFFSET(I2535,0,-4),
IF(I2535&lt;&gt;OFFSET(I2535,-1,0),OFFSET(I2535,-1,0)/OFFSET(I2535,0,-4),""))</f>
        <v/>
      </c>
      <c r="L2535" t="str">
        <f t="shared" ca="1" si="471"/>
        <v>cu</v>
      </c>
      <c r="M2535" t="s">
        <v>81</v>
      </c>
      <c r="N2535" t="s">
        <v>147</v>
      </c>
      <c r="O2535">
        <v>13250</v>
      </c>
      <c r="P2535" t="str">
        <f t="shared" si="473"/>
        <v/>
      </c>
      <c r="Q2535" t="str">
        <f t="shared" ca="1" si="469"/>
        <v>cu</v>
      </c>
      <c r="R2535" t="s">
        <v>81</v>
      </c>
      <c r="S2535" t="s">
        <v>147</v>
      </c>
      <c r="T2535">
        <v>6625</v>
      </c>
      <c r="U2535" t="str">
        <f t="shared" ca="1" si="472"/>
        <v>cu</v>
      </c>
      <c r="V2535" t="str">
        <f t="shared" si="474"/>
        <v>GO</v>
      </c>
      <c r="W2535">
        <f t="shared" si="475"/>
        <v>13250</v>
      </c>
      <c r="X2535" t="str">
        <f t="shared" ca="1" si="476"/>
        <v>cu</v>
      </c>
      <c r="Y2535" t="str">
        <f t="shared" si="477"/>
        <v>GO</v>
      </c>
      <c r="Z2535">
        <f t="shared" si="478"/>
        <v>6625</v>
      </c>
    </row>
    <row r="2536" spans="1:26">
      <c r="A2536" t="str">
        <f t="shared" si="479"/>
        <v>rt8</v>
      </c>
      <c r="B2536" t="str">
        <f t="shared" si="480"/>
        <v>루틴8</v>
      </c>
      <c r="C2536">
        <v>263</v>
      </c>
      <c r="D2536">
        <v>225</v>
      </c>
      <c r="E2536">
        <f t="shared" ca="1" si="470"/>
        <v>34261</v>
      </c>
      <c r="F2536">
        <f ca="1">(60+SUMIF(OFFSET(N2536,-$C2536+1,0,$C2536),"EN",OFFSET(O2536,-$C2536+1,0,$C2536)))*SummonTypeTable!$Q$2</f>
        <v>10653.333333333332</v>
      </c>
      <c r="G2536" t="str">
        <f ca="1">IF(C2536=1,60*SummonTypeTable!$Q$2-OFFSET(F2536,0,-1),
IF(F2536&lt;&gt;OFFSET(F2536,-1,0),OFFSET(F2536,-1,0)-OFFSET(F2536,0,-1),""))</f>
        <v/>
      </c>
      <c r="H2536" t="str">
        <f ca="1">IF(C2536=1,60*SummonTypeTable!$Q$2/OFFSET(F2536,0,-1),
IF(F2536&lt;&gt;OFFSET(F2536,-1,0),OFFSET(F2536,-1,0)/OFFSET(F2536,0,-1),""))</f>
        <v/>
      </c>
      <c r="I2536">
        <f ca="1">(60+SUMIF(OFFSET(N2536,-$C2536+1,0,$C2536),"EN",OFFSET(O2536,-$C2536+1,0,$C2536))+SUMIF(OFFSET(S2536,-$C2536+1,0,$C2536),"EN",OFFSET(T2536,-$C2536+1,0,$C2536)))*SummonTypeTable!$Q$2</f>
        <v>10653.333333333332</v>
      </c>
      <c r="J2536" t="str">
        <f ca="1">IF(C2536=1,60*SummonTypeTable!$Q$2-OFFSET(I2536,0,-4),
IF(I2536&lt;&gt;OFFSET(I2536,-1,0),OFFSET(I2536,-1,0)-OFFSET(I2536,0,-4),""))</f>
        <v/>
      </c>
      <c r="K2536" t="str">
        <f ca="1">IF(C2536=1,60*SummonTypeTable!$Q$2/OFFSET(I2536,0,-4),
IF(I2536&lt;&gt;OFFSET(I2536,-1,0),OFFSET(I2536,-1,0)/OFFSET(I2536,0,-4),""))</f>
        <v/>
      </c>
      <c r="L2536" t="str">
        <f t="shared" ca="1" si="471"/>
        <v>cu</v>
      </c>
      <c r="M2536" t="s">
        <v>81</v>
      </c>
      <c r="N2536" t="s">
        <v>147</v>
      </c>
      <c r="O2536">
        <v>13300</v>
      </c>
      <c r="P2536" t="str">
        <f t="shared" si="473"/>
        <v/>
      </c>
      <c r="Q2536" t="str">
        <f t="shared" ca="1" si="469"/>
        <v>cu</v>
      </c>
      <c r="R2536" t="s">
        <v>81</v>
      </c>
      <c r="S2536" t="s">
        <v>147</v>
      </c>
      <c r="T2536">
        <v>6650</v>
      </c>
      <c r="U2536" t="str">
        <f t="shared" ca="1" si="472"/>
        <v>cu</v>
      </c>
      <c r="V2536" t="str">
        <f t="shared" si="474"/>
        <v>GO</v>
      </c>
      <c r="W2536">
        <f t="shared" si="475"/>
        <v>13300</v>
      </c>
      <c r="X2536" t="str">
        <f t="shared" ca="1" si="476"/>
        <v>cu</v>
      </c>
      <c r="Y2536" t="str">
        <f t="shared" si="477"/>
        <v>GO</v>
      </c>
      <c r="Z2536">
        <f t="shared" si="478"/>
        <v>6650</v>
      </c>
    </row>
    <row r="2537" spans="1:26">
      <c r="A2537" t="str">
        <f t="shared" si="479"/>
        <v>rt8</v>
      </c>
      <c r="B2537" t="str">
        <f t="shared" si="480"/>
        <v>루틴8</v>
      </c>
      <c r="C2537">
        <v>264</v>
      </c>
      <c r="D2537">
        <v>671</v>
      </c>
      <c r="E2537">
        <f t="shared" ca="1" si="470"/>
        <v>34932</v>
      </c>
      <c r="F2537">
        <f ca="1">(60+SUMIF(OFFSET(N2537,-$C2537+1,0,$C2537),"EN",OFFSET(O2537,-$C2537+1,0,$C2537)))*SummonTypeTable!$Q$2</f>
        <v>11133.333333333332</v>
      </c>
      <c r="G2537">
        <f ca="1">IF(C2537=1,60*SummonTypeTable!$Q$2-OFFSET(F2537,0,-1),
IF(F2537&lt;&gt;OFFSET(F2537,-1,0),OFFSET(F2537,-1,0)-OFFSET(F2537,0,-1),""))</f>
        <v>-24278.666666666668</v>
      </c>
      <c r="H2537">
        <f ca="1">IF(C2537=1,60*SummonTypeTable!$Q$2/OFFSET(F2537,0,-1),
IF(F2537&lt;&gt;OFFSET(F2537,-1,0),OFFSET(F2537,-1,0)/OFFSET(F2537,0,-1),""))</f>
        <v>0.30497347226993393</v>
      </c>
      <c r="I2537">
        <f ca="1">(60+SUMIF(OFFSET(N2537,-$C2537+1,0,$C2537),"EN",OFFSET(O2537,-$C2537+1,0,$C2537))+SUMIF(OFFSET(S2537,-$C2537+1,0,$C2537),"EN",OFFSET(T2537,-$C2537+1,0,$C2537)))*SummonTypeTable!$Q$2</f>
        <v>11133.333333333332</v>
      </c>
      <c r="J2537">
        <f ca="1">IF(C2537=1,60*SummonTypeTable!$Q$2-OFFSET(I2537,0,-4),
IF(I2537&lt;&gt;OFFSET(I2537,-1,0),OFFSET(I2537,-1,0)-OFFSET(I2537,0,-4),""))</f>
        <v>-24278.666666666668</v>
      </c>
      <c r="K2537">
        <f ca="1">IF(C2537=1,60*SummonTypeTable!$Q$2/OFFSET(I2537,0,-4),
IF(I2537&lt;&gt;OFFSET(I2537,-1,0),OFFSET(I2537,-1,0)/OFFSET(I2537,0,-4),""))</f>
        <v>0.30497347226993393</v>
      </c>
      <c r="L2537" t="str">
        <f t="shared" ca="1" si="471"/>
        <v>cu</v>
      </c>
      <c r="M2537" t="s">
        <v>81</v>
      </c>
      <c r="N2537" t="s">
        <v>146</v>
      </c>
      <c r="O2537">
        <v>720</v>
      </c>
      <c r="P2537" t="str">
        <f t="shared" si="473"/>
        <v>에너지너무많음</v>
      </c>
      <c r="Q2537" t="str">
        <f t="shared" ca="1" si="469"/>
        <v>cu</v>
      </c>
      <c r="R2537" t="s">
        <v>81</v>
      </c>
      <c r="S2537" t="s">
        <v>147</v>
      </c>
      <c r="T2537">
        <v>6675</v>
      </c>
      <c r="U2537" t="str">
        <f t="shared" ca="1" si="472"/>
        <v>cu</v>
      </c>
      <c r="V2537" t="str">
        <f t="shared" si="474"/>
        <v>EN</v>
      </c>
      <c r="W2537">
        <f t="shared" si="475"/>
        <v>720</v>
      </c>
      <c r="X2537" t="str">
        <f t="shared" ca="1" si="476"/>
        <v>cu</v>
      </c>
      <c r="Y2537" t="str">
        <f t="shared" si="477"/>
        <v>GO</v>
      </c>
      <c r="Z2537">
        <f t="shared" si="478"/>
        <v>6675</v>
      </c>
    </row>
    <row r="2538" spans="1:26">
      <c r="A2538" t="str">
        <f t="shared" si="479"/>
        <v>rt8</v>
      </c>
      <c r="B2538" t="str">
        <f t="shared" si="480"/>
        <v>루틴8</v>
      </c>
      <c r="C2538">
        <v>265</v>
      </c>
      <c r="D2538">
        <v>135</v>
      </c>
      <c r="E2538">
        <f t="shared" ca="1" si="470"/>
        <v>35067</v>
      </c>
      <c r="F2538">
        <f ca="1">(60+SUMIF(OFFSET(N2538,-$C2538+1,0,$C2538),"EN",OFFSET(O2538,-$C2538+1,0,$C2538)))*SummonTypeTable!$Q$2</f>
        <v>11133.333333333332</v>
      </c>
      <c r="G2538" t="str">
        <f ca="1">IF(C2538=1,60*SummonTypeTable!$Q$2-OFFSET(F2538,0,-1),
IF(F2538&lt;&gt;OFFSET(F2538,-1,0),OFFSET(F2538,-1,0)-OFFSET(F2538,0,-1),""))</f>
        <v/>
      </c>
      <c r="H2538" t="str">
        <f ca="1">IF(C2538=1,60*SummonTypeTable!$Q$2/OFFSET(F2538,0,-1),
IF(F2538&lt;&gt;OFFSET(F2538,-1,0),OFFSET(F2538,-1,0)/OFFSET(F2538,0,-1),""))</f>
        <v/>
      </c>
      <c r="I2538">
        <f ca="1">(60+SUMIF(OFFSET(N2538,-$C2538+1,0,$C2538),"EN",OFFSET(O2538,-$C2538+1,0,$C2538))+SUMIF(OFFSET(S2538,-$C2538+1,0,$C2538),"EN",OFFSET(T2538,-$C2538+1,0,$C2538)))*SummonTypeTable!$Q$2</f>
        <v>11133.333333333332</v>
      </c>
      <c r="J2538" t="str">
        <f ca="1">IF(C2538=1,60*SummonTypeTable!$Q$2-OFFSET(I2538,0,-4),
IF(I2538&lt;&gt;OFFSET(I2538,-1,0),OFFSET(I2538,-1,0)-OFFSET(I2538,0,-4),""))</f>
        <v/>
      </c>
      <c r="K2538" t="str">
        <f ca="1">IF(C2538=1,60*SummonTypeTable!$Q$2/OFFSET(I2538,0,-4),
IF(I2538&lt;&gt;OFFSET(I2538,-1,0),OFFSET(I2538,-1,0)/OFFSET(I2538,0,-4),""))</f>
        <v/>
      </c>
      <c r="L2538" t="str">
        <f t="shared" ca="1" si="471"/>
        <v>it</v>
      </c>
      <c r="M2538" t="s">
        <v>139</v>
      </c>
      <c r="N2538" t="s">
        <v>158</v>
      </c>
      <c r="O2538">
        <v>3</v>
      </c>
      <c r="P2538" t="str">
        <f t="shared" si="473"/>
        <v/>
      </c>
      <c r="Q2538" t="str">
        <f t="shared" ca="1" si="469"/>
        <v>cu</v>
      </c>
      <c r="R2538" t="s">
        <v>81</v>
      </c>
      <c r="S2538" t="s">
        <v>147</v>
      </c>
      <c r="T2538">
        <v>6700</v>
      </c>
      <c r="U2538" t="str">
        <f t="shared" ca="1" si="472"/>
        <v>it</v>
      </c>
      <c r="V2538" t="str">
        <f t="shared" si="474"/>
        <v>Cash_sEquipGacha</v>
      </c>
      <c r="W2538">
        <f t="shared" si="475"/>
        <v>3</v>
      </c>
      <c r="X2538" t="str">
        <f t="shared" ca="1" si="476"/>
        <v>cu</v>
      </c>
      <c r="Y2538" t="str">
        <f t="shared" si="477"/>
        <v>GO</v>
      </c>
      <c r="Z2538">
        <f t="shared" si="478"/>
        <v>6700</v>
      </c>
    </row>
    <row r="2539" spans="1:26">
      <c r="A2539" t="str">
        <f t="shared" si="479"/>
        <v>rt8</v>
      </c>
      <c r="B2539" t="str">
        <f t="shared" si="480"/>
        <v>루틴8</v>
      </c>
      <c r="C2539">
        <v>266</v>
      </c>
      <c r="D2539">
        <v>168</v>
      </c>
      <c r="E2539">
        <f t="shared" ca="1" si="470"/>
        <v>35235</v>
      </c>
      <c r="F2539">
        <f ca="1">(60+SUMIF(OFFSET(N2539,-$C2539+1,0,$C2539),"EN",OFFSET(O2539,-$C2539+1,0,$C2539)))*SummonTypeTable!$Q$2</f>
        <v>11133.333333333332</v>
      </c>
      <c r="G2539" t="str">
        <f ca="1">IF(C2539=1,60*SummonTypeTable!$Q$2-OFFSET(F2539,0,-1),
IF(F2539&lt;&gt;OFFSET(F2539,-1,0),OFFSET(F2539,-1,0)-OFFSET(F2539,0,-1),""))</f>
        <v/>
      </c>
      <c r="H2539" t="str">
        <f ca="1">IF(C2539=1,60*SummonTypeTable!$Q$2/OFFSET(F2539,0,-1),
IF(F2539&lt;&gt;OFFSET(F2539,-1,0),OFFSET(F2539,-1,0)/OFFSET(F2539,0,-1),""))</f>
        <v/>
      </c>
      <c r="I2539">
        <f ca="1">(60+SUMIF(OFFSET(N2539,-$C2539+1,0,$C2539),"EN",OFFSET(O2539,-$C2539+1,0,$C2539))+SUMIF(OFFSET(S2539,-$C2539+1,0,$C2539),"EN",OFFSET(T2539,-$C2539+1,0,$C2539)))*SummonTypeTable!$Q$2</f>
        <v>11133.333333333332</v>
      </c>
      <c r="J2539" t="str">
        <f ca="1">IF(C2539=1,60*SummonTypeTable!$Q$2-OFFSET(I2539,0,-4),
IF(I2539&lt;&gt;OFFSET(I2539,-1,0),OFFSET(I2539,-1,0)-OFFSET(I2539,0,-4),""))</f>
        <v/>
      </c>
      <c r="K2539" t="str">
        <f ca="1">IF(C2539=1,60*SummonTypeTable!$Q$2/OFFSET(I2539,0,-4),
IF(I2539&lt;&gt;OFFSET(I2539,-1,0),OFFSET(I2539,-1,0)/OFFSET(I2539,0,-4),""))</f>
        <v/>
      </c>
      <c r="L2539" t="str">
        <f t="shared" ca="1" si="471"/>
        <v>cu</v>
      </c>
      <c r="M2539" t="s">
        <v>81</v>
      </c>
      <c r="N2539" t="s">
        <v>147</v>
      </c>
      <c r="O2539">
        <v>13450</v>
      </c>
      <c r="P2539" t="str">
        <f t="shared" si="473"/>
        <v/>
      </c>
      <c r="Q2539" t="str">
        <f t="shared" ca="1" si="469"/>
        <v>cu</v>
      </c>
      <c r="R2539" t="s">
        <v>81</v>
      </c>
      <c r="S2539" t="s">
        <v>147</v>
      </c>
      <c r="T2539">
        <v>6725</v>
      </c>
      <c r="U2539" t="str">
        <f t="shared" ca="1" si="472"/>
        <v>cu</v>
      </c>
      <c r="V2539" t="str">
        <f t="shared" si="474"/>
        <v>GO</v>
      </c>
      <c r="W2539">
        <f t="shared" si="475"/>
        <v>13450</v>
      </c>
      <c r="X2539" t="str">
        <f t="shared" ca="1" si="476"/>
        <v>cu</v>
      </c>
      <c r="Y2539" t="str">
        <f t="shared" si="477"/>
        <v>GO</v>
      </c>
      <c r="Z2539">
        <f t="shared" si="478"/>
        <v>6725</v>
      </c>
    </row>
    <row r="2540" spans="1:26">
      <c r="A2540" t="str">
        <f t="shared" si="479"/>
        <v>rt8</v>
      </c>
      <c r="B2540" t="str">
        <f t="shared" si="480"/>
        <v>루틴8</v>
      </c>
      <c r="C2540">
        <v>267</v>
      </c>
      <c r="D2540">
        <v>217</v>
      </c>
      <c r="E2540">
        <f t="shared" ca="1" si="470"/>
        <v>35452</v>
      </c>
      <c r="F2540">
        <f ca="1">(60+SUMIF(OFFSET(N2540,-$C2540+1,0,$C2540),"EN",OFFSET(O2540,-$C2540+1,0,$C2540)))*SummonTypeTable!$Q$2</f>
        <v>11133.333333333332</v>
      </c>
      <c r="G2540" t="str">
        <f ca="1">IF(C2540=1,60*SummonTypeTable!$Q$2-OFFSET(F2540,0,-1),
IF(F2540&lt;&gt;OFFSET(F2540,-1,0),OFFSET(F2540,-1,0)-OFFSET(F2540,0,-1),""))</f>
        <v/>
      </c>
      <c r="H2540" t="str">
        <f ca="1">IF(C2540=1,60*SummonTypeTable!$Q$2/OFFSET(F2540,0,-1),
IF(F2540&lt;&gt;OFFSET(F2540,-1,0),OFFSET(F2540,-1,0)/OFFSET(F2540,0,-1),""))</f>
        <v/>
      </c>
      <c r="I2540">
        <f ca="1">(60+SUMIF(OFFSET(N2540,-$C2540+1,0,$C2540),"EN",OFFSET(O2540,-$C2540+1,0,$C2540))+SUMIF(OFFSET(S2540,-$C2540+1,0,$C2540),"EN",OFFSET(T2540,-$C2540+1,0,$C2540)))*SummonTypeTable!$Q$2</f>
        <v>11133.333333333332</v>
      </c>
      <c r="J2540" t="str">
        <f ca="1">IF(C2540=1,60*SummonTypeTable!$Q$2-OFFSET(I2540,0,-4),
IF(I2540&lt;&gt;OFFSET(I2540,-1,0),OFFSET(I2540,-1,0)-OFFSET(I2540,0,-4),""))</f>
        <v/>
      </c>
      <c r="K2540" t="str">
        <f ca="1">IF(C2540=1,60*SummonTypeTable!$Q$2/OFFSET(I2540,0,-4),
IF(I2540&lt;&gt;OFFSET(I2540,-1,0),OFFSET(I2540,-1,0)/OFFSET(I2540,0,-4),""))</f>
        <v/>
      </c>
      <c r="L2540" t="str">
        <f t="shared" ca="1" si="471"/>
        <v>it</v>
      </c>
      <c r="M2540" t="s">
        <v>139</v>
      </c>
      <c r="N2540" t="s">
        <v>138</v>
      </c>
      <c r="O2540">
        <v>30</v>
      </c>
      <c r="P2540" t="str">
        <f t="shared" si="473"/>
        <v/>
      </c>
      <c r="Q2540" t="str">
        <f t="shared" ca="1" si="469"/>
        <v>cu</v>
      </c>
      <c r="R2540" t="s">
        <v>81</v>
      </c>
      <c r="S2540" t="s">
        <v>147</v>
      </c>
      <c r="T2540">
        <v>6750</v>
      </c>
      <c r="U2540" t="str">
        <f t="shared" ca="1" si="472"/>
        <v>it</v>
      </c>
      <c r="V2540" t="str">
        <f t="shared" si="474"/>
        <v>Cash_sSpellGacha</v>
      </c>
      <c r="W2540">
        <f t="shared" si="475"/>
        <v>30</v>
      </c>
      <c r="X2540" t="str">
        <f t="shared" ca="1" si="476"/>
        <v>cu</v>
      </c>
      <c r="Y2540" t="str">
        <f t="shared" si="477"/>
        <v>GO</v>
      </c>
      <c r="Z2540">
        <f t="shared" si="478"/>
        <v>6750</v>
      </c>
    </row>
    <row r="2541" spans="1:26">
      <c r="A2541" t="str">
        <f t="shared" si="479"/>
        <v>rt8</v>
      </c>
      <c r="B2541" t="str">
        <f t="shared" si="480"/>
        <v>루틴8</v>
      </c>
      <c r="C2541">
        <v>268</v>
      </c>
      <c r="D2541">
        <v>796</v>
      </c>
      <c r="E2541">
        <f t="shared" ca="1" si="470"/>
        <v>36248</v>
      </c>
      <c r="F2541">
        <f ca="1">(60+SUMIF(OFFSET(N2541,-$C2541+1,0,$C2541),"EN",OFFSET(O2541,-$C2541+1,0,$C2541)))*SummonTypeTable!$Q$2</f>
        <v>11133.333333333332</v>
      </c>
      <c r="G2541" t="str">
        <f ca="1">IF(C2541=1,60*SummonTypeTable!$Q$2-OFFSET(F2541,0,-1),
IF(F2541&lt;&gt;OFFSET(F2541,-1,0),OFFSET(F2541,-1,0)-OFFSET(F2541,0,-1),""))</f>
        <v/>
      </c>
      <c r="H2541" t="str">
        <f ca="1">IF(C2541=1,60*SummonTypeTable!$Q$2/OFFSET(F2541,0,-1),
IF(F2541&lt;&gt;OFFSET(F2541,-1,0),OFFSET(F2541,-1,0)/OFFSET(F2541,0,-1),""))</f>
        <v/>
      </c>
      <c r="I2541">
        <f ca="1">(60+SUMIF(OFFSET(N2541,-$C2541+1,0,$C2541),"EN",OFFSET(O2541,-$C2541+1,0,$C2541))+SUMIF(OFFSET(S2541,-$C2541+1,0,$C2541),"EN",OFFSET(T2541,-$C2541+1,0,$C2541)))*SummonTypeTable!$Q$2</f>
        <v>11133.333333333332</v>
      </c>
      <c r="J2541" t="str">
        <f ca="1">IF(C2541=1,60*SummonTypeTable!$Q$2-OFFSET(I2541,0,-4),
IF(I2541&lt;&gt;OFFSET(I2541,-1,0),OFFSET(I2541,-1,0)-OFFSET(I2541,0,-4),""))</f>
        <v/>
      </c>
      <c r="K2541" t="str">
        <f ca="1">IF(C2541=1,60*SummonTypeTable!$Q$2/OFFSET(I2541,0,-4),
IF(I2541&lt;&gt;OFFSET(I2541,-1,0),OFFSET(I2541,-1,0)/OFFSET(I2541,0,-4),""))</f>
        <v/>
      </c>
      <c r="L2541" t="str">
        <f t="shared" ca="1" si="471"/>
        <v>cu</v>
      </c>
      <c r="M2541" t="s">
        <v>81</v>
      </c>
      <c r="N2541" t="s">
        <v>153</v>
      </c>
      <c r="O2541">
        <v>45</v>
      </c>
      <c r="P2541" t="str">
        <f t="shared" si="473"/>
        <v/>
      </c>
      <c r="Q2541" t="str">
        <f t="shared" ca="1" si="469"/>
        <v>cu</v>
      </c>
      <c r="R2541" t="s">
        <v>81</v>
      </c>
      <c r="S2541" t="s">
        <v>153</v>
      </c>
      <c r="T2541">
        <v>15</v>
      </c>
      <c r="U2541" t="str">
        <f t="shared" ca="1" si="472"/>
        <v>cu</v>
      </c>
      <c r="V2541" t="str">
        <f t="shared" si="474"/>
        <v>DI</v>
      </c>
      <c r="W2541">
        <f t="shared" si="475"/>
        <v>45</v>
      </c>
      <c r="X2541" t="str">
        <f t="shared" ca="1" si="476"/>
        <v>cu</v>
      </c>
      <c r="Y2541" t="str">
        <f t="shared" si="477"/>
        <v>DI</v>
      </c>
      <c r="Z2541">
        <f t="shared" si="478"/>
        <v>15</v>
      </c>
    </row>
    <row r="2542" spans="1:26">
      <c r="A2542" t="str">
        <f t="shared" si="479"/>
        <v>rt8</v>
      </c>
      <c r="B2542" t="str">
        <f t="shared" si="480"/>
        <v>루틴8</v>
      </c>
      <c r="C2542">
        <v>269</v>
      </c>
      <c r="D2542">
        <v>183</v>
      </c>
      <c r="E2542">
        <f t="shared" ca="1" si="470"/>
        <v>36431</v>
      </c>
      <c r="F2542">
        <f ca="1">(60+SUMIF(OFFSET(N2542,-$C2542+1,0,$C2542),"EN",OFFSET(O2542,-$C2542+1,0,$C2542)))*SummonTypeTable!$Q$2</f>
        <v>11133.333333333332</v>
      </c>
      <c r="G2542" t="str">
        <f ca="1">IF(C2542=1,60*SummonTypeTable!$Q$2-OFFSET(F2542,0,-1),
IF(F2542&lt;&gt;OFFSET(F2542,-1,0),OFFSET(F2542,-1,0)-OFFSET(F2542,0,-1),""))</f>
        <v/>
      </c>
      <c r="H2542" t="str">
        <f ca="1">IF(C2542=1,60*SummonTypeTable!$Q$2/OFFSET(F2542,0,-1),
IF(F2542&lt;&gt;OFFSET(F2542,-1,0),OFFSET(F2542,-1,0)/OFFSET(F2542,0,-1),""))</f>
        <v/>
      </c>
      <c r="I2542">
        <f ca="1">(60+SUMIF(OFFSET(N2542,-$C2542+1,0,$C2542),"EN",OFFSET(O2542,-$C2542+1,0,$C2542))+SUMIF(OFFSET(S2542,-$C2542+1,0,$C2542),"EN",OFFSET(T2542,-$C2542+1,0,$C2542)))*SummonTypeTable!$Q$2</f>
        <v>11133.333333333332</v>
      </c>
      <c r="J2542" t="str">
        <f ca="1">IF(C2542=1,60*SummonTypeTable!$Q$2-OFFSET(I2542,0,-4),
IF(I2542&lt;&gt;OFFSET(I2542,-1,0),OFFSET(I2542,-1,0)-OFFSET(I2542,0,-4),""))</f>
        <v/>
      </c>
      <c r="K2542" t="str">
        <f ca="1">IF(C2542=1,60*SummonTypeTable!$Q$2/OFFSET(I2542,0,-4),
IF(I2542&lt;&gt;OFFSET(I2542,-1,0),OFFSET(I2542,-1,0)/OFFSET(I2542,0,-4),""))</f>
        <v/>
      </c>
      <c r="L2542" t="str">
        <f t="shared" ca="1" si="471"/>
        <v>cu</v>
      </c>
      <c r="M2542" t="s">
        <v>81</v>
      </c>
      <c r="N2542" t="s">
        <v>147</v>
      </c>
      <c r="O2542">
        <v>13600</v>
      </c>
      <c r="P2542" t="str">
        <f t="shared" si="473"/>
        <v/>
      </c>
      <c r="Q2542" t="str">
        <f t="shared" ref="Q2542:Q2605" ca="1" si="481">IF(ISBLANK(R2542),"",
VLOOKUP(R2542,OFFSET(INDIRECT("$A:$B"),0,MATCH(R$1&amp;"_Verify",INDIRECT("$1:$1"),0)-1),2,0)
)</f>
        <v>cu</v>
      </c>
      <c r="R2542" t="s">
        <v>81</v>
      </c>
      <c r="S2542" t="s">
        <v>147</v>
      </c>
      <c r="T2542">
        <v>6800</v>
      </c>
      <c r="U2542" t="str">
        <f t="shared" ca="1" si="472"/>
        <v>cu</v>
      </c>
      <c r="V2542" t="str">
        <f t="shared" si="474"/>
        <v>GO</v>
      </c>
      <c r="W2542">
        <f t="shared" si="475"/>
        <v>13600</v>
      </c>
      <c r="X2542" t="str">
        <f t="shared" ca="1" si="476"/>
        <v>cu</v>
      </c>
      <c r="Y2542" t="str">
        <f t="shared" si="477"/>
        <v>GO</v>
      </c>
      <c r="Z2542">
        <f t="shared" si="478"/>
        <v>6800</v>
      </c>
    </row>
    <row r="2543" spans="1:26">
      <c r="A2543" t="str">
        <f t="shared" si="479"/>
        <v>rt8</v>
      </c>
      <c r="B2543" t="str">
        <f t="shared" si="480"/>
        <v>루틴8</v>
      </c>
      <c r="C2543">
        <v>270</v>
      </c>
      <c r="D2543">
        <v>238</v>
      </c>
      <c r="E2543">
        <f t="shared" ca="1" si="470"/>
        <v>36669</v>
      </c>
      <c r="F2543">
        <f ca="1">(60+SUMIF(OFFSET(N2543,-$C2543+1,0,$C2543),"EN",OFFSET(O2543,-$C2543+1,0,$C2543)))*SummonTypeTable!$Q$2</f>
        <v>11133.333333333332</v>
      </c>
      <c r="G2543" t="str">
        <f ca="1">IF(C2543=1,60*SummonTypeTable!$Q$2-OFFSET(F2543,0,-1),
IF(F2543&lt;&gt;OFFSET(F2543,-1,0),OFFSET(F2543,-1,0)-OFFSET(F2543,0,-1),""))</f>
        <v/>
      </c>
      <c r="H2543" t="str">
        <f ca="1">IF(C2543=1,60*SummonTypeTable!$Q$2/OFFSET(F2543,0,-1),
IF(F2543&lt;&gt;OFFSET(F2543,-1,0),OFFSET(F2543,-1,0)/OFFSET(F2543,0,-1),""))</f>
        <v/>
      </c>
      <c r="I2543">
        <f ca="1">(60+SUMIF(OFFSET(N2543,-$C2543+1,0,$C2543),"EN",OFFSET(O2543,-$C2543+1,0,$C2543))+SUMIF(OFFSET(S2543,-$C2543+1,0,$C2543),"EN",OFFSET(T2543,-$C2543+1,0,$C2543)))*SummonTypeTable!$Q$2</f>
        <v>11133.333333333332</v>
      </c>
      <c r="J2543" t="str">
        <f ca="1">IF(C2543=1,60*SummonTypeTable!$Q$2-OFFSET(I2543,0,-4),
IF(I2543&lt;&gt;OFFSET(I2543,-1,0),OFFSET(I2543,-1,0)-OFFSET(I2543,0,-4),""))</f>
        <v/>
      </c>
      <c r="K2543" t="str">
        <f ca="1">IF(C2543=1,60*SummonTypeTable!$Q$2/OFFSET(I2543,0,-4),
IF(I2543&lt;&gt;OFFSET(I2543,-1,0),OFFSET(I2543,-1,0)/OFFSET(I2543,0,-4),""))</f>
        <v/>
      </c>
      <c r="L2543" t="str">
        <f t="shared" ca="1" si="471"/>
        <v>it</v>
      </c>
      <c r="M2543" t="s">
        <v>139</v>
      </c>
      <c r="N2543" t="s">
        <v>140</v>
      </c>
      <c r="O2543">
        <v>3</v>
      </c>
      <c r="P2543" t="str">
        <f t="shared" si="473"/>
        <v/>
      </c>
      <c r="Q2543" t="str">
        <f t="shared" ca="1" si="481"/>
        <v>cu</v>
      </c>
      <c r="R2543" t="s">
        <v>81</v>
      </c>
      <c r="S2543" t="s">
        <v>147</v>
      </c>
      <c r="T2543">
        <v>6825</v>
      </c>
      <c r="U2543" t="str">
        <f t="shared" ca="1" si="472"/>
        <v>it</v>
      </c>
      <c r="V2543" t="str">
        <f t="shared" si="474"/>
        <v>Cash_sCharacterGacha</v>
      </c>
      <c r="W2543">
        <f t="shared" si="475"/>
        <v>3</v>
      </c>
      <c r="X2543" t="str">
        <f t="shared" ca="1" si="476"/>
        <v>cu</v>
      </c>
      <c r="Y2543" t="str">
        <f t="shared" si="477"/>
        <v>GO</v>
      </c>
      <c r="Z2543">
        <f t="shared" si="478"/>
        <v>6825</v>
      </c>
    </row>
    <row r="2544" spans="1:26">
      <c r="A2544" t="str">
        <f t="shared" si="479"/>
        <v>rt8</v>
      </c>
      <c r="B2544" t="str">
        <f t="shared" si="480"/>
        <v>루틴8</v>
      </c>
      <c r="C2544">
        <v>271</v>
      </c>
      <c r="D2544">
        <v>927</v>
      </c>
      <c r="E2544">
        <f t="shared" ca="1" si="470"/>
        <v>37596</v>
      </c>
      <c r="F2544">
        <f ca="1">(60+SUMIF(OFFSET(N2544,-$C2544+1,0,$C2544),"EN",OFFSET(O2544,-$C2544+1,0,$C2544)))*SummonTypeTable!$Q$2</f>
        <v>11586.666666666666</v>
      </c>
      <c r="G2544">
        <f ca="1">IF(C2544=1,60*SummonTypeTable!$Q$2-OFFSET(F2544,0,-1),
IF(F2544&lt;&gt;OFFSET(F2544,-1,0),OFFSET(F2544,-1,0)-OFFSET(F2544,0,-1),""))</f>
        <v>-26462.666666666668</v>
      </c>
      <c r="H2544">
        <f ca="1">IF(C2544=1,60*SummonTypeTable!$Q$2/OFFSET(F2544,0,-1),
IF(F2544&lt;&gt;OFFSET(F2544,-1,0),OFFSET(F2544,-1,0)/OFFSET(F2544,0,-1),""))</f>
        <v>0.29613079405610521</v>
      </c>
      <c r="I2544">
        <f ca="1">(60+SUMIF(OFFSET(N2544,-$C2544+1,0,$C2544),"EN",OFFSET(O2544,-$C2544+1,0,$C2544))+SUMIF(OFFSET(S2544,-$C2544+1,0,$C2544),"EN",OFFSET(T2544,-$C2544+1,0,$C2544)))*SummonTypeTable!$Q$2</f>
        <v>11586.666666666666</v>
      </c>
      <c r="J2544">
        <f ca="1">IF(C2544=1,60*SummonTypeTable!$Q$2-OFFSET(I2544,0,-4),
IF(I2544&lt;&gt;OFFSET(I2544,-1,0),OFFSET(I2544,-1,0)-OFFSET(I2544,0,-4),""))</f>
        <v>-26462.666666666668</v>
      </c>
      <c r="K2544">
        <f ca="1">IF(C2544=1,60*SummonTypeTable!$Q$2/OFFSET(I2544,0,-4),
IF(I2544&lt;&gt;OFFSET(I2544,-1,0),OFFSET(I2544,-1,0)/OFFSET(I2544,0,-4),""))</f>
        <v>0.29613079405610521</v>
      </c>
      <c r="L2544" t="str">
        <f t="shared" ca="1" si="471"/>
        <v>cu</v>
      </c>
      <c r="M2544" t="s">
        <v>81</v>
      </c>
      <c r="N2544" t="s">
        <v>146</v>
      </c>
      <c r="O2544">
        <v>680</v>
      </c>
      <c r="P2544" t="str">
        <f t="shared" si="473"/>
        <v>에너지너무많음</v>
      </c>
      <c r="Q2544" t="str">
        <f t="shared" ca="1" si="481"/>
        <v>cu</v>
      </c>
      <c r="R2544" t="s">
        <v>81</v>
      </c>
      <c r="S2544" t="s">
        <v>147</v>
      </c>
      <c r="T2544">
        <v>6850</v>
      </c>
      <c r="U2544" t="str">
        <f t="shared" ca="1" si="472"/>
        <v>cu</v>
      </c>
      <c r="V2544" t="str">
        <f t="shared" si="474"/>
        <v>EN</v>
      </c>
      <c r="W2544">
        <f t="shared" si="475"/>
        <v>680</v>
      </c>
      <c r="X2544" t="str">
        <f t="shared" ca="1" si="476"/>
        <v>cu</v>
      </c>
      <c r="Y2544" t="str">
        <f t="shared" si="477"/>
        <v>GO</v>
      </c>
      <c r="Z2544">
        <f t="shared" si="478"/>
        <v>6850</v>
      </c>
    </row>
    <row r="2545" spans="1:26">
      <c r="A2545" t="str">
        <f t="shared" si="479"/>
        <v>rt8</v>
      </c>
      <c r="B2545" t="str">
        <f t="shared" si="480"/>
        <v>루틴8</v>
      </c>
      <c r="C2545">
        <v>272</v>
      </c>
      <c r="D2545">
        <v>153</v>
      </c>
      <c r="E2545">
        <f t="shared" ca="1" si="470"/>
        <v>37749</v>
      </c>
      <c r="F2545">
        <f ca="1">(60+SUMIF(OFFSET(N2545,-$C2545+1,0,$C2545),"EN",OFFSET(O2545,-$C2545+1,0,$C2545)))*SummonTypeTable!$Q$2</f>
        <v>11586.666666666666</v>
      </c>
      <c r="G2545" t="str">
        <f ca="1">IF(C2545=1,60*SummonTypeTable!$Q$2-OFFSET(F2545,0,-1),
IF(F2545&lt;&gt;OFFSET(F2545,-1,0),OFFSET(F2545,-1,0)-OFFSET(F2545,0,-1),""))</f>
        <v/>
      </c>
      <c r="H2545" t="str">
        <f ca="1">IF(C2545=1,60*SummonTypeTable!$Q$2/OFFSET(F2545,0,-1),
IF(F2545&lt;&gt;OFFSET(F2545,-1,0),OFFSET(F2545,-1,0)/OFFSET(F2545,0,-1),""))</f>
        <v/>
      </c>
      <c r="I2545">
        <f ca="1">(60+SUMIF(OFFSET(N2545,-$C2545+1,0,$C2545),"EN",OFFSET(O2545,-$C2545+1,0,$C2545))+SUMIF(OFFSET(S2545,-$C2545+1,0,$C2545),"EN",OFFSET(T2545,-$C2545+1,0,$C2545)))*SummonTypeTable!$Q$2</f>
        <v>11586.666666666666</v>
      </c>
      <c r="J2545" t="str">
        <f ca="1">IF(C2545=1,60*SummonTypeTable!$Q$2-OFFSET(I2545,0,-4),
IF(I2545&lt;&gt;OFFSET(I2545,-1,0),OFFSET(I2545,-1,0)-OFFSET(I2545,0,-4),""))</f>
        <v/>
      </c>
      <c r="K2545" t="str">
        <f ca="1">IF(C2545=1,60*SummonTypeTable!$Q$2/OFFSET(I2545,0,-4),
IF(I2545&lt;&gt;OFFSET(I2545,-1,0),OFFSET(I2545,-1,0)/OFFSET(I2545,0,-4),""))</f>
        <v/>
      </c>
      <c r="L2545" t="str">
        <f t="shared" ca="1" si="471"/>
        <v>cu</v>
      </c>
      <c r="M2545" t="s">
        <v>81</v>
      </c>
      <c r="N2545" t="s">
        <v>147</v>
      </c>
      <c r="O2545">
        <v>13750</v>
      </c>
      <c r="P2545" t="str">
        <f t="shared" si="473"/>
        <v/>
      </c>
      <c r="Q2545" t="str">
        <f t="shared" ca="1" si="481"/>
        <v>cu</v>
      </c>
      <c r="R2545" t="s">
        <v>81</v>
      </c>
      <c r="S2545" t="s">
        <v>147</v>
      </c>
      <c r="T2545">
        <v>6875</v>
      </c>
      <c r="U2545" t="str">
        <f t="shared" ca="1" si="472"/>
        <v>cu</v>
      </c>
      <c r="V2545" t="str">
        <f t="shared" si="474"/>
        <v>GO</v>
      </c>
      <c r="W2545">
        <f t="shared" si="475"/>
        <v>13750</v>
      </c>
      <c r="X2545" t="str">
        <f t="shared" ca="1" si="476"/>
        <v>cu</v>
      </c>
      <c r="Y2545" t="str">
        <f t="shared" si="477"/>
        <v>GO</v>
      </c>
      <c r="Z2545">
        <f t="shared" si="478"/>
        <v>6875</v>
      </c>
    </row>
    <row r="2546" spans="1:26">
      <c r="A2546" t="str">
        <f t="shared" si="479"/>
        <v>rt8</v>
      </c>
      <c r="B2546" t="str">
        <f t="shared" si="480"/>
        <v>루틴8</v>
      </c>
      <c r="C2546">
        <v>273</v>
      </c>
      <c r="D2546">
        <v>195</v>
      </c>
      <c r="E2546">
        <f t="shared" ca="1" si="470"/>
        <v>37944</v>
      </c>
      <c r="F2546">
        <f ca="1">(60+SUMIF(OFFSET(N2546,-$C2546+1,0,$C2546),"EN",OFFSET(O2546,-$C2546+1,0,$C2546)))*SummonTypeTable!$Q$2</f>
        <v>11586.666666666666</v>
      </c>
      <c r="G2546" t="str">
        <f ca="1">IF(C2546=1,60*SummonTypeTable!$Q$2-OFFSET(F2546,0,-1),
IF(F2546&lt;&gt;OFFSET(F2546,-1,0),OFFSET(F2546,-1,0)-OFFSET(F2546,0,-1),""))</f>
        <v/>
      </c>
      <c r="H2546" t="str">
        <f ca="1">IF(C2546=1,60*SummonTypeTable!$Q$2/OFFSET(F2546,0,-1),
IF(F2546&lt;&gt;OFFSET(F2546,-1,0),OFFSET(F2546,-1,0)/OFFSET(F2546,0,-1),""))</f>
        <v/>
      </c>
      <c r="I2546">
        <f ca="1">(60+SUMIF(OFFSET(N2546,-$C2546+1,0,$C2546),"EN",OFFSET(O2546,-$C2546+1,0,$C2546))+SUMIF(OFFSET(S2546,-$C2546+1,0,$C2546),"EN",OFFSET(T2546,-$C2546+1,0,$C2546)))*SummonTypeTable!$Q$2</f>
        <v>11586.666666666666</v>
      </c>
      <c r="J2546" t="str">
        <f ca="1">IF(C2546=1,60*SummonTypeTable!$Q$2-OFFSET(I2546,0,-4),
IF(I2546&lt;&gt;OFFSET(I2546,-1,0),OFFSET(I2546,-1,0)-OFFSET(I2546,0,-4),""))</f>
        <v/>
      </c>
      <c r="K2546" t="str">
        <f ca="1">IF(C2546=1,60*SummonTypeTable!$Q$2/OFFSET(I2546,0,-4),
IF(I2546&lt;&gt;OFFSET(I2546,-1,0),OFFSET(I2546,-1,0)/OFFSET(I2546,0,-4),""))</f>
        <v/>
      </c>
      <c r="L2546" t="str">
        <f t="shared" ca="1" si="471"/>
        <v>it</v>
      </c>
      <c r="M2546" t="s">
        <v>139</v>
      </c>
      <c r="N2546" t="s">
        <v>158</v>
      </c>
      <c r="O2546">
        <v>5</v>
      </c>
      <c r="P2546" t="str">
        <f t="shared" si="473"/>
        <v/>
      </c>
      <c r="Q2546" t="str">
        <f t="shared" ca="1" si="481"/>
        <v>cu</v>
      </c>
      <c r="R2546" t="s">
        <v>81</v>
      </c>
      <c r="S2546" t="s">
        <v>147</v>
      </c>
      <c r="T2546">
        <v>6900</v>
      </c>
      <c r="U2546" t="str">
        <f t="shared" ca="1" si="472"/>
        <v>it</v>
      </c>
      <c r="V2546" t="str">
        <f t="shared" si="474"/>
        <v>Cash_sEquipGacha</v>
      </c>
      <c r="W2546">
        <f t="shared" si="475"/>
        <v>5</v>
      </c>
      <c r="X2546" t="str">
        <f t="shared" ca="1" si="476"/>
        <v>cu</v>
      </c>
      <c r="Y2546" t="str">
        <f t="shared" si="477"/>
        <v>GO</v>
      </c>
      <c r="Z2546">
        <f t="shared" si="478"/>
        <v>6900</v>
      </c>
    </row>
    <row r="2547" spans="1:26">
      <c r="A2547" t="str">
        <f t="shared" si="479"/>
        <v>rt8</v>
      </c>
      <c r="B2547" t="str">
        <f t="shared" si="480"/>
        <v>루틴8</v>
      </c>
      <c r="C2547">
        <v>274</v>
      </c>
      <c r="D2547">
        <v>1032</v>
      </c>
      <c r="E2547">
        <f t="shared" ca="1" si="470"/>
        <v>38976</v>
      </c>
      <c r="F2547">
        <f ca="1">(60+SUMIF(OFFSET(N2547,-$C2547+1,0,$C2547),"EN",OFFSET(O2547,-$C2547+1,0,$C2547)))*SummonTypeTable!$Q$2</f>
        <v>12066.666666666666</v>
      </c>
      <c r="G2547">
        <f ca="1">IF(C2547=1,60*SummonTypeTable!$Q$2-OFFSET(F2547,0,-1),
IF(F2547&lt;&gt;OFFSET(F2547,-1,0),OFFSET(F2547,-1,0)-OFFSET(F2547,0,-1),""))</f>
        <v>-27389.333333333336</v>
      </c>
      <c r="H2547">
        <f ca="1">IF(C2547=1,60*SummonTypeTable!$Q$2/OFFSET(F2547,0,-1),
IF(F2547&lt;&gt;OFFSET(F2547,-1,0),OFFSET(F2547,-1,0)/OFFSET(F2547,0,-1),""))</f>
        <v>0.29727695675971538</v>
      </c>
      <c r="I2547">
        <f ca="1">(60+SUMIF(OFFSET(N2547,-$C2547+1,0,$C2547),"EN",OFFSET(O2547,-$C2547+1,0,$C2547))+SUMIF(OFFSET(S2547,-$C2547+1,0,$C2547),"EN",OFFSET(T2547,-$C2547+1,0,$C2547)))*SummonTypeTable!$Q$2</f>
        <v>12066.666666666666</v>
      </c>
      <c r="J2547">
        <f ca="1">IF(C2547=1,60*SummonTypeTable!$Q$2-OFFSET(I2547,0,-4),
IF(I2547&lt;&gt;OFFSET(I2547,-1,0),OFFSET(I2547,-1,0)-OFFSET(I2547,0,-4),""))</f>
        <v>-27389.333333333336</v>
      </c>
      <c r="K2547">
        <f ca="1">IF(C2547=1,60*SummonTypeTable!$Q$2/OFFSET(I2547,0,-4),
IF(I2547&lt;&gt;OFFSET(I2547,-1,0),OFFSET(I2547,-1,0)/OFFSET(I2547,0,-4),""))</f>
        <v>0.29727695675971538</v>
      </c>
      <c r="L2547" t="str">
        <f t="shared" ca="1" si="471"/>
        <v>cu</v>
      </c>
      <c r="M2547" t="s">
        <v>81</v>
      </c>
      <c r="N2547" t="s">
        <v>146</v>
      </c>
      <c r="O2547">
        <v>720</v>
      </c>
      <c r="P2547" t="str">
        <f t="shared" si="473"/>
        <v>에너지너무많음</v>
      </c>
      <c r="Q2547" t="str">
        <f t="shared" ca="1" si="481"/>
        <v>cu</v>
      </c>
      <c r="R2547" t="s">
        <v>81</v>
      </c>
      <c r="S2547" t="s">
        <v>147</v>
      </c>
      <c r="T2547">
        <v>6925</v>
      </c>
      <c r="U2547" t="str">
        <f t="shared" ca="1" si="472"/>
        <v>cu</v>
      </c>
      <c r="V2547" t="str">
        <f t="shared" si="474"/>
        <v>EN</v>
      </c>
      <c r="W2547">
        <f t="shared" si="475"/>
        <v>720</v>
      </c>
      <c r="X2547" t="str">
        <f t="shared" ca="1" si="476"/>
        <v>cu</v>
      </c>
      <c r="Y2547" t="str">
        <f t="shared" si="477"/>
        <v>GO</v>
      </c>
      <c r="Z2547">
        <f t="shared" si="478"/>
        <v>6925</v>
      </c>
    </row>
    <row r="2548" spans="1:26">
      <c r="A2548" t="str">
        <f t="shared" si="479"/>
        <v>rt8</v>
      </c>
      <c r="B2548" t="str">
        <f t="shared" si="480"/>
        <v>루틴8</v>
      </c>
      <c r="C2548">
        <v>275</v>
      </c>
      <c r="D2548">
        <v>125</v>
      </c>
      <c r="E2548">
        <f t="shared" ca="1" si="470"/>
        <v>39101</v>
      </c>
      <c r="F2548">
        <f ca="1">(60+SUMIF(OFFSET(N2548,-$C2548+1,0,$C2548),"EN",OFFSET(O2548,-$C2548+1,0,$C2548)))*SummonTypeTable!$Q$2</f>
        <v>12066.666666666666</v>
      </c>
      <c r="G2548" t="str">
        <f ca="1">IF(C2548=1,60*SummonTypeTable!$Q$2-OFFSET(F2548,0,-1),
IF(F2548&lt;&gt;OFFSET(F2548,-1,0),OFFSET(F2548,-1,0)-OFFSET(F2548,0,-1),""))</f>
        <v/>
      </c>
      <c r="H2548" t="str">
        <f ca="1">IF(C2548=1,60*SummonTypeTable!$Q$2/OFFSET(F2548,0,-1),
IF(F2548&lt;&gt;OFFSET(F2548,-1,0),OFFSET(F2548,-1,0)/OFFSET(F2548,0,-1),""))</f>
        <v/>
      </c>
      <c r="I2548">
        <f ca="1">(60+SUMIF(OFFSET(N2548,-$C2548+1,0,$C2548),"EN",OFFSET(O2548,-$C2548+1,0,$C2548))+SUMIF(OFFSET(S2548,-$C2548+1,0,$C2548),"EN",OFFSET(T2548,-$C2548+1,0,$C2548)))*SummonTypeTable!$Q$2</f>
        <v>12066.666666666666</v>
      </c>
      <c r="J2548" t="str">
        <f ca="1">IF(C2548=1,60*SummonTypeTable!$Q$2-OFFSET(I2548,0,-4),
IF(I2548&lt;&gt;OFFSET(I2548,-1,0),OFFSET(I2548,-1,0)-OFFSET(I2548,0,-4),""))</f>
        <v/>
      </c>
      <c r="K2548" t="str">
        <f ca="1">IF(C2548=1,60*SummonTypeTable!$Q$2/OFFSET(I2548,0,-4),
IF(I2548&lt;&gt;OFFSET(I2548,-1,0),OFFSET(I2548,-1,0)/OFFSET(I2548,0,-4),""))</f>
        <v/>
      </c>
      <c r="L2548" t="str">
        <f t="shared" ca="1" si="471"/>
        <v>cu</v>
      </c>
      <c r="M2548" t="s">
        <v>81</v>
      </c>
      <c r="N2548" t="s">
        <v>147</v>
      </c>
      <c r="O2548">
        <v>13900</v>
      </c>
      <c r="P2548" t="str">
        <f t="shared" si="473"/>
        <v/>
      </c>
      <c r="Q2548" t="str">
        <f t="shared" ca="1" si="481"/>
        <v>cu</v>
      </c>
      <c r="R2548" t="s">
        <v>81</v>
      </c>
      <c r="S2548" t="s">
        <v>147</v>
      </c>
      <c r="T2548">
        <v>6950</v>
      </c>
      <c r="U2548" t="str">
        <f t="shared" ca="1" si="472"/>
        <v>cu</v>
      </c>
      <c r="V2548" t="str">
        <f t="shared" si="474"/>
        <v>GO</v>
      </c>
      <c r="W2548">
        <f t="shared" si="475"/>
        <v>13900</v>
      </c>
      <c r="X2548" t="str">
        <f t="shared" ca="1" si="476"/>
        <v>cu</v>
      </c>
      <c r="Y2548" t="str">
        <f t="shared" si="477"/>
        <v>GO</v>
      </c>
      <c r="Z2548">
        <f t="shared" si="478"/>
        <v>6950</v>
      </c>
    </row>
    <row r="2549" spans="1:26">
      <c r="A2549" t="str">
        <f t="shared" si="479"/>
        <v>rt8</v>
      </c>
      <c r="B2549" t="str">
        <f t="shared" si="480"/>
        <v>루틴8</v>
      </c>
      <c r="C2549">
        <v>276</v>
      </c>
      <c r="D2549">
        <v>195</v>
      </c>
      <c r="E2549">
        <f t="shared" ref="E2549:E2612" ca="1" si="482">IF(A2549&lt;&gt;OFFSET(A2549,-1,0),D2549,OFFSET(E2549,-1,0)+D2549)</f>
        <v>39296</v>
      </c>
      <c r="F2549">
        <f ca="1">(60+SUMIF(OFFSET(N2549,-$C2549+1,0,$C2549),"EN",OFFSET(O2549,-$C2549+1,0,$C2549)))*SummonTypeTable!$Q$2</f>
        <v>12066.666666666666</v>
      </c>
      <c r="G2549" t="str">
        <f ca="1">IF(C2549=1,60*SummonTypeTable!$Q$2-OFFSET(F2549,0,-1),
IF(F2549&lt;&gt;OFFSET(F2549,-1,0),OFFSET(F2549,-1,0)-OFFSET(F2549,0,-1),""))</f>
        <v/>
      </c>
      <c r="H2549" t="str">
        <f ca="1">IF(C2549=1,60*SummonTypeTable!$Q$2/OFFSET(F2549,0,-1),
IF(F2549&lt;&gt;OFFSET(F2549,-1,0),OFFSET(F2549,-1,0)/OFFSET(F2549,0,-1),""))</f>
        <v/>
      </c>
      <c r="I2549">
        <f ca="1">(60+SUMIF(OFFSET(N2549,-$C2549+1,0,$C2549),"EN",OFFSET(O2549,-$C2549+1,0,$C2549))+SUMIF(OFFSET(S2549,-$C2549+1,0,$C2549),"EN",OFFSET(T2549,-$C2549+1,0,$C2549)))*SummonTypeTable!$Q$2</f>
        <v>12066.666666666666</v>
      </c>
      <c r="J2549" t="str">
        <f ca="1">IF(C2549=1,60*SummonTypeTable!$Q$2-OFFSET(I2549,0,-4),
IF(I2549&lt;&gt;OFFSET(I2549,-1,0),OFFSET(I2549,-1,0)-OFFSET(I2549,0,-4),""))</f>
        <v/>
      </c>
      <c r="K2549" t="str">
        <f ca="1">IF(C2549=1,60*SummonTypeTable!$Q$2/OFFSET(I2549,0,-4),
IF(I2549&lt;&gt;OFFSET(I2549,-1,0),OFFSET(I2549,-1,0)/OFFSET(I2549,0,-4),""))</f>
        <v/>
      </c>
      <c r="L2549" t="str">
        <f t="shared" ca="1" si="471"/>
        <v>it</v>
      </c>
      <c r="M2549" t="s">
        <v>139</v>
      </c>
      <c r="N2549" t="s">
        <v>158</v>
      </c>
      <c r="O2549">
        <v>5</v>
      </c>
      <c r="P2549" t="str">
        <f t="shared" si="473"/>
        <v/>
      </c>
      <c r="Q2549" t="str">
        <f t="shared" ca="1" si="481"/>
        <v>cu</v>
      </c>
      <c r="R2549" t="s">
        <v>81</v>
      </c>
      <c r="S2549" t="s">
        <v>147</v>
      </c>
      <c r="T2549">
        <v>6975</v>
      </c>
      <c r="U2549" t="str">
        <f t="shared" ca="1" si="472"/>
        <v>it</v>
      </c>
      <c r="V2549" t="str">
        <f t="shared" si="474"/>
        <v>Cash_sEquipGacha</v>
      </c>
      <c r="W2549">
        <f t="shared" si="475"/>
        <v>5</v>
      </c>
      <c r="X2549" t="str">
        <f t="shared" ca="1" si="476"/>
        <v>cu</v>
      </c>
      <c r="Y2549" t="str">
        <f t="shared" si="477"/>
        <v>GO</v>
      </c>
      <c r="Z2549">
        <f t="shared" si="478"/>
        <v>6975</v>
      </c>
    </row>
    <row r="2550" spans="1:26">
      <c r="A2550" t="str">
        <f t="shared" si="479"/>
        <v>rt8</v>
      </c>
      <c r="B2550" t="str">
        <f t="shared" si="480"/>
        <v>루틴8</v>
      </c>
      <c r="C2550">
        <v>277</v>
      </c>
      <c r="D2550">
        <v>224</v>
      </c>
      <c r="E2550">
        <f t="shared" ca="1" si="482"/>
        <v>39520</v>
      </c>
      <c r="F2550">
        <f ca="1">(60+SUMIF(OFFSET(N2550,-$C2550+1,0,$C2550),"EN",OFFSET(O2550,-$C2550+1,0,$C2550)))*SummonTypeTable!$Q$2</f>
        <v>12066.666666666666</v>
      </c>
      <c r="G2550" t="str">
        <f ca="1">IF(C2550=1,60*SummonTypeTable!$Q$2-OFFSET(F2550,0,-1),
IF(F2550&lt;&gt;OFFSET(F2550,-1,0),OFFSET(F2550,-1,0)-OFFSET(F2550,0,-1),""))</f>
        <v/>
      </c>
      <c r="H2550" t="str">
        <f ca="1">IF(C2550=1,60*SummonTypeTable!$Q$2/OFFSET(F2550,0,-1),
IF(F2550&lt;&gt;OFFSET(F2550,-1,0),OFFSET(F2550,-1,0)/OFFSET(F2550,0,-1),""))</f>
        <v/>
      </c>
      <c r="I2550">
        <f ca="1">(60+SUMIF(OFFSET(N2550,-$C2550+1,0,$C2550),"EN",OFFSET(O2550,-$C2550+1,0,$C2550))+SUMIF(OFFSET(S2550,-$C2550+1,0,$C2550),"EN",OFFSET(T2550,-$C2550+1,0,$C2550)))*SummonTypeTable!$Q$2</f>
        <v>12066.666666666666</v>
      </c>
      <c r="J2550" t="str">
        <f ca="1">IF(C2550=1,60*SummonTypeTable!$Q$2-OFFSET(I2550,0,-4),
IF(I2550&lt;&gt;OFFSET(I2550,-1,0),OFFSET(I2550,-1,0)-OFFSET(I2550,0,-4),""))</f>
        <v/>
      </c>
      <c r="K2550" t="str">
        <f ca="1">IF(C2550=1,60*SummonTypeTable!$Q$2/OFFSET(I2550,0,-4),
IF(I2550&lt;&gt;OFFSET(I2550,-1,0),OFFSET(I2550,-1,0)/OFFSET(I2550,0,-4),""))</f>
        <v/>
      </c>
      <c r="L2550" t="str">
        <f t="shared" ca="1" si="471"/>
        <v>cu</v>
      </c>
      <c r="M2550" t="s">
        <v>81</v>
      </c>
      <c r="N2550" t="s">
        <v>147</v>
      </c>
      <c r="O2550">
        <v>14000</v>
      </c>
      <c r="P2550" t="str">
        <f t="shared" si="473"/>
        <v/>
      </c>
      <c r="Q2550" t="str">
        <f t="shared" ca="1" si="481"/>
        <v>cu</v>
      </c>
      <c r="R2550" t="s">
        <v>81</v>
      </c>
      <c r="S2550" t="s">
        <v>147</v>
      </c>
      <c r="T2550">
        <v>7000</v>
      </c>
      <c r="U2550" t="str">
        <f t="shared" ca="1" si="472"/>
        <v>cu</v>
      </c>
      <c r="V2550" t="str">
        <f t="shared" si="474"/>
        <v>GO</v>
      </c>
      <c r="W2550">
        <f t="shared" si="475"/>
        <v>14000</v>
      </c>
      <c r="X2550" t="str">
        <f t="shared" ca="1" si="476"/>
        <v>cu</v>
      </c>
      <c r="Y2550" t="str">
        <f t="shared" si="477"/>
        <v>GO</v>
      </c>
      <c r="Z2550">
        <f t="shared" si="478"/>
        <v>7000</v>
      </c>
    </row>
    <row r="2551" spans="1:26">
      <c r="A2551" t="str">
        <f t="shared" si="479"/>
        <v>rt8</v>
      </c>
      <c r="B2551" t="str">
        <f t="shared" si="480"/>
        <v>루틴8</v>
      </c>
      <c r="C2551">
        <v>278</v>
      </c>
      <c r="D2551">
        <v>868</v>
      </c>
      <c r="E2551">
        <f t="shared" ca="1" si="482"/>
        <v>40388</v>
      </c>
      <c r="F2551">
        <f ca="1">(60+SUMIF(OFFSET(N2551,-$C2551+1,0,$C2551),"EN",OFFSET(O2551,-$C2551+1,0,$C2551)))*SummonTypeTable!$Q$2</f>
        <v>12573.333333333332</v>
      </c>
      <c r="G2551">
        <f ca="1">IF(C2551=1,60*SummonTypeTable!$Q$2-OFFSET(F2551,0,-1),
IF(F2551&lt;&gt;OFFSET(F2551,-1,0),OFFSET(F2551,-1,0)-OFFSET(F2551,0,-1),""))</f>
        <v>-28321.333333333336</v>
      </c>
      <c r="H2551">
        <f ca="1">IF(C2551=1,60*SummonTypeTable!$Q$2/OFFSET(F2551,0,-1),
IF(F2551&lt;&gt;OFFSET(F2551,-1,0),OFFSET(F2551,-1,0)/OFFSET(F2551,0,-1),""))</f>
        <v>0.29876861113862202</v>
      </c>
      <c r="I2551">
        <f ca="1">(60+SUMIF(OFFSET(N2551,-$C2551+1,0,$C2551),"EN",OFFSET(O2551,-$C2551+1,0,$C2551))+SUMIF(OFFSET(S2551,-$C2551+1,0,$C2551),"EN",OFFSET(T2551,-$C2551+1,0,$C2551)))*SummonTypeTable!$Q$2</f>
        <v>12573.333333333332</v>
      </c>
      <c r="J2551">
        <f ca="1">IF(C2551=1,60*SummonTypeTable!$Q$2-OFFSET(I2551,0,-4),
IF(I2551&lt;&gt;OFFSET(I2551,-1,0),OFFSET(I2551,-1,0)-OFFSET(I2551,0,-4),""))</f>
        <v>-28321.333333333336</v>
      </c>
      <c r="K2551">
        <f ca="1">IF(C2551=1,60*SummonTypeTable!$Q$2/OFFSET(I2551,0,-4),
IF(I2551&lt;&gt;OFFSET(I2551,-1,0),OFFSET(I2551,-1,0)/OFFSET(I2551,0,-4),""))</f>
        <v>0.29876861113862202</v>
      </c>
      <c r="L2551" t="str">
        <f t="shared" ca="1" si="471"/>
        <v>cu</v>
      </c>
      <c r="M2551" t="s">
        <v>81</v>
      </c>
      <c r="N2551" t="s">
        <v>146</v>
      </c>
      <c r="O2551">
        <v>760</v>
      </c>
      <c r="P2551" t="str">
        <f t="shared" si="473"/>
        <v>에너지너무많음</v>
      </c>
      <c r="Q2551" t="str">
        <f t="shared" ca="1" si="481"/>
        <v>cu</v>
      </c>
      <c r="R2551" t="s">
        <v>81</v>
      </c>
      <c r="S2551" t="s">
        <v>147</v>
      </c>
      <c r="T2551">
        <v>7025</v>
      </c>
      <c r="U2551" t="str">
        <f t="shared" ca="1" si="472"/>
        <v>cu</v>
      </c>
      <c r="V2551" t="str">
        <f t="shared" si="474"/>
        <v>EN</v>
      </c>
      <c r="W2551">
        <f t="shared" si="475"/>
        <v>760</v>
      </c>
      <c r="X2551" t="str">
        <f t="shared" ca="1" si="476"/>
        <v>cu</v>
      </c>
      <c r="Y2551" t="str">
        <f t="shared" si="477"/>
        <v>GO</v>
      </c>
      <c r="Z2551">
        <f t="shared" si="478"/>
        <v>7025</v>
      </c>
    </row>
    <row r="2552" spans="1:26">
      <c r="A2552" t="str">
        <f t="shared" si="479"/>
        <v>rt8</v>
      </c>
      <c r="B2552" t="str">
        <f t="shared" si="480"/>
        <v>루틴8</v>
      </c>
      <c r="C2552">
        <v>279</v>
      </c>
      <c r="D2552">
        <v>195</v>
      </c>
      <c r="E2552">
        <f t="shared" ca="1" si="482"/>
        <v>40583</v>
      </c>
      <c r="F2552">
        <f ca="1">(60+SUMIF(OFFSET(N2552,-$C2552+1,0,$C2552),"EN",OFFSET(O2552,-$C2552+1,0,$C2552)))*SummonTypeTable!$Q$2</f>
        <v>12573.333333333332</v>
      </c>
      <c r="G2552" t="str">
        <f ca="1">IF(C2552=1,60*SummonTypeTable!$Q$2-OFFSET(F2552,0,-1),
IF(F2552&lt;&gt;OFFSET(F2552,-1,0),OFFSET(F2552,-1,0)-OFFSET(F2552,0,-1),""))</f>
        <v/>
      </c>
      <c r="H2552" t="str">
        <f ca="1">IF(C2552=1,60*SummonTypeTable!$Q$2/OFFSET(F2552,0,-1),
IF(F2552&lt;&gt;OFFSET(F2552,-1,0),OFFSET(F2552,-1,0)/OFFSET(F2552,0,-1),""))</f>
        <v/>
      </c>
      <c r="I2552">
        <f ca="1">(60+SUMIF(OFFSET(N2552,-$C2552+1,0,$C2552),"EN",OFFSET(O2552,-$C2552+1,0,$C2552))+SUMIF(OFFSET(S2552,-$C2552+1,0,$C2552),"EN",OFFSET(T2552,-$C2552+1,0,$C2552)))*SummonTypeTable!$Q$2</f>
        <v>12573.333333333332</v>
      </c>
      <c r="J2552" t="str">
        <f ca="1">IF(C2552=1,60*SummonTypeTable!$Q$2-OFFSET(I2552,0,-4),
IF(I2552&lt;&gt;OFFSET(I2552,-1,0),OFFSET(I2552,-1,0)-OFFSET(I2552,0,-4),""))</f>
        <v/>
      </c>
      <c r="K2552" t="str">
        <f ca="1">IF(C2552=1,60*SummonTypeTable!$Q$2/OFFSET(I2552,0,-4),
IF(I2552&lt;&gt;OFFSET(I2552,-1,0),OFFSET(I2552,-1,0)/OFFSET(I2552,0,-4),""))</f>
        <v/>
      </c>
      <c r="L2552" t="str">
        <f t="shared" ca="1" si="471"/>
        <v>it</v>
      </c>
      <c r="M2552" t="s">
        <v>139</v>
      </c>
      <c r="N2552" t="s">
        <v>138</v>
      </c>
      <c r="O2552">
        <v>50</v>
      </c>
      <c r="P2552" t="str">
        <f t="shared" si="473"/>
        <v/>
      </c>
      <c r="Q2552" t="str">
        <f t="shared" ca="1" si="481"/>
        <v>cu</v>
      </c>
      <c r="R2552" t="s">
        <v>81</v>
      </c>
      <c r="S2552" t="s">
        <v>147</v>
      </c>
      <c r="T2552">
        <v>7050</v>
      </c>
      <c r="U2552" t="str">
        <f t="shared" ca="1" si="472"/>
        <v>it</v>
      </c>
      <c r="V2552" t="str">
        <f t="shared" si="474"/>
        <v>Cash_sSpellGacha</v>
      </c>
      <c r="W2552">
        <f t="shared" si="475"/>
        <v>50</v>
      </c>
      <c r="X2552" t="str">
        <f t="shared" ca="1" si="476"/>
        <v>cu</v>
      </c>
      <c r="Y2552" t="str">
        <f t="shared" si="477"/>
        <v>GO</v>
      </c>
      <c r="Z2552">
        <f t="shared" si="478"/>
        <v>7050</v>
      </c>
    </row>
    <row r="2553" spans="1:26">
      <c r="A2553" t="str">
        <f t="shared" si="479"/>
        <v>rt8</v>
      </c>
      <c r="B2553" t="str">
        <f t="shared" si="480"/>
        <v>루틴8</v>
      </c>
      <c r="C2553">
        <v>280</v>
      </c>
      <c r="D2553">
        <v>235</v>
      </c>
      <c r="E2553">
        <f t="shared" ca="1" si="482"/>
        <v>40818</v>
      </c>
      <c r="F2553">
        <f ca="1">(60+SUMIF(OFFSET(N2553,-$C2553+1,0,$C2553),"EN",OFFSET(O2553,-$C2553+1,0,$C2553)))*SummonTypeTable!$Q$2</f>
        <v>12573.333333333332</v>
      </c>
      <c r="G2553" t="str">
        <f ca="1">IF(C2553=1,60*SummonTypeTable!$Q$2-OFFSET(F2553,0,-1),
IF(F2553&lt;&gt;OFFSET(F2553,-1,0),OFFSET(F2553,-1,0)-OFFSET(F2553,0,-1),""))</f>
        <v/>
      </c>
      <c r="H2553" t="str">
        <f ca="1">IF(C2553=1,60*SummonTypeTable!$Q$2/OFFSET(F2553,0,-1),
IF(F2553&lt;&gt;OFFSET(F2553,-1,0),OFFSET(F2553,-1,0)/OFFSET(F2553,0,-1),""))</f>
        <v/>
      </c>
      <c r="I2553">
        <f ca="1">(60+SUMIF(OFFSET(N2553,-$C2553+1,0,$C2553),"EN",OFFSET(O2553,-$C2553+1,0,$C2553))+SUMIF(OFFSET(S2553,-$C2553+1,0,$C2553),"EN",OFFSET(T2553,-$C2553+1,0,$C2553)))*SummonTypeTable!$Q$2</f>
        <v>12573.333333333332</v>
      </c>
      <c r="J2553" t="str">
        <f ca="1">IF(C2553=1,60*SummonTypeTable!$Q$2-OFFSET(I2553,0,-4),
IF(I2553&lt;&gt;OFFSET(I2553,-1,0),OFFSET(I2553,-1,0)-OFFSET(I2553,0,-4),""))</f>
        <v/>
      </c>
      <c r="K2553" t="str">
        <f ca="1">IF(C2553=1,60*SummonTypeTable!$Q$2/OFFSET(I2553,0,-4),
IF(I2553&lt;&gt;OFFSET(I2553,-1,0),OFFSET(I2553,-1,0)/OFFSET(I2553,0,-4),""))</f>
        <v/>
      </c>
      <c r="L2553" t="str">
        <f t="shared" ca="1" si="471"/>
        <v>cu</v>
      </c>
      <c r="M2553" t="s">
        <v>81</v>
      </c>
      <c r="N2553" t="s">
        <v>147</v>
      </c>
      <c r="O2553">
        <v>14150</v>
      </c>
      <c r="P2553" t="str">
        <f t="shared" si="473"/>
        <v/>
      </c>
      <c r="Q2553" t="str">
        <f t="shared" ca="1" si="481"/>
        <v>cu</v>
      </c>
      <c r="R2553" t="s">
        <v>81</v>
      </c>
      <c r="S2553" t="s">
        <v>147</v>
      </c>
      <c r="T2553">
        <v>7075</v>
      </c>
      <c r="U2553" t="str">
        <f t="shared" ca="1" si="472"/>
        <v>cu</v>
      </c>
      <c r="V2553" t="str">
        <f t="shared" si="474"/>
        <v>GO</v>
      </c>
      <c r="W2553">
        <f t="shared" si="475"/>
        <v>14150</v>
      </c>
      <c r="X2553" t="str">
        <f t="shared" ca="1" si="476"/>
        <v>cu</v>
      </c>
      <c r="Y2553" t="str">
        <f t="shared" si="477"/>
        <v>GO</v>
      </c>
      <c r="Z2553">
        <f t="shared" si="478"/>
        <v>7075</v>
      </c>
    </row>
    <row r="2554" spans="1:26">
      <c r="A2554" t="str">
        <f t="shared" si="479"/>
        <v>rt8</v>
      </c>
      <c r="B2554" t="str">
        <f t="shared" si="480"/>
        <v>루틴8</v>
      </c>
      <c r="C2554">
        <v>281</v>
      </c>
      <c r="D2554">
        <v>1014</v>
      </c>
      <c r="E2554">
        <f t="shared" ca="1" si="482"/>
        <v>41832</v>
      </c>
      <c r="F2554">
        <f ca="1">(60+SUMIF(OFFSET(N2554,-$C2554+1,0,$C2554),"EN",OFFSET(O2554,-$C2554+1,0,$C2554)))*SummonTypeTable!$Q$2</f>
        <v>13106.666666666666</v>
      </c>
      <c r="G2554">
        <f ca="1">IF(C2554=1,60*SummonTypeTable!$Q$2-OFFSET(F2554,0,-1),
IF(F2554&lt;&gt;OFFSET(F2554,-1,0),OFFSET(F2554,-1,0)-OFFSET(F2554,0,-1),""))</f>
        <v>-29258.666666666668</v>
      </c>
      <c r="H2554">
        <f ca="1">IF(C2554=1,60*SummonTypeTable!$Q$2/OFFSET(F2554,0,-1),
IF(F2554&lt;&gt;OFFSET(F2554,-1,0),OFFSET(F2554,-1,0)/OFFSET(F2554,0,-1),""))</f>
        <v>0.30056734876011981</v>
      </c>
      <c r="I2554">
        <f ca="1">(60+SUMIF(OFFSET(N2554,-$C2554+1,0,$C2554),"EN",OFFSET(O2554,-$C2554+1,0,$C2554))+SUMIF(OFFSET(S2554,-$C2554+1,0,$C2554),"EN",OFFSET(T2554,-$C2554+1,0,$C2554)))*SummonTypeTable!$Q$2</f>
        <v>13106.666666666666</v>
      </c>
      <c r="J2554">
        <f ca="1">IF(C2554=1,60*SummonTypeTable!$Q$2-OFFSET(I2554,0,-4),
IF(I2554&lt;&gt;OFFSET(I2554,-1,0),OFFSET(I2554,-1,0)-OFFSET(I2554,0,-4),""))</f>
        <v>-29258.666666666668</v>
      </c>
      <c r="K2554">
        <f ca="1">IF(C2554=1,60*SummonTypeTable!$Q$2/OFFSET(I2554,0,-4),
IF(I2554&lt;&gt;OFFSET(I2554,-1,0),OFFSET(I2554,-1,0)/OFFSET(I2554,0,-4),""))</f>
        <v>0.30056734876011981</v>
      </c>
      <c r="L2554" t="str">
        <f t="shared" ca="1" si="471"/>
        <v>cu</v>
      </c>
      <c r="M2554" t="s">
        <v>81</v>
      </c>
      <c r="N2554" t="s">
        <v>146</v>
      </c>
      <c r="O2554">
        <v>800</v>
      </c>
      <c r="P2554" t="str">
        <f t="shared" si="473"/>
        <v>에너지너무많음</v>
      </c>
      <c r="Q2554" t="str">
        <f t="shared" ca="1" si="481"/>
        <v>cu</v>
      </c>
      <c r="R2554" t="s">
        <v>81</v>
      </c>
      <c r="S2554" t="s">
        <v>147</v>
      </c>
      <c r="T2554">
        <v>7100</v>
      </c>
      <c r="U2554" t="str">
        <f t="shared" ca="1" si="472"/>
        <v>cu</v>
      </c>
      <c r="V2554" t="str">
        <f t="shared" si="474"/>
        <v>EN</v>
      </c>
      <c r="W2554">
        <f t="shared" si="475"/>
        <v>800</v>
      </c>
      <c r="X2554" t="str">
        <f t="shared" ca="1" si="476"/>
        <v>cu</v>
      </c>
      <c r="Y2554" t="str">
        <f t="shared" si="477"/>
        <v>GO</v>
      </c>
      <c r="Z2554">
        <f t="shared" si="478"/>
        <v>7100</v>
      </c>
    </row>
    <row r="2555" spans="1:26">
      <c r="A2555" t="str">
        <f t="shared" si="479"/>
        <v>rt8</v>
      </c>
      <c r="B2555" t="str">
        <f t="shared" si="480"/>
        <v>루틴8</v>
      </c>
      <c r="C2555">
        <v>282</v>
      </c>
      <c r="D2555">
        <v>127</v>
      </c>
      <c r="E2555">
        <f t="shared" ca="1" si="482"/>
        <v>41959</v>
      </c>
      <c r="F2555">
        <f ca="1">(60+SUMIF(OFFSET(N2555,-$C2555+1,0,$C2555),"EN",OFFSET(O2555,-$C2555+1,0,$C2555)))*SummonTypeTable!$Q$2</f>
        <v>13106.666666666666</v>
      </c>
      <c r="G2555" t="str">
        <f ca="1">IF(C2555=1,60*SummonTypeTable!$Q$2-OFFSET(F2555,0,-1),
IF(F2555&lt;&gt;OFFSET(F2555,-1,0),OFFSET(F2555,-1,0)-OFFSET(F2555,0,-1),""))</f>
        <v/>
      </c>
      <c r="H2555" t="str">
        <f ca="1">IF(C2555=1,60*SummonTypeTable!$Q$2/OFFSET(F2555,0,-1),
IF(F2555&lt;&gt;OFFSET(F2555,-1,0),OFFSET(F2555,-1,0)/OFFSET(F2555,0,-1),""))</f>
        <v/>
      </c>
      <c r="I2555">
        <f ca="1">(60+SUMIF(OFFSET(N2555,-$C2555+1,0,$C2555),"EN",OFFSET(O2555,-$C2555+1,0,$C2555))+SUMIF(OFFSET(S2555,-$C2555+1,0,$C2555),"EN",OFFSET(T2555,-$C2555+1,0,$C2555)))*SummonTypeTable!$Q$2</f>
        <v>13106.666666666666</v>
      </c>
      <c r="J2555" t="str">
        <f ca="1">IF(C2555=1,60*SummonTypeTable!$Q$2-OFFSET(I2555,0,-4),
IF(I2555&lt;&gt;OFFSET(I2555,-1,0),OFFSET(I2555,-1,0)-OFFSET(I2555,0,-4),""))</f>
        <v/>
      </c>
      <c r="K2555" t="str">
        <f ca="1">IF(C2555=1,60*SummonTypeTable!$Q$2/OFFSET(I2555,0,-4),
IF(I2555&lt;&gt;OFFSET(I2555,-1,0),OFFSET(I2555,-1,0)/OFFSET(I2555,0,-4),""))</f>
        <v/>
      </c>
      <c r="L2555" t="str">
        <f t="shared" ca="1" si="471"/>
        <v>it</v>
      </c>
      <c r="M2555" t="s">
        <v>139</v>
      </c>
      <c r="N2555" t="s">
        <v>140</v>
      </c>
      <c r="O2555">
        <v>20</v>
      </c>
      <c r="P2555" t="str">
        <f t="shared" si="473"/>
        <v/>
      </c>
      <c r="Q2555" t="str">
        <f t="shared" ca="1" si="481"/>
        <v>cu</v>
      </c>
      <c r="R2555" t="s">
        <v>81</v>
      </c>
      <c r="S2555" t="s">
        <v>147</v>
      </c>
      <c r="T2555">
        <v>7125</v>
      </c>
      <c r="U2555" t="str">
        <f t="shared" ca="1" si="472"/>
        <v>it</v>
      </c>
      <c r="V2555" t="str">
        <f t="shared" si="474"/>
        <v>Cash_sCharacterGacha</v>
      </c>
      <c r="W2555">
        <f t="shared" si="475"/>
        <v>20</v>
      </c>
      <c r="X2555" t="str">
        <f t="shared" ca="1" si="476"/>
        <v>cu</v>
      </c>
      <c r="Y2555" t="str">
        <f t="shared" si="477"/>
        <v>GO</v>
      </c>
      <c r="Z2555">
        <f t="shared" si="478"/>
        <v>7125</v>
      </c>
    </row>
    <row r="2556" spans="1:26">
      <c r="A2556" t="str">
        <f t="shared" si="479"/>
        <v>rt8</v>
      </c>
      <c r="B2556" t="str">
        <f t="shared" si="480"/>
        <v>루틴8</v>
      </c>
      <c r="C2556">
        <v>283</v>
      </c>
      <c r="D2556">
        <v>234</v>
      </c>
      <c r="E2556">
        <f t="shared" ca="1" si="482"/>
        <v>42193</v>
      </c>
      <c r="F2556">
        <f ca="1">(60+SUMIF(OFFSET(N2556,-$C2556+1,0,$C2556),"EN",OFFSET(O2556,-$C2556+1,0,$C2556)))*SummonTypeTable!$Q$2</f>
        <v>13106.666666666666</v>
      </c>
      <c r="G2556" t="str">
        <f ca="1">IF(C2556=1,60*SummonTypeTable!$Q$2-OFFSET(F2556,0,-1),
IF(F2556&lt;&gt;OFFSET(F2556,-1,0),OFFSET(F2556,-1,0)-OFFSET(F2556,0,-1),""))</f>
        <v/>
      </c>
      <c r="H2556" t="str">
        <f ca="1">IF(C2556=1,60*SummonTypeTable!$Q$2/OFFSET(F2556,0,-1),
IF(F2556&lt;&gt;OFFSET(F2556,-1,0),OFFSET(F2556,-1,0)/OFFSET(F2556,0,-1),""))</f>
        <v/>
      </c>
      <c r="I2556">
        <f ca="1">(60+SUMIF(OFFSET(N2556,-$C2556+1,0,$C2556),"EN",OFFSET(O2556,-$C2556+1,0,$C2556))+SUMIF(OFFSET(S2556,-$C2556+1,0,$C2556),"EN",OFFSET(T2556,-$C2556+1,0,$C2556)))*SummonTypeTable!$Q$2</f>
        <v>13106.666666666666</v>
      </c>
      <c r="J2556" t="str">
        <f ca="1">IF(C2556=1,60*SummonTypeTable!$Q$2-OFFSET(I2556,0,-4),
IF(I2556&lt;&gt;OFFSET(I2556,-1,0),OFFSET(I2556,-1,0)-OFFSET(I2556,0,-4),""))</f>
        <v/>
      </c>
      <c r="K2556" t="str">
        <f ca="1">IF(C2556=1,60*SummonTypeTable!$Q$2/OFFSET(I2556,0,-4),
IF(I2556&lt;&gt;OFFSET(I2556,-1,0),OFFSET(I2556,-1,0)/OFFSET(I2556,0,-4),""))</f>
        <v/>
      </c>
      <c r="L2556" t="str">
        <f t="shared" ref="L2556:L2619" ca="1" si="483">IF(ISBLANK(M2556),"",
VLOOKUP(M2556,OFFSET(INDIRECT("$A:$B"),0,MATCH(M$1&amp;"_Verify",INDIRECT("$1:$1"),0)-1),2,0)
)</f>
        <v>cu</v>
      </c>
      <c r="M2556" t="s">
        <v>81</v>
      </c>
      <c r="N2556" t="s">
        <v>147</v>
      </c>
      <c r="O2556">
        <v>14300</v>
      </c>
      <c r="P2556" t="str">
        <f t="shared" si="473"/>
        <v/>
      </c>
      <c r="Q2556" t="str">
        <f t="shared" ca="1" si="481"/>
        <v>cu</v>
      </c>
      <c r="R2556" t="s">
        <v>81</v>
      </c>
      <c r="S2556" t="s">
        <v>147</v>
      </c>
      <c r="T2556">
        <v>7150</v>
      </c>
      <c r="U2556" t="str">
        <f t="shared" ca="1" si="472"/>
        <v>cu</v>
      </c>
      <c r="V2556" t="str">
        <f t="shared" si="474"/>
        <v>GO</v>
      </c>
      <c r="W2556">
        <f t="shared" si="475"/>
        <v>14300</v>
      </c>
      <c r="X2556" t="str">
        <f t="shared" ca="1" si="476"/>
        <v>cu</v>
      </c>
      <c r="Y2556" t="str">
        <f t="shared" si="477"/>
        <v>GO</v>
      </c>
      <c r="Z2556">
        <f t="shared" si="478"/>
        <v>7150</v>
      </c>
    </row>
    <row r="2557" spans="1:26">
      <c r="A2557" t="str">
        <f t="shared" si="479"/>
        <v>rt8</v>
      </c>
      <c r="B2557" t="str">
        <f t="shared" si="480"/>
        <v>루틴8</v>
      </c>
      <c r="C2557">
        <v>284</v>
      </c>
      <c r="D2557">
        <v>1119</v>
      </c>
      <c r="E2557">
        <f t="shared" ca="1" si="482"/>
        <v>43312</v>
      </c>
      <c r="F2557">
        <f ca="1">(60+SUMIF(OFFSET(N2557,-$C2557+1,0,$C2557),"EN",OFFSET(O2557,-$C2557+1,0,$C2557)))*SummonTypeTable!$Q$2</f>
        <v>13106.666666666666</v>
      </c>
      <c r="G2557" t="str">
        <f ca="1">IF(C2557=1,60*SummonTypeTable!$Q$2-OFFSET(F2557,0,-1),
IF(F2557&lt;&gt;OFFSET(F2557,-1,0),OFFSET(F2557,-1,0)-OFFSET(F2557,0,-1),""))</f>
        <v/>
      </c>
      <c r="H2557" t="str">
        <f ca="1">IF(C2557=1,60*SummonTypeTable!$Q$2/OFFSET(F2557,0,-1),
IF(F2557&lt;&gt;OFFSET(F2557,-1,0),OFFSET(F2557,-1,0)/OFFSET(F2557,0,-1),""))</f>
        <v/>
      </c>
      <c r="I2557">
        <f ca="1">(60+SUMIF(OFFSET(N2557,-$C2557+1,0,$C2557),"EN",OFFSET(O2557,-$C2557+1,0,$C2557))+SUMIF(OFFSET(S2557,-$C2557+1,0,$C2557),"EN",OFFSET(T2557,-$C2557+1,0,$C2557)))*SummonTypeTable!$Q$2</f>
        <v>13106.666666666666</v>
      </c>
      <c r="J2557" t="str">
        <f ca="1">IF(C2557=1,60*SummonTypeTable!$Q$2-OFFSET(I2557,0,-4),
IF(I2557&lt;&gt;OFFSET(I2557,-1,0),OFFSET(I2557,-1,0)-OFFSET(I2557,0,-4),""))</f>
        <v/>
      </c>
      <c r="K2557" t="str">
        <f ca="1">IF(C2557=1,60*SummonTypeTable!$Q$2/OFFSET(I2557,0,-4),
IF(I2557&lt;&gt;OFFSET(I2557,-1,0),OFFSET(I2557,-1,0)/OFFSET(I2557,0,-4),""))</f>
        <v/>
      </c>
      <c r="L2557" t="str">
        <f t="shared" ca="1" si="483"/>
        <v>it</v>
      </c>
      <c r="M2557" t="s">
        <v>139</v>
      </c>
      <c r="N2557" t="s">
        <v>158</v>
      </c>
      <c r="O2557">
        <v>50</v>
      </c>
      <c r="P2557" t="str">
        <f t="shared" si="473"/>
        <v/>
      </c>
      <c r="Q2557" t="str">
        <f t="shared" ca="1" si="481"/>
        <v>cu</v>
      </c>
      <c r="R2557" t="s">
        <v>81</v>
      </c>
      <c r="S2557" t="s">
        <v>153</v>
      </c>
      <c r="T2557">
        <v>16</v>
      </c>
      <c r="U2557" t="str">
        <f t="shared" ca="1" si="472"/>
        <v>it</v>
      </c>
      <c r="V2557" t="str">
        <f t="shared" si="474"/>
        <v>Cash_sEquipGacha</v>
      </c>
      <c r="W2557">
        <f t="shared" si="475"/>
        <v>50</v>
      </c>
      <c r="X2557" t="str">
        <f t="shared" ca="1" si="476"/>
        <v>cu</v>
      </c>
      <c r="Y2557" t="str">
        <f t="shared" si="477"/>
        <v>DI</v>
      </c>
      <c r="Z2557">
        <f t="shared" si="478"/>
        <v>16</v>
      </c>
    </row>
    <row r="2558" spans="1:26">
      <c r="A2558" t="s">
        <v>54</v>
      </c>
      <c r="B2558" t="s">
        <v>38</v>
      </c>
      <c r="C2558">
        <v>1</v>
      </c>
      <c r="D2558">
        <v>12</v>
      </c>
      <c r="E2558">
        <f t="shared" ca="1" si="482"/>
        <v>12</v>
      </c>
      <c r="F2558">
        <f ca="1">(60+SUMIF(OFFSET(N2558,-$C2558+1,0,$C2558),"EN",OFFSET(O2558,-$C2558+1,0,$C2558)))*SummonTypeTable!$Q$2</f>
        <v>66.666666666666657</v>
      </c>
      <c r="G2558">
        <f ca="1">IF(C2558=1,60*SummonTypeTable!$Q$2-OFFSET(F2558,0,-1),
IF(F2558&lt;&gt;OFFSET(F2558,-1,0),OFFSET(F2558,-1,0)-OFFSET(F2558,0,-1),""))</f>
        <v>28</v>
      </c>
      <c r="H2558">
        <f ca="1">IF(C2558=1,60*SummonTypeTable!$Q$2/OFFSET(F2558,0,-1),
IF(F2558&lt;&gt;OFFSET(F2558,-1,0),OFFSET(F2558,-1,0)/OFFSET(F2558,0,-1),""))</f>
        <v>3.3333333333333335</v>
      </c>
      <c r="I2558">
        <f ca="1">(60+SUMIF(OFFSET(N2558,-$C2558+1,0,$C2558),"EN",OFFSET(O2558,-$C2558+1,0,$C2558))+SUMIF(OFFSET(S2558,-$C2558+1,0,$C2558),"EN",OFFSET(T2558,-$C2558+1,0,$C2558)))*SummonTypeTable!$Q$2</f>
        <v>66.666666666666657</v>
      </c>
      <c r="J2558">
        <f ca="1">IF(C2558=1,60*SummonTypeTable!$Q$2-OFFSET(I2558,0,-4),
IF(I2558&lt;&gt;OFFSET(I2558,-1,0),OFFSET(I2558,-1,0)-OFFSET(I2558,0,-4),""))</f>
        <v>28</v>
      </c>
      <c r="K2558">
        <f ca="1">IF(C2558=1,60*SummonTypeTable!$Q$2/OFFSET(I2558,0,-4),
IF(I2558&lt;&gt;OFFSET(I2558,-1,0),OFFSET(I2558,-1,0)/OFFSET(I2558,0,-4),""))</f>
        <v>3.3333333333333335</v>
      </c>
      <c r="L2558" t="str">
        <f t="shared" ca="1" si="483"/>
        <v>cu</v>
      </c>
      <c r="M2558" t="s">
        <v>81</v>
      </c>
      <c r="N2558" t="s">
        <v>146</v>
      </c>
      <c r="O2558">
        <v>40</v>
      </c>
      <c r="P2558" t="str">
        <f t="shared" si="473"/>
        <v>에너지너무많음</v>
      </c>
      <c r="Q2558" t="str">
        <f t="shared" ca="1" si="481"/>
        <v>cu</v>
      </c>
      <c r="R2558" t="s">
        <v>81</v>
      </c>
      <c r="S2558" t="s">
        <v>147</v>
      </c>
      <c r="T2558">
        <v>100</v>
      </c>
      <c r="U2558" t="str">
        <f t="shared" ca="1" si="472"/>
        <v>cu</v>
      </c>
      <c r="V2558" t="str">
        <f t="shared" si="474"/>
        <v>EN</v>
      </c>
      <c r="W2558">
        <f t="shared" si="475"/>
        <v>40</v>
      </c>
      <c r="X2558" t="str">
        <f t="shared" ca="1" si="476"/>
        <v>cu</v>
      </c>
      <c r="Y2558" t="str">
        <f t="shared" si="477"/>
        <v>GO</v>
      </c>
      <c r="Z2558">
        <f t="shared" si="478"/>
        <v>100</v>
      </c>
    </row>
    <row r="2559" spans="1:26">
      <c r="A2559" t="str">
        <f t="shared" ref="A2559:A2622" si="484">A2558</f>
        <v>rt9</v>
      </c>
      <c r="B2559" t="str">
        <f t="shared" ref="B2559:B2622" si="485">B2558</f>
        <v>루틴9</v>
      </c>
      <c r="C2559">
        <v>2</v>
      </c>
      <c r="D2559">
        <v>5</v>
      </c>
      <c r="E2559">
        <f t="shared" ca="1" si="482"/>
        <v>17</v>
      </c>
      <c r="F2559">
        <f ca="1">(60+SUMIF(OFFSET(N2559,-$C2559+1,0,$C2559),"EN",OFFSET(O2559,-$C2559+1,0,$C2559)))*SummonTypeTable!$Q$2</f>
        <v>66.666666666666657</v>
      </c>
      <c r="G2559" t="str">
        <f ca="1">IF(C2559=1,60*SummonTypeTable!$Q$2-OFFSET(F2559,0,-1),
IF(F2559&lt;&gt;OFFSET(F2559,-1,0),OFFSET(F2559,-1,0)-OFFSET(F2559,0,-1),""))</f>
        <v/>
      </c>
      <c r="H2559" t="str">
        <f ca="1">IF(C2559=1,60*SummonTypeTable!$Q$2/OFFSET(F2559,0,-1),
IF(F2559&lt;&gt;OFFSET(F2559,-1,0),OFFSET(F2559,-1,0)/OFFSET(F2559,0,-1),""))</f>
        <v/>
      </c>
      <c r="I2559">
        <f ca="1">(60+SUMIF(OFFSET(N2559,-$C2559+1,0,$C2559),"EN",OFFSET(O2559,-$C2559+1,0,$C2559))+SUMIF(OFFSET(S2559,-$C2559+1,0,$C2559),"EN",OFFSET(T2559,-$C2559+1,0,$C2559)))*SummonTypeTable!$Q$2</f>
        <v>66.666666666666657</v>
      </c>
      <c r="J2559" t="str">
        <f ca="1">IF(C2559=1,60*SummonTypeTable!$Q$2-OFFSET(I2559,0,-4),
IF(I2559&lt;&gt;OFFSET(I2559,-1,0),OFFSET(I2559,-1,0)-OFFSET(I2559,0,-4),""))</f>
        <v/>
      </c>
      <c r="K2559" t="str">
        <f ca="1">IF(C2559=1,60*SummonTypeTable!$Q$2/OFFSET(I2559,0,-4),
IF(I2559&lt;&gt;OFFSET(I2559,-1,0),OFFSET(I2559,-1,0)/OFFSET(I2559,0,-4),""))</f>
        <v/>
      </c>
      <c r="L2559" t="str">
        <f t="shared" ca="1" si="483"/>
        <v>cu</v>
      </c>
      <c r="M2559" t="s">
        <v>81</v>
      </c>
      <c r="N2559" t="s">
        <v>147</v>
      </c>
      <c r="O2559">
        <v>250</v>
      </c>
      <c r="P2559" t="str">
        <f t="shared" si="473"/>
        <v/>
      </c>
      <c r="Q2559" t="str">
        <f t="shared" ca="1" si="481"/>
        <v>cu</v>
      </c>
      <c r="R2559" t="s">
        <v>81</v>
      </c>
      <c r="S2559" t="s">
        <v>147</v>
      </c>
      <c r="T2559">
        <v>125</v>
      </c>
      <c r="U2559" t="str">
        <f t="shared" ca="1" si="472"/>
        <v>cu</v>
      </c>
      <c r="V2559" t="str">
        <f t="shared" si="474"/>
        <v>GO</v>
      </c>
      <c r="W2559">
        <f t="shared" si="475"/>
        <v>250</v>
      </c>
      <c r="X2559" t="str">
        <f t="shared" ca="1" si="476"/>
        <v>cu</v>
      </c>
      <c r="Y2559" t="str">
        <f t="shared" si="477"/>
        <v>GO</v>
      </c>
      <c r="Z2559">
        <f t="shared" si="478"/>
        <v>125</v>
      </c>
    </row>
    <row r="2560" spans="1:26">
      <c r="A2560" t="str">
        <f t="shared" si="484"/>
        <v>rt9</v>
      </c>
      <c r="B2560" t="str">
        <f t="shared" si="485"/>
        <v>루틴9</v>
      </c>
      <c r="C2560">
        <v>3</v>
      </c>
      <c r="D2560">
        <v>9</v>
      </c>
      <c r="E2560">
        <f t="shared" ca="1" si="482"/>
        <v>26</v>
      </c>
      <c r="F2560">
        <f ca="1">(60+SUMIF(OFFSET(N2560,-$C2560+1,0,$C2560),"EN",OFFSET(O2560,-$C2560+1,0,$C2560)))*SummonTypeTable!$Q$2</f>
        <v>66.666666666666657</v>
      </c>
      <c r="G2560" t="str">
        <f ca="1">IF(C2560=1,60*SummonTypeTable!$Q$2-OFFSET(F2560,0,-1),
IF(F2560&lt;&gt;OFFSET(F2560,-1,0),OFFSET(F2560,-1,0)-OFFSET(F2560,0,-1),""))</f>
        <v/>
      </c>
      <c r="H2560" t="str">
        <f ca="1">IF(C2560=1,60*SummonTypeTable!$Q$2/OFFSET(F2560,0,-1),
IF(F2560&lt;&gt;OFFSET(F2560,-1,0),OFFSET(F2560,-1,0)/OFFSET(F2560,0,-1),""))</f>
        <v/>
      </c>
      <c r="I2560">
        <f ca="1">(60+SUMIF(OFFSET(N2560,-$C2560+1,0,$C2560),"EN",OFFSET(O2560,-$C2560+1,0,$C2560))+SUMIF(OFFSET(S2560,-$C2560+1,0,$C2560),"EN",OFFSET(T2560,-$C2560+1,0,$C2560)))*SummonTypeTable!$Q$2</f>
        <v>66.666666666666657</v>
      </c>
      <c r="J2560" t="str">
        <f ca="1">IF(C2560=1,60*SummonTypeTable!$Q$2-OFFSET(I2560,0,-4),
IF(I2560&lt;&gt;OFFSET(I2560,-1,0),OFFSET(I2560,-1,0)-OFFSET(I2560,0,-4),""))</f>
        <v/>
      </c>
      <c r="K2560" t="str">
        <f ca="1">IF(C2560=1,60*SummonTypeTable!$Q$2/OFFSET(I2560,0,-4),
IF(I2560&lt;&gt;OFFSET(I2560,-1,0),OFFSET(I2560,-1,0)/OFFSET(I2560,0,-4),""))</f>
        <v/>
      </c>
      <c r="L2560" t="str">
        <f t="shared" ca="1" si="483"/>
        <v>it</v>
      </c>
      <c r="M2560" t="s">
        <v>139</v>
      </c>
      <c r="N2560" t="s">
        <v>138</v>
      </c>
      <c r="O2560">
        <v>1</v>
      </c>
      <c r="P2560" t="str">
        <f t="shared" si="473"/>
        <v/>
      </c>
      <c r="Q2560" t="str">
        <f t="shared" ca="1" si="481"/>
        <v>cu</v>
      </c>
      <c r="R2560" t="s">
        <v>81</v>
      </c>
      <c r="S2560" t="s">
        <v>147</v>
      </c>
      <c r="T2560">
        <v>150</v>
      </c>
      <c r="U2560" t="str">
        <f t="shared" ca="1" si="472"/>
        <v>it</v>
      </c>
      <c r="V2560" t="str">
        <f t="shared" si="474"/>
        <v>Cash_sSpellGacha</v>
      </c>
      <c r="W2560">
        <f t="shared" si="475"/>
        <v>1</v>
      </c>
      <c r="X2560" t="str">
        <f t="shared" ca="1" si="476"/>
        <v>cu</v>
      </c>
      <c r="Y2560" t="str">
        <f t="shared" si="477"/>
        <v>GO</v>
      </c>
      <c r="Z2560">
        <f t="shared" si="478"/>
        <v>150</v>
      </c>
    </row>
    <row r="2561" spans="1:26">
      <c r="A2561" t="str">
        <f t="shared" si="484"/>
        <v>rt9</v>
      </c>
      <c r="B2561" t="str">
        <f t="shared" si="485"/>
        <v>루틴9</v>
      </c>
      <c r="C2561">
        <v>4</v>
      </c>
      <c r="D2561">
        <v>2</v>
      </c>
      <c r="E2561">
        <f t="shared" ca="1" si="482"/>
        <v>28</v>
      </c>
      <c r="F2561">
        <f ca="1">(60+SUMIF(OFFSET(N2561,-$C2561+1,0,$C2561),"EN",OFFSET(O2561,-$C2561+1,0,$C2561)))*SummonTypeTable!$Q$2</f>
        <v>96.666666666666657</v>
      </c>
      <c r="G2561">
        <f ca="1">IF(C2561=1,60*SummonTypeTable!$Q$2-OFFSET(F2561,0,-1),
IF(F2561&lt;&gt;OFFSET(F2561,-1,0),OFFSET(F2561,-1,0)-OFFSET(F2561,0,-1),""))</f>
        <v>38.666666666666657</v>
      </c>
      <c r="H2561">
        <f ca="1">IF(C2561=1,60*SummonTypeTable!$Q$2/OFFSET(F2561,0,-1),
IF(F2561&lt;&gt;OFFSET(F2561,-1,0),OFFSET(F2561,-1,0)/OFFSET(F2561,0,-1),""))</f>
        <v>2.3809523809523805</v>
      </c>
      <c r="I2561">
        <f ca="1">(60+SUMIF(OFFSET(N2561,-$C2561+1,0,$C2561),"EN",OFFSET(O2561,-$C2561+1,0,$C2561))+SUMIF(OFFSET(S2561,-$C2561+1,0,$C2561),"EN",OFFSET(T2561,-$C2561+1,0,$C2561)))*SummonTypeTable!$Q$2</f>
        <v>96.666666666666657</v>
      </c>
      <c r="J2561">
        <f ca="1">IF(C2561=1,60*SummonTypeTable!$Q$2-OFFSET(I2561,0,-4),
IF(I2561&lt;&gt;OFFSET(I2561,-1,0),OFFSET(I2561,-1,0)-OFFSET(I2561,0,-4),""))</f>
        <v>38.666666666666657</v>
      </c>
      <c r="K2561">
        <f ca="1">IF(C2561=1,60*SummonTypeTable!$Q$2/OFFSET(I2561,0,-4),
IF(I2561&lt;&gt;OFFSET(I2561,-1,0),OFFSET(I2561,-1,0)/OFFSET(I2561,0,-4),""))</f>
        <v>2.3809523809523805</v>
      </c>
      <c r="L2561" t="str">
        <f t="shared" ca="1" si="483"/>
        <v>cu</v>
      </c>
      <c r="M2561" t="s">
        <v>81</v>
      </c>
      <c r="N2561" t="s">
        <v>146</v>
      </c>
      <c r="O2561">
        <v>45</v>
      </c>
      <c r="P2561" t="str">
        <f t="shared" si="473"/>
        <v>에너지너무많음</v>
      </c>
      <c r="Q2561" t="str">
        <f t="shared" ca="1" si="481"/>
        <v>cu</v>
      </c>
      <c r="R2561" t="s">
        <v>81</v>
      </c>
      <c r="S2561" t="s">
        <v>147</v>
      </c>
      <c r="T2561">
        <v>175</v>
      </c>
      <c r="U2561" t="str">
        <f t="shared" ca="1" si="472"/>
        <v>cu</v>
      </c>
      <c r="V2561" t="str">
        <f t="shared" si="474"/>
        <v>EN</v>
      </c>
      <c r="W2561">
        <f t="shared" si="475"/>
        <v>45</v>
      </c>
      <c r="X2561" t="str">
        <f t="shared" ca="1" si="476"/>
        <v>cu</v>
      </c>
      <c r="Y2561" t="str">
        <f t="shared" si="477"/>
        <v>GO</v>
      </c>
      <c r="Z2561">
        <f t="shared" si="478"/>
        <v>175</v>
      </c>
    </row>
    <row r="2562" spans="1:26">
      <c r="A2562" t="str">
        <f t="shared" si="484"/>
        <v>rt9</v>
      </c>
      <c r="B2562" t="str">
        <f t="shared" si="485"/>
        <v>루틴9</v>
      </c>
      <c r="C2562">
        <v>5</v>
      </c>
      <c r="D2562">
        <v>7</v>
      </c>
      <c r="E2562">
        <f t="shared" ca="1" si="482"/>
        <v>35</v>
      </c>
      <c r="F2562">
        <f ca="1">(60+SUMIF(OFFSET(N2562,-$C2562+1,0,$C2562),"EN",OFFSET(O2562,-$C2562+1,0,$C2562)))*SummonTypeTable!$Q$2</f>
        <v>96.666666666666657</v>
      </c>
      <c r="G2562" t="str">
        <f ca="1">IF(C2562=1,60*SummonTypeTable!$Q$2-OFFSET(F2562,0,-1),
IF(F2562&lt;&gt;OFFSET(F2562,-1,0),OFFSET(F2562,-1,0)-OFFSET(F2562,0,-1),""))</f>
        <v/>
      </c>
      <c r="H2562" t="str">
        <f ca="1">IF(C2562=1,60*SummonTypeTable!$Q$2/OFFSET(F2562,0,-1),
IF(F2562&lt;&gt;OFFSET(F2562,-1,0),OFFSET(F2562,-1,0)/OFFSET(F2562,0,-1),""))</f>
        <v/>
      </c>
      <c r="I2562">
        <f ca="1">(60+SUMIF(OFFSET(N2562,-$C2562+1,0,$C2562),"EN",OFFSET(O2562,-$C2562+1,0,$C2562))+SUMIF(OFFSET(S2562,-$C2562+1,0,$C2562),"EN",OFFSET(T2562,-$C2562+1,0,$C2562)))*SummonTypeTable!$Q$2</f>
        <v>96.666666666666657</v>
      </c>
      <c r="J2562" t="str">
        <f ca="1">IF(C2562=1,60*SummonTypeTable!$Q$2-OFFSET(I2562,0,-4),
IF(I2562&lt;&gt;OFFSET(I2562,-1,0),OFFSET(I2562,-1,0)-OFFSET(I2562,0,-4),""))</f>
        <v/>
      </c>
      <c r="K2562" t="str">
        <f ca="1">IF(C2562=1,60*SummonTypeTable!$Q$2/OFFSET(I2562,0,-4),
IF(I2562&lt;&gt;OFFSET(I2562,-1,0),OFFSET(I2562,-1,0)/OFFSET(I2562,0,-4),""))</f>
        <v/>
      </c>
      <c r="L2562" t="str">
        <f t="shared" ca="1" si="483"/>
        <v>cu</v>
      </c>
      <c r="M2562" t="s">
        <v>81</v>
      </c>
      <c r="N2562" t="s">
        <v>147</v>
      </c>
      <c r="O2562">
        <v>400</v>
      </c>
      <c r="P2562" t="str">
        <f t="shared" si="473"/>
        <v/>
      </c>
      <c r="Q2562" t="str">
        <f t="shared" ca="1" si="481"/>
        <v>cu</v>
      </c>
      <c r="R2562" t="s">
        <v>81</v>
      </c>
      <c r="S2562" t="s">
        <v>147</v>
      </c>
      <c r="T2562">
        <v>200</v>
      </c>
      <c r="U2562" t="str">
        <f t="shared" ref="U2562:U2625" ca="1" si="486">IF(LEN(L2562)=0,"",L2562)</f>
        <v>cu</v>
      </c>
      <c r="V2562" t="str">
        <f t="shared" si="474"/>
        <v>GO</v>
      </c>
      <c r="W2562">
        <f t="shared" si="475"/>
        <v>400</v>
      </c>
      <c r="X2562" t="str">
        <f t="shared" ca="1" si="476"/>
        <v>cu</v>
      </c>
      <c r="Y2562" t="str">
        <f t="shared" si="477"/>
        <v>GO</v>
      </c>
      <c r="Z2562">
        <f t="shared" si="478"/>
        <v>200</v>
      </c>
    </row>
    <row r="2563" spans="1:26">
      <c r="A2563" t="str">
        <f t="shared" si="484"/>
        <v>rt9</v>
      </c>
      <c r="B2563" t="str">
        <f t="shared" si="485"/>
        <v>루틴9</v>
      </c>
      <c r="C2563">
        <v>6</v>
      </c>
      <c r="D2563">
        <v>11</v>
      </c>
      <c r="E2563">
        <f t="shared" ca="1" si="482"/>
        <v>46</v>
      </c>
      <c r="F2563">
        <f ca="1">(60+SUMIF(OFFSET(N2563,-$C2563+1,0,$C2563),"EN",OFFSET(O2563,-$C2563+1,0,$C2563)))*SummonTypeTable!$Q$2</f>
        <v>96.666666666666657</v>
      </c>
      <c r="G2563" t="str">
        <f ca="1">IF(C2563=1,60*SummonTypeTable!$Q$2-OFFSET(F2563,0,-1),
IF(F2563&lt;&gt;OFFSET(F2563,-1,0),OFFSET(F2563,-1,0)-OFFSET(F2563,0,-1),""))</f>
        <v/>
      </c>
      <c r="H2563" t="str">
        <f ca="1">IF(C2563=1,60*SummonTypeTable!$Q$2/OFFSET(F2563,0,-1),
IF(F2563&lt;&gt;OFFSET(F2563,-1,0),OFFSET(F2563,-1,0)/OFFSET(F2563,0,-1),""))</f>
        <v/>
      </c>
      <c r="I2563">
        <f ca="1">(60+SUMIF(OFFSET(N2563,-$C2563+1,0,$C2563),"EN",OFFSET(O2563,-$C2563+1,0,$C2563))+SUMIF(OFFSET(S2563,-$C2563+1,0,$C2563),"EN",OFFSET(T2563,-$C2563+1,0,$C2563)))*SummonTypeTable!$Q$2</f>
        <v>96.666666666666657</v>
      </c>
      <c r="J2563" t="str">
        <f ca="1">IF(C2563=1,60*SummonTypeTable!$Q$2-OFFSET(I2563,0,-4),
IF(I2563&lt;&gt;OFFSET(I2563,-1,0),OFFSET(I2563,-1,0)-OFFSET(I2563,0,-4),""))</f>
        <v/>
      </c>
      <c r="K2563" t="str">
        <f ca="1">IF(C2563=1,60*SummonTypeTable!$Q$2/OFFSET(I2563,0,-4),
IF(I2563&lt;&gt;OFFSET(I2563,-1,0),OFFSET(I2563,-1,0)/OFFSET(I2563,0,-4),""))</f>
        <v/>
      </c>
      <c r="L2563" t="str">
        <f t="shared" ca="1" si="483"/>
        <v>cu</v>
      </c>
      <c r="M2563" t="s">
        <v>81</v>
      </c>
      <c r="N2563" t="s">
        <v>147</v>
      </c>
      <c r="O2563">
        <v>450</v>
      </c>
      <c r="P2563" t="str">
        <f t="shared" si="473"/>
        <v/>
      </c>
      <c r="Q2563" t="str">
        <f t="shared" ca="1" si="481"/>
        <v>cu</v>
      </c>
      <c r="R2563" t="s">
        <v>81</v>
      </c>
      <c r="S2563" t="s">
        <v>147</v>
      </c>
      <c r="T2563">
        <v>225</v>
      </c>
      <c r="U2563" t="str">
        <f t="shared" ca="1" si="486"/>
        <v>cu</v>
      </c>
      <c r="V2563" t="str">
        <f t="shared" si="474"/>
        <v>GO</v>
      </c>
      <c r="W2563">
        <f t="shared" si="475"/>
        <v>450</v>
      </c>
      <c r="X2563" t="str">
        <f t="shared" ca="1" si="476"/>
        <v>cu</v>
      </c>
      <c r="Y2563" t="str">
        <f t="shared" si="477"/>
        <v>GO</v>
      </c>
      <c r="Z2563">
        <f t="shared" si="478"/>
        <v>225</v>
      </c>
    </row>
    <row r="2564" spans="1:26">
      <c r="A2564" t="str">
        <f t="shared" si="484"/>
        <v>rt9</v>
      </c>
      <c r="B2564" t="str">
        <f t="shared" si="485"/>
        <v>루틴9</v>
      </c>
      <c r="C2564">
        <v>7</v>
      </c>
      <c r="D2564">
        <v>2</v>
      </c>
      <c r="E2564">
        <f t="shared" ca="1" si="482"/>
        <v>48</v>
      </c>
      <c r="F2564">
        <f ca="1">(60+SUMIF(OFFSET(N2564,-$C2564+1,0,$C2564),"EN",OFFSET(O2564,-$C2564+1,0,$C2564)))*SummonTypeTable!$Q$2</f>
        <v>130</v>
      </c>
      <c r="G2564">
        <f ca="1">IF(C2564=1,60*SummonTypeTable!$Q$2-OFFSET(F2564,0,-1),
IF(F2564&lt;&gt;OFFSET(F2564,-1,0),OFFSET(F2564,-1,0)-OFFSET(F2564,0,-1),""))</f>
        <v>48.666666666666657</v>
      </c>
      <c r="H2564">
        <f ca="1">IF(C2564=1,60*SummonTypeTable!$Q$2/OFFSET(F2564,0,-1),
IF(F2564&lt;&gt;OFFSET(F2564,-1,0),OFFSET(F2564,-1,0)/OFFSET(F2564,0,-1),""))</f>
        <v>2.0138888888888888</v>
      </c>
      <c r="I2564">
        <f ca="1">(60+SUMIF(OFFSET(N2564,-$C2564+1,0,$C2564),"EN",OFFSET(O2564,-$C2564+1,0,$C2564))+SUMIF(OFFSET(S2564,-$C2564+1,0,$C2564),"EN",OFFSET(T2564,-$C2564+1,0,$C2564)))*SummonTypeTable!$Q$2</f>
        <v>130</v>
      </c>
      <c r="J2564">
        <f ca="1">IF(C2564=1,60*SummonTypeTable!$Q$2-OFFSET(I2564,0,-4),
IF(I2564&lt;&gt;OFFSET(I2564,-1,0),OFFSET(I2564,-1,0)-OFFSET(I2564,0,-4),""))</f>
        <v>48.666666666666657</v>
      </c>
      <c r="K2564">
        <f ca="1">IF(C2564=1,60*SummonTypeTable!$Q$2/OFFSET(I2564,0,-4),
IF(I2564&lt;&gt;OFFSET(I2564,-1,0),OFFSET(I2564,-1,0)/OFFSET(I2564,0,-4),""))</f>
        <v>2.0138888888888888</v>
      </c>
      <c r="L2564" t="str">
        <f t="shared" ca="1" si="483"/>
        <v>cu</v>
      </c>
      <c r="M2564" t="s">
        <v>81</v>
      </c>
      <c r="N2564" t="s">
        <v>146</v>
      </c>
      <c r="O2564">
        <v>50</v>
      </c>
      <c r="P2564" t="str">
        <f t="shared" si="473"/>
        <v>에너지너무많음</v>
      </c>
      <c r="Q2564" t="str">
        <f t="shared" ca="1" si="481"/>
        <v>cu</v>
      </c>
      <c r="R2564" t="s">
        <v>81</v>
      </c>
      <c r="S2564" t="s">
        <v>147</v>
      </c>
      <c r="T2564">
        <v>250</v>
      </c>
      <c r="U2564" t="str">
        <f t="shared" ca="1" si="486"/>
        <v>cu</v>
      </c>
      <c r="V2564" t="str">
        <f t="shared" si="474"/>
        <v>EN</v>
      </c>
      <c r="W2564">
        <f t="shared" si="475"/>
        <v>50</v>
      </c>
      <c r="X2564" t="str">
        <f t="shared" ca="1" si="476"/>
        <v>cu</v>
      </c>
      <c r="Y2564" t="str">
        <f t="shared" si="477"/>
        <v>GO</v>
      </c>
      <c r="Z2564">
        <f t="shared" si="478"/>
        <v>250</v>
      </c>
    </row>
    <row r="2565" spans="1:26">
      <c r="A2565" t="str">
        <f t="shared" si="484"/>
        <v>rt9</v>
      </c>
      <c r="B2565" t="str">
        <f t="shared" si="485"/>
        <v>루틴9</v>
      </c>
      <c r="C2565">
        <v>8</v>
      </c>
      <c r="D2565">
        <v>9</v>
      </c>
      <c r="E2565">
        <f t="shared" ca="1" si="482"/>
        <v>57</v>
      </c>
      <c r="F2565">
        <f ca="1">(60+SUMIF(OFFSET(N2565,-$C2565+1,0,$C2565),"EN",OFFSET(O2565,-$C2565+1,0,$C2565)))*SummonTypeTable!$Q$2</f>
        <v>130</v>
      </c>
      <c r="G2565" t="str">
        <f ca="1">IF(C2565=1,60*SummonTypeTable!$Q$2-OFFSET(F2565,0,-1),
IF(F2565&lt;&gt;OFFSET(F2565,-1,0),OFFSET(F2565,-1,0)-OFFSET(F2565,0,-1),""))</f>
        <v/>
      </c>
      <c r="H2565" t="str">
        <f ca="1">IF(C2565=1,60*SummonTypeTable!$Q$2/OFFSET(F2565,0,-1),
IF(F2565&lt;&gt;OFFSET(F2565,-1,0),OFFSET(F2565,-1,0)/OFFSET(F2565,0,-1),""))</f>
        <v/>
      </c>
      <c r="I2565">
        <f ca="1">(60+SUMIF(OFFSET(N2565,-$C2565+1,0,$C2565),"EN",OFFSET(O2565,-$C2565+1,0,$C2565))+SUMIF(OFFSET(S2565,-$C2565+1,0,$C2565),"EN",OFFSET(T2565,-$C2565+1,0,$C2565)))*SummonTypeTable!$Q$2</f>
        <v>130</v>
      </c>
      <c r="J2565" t="str">
        <f ca="1">IF(C2565=1,60*SummonTypeTable!$Q$2-OFFSET(I2565,0,-4),
IF(I2565&lt;&gt;OFFSET(I2565,-1,0),OFFSET(I2565,-1,0)-OFFSET(I2565,0,-4),""))</f>
        <v/>
      </c>
      <c r="K2565" t="str">
        <f ca="1">IF(C2565=1,60*SummonTypeTable!$Q$2/OFFSET(I2565,0,-4),
IF(I2565&lt;&gt;OFFSET(I2565,-1,0),OFFSET(I2565,-1,0)/OFFSET(I2565,0,-4),""))</f>
        <v/>
      </c>
      <c r="L2565" t="str">
        <f t="shared" ca="1" si="483"/>
        <v>it</v>
      </c>
      <c r="M2565" t="s">
        <v>139</v>
      </c>
      <c r="N2565" t="s">
        <v>138</v>
      </c>
      <c r="O2565">
        <v>1</v>
      </c>
      <c r="P2565" t="str">
        <f t="shared" si="473"/>
        <v/>
      </c>
      <c r="Q2565" t="str">
        <f t="shared" ca="1" si="481"/>
        <v>cu</v>
      </c>
      <c r="R2565" t="s">
        <v>81</v>
      </c>
      <c r="S2565" t="s">
        <v>147</v>
      </c>
      <c r="T2565">
        <v>275</v>
      </c>
      <c r="U2565" t="str">
        <f t="shared" ca="1" si="486"/>
        <v>it</v>
      </c>
      <c r="V2565" t="str">
        <f t="shared" si="474"/>
        <v>Cash_sSpellGacha</v>
      </c>
      <c r="W2565">
        <f t="shared" si="475"/>
        <v>1</v>
      </c>
      <c r="X2565" t="str">
        <f t="shared" ca="1" si="476"/>
        <v>cu</v>
      </c>
      <c r="Y2565" t="str">
        <f t="shared" si="477"/>
        <v>GO</v>
      </c>
      <c r="Z2565">
        <f t="shared" si="478"/>
        <v>275</v>
      </c>
    </row>
    <row r="2566" spans="1:26">
      <c r="A2566" t="str">
        <f t="shared" si="484"/>
        <v>rt9</v>
      </c>
      <c r="B2566" t="str">
        <f t="shared" si="485"/>
        <v>루틴9</v>
      </c>
      <c r="C2566">
        <v>9</v>
      </c>
      <c r="D2566">
        <v>2</v>
      </c>
      <c r="E2566">
        <f t="shared" ca="1" si="482"/>
        <v>59</v>
      </c>
      <c r="F2566">
        <f ca="1">(60+SUMIF(OFFSET(N2566,-$C2566+1,0,$C2566),"EN",OFFSET(O2566,-$C2566+1,0,$C2566)))*SummonTypeTable!$Q$2</f>
        <v>130</v>
      </c>
      <c r="G2566" t="str">
        <f ca="1">IF(C2566=1,60*SummonTypeTable!$Q$2-OFFSET(F2566,0,-1),
IF(F2566&lt;&gt;OFFSET(F2566,-1,0),OFFSET(F2566,-1,0)-OFFSET(F2566,0,-1),""))</f>
        <v/>
      </c>
      <c r="H2566" t="str">
        <f ca="1">IF(C2566=1,60*SummonTypeTable!$Q$2/OFFSET(F2566,0,-1),
IF(F2566&lt;&gt;OFFSET(F2566,-1,0),OFFSET(F2566,-1,0)/OFFSET(F2566,0,-1),""))</f>
        <v/>
      </c>
      <c r="I2566">
        <f ca="1">(60+SUMIF(OFFSET(N2566,-$C2566+1,0,$C2566),"EN",OFFSET(O2566,-$C2566+1,0,$C2566))+SUMIF(OFFSET(S2566,-$C2566+1,0,$C2566),"EN",OFFSET(T2566,-$C2566+1,0,$C2566)))*SummonTypeTable!$Q$2</f>
        <v>130</v>
      </c>
      <c r="J2566" t="str">
        <f ca="1">IF(C2566=1,60*SummonTypeTable!$Q$2-OFFSET(I2566,0,-4),
IF(I2566&lt;&gt;OFFSET(I2566,-1,0),OFFSET(I2566,-1,0)-OFFSET(I2566,0,-4),""))</f>
        <v/>
      </c>
      <c r="K2566" t="str">
        <f ca="1">IF(C2566=1,60*SummonTypeTable!$Q$2/OFFSET(I2566,0,-4),
IF(I2566&lt;&gt;OFFSET(I2566,-1,0),OFFSET(I2566,-1,0)/OFFSET(I2566,0,-4),""))</f>
        <v/>
      </c>
      <c r="L2566" t="str">
        <f t="shared" ca="1" si="483"/>
        <v>cu</v>
      </c>
      <c r="M2566" t="s">
        <v>81</v>
      </c>
      <c r="N2566" t="s">
        <v>147</v>
      </c>
      <c r="O2566">
        <v>600</v>
      </c>
      <c r="P2566" t="str">
        <f t="shared" si="473"/>
        <v/>
      </c>
      <c r="Q2566" t="str">
        <f t="shared" ca="1" si="481"/>
        <v>cu</v>
      </c>
      <c r="R2566" t="s">
        <v>81</v>
      </c>
      <c r="S2566" t="s">
        <v>147</v>
      </c>
      <c r="T2566">
        <v>300</v>
      </c>
      <c r="U2566" t="str">
        <f t="shared" ca="1" si="486"/>
        <v>cu</v>
      </c>
      <c r="V2566" t="str">
        <f t="shared" si="474"/>
        <v>GO</v>
      </c>
      <c r="W2566">
        <f t="shared" si="475"/>
        <v>600</v>
      </c>
      <c r="X2566" t="str">
        <f t="shared" ca="1" si="476"/>
        <v>cu</v>
      </c>
      <c r="Y2566" t="str">
        <f t="shared" si="477"/>
        <v>GO</v>
      </c>
      <c r="Z2566">
        <f t="shared" si="478"/>
        <v>300</v>
      </c>
    </row>
    <row r="2567" spans="1:26">
      <c r="A2567" t="str">
        <f t="shared" si="484"/>
        <v>rt9</v>
      </c>
      <c r="B2567" t="str">
        <f t="shared" si="485"/>
        <v>루틴9</v>
      </c>
      <c r="C2567">
        <v>10</v>
      </c>
      <c r="D2567">
        <v>3</v>
      </c>
      <c r="E2567">
        <f t="shared" ca="1" si="482"/>
        <v>62</v>
      </c>
      <c r="F2567">
        <f ca="1">(60+SUMIF(OFFSET(N2567,-$C2567+1,0,$C2567),"EN",OFFSET(O2567,-$C2567+1,0,$C2567)))*SummonTypeTable!$Q$2</f>
        <v>130</v>
      </c>
      <c r="G2567" t="str">
        <f ca="1">IF(C2567=1,60*SummonTypeTable!$Q$2-OFFSET(F2567,0,-1),
IF(F2567&lt;&gt;OFFSET(F2567,-1,0),OFFSET(F2567,-1,0)-OFFSET(F2567,0,-1),""))</f>
        <v/>
      </c>
      <c r="H2567" t="str">
        <f ca="1">IF(C2567=1,60*SummonTypeTable!$Q$2/OFFSET(F2567,0,-1),
IF(F2567&lt;&gt;OFFSET(F2567,-1,0),OFFSET(F2567,-1,0)/OFFSET(F2567,0,-1),""))</f>
        <v/>
      </c>
      <c r="I2567">
        <f ca="1">(60+SUMIF(OFFSET(N2567,-$C2567+1,0,$C2567),"EN",OFFSET(O2567,-$C2567+1,0,$C2567))+SUMIF(OFFSET(S2567,-$C2567+1,0,$C2567),"EN",OFFSET(T2567,-$C2567+1,0,$C2567)))*SummonTypeTable!$Q$2</f>
        <v>130</v>
      </c>
      <c r="J2567" t="str">
        <f ca="1">IF(C2567=1,60*SummonTypeTable!$Q$2-OFFSET(I2567,0,-4),
IF(I2567&lt;&gt;OFFSET(I2567,-1,0),OFFSET(I2567,-1,0)-OFFSET(I2567,0,-4),""))</f>
        <v/>
      </c>
      <c r="K2567" t="str">
        <f ca="1">IF(C2567=1,60*SummonTypeTable!$Q$2/OFFSET(I2567,0,-4),
IF(I2567&lt;&gt;OFFSET(I2567,-1,0),OFFSET(I2567,-1,0)/OFFSET(I2567,0,-4),""))</f>
        <v/>
      </c>
      <c r="L2567" t="str">
        <f t="shared" ca="1" si="483"/>
        <v>it</v>
      </c>
      <c r="M2567" t="s">
        <v>139</v>
      </c>
      <c r="N2567" t="s">
        <v>140</v>
      </c>
      <c r="O2567">
        <v>1</v>
      </c>
      <c r="P2567" t="str">
        <f t="shared" si="473"/>
        <v/>
      </c>
      <c r="Q2567" t="str">
        <f t="shared" ca="1" si="481"/>
        <v>cu</v>
      </c>
      <c r="R2567" t="s">
        <v>81</v>
      </c>
      <c r="S2567" t="s">
        <v>147</v>
      </c>
      <c r="T2567">
        <v>325</v>
      </c>
      <c r="U2567" t="str">
        <f t="shared" ca="1" si="486"/>
        <v>it</v>
      </c>
      <c r="V2567" t="str">
        <f t="shared" si="474"/>
        <v>Cash_sCharacterGacha</v>
      </c>
      <c r="W2567">
        <f t="shared" si="475"/>
        <v>1</v>
      </c>
      <c r="X2567" t="str">
        <f t="shared" ca="1" si="476"/>
        <v>cu</v>
      </c>
      <c r="Y2567" t="str">
        <f t="shared" si="477"/>
        <v>GO</v>
      </c>
      <c r="Z2567">
        <f t="shared" si="478"/>
        <v>325</v>
      </c>
    </row>
    <row r="2568" spans="1:26">
      <c r="A2568" t="str">
        <f t="shared" si="484"/>
        <v>rt9</v>
      </c>
      <c r="B2568" t="str">
        <f t="shared" si="485"/>
        <v>루틴9</v>
      </c>
      <c r="C2568">
        <v>11</v>
      </c>
      <c r="D2568">
        <v>10</v>
      </c>
      <c r="E2568">
        <f t="shared" ca="1" si="482"/>
        <v>72</v>
      </c>
      <c r="F2568">
        <f ca="1">(60+SUMIF(OFFSET(N2568,-$C2568+1,0,$C2568),"EN",OFFSET(O2568,-$C2568+1,0,$C2568)))*SummonTypeTable!$Q$2</f>
        <v>166.66666666666666</v>
      </c>
      <c r="G2568">
        <f ca="1">IF(C2568=1,60*SummonTypeTable!$Q$2-OFFSET(F2568,0,-1),
IF(F2568&lt;&gt;OFFSET(F2568,-1,0),OFFSET(F2568,-1,0)-OFFSET(F2568,0,-1),""))</f>
        <v>58</v>
      </c>
      <c r="H2568">
        <f ca="1">IF(C2568=1,60*SummonTypeTable!$Q$2/OFFSET(F2568,0,-1),
IF(F2568&lt;&gt;OFFSET(F2568,-1,0),OFFSET(F2568,-1,0)/OFFSET(F2568,0,-1),""))</f>
        <v>1.8055555555555556</v>
      </c>
      <c r="I2568">
        <f ca="1">(60+SUMIF(OFFSET(N2568,-$C2568+1,0,$C2568),"EN",OFFSET(O2568,-$C2568+1,0,$C2568))+SUMIF(OFFSET(S2568,-$C2568+1,0,$C2568),"EN",OFFSET(T2568,-$C2568+1,0,$C2568)))*SummonTypeTable!$Q$2</f>
        <v>166.66666666666666</v>
      </c>
      <c r="J2568">
        <f ca="1">IF(C2568=1,60*SummonTypeTable!$Q$2-OFFSET(I2568,0,-4),
IF(I2568&lt;&gt;OFFSET(I2568,-1,0),OFFSET(I2568,-1,0)-OFFSET(I2568,0,-4),""))</f>
        <v>58</v>
      </c>
      <c r="K2568">
        <f ca="1">IF(C2568=1,60*SummonTypeTable!$Q$2/OFFSET(I2568,0,-4),
IF(I2568&lt;&gt;OFFSET(I2568,-1,0),OFFSET(I2568,-1,0)/OFFSET(I2568,0,-4),""))</f>
        <v>1.8055555555555556</v>
      </c>
      <c r="L2568" t="str">
        <f t="shared" ca="1" si="483"/>
        <v>cu</v>
      </c>
      <c r="M2568" t="s">
        <v>81</v>
      </c>
      <c r="N2568" t="s">
        <v>146</v>
      </c>
      <c r="O2568">
        <v>55</v>
      </c>
      <c r="P2568" t="str">
        <f t="shared" si="473"/>
        <v>에너지너무많음</v>
      </c>
      <c r="Q2568" t="str">
        <f t="shared" ca="1" si="481"/>
        <v>cu</v>
      </c>
      <c r="R2568" t="s">
        <v>81</v>
      </c>
      <c r="S2568" t="s">
        <v>147</v>
      </c>
      <c r="T2568">
        <v>350</v>
      </c>
      <c r="U2568" t="str">
        <f t="shared" ca="1" si="486"/>
        <v>cu</v>
      </c>
      <c r="V2568" t="str">
        <f t="shared" si="474"/>
        <v>EN</v>
      </c>
      <c r="W2568">
        <f t="shared" si="475"/>
        <v>55</v>
      </c>
      <c r="X2568" t="str">
        <f t="shared" ca="1" si="476"/>
        <v>cu</v>
      </c>
      <c r="Y2568" t="str">
        <f t="shared" si="477"/>
        <v>GO</v>
      </c>
      <c r="Z2568">
        <f t="shared" si="478"/>
        <v>350</v>
      </c>
    </row>
    <row r="2569" spans="1:26">
      <c r="A2569" t="str">
        <f t="shared" si="484"/>
        <v>rt9</v>
      </c>
      <c r="B2569" t="str">
        <f t="shared" si="485"/>
        <v>루틴9</v>
      </c>
      <c r="C2569">
        <v>12</v>
      </c>
      <c r="D2569">
        <v>13</v>
      </c>
      <c r="E2569">
        <f t="shared" ca="1" si="482"/>
        <v>85</v>
      </c>
      <c r="F2569">
        <f ca="1">(60+SUMIF(OFFSET(N2569,-$C2569+1,0,$C2569),"EN",OFFSET(O2569,-$C2569+1,0,$C2569)))*SummonTypeTable!$Q$2</f>
        <v>166.66666666666666</v>
      </c>
      <c r="G2569" t="str">
        <f ca="1">IF(C2569=1,60*SummonTypeTable!$Q$2-OFFSET(F2569,0,-1),
IF(F2569&lt;&gt;OFFSET(F2569,-1,0),OFFSET(F2569,-1,0)-OFFSET(F2569,0,-1),""))</f>
        <v/>
      </c>
      <c r="H2569" t="str">
        <f ca="1">IF(C2569=1,60*SummonTypeTable!$Q$2/OFFSET(F2569,0,-1),
IF(F2569&lt;&gt;OFFSET(F2569,-1,0),OFFSET(F2569,-1,0)/OFFSET(F2569,0,-1),""))</f>
        <v/>
      </c>
      <c r="I2569">
        <f ca="1">(60+SUMIF(OFFSET(N2569,-$C2569+1,0,$C2569),"EN",OFFSET(O2569,-$C2569+1,0,$C2569))+SUMIF(OFFSET(S2569,-$C2569+1,0,$C2569),"EN",OFFSET(T2569,-$C2569+1,0,$C2569)))*SummonTypeTable!$Q$2</f>
        <v>166.66666666666666</v>
      </c>
      <c r="J2569" t="str">
        <f ca="1">IF(C2569=1,60*SummonTypeTable!$Q$2-OFFSET(I2569,0,-4),
IF(I2569&lt;&gt;OFFSET(I2569,-1,0),OFFSET(I2569,-1,0)-OFFSET(I2569,0,-4),""))</f>
        <v/>
      </c>
      <c r="K2569" t="str">
        <f ca="1">IF(C2569=1,60*SummonTypeTable!$Q$2/OFFSET(I2569,0,-4),
IF(I2569&lt;&gt;OFFSET(I2569,-1,0),OFFSET(I2569,-1,0)/OFFSET(I2569,0,-4),""))</f>
        <v/>
      </c>
      <c r="L2569" t="str">
        <f t="shared" ca="1" si="483"/>
        <v>cu</v>
      </c>
      <c r="M2569" t="s">
        <v>81</v>
      </c>
      <c r="N2569" t="s">
        <v>147</v>
      </c>
      <c r="O2569">
        <v>750</v>
      </c>
      <c r="P2569" t="str">
        <f t="shared" si="473"/>
        <v/>
      </c>
      <c r="Q2569" t="str">
        <f t="shared" ca="1" si="481"/>
        <v>cu</v>
      </c>
      <c r="R2569" t="s">
        <v>81</v>
      </c>
      <c r="S2569" t="s">
        <v>147</v>
      </c>
      <c r="T2569">
        <v>375</v>
      </c>
      <c r="U2569" t="str">
        <f t="shared" ca="1" si="486"/>
        <v>cu</v>
      </c>
      <c r="V2569" t="str">
        <f t="shared" si="474"/>
        <v>GO</v>
      </c>
      <c r="W2569">
        <f t="shared" si="475"/>
        <v>750</v>
      </c>
      <c r="X2569" t="str">
        <f t="shared" ca="1" si="476"/>
        <v>cu</v>
      </c>
      <c r="Y2569" t="str">
        <f t="shared" si="477"/>
        <v>GO</v>
      </c>
      <c r="Z2569">
        <f t="shared" si="478"/>
        <v>375</v>
      </c>
    </row>
    <row r="2570" spans="1:26">
      <c r="A2570" t="str">
        <f t="shared" si="484"/>
        <v>rt9</v>
      </c>
      <c r="B2570" t="str">
        <f t="shared" si="485"/>
        <v>루틴9</v>
      </c>
      <c r="C2570">
        <v>13</v>
      </c>
      <c r="D2570">
        <v>5</v>
      </c>
      <c r="E2570">
        <f t="shared" ca="1" si="482"/>
        <v>90</v>
      </c>
      <c r="F2570">
        <f ca="1">(60+SUMIF(OFFSET(N2570,-$C2570+1,0,$C2570),"EN",OFFSET(O2570,-$C2570+1,0,$C2570)))*SummonTypeTable!$Q$2</f>
        <v>166.66666666666666</v>
      </c>
      <c r="G2570" t="str">
        <f ca="1">IF(C2570=1,60*SummonTypeTable!$Q$2-OFFSET(F2570,0,-1),
IF(F2570&lt;&gt;OFFSET(F2570,-1,0),OFFSET(F2570,-1,0)-OFFSET(F2570,0,-1),""))</f>
        <v/>
      </c>
      <c r="H2570" t="str">
        <f ca="1">IF(C2570=1,60*SummonTypeTable!$Q$2/OFFSET(F2570,0,-1),
IF(F2570&lt;&gt;OFFSET(F2570,-1,0),OFFSET(F2570,-1,0)/OFFSET(F2570,0,-1),""))</f>
        <v/>
      </c>
      <c r="I2570">
        <f ca="1">(60+SUMIF(OFFSET(N2570,-$C2570+1,0,$C2570),"EN",OFFSET(O2570,-$C2570+1,0,$C2570))+SUMIF(OFFSET(S2570,-$C2570+1,0,$C2570),"EN",OFFSET(T2570,-$C2570+1,0,$C2570)))*SummonTypeTable!$Q$2</f>
        <v>166.66666666666666</v>
      </c>
      <c r="J2570" t="str">
        <f ca="1">IF(C2570=1,60*SummonTypeTable!$Q$2-OFFSET(I2570,0,-4),
IF(I2570&lt;&gt;OFFSET(I2570,-1,0),OFFSET(I2570,-1,0)-OFFSET(I2570,0,-4),""))</f>
        <v/>
      </c>
      <c r="K2570" t="str">
        <f ca="1">IF(C2570=1,60*SummonTypeTable!$Q$2/OFFSET(I2570,0,-4),
IF(I2570&lt;&gt;OFFSET(I2570,-1,0),OFFSET(I2570,-1,0)/OFFSET(I2570,0,-4),""))</f>
        <v/>
      </c>
      <c r="L2570" t="str">
        <f t="shared" ca="1" si="483"/>
        <v>it</v>
      </c>
      <c r="M2570" t="s">
        <v>139</v>
      </c>
      <c r="N2570" t="s">
        <v>138</v>
      </c>
      <c r="O2570">
        <v>1</v>
      </c>
      <c r="P2570" t="str">
        <f t="shared" si="473"/>
        <v/>
      </c>
      <c r="Q2570" t="str">
        <f t="shared" ca="1" si="481"/>
        <v>cu</v>
      </c>
      <c r="R2570" t="s">
        <v>81</v>
      </c>
      <c r="S2570" t="s">
        <v>147</v>
      </c>
      <c r="T2570">
        <v>400</v>
      </c>
      <c r="U2570" t="str">
        <f t="shared" ca="1" si="486"/>
        <v>it</v>
      </c>
      <c r="V2570" t="str">
        <f t="shared" si="474"/>
        <v>Cash_sSpellGacha</v>
      </c>
      <c r="W2570">
        <f t="shared" si="475"/>
        <v>1</v>
      </c>
      <c r="X2570" t="str">
        <f t="shared" ca="1" si="476"/>
        <v>cu</v>
      </c>
      <c r="Y2570" t="str">
        <f t="shared" si="477"/>
        <v>GO</v>
      </c>
      <c r="Z2570">
        <f t="shared" si="478"/>
        <v>400</v>
      </c>
    </row>
    <row r="2571" spans="1:26">
      <c r="A2571" t="str">
        <f t="shared" si="484"/>
        <v>rt9</v>
      </c>
      <c r="B2571" t="str">
        <f t="shared" si="485"/>
        <v>루틴9</v>
      </c>
      <c r="C2571">
        <v>14</v>
      </c>
      <c r="D2571">
        <v>10</v>
      </c>
      <c r="E2571">
        <f t="shared" ca="1" si="482"/>
        <v>100</v>
      </c>
      <c r="F2571">
        <f ca="1">(60+SUMIF(OFFSET(N2571,-$C2571+1,0,$C2571),"EN",OFFSET(O2571,-$C2571+1,0,$C2571)))*SummonTypeTable!$Q$2</f>
        <v>166.66666666666666</v>
      </c>
      <c r="G2571" t="str">
        <f ca="1">IF(C2571=1,60*SummonTypeTable!$Q$2-OFFSET(F2571,0,-1),
IF(F2571&lt;&gt;OFFSET(F2571,-1,0),OFFSET(F2571,-1,0)-OFFSET(F2571,0,-1),""))</f>
        <v/>
      </c>
      <c r="H2571" t="str">
        <f ca="1">IF(C2571=1,60*SummonTypeTable!$Q$2/OFFSET(F2571,0,-1),
IF(F2571&lt;&gt;OFFSET(F2571,-1,0),OFFSET(F2571,-1,0)/OFFSET(F2571,0,-1),""))</f>
        <v/>
      </c>
      <c r="I2571">
        <f ca="1">(60+SUMIF(OFFSET(N2571,-$C2571+1,0,$C2571),"EN",OFFSET(O2571,-$C2571+1,0,$C2571))+SUMIF(OFFSET(S2571,-$C2571+1,0,$C2571),"EN",OFFSET(T2571,-$C2571+1,0,$C2571)))*SummonTypeTable!$Q$2</f>
        <v>166.66666666666666</v>
      </c>
      <c r="J2571" t="str">
        <f ca="1">IF(C2571=1,60*SummonTypeTable!$Q$2-OFFSET(I2571,0,-4),
IF(I2571&lt;&gt;OFFSET(I2571,-1,0),OFFSET(I2571,-1,0)-OFFSET(I2571,0,-4),""))</f>
        <v/>
      </c>
      <c r="K2571" t="str">
        <f ca="1">IF(C2571=1,60*SummonTypeTable!$Q$2/OFFSET(I2571,0,-4),
IF(I2571&lt;&gt;OFFSET(I2571,-1,0),OFFSET(I2571,-1,0)/OFFSET(I2571,0,-4),""))</f>
        <v/>
      </c>
      <c r="L2571" t="str">
        <f t="shared" ca="1" si="483"/>
        <v>cu</v>
      </c>
      <c r="M2571" t="s">
        <v>81</v>
      </c>
      <c r="N2571" t="s">
        <v>153</v>
      </c>
      <c r="O2571">
        <v>3</v>
      </c>
      <c r="P2571" t="str">
        <f t="shared" si="473"/>
        <v/>
      </c>
      <c r="Q2571" t="str">
        <f t="shared" ca="1" si="481"/>
        <v>cu</v>
      </c>
      <c r="R2571" t="s">
        <v>81</v>
      </c>
      <c r="S2571" t="s">
        <v>153</v>
      </c>
      <c r="T2571">
        <v>1</v>
      </c>
      <c r="U2571" t="str">
        <f t="shared" ca="1" si="486"/>
        <v>cu</v>
      </c>
      <c r="V2571" t="str">
        <f t="shared" si="474"/>
        <v>DI</v>
      </c>
      <c r="W2571">
        <f t="shared" si="475"/>
        <v>3</v>
      </c>
      <c r="X2571" t="str">
        <f t="shared" ca="1" si="476"/>
        <v>cu</v>
      </c>
      <c r="Y2571" t="str">
        <f t="shared" si="477"/>
        <v>DI</v>
      </c>
      <c r="Z2571">
        <f t="shared" si="478"/>
        <v>1</v>
      </c>
    </row>
    <row r="2572" spans="1:26">
      <c r="A2572" t="str">
        <f t="shared" si="484"/>
        <v>rt9</v>
      </c>
      <c r="B2572" t="str">
        <f t="shared" si="485"/>
        <v>루틴9</v>
      </c>
      <c r="C2572">
        <v>15</v>
      </c>
      <c r="D2572">
        <v>16</v>
      </c>
      <c r="E2572">
        <f t="shared" ca="1" si="482"/>
        <v>116</v>
      </c>
      <c r="F2572">
        <f ca="1">(60+SUMIF(OFFSET(N2572,-$C2572+1,0,$C2572),"EN",OFFSET(O2572,-$C2572+1,0,$C2572)))*SummonTypeTable!$Q$2</f>
        <v>166.66666666666666</v>
      </c>
      <c r="G2572" t="str">
        <f ca="1">IF(C2572=1,60*SummonTypeTable!$Q$2-OFFSET(F2572,0,-1),
IF(F2572&lt;&gt;OFFSET(F2572,-1,0),OFFSET(F2572,-1,0)-OFFSET(F2572,0,-1),""))</f>
        <v/>
      </c>
      <c r="H2572" t="str">
        <f ca="1">IF(C2572=1,60*SummonTypeTable!$Q$2/OFFSET(F2572,0,-1),
IF(F2572&lt;&gt;OFFSET(F2572,-1,0),OFFSET(F2572,-1,0)/OFFSET(F2572,0,-1),""))</f>
        <v/>
      </c>
      <c r="I2572">
        <f ca="1">(60+SUMIF(OFFSET(N2572,-$C2572+1,0,$C2572),"EN",OFFSET(O2572,-$C2572+1,0,$C2572))+SUMIF(OFFSET(S2572,-$C2572+1,0,$C2572),"EN",OFFSET(T2572,-$C2572+1,0,$C2572)))*SummonTypeTable!$Q$2</f>
        <v>166.66666666666666</v>
      </c>
      <c r="J2572" t="str">
        <f ca="1">IF(C2572=1,60*SummonTypeTable!$Q$2-OFFSET(I2572,0,-4),
IF(I2572&lt;&gt;OFFSET(I2572,-1,0),OFFSET(I2572,-1,0)-OFFSET(I2572,0,-4),""))</f>
        <v/>
      </c>
      <c r="K2572" t="str">
        <f ca="1">IF(C2572=1,60*SummonTypeTable!$Q$2/OFFSET(I2572,0,-4),
IF(I2572&lt;&gt;OFFSET(I2572,-1,0),OFFSET(I2572,-1,0)/OFFSET(I2572,0,-4),""))</f>
        <v/>
      </c>
      <c r="L2572" t="str">
        <f t="shared" ca="1" si="483"/>
        <v>cu</v>
      </c>
      <c r="M2572" t="s">
        <v>81</v>
      </c>
      <c r="N2572" t="s">
        <v>147</v>
      </c>
      <c r="O2572">
        <v>900</v>
      </c>
      <c r="P2572" t="str">
        <f t="shared" si="473"/>
        <v/>
      </c>
      <c r="Q2572" t="str">
        <f t="shared" ca="1" si="481"/>
        <v>cu</v>
      </c>
      <c r="R2572" t="s">
        <v>81</v>
      </c>
      <c r="S2572" t="s">
        <v>147</v>
      </c>
      <c r="T2572">
        <v>450</v>
      </c>
      <c r="U2572" t="str">
        <f t="shared" ca="1" si="486"/>
        <v>cu</v>
      </c>
      <c r="V2572" t="str">
        <f t="shared" si="474"/>
        <v>GO</v>
      </c>
      <c r="W2572">
        <f t="shared" si="475"/>
        <v>900</v>
      </c>
      <c r="X2572" t="str">
        <f t="shared" ca="1" si="476"/>
        <v>cu</v>
      </c>
      <c r="Y2572" t="str">
        <f t="shared" si="477"/>
        <v>GO</v>
      </c>
      <c r="Z2572">
        <f t="shared" si="478"/>
        <v>450</v>
      </c>
    </row>
    <row r="2573" spans="1:26">
      <c r="A2573" t="str">
        <f t="shared" si="484"/>
        <v>rt9</v>
      </c>
      <c r="B2573" t="str">
        <f t="shared" si="485"/>
        <v>루틴9</v>
      </c>
      <c r="C2573">
        <v>16</v>
      </c>
      <c r="D2573">
        <v>16</v>
      </c>
      <c r="E2573">
        <f t="shared" ca="1" si="482"/>
        <v>132</v>
      </c>
      <c r="F2573">
        <f ca="1">(60+SUMIF(OFFSET(N2573,-$C2573+1,0,$C2573),"EN",OFFSET(O2573,-$C2573+1,0,$C2573)))*SummonTypeTable!$Q$2</f>
        <v>200</v>
      </c>
      <c r="G2573">
        <f ca="1">IF(C2573=1,60*SummonTypeTable!$Q$2-OFFSET(F2573,0,-1),
IF(F2573&lt;&gt;OFFSET(F2573,-1,0),OFFSET(F2573,-1,0)-OFFSET(F2573,0,-1),""))</f>
        <v>34.666666666666657</v>
      </c>
      <c r="H2573">
        <f ca="1">IF(C2573=1,60*SummonTypeTable!$Q$2/OFFSET(F2573,0,-1),
IF(F2573&lt;&gt;OFFSET(F2573,-1,0),OFFSET(F2573,-1,0)/OFFSET(F2573,0,-1),""))</f>
        <v>1.2626262626262625</v>
      </c>
      <c r="I2573">
        <f ca="1">(60+SUMIF(OFFSET(N2573,-$C2573+1,0,$C2573),"EN",OFFSET(O2573,-$C2573+1,0,$C2573))+SUMIF(OFFSET(S2573,-$C2573+1,0,$C2573),"EN",OFFSET(T2573,-$C2573+1,0,$C2573)))*SummonTypeTable!$Q$2</f>
        <v>200</v>
      </c>
      <c r="J2573">
        <f ca="1">IF(C2573=1,60*SummonTypeTable!$Q$2-OFFSET(I2573,0,-4),
IF(I2573&lt;&gt;OFFSET(I2573,-1,0),OFFSET(I2573,-1,0)-OFFSET(I2573,0,-4),""))</f>
        <v>34.666666666666657</v>
      </c>
      <c r="K2573">
        <f ca="1">IF(C2573=1,60*SummonTypeTable!$Q$2/OFFSET(I2573,0,-4),
IF(I2573&lt;&gt;OFFSET(I2573,-1,0),OFFSET(I2573,-1,0)/OFFSET(I2573,0,-4),""))</f>
        <v>1.2626262626262625</v>
      </c>
      <c r="L2573" t="str">
        <f t="shared" ca="1" si="483"/>
        <v>cu</v>
      </c>
      <c r="M2573" t="s">
        <v>81</v>
      </c>
      <c r="N2573" t="s">
        <v>146</v>
      </c>
      <c r="O2573">
        <v>50</v>
      </c>
      <c r="P2573" t="str">
        <f t="shared" si="473"/>
        <v>에너지너무많음</v>
      </c>
      <c r="Q2573" t="str">
        <f t="shared" ca="1" si="481"/>
        <v>cu</v>
      </c>
      <c r="R2573" t="s">
        <v>81</v>
      </c>
      <c r="S2573" t="s">
        <v>147</v>
      </c>
      <c r="T2573">
        <v>475</v>
      </c>
      <c r="U2573" t="str">
        <f t="shared" ca="1" si="486"/>
        <v>cu</v>
      </c>
      <c r="V2573" t="str">
        <f t="shared" si="474"/>
        <v>EN</v>
      </c>
      <c r="W2573">
        <f t="shared" si="475"/>
        <v>50</v>
      </c>
      <c r="X2573" t="str">
        <f t="shared" ca="1" si="476"/>
        <v>cu</v>
      </c>
      <c r="Y2573" t="str">
        <f t="shared" si="477"/>
        <v>GO</v>
      </c>
      <c r="Z2573">
        <f t="shared" si="478"/>
        <v>475</v>
      </c>
    </row>
    <row r="2574" spans="1:26">
      <c r="A2574" t="str">
        <f t="shared" si="484"/>
        <v>rt9</v>
      </c>
      <c r="B2574" t="str">
        <f t="shared" si="485"/>
        <v>루틴9</v>
      </c>
      <c r="C2574">
        <v>17</v>
      </c>
      <c r="D2574">
        <v>19</v>
      </c>
      <c r="E2574">
        <f t="shared" ca="1" si="482"/>
        <v>151</v>
      </c>
      <c r="F2574">
        <f ca="1">(60+SUMIF(OFFSET(N2574,-$C2574+1,0,$C2574),"EN",OFFSET(O2574,-$C2574+1,0,$C2574)))*SummonTypeTable!$Q$2</f>
        <v>200</v>
      </c>
      <c r="G2574" t="str">
        <f ca="1">IF(C2574=1,60*SummonTypeTable!$Q$2-OFFSET(F2574,0,-1),
IF(F2574&lt;&gt;OFFSET(F2574,-1,0),OFFSET(F2574,-1,0)-OFFSET(F2574,0,-1),""))</f>
        <v/>
      </c>
      <c r="H2574" t="str">
        <f ca="1">IF(C2574=1,60*SummonTypeTable!$Q$2/OFFSET(F2574,0,-1),
IF(F2574&lt;&gt;OFFSET(F2574,-1,0),OFFSET(F2574,-1,0)/OFFSET(F2574,0,-1),""))</f>
        <v/>
      </c>
      <c r="I2574">
        <f ca="1">(60+SUMIF(OFFSET(N2574,-$C2574+1,0,$C2574),"EN",OFFSET(O2574,-$C2574+1,0,$C2574))+SUMIF(OFFSET(S2574,-$C2574+1,0,$C2574),"EN",OFFSET(T2574,-$C2574+1,0,$C2574)))*SummonTypeTable!$Q$2</f>
        <v>200</v>
      </c>
      <c r="J2574" t="str">
        <f ca="1">IF(C2574=1,60*SummonTypeTable!$Q$2-OFFSET(I2574,0,-4),
IF(I2574&lt;&gt;OFFSET(I2574,-1,0),OFFSET(I2574,-1,0)-OFFSET(I2574,0,-4),""))</f>
        <v/>
      </c>
      <c r="K2574" t="str">
        <f ca="1">IF(C2574=1,60*SummonTypeTable!$Q$2/OFFSET(I2574,0,-4),
IF(I2574&lt;&gt;OFFSET(I2574,-1,0),OFFSET(I2574,-1,0)/OFFSET(I2574,0,-4),""))</f>
        <v/>
      </c>
      <c r="L2574" t="str">
        <f t="shared" ca="1" si="483"/>
        <v>cu</v>
      </c>
      <c r="M2574" t="s">
        <v>81</v>
      </c>
      <c r="N2574" t="s">
        <v>147</v>
      </c>
      <c r="O2574">
        <v>1000</v>
      </c>
      <c r="P2574" t="str">
        <f t="shared" si="473"/>
        <v/>
      </c>
      <c r="Q2574" t="str">
        <f t="shared" ca="1" si="481"/>
        <v>cu</v>
      </c>
      <c r="R2574" t="s">
        <v>81</v>
      </c>
      <c r="S2574" t="s">
        <v>147</v>
      </c>
      <c r="T2574">
        <v>500</v>
      </c>
      <c r="U2574" t="str">
        <f t="shared" ca="1" si="486"/>
        <v>cu</v>
      </c>
      <c r="V2574" t="str">
        <f t="shared" si="474"/>
        <v>GO</v>
      </c>
      <c r="W2574">
        <f t="shared" si="475"/>
        <v>1000</v>
      </c>
      <c r="X2574" t="str">
        <f t="shared" ca="1" si="476"/>
        <v>cu</v>
      </c>
      <c r="Y2574" t="str">
        <f t="shared" si="477"/>
        <v>GO</v>
      </c>
      <c r="Z2574">
        <f t="shared" si="478"/>
        <v>500</v>
      </c>
    </row>
    <row r="2575" spans="1:26">
      <c r="A2575" t="str">
        <f t="shared" si="484"/>
        <v>rt9</v>
      </c>
      <c r="B2575" t="str">
        <f t="shared" si="485"/>
        <v>루틴9</v>
      </c>
      <c r="C2575">
        <v>18</v>
      </c>
      <c r="D2575">
        <v>12</v>
      </c>
      <c r="E2575">
        <f t="shared" ca="1" si="482"/>
        <v>163</v>
      </c>
      <c r="F2575">
        <f ca="1">(60+SUMIF(OFFSET(N2575,-$C2575+1,0,$C2575),"EN",OFFSET(O2575,-$C2575+1,0,$C2575)))*SummonTypeTable!$Q$2</f>
        <v>200</v>
      </c>
      <c r="G2575" t="str">
        <f ca="1">IF(C2575=1,60*SummonTypeTable!$Q$2-OFFSET(F2575,0,-1),
IF(F2575&lt;&gt;OFFSET(F2575,-1,0),OFFSET(F2575,-1,0)-OFFSET(F2575,0,-1),""))</f>
        <v/>
      </c>
      <c r="H2575" t="str">
        <f ca="1">IF(C2575=1,60*SummonTypeTable!$Q$2/OFFSET(F2575,0,-1),
IF(F2575&lt;&gt;OFFSET(F2575,-1,0),OFFSET(F2575,-1,0)/OFFSET(F2575,0,-1),""))</f>
        <v/>
      </c>
      <c r="I2575">
        <f ca="1">(60+SUMIF(OFFSET(N2575,-$C2575+1,0,$C2575),"EN",OFFSET(O2575,-$C2575+1,0,$C2575))+SUMIF(OFFSET(S2575,-$C2575+1,0,$C2575),"EN",OFFSET(T2575,-$C2575+1,0,$C2575)))*SummonTypeTable!$Q$2</f>
        <v>200</v>
      </c>
      <c r="J2575" t="str">
        <f ca="1">IF(C2575=1,60*SummonTypeTable!$Q$2-OFFSET(I2575,0,-4),
IF(I2575&lt;&gt;OFFSET(I2575,-1,0),OFFSET(I2575,-1,0)-OFFSET(I2575,0,-4),""))</f>
        <v/>
      </c>
      <c r="K2575" t="str">
        <f ca="1">IF(C2575=1,60*SummonTypeTable!$Q$2/OFFSET(I2575,0,-4),
IF(I2575&lt;&gt;OFFSET(I2575,-1,0),OFFSET(I2575,-1,0)/OFFSET(I2575,0,-4),""))</f>
        <v/>
      </c>
      <c r="L2575" t="str">
        <f t="shared" ca="1" si="483"/>
        <v>it</v>
      </c>
      <c r="M2575" t="s">
        <v>139</v>
      </c>
      <c r="N2575" t="s">
        <v>138</v>
      </c>
      <c r="O2575">
        <v>1</v>
      </c>
      <c r="P2575" t="str">
        <f t="shared" si="473"/>
        <v/>
      </c>
      <c r="Q2575" t="str">
        <f t="shared" ca="1" si="481"/>
        <v>cu</v>
      </c>
      <c r="R2575" t="s">
        <v>81</v>
      </c>
      <c r="S2575" t="s">
        <v>147</v>
      </c>
      <c r="T2575">
        <v>525</v>
      </c>
      <c r="U2575" t="str">
        <f t="shared" ca="1" si="486"/>
        <v>it</v>
      </c>
      <c r="V2575" t="str">
        <f t="shared" si="474"/>
        <v>Cash_sSpellGacha</v>
      </c>
      <c r="W2575">
        <f t="shared" si="475"/>
        <v>1</v>
      </c>
      <c r="X2575" t="str">
        <f t="shared" ca="1" si="476"/>
        <v>cu</v>
      </c>
      <c r="Y2575" t="str">
        <f t="shared" si="477"/>
        <v>GO</v>
      </c>
      <c r="Z2575">
        <f t="shared" si="478"/>
        <v>525</v>
      </c>
    </row>
    <row r="2576" spans="1:26">
      <c r="A2576" t="str">
        <f t="shared" si="484"/>
        <v>rt9</v>
      </c>
      <c r="B2576" t="str">
        <f t="shared" si="485"/>
        <v>루틴9</v>
      </c>
      <c r="C2576">
        <v>19</v>
      </c>
      <c r="D2576">
        <v>5</v>
      </c>
      <c r="E2576">
        <f t="shared" ca="1" si="482"/>
        <v>168</v>
      </c>
      <c r="F2576">
        <f ca="1">(60+SUMIF(OFFSET(N2576,-$C2576+1,0,$C2576),"EN",OFFSET(O2576,-$C2576+1,0,$C2576)))*SummonTypeTable!$Q$2</f>
        <v>236.66666666666666</v>
      </c>
      <c r="G2576">
        <f ca="1">IF(C2576=1,60*SummonTypeTable!$Q$2-OFFSET(F2576,0,-1),
IF(F2576&lt;&gt;OFFSET(F2576,-1,0),OFFSET(F2576,-1,0)-OFFSET(F2576,0,-1),""))</f>
        <v>32</v>
      </c>
      <c r="H2576">
        <f ca="1">IF(C2576=1,60*SummonTypeTable!$Q$2/OFFSET(F2576,0,-1),
IF(F2576&lt;&gt;OFFSET(F2576,-1,0),OFFSET(F2576,-1,0)/OFFSET(F2576,0,-1),""))</f>
        <v>1.1904761904761905</v>
      </c>
      <c r="I2576">
        <f ca="1">(60+SUMIF(OFFSET(N2576,-$C2576+1,0,$C2576),"EN",OFFSET(O2576,-$C2576+1,0,$C2576))+SUMIF(OFFSET(S2576,-$C2576+1,0,$C2576),"EN",OFFSET(T2576,-$C2576+1,0,$C2576)))*SummonTypeTable!$Q$2</f>
        <v>236.66666666666666</v>
      </c>
      <c r="J2576">
        <f ca="1">IF(C2576=1,60*SummonTypeTable!$Q$2-OFFSET(I2576,0,-4),
IF(I2576&lt;&gt;OFFSET(I2576,-1,0),OFFSET(I2576,-1,0)-OFFSET(I2576,0,-4),""))</f>
        <v>32</v>
      </c>
      <c r="K2576">
        <f ca="1">IF(C2576=1,60*SummonTypeTable!$Q$2/OFFSET(I2576,0,-4),
IF(I2576&lt;&gt;OFFSET(I2576,-1,0),OFFSET(I2576,-1,0)/OFFSET(I2576,0,-4),""))</f>
        <v>1.1904761904761905</v>
      </c>
      <c r="L2576" t="str">
        <f t="shared" ca="1" si="483"/>
        <v>cu</v>
      </c>
      <c r="M2576" t="s">
        <v>81</v>
      </c>
      <c r="N2576" t="s">
        <v>146</v>
      </c>
      <c r="O2576">
        <v>55</v>
      </c>
      <c r="P2576" t="str">
        <f t="shared" si="473"/>
        <v>에너지너무많음</v>
      </c>
      <c r="Q2576" t="str">
        <f t="shared" ca="1" si="481"/>
        <v>cu</v>
      </c>
      <c r="R2576" t="s">
        <v>81</v>
      </c>
      <c r="S2576" t="s">
        <v>147</v>
      </c>
      <c r="T2576">
        <v>550</v>
      </c>
      <c r="U2576" t="str">
        <f t="shared" ca="1" si="486"/>
        <v>cu</v>
      </c>
      <c r="V2576" t="str">
        <f t="shared" si="474"/>
        <v>EN</v>
      </c>
      <c r="W2576">
        <f t="shared" si="475"/>
        <v>55</v>
      </c>
      <c r="X2576" t="str">
        <f t="shared" ca="1" si="476"/>
        <v>cu</v>
      </c>
      <c r="Y2576" t="str">
        <f t="shared" si="477"/>
        <v>GO</v>
      </c>
      <c r="Z2576">
        <f t="shared" si="478"/>
        <v>550</v>
      </c>
    </row>
    <row r="2577" spans="1:26">
      <c r="A2577" t="str">
        <f t="shared" si="484"/>
        <v>rt9</v>
      </c>
      <c r="B2577" t="str">
        <f t="shared" si="485"/>
        <v>루틴9</v>
      </c>
      <c r="C2577">
        <v>20</v>
      </c>
      <c r="D2577">
        <v>15</v>
      </c>
      <c r="E2577">
        <f t="shared" ca="1" si="482"/>
        <v>183</v>
      </c>
      <c r="F2577">
        <f ca="1">(60+SUMIF(OFFSET(N2577,-$C2577+1,0,$C2577),"EN",OFFSET(O2577,-$C2577+1,0,$C2577)))*SummonTypeTable!$Q$2</f>
        <v>236.66666666666666</v>
      </c>
      <c r="G2577" t="str">
        <f ca="1">IF(C2577=1,60*SummonTypeTable!$Q$2-OFFSET(F2577,0,-1),
IF(F2577&lt;&gt;OFFSET(F2577,-1,0),OFFSET(F2577,-1,0)-OFFSET(F2577,0,-1),""))</f>
        <v/>
      </c>
      <c r="H2577" t="str">
        <f ca="1">IF(C2577=1,60*SummonTypeTable!$Q$2/OFFSET(F2577,0,-1),
IF(F2577&lt;&gt;OFFSET(F2577,-1,0),OFFSET(F2577,-1,0)/OFFSET(F2577,0,-1),""))</f>
        <v/>
      </c>
      <c r="I2577">
        <f ca="1">(60+SUMIF(OFFSET(N2577,-$C2577+1,0,$C2577),"EN",OFFSET(O2577,-$C2577+1,0,$C2577))+SUMIF(OFFSET(S2577,-$C2577+1,0,$C2577),"EN",OFFSET(T2577,-$C2577+1,0,$C2577)))*SummonTypeTable!$Q$2</f>
        <v>236.66666666666666</v>
      </c>
      <c r="J2577" t="str">
        <f ca="1">IF(C2577=1,60*SummonTypeTable!$Q$2-OFFSET(I2577,0,-4),
IF(I2577&lt;&gt;OFFSET(I2577,-1,0),OFFSET(I2577,-1,0)-OFFSET(I2577,0,-4),""))</f>
        <v/>
      </c>
      <c r="K2577" t="str">
        <f ca="1">IF(C2577=1,60*SummonTypeTable!$Q$2/OFFSET(I2577,0,-4),
IF(I2577&lt;&gt;OFFSET(I2577,-1,0),OFFSET(I2577,-1,0)/OFFSET(I2577,0,-4),""))</f>
        <v/>
      </c>
      <c r="L2577" t="str">
        <f t="shared" ca="1" si="483"/>
        <v>cu</v>
      </c>
      <c r="M2577" t="s">
        <v>81</v>
      </c>
      <c r="N2577" t="s">
        <v>147</v>
      </c>
      <c r="O2577">
        <v>1150</v>
      </c>
      <c r="P2577" t="str">
        <f t="shared" si="473"/>
        <v/>
      </c>
      <c r="Q2577" t="str">
        <f t="shared" ca="1" si="481"/>
        <v>cu</v>
      </c>
      <c r="R2577" t="s">
        <v>81</v>
      </c>
      <c r="S2577" t="s">
        <v>147</v>
      </c>
      <c r="T2577">
        <v>575</v>
      </c>
      <c r="U2577" t="str">
        <f t="shared" ca="1" si="486"/>
        <v>cu</v>
      </c>
      <c r="V2577" t="str">
        <f t="shared" si="474"/>
        <v>GO</v>
      </c>
      <c r="W2577">
        <f t="shared" si="475"/>
        <v>1150</v>
      </c>
      <c r="X2577" t="str">
        <f t="shared" ca="1" si="476"/>
        <v>cu</v>
      </c>
      <c r="Y2577" t="str">
        <f t="shared" si="477"/>
        <v>GO</v>
      </c>
      <c r="Z2577">
        <f t="shared" si="478"/>
        <v>575</v>
      </c>
    </row>
    <row r="2578" spans="1:26">
      <c r="A2578" t="str">
        <f t="shared" si="484"/>
        <v>rt9</v>
      </c>
      <c r="B2578" t="str">
        <f t="shared" si="485"/>
        <v>루틴9</v>
      </c>
      <c r="C2578">
        <v>21</v>
      </c>
      <c r="D2578">
        <v>4</v>
      </c>
      <c r="E2578">
        <f t="shared" ca="1" si="482"/>
        <v>187</v>
      </c>
      <c r="F2578">
        <f ca="1">(60+SUMIF(OFFSET(N2578,-$C2578+1,0,$C2578),"EN",OFFSET(O2578,-$C2578+1,0,$C2578)))*SummonTypeTable!$Q$2</f>
        <v>236.66666666666666</v>
      </c>
      <c r="G2578" t="str">
        <f ca="1">IF(C2578=1,60*SummonTypeTable!$Q$2-OFFSET(F2578,0,-1),
IF(F2578&lt;&gt;OFFSET(F2578,-1,0),OFFSET(F2578,-1,0)-OFFSET(F2578,0,-1),""))</f>
        <v/>
      </c>
      <c r="H2578" t="str">
        <f ca="1">IF(C2578=1,60*SummonTypeTable!$Q$2/OFFSET(F2578,0,-1),
IF(F2578&lt;&gt;OFFSET(F2578,-1,0),OFFSET(F2578,-1,0)/OFFSET(F2578,0,-1),""))</f>
        <v/>
      </c>
      <c r="I2578">
        <f ca="1">(60+SUMIF(OFFSET(N2578,-$C2578+1,0,$C2578),"EN",OFFSET(O2578,-$C2578+1,0,$C2578))+SUMIF(OFFSET(S2578,-$C2578+1,0,$C2578),"EN",OFFSET(T2578,-$C2578+1,0,$C2578)))*SummonTypeTable!$Q$2</f>
        <v>236.66666666666666</v>
      </c>
      <c r="J2578" t="str">
        <f ca="1">IF(C2578=1,60*SummonTypeTable!$Q$2-OFFSET(I2578,0,-4),
IF(I2578&lt;&gt;OFFSET(I2578,-1,0),OFFSET(I2578,-1,0)-OFFSET(I2578,0,-4),""))</f>
        <v/>
      </c>
      <c r="K2578" t="str">
        <f ca="1">IF(C2578=1,60*SummonTypeTable!$Q$2/OFFSET(I2578,0,-4),
IF(I2578&lt;&gt;OFFSET(I2578,-1,0),OFFSET(I2578,-1,0)/OFFSET(I2578,0,-4),""))</f>
        <v/>
      </c>
      <c r="L2578" t="str">
        <f t="shared" ca="1" si="483"/>
        <v>it</v>
      </c>
      <c r="M2578" t="s">
        <v>139</v>
      </c>
      <c r="N2578" t="s">
        <v>140</v>
      </c>
      <c r="O2578">
        <v>1</v>
      </c>
      <c r="P2578" t="str">
        <f t="shared" si="473"/>
        <v/>
      </c>
      <c r="Q2578" t="str">
        <f t="shared" ca="1" si="481"/>
        <v>cu</v>
      </c>
      <c r="R2578" t="s">
        <v>81</v>
      </c>
      <c r="S2578" t="s">
        <v>147</v>
      </c>
      <c r="T2578">
        <v>600</v>
      </c>
      <c r="U2578" t="str">
        <f t="shared" ca="1" si="486"/>
        <v>it</v>
      </c>
      <c r="V2578" t="str">
        <f t="shared" si="474"/>
        <v>Cash_sCharacterGacha</v>
      </c>
      <c r="W2578">
        <f t="shared" si="475"/>
        <v>1</v>
      </c>
      <c r="X2578" t="str">
        <f t="shared" ca="1" si="476"/>
        <v>cu</v>
      </c>
      <c r="Y2578" t="str">
        <f t="shared" si="477"/>
        <v>GO</v>
      </c>
      <c r="Z2578">
        <f t="shared" si="478"/>
        <v>600</v>
      </c>
    </row>
    <row r="2579" spans="1:26">
      <c r="A2579" t="str">
        <f t="shared" si="484"/>
        <v>rt9</v>
      </c>
      <c r="B2579" t="str">
        <f t="shared" si="485"/>
        <v>루틴9</v>
      </c>
      <c r="C2579">
        <v>22</v>
      </c>
      <c r="D2579">
        <v>5</v>
      </c>
      <c r="E2579">
        <f t="shared" ca="1" si="482"/>
        <v>192</v>
      </c>
      <c r="F2579">
        <f ca="1">(60+SUMIF(OFFSET(N2579,-$C2579+1,0,$C2579),"EN",OFFSET(O2579,-$C2579+1,0,$C2579)))*SummonTypeTable!$Q$2</f>
        <v>236.66666666666666</v>
      </c>
      <c r="G2579" t="str">
        <f ca="1">IF(C2579=1,60*SummonTypeTable!$Q$2-OFFSET(F2579,0,-1),
IF(F2579&lt;&gt;OFFSET(F2579,-1,0),OFFSET(F2579,-1,0)-OFFSET(F2579,0,-1),""))</f>
        <v/>
      </c>
      <c r="H2579" t="str">
        <f ca="1">IF(C2579=1,60*SummonTypeTable!$Q$2/OFFSET(F2579,0,-1),
IF(F2579&lt;&gt;OFFSET(F2579,-1,0),OFFSET(F2579,-1,0)/OFFSET(F2579,0,-1),""))</f>
        <v/>
      </c>
      <c r="I2579">
        <f ca="1">(60+SUMIF(OFFSET(N2579,-$C2579+1,0,$C2579),"EN",OFFSET(O2579,-$C2579+1,0,$C2579))+SUMIF(OFFSET(S2579,-$C2579+1,0,$C2579),"EN",OFFSET(T2579,-$C2579+1,0,$C2579)))*SummonTypeTable!$Q$2</f>
        <v>236.66666666666666</v>
      </c>
      <c r="J2579" t="str">
        <f ca="1">IF(C2579=1,60*SummonTypeTable!$Q$2-OFFSET(I2579,0,-4),
IF(I2579&lt;&gt;OFFSET(I2579,-1,0),OFFSET(I2579,-1,0)-OFFSET(I2579,0,-4),""))</f>
        <v/>
      </c>
      <c r="K2579" t="str">
        <f ca="1">IF(C2579=1,60*SummonTypeTable!$Q$2/OFFSET(I2579,0,-4),
IF(I2579&lt;&gt;OFFSET(I2579,-1,0),OFFSET(I2579,-1,0)/OFFSET(I2579,0,-4),""))</f>
        <v/>
      </c>
      <c r="L2579" t="str">
        <f t="shared" ca="1" si="483"/>
        <v>cu</v>
      </c>
      <c r="M2579" t="s">
        <v>81</v>
      </c>
      <c r="N2579" t="s">
        <v>147</v>
      </c>
      <c r="O2579">
        <v>1250</v>
      </c>
      <c r="P2579" t="str">
        <f t="shared" si="473"/>
        <v/>
      </c>
      <c r="Q2579" t="str">
        <f t="shared" ca="1" si="481"/>
        <v>cu</v>
      </c>
      <c r="R2579" t="s">
        <v>81</v>
      </c>
      <c r="S2579" t="s">
        <v>147</v>
      </c>
      <c r="T2579">
        <v>625</v>
      </c>
      <c r="U2579" t="str">
        <f t="shared" ca="1" si="486"/>
        <v>cu</v>
      </c>
      <c r="V2579" t="str">
        <f t="shared" si="474"/>
        <v>GO</v>
      </c>
      <c r="W2579">
        <f t="shared" si="475"/>
        <v>1250</v>
      </c>
      <c r="X2579" t="str">
        <f t="shared" ca="1" si="476"/>
        <v>cu</v>
      </c>
      <c r="Y2579" t="str">
        <f t="shared" si="477"/>
        <v>GO</v>
      </c>
      <c r="Z2579">
        <f t="shared" si="478"/>
        <v>625</v>
      </c>
    </row>
    <row r="2580" spans="1:26">
      <c r="A2580" t="str">
        <f t="shared" si="484"/>
        <v>rt9</v>
      </c>
      <c r="B2580" t="str">
        <f t="shared" si="485"/>
        <v>루틴9</v>
      </c>
      <c r="C2580">
        <v>23</v>
      </c>
      <c r="D2580">
        <v>16</v>
      </c>
      <c r="E2580">
        <f t="shared" ca="1" si="482"/>
        <v>208</v>
      </c>
      <c r="F2580">
        <f ca="1">(60+SUMIF(OFFSET(N2580,-$C2580+1,0,$C2580),"EN",OFFSET(O2580,-$C2580+1,0,$C2580)))*SummonTypeTable!$Q$2</f>
        <v>276.66666666666663</v>
      </c>
      <c r="G2580">
        <f ca="1">IF(C2580=1,60*SummonTypeTable!$Q$2-OFFSET(F2580,0,-1),
IF(F2580&lt;&gt;OFFSET(F2580,-1,0),OFFSET(F2580,-1,0)-OFFSET(F2580,0,-1),""))</f>
        <v>28.666666666666657</v>
      </c>
      <c r="H2580">
        <f ca="1">IF(C2580=1,60*SummonTypeTable!$Q$2/OFFSET(F2580,0,-1),
IF(F2580&lt;&gt;OFFSET(F2580,-1,0),OFFSET(F2580,-1,0)/OFFSET(F2580,0,-1),""))</f>
        <v>1.1378205128205128</v>
      </c>
      <c r="I2580">
        <f ca="1">(60+SUMIF(OFFSET(N2580,-$C2580+1,0,$C2580),"EN",OFFSET(O2580,-$C2580+1,0,$C2580))+SUMIF(OFFSET(S2580,-$C2580+1,0,$C2580),"EN",OFFSET(T2580,-$C2580+1,0,$C2580)))*SummonTypeTable!$Q$2</f>
        <v>276.66666666666663</v>
      </c>
      <c r="J2580">
        <f ca="1">IF(C2580=1,60*SummonTypeTable!$Q$2-OFFSET(I2580,0,-4),
IF(I2580&lt;&gt;OFFSET(I2580,-1,0),OFFSET(I2580,-1,0)-OFFSET(I2580,0,-4),""))</f>
        <v>28.666666666666657</v>
      </c>
      <c r="K2580">
        <f ca="1">IF(C2580=1,60*SummonTypeTable!$Q$2/OFFSET(I2580,0,-4),
IF(I2580&lt;&gt;OFFSET(I2580,-1,0),OFFSET(I2580,-1,0)/OFFSET(I2580,0,-4),""))</f>
        <v>1.1378205128205128</v>
      </c>
      <c r="L2580" t="str">
        <f t="shared" ca="1" si="483"/>
        <v>cu</v>
      </c>
      <c r="M2580" t="s">
        <v>81</v>
      </c>
      <c r="N2580" t="s">
        <v>146</v>
      </c>
      <c r="O2580">
        <v>60</v>
      </c>
      <c r="P2580" t="str">
        <f t="shared" si="473"/>
        <v>에너지너무많음</v>
      </c>
      <c r="Q2580" t="str">
        <f t="shared" ca="1" si="481"/>
        <v>cu</v>
      </c>
      <c r="R2580" t="s">
        <v>81</v>
      </c>
      <c r="S2580" t="s">
        <v>147</v>
      </c>
      <c r="T2580">
        <v>650</v>
      </c>
      <c r="U2580" t="str">
        <f t="shared" ca="1" si="486"/>
        <v>cu</v>
      </c>
      <c r="V2580" t="str">
        <f t="shared" si="474"/>
        <v>EN</v>
      </c>
      <c r="W2580">
        <f t="shared" si="475"/>
        <v>60</v>
      </c>
      <c r="X2580" t="str">
        <f t="shared" ca="1" si="476"/>
        <v>cu</v>
      </c>
      <c r="Y2580" t="str">
        <f t="shared" si="477"/>
        <v>GO</v>
      </c>
      <c r="Z2580">
        <f t="shared" si="478"/>
        <v>650</v>
      </c>
    </row>
    <row r="2581" spans="1:26">
      <c r="A2581" t="str">
        <f t="shared" si="484"/>
        <v>rt9</v>
      </c>
      <c r="B2581" t="str">
        <f t="shared" si="485"/>
        <v>루틴9</v>
      </c>
      <c r="C2581">
        <v>24</v>
      </c>
      <c r="D2581">
        <v>12</v>
      </c>
      <c r="E2581">
        <f t="shared" ca="1" si="482"/>
        <v>220</v>
      </c>
      <c r="F2581">
        <f ca="1">(60+SUMIF(OFFSET(N2581,-$C2581+1,0,$C2581),"EN",OFFSET(O2581,-$C2581+1,0,$C2581)))*SummonTypeTable!$Q$2</f>
        <v>276.66666666666663</v>
      </c>
      <c r="G2581" t="str">
        <f ca="1">IF(C2581=1,60*SummonTypeTable!$Q$2-OFFSET(F2581,0,-1),
IF(F2581&lt;&gt;OFFSET(F2581,-1,0),OFFSET(F2581,-1,0)-OFFSET(F2581,0,-1),""))</f>
        <v/>
      </c>
      <c r="H2581" t="str">
        <f ca="1">IF(C2581=1,60*SummonTypeTable!$Q$2/OFFSET(F2581,0,-1),
IF(F2581&lt;&gt;OFFSET(F2581,-1,0),OFFSET(F2581,-1,0)/OFFSET(F2581,0,-1),""))</f>
        <v/>
      </c>
      <c r="I2581">
        <f ca="1">(60+SUMIF(OFFSET(N2581,-$C2581+1,0,$C2581),"EN",OFFSET(O2581,-$C2581+1,0,$C2581))+SUMIF(OFFSET(S2581,-$C2581+1,0,$C2581),"EN",OFFSET(T2581,-$C2581+1,0,$C2581)))*SummonTypeTable!$Q$2</f>
        <v>276.66666666666663</v>
      </c>
      <c r="J2581" t="str">
        <f ca="1">IF(C2581=1,60*SummonTypeTable!$Q$2-OFFSET(I2581,0,-4),
IF(I2581&lt;&gt;OFFSET(I2581,-1,0),OFFSET(I2581,-1,0)-OFFSET(I2581,0,-4),""))</f>
        <v/>
      </c>
      <c r="K2581" t="str">
        <f ca="1">IF(C2581=1,60*SummonTypeTable!$Q$2/OFFSET(I2581,0,-4),
IF(I2581&lt;&gt;OFFSET(I2581,-1,0),OFFSET(I2581,-1,0)/OFFSET(I2581,0,-4),""))</f>
        <v/>
      </c>
      <c r="L2581" t="str">
        <f t="shared" ca="1" si="483"/>
        <v>cu</v>
      </c>
      <c r="M2581" t="s">
        <v>81</v>
      </c>
      <c r="N2581" t="s">
        <v>147</v>
      </c>
      <c r="O2581">
        <v>1350</v>
      </c>
      <c r="P2581" t="str">
        <f t="shared" si="473"/>
        <v/>
      </c>
      <c r="Q2581" t="str">
        <f t="shared" ca="1" si="481"/>
        <v>cu</v>
      </c>
      <c r="R2581" t="s">
        <v>81</v>
      </c>
      <c r="S2581" t="s">
        <v>147</v>
      </c>
      <c r="T2581">
        <v>675</v>
      </c>
      <c r="U2581" t="str">
        <f t="shared" ca="1" si="486"/>
        <v>cu</v>
      </c>
      <c r="V2581" t="str">
        <f t="shared" si="474"/>
        <v>GO</v>
      </c>
      <c r="W2581">
        <f t="shared" si="475"/>
        <v>1350</v>
      </c>
      <c r="X2581" t="str">
        <f t="shared" ca="1" si="476"/>
        <v>cu</v>
      </c>
      <c r="Y2581" t="str">
        <f t="shared" si="477"/>
        <v>GO</v>
      </c>
      <c r="Z2581">
        <f t="shared" si="478"/>
        <v>675</v>
      </c>
    </row>
    <row r="2582" spans="1:26">
      <c r="A2582" t="str">
        <f t="shared" si="484"/>
        <v>rt9</v>
      </c>
      <c r="B2582" t="str">
        <f t="shared" si="485"/>
        <v>루틴9</v>
      </c>
      <c r="C2582">
        <v>25</v>
      </c>
      <c r="D2582">
        <v>4</v>
      </c>
      <c r="E2582">
        <f t="shared" ca="1" si="482"/>
        <v>224</v>
      </c>
      <c r="F2582">
        <f ca="1">(60+SUMIF(OFFSET(N2582,-$C2582+1,0,$C2582),"EN",OFFSET(O2582,-$C2582+1,0,$C2582)))*SummonTypeTable!$Q$2</f>
        <v>276.66666666666663</v>
      </c>
      <c r="G2582" t="str">
        <f ca="1">IF(C2582=1,60*SummonTypeTable!$Q$2-OFFSET(F2582,0,-1),
IF(F2582&lt;&gt;OFFSET(F2582,-1,0),OFFSET(F2582,-1,0)-OFFSET(F2582,0,-1),""))</f>
        <v/>
      </c>
      <c r="H2582" t="str">
        <f ca="1">IF(C2582=1,60*SummonTypeTable!$Q$2/OFFSET(F2582,0,-1),
IF(F2582&lt;&gt;OFFSET(F2582,-1,0),OFFSET(F2582,-1,0)/OFFSET(F2582,0,-1),""))</f>
        <v/>
      </c>
      <c r="I2582">
        <f ca="1">(60+SUMIF(OFFSET(N2582,-$C2582+1,0,$C2582),"EN",OFFSET(O2582,-$C2582+1,0,$C2582))+SUMIF(OFFSET(S2582,-$C2582+1,0,$C2582),"EN",OFFSET(T2582,-$C2582+1,0,$C2582)))*SummonTypeTable!$Q$2</f>
        <v>276.66666666666663</v>
      </c>
      <c r="J2582" t="str">
        <f ca="1">IF(C2582=1,60*SummonTypeTable!$Q$2-OFFSET(I2582,0,-4),
IF(I2582&lt;&gt;OFFSET(I2582,-1,0),OFFSET(I2582,-1,0)-OFFSET(I2582,0,-4),""))</f>
        <v/>
      </c>
      <c r="K2582" t="str">
        <f ca="1">IF(C2582=1,60*SummonTypeTable!$Q$2/OFFSET(I2582,0,-4),
IF(I2582&lt;&gt;OFFSET(I2582,-1,0),OFFSET(I2582,-1,0)/OFFSET(I2582,0,-4),""))</f>
        <v/>
      </c>
      <c r="L2582" t="str">
        <f t="shared" ca="1" si="483"/>
        <v>it</v>
      </c>
      <c r="M2582" t="s">
        <v>139</v>
      </c>
      <c r="N2582" t="s">
        <v>138</v>
      </c>
      <c r="O2582">
        <v>1</v>
      </c>
      <c r="P2582" t="str">
        <f t="shared" si="473"/>
        <v/>
      </c>
      <c r="Q2582" t="str">
        <f t="shared" ca="1" si="481"/>
        <v>cu</v>
      </c>
      <c r="R2582" t="s">
        <v>81</v>
      </c>
      <c r="S2582" t="s">
        <v>147</v>
      </c>
      <c r="T2582">
        <v>700</v>
      </c>
      <c r="U2582" t="str">
        <f t="shared" ca="1" si="486"/>
        <v>it</v>
      </c>
      <c r="V2582" t="str">
        <f t="shared" si="474"/>
        <v>Cash_sSpellGacha</v>
      </c>
      <c r="W2582">
        <f t="shared" si="475"/>
        <v>1</v>
      </c>
      <c r="X2582" t="str">
        <f t="shared" ca="1" si="476"/>
        <v>cu</v>
      </c>
      <c r="Y2582" t="str">
        <f t="shared" si="477"/>
        <v>GO</v>
      </c>
      <c r="Z2582">
        <f t="shared" si="478"/>
        <v>700</v>
      </c>
    </row>
    <row r="2583" spans="1:26">
      <c r="A2583" t="str">
        <f t="shared" si="484"/>
        <v>rt9</v>
      </c>
      <c r="B2583" t="str">
        <f t="shared" si="485"/>
        <v>루틴9</v>
      </c>
      <c r="C2583">
        <v>26</v>
      </c>
      <c r="D2583">
        <v>5</v>
      </c>
      <c r="E2583">
        <f t="shared" ca="1" si="482"/>
        <v>229</v>
      </c>
      <c r="F2583">
        <f ca="1">(60+SUMIF(OFFSET(N2583,-$C2583+1,0,$C2583),"EN",OFFSET(O2583,-$C2583+1,0,$C2583)))*SummonTypeTable!$Q$2</f>
        <v>276.66666666666663</v>
      </c>
      <c r="G2583" t="str">
        <f ca="1">IF(C2583=1,60*SummonTypeTable!$Q$2-OFFSET(F2583,0,-1),
IF(F2583&lt;&gt;OFFSET(F2583,-1,0),OFFSET(F2583,-1,0)-OFFSET(F2583,0,-1),""))</f>
        <v/>
      </c>
      <c r="H2583" t="str">
        <f ca="1">IF(C2583=1,60*SummonTypeTable!$Q$2/OFFSET(F2583,0,-1),
IF(F2583&lt;&gt;OFFSET(F2583,-1,0),OFFSET(F2583,-1,0)/OFFSET(F2583,0,-1),""))</f>
        <v/>
      </c>
      <c r="I2583">
        <f ca="1">(60+SUMIF(OFFSET(N2583,-$C2583+1,0,$C2583),"EN",OFFSET(O2583,-$C2583+1,0,$C2583))+SUMIF(OFFSET(S2583,-$C2583+1,0,$C2583),"EN",OFFSET(T2583,-$C2583+1,0,$C2583)))*SummonTypeTable!$Q$2</f>
        <v>276.66666666666663</v>
      </c>
      <c r="J2583" t="str">
        <f ca="1">IF(C2583=1,60*SummonTypeTable!$Q$2-OFFSET(I2583,0,-4),
IF(I2583&lt;&gt;OFFSET(I2583,-1,0),OFFSET(I2583,-1,0)-OFFSET(I2583,0,-4),""))</f>
        <v/>
      </c>
      <c r="K2583" t="str">
        <f ca="1">IF(C2583=1,60*SummonTypeTable!$Q$2/OFFSET(I2583,0,-4),
IF(I2583&lt;&gt;OFFSET(I2583,-1,0),OFFSET(I2583,-1,0)/OFFSET(I2583,0,-4),""))</f>
        <v/>
      </c>
      <c r="L2583" t="str">
        <f t="shared" ca="1" si="483"/>
        <v>it</v>
      </c>
      <c r="M2583" t="s">
        <v>139</v>
      </c>
      <c r="N2583" t="s">
        <v>140</v>
      </c>
      <c r="O2583">
        <v>1</v>
      </c>
      <c r="P2583" t="str">
        <f t="shared" si="473"/>
        <v/>
      </c>
      <c r="Q2583" t="str">
        <f t="shared" ca="1" si="481"/>
        <v>cu</v>
      </c>
      <c r="R2583" t="s">
        <v>81</v>
      </c>
      <c r="S2583" t="s">
        <v>147</v>
      </c>
      <c r="T2583">
        <v>725</v>
      </c>
      <c r="U2583" t="str">
        <f t="shared" ca="1" si="486"/>
        <v>it</v>
      </c>
      <c r="V2583" t="str">
        <f t="shared" si="474"/>
        <v>Cash_sCharacterGacha</v>
      </c>
      <c r="W2583">
        <f t="shared" si="475"/>
        <v>1</v>
      </c>
      <c r="X2583" t="str">
        <f t="shared" ca="1" si="476"/>
        <v>cu</v>
      </c>
      <c r="Y2583" t="str">
        <f t="shared" si="477"/>
        <v>GO</v>
      </c>
      <c r="Z2583">
        <f t="shared" si="478"/>
        <v>725</v>
      </c>
    </row>
    <row r="2584" spans="1:26">
      <c r="A2584" t="str">
        <f t="shared" si="484"/>
        <v>rt9</v>
      </c>
      <c r="B2584" t="str">
        <f t="shared" si="485"/>
        <v>루틴9</v>
      </c>
      <c r="C2584">
        <v>27</v>
      </c>
      <c r="D2584">
        <v>5</v>
      </c>
      <c r="E2584">
        <f t="shared" ca="1" si="482"/>
        <v>234</v>
      </c>
      <c r="F2584">
        <f ca="1">(60+SUMIF(OFFSET(N2584,-$C2584+1,0,$C2584),"EN",OFFSET(O2584,-$C2584+1,0,$C2584)))*SummonTypeTable!$Q$2</f>
        <v>276.66666666666663</v>
      </c>
      <c r="G2584" t="str">
        <f ca="1">IF(C2584=1,60*SummonTypeTable!$Q$2-OFFSET(F2584,0,-1),
IF(F2584&lt;&gt;OFFSET(F2584,-1,0),OFFSET(F2584,-1,0)-OFFSET(F2584,0,-1),""))</f>
        <v/>
      </c>
      <c r="H2584" t="str">
        <f ca="1">IF(C2584=1,60*SummonTypeTable!$Q$2/OFFSET(F2584,0,-1),
IF(F2584&lt;&gt;OFFSET(F2584,-1,0),OFFSET(F2584,-1,0)/OFFSET(F2584,0,-1),""))</f>
        <v/>
      </c>
      <c r="I2584">
        <f ca="1">(60+SUMIF(OFFSET(N2584,-$C2584+1,0,$C2584),"EN",OFFSET(O2584,-$C2584+1,0,$C2584))+SUMIF(OFFSET(S2584,-$C2584+1,0,$C2584),"EN",OFFSET(T2584,-$C2584+1,0,$C2584)))*SummonTypeTable!$Q$2</f>
        <v>276.66666666666663</v>
      </c>
      <c r="J2584" t="str">
        <f ca="1">IF(C2584=1,60*SummonTypeTable!$Q$2-OFFSET(I2584,0,-4),
IF(I2584&lt;&gt;OFFSET(I2584,-1,0),OFFSET(I2584,-1,0)-OFFSET(I2584,0,-4),""))</f>
        <v/>
      </c>
      <c r="K2584" t="str">
        <f ca="1">IF(C2584=1,60*SummonTypeTable!$Q$2/OFFSET(I2584,0,-4),
IF(I2584&lt;&gt;OFFSET(I2584,-1,0),OFFSET(I2584,-1,0)/OFFSET(I2584,0,-4),""))</f>
        <v/>
      </c>
      <c r="L2584" t="str">
        <f t="shared" ca="1" si="483"/>
        <v>cu</v>
      </c>
      <c r="M2584" t="s">
        <v>81</v>
      </c>
      <c r="N2584" t="s">
        <v>147</v>
      </c>
      <c r="O2584">
        <v>1500</v>
      </c>
      <c r="P2584" t="str">
        <f t="shared" si="473"/>
        <v/>
      </c>
      <c r="Q2584" t="str">
        <f t="shared" ca="1" si="481"/>
        <v>cu</v>
      </c>
      <c r="R2584" t="s">
        <v>81</v>
      </c>
      <c r="S2584" t="s">
        <v>147</v>
      </c>
      <c r="T2584">
        <v>750</v>
      </c>
      <c r="U2584" t="str">
        <f t="shared" ca="1" si="486"/>
        <v>cu</v>
      </c>
      <c r="V2584" t="str">
        <f t="shared" si="474"/>
        <v>GO</v>
      </c>
      <c r="W2584">
        <f t="shared" si="475"/>
        <v>1500</v>
      </c>
      <c r="X2584" t="str">
        <f t="shared" ca="1" si="476"/>
        <v>cu</v>
      </c>
      <c r="Y2584" t="str">
        <f t="shared" si="477"/>
        <v>GO</v>
      </c>
      <c r="Z2584">
        <f t="shared" si="478"/>
        <v>750</v>
      </c>
    </row>
    <row r="2585" spans="1:26">
      <c r="A2585" t="str">
        <f t="shared" si="484"/>
        <v>rt9</v>
      </c>
      <c r="B2585" t="str">
        <f t="shared" si="485"/>
        <v>루틴9</v>
      </c>
      <c r="C2585">
        <v>28</v>
      </c>
      <c r="D2585">
        <v>10</v>
      </c>
      <c r="E2585">
        <f t="shared" ca="1" si="482"/>
        <v>244</v>
      </c>
      <c r="F2585">
        <f ca="1">(60+SUMIF(OFFSET(N2585,-$C2585+1,0,$C2585),"EN",OFFSET(O2585,-$C2585+1,0,$C2585)))*SummonTypeTable!$Q$2</f>
        <v>276.66666666666663</v>
      </c>
      <c r="G2585" t="str">
        <f ca="1">IF(C2585=1,60*SummonTypeTable!$Q$2-OFFSET(F2585,0,-1),
IF(F2585&lt;&gt;OFFSET(F2585,-1,0),OFFSET(F2585,-1,0)-OFFSET(F2585,0,-1),""))</f>
        <v/>
      </c>
      <c r="H2585" t="str">
        <f ca="1">IF(C2585=1,60*SummonTypeTable!$Q$2/OFFSET(F2585,0,-1),
IF(F2585&lt;&gt;OFFSET(F2585,-1,0),OFFSET(F2585,-1,0)/OFFSET(F2585,0,-1),""))</f>
        <v/>
      </c>
      <c r="I2585">
        <f ca="1">(60+SUMIF(OFFSET(N2585,-$C2585+1,0,$C2585),"EN",OFFSET(O2585,-$C2585+1,0,$C2585))+SUMIF(OFFSET(S2585,-$C2585+1,0,$C2585),"EN",OFFSET(T2585,-$C2585+1,0,$C2585)))*SummonTypeTable!$Q$2</f>
        <v>276.66666666666663</v>
      </c>
      <c r="J2585" t="str">
        <f ca="1">IF(C2585=1,60*SummonTypeTable!$Q$2-OFFSET(I2585,0,-4),
IF(I2585&lt;&gt;OFFSET(I2585,-1,0),OFFSET(I2585,-1,0)-OFFSET(I2585,0,-4),""))</f>
        <v/>
      </c>
      <c r="K2585" t="str">
        <f ca="1">IF(C2585=1,60*SummonTypeTable!$Q$2/OFFSET(I2585,0,-4),
IF(I2585&lt;&gt;OFFSET(I2585,-1,0),OFFSET(I2585,-1,0)/OFFSET(I2585,0,-4),""))</f>
        <v/>
      </c>
      <c r="L2585" t="str">
        <f t="shared" ca="1" si="483"/>
        <v>it</v>
      </c>
      <c r="M2585" t="s">
        <v>139</v>
      </c>
      <c r="N2585" t="s">
        <v>138</v>
      </c>
      <c r="O2585">
        <v>1</v>
      </c>
      <c r="P2585" t="str">
        <f t="shared" si="473"/>
        <v/>
      </c>
      <c r="Q2585" t="str">
        <f t="shared" ca="1" si="481"/>
        <v>cu</v>
      </c>
      <c r="R2585" t="s">
        <v>81</v>
      </c>
      <c r="S2585" t="s">
        <v>147</v>
      </c>
      <c r="T2585">
        <v>775</v>
      </c>
      <c r="U2585" t="str">
        <f t="shared" ca="1" si="486"/>
        <v>it</v>
      </c>
      <c r="V2585" t="str">
        <f t="shared" si="474"/>
        <v>Cash_sSpellGacha</v>
      </c>
      <c r="W2585">
        <f t="shared" si="475"/>
        <v>1</v>
      </c>
      <c r="X2585" t="str">
        <f t="shared" ca="1" si="476"/>
        <v>cu</v>
      </c>
      <c r="Y2585" t="str">
        <f t="shared" si="477"/>
        <v>GO</v>
      </c>
      <c r="Z2585">
        <f t="shared" si="478"/>
        <v>775</v>
      </c>
    </row>
    <row r="2586" spans="1:26">
      <c r="A2586" t="str">
        <f t="shared" si="484"/>
        <v>rt9</v>
      </c>
      <c r="B2586" t="str">
        <f t="shared" si="485"/>
        <v>루틴9</v>
      </c>
      <c r="C2586">
        <v>29</v>
      </c>
      <c r="D2586">
        <v>8</v>
      </c>
      <c r="E2586">
        <f t="shared" ca="1" si="482"/>
        <v>252</v>
      </c>
      <c r="F2586">
        <f ca="1">(60+SUMIF(OFFSET(N2586,-$C2586+1,0,$C2586),"EN",OFFSET(O2586,-$C2586+1,0,$C2586)))*SummonTypeTable!$Q$2</f>
        <v>320</v>
      </c>
      <c r="G2586">
        <f ca="1">IF(C2586=1,60*SummonTypeTable!$Q$2-OFFSET(F2586,0,-1),
IF(F2586&lt;&gt;OFFSET(F2586,-1,0),OFFSET(F2586,-1,0)-OFFSET(F2586,0,-1),""))</f>
        <v>24.666666666666629</v>
      </c>
      <c r="H2586">
        <f ca="1">IF(C2586=1,60*SummonTypeTable!$Q$2/OFFSET(F2586,0,-1),
IF(F2586&lt;&gt;OFFSET(F2586,-1,0),OFFSET(F2586,-1,0)/OFFSET(F2586,0,-1),""))</f>
        <v>1.0978835978835977</v>
      </c>
      <c r="I2586">
        <f ca="1">(60+SUMIF(OFFSET(N2586,-$C2586+1,0,$C2586),"EN",OFFSET(O2586,-$C2586+1,0,$C2586))+SUMIF(OFFSET(S2586,-$C2586+1,0,$C2586),"EN",OFFSET(T2586,-$C2586+1,0,$C2586)))*SummonTypeTable!$Q$2</f>
        <v>320</v>
      </c>
      <c r="J2586">
        <f ca="1">IF(C2586=1,60*SummonTypeTable!$Q$2-OFFSET(I2586,0,-4),
IF(I2586&lt;&gt;OFFSET(I2586,-1,0),OFFSET(I2586,-1,0)-OFFSET(I2586,0,-4),""))</f>
        <v>24.666666666666629</v>
      </c>
      <c r="K2586">
        <f ca="1">IF(C2586=1,60*SummonTypeTable!$Q$2/OFFSET(I2586,0,-4),
IF(I2586&lt;&gt;OFFSET(I2586,-1,0),OFFSET(I2586,-1,0)/OFFSET(I2586,0,-4),""))</f>
        <v>1.0978835978835977</v>
      </c>
      <c r="L2586" t="str">
        <f t="shared" ca="1" si="483"/>
        <v>cu</v>
      </c>
      <c r="M2586" t="s">
        <v>81</v>
      </c>
      <c r="N2586" t="s">
        <v>146</v>
      </c>
      <c r="O2586">
        <v>65</v>
      </c>
      <c r="P2586" t="str">
        <f t="shared" si="473"/>
        <v>에너지너무많음</v>
      </c>
      <c r="Q2586" t="str">
        <f t="shared" ca="1" si="481"/>
        <v>cu</v>
      </c>
      <c r="R2586" t="s">
        <v>81</v>
      </c>
      <c r="S2586" t="s">
        <v>147</v>
      </c>
      <c r="T2586">
        <v>800</v>
      </c>
      <c r="U2586" t="str">
        <f t="shared" ca="1" si="486"/>
        <v>cu</v>
      </c>
      <c r="V2586" t="str">
        <f t="shared" si="474"/>
        <v>EN</v>
      </c>
      <c r="W2586">
        <f t="shared" si="475"/>
        <v>65</v>
      </c>
      <c r="X2586" t="str">
        <f t="shared" ca="1" si="476"/>
        <v>cu</v>
      </c>
      <c r="Y2586" t="str">
        <f t="shared" si="477"/>
        <v>GO</v>
      </c>
      <c r="Z2586">
        <f t="shared" si="478"/>
        <v>800</v>
      </c>
    </row>
    <row r="2587" spans="1:26">
      <c r="A2587" t="str">
        <f t="shared" si="484"/>
        <v>rt9</v>
      </c>
      <c r="B2587" t="str">
        <f t="shared" si="485"/>
        <v>루틴9</v>
      </c>
      <c r="C2587">
        <v>30</v>
      </c>
      <c r="D2587">
        <v>48</v>
      </c>
      <c r="E2587">
        <f t="shared" ca="1" si="482"/>
        <v>300</v>
      </c>
      <c r="F2587">
        <f ca="1">(60+SUMIF(OFFSET(N2587,-$C2587+1,0,$C2587),"EN",OFFSET(O2587,-$C2587+1,0,$C2587)))*SummonTypeTable!$Q$2</f>
        <v>320</v>
      </c>
      <c r="G2587" t="str">
        <f ca="1">IF(C2587=1,60*SummonTypeTable!$Q$2-OFFSET(F2587,0,-1),
IF(F2587&lt;&gt;OFFSET(F2587,-1,0),OFFSET(F2587,-1,0)-OFFSET(F2587,0,-1),""))</f>
        <v/>
      </c>
      <c r="H2587" t="str">
        <f ca="1">IF(C2587=1,60*SummonTypeTable!$Q$2/OFFSET(F2587,0,-1),
IF(F2587&lt;&gt;OFFSET(F2587,-1,0),OFFSET(F2587,-1,0)/OFFSET(F2587,0,-1),""))</f>
        <v/>
      </c>
      <c r="I2587">
        <f ca="1">(60+SUMIF(OFFSET(N2587,-$C2587+1,0,$C2587),"EN",OFFSET(O2587,-$C2587+1,0,$C2587))+SUMIF(OFFSET(S2587,-$C2587+1,0,$C2587),"EN",OFFSET(T2587,-$C2587+1,0,$C2587)))*SummonTypeTable!$Q$2</f>
        <v>320</v>
      </c>
      <c r="J2587" t="str">
        <f ca="1">IF(C2587=1,60*SummonTypeTable!$Q$2-OFFSET(I2587,0,-4),
IF(I2587&lt;&gt;OFFSET(I2587,-1,0),OFFSET(I2587,-1,0)-OFFSET(I2587,0,-4),""))</f>
        <v/>
      </c>
      <c r="K2587" t="str">
        <f ca="1">IF(C2587=1,60*SummonTypeTable!$Q$2/OFFSET(I2587,0,-4),
IF(I2587&lt;&gt;OFFSET(I2587,-1,0),OFFSET(I2587,-1,0)/OFFSET(I2587,0,-4),""))</f>
        <v/>
      </c>
      <c r="L2587" t="str">
        <f t="shared" ca="1" si="483"/>
        <v>cu</v>
      </c>
      <c r="M2587" t="s">
        <v>81</v>
      </c>
      <c r="N2587" t="s">
        <v>147</v>
      </c>
      <c r="O2587">
        <v>1650</v>
      </c>
      <c r="P2587" t="str">
        <f t="shared" si="473"/>
        <v/>
      </c>
      <c r="Q2587" t="str">
        <f t="shared" ca="1" si="481"/>
        <v>cu</v>
      </c>
      <c r="R2587" t="s">
        <v>81</v>
      </c>
      <c r="S2587" t="s">
        <v>147</v>
      </c>
      <c r="T2587">
        <v>825</v>
      </c>
      <c r="U2587" t="str">
        <f t="shared" ca="1" si="486"/>
        <v>cu</v>
      </c>
      <c r="V2587" t="str">
        <f t="shared" si="474"/>
        <v>GO</v>
      </c>
      <c r="W2587">
        <f t="shared" si="475"/>
        <v>1650</v>
      </c>
      <c r="X2587" t="str">
        <f t="shared" ca="1" si="476"/>
        <v>cu</v>
      </c>
      <c r="Y2587" t="str">
        <f t="shared" si="477"/>
        <v>GO</v>
      </c>
      <c r="Z2587">
        <f t="shared" si="478"/>
        <v>825</v>
      </c>
    </row>
    <row r="2588" spans="1:26">
      <c r="A2588" t="str">
        <f t="shared" si="484"/>
        <v>rt9</v>
      </c>
      <c r="B2588" t="str">
        <f t="shared" si="485"/>
        <v>루틴9</v>
      </c>
      <c r="C2588">
        <v>31</v>
      </c>
      <c r="D2588">
        <v>4</v>
      </c>
      <c r="E2588">
        <f t="shared" ca="1" si="482"/>
        <v>304</v>
      </c>
      <c r="F2588">
        <f ca="1">(60+SUMIF(OFFSET(N2588,-$C2588+1,0,$C2588),"EN",OFFSET(O2588,-$C2588+1,0,$C2588)))*SummonTypeTable!$Q$2</f>
        <v>320</v>
      </c>
      <c r="G2588" t="str">
        <f ca="1">IF(C2588=1,60*SummonTypeTable!$Q$2-OFFSET(F2588,0,-1),
IF(F2588&lt;&gt;OFFSET(F2588,-1,0),OFFSET(F2588,-1,0)-OFFSET(F2588,0,-1),""))</f>
        <v/>
      </c>
      <c r="H2588" t="str">
        <f ca="1">IF(C2588=1,60*SummonTypeTable!$Q$2/OFFSET(F2588,0,-1),
IF(F2588&lt;&gt;OFFSET(F2588,-1,0),OFFSET(F2588,-1,0)/OFFSET(F2588,0,-1),""))</f>
        <v/>
      </c>
      <c r="I2588">
        <f ca="1">(60+SUMIF(OFFSET(N2588,-$C2588+1,0,$C2588),"EN",OFFSET(O2588,-$C2588+1,0,$C2588))+SUMIF(OFFSET(S2588,-$C2588+1,0,$C2588),"EN",OFFSET(T2588,-$C2588+1,0,$C2588)))*SummonTypeTable!$Q$2</f>
        <v>320</v>
      </c>
      <c r="J2588" t="str">
        <f ca="1">IF(C2588=1,60*SummonTypeTable!$Q$2-OFFSET(I2588,0,-4),
IF(I2588&lt;&gt;OFFSET(I2588,-1,0),OFFSET(I2588,-1,0)-OFFSET(I2588,0,-4),""))</f>
        <v/>
      </c>
      <c r="K2588" t="str">
        <f ca="1">IF(C2588=1,60*SummonTypeTable!$Q$2/OFFSET(I2588,0,-4),
IF(I2588&lt;&gt;OFFSET(I2588,-1,0),OFFSET(I2588,-1,0)/OFFSET(I2588,0,-4),""))</f>
        <v/>
      </c>
      <c r="L2588" t="str">
        <f t="shared" ca="1" si="483"/>
        <v>cu</v>
      </c>
      <c r="M2588" t="s">
        <v>81</v>
      </c>
      <c r="N2588" t="s">
        <v>153</v>
      </c>
      <c r="O2588">
        <v>6</v>
      </c>
      <c r="P2588" t="str">
        <f t="shared" si="473"/>
        <v/>
      </c>
      <c r="Q2588" t="str">
        <f t="shared" ca="1" si="481"/>
        <v>cu</v>
      </c>
      <c r="R2588" t="s">
        <v>81</v>
      </c>
      <c r="S2588" t="s">
        <v>153</v>
      </c>
      <c r="T2588">
        <v>2</v>
      </c>
      <c r="U2588" t="str">
        <f t="shared" ca="1" si="486"/>
        <v>cu</v>
      </c>
      <c r="V2588" t="str">
        <f t="shared" si="474"/>
        <v>DI</v>
      </c>
      <c r="W2588">
        <f t="shared" si="475"/>
        <v>6</v>
      </c>
      <c r="X2588" t="str">
        <f t="shared" ca="1" si="476"/>
        <v>cu</v>
      </c>
      <c r="Y2588" t="str">
        <f t="shared" si="477"/>
        <v>DI</v>
      </c>
      <c r="Z2588">
        <f t="shared" si="478"/>
        <v>2</v>
      </c>
    </row>
    <row r="2589" spans="1:26">
      <c r="A2589" t="str">
        <f t="shared" si="484"/>
        <v>rt9</v>
      </c>
      <c r="B2589" t="str">
        <f t="shared" si="485"/>
        <v>루틴9</v>
      </c>
      <c r="C2589">
        <v>32</v>
      </c>
      <c r="D2589">
        <v>30</v>
      </c>
      <c r="E2589">
        <f t="shared" ca="1" si="482"/>
        <v>334</v>
      </c>
      <c r="F2589">
        <f ca="1">(60+SUMIF(OFFSET(N2589,-$C2589+1,0,$C2589),"EN",OFFSET(O2589,-$C2589+1,0,$C2589)))*SummonTypeTable!$Q$2</f>
        <v>320</v>
      </c>
      <c r="G2589" t="str">
        <f ca="1">IF(C2589=1,60*SummonTypeTable!$Q$2-OFFSET(F2589,0,-1),
IF(F2589&lt;&gt;OFFSET(F2589,-1,0),OFFSET(F2589,-1,0)-OFFSET(F2589,0,-1),""))</f>
        <v/>
      </c>
      <c r="H2589" t="str">
        <f ca="1">IF(C2589=1,60*SummonTypeTable!$Q$2/OFFSET(F2589,0,-1),
IF(F2589&lt;&gt;OFFSET(F2589,-1,0),OFFSET(F2589,-1,0)/OFFSET(F2589,0,-1),""))</f>
        <v/>
      </c>
      <c r="I2589">
        <f ca="1">(60+SUMIF(OFFSET(N2589,-$C2589+1,0,$C2589),"EN",OFFSET(O2589,-$C2589+1,0,$C2589))+SUMIF(OFFSET(S2589,-$C2589+1,0,$C2589),"EN",OFFSET(T2589,-$C2589+1,0,$C2589)))*SummonTypeTable!$Q$2</f>
        <v>320</v>
      </c>
      <c r="J2589" t="str">
        <f ca="1">IF(C2589=1,60*SummonTypeTable!$Q$2-OFFSET(I2589,0,-4),
IF(I2589&lt;&gt;OFFSET(I2589,-1,0),OFFSET(I2589,-1,0)-OFFSET(I2589,0,-4),""))</f>
        <v/>
      </c>
      <c r="K2589" t="str">
        <f ca="1">IF(C2589=1,60*SummonTypeTable!$Q$2/OFFSET(I2589,0,-4),
IF(I2589&lt;&gt;OFFSET(I2589,-1,0),OFFSET(I2589,-1,0)/OFFSET(I2589,0,-4),""))</f>
        <v/>
      </c>
      <c r="L2589" t="str">
        <f t="shared" ca="1" si="483"/>
        <v>cu</v>
      </c>
      <c r="M2589" t="s">
        <v>81</v>
      </c>
      <c r="N2589" t="s">
        <v>147</v>
      </c>
      <c r="O2589">
        <v>1750</v>
      </c>
      <c r="P2589" t="str">
        <f t="shared" si="473"/>
        <v/>
      </c>
      <c r="Q2589" t="str">
        <f t="shared" ca="1" si="481"/>
        <v>cu</v>
      </c>
      <c r="R2589" t="s">
        <v>81</v>
      </c>
      <c r="S2589" t="s">
        <v>147</v>
      </c>
      <c r="T2589">
        <v>875</v>
      </c>
      <c r="U2589" t="str">
        <f t="shared" ca="1" si="486"/>
        <v>cu</v>
      </c>
      <c r="V2589" t="str">
        <f t="shared" si="474"/>
        <v>GO</v>
      </c>
      <c r="W2589">
        <f t="shared" si="475"/>
        <v>1750</v>
      </c>
      <c r="X2589" t="str">
        <f t="shared" ca="1" si="476"/>
        <v>cu</v>
      </c>
      <c r="Y2589" t="str">
        <f t="shared" si="477"/>
        <v>GO</v>
      </c>
      <c r="Z2589">
        <f t="shared" si="478"/>
        <v>875</v>
      </c>
    </row>
    <row r="2590" spans="1:26">
      <c r="A2590" t="str">
        <f t="shared" si="484"/>
        <v>rt9</v>
      </c>
      <c r="B2590" t="str">
        <f t="shared" si="485"/>
        <v>루틴9</v>
      </c>
      <c r="C2590">
        <v>33</v>
      </c>
      <c r="D2590">
        <v>8</v>
      </c>
      <c r="E2590">
        <f t="shared" ca="1" si="482"/>
        <v>342</v>
      </c>
      <c r="F2590">
        <f ca="1">(60+SUMIF(OFFSET(N2590,-$C2590+1,0,$C2590),"EN",OFFSET(O2590,-$C2590+1,0,$C2590)))*SummonTypeTable!$Q$2</f>
        <v>320</v>
      </c>
      <c r="G2590" t="str">
        <f ca="1">IF(C2590=1,60*SummonTypeTable!$Q$2-OFFSET(F2590,0,-1),
IF(F2590&lt;&gt;OFFSET(F2590,-1,0),OFFSET(F2590,-1,0)-OFFSET(F2590,0,-1),""))</f>
        <v/>
      </c>
      <c r="H2590" t="str">
        <f ca="1">IF(C2590=1,60*SummonTypeTable!$Q$2/OFFSET(F2590,0,-1),
IF(F2590&lt;&gt;OFFSET(F2590,-1,0),OFFSET(F2590,-1,0)/OFFSET(F2590,0,-1),""))</f>
        <v/>
      </c>
      <c r="I2590">
        <f ca="1">(60+SUMIF(OFFSET(N2590,-$C2590+1,0,$C2590),"EN",OFFSET(O2590,-$C2590+1,0,$C2590))+SUMIF(OFFSET(S2590,-$C2590+1,0,$C2590),"EN",OFFSET(T2590,-$C2590+1,0,$C2590)))*SummonTypeTable!$Q$2</f>
        <v>320</v>
      </c>
      <c r="J2590" t="str">
        <f ca="1">IF(C2590=1,60*SummonTypeTable!$Q$2-OFFSET(I2590,0,-4),
IF(I2590&lt;&gt;OFFSET(I2590,-1,0),OFFSET(I2590,-1,0)-OFFSET(I2590,0,-4),""))</f>
        <v/>
      </c>
      <c r="K2590" t="str">
        <f ca="1">IF(C2590=1,60*SummonTypeTable!$Q$2/OFFSET(I2590,0,-4),
IF(I2590&lt;&gt;OFFSET(I2590,-1,0),OFFSET(I2590,-1,0)/OFFSET(I2590,0,-4),""))</f>
        <v/>
      </c>
      <c r="L2590" t="str">
        <f t="shared" ca="1" si="483"/>
        <v>it</v>
      </c>
      <c r="M2590" t="s">
        <v>139</v>
      </c>
      <c r="N2590" t="s">
        <v>138</v>
      </c>
      <c r="O2590">
        <v>1</v>
      </c>
      <c r="P2590" t="str">
        <f t="shared" si="473"/>
        <v/>
      </c>
      <c r="Q2590" t="str">
        <f t="shared" ca="1" si="481"/>
        <v>cu</v>
      </c>
      <c r="R2590" t="s">
        <v>81</v>
      </c>
      <c r="S2590" t="s">
        <v>147</v>
      </c>
      <c r="T2590">
        <v>900</v>
      </c>
      <c r="U2590" t="str">
        <f t="shared" ca="1" si="486"/>
        <v>it</v>
      </c>
      <c r="V2590" t="str">
        <f t="shared" si="474"/>
        <v>Cash_sSpellGacha</v>
      </c>
      <c r="W2590">
        <f t="shared" si="475"/>
        <v>1</v>
      </c>
      <c r="X2590" t="str">
        <f t="shared" ca="1" si="476"/>
        <v>cu</v>
      </c>
      <c r="Y2590" t="str">
        <f t="shared" si="477"/>
        <v>GO</v>
      </c>
      <c r="Z2590">
        <f t="shared" si="478"/>
        <v>900</v>
      </c>
    </row>
    <row r="2591" spans="1:26">
      <c r="A2591" t="str">
        <f t="shared" si="484"/>
        <v>rt9</v>
      </c>
      <c r="B2591" t="str">
        <f t="shared" si="485"/>
        <v>루틴9</v>
      </c>
      <c r="C2591">
        <v>34</v>
      </c>
      <c r="D2591">
        <v>22</v>
      </c>
      <c r="E2591">
        <f t="shared" ca="1" si="482"/>
        <v>364</v>
      </c>
      <c r="F2591">
        <f ca="1">(60+SUMIF(OFFSET(N2591,-$C2591+1,0,$C2591),"EN",OFFSET(O2591,-$C2591+1,0,$C2591)))*SummonTypeTable!$Q$2</f>
        <v>360</v>
      </c>
      <c r="G2591">
        <f ca="1">IF(C2591=1,60*SummonTypeTable!$Q$2-OFFSET(F2591,0,-1),
IF(F2591&lt;&gt;OFFSET(F2591,-1,0),OFFSET(F2591,-1,0)-OFFSET(F2591,0,-1),""))</f>
        <v>-44</v>
      </c>
      <c r="H2591">
        <f ca="1">IF(C2591=1,60*SummonTypeTable!$Q$2/OFFSET(F2591,0,-1),
IF(F2591&lt;&gt;OFFSET(F2591,-1,0),OFFSET(F2591,-1,0)/OFFSET(F2591,0,-1),""))</f>
        <v>0.87912087912087911</v>
      </c>
      <c r="I2591">
        <f ca="1">(60+SUMIF(OFFSET(N2591,-$C2591+1,0,$C2591),"EN",OFFSET(O2591,-$C2591+1,0,$C2591))+SUMIF(OFFSET(S2591,-$C2591+1,0,$C2591),"EN",OFFSET(T2591,-$C2591+1,0,$C2591)))*SummonTypeTable!$Q$2</f>
        <v>360</v>
      </c>
      <c r="J2591">
        <f ca="1">IF(C2591=1,60*SummonTypeTable!$Q$2-OFFSET(I2591,0,-4),
IF(I2591&lt;&gt;OFFSET(I2591,-1,0),OFFSET(I2591,-1,0)-OFFSET(I2591,0,-4),""))</f>
        <v>-44</v>
      </c>
      <c r="K2591">
        <f ca="1">IF(C2591=1,60*SummonTypeTable!$Q$2/OFFSET(I2591,0,-4),
IF(I2591&lt;&gt;OFFSET(I2591,-1,0),OFFSET(I2591,-1,0)/OFFSET(I2591,0,-4),""))</f>
        <v>0.87912087912087911</v>
      </c>
      <c r="L2591" t="str">
        <f t="shared" ca="1" si="483"/>
        <v>cu</v>
      </c>
      <c r="M2591" t="s">
        <v>81</v>
      </c>
      <c r="N2591" t="s">
        <v>146</v>
      </c>
      <c r="O2591">
        <v>60</v>
      </c>
      <c r="P2591" t="str">
        <f t="shared" si="473"/>
        <v>에너지너무많음</v>
      </c>
      <c r="Q2591" t="str">
        <f t="shared" ca="1" si="481"/>
        <v>cu</v>
      </c>
      <c r="R2591" t="s">
        <v>81</v>
      </c>
      <c r="S2591" t="s">
        <v>147</v>
      </c>
      <c r="T2591">
        <v>925</v>
      </c>
      <c r="U2591" t="str">
        <f t="shared" ca="1" si="486"/>
        <v>cu</v>
      </c>
      <c r="V2591" t="str">
        <f t="shared" si="474"/>
        <v>EN</v>
      </c>
      <c r="W2591">
        <f t="shared" si="475"/>
        <v>60</v>
      </c>
      <c r="X2591" t="str">
        <f t="shared" ca="1" si="476"/>
        <v>cu</v>
      </c>
      <c r="Y2591" t="str">
        <f t="shared" si="477"/>
        <v>GO</v>
      </c>
      <c r="Z2591">
        <f t="shared" si="478"/>
        <v>925</v>
      </c>
    </row>
    <row r="2592" spans="1:26">
      <c r="A2592" t="str">
        <f t="shared" si="484"/>
        <v>rt9</v>
      </c>
      <c r="B2592" t="str">
        <f t="shared" si="485"/>
        <v>루틴9</v>
      </c>
      <c r="C2592">
        <v>35</v>
      </c>
      <c r="D2592">
        <v>39</v>
      </c>
      <c r="E2592">
        <f t="shared" ca="1" si="482"/>
        <v>403</v>
      </c>
      <c r="F2592">
        <f ca="1">(60+SUMIF(OFFSET(N2592,-$C2592+1,0,$C2592),"EN",OFFSET(O2592,-$C2592+1,0,$C2592)))*SummonTypeTable!$Q$2</f>
        <v>360</v>
      </c>
      <c r="G2592" t="str">
        <f ca="1">IF(C2592=1,60*SummonTypeTable!$Q$2-OFFSET(F2592,0,-1),
IF(F2592&lt;&gt;OFFSET(F2592,-1,0),OFFSET(F2592,-1,0)-OFFSET(F2592,0,-1),""))</f>
        <v/>
      </c>
      <c r="H2592" t="str">
        <f ca="1">IF(C2592=1,60*SummonTypeTable!$Q$2/OFFSET(F2592,0,-1),
IF(F2592&lt;&gt;OFFSET(F2592,-1,0),OFFSET(F2592,-1,0)/OFFSET(F2592,0,-1),""))</f>
        <v/>
      </c>
      <c r="I2592">
        <f ca="1">(60+SUMIF(OFFSET(N2592,-$C2592+1,0,$C2592),"EN",OFFSET(O2592,-$C2592+1,0,$C2592))+SUMIF(OFFSET(S2592,-$C2592+1,0,$C2592),"EN",OFFSET(T2592,-$C2592+1,0,$C2592)))*SummonTypeTable!$Q$2</f>
        <v>360</v>
      </c>
      <c r="J2592" t="str">
        <f ca="1">IF(C2592=1,60*SummonTypeTable!$Q$2-OFFSET(I2592,0,-4),
IF(I2592&lt;&gt;OFFSET(I2592,-1,0),OFFSET(I2592,-1,0)-OFFSET(I2592,0,-4),""))</f>
        <v/>
      </c>
      <c r="K2592" t="str">
        <f ca="1">IF(C2592=1,60*SummonTypeTable!$Q$2/OFFSET(I2592,0,-4),
IF(I2592&lt;&gt;OFFSET(I2592,-1,0),OFFSET(I2592,-1,0)/OFFSET(I2592,0,-4),""))</f>
        <v/>
      </c>
      <c r="L2592" t="str">
        <f t="shared" ca="1" si="483"/>
        <v>cu</v>
      </c>
      <c r="M2592" t="s">
        <v>81</v>
      </c>
      <c r="N2592" t="s">
        <v>147</v>
      </c>
      <c r="O2592">
        <v>1900</v>
      </c>
      <c r="P2592" t="str">
        <f t="shared" si="473"/>
        <v/>
      </c>
      <c r="Q2592" t="str">
        <f t="shared" ca="1" si="481"/>
        <v>cu</v>
      </c>
      <c r="R2592" t="s">
        <v>81</v>
      </c>
      <c r="S2592" t="s">
        <v>147</v>
      </c>
      <c r="T2592">
        <v>950</v>
      </c>
      <c r="U2592" t="str">
        <f t="shared" ca="1" si="486"/>
        <v>cu</v>
      </c>
      <c r="V2592" t="str">
        <f t="shared" si="474"/>
        <v>GO</v>
      </c>
      <c r="W2592">
        <f t="shared" si="475"/>
        <v>1900</v>
      </c>
      <c r="X2592" t="str">
        <f t="shared" ca="1" si="476"/>
        <v>cu</v>
      </c>
      <c r="Y2592" t="str">
        <f t="shared" si="477"/>
        <v>GO</v>
      </c>
      <c r="Z2592">
        <f t="shared" si="478"/>
        <v>950</v>
      </c>
    </row>
    <row r="2593" spans="1:26">
      <c r="A2593" t="str">
        <f t="shared" si="484"/>
        <v>rt9</v>
      </c>
      <c r="B2593" t="str">
        <f t="shared" si="485"/>
        <v>루틴9</v>
      </c>
      <c r="C2593">
        <v>36</v>
      </c>
      <c r="D2593">
        <v>12</v>
      </c>
      <c r="E2593">
        <f t="shared" ca="1" si="482"/>
        <v>415</v>
      </c>
      <c r="F2593">
        <f ca="1">(60+SUMIF(OFFSET(N2593,-$C2593+1,0,$C2593),"EN",OFFSET(O2593,-$C2593+1,0,$C2593)))*SummonTypeTable!$Q$2</f>
        <v>360</v>
      </c>
      <c r="G2593" t="str">
        <f ca="1">IF(C2593=1,60*SummonTypeTable!$Q$2-OFFSET(F2593,0,-1),
IF(F2593&lt;&gt;OFFSET(F2593,-1,0),OFFSET(F2593,-1,0)-OFFSET(F2593,0,-1),""))</f>
        <v/>
      </c>
      <c r="H2593" t="str">
        <f ca="1">IF(C2593=1,60*SummonTypeTable!$Q$2/OFFSET(F2593,0,-1),
IF(F2593&lt;&gt;OFFSET(F2593,-1,0),OFFSET(F2593,-1,0)/OFFSET(F2593,0,-1),""))</f>
        <v/>
      </c>
      <c r="I2593">
        <f ca="1">(60+SUMIF(OFFSET(N2593,-$C2593+1,0,$C2593),"EN",OFFSET(O2593,-$C2593+1,0,$C2593))+SUMIF(OFFSET(S2593,-$C2593+1,0,$C2593),"EN",OFFSET(T2593,-$C2593+1,0,$C2593)))*SummonTypeTable!$Q$2</f>
        <v>360</v>
      </c>
      <c r="J2593" t="str">
        <f ca="1">IF(C2593=1,60*SummonTypeTable!$Q$2-OFFSET(I2593,0,-4),
IF(I2593&lt;&gt;OFFSET(I2593,-1,0),OFFSET(I2593,-1,0)-OFFSET(I2593,0,-4),""))</f>
        <v/>
      </c>
      <c r="K2593" t="str">
        <f ca="1">IF(C2593=1,60*SummonTypeTable!$Q$2/OFFSET(I2593,0,-4),
IF(I2593&lt;&gt;OFFSET(I2593,-1,0),OFFSET(I2593,-1,0)/OFFSET(I2593,0,-4),""))</f>
        <v/>
      </c>
      <c r="L2593" t="str">
        <f t="shared" ca="1" si="483"/>
        <v>it</v>
      </c>
      <c r="M2593" t="s">
        <v>139</v>
      </c>
      <c r="N2593" t="s">
        <v>138</v>
      </c>
      <c r="O2593">
        <v>2</v>
      </c>
      <c r="P2593" t="str">
        <f t="shared" ref="P2593:P2656" si="487">IF(M2593="장비1상자",
  IF(OR(N2593&gt;3,O2593&gt;5),"장비이상",""),
IF(N2593="GO",
  IF(O2593&lt;100,"골드이상",""),
IF(N2593="EN",
  IF(O2593&gt;29,"에너지너무많음",
  IF(O2593&gt;9,"에너지다소많음","")),"")))</f>
        <v/>
      </c>
      <c r="Q2593" t="str">
        <f t="shared" ca="1" si="481"/>
        <v>cu</v>
      </c>
      <c r="R2593" t="s">
        <v>81</v>
      </c>
      <c r="S2593" t="s">
        <v>147</v>
      </c>
      <c r="T2593">
        <v>975</v>
      </c>
      <c r="U2593" t="str">
        <f t="shared" ca="1" si="486"/>
        <v>it</v>
      </c>
      <c r="V2593" t="str">
        <f t="shared" ref="V2593:V2656" si="488">IF(LEN(N2593)=0,"",N2593)</f>
        <v>Cash_sSpellGacha</v>
      </c>
      <c r="W2593">
        <f t="shared" ref="W2593:W2656" si="489">IF(LEN(O2593)=0,"",O2593)</f>
        <v>2</v>
      </c>
      <c r="X2593" t="str">
        <f t="shared" ref="X2593:X2656" ca="1" si="490">IF(LEN(Q2593)=0,"",Q2593)</f>
        <v>cu</v>
      </c>
      <c r="Y2593" t="str">
        <f t="shared" ref="Y2593:Y2656" si="491">IF(LEN(S2593)=0,"",S2593)</f>
        <v>GO</v>
      </c>
      <c r="Z2593">
        <f t="shared" ref="Z2593:Z2656" si="492">IF(LEN(T2593)=0,"",T2593)</f>
        <v>975</v>
      </c>
    </row>
    <row r="2594" spans="1:26">
      <c r="A2594" t="str">
        <f t="shared" si="484"/>
        <v>rt9</v>
      </c>
      <c r="B2594" t="str">
        <f t="shared" si="485"/>
        <v>루틴9</v>
      </c>
      <c r="C2594">
        <v>37</v>
      </c>
      <c r="D2594">
        <v>17</v>
      </c>
      <c r="E2594">
        <f t="shared" ca="1" si="482"/>
        <v>432</v>
      </c>
      <c r="F2594">
        <f ca="1">(60+SUMIF(OFFSET(N2594,-$C2594+1,0,$C2594),"EN",OFFSET(O2594,-$C2594+1,0,$C2594)))*SummonTypeTable!$Q$2</f>
        <v>406.66666666666663</v>
      </c>
      <c r="G2594">
        <f ca="1">IF(C2594=1,60*SummonTypeTable!$Q$2-OFFSET(F2594,0,-1),
IF(F2594&lt;&gt;OFFSET(F2594,-1,0),OFFSET(F2594,-1,0)-OFFSET(F2594,0,-1),""))</f>
        <v>-72</v>
      </c>
      <c r="H2594">
        <f ca="1">IF(C2594=1,60*SummonTypeTable!$Q$2/OFFSET(F2594,0,-1),
IF(F2594&lt;&gt;OFFSET(F2594,-1,0),OFFSET(F2594,-1,0)/OFFSET(F2594,0,-1),""))</f>
        <v>0.83333333333333337</v>
      </c>
      <c r="I2594">
        <f ca="1">(60+SUMIF(OFFSET(N2594,-$C2594+1,0,$C2594),"EN",OFFSET(O2594,-$C2594+1,0,$C2594))+SUMIF(OFFSET(S2594,-$C2594+1,0,$C2594),"EN",OFFSET(T2594,-$C2594+1,0,$C2594)))*SummonTypeTable!$Q$2</f>
        <v>406.66666666666663</v>
      </c>
      <c r="J2594">
        <f ca="1">IF(C2594=1,60*SummonTypeTable!$Q$2-OFFSET(I2594,0,-4),
IF(I2594&lt;&gt;OFFSET(I2594,-1,0),OFFSET(I2594,-1,0)-OFFSET(I2594,0,-4),""))</f>
        <v>-72</v>
      </c>
      <c r="K2594">
        <f ca="1">IF(C2594=1,60*SummonTypeTable!$Q$2/OFFSET(I2594,0,-4),
IF(I2594&lt;&gt;OFFSET(I2594,-1,0),OFFSET(I2594,-1,0)/OFFSET(I2594,0,-4),""))</f>
        <v>0.83333333333333337</v>
      </c>
      <c r="L2594" t="str">
        <f t="shared" ca="1" si="483"/>
        <v>cu</v>
      </c>
      <c r="M2594" t="s">
        <v>81</v>
      </c>
      <c r="N2594" t="s">
        <v>146</v>
      </c>
      <c r="O2594">
        <v>70</v>
      </c>
      <c r="P2594" t="str">
        <f t="shared" si="487"/>
        <v>에너지너무많음</v>
      </c>
      <c r="Q2594" t="str">
        <f t="shared" ca="1" si="481"/>
        <v>cu</v>
      </c>
      <c r="R2594" t="s">
        <v>81</v>
      </c>
      <c r="S2594" t="s">
        <v>147</v>
      </c>
      <c r="T2594">
        <v>1000</v>
      </c>
      <c r="U2594" t="str">
        <f t="shared" ca="1" si="486"/>
        <v>cu</v>
      </c>
      <c r="V2594" t="str">
        <f t="shared" si="488"/>
        <v>EN</v>
      </c>
      <c r="W2594">
        <f t="shared" si="489"/>
        <v>70</v>
      </c>
      <c r="X2594" t="str">
        <f t="shared" ca="1" si="490"/>
        <v>cu</v>
      </c>
      <c r="Y2594" t="str">
        <f t="shared" si="491"/>
        <v>GO</v>
      </c>
      <c r="Z2594">
        <f t="shared" si="492"/>
        <v>1000</v>
      </c>
    </row>
    <row r="2595" spans="1:26">
      <c r="A2595" t="str">
        <f t="shared" si="484"/>
        <v>rt9</v>
      </c>
      <c r="B2595" t="str">
        <f t="shared" si="485"/>
        <v>루틴9</v>
      </c>
      <c r="C2595">
        <v>38</v>
      </c>
      <c r="D2595">
        <v>22</v>
      </c>
      <c r="E2595">
        <f t="shared" ca="1" si="482"/>
        <v>454</v>
      </c>
      <c r="F2595">
        <f ca="1">(60+SUMIF(OFFSET(N2595,-$C2595+1,0,$C2595),"EN",OFFSET(O2595,-$C2595+1,0,$C2595)))*SummonTypeTable!$Q$2</f>
        <v>406.66666666666663</v>
      </c>
      <c r="G2595" t="str">
        <f ca="1">IF(C2595=1,60*SummonTypeTable!$Q$2-OFFSET(F2595,0,-1),
IF(F2595&lt;&gt;OFFSET(F2595,-1,0),OFFSET(F2595,-1,0)-OFFSET(F2595,0,-1),""))</f>
        <v/>
      </c>
      <c r="H2595" t="str">
        <f ca="1">IF(C2595=1,60*SummonTypeTable!$Q$2/OFFSET(F2595,0,-1),
IF(F2595&lt;&gt;OFFSET(F2595,-1,0),OFFSET(F2595,-1,0)/OFFSET(F2595,0,-1),""))</f>
        <v/>
      </c>
      <c r="I2595">
        <f ca="1">(60+SUMIF(OFFSET(N2595,-$C2595+1,0,$C2595),"EN",OFFSET(O2595,-$C2595+1,0,$C2595))+SUMIF(OFFSET(S2595,-$C2595+1,0,$C2595),"EN",OFFSET(T2595,-$C2595+1,0,$C2595)))*SummonTypeTable!$Q$2</f>
        <v>406.66666666666663</v>
      </c>
      <c r="J2595" t="str">
        <f ca="1">IF(C2595=1,60*SummonTypeTable!$Q$2-OFFSET(I2595,0,-4),
IF(I2595&lt;&gt;OFFSET(I2595,-1,0),OFFSET(I2595,-1,0)-OFFSET(I2595,0,-4),""))</f>
        <v/>
      </c>
      <c r="K2595" t="str">
        <f ca="1">IF(C2595=1,60*SummonTypeTable!$Q$2/OFFSET(I2595,0,-4),
IF(I2595&lt;&gt;OFFSET(I2595,-1,0),OFFSET(I2595,-1,0)/OFFSET(I2595,0,-4),""))</f>
        <v/>
      </c>
      <c r="L2595" t="str">
        <f t="shared" ca="1" si="483"/>
        <v>cu</v>
      </c>
      <c r="M2595" t="s">
        <v>81</v>
      </c>
      <c r="N2595" t="s">
        <v>147</v>
      </c>
      <c r="O2595">
        <v>2050</v>
      </c>
      <c r="P2595" t="str">
        <f t="shared" si="487"/>
        <v/>
      </c>
      <c r="Q2595" t="str">
        <f t="shared" ca="1" si="481"/>
        <v>cu</v>
      </c>
      <c r="R2595" t="s">
        <v>81</v>
      </c>
      <c r="S2595" t="s">
        <v>147</v>
      </c>
      <c r="T2595">
        <v>1025</v>
      </c>
      <c r="U2595" t="str">
        <f t="shared" ca="1" si="486"/>
        <v>cu</v>
      </c>
      <c r="V2595" t="str">
        <f t="shared" si="488"/>
        <v>GO</v>
      </c>
      <c r="W2595">
        <f t="shared" si="489"/>
        <v>2050</v>
      </c>
      <c r="X2595" t="str">
        <f t="shared" ca="1" si="490"/>
        <v>cu</v>
      </c>
      <c r="Y2595" t="str">
        <f t="shared" si="491"/>
        <v>GO</v>
      </c>
      <c r="Z2595">
        <f t="shared" si="492"/>
        <v>1025</v>
      </c>
    </row>
    <row r="2596" spans="1:26">
      <c r="A2596" t="str">
        <f t="shared" si="484"/>
        <v>rt9</v>
      </c>
      <c r="B2596" t="str">
        <f t="shared" si="485"/>
        <v>루틴9</v>
      </c>
      <c r="C2596">
        <v>39</v>
      </c>
      <c r="D2596">
        <v>5</v>
      </c>
      <c r="E2596">
        <f t="shared" ca="1" si="482"/>
        <v>459</v>
      </c>
      <c r="F2596">
        <f ca="1">(60+SUMIF(OFFSET(N2596,-$C2596+1,0,$C2596),"EN",OFFSET(O2596,-$C2596+1,0,$C2596)))*SummonTypeTable!$Q$2</f>
        <v>406.66666666666663</v>
      </c>
      <c r="G2596" t="str">
        <f ca="1">IF(C2596=1,60*SummonTypeTable!$Q$2-OFFSET(F2596,0,-1),
IF(F2596&lt;&gt;OFFSET(F2596,-1,0),OFFSET(F2596,-1,0)-OFFSET(F2596,0,-1),""))</f>
        <v/>
      </c>
      <c r="H2596" t="str">
        <f ca="1">IF(C2596=1,60*SummonTypeTable!$Q$2/OFFSET(F2596,0,-1),
IF(F2596&lt;&gt;OFFSET(F2596,-1,0),OFFSET(F2596,-1,0)/OFFSET(F2596,0,-1),""))</f>
        <v/>
      </c>
      <c r="I2596">
        <f ca="1">(60+SUMIF(OFFSET(N2596,-$C2596+1,0,$C2596),"EN",OFFSET(O2596,-$C2596+1,0,$C2596))+SUMIF(OFFSET(S2596,-$C2596+1,0,$C2596),"EN",OFFSET(T2596,-$C2596+1,0,$C2596)))*SummonTypeTable!$Q$2</f>
        <v>406.66666666666663</v>
      </c>
      <c r="J2596" t="str">
        <f ca="1">IF(C2596=1,60*SummonTypeTable!$Q$2-OFFSET(I2596,0,-4),
IF(I2596&lt;&gt;OFFSET(I2596,-1,0),OFFSET(I2596,-1,0)-OFFSET(I2596,0,-4),""))</f>
        <v/>
      </c>
      <c r="K2596" t="str">
        <f ca="1">IF(C2596=1,60*SummonTypeTable!$Q$2/OFFSET(I2596,0,-4),
IF(I2596&lt;&gt;OFFSET(I2596,-1,0),OFFSET(I2596,-1,0)/OFFSET(I2596,0,-4),""))</f>
        <v/>
      </c>
      <c r="L2596" t="str">
        <f t="shared" ca="1" si="483"/>
        <v>it</v>
      </c>
      <c r="M2596" t="s">
        <v>139</v>
      </c>
      <c r="N2596" t="s">
        <v>138</v>
      </c>
      <c r="O2596">
        <v>1</v>
      </c>
      <c r="P2596" t="str">
        <f t="shared" si="487"/>
        <v/>
      </c>
      <c r="Q2596" t="str">
        <f t="shared" ca="1" si="481"/>
        <v>cu</v>
      </c>
      <c r="R2596" t="s">
        <v>81</v>
      </c>
      <c r="S2596" t="s">
        <v>147</v>
      </c>
      <c r="T2596">
        <v>1050</v>
      </c>
      <c r="U2596" t="str">
        <f t="shared" ca="1" si="486"/>
        <v>it</v>
      </c>
      <c r="V2596" t="str">
        <f t="shared" si="488"/>
        <v>Cash_sSpellGacha</v>
      </c>
      <c r="W2596">
        <f t="shared" si="489"/>
        <v>1</v>
      </c>
      <c r="X2596" t="str">
        <f t="shared" ca="1" si="490"/>
        <v>cu</v>
      </c>
      <c r="Y2596" t="str">
        <f t="shared" si="491"/>
        <v>GO</v>
      </c>
      <c r="Z2596">
        <f t="shared" si="492"/>
        <v>1050</v>
      </c>
    </row>
    <row r="2597" spans="1:26">
      <c r="A2597" t="str">
        <f t="shared" si="484"/>
        <v>rt9</v>
      </c>
      <c r="B2597" t="str">
        <f t="shared" si="485"/>
        <v>루틴9</v>
      </c>
      <c r="C2597">
        <v>40</v>
      </c>
      <c r="D2597">
        <v>18</v>
      </c>
      <c r="E2597">
        <f t="shared" ca="1" si="482"/>
        <v>477</v>
      </c>
      <c r="F2597">
        <f ca="1">(60+SUMIF(OFFSET(N2597,-$C2597+1,0,$C2597),"EN",OFFSET(O2597,-$C2597+1,0,$C2597)))*SummonTypeTable!$Q$2</f>
        <v>406.66666666666663</v>
      </c>
      <c r="G2597" t="str">
        <f ca="1">IF(C2597=1,60*SummonTypeTable!$Q$2-OFFSET(F2597,0,-1),
IF(F2597&lt;&gt;OFFSET(F2597,-1,0),OFFSET(F2597,-1,0)-OFFSET(F2597,0,-1),""))</f>
        <v/>
      </c>
      <c r="H2597" t="str">
        <f ca="1">IF(C2597=1,60*SummonTypeTable!$Q$2/OFFSET(F2597,0,-1),
IF(F2597&lt;&gt;OFFSET(F2597,-1,0),OFFSET(F2597,-1,0)/OFFSET(F2597,0,-1),""))</f>
        <v/>
      </c>
      <c r="I2597">
        <f ca="1">(60+SUMIF(OFFSET(N2597,-$C2597+1,0,$C2597),"EN",OFFSET(O2597,-$C2597+1,0,$C2597))+SUMIF(OFFSET(S2597,-$C2597+1,0,$C2597),"EN",OFFSET(T2597,-$C2597+1,0,$C2597)))*SummonTypeTable!$Q$2</f>
        <v>406.66666666666663</v>
      </c>
      <c r="J2597" t="str">
        <f ca="1">IF(C2597=1,60*SummonTypeTable!$Q$2-OFFSET(I2597,0,-4),
IF(I2597&lt;&gt;OFFSET(I2597,-1,0),OFFSET(I2597,-1,0)-OFFSET(I2597,0,-4),""))</f>
        <v/>
      </c>
      <c r="K2597" t="str">
        <f ca="1">IF(C2597=1,60*SummonTypeTable!$Q$2/OFFSET(I2597,0,-4),
IF(I2597&lt;&gt;OFFSET(I2597,-1,0),OFFSET(I2597,-1,0)/OFFSET(I2597,0,-4),""))</f>
        <v/>
      </c>
      <c r="L2597" t="str">
        <f t="shared" ca="1" si="483"/>
        <v>cu</v>
      </c>
      <c r="M2597" t="s">
        <v>81</v>
      </c>
      <c r="N2597" t="s">
        <v>147</v>
      </c>
      <c r="O2597">
        <v>2150</v>
      </c>
      <c r="P2597" t="str">
        <f t="shared" si="487"/>
        <v/>
      </c>
      <c r="Q2597" t="str">
        <f t="shared" ca="1" si="481"/>
        <v>cu</v>
      </c>
      <c r="R2597" t="s">
        <v>81</v>
      </c>
      <c r="S2597" t="s">
        <v>147</v>
      </c>
      <c r="T2597">
        <v>1075</v>
      </c>
      <c r="U2597" t="str">
        <f t="shared" ca="1" si="486"/>
        <v>cu</v>
      </c>
      <c r="V2597" t="str">
        <f t="shared" si="488"/>
        <v>GO</v>
      </c>
      <c r="W2597">
        <f t="shared" si="489"/>
        <v>2150</v>
      </c>
      <c r="X2597" t="str">
        <f t="shared" ca="1" si="490"/>
        <v>cu</v>
      </c>
      <c r="Y2597" t="str">
        <f t="shared" si="491"/>
        <v>GO</v>
      </c>
      <c r="Z2597">
        <f t="shared" si="492"/>
        <v>1075</v>
      </c>
    </row>
    <row r="2598" spans="1:26">
      <c r="A2598" t="str">
        <f t="shared" si="484"/>
        <v>rt9</v>
      </c>
      <c r="B2598" t="str">
        <f t="shared" si="485"/>
        <v>루틴9</v>
      </c>
      <c r="C2598">
        <v>41</v>
      </c>
      <c r="D2598">
        <v>31</v>
      </c>
      <c r="E2598">
        <f t="shared" ca="1" si="482"/>
        <v>508</v>
      </c>
      <c r="F2598">
        <f ca="1">(60+SUMIF(OFFSET(N2598,-$C2598+1,0,$C2598),"EN",OFFSET(O2598,-$C2598+1,0,$C2598)))*SummonTypeTable!$Q$2</f>
        <v>460</v>
      </c>
      <c r="G2598">
        <f ca="1">IF(C2598=1,60*SummonTypeTable!$Q$2-OFFSET(F2598,0,-1),
IF(F2598&lt;&gt;OFFSET(F2598,-1,0),OFFSET(F2598,-1,0)-OFFSET(F2598,0,-1),""))</f>
        <v>-101.33333333333337</v>
      </c>
      <c r="H2598">
        <f ca="1">IF(C2598=1,60*SummonTypeTable!$Q$2/OFFSET(F2598,0,-1),
IF(F2598&lt;&gt;OFFSET(F2598,-1,0),OFFSET(F2598,-1,0)/OFFSET(F2598,0,-1),""))</f>
        <v>0.80052493438320205</v>
      </c>
      <c r="I2598">
        <f ca="1">(60+SUMIF(OFFSET(N2598,-$C2598+1,0,$C2598),"EN",OFFSET(O2598,-$C2598+1,0,$C2598))+SUMIF(OFFSET(S2598,-$C2598+1,0,$C2598),"EN",OFFSET(T2598,-$C2598+1,0,$C2598)))*SummonTypeTable!$Q$2</f>
        <v>460</v>
      </c>
      <c r="J2598">
        <f ca="1">IF(C2598=1,60*SummonTypeTable!$Q$2-OFFSET(I2598,0,-4),
IF(I2598&lt;&gt;OFFSET(I2598,-1,0),OFFSET(I2598,-1,0)-OFFSET(I2598,0,-4),""))</f>
        <v>-101.33333333333337</v>
      </c>
      <c r="K2598">
        <f ca="1">IF(C2598=1,60*SummonTypeTable!$Q$2/OFFSET(I2598,0,-4),
IF(I2598&lt;&gt;OFFSET(I2598,-1,0),OFFSET(I2598,-1,0)/OFFSET(I2598,0,-4),""))</f>
        <v>0.80052493438320205</v>
      </c>
      <c r="L2598" t="str">
        <f t="shared" ca="1" si="483"/>
        <v>cu</v>
      </c>
      <c r="M2598" t="s">
        <v>81</v>
      </c>
      <c r="N2598" t="s">
        <v>146</v>
      </c>
      <c r="O2598">
        <v>80</v>
      </c>
      <c r="P2598" t="str">
        <f t="shared" si="487"/>
        <v>에너지너무많음</v>
      </c>
      <c r="Q2598" t="str">
        <f t="shared" ca="1" si="481"/>
        <v>cu</v>
      </c>
      <c r="R2598" t="s">
        <v>81</v>
      </c>
      <c r="S2598" t="s">
        <v>147</v>
      </c>
      <c r="T2598">
        <v>1100</v>
      </c>
      <c r="U2598" t="str">
        <f t="shared" ca="1" si="486"/>
        <v>cu</v>
      </c>
      <c r="V2598" t="str">
        <f t="shared" si="488"/>
        <v>EN</v>
      </c>
      <c r="W2598">
        <f t="shared" si="489"/>
        <v>80</v>
      </c>
      <c r="X2598" t="str">
        <f t="shared" ca="1" si="490"/>
        <v>cu</v>
      </c>
      <c r="Y2598" t="str">
        <f t="shared" si="491"/>
        <v>GO</v>
      </c>
      <c r="Z2598">
        <f t="shared" si="492"/>
        <v>1100</v>
      </c>
    </row>
    <row r="2599" spans="1:26">
      <c r="A2599" t="str">
        <f t="shared" si="484"/>
        <v>rt9</v>
      </c>
      <c r="B2599" t="str">
        <f t="shared" si="485"/>
        <v>루틴9</v>
      </c>
      <c r="C2599">
        <v>42</v>
      </c>
      <c r="D2599">
        <v>38</v>
      </c>
      <c r="E2599">
        <f t="shared" ca="1" si="482"/>
        <v>546</v>
      </c>
      <c r="F2599">
        <f ca="1">(60+SUMIF(OFFSET(N2599,-$C2599+1,0,$C2599),"EN",OFFSET(O2599,-$C2599+1,0,$C2599)))*SummonTypeTable!$Q$2</f>
        <v>460</v>
      </c>
      <c r="G2599" t="str">
        <f ca="1">IF(C2599=1,60*SummonTypeTable!$Q$2-OFFSET(F2599,0,-1),
IF(F2599&lt;&gt;OFFSET(F2599,-1,0),OFFSET(F2599,-1,0)-OFFSET(F2599,0,-1),""))</f>
        <v/>
      </c>
      <c r="H2599" t="str">
        <f ca="1">IF(C2599=1,60*SummonTypeTable!$Q$2/OFFSET(F2599,0,-1),
IF(F2599&lt;&gt;OFFSET(F2599,-1,0),OFFSET(F2599,-1,0)/OFFSET(F2599,0,-1),""))</f>
        <v/>
      </c>
      <c r="I2599">
        <f ca="1">(60+SUMIF(OFFSET(N2599,-$C2599+1,0,$C2599),"EN",OFFSET(O2599,-$C2599+1,0,$C2599))+SUMIF(OFFSET(S2599,-$C2599+1,0,$C2599),"EN",OFFSET(T2599,-$C2599+1,0,$C2599)))*SummonTypeTable!$Q$2</f>
        <v>460</v>
      </c>
      <c r="J2599" t="str">
        <f ca="1">IF(C2599=1,60*SummonTypeTable!$Q$2-OFFSET(I2599,0,-4),
IF(I2599&lt;&gt;OFFSET(I2599,-1,0),OFFSET(I2599,-1,0)-OFFSET(I2599,0,-4),""))</f>
        <v/>
      </c>
      <c r="K2599" t="str">
        <f ca="1">IF(C2599=1,60*SummonTypeTable!$Q$2/OFFSET(I2599,0,-4),
IF(I2599&lt;&gt;OFFSET(I2599,-1,0),OFFSET(I2599,-1,0)/OFFSET(I2599,0,-4),""))</f>
        <v/>
      </c>
      <c r="L2599" t="str">
        <f t="shared" ca="1" si="483"/>
        <v>cu</v>
      </c>
      <c r="M2599" t="s">
        <v>81</v>
      </c>
      <c r="N2599" t="s">
        <v>147</v>
      </c>
      <c r="O2599">
        <v>2250</v>
      </c>
      <c r="P2599" t="str">
        <f t="shared" si="487"/>
        <v/>
      </c>
      <c r="Q2599" t="str">
        <f t="shared" ca="1" si="481"/>
        <v>cu</v>
      </c>
      <c r="R2599" t="s">
        <v>81</v>
      </c>
      <c r="S2599" t="s">
        <v>147</v>
      </c>
      <c r="T2599">
        <v>1125</v>
      </c>
      <c r="U2599" t="str">
        <f t="shared" ca="1" si="486"/>
        <v>cu</v>
      </c>
      <c r="V2599" t="str">
        <f t="shared" si="488"/>
        <v>GO</v>
      </c>
      <c r="W2599">
        <f t="shared" si="489"/>
        <v>2250</v>
      </c>
      <c r="X2599" t="str">
        <f t="shared" ca="1" si="490"/>
        <v>cu</v>
      </c>
      <c r="Y2599" t="str">
        <f t="shared" si="491"/>
        <v>GO</v>
      </c>
      <c r="Z2599">
        <f t="shared" si="492"/>
        <v>1125</v>
      </c>
    </row>
    <row r="2600" spans="1:26">
      <c r="A2600" t="str">
        <f t="shared" si="484"/>
        <v>rt9</v>
      </c>
      <c r="B2600" t="str">
        <f t="shared" si="485"/>
        <v>루틴9</v>
      </c>
      <c r="C2600">
        <v>43</v>
      </c>
      <c r="D2600">
        <v>4</v>
      </c>
      <c r="E2600">
        <f t="shared" ca="1" si="482"/>
        <v>550</v>
      </c>
      <c r="F2600">
        <f ca="1">(60+SUMIF(OFFSET(N2600,-$C2600+1,0,$C2600),"EN",OFFSET(O2600,-$C2600+1,0,$C2600)))*SummonTypeTable!$Q$2</f>
        <v>460</v>
      </c>
      <c r="G2600" t="str">
        <f ca="1">IF(C2600=1,60*SummonTypeTable!$Q$2-OFFSET(F2600,0,-1),
IF(F2600&lt;&gt;OFFSET(F2600,-1,0),OFFSET(F2600,-1,0)-OFFSET(F2600,0,-1),""))</f>
        <v/>
      </c>
      <c r="H2600" t="str">
        <f ca="1">IF(C2600=1,60*SummonTypeTable!$Q$2/OFFSET(F2600,0,-1),
IF(F2600&lt;&gt;OFFSET(F2600,-1,0),OFFSET(F2600,-1,0)/OFFSET(F2600,0,-1),""))</f>
        <v/>
      </c>
      <c r="I2600">
        <f ca="1">(60+SUMIF(OFFSET(N2600,-$C2600+1,0,$C2600),"EN",OFFSET(O2600,-$C2600+1,0,$C2600))+SUMIF(OFFSET(S2600,-$C2600+1,0,$C2600),"EN",OFFSET(T2600,-$C2600+1,0,$C2600)))*SummonTypeTable!$Q$2</f>
        <v>460</v>
      </c>
      <c r="J2600" t="str">
        <f ca="1">IF(C2600=1,60*SummonTypeTable!$Q$2-OFFSET(I2600,0,-4),
IF(I2600&lt;&gt;OFFSET(I2600,-1,0),OFFSET(I2600,-1,0)-OFFSET(I2600,0,-4),""))</f>
        <v/>
      </c>
      <c r="K2600" t="str">
        <f ca="1">IF(C2600=1,60*SummonTypeTable!$Q$2/OFFSET(I2600,0,-4),
IF(I2600&lt;&gt;OFFSET(I2600,-1,0),OFFSET(I2600,-1,0)/OFFSET(I2600,0,-4),""))</f>
        <v/>
      </c>
      <c r="L2600" t="str">
        <f t="shared" ca="1" si="483"/>
        <v>it</v>
      </c>
      <c r="M2600" t="s">
        <v>139</v>
      </c>
      <c r="N2600" t="s">
        <v>138</v>
      </c>
      <c r="O2600">
        <v>1</v>
      </c>
      <c r="P2600" t="str">
        <f t="shared" si="487"/>
        <v/>
      </c>
      <c r="Q2600" t="str">
        <f t="shared" ca="1" si="481"/>
        <v>cu</v>
      </c>
      <c r="R2600" t="s">
        <v>81</v>
      </c>
      <c r="S2600" t="s">
        <v>147</v>
      </c>
      <c r="T2600">
        <v>1150</v>
      </c>
      <c r="U2600" t="str">
        <f t="shared" ca="1" si="486"/>
        <v>it</v>
      </c>
      <c r="V2600" t="str">
        <f t="shared" si="488"/>
        <v>Cash_sSpellGacha</v>
      </c>
      <c r="W2600">
        <f t="shared" si="489"/>
        <v>1</v>
      </c>
      <c r="X2600" t="str">
        <f t="shared" ca="1" si="490"/>
        <v>cu</v>
      </c>
      <c r="Y2600" t="str">
        <f t="shared" si="491"/>
        <v>GO</v>
      </c>
      <c r="Z2600">
        <f t="shared" si="492"/>
        <v>1150</v>
      </c>
    </row>
    <row r="2601" spans="1:26">
      <c r="A2601" t="str">
        <f t="shared" si="484"/>
        <v>rt9</v>
      </c>
      <c r="B2601" t="str">
        <f t="shared" si="485"/>
        <v>루틴9</v>
      </c>
      <c r="C2601">
        <v>44</v>
      </c>
      <c r="D2601">
        <v>42</v>
      </c>
      <c r="E2601">
        <f t="shared" ca="1" si="482"/>
        <v>592</v>
      </c>
      <c r="F2601">
        <f ca="1">(60+SUMIF(OFFSET(N2601,-$C2601+1,0,$C2601),"EN",OFFSET(O2601,-$C2601+1,0,$C2601)))*SummonTypeTable!$Q$2</f>
        <v>520</v>
      </c>
      <c r="G2601">
        <f ca="1">IF(C2601=1,60*SummonTypeTable!$Q$2-OFFSET(F2601,0,-1),
IF(F2601&lt;&gt;OFFSET(F2601,-1,0),OFFSET(F2601,-1,0)-OFFSET(F2601,0,-1),""))</f>
        <v>-132</v>
      </c>
      <c r="H2601">
        <f ca="1">IF(C2601=1,60*SummonTypeTable!$Q$2/OFFSET(F2601,0,-1),
IF(F2601&lt;&gt;OFFSET(F2601,-1,0),OFFSET(F2601,-1,0)/OFFSET(F2601,0,-1),""))</f>
        <v>0.77702702702702697</v>
      </c>
      <c r="I2601">
        <f ca="1">(60+SUMIF(OFFSET(N2601,-$C2601+1,0,$C2601),"EN",OFFSET(O2601,-$C2601+1,0,$C2601))+SUMIF(OFFSET(S2601,-$C2601+1,0,$C2601),"EN",OFFSET(T2601,-$C2601+1,0,$C2601)))*SummonTypeTable!$Q$2</f>
        <v>520</v>
      </c>
      <c r="J2601">
        <f ca="1">IF(C2601=1,60*SummonTypeTable!$Q$2-OFFSET(I2601,0,-4),
IF(I2601&lt;&gt;OFFSET(I2601,-1,0),OFFSET(I2601,-1,0)-OFFSET(I2601,0,-4),""))</f>
        <v>-132</v>
      </c>
      <c r="K2601">
        <f ca="1">IF(C2601=1,60*SummonTypeTable!$Q$2/OFFSET(I2601,0,-4),
IF(I2601&lt;&gt;OFFSET(I2601,-1,0),OFFSET(I2601,-1,0)/OFFSET(I2601,0,-4),""))</f>
        <v>0.77702702702702697</v>
      </c>
      <c r="L2601" t="str">
        <f t="shared" ca="1" si="483"/>
        <v>cu</v>
      </c>
      <c r="M2601" t="s">
        <v>81</v>
      </c>
      <c r="N2601" t="s">
        <v>146</v>
      </c>
      <c r="O2601">
        <v>90</v>
      </c>
      <c r="P2601" t="str">
        <f t="shared" si="487"/>
        <v>에너지너무많음</v>
      </c>
      <c r="Q2601" t="str">
        <f t="shared" ca="1" si="481"/>
        <v>cu</v>
      </c>
      <c r="R2601" t="s">
        <v>81</v>
      </c>
      <c r="S2601" t="s">
        <v>147</v>
      </c>
      <c r="T2601">
        <v>1175</v>
      </c>
      <c r="U2601" t="str">
        <f t="shared" ca="1" si="486"/>
        <v>cu</v>
      </c>
      <c r="V2601" t="str">
        <f t="shared" si="488"/>
        <v>EN</v>
      </c>
      <c r="W2601">
        <f t="shared" si="489"/>
        <v>90</v>
      </c>
      <c r="X2601" t="str">
        <f t="shared" ca="1" si="490"/>
        <v>cu</v>
      </c>
      <c r="Y2601" t="str">
        <f t="shared" si="491"/>
        <v>GO</v>
      </c>
      <c r="Z2601">
        <f t="shared" si="492"/>
        <v>1175</v>
      </c>
    </row>
    <row r="2602" spans="1:26">
      <c r="A2602" t="str">
        <f t="shared" si="484"/>
        <v>rt9</v>
      </c>
      <c r="B2602" t="str">
        <f t="shared" si="485"/>
        <v>루틴9</v>
      </c>
      <c r="C2602">
        <v>45</v>
      </c>
      <c r="D2602">
        <v>42</v>
      </c>
      <c r="E2602">
        <f t="shared" ca="1" si="482"/>
        <v>634</v>
      </c>
      <c r="F2602">
        <f ca="1">(60+SUMIF(OFFSET(N2602,-$C2602+1,0,$C2602),"EN",OFFSET(O2602,-$C2602+1,0,$C2602)))*SummonTypeTable!$Q$2</f>
        <v>520</v>
      </c>
      <c r="G2602" t="str">
        <f ca="1">IF(C2602=1,60*SummonTypeTable!$Q$2-OFFSET(F2602,0,-1),
IF(F2602&lt;&gt;OFFSET(F2602,-1,0),OFFSET(F2602,-1,0)-OFFSET(F2602,0,-1),""))</f>
        <v/>
      </c>
      <c r="H2602" t="str">
        <f ca="1">IF(C2602=1,60*SummonTypeTable!$Q$2/OFFSET(F2602,0,-1),
IF(F2602&lt;&gt;OFFSET(F2602,-1,0),OFFSET(F2602,-1,0)/OFFSET(F2602,0,-1),""))</f>
        <v/>
      </c>
      <c r="I2602">
        <f ca="1">(60+SUMIF(OFFSET(N2602,-$C2602+1,0,$C2602),"EN",OFFSET(O2602,-$C2602+1,0,$C2602))+SUMIF(OFFSET(S2602,-$C2602+1,0,$C2602),"EN",OFFSET(T2602,-$C2602+1,0,$C2602)))*SummonTypeTable!$Q$2</f>
        <v>520</v>
      </c>
      <c r="J2602" t="str">
        <f ca="1">IF(C2602=1,60*SummonTypeTable!$Q$2-OFFSET(I2602,0,-4),
IF(I2602&lt;&gt;OFFSET(I2602,-1,0),OFFSET(I2602,-1,0)-OFFSET(I2602,0,-4),""))</f>
        <v/>
      </c>
      <c r="K2602" t="str">
        <f ca="1">IF(C2602=1,60*SummonTypeTable!$Q$2/OFFSET(I2602,0,-4),
IF(I2602&lt;&gt;OFFSET(I2602,-1,0),OFFSET(I2602,-1,0)/OFFSET(I2602,0,-4),""))</f>
        <v/>
      </c>
      <c r="L2602" t="str">
        <f t="shared" ca="1" si="483"/>
        <v>cu</v>
      </c>
      <c r="M2602" t="s">
        <v>81</v>
      </c>
      <c r="N2602" t="s">
        <v>147</v>
      </c>
      <c r="O2602">
        <v>2400</v>
      </c>
      <c r="P2602" t="str">
        <f t="shared" si="487"/>
        <v/>
      </c>
      <c r="Q2602" t="str">
        <f t="shared" ca="1" si="481"/>
        <v>cu</v>
      </c>
      <c r="R2602" t="s">
        <v>81</v>
      </c>
      <c r="S2602" t="s">
        <v>147</v>
      </c>
      <c r="T2602">
        <v>1200</v>
      </c>
      <c r="U2602" t="str">
        <f t="shared" ca="1" si="486"/>
        <v>cu</v>
      </c>
      <c r="V2602" t="str">
        <f t="shared" si="488"/>
        <v>GO</v>
      </c>
      <c r="W2602">
        <f t="shared" si="489"/>
        <v>2400</v>
      </c>
      <c r="X2602" t="str">
        <f t="shared" ca="1" si="490"/>
        <v>cu</v>
      </c>
      <c r="Y2602" t="str">
        <f t="shared" si="491"/>
        <v>GO</v>
      </c>
      <c r="Z2602">
        <f t="shared" si="492"/>
        <v>1200</v>
      </c>
    </row>
    <row r="2603" spans="1:26">
      <c r="A2603" t="str">
        <f t="shared" si="484"/>
        <v>rt9</v>
      </c>
      <c r="B2603" t="str">
        <f t="shared" si="485"/>
        <v>루틴9</v>
      </c>
      <c r="C2603">
        <v>46</v>
      </c>
      <c r="D2603">
        <v>12</v>
      </c>
      <c r="E2603">
        <f t="shared" ca="1" si="482"/>
        <v>646</v>
      </c>
      <c r="F2603">
        <f ca="1">(60+SUMIF(OFFSET(N2603,-$C2603+1,0,$C2603),"EN",OFFSET(O2603,-$C2603+1,0,$C2603)))*SummonTypeTable!$Q$2</f>
        <v>520</v>
      </c>
      <c r="G2603" t="str">
        <f ca="1">IF(C2603=1,60*SummonTypeTable!$Q$2-OFFSET(F2603,0,-1),
IF(F2603&lt;&gt;OFFSET(F2603,-1,0),OFFSET(F2603,-1,0)-OFFSET(F2603,0,-1),""))</f>
        <v/>
      </c>
      <c r="H2603" t="str">
        <f ca="1">IF(C2603=1,60*SummonTypeTable!$Q$2/OFFSET(F2603,0,-1),
IF(F2603&lt;&gt;OFFSET(F2603,-1,0),OFFSET(F2603,-1,0)/OFFSET(F2603,0,-1),""))</f>
        <v/>
      </c>
      <c r="I2603">
        <f ca="1">(60+SUMIF(OFFSET(N2603,-$C2603+1,0,$C2603),"EN",OFFSET(O2603,-$C2603+1,0,$C2603))+SUMIF(OFFSET(S2603,-$C2603+1,0,$C2603),"EN",OFFSET(T2603,-$C2603+1,0,$C2603)))*SummonTypeTable!$Q$2</f>
        <v>520</v>
      </c>
      <c r="J2603" t="str">
        <f ca="1">IF(C2603=1,60*SummonTypeTable!$Q$2-OFFSET(I2603,0,-4),
IF(I2603&lt;&gt;OFFSET(I2603,-1,0),OFFSET(I2603,-1,0)-OFFSET(I2603,0,-4),""))</f>
        <v/>
      </c>
      <c r="K2603" t="str">
        <f ca="1">IF(C2603=1,60*SummonTypeTable!$Q$2/OFFSET(I2603,0,-4),
IF(I2603&lt;&gt;OFFSET(I2603,-1,0),OFFSET(I2603,-1,0)/OFFSET(I2603,0,-4),""))</f>
        <v/>
      </c>
      <c r="L2603" t="str">
        <f t="shared" ca="1" si="483"/>
        <v>it</v>
      </c>
      <c r="M2603" t="s">
        <v>139</v>
      </c>
      <c r="N2603" t="s">
        <v>140</v>
      </c>
      <c r="O2603">
        <v>1</v>
      </c>
      <c r="P2603" t="str">
        <f t="shared" si="487"/>
        <v/>
      </c>
      <c r="Q2603" t="str">
        <f t="shared" ca="1" si="481"/>
        <v>cu</v>
      </c>
      <c r="R2603" t="s">
        <v>81</v>
      </c>
      <c r="S2603" t="s">
        <v>147</v>
      </c>
      <c r="T2603">
        <v>1225</v>
      </c>
      <c r="U2603" t="str">
        <f t="shared" ca="1" si="486"/>
        <v>it</v>
      </c>
      <c r="V2603" t="str">
        <f t="shared" si="488"/>
        <v>Cash_sCharacterGacha</v>
      </c>
      <c r="W2603">
        <f t="shared" si="489"/>
        <v>1</v>
      </c>
      <c r="X2603" t="str">
        <f t="shared" ca="1" si="490"/>
        <v>cu</v>
      </c>
      <c r="Y2603" t="str">
        <f t="shared" si="491"/>
        <v>GO</v>
      </c>
      <c r="Z2603">
        <f t="shared" si="492"/>
        <v>1225</v>
      </c>
    </row>
    <row r="2604" spans="1:26">
      <c r="A2604" t="str">
        <f t="shared" si="484"/>
        <v>rt9</v>
      </c>
      <c r="B2604" t="str">
        <f t="shared" si="485"/>
        <v>루틴9</v>
      </c>
      <c r="C2604">
        <v>47</v>
      </c>
      <c r="D2604">
        <v>38</v>
      </c>
      <c r="E2604">
        <f t="shared" ca="1" si="482"/>
        <v>684</v>
      </c>
      <c r="F2604">
        <f ca="1">(60+SUMIF(OFFSET(N2604,-$C2604+1,0,$C2604),"EN",OFFSET(O2604,-$C2604+1,0,$C2604)))*SummonTypeTable!$Q$2</f>
        <v>520</v>
      </c>
      <c r="G2604" t="str">
        <f ca="1">IF(C2604=1,60*SummonTypeTable!$Q$2-OFFSET(F2604,0,-1),
IF(F2604&lt;&gt;OFFSET(F2604,-1,0),OFFSET(F2604,-1,0)-OFFSET(F2604,0,-1),""))</f>
        <v/>
      </c>
      <c r="H2604" t="str">
        <f ca="1">IF(C2604=1,60*SummonTypeTable!$Q$2/OFFSET(F2604,0,-1),
IF(F2604&lt;&gt;OFFSET(F2604,-1,0),OFFSET(F2604,-1,0)/OFFSET(F2604,0,-1),""))</f>
        <v/>
      </c>
      <c r="I2604">
        <f ca="1">(60+SUMIF(OFFSET(N2604,-$C2604+1,0,$C2604),"EN",OFFSET(O2604,-$C2604+1,0,$C2604))+SUMIF(OFFSET(S2604,-$C2604+1,0,$C2604),"EN",OFFSET(T2604,-$C2604+1,0,$C2604)))*SummonTypeTable!$Q$2</f>
        <v>520</v>
      </c>
      <c r="J2604" t="str">
        <f ca="1">IF(C2604=1,60*SummonTypeTable!$Q$2-OFFSET(I2604,0,-4),
IF(I2604&lt;&gt;OFFSET(I2604,-1,0),OFFSET(I2604,-1,0)-OFFSET(I2604,0,-4),""))</f>
        <v/>
      </c>
      <c r="K2604" t="str">
        <f ca="1">IF(C2604=1,60*SummonTypeTable!$Q$2/OFFSET(I2604,0,-4),
IF(I2604&lt;&gt;OFFSET(I2604,-1,0),OFFSET(I2604,-1,0)/OFFSET(I2604,0,-4),""))</f>
        <v/>
      </c>
      <c r="L2604" t="str">
        <f t="shared" ca="1" si="483"/>
        <v>cu</v>
      </c>
      <c r="M2604" t="s">
        <v>81</v>
      </c>
      <c r="N2604" t="s">
        <v>153</v>
      </c>
      <c r="O2604">
        <v>9</v>
      </c>
      <c r="P2604" t="str">
        <f t="shared" si="487"/>
        <v/>
      </c>
      <c r="Q2604" t="str">
        <f t="shared" ca="1" si="481"/>
        <v>cu</v>
      </c>
      <c r="R2604" t="s">
        <v>81</v>
      </c>
      <c r="S2604" t="s">
        <v>153</v>
      </c>
      <c r="T2604">
        <v>3</v>
      </c>
      <c r="U2604" t="str">
        <f t="shared" ca="1" si="486"/>
        <v>cu</v>
      </c>
      <c r="V2604" t="str">
        <f t="shared" si="488"/>
        <v>DI</v>
      </c>
      <c r="W2604">
        <f t="shared" si="489"/>
        <v>9</v>
      </c>
      <c r="X2604" t="str">
        <f t="shared" ca="1" si="490"/>
        <v>cu</v>
      </c>
      <c r="Y2604" t="str">
        <f t="shared" si="491"/>
        <v>DI</v>
      </c>
      <c r="Z2604">
        <f t="shared" si="492"/>
        <v>3</v>
      </c>
    </row>
    <row r="2605" spans="1:26">
      <c r="A2605" t="str">
        <f t="shared" si="484"/>
        <v>rt9</v>
      </c>
      <c r="B2605" t="str">
        <f t="shared" si="485"/>
        <v>루틴9</v>
      </c>
      <c r="C2605">
        <v>48</v>
      </c>
      <c r="D2605">
        <v>42</v>
      </c>
      <c r="E2605">
        <f t="shared" ca="1" si="482"/>
        <v>726</v>
      </c>
      <c r="F2605">
        <f ca="1">(60+SUMIF(OFFSET(N2605,-$C2605+1,0,$C2605),"EN",OFFSET(O2605,-$C2605+1,0,$C2605)))*SummonTypeTable!$Q$2</f>
        <v>520</v>
      </c>
      <c r="G2605" t="str">
        <f ca="1">IF(C2605=1,60*SummonTypeTable!$Q$2-OFFSET(F2605,0,-1),
IF(F2605&lt;&gt;OFFSET(F2605,-1,0),OFFSET(F2605,-1,0)-OFFSET(F2605,0,-1),""))</f>
        <v/>
      </c>
      <c r="H2605" t="str">
        <f ca="1">IF(C2605=1,60*SummonTypeTable!$Q$2/OFFSET(F2605,0,-1),
IF(F2605&lt;&gt;OFFSET(F2605,-1,0),OFFSET(F2605,-1,0)/OFFSET(F2605,0,-1),""))</f>
        <v/>
      </c>
      <c r="I2605">
        <f ca="1">(60+SUMIF(OFFSET(N2605,-$C2605+1,0,$C2605),"EN",OFFSET(O2605,-$C2605+1,0,$C2605))+SUMIF(OFFSET(S2605,-$C2605+1,0,$C2605),"EN",OFFSET(T2605,-$C2605+1,0,$C2605)))*SummonTypeTable!$Q$2</f>
        <v>520</v>
      </c>
      <c r="J2605" t="str">
        <f ca="1">IF(C2605=1,60*SummonTypeTable!$Q$2-OFFSET(I2605,0,-4),
IF(I2605&lt;&gt;OFFSET(I2605,-1,0),OFFSET(I2605,-1,0)-OFFSET(I2605,0,-4),""))</f>
        <v/>
      </c>
      <c r="K2605" t="str">
        <f ca="1">IF(C2605=1,60*SummonTypeTable!$Q$2/OFFSET(I2605,0,-4),
IF(I2605&lt;&gt;OFFSET(I2605,-1,0),OFFSET(I2605,-1,0)/OFFSET(I2605,0,-4),""))</f>
        <v/>
      </c>
      <c r="L2605" t="str">
        <f t="shared" ca="1" si="483"/>
        <v>cu</v>
      </c>
      <c r="M2605" t="s">
        <v>81</v>
      </c>
      <c r="N2605" t="s">
        <v>147</v>
      </c>
      <c r="O2605">
        <v>2550</v>
      </c>
      <c r="P2605" t="str">
        <f t="shared" si="487"/>
        <v/>
      </c>
      <c r="Q2605" t="str">
        <f t="shared" ca="1" si="481"/>
        <v>cu</v>
      </c>
      <c r="R2605" t="s">
        <v>81</v>
      </c>
      <c r="S2605" t="s">
        <v>147</v>
      </c>
      <c r="T2605">
        <v>1275</v>
      </c>
      <c r="U2605" t="str">
        <f t="shared" ca="1" si="486"/>
        <v>cu</v>
      </c>
      <c r="V2605" t="str">
        <f t="shared" si="488"/>
        <v>GO</v>
      </c>
      <c r="W2605">
        <f t="shared" si="489"/>
        <v>2550</v>
      </c>
      <c r="X2605" t="str">
        <f t="shared" ca="1" si="490"/>
        <v>cu</v>
      </c>
      <c r="Y2605" t="str">
        <f t="shared" si="491"/>
        <v>GO</v>
      </c>
      <c r="Z2605">
        <f t="shared" si="492"/>
        <v>1275</v>
      </c>
    </row>
    <row r="2606" spans="1:26">
      <c r="A2606" t="str">
        <f t="shared" si="484"/>
        <v>rt9</v>
      </c>
      <c r="B2606" t="str">
        <f t="shared" si="485"/>
        <v>루틴9</v>
      </c>
      <c r="C2606">
        <v>49</v>
      </c>
      <c r="D2606">
        <v>12</v>
      </c>
      <c r="E2606">
        <f t="shared" ca="1" si="482"/>
        <v>738</v>
      </c>
      <c r="F2606">
        <f ca="1">(60+SUMIF(OFFSET(N2606,-$C2606+1,0,$C2606),"EN",OFFSET(O2606,-$C2606+1,0,$C2606)))*SummonTypeTable!$Q$2</f>
        <v>520</v>
      </c>
      <c r="G2606" t="str">
        <f ca="1">IF(C2606=1,60*SummonTypeTable!$Q$2-OFFSET(F2606,0,-1),
IF(F2606&lt;&gt;OFFSET(F2606,-1,0),OFFSET(F2606,-1,0)-OFFSET(F2606,0,-1),""))</f>
        <v/>
      </c>
      <c r="H2606" t="str">
        <f ca="1">IF(C2606=1,60*SummonTypeTable!$Q$2/OFFSET(F2606,0,-1),
IF(F2606&lt;&gt;OFFSET(F2606,-1,0),OFFSET(F2606,-1,0)/OFFSET(F2606,0,-1),""))</f>
        <v/>
      </c>
      <c r="I2606">
        <f ca="1">(60+SUMIF(OFFSET(N2606,-$C2606+1,0,$C2606),"EN",OFFSET(O2606,-$C2606+1,0,$C2606))+SUMIF(OFFSET(S2606,-$C2606+1,0,$C2606),"EN",OFFSET(T2606,-$C2606+1,0,$C2606)))*SummonTypeTable!$Q$2</f>
        <v>520</v>
      </c>
      <c r="J2606" t="str">
        <f ca="1">IF(C2606=1,60*SummonTypeTable!$Q$2-OFFSET(I2606,0,-4),
IF(I2606&lt;&gt;OFFSET(I2606,-1,0),OFFSET(I2606,-1,0)-OFFSET(I2606,0,-4),""))</f>
        <v/>
      </c>
      <c r="K2606" t="str">
        <f ca="1">IF(C2606=1,60*SummonTypeTable!$Q$2/OFFSET(I2606,0,-4),
IF(I2606&lt;&gt;OFFSET(I2606,-1,0),OFFSET(I2606,-1,0)/OFFSET(I2606,0,-4),""))</f>
        <v/>
      </c>
      <c r="L2606" t="str">
        <f t="shared" ca="1" si="483"/>
        <v>it</v>
      </c>
      <c r="M2606" t="s">
        <v>139</v>
      </c>
      <c r="N2606" t="s">
        <v>138</v>
      </c>
      <c r="O2606">
        <v>1</v>
      </c>
      <c r="P2606" t="str">
        <f t="shared" si="487"/>
        <v/>
      </c>
      <c r="Q2606" t="str">
        <f t="shared" ref="Q2606:Q2669" ca="1" si="493">IF(ISBLANK(R2606),"",
VLOOKUP(R2606,OFFSET(INDIRECT("$A:$B"),0,MATCH(R$1&amp;"_Verify",INDIRECT("$1:$1"),0)-1),2,0)
)</f>
        <v>cu</v>
      </c>
      <c r="R2606" t="s">
        <v>81</v>
      </c>
      <c r="S2606" t="s">
        <v>147</v>
      </c>
      <c r="T2606">
        <v>1300</v>
      </c>
      <c r="U2606" t="str">
        <f t="shared" ca="1" si="486"/>
        <v>it</v>
      </c>
      <c r="V2606" t="str">
        <f t="shared" si="488"/>
        <v>Cash_sSpellGacha</v>
      </c>
      <c r="W2606">
        <f t="shared" si="489"/>
        <v>1</v>
      </c>
      <c r="X2606" t="str">
        <f t="shared" ca="1" si="490"/>
        <v>cu</v>
      </c>
      <c r="Y2606" t="str">
        <f t="shared" si="491"/>
        <v>GO</v>
      </c>
      <c r="Z2606">
        <f t="shared" si="492"/>
        <v>1300</v>
      </c>
    </row>
    <row r="2607" spans="1:26">
      <c r="A2607" t="str">
        <f t="shared" si="484"/>
        <v>rt9</v>
      </c>
      <c r="B2607" t="str">
        <f t="shared" si="485"/>
        <v>루틴9</v>
      </c>
      <c r="C2607">
        <v>50</v>
      </c>
      <c r="D2607">
        <v>46</v>
      </c>
      <c r="E2607">
        <f t="shared" ca="1" si="482"/>
        <v>784</v>
      </c>
      <c r="F2607">
        <f ca="1">(60+SUMIF(OFFSET(N2607,-$C2607+1,0,$C2607),"EN",OFFSET(O2607,-$C2607+1,0,$C2607)))*SummonTypeTable!$Q$2</f>
        <v>573.33333333333326</v>
      </c>
      <c r="G2607">
        <f ca="1">IF(C2607=1,60*SummonTypeTable!$Q$2-OFFSET(F2607,0,-1),
IF(F2607&lt;&gt;OFFSET(F2607,-1,0),OFFSET(F2607,-1,0)-OFFSET(F2607,0,-1),""))</f>
        <v>-264</v>
      </c>
      <c r="H2607">
        <f ca="1">IF(C2607=1,60*SummonTypeTable!$Q$2/OFFSET(F2607,0,-1),
IF(F2607&lt;&gt;OFFSET(F2607,-1,0),OFFSET(F2607,-1,0)/OFFSET(F2607,0,-1),""))</f>
        <v>0.66326530612244894</v>
      </c>
      <c r="I2607">
        <f ca="1">(60+SUMIF(OFFSET(N2607,-$C2607+1,0,$C2607),"EN",OFFSET(O2607,-$C2607+1,0,$C2607))+SUMIF(OFFSET(S2607,-$C2607+1,0,$C2607),"EN",OFFSET(T2607,-$C2607+1,0,$C2607)))*SummonTypeTable!$Q$2</f>
        <v>573.33333333333326</v>
      </c>
      <c r="J2607">
        <f ca="1">IF(C2607=1,60*SummonTypeTable!$Q$2-OFFSET(I2607,0,-4),
IF(I2607&lt;&gt;OFFSET(I2607,-1,0),OFFSET(I2607,-1,0)-OFFSET(I2607,0,-4),""))</f>
        <v>-264</v>
      </c>
      <c r="K2607">
        <f ca="1">IF(C2607=1,60*SummonTypeTable!$Q$2/OFFSET(I2607,0,-4),
IF(I2607&lt;&gt;OFFSET(I2607,-1,0),OFFSET(I2607,-1,0)/OFFSET(I2607,0,-4),""))</f>
        <v>0.66326530612244894</v>
      </c>
      <c r="L2607" t="str">
        <f t="shared" ca="1" si="483"/>
        <v>cu</v>
      </c>
      <c r="M2607" t="s">
        <v>81</v>
      </c>
      <c r="N2607" t="s">
        <v>146</v>
      </c>
      <c r="O2607">
        <v>80</v>
      </c>
      <c r="P2607" t="str">
        <f t="shared" si="487"/>
        <v>에너지너무많음</v>
      </c>
      <c r="Q2607" t="str">
        <f t="shared" ca="1" si="493"/>
        <v>cu</v>
      </c>
      <c r="R2607" t="s">
        <v>81</v>
      </c>
      <c r="S2607" t="s">
        <v>147</v>
      </c>
      <c r="T2607">
        <v>1325</v>
      </c>
      <c r="U2607" t="str">
        <f t="shared" ca="1" si="486"/>
        <v>cu</v>
      </c>
      <c r="V2607" t="str">
        <f t="shared" si="488"/>
        <v>EN</v>
      </c>
      <c r="W2607">
        <f t="shared" si="489"/>
        <v>80</v>
      </c>
      <c r="X2607" t="str">
        <f t="shared" ca="1" si="490"/>
        <v>cu</v>
      </c>
      <c r="Y2607" t="str">
        <f t="shared" si="491"/>
        <v>GO</v>
      </c>
      <c r="Z2607">
        <f t="shared" si="492"/>
        <v>1325</v>
      </c>
    </row>
    <row r="2608" spans="1:26">
      <c r="A2608" t="str">
        <f t="shared" si="484"/>
        <v>rt9</v>
      </c>
      <c r="B2608" t="str">
        <f t="shared" si="485"/>
        <v>루틴9</v>
      </c>
      <c r="C2608">
        <v>51</v>
      </c>
      <c r="D2608">
        <v>45</v>
      </c>
      <c r="E2608">
        <f t="shared" ca="1" si="482"/>
        <v>829</v>
      </c>
      <c r="F2608">
        <f ca="1">(60+SUMIF(OFFSET(N2608,-$C2608+1,0,$C2608),"EN",OFFSET(O2608,-$C2608+1,0,$C2608)))*SummonTypeTable!$Q$2</f>
        <v>573.33333333333326</v>
      </c>
      <c r="G2608" t="str">
        <f ca="1">IF(C2608=1,60*SummonTypeTable!$Q$2-OFFSET(F2608,0,-1),
IF(F2608&lt;&gt;OFFSET(F2608,-1,0),OFFSET(F2608,-1,0)-OFFSET(F2608,0,-1),""))</f>
        <v/>
      </c>
      <c r="H2608" t="str">
        <f ca="1">IF(C2608=1,60*SummonTypeTable!$Q$2/OFFSET(F2608,0,-1),
IF(F2608&lt;&gt;OFFSET(F2608,-1,0),OFFSET(F2608,-1,0)/OFFSET(F2608,0,-1),""))</f>
        <v/>
      </c>
      <c r="I2608">
        <f ca="1">(60+SUMIF(OFFSET(N2608,-$C2608+1,0,$C2608),"EN",OFFSET(O2608,-$C2608+1,0,$C2608))+SUMIF(OFFSET(S2608,-$C2608+1,0,$C2608),"EN",OFFSET(T2608,-$C2608+1,0,$C2608)))*SummonTypeTable!$Q$2</f>
        <v>573.33333333333326</v>
      </c>
      <c r="J2608" t="str">
        <f ca="1">IF(C2608=1,60*SummonTypeTable!$Q$2-OFFSET(I2608,0,-4),
IF(I2608&lt;&gt;OFFSET(I2608,-1,0),OFFSET(I2608,-1,0)-OFFSET(I2608,0,-4),""))</f>
        <v/>
      </c>
      <c r="K2608" t="str">
        <f ca="1">IF(C2608=1,60*SummonTypeTable!$Q$2/OFFSET(I2608,0,-4),
IF(I2608&lt;&gt;OFFSET(I2608,-1,0),OFFSET(I2608,-1,0)/OFFSET(I2608,0,-4),""))</f>
        <v/>
      </c>
      <c r="L2608" t="str">
        <f t="shared" ca="1" si="483"/>
        <v>it</v>
      </c>
      <c r="M2608" t="s">
        <v>139</v>
      </c>
      <c r="N2608" t="s">
        <v>158</v>
      </c>
      <c r="O2608">
        <v>1</v>
      </c>
      <c r="P2608" t="str">
        <f t="shared" si="487"/>
        <v/>
      </c>
      <c r="Q2608" t="str">
        <f t="shared" ca="1" si="493"/>
        <v>cu</v>
      </c>
      <c r="R2608" t="s">
        <v>81</v>
      </c>
      <c r="S2608" t="s">
        <v>147</v>
      </c>
      <c r="T2608">
        <v>1350</v>
      </c>
      <c r="U2608" t="str">
        <f t="shared" ca="1" si="486"/>
        <v>it</v>
      </c>
      <c r="V2608" t="str">
        <f t="shared" si="488"/>
        <v>Cash_sEquipGacha</v>
      </c>
      <c r="W2608">
        <f t="shared" si="489"/>
        <v>1</v>
      </c>
      <c r="X2608" t="str">
        <f t="shared" ca="1" si="490"/>
        <v>cu</v>
      </c>
      <c r="Y2608" t="str">
        <f t="shared" si="491"/>
        <v>GO</v>
      </c>
      <c r="Z2608">
        <f t="shared" si="492"/>
        <v>1350</v>
      </c>
    </row>
    <row r="2609" spans="1:26">
      <c r="A2609" t="str">
        <f t="shared" si="484"/>
        <v>rt9</v>
      </c>
      <c r="B2609" t="str">
        <f t="shared" si="485"/>
        <v>루틴9</v>
      </c>
      <c r="C2609">
        <v>52</v>
      </c>
      <c r="D2609">
        <v>36</v>
      </c>
      <c r="E2609">
        <f t="shared" ca="1" si="482"/>
        <v>865</v>
      </c>
      <c r="F2609">
        <f ca="1">(60+SUMIF(OFFSET(N2609,-$C2609+1,0,$C2609),"EN",OFFSET(O2609,-$C2609+1,0,$C2609)))*SummonTypeTable!$Q$2</f>
        <v>573.33333333333326</v>
      </c>
      <c r="G2609" t="str">
        <f ca="1">IF(C2609=1,60*SummonTypeTable!$Q$2-OFFSET(F2609,0,-1),
IF(F2609&lt;&gt;OFFSET(F2609,-1,0),OFFSET(F2609,-1,0)-OFFSET(F2609,0,-1),""))</f>
        <v/>
      </c>
      <c r="H2609" t="str">
        <f ca="1">IF(C2609=1,60*SummonTypeTable!$Q$2/OFFSET(F2609,0,-1),
IF(F2609&lt;&gt;OFFSET(F2609,-1,0),OFFSET(F2609,-1,0)/OFFSET(F2609,0,-1),""))</f>
        <v/>
      </c>
      <c r="I2609">
        <f ca="1">(60+SUMIF(OFFSET(N2609,-$C2609+1,0,$C2609),"EN",OFFSET(O2609,-$C2609+1,0,$C2609))+SUMIF(OFFSET(S2609,-$C2609+1,0,$C2609),"EN",OFFSET(T2609,-$C2609+1,0,$C2609)))*SummonTypeTable!$Q$2</f>
        <v>573.33333333333326</v>
      </c>
      <c r="J2609" t="str">
        <f ca="1">IF(C2609=1,60*SummonTypeTable!$Q$2-OFFSET(I2609,0,-4),
IF(I2609&lt;&gt;OFFSET(I2609,-1,0),OFFSET(I2609,-1,0)-OFFSET(I2609,0,-4),""))</f>
        <v/>
      </c>
      <c r="K2609" t="str">
        <f ca="1">IF(C2609=1,60*SummonTypeTable!$Q$2/OFFSET(I2609,0,-4),
IF(I2609&lt;&gt;OFFSET(I2609,-1,0),OFFSET(I2609,-1,0)/OFFSET(I2609,0,-4),""))</f>
        <v/>
      </c>
      <c r="L2609" t="str">
        <f t="shared" ca="1" si="483"/>
        <v>cu</v>
      </c>
      <c r="M2609" t="s">
        <v>81</v>
      </c>
      <c r="N2609" t="s">
        <v>147</v>
      </c>
      <c r="O2609">
        <v>2750</v>
      </c>
      <c r="P2609" t="str">
        <f t="shared" si="487"/>
        <v/>
      </c>
      <c r="Q2609" t="str">
        <f t="shared" ca="1" si="493"/>
        <v>cu</v>
      </c>
      <c r="R2609" t="s">
        <v>81</v>
      </c>
      <c r="S2609" t="s">
        <v>147</v>
      </c>
      <c r="T2609">
        <v>1375</v>
      </c>
      <c r="U2609" t="str">
        <f t="shared" ca="1" si="486"/>
        <v>cu</v>
      </c>
      <c r="V2609" t="str">
        <f t="shared" si="488"/>
        <v>GO</v>
      </c>
      <c r="W2609">
        <f t="shared" si="489"/>
        <v>2750</v>
      </c>
      <c r="X2609" t="str">
        <f t="shared" ca="1" si="490"/>
        <v>cu</v>
      </c>
      <c r="Y2609" t="str">
        <f t="shared" si="491"/>
        <v>GO</v>
      </c>
      <c r="Z2609">
        <f t="shared" si="492"/>
        <v>1375</v>
      </c>
    </row>
    <row r="2610" spans="1:26">
      <c r="A2610" t="str">
        <f t="shared" si="484"/>
        <v>rt9</v>
      </c>
      <c r="B2610" t="str">
        <f t="shared" si="485"/>
        <v>루틴9</v>
      </c>
      <c r="C2610">
        <v>53</v>
      </c>
      <c r="D2610">
        <v>27</v>
      </c>
      <c r="E2610">
        <f t="shared" ca="1" si="482"/>
        <v>892</v>
      </c>
      <c r="F2610">
        <f ca="1">(60+SUMIF(OFFSET(N2610,-$C2610+1,0,$C2610),"EN",OFFSET(O2610,-$C2610+1,0,$C2610)))*SummonTypeTable!$Q$2</f>
        <v>633.33333333333326</v>
      </c>
      <c r="G2610">
        <f ca="1">IF(C2610=1,60*SummonTypeTable!$Q$2-OFFSET(F2610,0,-1),
IF(F2610&lt;&gt;OFFSET(F2610,-1,0),OFFSET(F2610,-1,0)-OFFSET(F2610,0,-1),""))</f>
        <v>-318.66666666666674</v>
      </c>
      <c r="H2610">
        <f ca="1">IF(C2610=1,60*SummonTypeTable!$Q$2/OFFSET(F2610,0,-1),
IF(F2610&lt;&gt;OFFSET(F2610,-1,0),OFFSET(F2610,-1,0)/OFFSET(F2610,0,-1),""))</f>
        <v>0.64275037369207766</v>
      </c>
      <c r="I2610">
        <f ca="1">(60+SUMIF(OFFSET(N2610,-$C2610+1,0,$C2610),"EN",OFFSET(O2610,-$C2610+1,0,$C2610))+SUMIF(OFFSET(S2610,-$C2610+1,0,$C2610),"EN",OFFSET(T2610,-$C2610+1,0,$C2610)))*SummonTypeTable!$Q$2</f>
        <v>633.33333333333326</v>
      </c>
      <c r="J2610">
        <f ca="1">IF(C2610=1,60*SummonTypeTable!$Q$2-OFFSET(I2610,0,-4),
IF(I2610&lt;&gt;OFFSET(I2610,-1,0),OFFSET(I2610,-1,0)-OFFSET(I2610,0,-4),""))</f>
        <v>-318.66666666666674</v>
      </c>
      <c r="K2610">
        <f ca="1">IF(C2610=1,60*SummonTypeTable!$Q$2/OFFSET(I2610,0,-4),
IF(I2610&lt;&gt;OFFSET(I2610,-1,0),OFFSET(I2610,-1,0)/OFFSET(I2610,0,-4),""))</f>
        <v>0.64275037369207766</v>
      </c>
      <c r="L2610" t="str">
        <f t="shared" ca="1" si="483"/>
        <v>cu</v>
      </c>
      <c r="M2610" t="s">
        <v>81</v>
      </c>
      <c r="N2610" t="s">
        <v>146</v>
      </c>
      <c r="O2610">
        <v>90</v>
      </c>
      <c r="P2610" t="str">
        <f t="shared" si="487"/>
        <v>에너지너무많음</v>
      </c>
      <c r="Q2610" t="str">
        <f t="shared" ca="1" si="493"/>
        <v>cu</v>
      </c>
      <c r="R2610" t="s">
        <v>81</v>
      </c>
      <c r="S2610" t="s">
        <v>147</v>
      </c>
      <c r="T2610">
        <v>1400</v>
      </c>
      <c r="U2610" t="str">
        <f t="shared" ca="1" si="486"/>
        <v>cu</v>
      </c>
      <c r="V2610" t="str">
        <f t="shared" si="488"/>
        <v>EN</v>
      </c>
      <c r="W2610">
        <f t="shared" si="489"/>
        <v>90</v>
      </c>
      <c r="X2610" t="str">
        <f t="shared" ca="1" si="490"/>
        <v>cu</v>
      </c>
      <c r="Y2610" t="str">
        <f t="shared" si="491"/>
        <v>GO</v>
      </c>
      <c r="Z2610">
        <f t="shared" si="492"/>
        <v>1400</v>
      </c>
    </row>
    <row r="2611" spans="1:26">
      <c r="A2611" t="str">
        <f t="shared" si="484"/>
        <v>rt9</v>
      </c>
      <c r="B2611" t="str">
        <f t="shared" si="485"/>
        <v>루틴9</v>
      </c>
      <c r="C2611">
        <v>54</v>
      </c>
      <c r="D2611">
        <v>54</v>
      </c>
      <c r="E2611">
        <f t="shared" ca="1" si="482"/>
        <v>946</v>
      </c>
      <c r="F2611">
        <f ca="1">(60+SUMIF(OFFSET(N2611,-$C2611+1,0,$C2611),"EN",OFFSET(O2611,-$C2611+1,0,$C2611)))*SummonTypeTable!$Q$2</f>
        <v>633.33333333333326</v>
      </c>
      <c r="G2611" t="str">
        <f ca="1">IF(C2611=1,60*SummonTypeTable!$Q$2-OFFSET(F2611,0,-1),
IF(F2611&lt;&gt;OFFSET(F2611,-1,0),OFFSET(F2611,-1,0)-OFFSET(F2611,0,-1),""))</f>
        <v/>
      </c>
      <c r="H2611" t="str">
        <f ca="1">IF(C2611=1,60*SummonTypeTable!$Q$2/OFFSET(F2611,0,-1),
IF(F2611&lt;&gt;OFFSET(F2611,-1,0),OFFSET(F2611,-1,0)/OFFSET(F2611,0,-1),""))</f>
        <v/>
      </c>
      <c r="I2611">
        <f ca="1">(60+SUMIF(OFFSET(N2611,-$C2611+1,0,$C2611),"EN",OFFSET(O2611,-$C2611+1,0,$C2611))+SUMIF(OFFSET(S2611,-$C2611+1,0,$C2611),"EN",OFFSET(T2611,-$C2611+1,0,$C2611)))*SummonTypeTable!$Q$2</f>
        <v>633.33333333333326</v>
      </c>
      <c r="J2611" t="str">
        <f ca="1">IF(C2611=1,60*SummonTypeTable!$Q$2-OFFSET(I2611,0,-4),
IF(I2611&lt;&gt;OFFSET(I2611,-1,0),OFFSET(I2611,-1,0)-OFFSET(I2611,0,-4),""))</f>
        <v/>
      </c>
      <c r="K2611" t="str">
        <f ca="1">IF(C2611=1,60*SummonTypeTable!$Q$2/OFFSET(I2611,0,-4),
IF(I2611&lt;&gt;OFFSET(I2611,-1,0),OFFSET(I2611,-1,0)/OFFSET(I2611,0,-4),""))</f>
        <v/>
      </c>
      <c r="L2611" t="str">
        <f t="shared" ca="1" si="483"/>
        <v>it</v>
      </c>
      <c r="M2611" t="s">
        <v>139</v>
      </c>
      <c r="N2611" t="s">
        <v>138</v>
      </c>
      <c r="O2611">
        <v>1</v>
      </c>
      <c r="P2611" t="str">
        <f t="shared" si="487"/>
        <v/>
      </c>
      <c r="Q2611" t="str">
        <f t="shared" ca="1" si="493"/>
        <v>cu</v>
      </c>
      <c r="R2611" t="s">
        <v>81</v>
      </c>
      <c r="S2611" t="s">
        <v>147</v>
      </c>
      <c r="T2611">
        <v>1425</v>
      </c>
      <c r="U2611" t="str">
        <f t="shared" ca="1" si="486"/>
        <v>it</v>
      </c>
      <c r="V2611" t="str">
        <f t="shared" si="488"/>
        <v>Cash_sSpellGacha</v>
      </c>
      <c r="W2611">
        <f t="shared" si="489"/>
        <v>1</v>
      </c>
      <c r="X2611" t="str">
        <f t="shared" ca="1" si="490"/>
        <v>cu</v>
      </c>
      <c r="Y2611" t="str">
        <f t="shared" si="491"/>
        <v>GO</v>
      </c>
      <c r="Z2611">
        <f t="shared" si="492"/>
        <v>1425</v>
      </c>
    </row>
    <row r="2612" spans="1:26">
      <c r="A2612" t="str">
        <f t="shared" si="484"/>
        <v>rt9</v>
      </c>
      <c r="B2612" t="str">
        <f t="shared" si="485"/>
        <v>루틴9</v>
      </c>
      <c r="C2612">
        <v>55</v>
      </c>
      <c r="D2612">
        <v>10</v>
      </c>
      <c r="E2612">
        <f t="shared" ca="1" si="482"/>
        <v>956</v>
      </c>
      <c r="F2612">
        <f ca="1">(60+SUMIF(OFFSET(N2612,-$C2612+1,0,$C2612),"EN",OFFSET(O2612,-$C2612+1,0,$C2612)))*SummonTypeTable!$Q$2</f>
        <v>633.33333333333326</v>
      </c>
      <c r="G2612" t="str">
        <f ca="1">IF(C2612=1,60*SummonTypeTable!$Q$2-OFFSET(F2612,0,-1),
IF(F2612&lt;&gt;OFFSET(F2612,-1,0),OFFSET(F2612,-1,0)-OFFSET(F2612,0,-1),""))</f>
        <v/>
      </c>
      <c r="H2612" t="str">
        <f ca="1">IF(C2612=1,60*SummonTypeTable!$Q$2/OFFSET(F2612,0,-1),
IF(F2612&lt;&gt;OFFSET(F2612,-1,0),OFFSET(F2612,-1,0)/OFFSET(F2612,0,-1),""))</f>
        <v/>
      </c>
      <c r="I2612">
        <f ca="1">(60+SUMIF(OFFSET(N2612,-$C2612+1,0,$C2612),"EN",OFFSET(O2612,-$C2612+1,0,$C2612))+SUMIF(OFFSET(S2612,-$C2612+1,0,$C2612),"EN",OFFSET(T2612,-$C2612+1,0,$C2612)))*SummonTypeTable!$Q$2</f>
        <v>633.33333333333326</v>
      </c>
      <c r="J2612" t="str">
        <f ca="1">IF(C2612=1,60*SummonTypeTable!$Q$2-OFFSET(I2612,0,-4),
IF(I2612&lt;&gt;OFFSET(I2612,-1,0),OFFSET(I2612,-1,0)-OFFSET(I2612,0,-4),""))</f>
        <v/>
      </c>
      <c r="K2612" t="str">
        <f ca="1">IF(C2612=1,60*SummonTypeTable!$Q$2/OFFSET(I2612,0,-4),
IF(I2612&lt;&gt;OFFSET(I2612,-1,0),OFFSET(I2612,-1,0)/OFFSET(I2612,0,-4),""))</f>
        <v/>
      </c>
      <c r="L2612" t="str">
        <f t="shared" ca="1" si="483"/>
        <v>cu</v>
      </c>
      <c r="M2612" t="s">
        <v>81</v>
      </c>
      <c r="N2612" t="s">
        <v>147</v>
      </c>
      <c r="O2612">
        <v>2900</v>
      </c>
      <c r="P2612" t="str">
        <f t="shared" si="487"/>
        <v/>
      </c>
      <c r="Q2612" t="str">
        <f t="shared" ca="1" si="493"/>
        <v>cu</v>
      </c>
      <c r="R2612" t="s">
        <v>81</v>
      </c>
      <c r="S2612" t="s">
        <v>147</v>
      </c>
      <c r="T2612">
        <v>1450</v>
      </c>
      <c r="U2612" t="str">
        <f t="shared" ca="1" si="486"/>
        <v>cu</v>
      </c>
      <c r="V2612" t="str">
        <f t="shared" si="488"/>
        <v>GO</v>
      </c>
      <c r="W2612">
        <f t="shared" si="489"/>
        <v>2900</v>
      </c>
      <c r="X2612" t="str">
        <f t="shared" ca="1" si="490"/>
        <v>cu</v>
      </c>
      <c r="Y2612" t="str">
        <f t="shared" si="491"/>
        <v>GO</v>
      </c>
      <c r="Z2612">
        <f t="shared" si="492"/>
        <v>1450</v>
      </c>
    </row>
    <row r="2613" spans="1:26">
      <c r="A2613" t="str">
        <f t="shared" si="484"/>
        <v>rt9</v>
      </c>
      <c r="B2613" t="str">
        <f t="shared" si="485"/>
        <v>루틴9</v>
      </c>
      <c r="C2613">
        <v>56</v>
      </c>
      <c r="D2613">
        <v>52</v>
      </c>
      <c r="E2613">
        <f t="shared" ref="E2613:E2676" ca="1" si="494">IF(A2613&lt;&gt;OFFSET(A2613,-1,0),D2613,OFFSET(E2613,-1,0)+D2613)</f>
        <v>1008</v>
      </c>
      <c r="F2613">
        <f ca="1">(60+SUMIF(OFFSET(N2613,-$C2613+1,0,$C2613),"EN",OFFSET(O2613,-$C2613+1,0,$C2613)))*SummonTypeTable!$Q$2</f>
        <v>700</v>
      </c>
      <c r="G2613">
        <f ca="1">IF(C2613=1,60*SummonTypeTable!$Q$2-OFFSET(F2613,0,-1),
IF(F2613&lt;&gt;OFFSET(F2613,-1,0),OFFSET(F2613,-1,0)-OFFSET(F2613,0,-1),""))</f>
        <v>-374.66666666666674</v>
      </c>
      <c r="H2613">
        <f ca="1">IF(C2613=1,60*SummonTypeTable!$Q$2/OFFSET(F2613,0,-1),
IF(F2613&lt;&gt;OFFSET(F2613,-1,0),OFFSET(F2613,-1,0)/OFFSET(F2613,0,-1),""))</f>
        <v>0.62830687830687826</v>
      </c>
      <c r="I2613">
        <f ca="1">(60+SUMIF(OFFSET(N2613,-$C2613+1,0,$C2613),"EN",OFFSET(O2613,-$C2613+1,0,$C2613))+SUMIF(OFFSET(S2613,-$C2613+1,0,$C2613),"EN",OFFSET(T2613,-$C2613+1,0,$C2613)))*SummonTypeTable!$Q$2</f>
        <v>700</v>
      </c>
      <c r="J2613">
        <f ca="1">IF(C2613=1,60*SummonTypeTable!$Q$2-OFFSET(I2613,0,-4),
IF(I2613&lt;&gt;OFFSET(I2613,-1,0),OFFSET(I2613,-1,0)-OFFSET(I2613,0,-4),""))</f>
        <v>-374.66666666666674</v>
      </c>
      <c r="K2613">
        <f ca="1">IF(C2613=1,60*SummonTypeTable!$Q$2/OFFSET(I2613,0,-4),
IF(I2613&lt;&gt;OFFSET(I2613,-1,0),OFFSET(I2613,-1,0)/OFFSET(I2613,0,-4),""))</f>
        <v>0.62830687830687826</v>
      </c>
      <c r="L2613" t="str">
        <f t="shared" ca="1" si="483"/>
        <v>cu</v>
      </c>
      <c r="M2613" t="s">
        <v>81</v>
      </c>
      <c r="N2613" t="s">
        <v>146</v>
      </c>
      <c r="O2613">
        <v>100</v>
      </c>
      <c r="P2613" t="str">
        <f t="shared" si="487"/>
        <v>에너지너무많음</v>
      </c>
      <c r="Q2613" t="str">
        <f t="shared" ca="1" si="493"/>
        <v>cu</v>
      </c>
      <c r="R2613" t="s">
        <v>81</v>
      </c>
      <c r="S2613" t="s">
        <v>147</v>
      </c>
      <c r="T2613">
        <v>1475</v>
      </c>
      <c r="U2613" t="str">
        <f t="shared" ca="1" si="486"/>
        <v>cu</v>
      </c>
      <c r="V2613" t="str">
        <f t="shared" si="488"/>
        <v>EN</v>
      </c>
      <c r="W2613">
        <f t="shared" si="489"/>
        <v>100</v>
      </c>
      <c r="X2613" t="str">
        <f t="shared" ca="1" si="490"/>
        <v>cu</v>
      </c>
      <c r="Y2613" t="str">
        <f t="shared" si="491"/>
        <v>GO</v>
      </c>
      <c r="Z2613">
        <f t="shared" si="492"/>
        <v>1475</v>
      </c>
    </row>
    <row r="2614" spans="1:26">
      <c r="A2614" t="str">
        <f t="shared" si="484"/>
        <v>rt9</v>
      </c>
      <c r="B2614" t="str">
        <f t="shared" si="485"/>
        <v>루틴9</v>
      </c>
      <c r="C2614">
        <v>57</v>
      </c>
      <c r="D2614">
        <v>38</v>
      </c>
      <c r="E2614">
        <f t="shared" ca="1" si="494"/>
        <v>1046</v>
      </c>
      <c r="F2614">
        <f ca="1">(60+SUMIF(OFFSET(N2614,-$C2614+1,0,$C2614),"EN",OFFSET(O2614,-$C2614+1,0,$C2614)))*SummonTypeTable!$Q$2</f>
        <v>700</v>
      </c>
      <c r="G2614" t="str">
        <f ca="1">IF(C2614=1,60*SummonTypeTable!$Q$2-OFFSET(F2614,0,-1),
IF(F2614&lt;&gt;OFFSET(F2614,-1,0),OFFSET(F2614,-1,0)-OFFSET(F2614,0,-1),""))</f>
        <v/>
      </c>
      <c r="H2614" t="str">
        <f ca="1">IF(C2614=1,60*SummonTypeTable!$Q$2/OFFSET(F2614,0,-1),
IF(F2614&lt;&gt;OFFSET(F2614,-1,0),OFFSET(F2614,-1,0)/OFFSET(F2614,0,-1),""))</f>
        <v/>
      </c>
      <c r="I2614">
        <f ca="1">(60+SUMIF(OFFSET(N2614,-$C2614+1,0,$C2614),"EN",OFFSET(O2614,-$C2614+1,0,$C2614))+SUMIF(OFFSET(S2614,-$C2614+1,0,$C2614),"EN",OFFSET(T2614,-$C2614+1,0,$C2614)))*SummonTypeTable!$Q$2</f>
        <v>700</v>
      </c>
      <c r="J2614" t="str">
        <f ca="1">IF(C2614=1,60*SummonTypeTable!$Q$2-OFFSET(I2614,0,-4),
IF(I2614&lt;&gt;OFFSET(I2614,-1,0),OFFSET(I2614,-1,0)-OFFSET(I2614,0,-4),""))</f>
        <v/>
      </c>
      <c r="K2614" t="str">
        <f ca="1">IF(C2614=1,60*SummonTypeTable!$Q$2/OFFSET(I2614,0,-4),
IF(I2614&lt;&gt;OFFSET(I2614,-1,0),OFFSET(I2614,-1,0)/OFFSET(I2614,0,-4),""))</f>
        <v/>
      </c>
      <c r="L2614" t="str">
        <f t="shared" ca="1" si="483"/>
        <v>cu</v>
      </c>
      <c r="M2614" t="s">
        <v>81</v>
      </c>
      <c r="N2614" t="s">
        <v>147</v>
      </c>
      <c r="O2614">
        <v>3000</v>
      </c>
      <c r="P2614" t="str">
        <f t="shared" si="487"/>
        <v/>
      </c>
      <c r="Q2614" t="str">
        <f t="shared" ca="1" si="493"/>
        <v>cu</v>
      </c>
      <c r="R2614" t="s">
        <v>81</v>
      </c>
      <c r="S2614" t="s">
        <v>147</v>
      </c>
      <c r="T2614">
        <v>1500</v>
      </c>
      <c r="U2614" t="str">
        <f t="shared" ca="1" si="486"/>
        <v>cu</v>
      </c>
      <c r="V2614" t="str">
        <f t="shared" si="488"/>
        <v>GO</v>
      </c>
      <c r="W2614">
        <f t="shared" si="489"/>
        <v>3000</v>
      </c>
      <c r="X2614" t="str">
        <f t="shared" ca="1" si="490"/>
        <v>cu</v>
      </c>
      <c r="Y2614" t="str">
        <f t="shared" si="491"/>
        <v>GO</v>
      </c>
      <c r="Z2614">
        <f t="shared" si="492"/>
        <v>1500</v>
      </c>
    </row>
    <row r="2615" spans="1:26">
      <c r="A2615" t="str">
        <f t="shared" si="484"/>
        <v>rt9</v>
      </c>
      <c r="B2615" t="str">
        <f t="shared" si="485"/>
        <v>루틴9</v>
      </c>
      <c r="C2615">
        <v>58</v>
      </c>
      <c r="D2615">
        <v>47</v>
      </c>
      <c r="E2615">
        <f t="shared" ca="1" si="494"/>
        <v>1093</v>
      </c>
      <c r="F2615">
        <f ca="1">(60+SUMIF(OFFSET(N2615,-$C2615+1,0,$C2615),"EN",OFFSET(O2615,-$C2615+1,0,$C2615)))*SummonTypeTable!$Q$2</f>
        <v>700</v>
      </c>
      <c r="G2615" t="str">
        <f ca="1">IF(C2615=1,60*SummonTypeTable!$Q$2-OFFSET(F2615,0,-1),
IF(F2615&lt;&gt;OFFSET(F2615,-1,0),OFFSET(F2615,-1,0)-OFFSET(F2615,0,-1),""))</f>
        <v/>
      </c>
      <c r="H2615" t="str">
        <f ca="1">IF(C2615=1,60*SummonTypeTable!$Q$2/OFFSET(F2615,0,-1),
IF(F2615&lt;&gt;OFFSET(F2615,-1,0),OFFSET(F2615,-1,0)/OFFSET(F2615,0,-1),""))</f>
        <v/>
      </c>
      <c r="I2615">
        <f ca="1">(60+SUMIF(OFFSET(N2615,-$C2615+1,0,$C2615),"EN",OFFSET(O2615,-$C2615+1,0,$C2615))+SUMIF(OFFSET(S2615,-$C2615+1,0,$C2615),"EN",OFFSET(T2615,-$C2615+1,0,$C2615)))*SummonTypeTable!$Q$2</f>
        <v>700</v>
      </c>
      <c r="J2615" t="str">
        <f ca="1">IF(C2615=1,60*SummonTypeTable!$Q$2-OFFSET(I2615,0,-4),
IF(I2615&lt;&gt;OFFSET(I2615,-1,0),OFFSET(I2615,-1,0)-OFFSET(I2615,0,-4),""))</f>
        <v/>
      </c>
      <c r="K2615" t="str">
        <f ca="1">IF(C2615=1,60*SummonTypeTable!$Q$2/OFFSET(I2615,0,-4),
IF(I2615&lt;&gt;OFFSET(I2615,-1,0),OFFSET(I2615,-1,0)/OFFSET(I2615,0,-4),""))</f>
        <v/>
      </c>
      <c r="L2615" t="str">
        <f t="shared" ca="1" si="483"/>
        <v>it</v>
      </c>
      <c r="M2615" t="s">
        <v>139</v>
      </c>
      <c r="N2615" t="s">
        <v>140</v>
      </c>
      <c r="O2615">
        <v>2</v>
      </c>
      <c r="P2615" t="str">
        <f t="shared" si="487"/>
        <v/>
      </c>
      <c r="Q2615" t="str">
        <f t="shared" ca="1" si="493"/>
        <v>cu</v>
      </c>
      <c r="R2615" t="s">
        <v>81</v>
      </c>
      <c r="S2615" t="s">
        <v>147</v>
      </c>
      <c r="T2615">
        <v>1525</v>
      </c>
      <c r="U2615" t="str">
        <f t="shared" ca="1" si="486"/>
        <v>it</v>
      </c>
      <c r="V2615" t="str">
        <f t="shared" si="488"/>
        <v>Cash_sCharacterGacha</v>
      </c>
      <c r="W2615">
        <f t="shared" si="489"/>
        <v>2</v>
      </c>
      <c r="X2615" t="str">
        <f t="shared" ca="1" si="490"/>
        <v>cu</v>
      </c>
      <c r="Y2615" t="str">
        <f t="shared" si="491"/>
        <v>GO</v>
      </c>
      <c r="Z2615">
        <f t="shared" si="492"/>
        <v>1525</v>
      </c>
    </row>
    <row r="2616" spans="1:26">
      <c r="A2616" t="str">
        <f t="shared" si="484"/>
        <v>rt9</v>
      </c>
      <c r="B2616" t="str">
        <f t="shared" si="485"/>
        <v>루틴9</v>
      </c>
      <c r="C2616">
        <v>59</v>
      </c>
      <c r="D2616">
        <v>15</v>
      </c>
      <c r="E2616">
        <f t="shared" ca="1" si="494"/>
        <v>1108</v>
      </c>
      <c r="F2616">
        <f ca="1">(60+SUMIF(OFFSET(N2616,-$C2616+1,0,$C2616),"EN",OFFSET(O2616,-$C2616+1,0,$C2616)))*SummonTypeTable!$Q$2</f>
        <v>700</v>
      </c>
      <c r="G2616" t="str">
        <f ca="1">IF(C2616=1,60*SummonTypeTable!$Q$2-OFFSET(F2616,0,-1),
IF(F2616&lt;&gt;OFFSET(F2616,-1,0),OFFSET(F2616,-1,0)-OFFSET(F2616,0,-1),""))</f>
        <v/>
      </c>
      <c r="H2616" t="str">
        <f ca="1">IF(C2616=1,60*SummonTypeTable!$Q$2/OFFSET(F2616,0,-1),
IF(F2616&lt;&gt;OFFSET(F2616,-1,0),OFFSET(F2616,-1,0)/OFFSET(F2616,0,-1),""))</f>
        <v/>
      </c>
      <c r="I2616">
        <f ca="1">(60+SUMIF(OFFSET(N2616,-$C2616+1,0,$C2616),"EN",OFFSET(O2616,-$C2616+1,0,$C2616))+SUMIF(OFFSET(S2616,-$C2616+1,0,$C2616),"EN",OFFSET(T2616,-$C2616+1,0,$C2616)))*SummonTypeTable!$Q$2</f>
        <v>700</v>
      </c>
      <c r="J2616" t="str">
        <f ca="1">IF(C2616=1,60*SummonTypeTable!$Q$2-OFFSET(I2616,0,-4),
IF(I2616&lt;&gt;OFFSET(I2616,-1,0),OFFSET(I2616,-1,0)-OFFSET(I2616,0,-4),""))</f>
        <v/>
      </c>
      <c r="K2616" t="str">
        <f ca="1">IF(C2616=1,60*SummonTypeTable!$Q$2/OFFSET(I2616,0,-4),
IF(I2616&lt;&gt;OFFSET(I2616,-1,0),OFFSET(I2616,-1,0)/OFFSET(I2616,0,-4),""))</f>
        <v/>
      </c>
      <c r="L2616" t="str">
        <f t="shared" ca="1" si="483"/>
        <v>cu</v>
      </c>
      <c r="M2616" t="s">
        <v>81</v>
      </c>
      <c r="N2616" t="s">
        <v>147</v>
      </c>
      <c r="O2616">
        <v>3100</v>
      </c>
      <c r="P2616" t="str">
        <f t="shared" si="487"/>
        <v/>
      </c>
      <c r="Q2616" t="str">
        <f t="shared" ca="1" si="493"/>
        <v>cu</v>
      </c>
      <c r="R2616" t="s">
        <v>81</v>
      </c>
      <c r="S2616" t="s">
        <v>147</v>
      </c>
      <c r="T2616">
        <v>1550</v>
      </c>
      <c r="U2616" t="str">
        <f t="shared" ca="1" si="486"/>
        <v>cu</v>
      </c>
      <c r="V2616" t="str">
        <f t="shared" si="488"/>
        <v>GO</v>
      </c>
      <c r="W2616">
        <f t="shared" si="489"/>
        <v>3100</v>
      </c>
      <c r="X2616" t="str">
        <f t="shared" ca="1" si="490"/>
        <v>cu</v>
      </c>
      <c r="Y2616" t="str">
        <f t="shared" si="491"/>
        <v>GO</v>
      </c>
      <c r="Z2616">
        <f t="shared" si="492"/>
        <v>1550</v>
      </c>
    </row>
    <row r="2617" spans="1:26">
      <c r="A2617" t="str">
        <f t="shared" si="484"/>
        <v>rt9</v>
      </c>
      <c r="B2617" t="str">
        <f t="shared" si="485"/>
        <v>루틴9</v>
      </c>
      <c r="C2617">
        <v>60</v>
      </c>
      <c r="D2617">
        <v>24</v>
      </c>
      <c r="E2617">
        <f t="shared" ca="1" si="494"/>
        <v>1132</v>
      </c>
      <c r="F2617">
        <f ca="1">(60+SUMIF(OFFSET(N2617,-$C2617+1,0,$C2617),"EN",OFFSET(O2617,-$C2617+1,0,$C2617)))*SummonTypeTable!$Q$2</f>
        <v>773.33333333333326</v>
      </c>
      <c r="G2617">
        <f ca="1">IF(C2617=1,60*SummonTypeTable!$Q$2-OFFSET(F2617,0,-1),
IF(F2617&lt;&gt;OFFSET(F2617,-1,0),OFFSET(F2617,-1,0)-OFFSET(F2617,0,-1),""))</f>
        <v>-432</v>
      </c>
      <c r="H2617">
        <f ca="1">IF(C2617=1,60*SummonTypeTable!$Q$2/OFFSET(F2617,0,-1),
IF(F2617&lt;&gt;OFFSET(F2617,-1,0),OFFSET(F2617,-1,0)/OFFSET(F2617,0,-1),""))</f>
        <v>0.61837455830388688</v>
      </c>
      <c r="I2617">
        <f ca="1">(60+SUMIF(OFFSET(N2617,-$C2617+1,0,$C2617),"EN",OFFSET(O2617,-$C2617+1,0,$C2617))+SUMIF(OFFSET(S2617,-$C2617+1,0,$C2617),"EN",OFFSET(T2617,-$C2617+1,0,$C2617)))*SummonTypeTable!$Q$2</f>
        <v>773.33333333333326</v>
      </c>
      <c r="J2617">
        <f ca="1">IF(C2617=1,60*SummonTypeTable!$Q$2-OFFSET(I2617,0,-4),
IF(I2617&lt;&gt;OFFSET(I2617,-1,0),OFFSET(I2617,-1,0)-OFFSET(I2617,0,-4),""))</f>
        <v>-432</v>
      </c>
      <c r="K2617">
        <f ca="1">IF(C2617=1,60*SummonTypeTable!$Q$2/OFFSET(I2617,0,-4),
IF(I2617&lt;&gt;OFFSET(I2617,-1,0),OFFSET(I2617,-1,0)/OFFSET(I2617,0,-4),""))</f>
        <v>0.61837455830388688</v>
      </c>
      <c r="L2617" t="str">
        <f t="shared" ca="1" si="483"/>
        <v>cu</v>
      </c>
      <c r="M2617" t="s">
        <v>81</v>
      </c>
      <c r="N2617" t="s">
        <v>146</v>
      </c>
      <c r="O2617">
        <v>110</v>
      </c>
      <c r="P2617" t="str">
        <f t="shared" si="487"/>
        <v>에너지너무많음</v>
      </c>
      <c r="Q2617" t="str">
        <f t="shared" ca="1" si="493"/>
        <v>cu</v>
      </c>
      <c r="R2617" t="s">
        <v>81</v>
      </c>
      <c r="S2617" t="s">
        <v>147</v>
      </c>
      <c r="T2617">
        <v>1575</v>
      </c>
      <c r="U2617" t="str">
        <f t="shared" ca="1" si="486"/>
        <v>cu</v>
      </c>
      <c r="V2617" t="str">
        <f t="shared" si="488"/>
        <v>EN</v>
      </c>
      <c r="W2617">
        <f t="shared" si="489"/>
        <v>110</v>
      </c>
      <c r="X2617" t="str">
        <f t="shared" ca="1" si="490"/>
        <v>cu</v>
      </c>
      <c r="Y2617" t="str">
        <f t="shared" si="491"/>
        <v>GO</v>
      </c>
      <c r="Z2617">
        <f t="shared" si="492"/>
        <v>1575</v>
      </c>
    </row>
    <row r="2618" spans="1:26">
      <c r="A2618" t="str">
        <f t="shared" si="484"/>
        <v>rt9</v>
      </c>
      <c r="B2618" t="str">
        <f t="shared" si="485"/>
        <v>루틴9</v>
      </c>
      <c r="C2618">
        <v>61</v>
      </c>
      <c r="D2618">
        <v>55</v>
      </c>
      <c r="E2618">
        <f t="shared" ca="1" si="494"/>
        <v>1187</v>
      </c>
      <c r="F2618">
        <f ca="1">(60+SUMIF(OFFSET(N2618,-$C2618+1,0,$C2618),"EN",OFFSET(O2618,-$C2618+1,0,$C2618)))*SummonTypeTable!$Q$2</f>
        <v>773.33333333333326</v>
      </c>
      <c r="G2618" t="str">
        <f ca="1">IF(C2618=1,60*SummonTypeTable!$Q$2-OFFSET(F2618,0,-1),
IF(F2618&lt;&gt;OFFSET(F2618,-1,0),OFFSET(F2618,-1,0)-OFFSET(F2618,0,-1),""))</f>
        <v/>
      </c>
      <c r="H2618" t="str">
        <f ca="1">IF(C2618=1,60*SummonTypeTable!$Q$2/OFFSET(F2618,0,-1),
IF(F2618&lt;&gt;OFFSET(F2618,-1,0),OFFSET(F2618,-1,0)/OFFSET(F2618,0,-1),""))</f>
        <v/>
      </c>
      <c r="I2618">
        <f ca="1">(60+SUMIF(OFFSET(N2618,-$C2618+1,0,$C2618),"EN",OFFSET(O2618,-$C2618+1,0,$C2618))+SUMIF(OFFSET(S2618,-$C2618+1,0,$C2618),"EN",OFFSET(T2618,-$C2618+1,0,$C2618)))*SummonTypeTable!$Q$2</f>
        <v>773.33333333333326</v>
      </c>
      <c r="J2618" t="str">
        <f ca="1">IF(C2618=1,60*SummonTypeTable!$Q$2-OFFSET(I2618,0,-4),
IF(I2618&lt;&gt;OFFSET(I2618,-1,0),OFFSET(I2618,-1,0)-OFFSET(I2618,0,-4),""))</f>
        <v/>
      </c>
      <c r="K2618" t="str">
        <f ca="1">IF(C2618=1,60*SummonTypeTable!$Q$2/OFFSET(I2618,0,-4),
IF(I2618&lt;&gt;OFFSET(I2618,-1,0),OFFSET(I2618,-1,0)/OFFSET(I2618,0,-4),""))</f>
        <v/>
      </c>
      <c r="L2618" t="str">
        <f t="shared" ca="1" si="483"/>
        <v>cu</v>
      </c>
      <c r="M2618" t="s">
        <v>81</v>
      </c>
      <c r="N2618" t="s">
        <v>147</v>
      </c>
      <c r="O2618">
        <v>3200</v>
      </c>
      <c r="P2618" t="str">
        <f t="shared" si="487"/>
        <v/>
      </c>
      <c r="Q2618" t="str">
        <f t="shared" ca="1" si="493"/>
        <v>cu</v>
      </c>
      <c r="R2618" t="s">
        <v>81</v>
      </c>
      <c r="S2618" t="s">
        <v>147</v>
      </c>
      <c r="T2618">
        <v>1600</v>
      </c>
      <c r="U2618" t="str">
        <f t="shared" ca="1" si="486"/>
        <v>cu</v>
      </c>
      <c r="V2618" t="str">
        <f t="shared" si="488"/>
        <v>GO</v>
      </c>
      <c r="W2618">
        <f t="shared" si="489"/>
        <v>3200</v>
      </c>
      <c r="X2618" t="str">
        <f t="shared" ca="1" si="490"/>
        <v>cu</v>
      </c>
      <c r="Y2618" t="str">
        <f t="shared" si="491"/>
        <v>GO</v>
      </c>
      <c r="Z2618">
        <f t="shared" si="492"/>
        <v>1600</v>
      </c>
    </row>
    <row r="2619" spans="1:26">
      <c r="A2619" t="str">
        <f t="shared" si="484"/>
        <v>rt9</v>
      </c>
      <c r="B2619" t="str">
        <f t="shared" si="485"/>
        <v>루틴9</v>
      </c>
      <c r="C2619">
        <v>62</v>
      </c>
      <c r="D2619">
        <v>24</v>
      </c>
      <c r="E2619">
        <f t="shared" ca="1" si="494"/>
        <v>1211</v>
      </c>
      <c r="F2619">
        <f ca="1">(60+SUMIF(OFFSET(N2619,-$C2619+1,0,$C2619),"EN",OFFSET(O2619,-$C2619+1,0,$C2619)))*SummonTypeTable!$Q$2</f>
        <v>773.33333333333326</v>
      </c>
      <c r="G2619" t="str">
        <f ca="1">IF(C2619=1,60*SummonTypeTable!$Q$2-OFFSET(F2619,0,-1),
IF(F2619&lt;&gt;OFFSET(F2619,-1,0),OFFSET(F2619,-1,0)-OFFSET(F2619,0,-1),""))</f>
        <v/>
      </c>
      <c r="H2619" t="str">
        <f ca="1">IF(C2619=1,60*SummonTypeTable!$Q$2/OFFSET(F2619,0,-1),
IF(F2619&lt;&gt;OFFSET(F2619,-1,0),OFFSET(F2619,-1,0)/OFFSET(F2619,0,-1),""))</f>
        <v/>
      </c>
      <c r="I2619">
        <f ca="1">(60+SUMIF(OFFSET(N2619,-$C2619+1,0,$C2619),"EN",OFFSET(O2619,-$C2619+1,0,$C2619))+SUMIF(OFFSET(S2619,-$C2619+1,0,$C2619),"EN",OFFSET(T2619,-$C2619+1,0,$C2619)))*SummonTypeTable!$Q$2</f>
        <v>773.33333333333326</v>
      </c>
      <c r="J2619" t="str">
        <f ca="1">IF(C2619=1,60*SummonTypeTable!$Q$2-OFFSET(I2619,0,-4),
IF(I2619&lt;&gt;OFFSET(I2619,-1,0),OFFSET(I2619,-1,0)-OFFSET(I2619,0,-4),""))</f>
        <v/>
      </c>
      <c r="K2619" t="str">
        <f ca="1">IF(C2619=1,60*SummonTypeTable!$Q$2/OFFSET(I2619,0,-4),
IF(I2619&lt;&gt;OFFSET(I2619,-1,0),OFFSET(I2619,-1,0)/OFFSET(I2619,0,-4),""))</f>
        <v/>
      </c>
      <c r="L2619" t="str">
        <f t="shared" ca="1" si="483"/>
        <v>it</v>
      </c>
      <c r="M2619" t="s">
        <v>139</v>
      </c>
      <c r="N2619" t="s">
        <v>140</v>
      </c>
      <c r="O2619">
        <v>1</v>
      </c>
      <c r="P2619" t="str">
        <f t="shared" si="487"/>
        <v/>
      </c>
      <c r="Q2619" t="str">
        <f t="shared" ca="1" si="493"/>
        <v>cu</v>
      </c>
      <c r="R2619" t="s">
        <v>81</v>
      </c>
      <c r="S2619" t="s">
        <v>147</v>
      </c>
      <c r="T2619">
        <v>1625</v>
      </c>
      <c r="U2619" t="str">
        <f t="shared" ca="1" si="486"/>
        <v>it</v>
      </c>
      <c r="V2619" t="str">
        <f t="shared" si="488"/>
        <v>Cash_sCharacterGacha</v>
      </c>
      <c r="W2619">
        <f t="shared" si="489"/>
        <v>1</v>
      </c>
      <c r="X2619" t="str">
        <f t="shared" ca="1" si="490"/>
        <v>cu</v>
      </c>
      <c r="Y2619" t="str">
        <f t="shared" si="491"/>
        <v>GO</v>
      </c>
      <c r="Z2619">
        <f t="shared" si="492"/>
        <v>1625</v>
      </c>
    </row>
    <row r="2620" spans="1:26">
      <c r="A2620" t="str">
        <f t="shared" si="484"/>
        <v>rt9</v>
      </c>
      <c r="B2620" t="str">
        <f t="shared" si="485"/>
        <v>루틴9</v>
      </c>
      <c r="C2620">
        <v>63</v>
      </c>
      <c r="D2620">
        <v>57</v>
      </c>
      <c r="E2620">
        <f t="shared" ca="1" si="494"/>
        <v>1268</v>
      </c>
      <c r="F2620">
        <f ca="1">(60+SUMIF(OFFSET(N2620,-$C2620+1,0,$C2620),"EN",OFFSET(O2620,-$C2620+1,0,$C2620)))*SummonTypeTable!$Q$2</f>
        <v>773.33333333333326</v>
      </c>
      <c r="G2620" t="str">
        <f ca="1">IF(C2620=1,60*SummonTypeTable!$Q$2-OFFSET(F2620,0,-1),
IF(F2620&lt;&gt;OFFSET(F2620,-1,0),OFFSET(F2620,-1,0)-OFFSET(F2620,0,-1),""))</f>
        <v/>
      </c>
      <c r="H2620" t="str">
        <f ca="1">IF(C2620=1,60*SummonTypeTable!$Q$2/OFFSET(F2620,0,-1),
IF(F2620&lt;&gt;OFFSET(F2620,-1,0),OFFSET(F2620,-1,0)/OFFSET(F2620,0,-1),""))</f>
        <v/>
      </c>
      <c r="I2620">
        <f ca="1">(60+SUMIF(OFFSET(N2620,-$C2620+1,0,$C2620),"EN",OFFSET(O2620,-$C2620+1,0,$C2620))+SUMIF(OFFSET(S2620,-$C2620+1,0,$C2620),"EN",OFFSET(T2620,-$C2620+1,0,$C2620)))*SummonTypeTable!$Q$2</f>
        <v>773.33333333333326</v>
      </c>
      <c r="J2620" t="str">
        <f ca="1">IF(C2620=1,60*SummonTypeTable!$Q$2-OFFSET(I2620,0,-4),
IF(I2620&lt;&gt;OFFSET(I2620,-1,0),OFFSET(I2620,-1,0)-OFFSET(I2620,0,-4),""))</f>
        <v/>
      </c>
      <c r="K2620" t="str">
        <f ca="1">IF(C2620=1,60*SummonTypeTable!$Q$2/OFFSET(I2620,0,-4),
IF(I2620&lt;&gt;OFFSET(I2620,-1,0),OFFSET(I2620,-1,0)/OFFSET(I2620,0,-4),""))</f>
        <v/>
      </c>
      <c r="L2620" t="str">
        <f t="shared" ref="L2620:L2683" ca="1" si="495">IF(ISBLANK(M2620),"",
VLOOKUP(M2620,OFFSET(INDIRECT("$A:$B"),0,MATCH(M$1&amp;"_Verify",INDIRECT("$1:$1"),0)-1),2,0)
)</f>
        <v>cu</v>
      </c>
      <c r="M2620" t="s">
        <v>81</v>
      </c>
      <c r="N2620" t="s">
        <v>153</v>
      </c>
      <c r="O2620">
        <v>12</v>
      </c>
      <c r="P2620" t="str">
        <f t="shared" si="487"/>
        <v/>
      </c>
      <c r="Q2620" t="str">
        <f t="shared" ca="1" si="493"/>
        <v>cu</v>
      </c>
      <c r="R2620" t="s">
        <v>81</v>
      </c>
      <c r="S2620" t="s">
        <v>153</v>
      </c>
      <c r="T2620">
        <v>4</v>
      </c>
      <c r="U2620" t="str">
        <f t="shared" ca="1" si="486"/>
        <v>cu</v>
      </c>
      <c r="V2620" t="str">
        <f t="shared" si="488"/>
        <v>DI</v>
      </c>
      <c r="W2620">
        <f t="shared" si="489"/>
        <v>12</v>
      </c>
      <c r="X2620" t="str">
        <f t="shared" ca="1" si="490"/>
        <v>cu</v>
      </c>
      <c r="Y2620" t="str">
        <f t="shared" si="491"/>
        <v>DI</v>
      </c>
      <c r="Z2620">
        <f t="shared" si="492"/>
        <v>4</v>
      </c>
    </row>
    <row r="2621" spans="1:26">
      <c r="A2621" t="str">
        <f t="shared" si="484"/>
        <v>rt9</v>
      </c>
      <c r="B2621" t="str">
        <f t="shared" si="485"/>
        <v>루틴9</v>
      </c>
      <c r="C2621">
        <v>64</v>
      </c>
      <c r="D2621">
        <v>35</v>
      </c>
      <c r="E2621">
        <f t="shared" ca="1" si="494"/>
        <v>1303</v>
      </c>
      <c r="F2621">
        <f ca="1">(60+SUMIF(OFFSET(N2621,-$C2621+1,0,$C2621),"EN",OFFSET(O2621,-$C2621+1,0,$C2621)))*SummonTypeTable!$Q$2</f>
        <v>773.33333333333326</v>
      </c>
      <c r="G2621" t="str">
        <f ca="1">IF(C2621=1,60*SummonTypeTable!$Q$2-OFFSET(F2621,0,-1),
IF(F2621&lt;&gt;OFFSET(F2621,-1,0),OFFSET(F2621,-1,0)-OFFSET(F2621,0,-1),""))</f>
        <v/>
      </c>
      <c r="H2621" t="str">
        <f ca="1">IF(C2621=1,60*SummonTypeTable!$Q$2/OFFSET(F2621,0,-1),
IF(F2621&lt;&gt;OFFSET(F2621,-1,0),OFFSET(F2621,-1,0)/OFFSET(F2621,0,-1),""))</f>
        <v/>
      </c>
      <c r="I2621">
        <f ca="1">(60+SUMIF(OFFSET(N2621,-$C2621+1,0,$C2621),"EN",OFFSET(O2621,-$C2621+1,0,$C2621))+SUMIF(OFFSET(S2621,-$C2621+1,0,$C2621),"EN",OFFSET(T2621,-$C2621+1,0,$C2621)))*SummonTypeTable!$Q$2</f>
        <v>773.33333333333326</v>
      </c>
      <c r="J2621" t="str">
        <f ca="1">IF(C2621=1,60*SummonTypeTable!$Q$2-OFFSET(I2621,0,-4),
IF(I2621&lt;&gt;OFFSET(I2621,-1,0),OFFSET(I2621,-1,0)-OFFSET(I2621,0,-4),""))</f>
        <v/>
      </c>
      <c r="K2621" t="str">
        <f ca="1">IF(C2621=1,60*SummonTypeTable!$Q$2/OFFSET(I2621,0,-4),
IF(I2621&lt;&gt;OFFSET(I2621,-1,0),OFFSET(I2621,-1,0)/OFFSET(I2621,0,-4),""))</f>
        <v/>
      </c>
      <c r="L2621" t="str">
        <f t="shared" ca="1" si="495"/>
        <v>cu</v>
      </c>
      <c r="M2621" t="s">
        <v>81</v>
      </c>
      <c r="N2621" t="s">
        <v>147</v>
      </c>
      <c r="O2621">
        <v>3350</v>
      </c>
      <c r="P2621" t="str">
        <f t="shared" si="487"/>
        <v/>
      </c>
      <c r="Q2621" t="str">
        <f t="shared" ca="1" si="493"/>
        <v>cu</v>
      </c>
      <c r="R2621" t="s">
        <v>81</v>
      </c>
      <c r="S2621" t="s">
        <v>147</v>
      </c>
      <c r="T2621">
        <v>1675</v>
      </c>
      <c r="U2621" t="str">
        <f t="shared" ca="1" si="486"/>
        <v>cu</v>
      </c>
      <c r="V2621" t="str">
        <f t="shared" si="488"/>
        <v>GO</v>
      </c>
      <c r="W2621">
        <f t="shared" si="489"/>
        <v>3350</v>
      </c>
      <c r="X2621" t="str">
        <f t="shared" ca="1" si="490"/>
        <v>cu</v>
      </c>
      <c r="Y2621" t="str">
        <f t="shared" si="491"/>
        <v>GO</v>
      </c>
      <c r="Z2621">
        <f t="shared" si="492"/>
        <v>1675</v>
      </c>
    </row>
    <row r="2622" spans="1:26">
      <c r="A2622" t="str">
        <f t="shared" si="484"/>
        <v>rt9</v>
      </c>
      <c r="B2622" t="str">
        <f t="shared" si="485"/>
        <v>루틴9</v>
      </c>
      <c r="C2622">
        <v>65</v>
      </c>
      <c r="D2622">
        <v>55</v>
      </c>
      <c r="E2622">
        <f t="shared" ca="1" si="494"/>
        <v>1358</v>
      </c>
      <c r="F2622">
        <f ca="1">(60+SUMIF(OFFSET(N2622,-$C2622+1,0,$C2622),"EN",OFFSET(O2622,-$C2622+1,0,$C2622)))*SummonTypeTable!$Q$2</f>
        <v>773.33333333333326</v>
      </c>
      <c r="G2622" t="str">
        <f ca="1">IF(C2622=1,60*SummonTypeTable!$Q$2-OFFSET(F2622,0,-1),
IF(F2622&lt;&gt;OFFSET(F2622,-1,0),OFFSET(F2622,-1,0)-OFFSET(F2622,0,-1),""))</f>
        <v/>
      </c>
      <c r="H2622" t="str">
        <f ca="1">IF(C2622=1,60*SummonTypeTable!$Q$2/OFFSET(F2622,0,-1),
IF(F2622&lt;&gt;OFFSET(F2622,-1,0),OFFSET(F2622,-1,0)/OFFSET(F2622,0,-1),""))</f>
        <v/>
      </c>
      <c r="I2622">
        <f ca="1">(60+SUMIF(OFFSET(N2622,-$C2622+1,0,$C2622),"EN",OFFSET(O2622,-$C2622+1,0,$C2622))+SUMIF(OFFSET(S2622,-$C2622+1,0,$C2622),"EN",OFFSET(T2622,-$C2622+1,0,$C2622)))*SummonTypeTable!$Q$2</f>
        <v>773.33333333333326</v>
      </c>
      <c r="J2622" t="str">
        <f ca="1">IF(C2622=1,60*SummonTypeTable!$Q$2-OFFSET(I2622,0,-4),
IF(I2622&lt;&gt;OFFSET(I2622,-1,0),OFFSET(I2622,-1,0)-OFFSET(I2622,0,-4),""))</f>
        <v/>
      </c>
      <c r="K2622" t="str">
        <f ca="1">IF(C2622=1,60*SummonTypeTable!$Q$2/OFFSET(I2622,0,-4),
IF(I2622&lt;&gt;OFFSET(I2622,-1,0),OFFSET(I2622,-1,0)/OFFSET(I2622,0,-4),""))</f>
        <v/>
      </c>
      <c r="L2622" t="str">
        <f t="shared" ca="1" si="495"/>
        <v>it</v>
      </c>
      <c r="M2622" t="s">
        <v>139</v>
      </c>
      <c r="N2622" t="s">
        <v>138</v>
      </c>
      <c r="O2622">
        <v>2</v>
      </c>
      <c r="P2622" t="str">
        <f t="shared" si="487"/>
        <v/>
      </c>
      <c r="Q2622" t="str">
        <f t="shared" ca="1" si="493"/>
        <v>cu</v>
      </c>
      <c r="R2622" t="s">
        <v>81</v>
      </c>
      <c r="S2622" t="s">
        <v>147</v>
      </c>
      <c r="T2622">
        <v>1700</v>
      </c>
      <c r="U2622" t="str">
        <f t="shared" ca="1" si="486"/>
        <v>it</v>
      </c>
      <c r="V2622" t="str">
        <f t="shared" si="488"/>
        <v>Cash_sSpellGacha</v>
      </c>
      <c r="W2622">
        <f t="shared" si="489"/>
        <v>2</v>
      </c>
      <c r="X2622" t="str">
        <f t="shared" ca="1" si="490"/>
        <v>cu</v>
      </c>
      <c r="Y2622" t="str">
        <f t="shared" si="491"/>
        <v>GO</v>
      </c>
      <c r="Z2622">
        <f t="shared" si="492"/>
        <v>1700</v>
      </c>
    </row>
    <row r="2623" spans="1:26">
      <c r="A2623" t="str">
        <f t="shared" ref="A2623:A2686" si="496">A2622</f>
        <v>rt9</v>
      </c>
      <c r="B2623" t="str">
        <f t="shared" ref="B2623:B2686" si="497">B2622</f>
        <v>루틴9</v>
      </c>
      <c r="C2623">
        <v>66</v>
      </c>
      <c r="D2623">
        <v>12</v>
      </c>
      <c r="E2623">
        <f t="shared" ca="1" si="494"/>
        <v>1370</v>
      </c>
      <c r="F2623">
        <f ca="1">(60+SUMIF(OFFSET(N2623,-$C2623+1,0,$C2623),"EN",OFFSET(O2623,-$C2623+1,0,$C2623)))*SummonTypeTable!$Q$2</f>
        <v>773.33333333333326</v>
      </c>
      <c r="G2623" t="str">
        <f ca="1">IF(C2623=1,60*SummonTypeTable!$Q$2-OFFSET(F2623,0,-1),
IF(F2623&lt;&gt;OFFSET(F2623,-1,0),OFFSET(F2623,-1,0)-OFFSET(F2623,0,-1),""))</f>
        <v/>
      </c>
      <c r="H2623" t="str">
        <f ca="1">IF(C2623=1,60*SummonTypeTable!$Q$2/OFFSET(F2623,0,-1),
IF(F2623&lt;&gt;OFFSET(F2623,-1,0),OFFSET(F2623,-1,0)/OFFSET(F2623,0,-1),""))</f>
        <v/>
      </c>
      <c r="I2623">
        <f ca="1">(60+SUMIF(OFFSET(N2623,-$C2623+1,0,$C2623),"EN",OFFSET(O2623,-$C2623+1,0,$C2623))+SUMIF(OFFSET(S2623,-$C2623+1,0,$C2623),"EN",OFFSET(T2623,-$C2623+1,0,$C2623)))*SummonTypeTable!$Q$2</f>
        <v>773.33333333333326</v>
      </c>
      <c r="J2623" t="str">
        <f ca="1">IF(C2623=1,60*SummonTypeTable!$Q$2-OFFSET(I2623,0,-4),
IF(I2623&lt;&gt;OFFSET(I2623,-1,0),OFFSET(I2623,-1,0)-OFFSET(I2623,0,-4),""))</f>
        <v/>
      </c>
      <c r="K2623" t="str">
        <f ca="1">IF(C2623=1,60*SummonTypeTable!$Q$2/OFFSET(I2623,0,-4),
IF(I2623&lt;&gt;OFFSET(I2623,-1,0),OFFSET(I2623,-1,0)/OFFSET(I2623,0,-4),""))</f>
        <v/>
      </c>
      <c r="L2623" t="str">
        <f t="shared" ca="1" si="495"/>
        <v>cu</v>
      </c>
      <c r="M2623" t="s">
        <v>81</v>
      </c>
      <c r="N2623" t="s">
        <v>147</v>
      </c>
      <c r="O2623">
        <v>3450</v>
      </c>
      <c r="P2623" t="str">
        <f t="shared" si="487"/>
        <v/>
      </c>
      <c r="Q2623" t="str">
        <f t="shared" ca="1" si="493"/>
        <v>cu</v>
      </c>
      <c r="R2623" t="s">
        <v>81</v>
      </c>
      <c r="S2623" t="s">
        <v>147</v>
      </c>
      <c r="T2623">
        <v>1725</v>
      </c>
      <c r="U2623" t="str">
        <f t="shared" ca="1" si="486"/>
        <v>cu</v>
      </c>
      <c r="V2623" t="str">
        <f t="shared" si="488"/>
        <v>GO</v>
      </c>
      <c r="W2623">
        <f t="shared" si="489"/>
        <v>3450</v>
      </c>
      <c r="X2623" t="str">
        <f t="shared" ca="1" si="490"/>
        <v>cu</v>
      </c>
      <c r="Y2623" t="str">
        <f t="shared" si="491"/>
        <v>GO</v>
      </c>
      <c r="Z2623">
        <f t="shared" si="492"/>
        <v>1725</v>
      </c>
    </row>
    <row r="2624" spans="1:26">
      <c r="A2624" t="str">
        <f t="shared" si="496"/>
        <v>rt9</v>
      </c>
      <c r="B2624" t="str">
        <f t="shared" si="497"/>
        <v>루틴9</v>
      </c>
      <c r="C2624">
        <v>67</v>
      </c>
      <c r="D2624">
        <v>46</v>
      </c>
      <c r="E2624">
        <f t="shared" ca="1" si="494"/>
        <v>1416</v>
      </c>
      <c r="F2624">
        <f ca="1">(60+SUMIF(OFFSET(N2624,-$C2624+1,0,$C2624),"EN",OFFSET(O2624,-$C2624+1,0,$C2624)))*SummonTypeTable!$Q$2</f>
        <v>840</v>
      </c>
      <c r="G2624">
        <f ca="1">IF(C2624=1,60*SummonTypeTable!$Q$2-OFFSET(F2624,0,-1),
IF(F2624&lt;&gt;OFFSET(F2624,-1,0),OFFSET(F2624,-1,0)-OFFSET(F2624,0,-1),""))</f>
        <v>-642.66666666666674</v>
      </c>
      <c r="H2624">
        <f ca="1">IF(C2624=1,60*SummonTypeTable!$Q$2/OFFSET(F2624,0,-1),
IF(F2624&lt;&gt;OFFSET(F2624,-1,0),OFFSET(F2624,-1,0)/OFFSET(F2624,0,-1),""))</f>
        <v>0.54613935969868166</v>
      </c>
      <c r="I2624">
        <f ca="1">(60+SUMIF(OFFSET(N2624,-$C2624+1,0,$C2624),"EN",OFFSET(O2624,-$C2624+1,0,$C2624))+SUMIF(OFFSET(S2624,-$C2624+1,0,$C2624),"EN",OFFSET(T2624,-$C2624+1,0,$C2624)))*SummonTypeTable!$Q$2</f>
        <v>840</v>
      </c>
      <c r="J2624">
        <f ca="1">IF(C2624=1,60*SummonTypeTable!$Q$2-OFFSET(I2624,0,-4),
IF(I2624&lt;&gt;OFFSET(I2624,-1,0),OFFSET(I2624,-1,0)-OFFSET(I2624,0,-4),""))</f>
        <v>-642.66666666666674</v>
      </c>
      <c r="K2624">
        <f ca="1">IF(C2624=1,60*SummonTypeTable!$Q$2/OFFSET(I2624,0,-4),
IF(I2624&lt;&gt;OFFSET(I2624,-1,0),OFFSET(I2624,-1,0)/OFFSET(I2624,0,-4),""))</f>
        <v>0.54613935969868166</v>
      </c>
      <c r="L2624" t="str">
        <f t="shared" ca="1" si="495"/>
        <v>cu</v>
      </c>
      <c r="M2624" t="s">
        <v>81</v>
      </c>
      <c r="N2624" t="s">
        <v>146</v>
      </c>
      <c r="O2624">
        <v>100</v>
      </c>
      <c r="P2624" t="str">
        <f t="shared" si="487"/>
        <v>에너지너무많음</v>
      </c>
      <c r="Q2624" t="str">
        <f t="shared" ca="1" si="493"/>
        <v>cu</v>
      </c>
      <c r="R2624" t="s">
        <v>81</v>
      </c>
      <c r="S2624" t="s">
        <v>147</v>
      </c>
      <c r="T2624">
        <v>1750</v>
      </c>
      <c r="U2624" t="str">
        <f t="shared" ca="1" si="486"/>
        <v>cu</v>
      </c>
      <c r="V2624" t="str">
        <f t="shared" si="488"/>
        <v>EN</v>
      </c>
      <c r="W2624">
        <f t="shared" si="489"/>
        <v>100</v>
      </c>
      <c r="X2624" t="str">
        <f t="shared" ca="1" si="490"/>
        <v>cu</v>
      </c>
      <c r="Y2624" t="str">
        <f t="shared" si="491"/>
        <v>GO</v>
      </c>
      <c r="Z2624">
        <f t="shared" si="492"/>
        <v>1750</v>
      </c>
    </row>
    <row r="2625" spans="1:26">
      <c r="A2625" t="str">
        <f t="shared" si="496"/>
        <v>rt9</v>
      </c>
      <c r="B2625" t="str">
        <f t="shared" si="497"/>
        <v>루틴9</v>
      </c>
      <c r="C2625">
        <v>68</v>
      </c>
      <c r="D2625">
        <v>65</v>
      </c>
      <c r="E2625">
        <f t="shared" ca="1" si="494"/>
        <v>1481</v>
      </c>
      <c r="F2625">
        <f ca="1">(60+SUMIF(OFFSET(N2625,-$C2625+1,0,$C2625),"EN",OFFSET(O2625,-$C2625+1,0,$C2625)))*SummonTypeTable!$Q$2</f>
        <v>840</v>
      </c>
      <c r="G2625" t="str">
        <f ca="1">IF(C2625=1,60*SummonTypeTable!$Q$2-OFFSET(F2625,0,-1),
IF(F2625&lt;&gt;OFFSET(F2625,-1,0),OFFSET(F2625,-1,0)-OFFSET(F2625,0,-1),""))</f>
        <v/>
      </c>
      <c r="H2625" t="str">
        <f ca="1">IF(C2625=1,60*SummonTypeTable!$Q$2/OFFSET(F2625,0,-1),
IF(F2625&lt;&gt;OFFSET(F2625,-1,0),OFFSET(F2625,-1,0)/OFFSET(F2625,0,-1),""))</f>
        <v/>
      </c>
      <c r="I2625">
        <f ca="1">(60+SUMIF(OFFSET(N2625,-$C2625+1,0,$C2625),"EN",OFFSET(O2625,-$C2625+1,0,$C2625))+SUMIF(OFFSET(S2625,-$C2625+1,0,$C2625),"EN",OFFSET(T2625,-$C2625+1,0,$C2625)))*SummonTypeTable!$Q$2</f>
        <v>840</v>
      </c>
      <c r="J2625" t="str">
        <f ca="1">IF(C2625=1,60*SummonTypeTable!$Q$2-OFFSET(I2625,0,-4),
IF(I2625&lt;&gt;OFFSET(I2625,-1,0),OFFSET(I2625,-1,0)-OFFSET(I2625,0,-4),""))</f>
        <v/>
      </c>
      <c r="K2625" t="str">
        <f ca="1">IF(C2625=1,60*SummonTypeTable!$Q$2/OFFSET(I2625,0,-4),
IF(I2625&lt;&gt;OFFSET(I2625,-1,0),OFFSET(I2625,-1,0)/OFFSET(I2625,0,-4),""))</f>
        <v/>
      </c>
      <c r="L2625" t="str">
        <f t="shared" ca="1" si="495"/>
        <v>it</v>
      </c>
      <c r="M2625" t="s">
        <v>139</v>
      </c>
      <c r="N2625" t="s">
        <v>140</v>
      </c>
      <c r="O2625">
        <v>3</v>
      </c>
      <c r="P2625" t="str">
        <f t="shared" si="487"/>
        <v/>
      </c>
      <c r="Q2625" t="str">
        <f t="shared" ca="1" si="493"/>
        <v>cu</v>
      </c>
      <c r="R2625" t="s">
        <v>81</v>
      </c>
      <c r="S2625" t="s">
        <v>147</v>
      </c>
      <c r="T2625">
        <v>1775</v>
      </c>
      <c r="U2625" t="str">
        <f t="shared" ca="1" si="486"/>
        <v>it</v>
      </c>
      <c r="V2625" t="str">
        <f t="shared" si="488"/>
        <v>Cash_sCharacterGacha</v>
      </c>
      <c r="W2625">
        <f t="shared" si="489"/>
        <v>3</v>
      </c>
      <c r="X2625" t="str">
        <f t="shared" ca="1" si="490"/>
        <v>cu</v>
      </c>
      <c r="Y2625" t="str">
        <f t="shared" si="491"/>
        <v>GO</v>
      </c>
      <c r="Z2625">
        <f t="shared" si="492"/>
        <v>1775</v>
      </c>
    </row>
    <row r="2626" spans="1:26">
      <c r="A2626" t="str">
        <f t="shared" si="496"/>
        <v>rt9</v>
      </c>
      <c r="B2626" t="str">
        <f t="shared" si="497"/>
        <v>루틴9</v>
      </c>
      <c r="C2626">
        <v>69</v>
      </c>
      <c r="D2626">
        <v>35</v>
      </c>
      <c r="E2626">
        <f t="shared" ca="1" si="494"/>
        <v>1516</v>
      </c>
      <c r="F2626">
        <f ca="1">(60+SUMIF(OFFSET(N2626,-$C2626+1,0,$C2626),"EN",OFFSET(O2626,-$C2626+1,0,$C2626)))*SummonTypeTable!$Q$2</f>
        <v>840</v>
      </c>
      <c r="G2626" t="str">
        <f ca="1">IF(C2626=1,60*SummonTypeTable!$Q$2-OFFSET(F2626,0,-1),
IF(F2626&lt;&gt;OFFSET(F2626,-1,0),OFFSET(F2626,-1,0)-OFFSET(F2626,0,-1),""))</f>
        <v/>
      </c>
      <c r="H2626" t="str">
        <f ca="1">IF(C2626=1,60*SummonTypeTable!$Q$2/OFFSET(F2626,0,-1),
IF(F2626&lt;&gt;OFFSET(F2626,-1,0),OFFSET(F2626,-1,0)/OFFSET(F2626,0,-1),""))</f>
        <v/>
      </c>
      <c r="I2626">
        <f ca="1">(60+SUMIF(OFFSET(N2626,-$C2626+1,0,$C2626),"EN",OFFSET(O2626,-$C2626+1,0,$C2626))+SUMIF(OFFSET(S2626,-$C2626+1,0,$C2626),"EN",OFFSET(T2626,-$C2626+1,0,$C2626)))*SummonTypeTable!$Q$2</f>
        <v>840</v>
      </c>
      <c r="J2626" t="str">
        <f ca="1">IF(C2626=1,60*SummonTypeTable!$Q$2-OFFSET(I2626,0,-4),
IF(I2626&lt;&gt;OFFSET(I2626,-1,0),OFFSET(I2626,-1,0)-OFFSET(I2626,0,-4),""))</f>
        <v/>
      </c>
      <c r="K2626" t="str">
        <f ca="1">IF(C2626=1,60*SummonTypeTable!$Q$2/OFFSET(I2626,0,-4),
IF(I2626&lt;&gt;OFFSET(I2626,-1,0),OFFSET(I2626,-1,0)/OFFSET(I2626,0,-4),""))</f>
        <v/>
      </c>
      <c r="L2626" t="str">
        <f t="shared" ca="1" si="495"/>
        <v>cu</v>
      </c>
      <c r="M2626" t="s">
        <v>81</v>
      </c>
      <c r="N2626" t="s">
        <v>147</v>
      </c>
      <c r="O2626">
        <v>3600</v>
      </c>
      <c r="P2626" t="str">
        <f t="shared" si="487"/>
        <v/>
      </c>
      <c r="Q2626" t="str">
        <f t="shared" ca="1" si="493"/>
        <v>cu</v>
      </c>
      <c r="R2626" t="s">
        <v>81</v>
      </c>
      <c r="S2626" t="s">
        <v>147</v>
      </c>
      <c r="T2626">
        <v>1800</v>
      </c>
      <c r="U2626" t="str">
        <f t="shared" ref="U2626:U2689" ca="1" si="498">IF(LEN(L2626)=0,"",L2626)</f>
        <v>cu</v>
      </c>
      <c r="V2626" t="str">
        <f t="shared" si="488"/>
        <v>GO</v>
      </c>
      <c r="W2626">
        <f t="shared" si="489"/>
        <v>3600</v>
      </c>
      <c r="X2626" t="str">
        <f t="shared" ca="1" si="490"/>
        <v>cu</v>
      </c>
      <c r="Y2626" t="str">
        <f t="shared" si="491"/>
        <v>GO</v>
      </c>
      <c r="Z2626">
        <f t="shared" si="492"/>
        <v>1800</v>
      </c>
    </row>
    <row r="2627" spans="1:26">
      <c r="A2627" t="str">
        <f t="shared" si="496"/>
        <v>rt9</v>
      </c>
      <c r="B2627" t="str">
        <f t="shared" si="497"/>
        <v>루틴9</v>
      </c>
      <c r="C2627">
        <v>70</v>
      </c>
      <c r="D2627">
        <v>60</v>
      </c>
      <c r="E2627">
        <f t="shared" ca="1" si="494"/>
        <v>1576</v>
      </c>
      <c r="F2627">
        <f ca="1">(60+SUMIF(OFFSET(N2627,-$C2627+1,0,$C2627),"EN",OFFSET(O2627,-$C2627+1,0,$C2627)))*SummonTypeTable!$Q$2</f>
        <v>916.66666666666663</v>
      </c>
      <c r="G2627">
        <f ca="1">IF(C2627=1,60*SummonTypeTable!$Q$2-OFFSET(F2627,0,-1),
IF(F2627&lt;&gt;OFFSET(F2627,-1,0),OFFSET(F2627,-1,0)-OFFSET(F2627,0,-1),""))</f>
        <v>-736</v>
      </c>
      <c r="H2627">
        <f ca="1">IF(C2627=1,60*SummonTypeTable!$Q$2/OFFSET(F2627,0,-1),
IF(F2627&lt;&gt;OFFSET(F2627,-1,0),OFFSET(F2627,-1,0)/OFFSET(F2627,0,-1),""))</f>
        <v>0.53299492385786806</v>
      </c>
      <c r="I2627">
        <f ca="1">(60+SUMIF(OFFSET(N2627,-$C2627+1,0,$C2627),"EN",OFFSET(O2627,-$C2627+1,0,$C2627))+SUMIF(OFFSET(S2627,-$C2627+1,0,$C2627),"EN",OFFSET(T2627,-$C2627+1,0,$C2627)))*SummonTypeTable!$Q$2</f>
        <v>916.66666666666663</v>
      </c>
      <c r="J2627">
        <f ca="1">IF(C2627=1,60*SummonTypeTable!$Q$2-OFFSET(I2627,0,-4),
IF(I2627&lt;&gt;OFFSET(I2627,-1,0),OFFSET(I2627,-1,0)-OFFSET(I2627,0,-4),""))</f>
        <v>-736</v>
      </c>
      <c r="K2627">
        <f ca="1">IF(C2627=1,60*SummonTypeTable!$Q$2/OFFSET(I2627,0,-4),
IF(I2627&lt;&gt;OFFSET(I2627,-1,0),OFFSET(I2627,-1,0)/OFFSET(I2627,0,-4),""))</f>
        <v>0.53299492385786806</v>
      </c>
      <c r="L2627" t="str">
        <f t="shared" ca="1" si="495"/>
        <v>cu</v>
      </c>
      <c r="M2627" t="s">
        <v>81</v>
      </c>
      <c r="N2627" t="s">
        <v>146</v>
      </c>
      <c r="O2627">
        <v>115</v>
      </c>
      <c r="P2627" t="str">
        <f t="shared" si="487"/>
        <v>에너지너무많음</v>
      </c>
      <c r="Q2627" t="str">
        <f t="shared" ca="1" si="493"/>
        <v>cu</v>
      </c>
      <c r="R2627" t="s">
        <v>81</v>
      </c>
      <c r="S2627" t="s">
        <v>147</v>
      </c>
      <c r="T2627">
        <v>1825</v>
      </c>
      <c r="U2627" t="str">
        <f t="shared" ca="1" si="498"/>
        <v>cu</v>
      </c>
      <c r="V2627" t="str">
        <f t="shared" si="488"/>
        <v>EN</v>
      </c>
      <c r="W2627">
        <f t="shared" si="489"/>
        <v>115</v>
      </c>
      <c r="X2627" t="str">
        <f t="shared" ca="1" si="490"/>
        <v>cu</v>
      </c>
      <c r="Y2627" t="str">
        <f t="shared" si="491"/>
        <v>GO</v>
      </c>
      <c r="Z2627">
        <f t="shared" si="492"/>
        <v>1825</v>
      </c>
    </row>
    <row r="2628" spans="1:26">
      <c r="A2628" t="str">
        <f t="shared" si="496"/>
        <v>rt9</v>
      </c>
      <c r="B2628" t="str">
        <f t="shared" si="497"/>
        <v>루틴9</v>
      </c>
      <c r="C2628">
        <v>71</v>
      </c>
      <c r="D2628">
        <v>72</v>
      </c>
      <c r="E2628">
        <f t="shared" ca="1" si="494"/>
        <v>1648</v>
      </c>
      <c r="F2628">
        <f ca="1">(60+SUMIF(OFFSET(N2628,-$C2628+1,0,$C2628),"EN",OFFSET(O2628,-$C2628+1,0,$C2628)))*SummonTypeTable!$Q$2</f>
        <v>916.66666666666663</v>
      </c>
      <c r="G2628" t="str">
        <f ca="1">IF(C2628=1,60*SummonTypeTable!$Q$2-OFFSET(F2628,0,-1),
IF(F2628&lt;&gt;OFFSET(F2628,-1,0),OFFSET(F2628,-1,0)-OFFSET(F2628,0,-1),""))</f>
        <v/>
      </c>
      <c r="H2628" t="str">
        <f ca="1">IF(C2628=1,60*SummonTypeTable!$Q$2/OFFSET(F2628,0,-1),
IF(F2628&lt;&gt;OFFSET(F2628,-1,0),OFFSET(F2628,-1,0)/OFFSET(F2628,0,-1),""))</f>
        <v/>
      </c>
      <c r="I2628">
        <f ca="1">(60+SUMIF(OFFSET(N2628,-$C2628+1,0,$C2628),"EN",OFFSET(O2628,-$C2628+1,0,$C2628))+SUMIF(OFFSET(S2628,-$C2628+1,0,$C2628),"EN",OFFSET(T2628,-$C2628+1,0,$C2628)))*SummonTypeTable!$Q$2</f>
        <v>916.66666666666663</v>
      </c>
      <c r="J2628" t="str">
        <f ca="1">IF(C2628=1,60*SummonTypeTable!$Q$2-OFFSET(I2628,0,-4),
IF(I2628&lt;&gt;OFFSET(I2628,-1,0),OFFSET(I2628,-1,0)-OFFSET(I2628,0,-4),""))</f>
        <v/>
      </c>
      <c r="K2628" t="str">
        <f ca="1">IF(C2628=1,60*SummonTypeTable!$Q$2/OFFSET(I2628,0,-4),
IF(I2628&lt;&gt;OFFSET(I2628,-1,0),OFFSET(I2628,-1,0)/OFFSET(I2628,0,-4),""))</f>
        <v/>
      </c>
      <c r="L2628" t="str">
        <f t="shared" ca="1" si="495"/>
        <v>it</v>
      </c>
      <c r="M2628" t="s">
        <v>139</v>
      </c>
      <c r="N2628" t="s">
        <v>158</v>
      </c>
      <c r="O2628">
        <v>1</v>
      </c>
      <c r="P2628" t="str">
        <f t="shared" si="487"/>
        <v/>
      </c>
      <c r="Q2628" t="str">
        <f t="shared" ca="1" si="493"/>
        <v>cu</v>
      </c>
      <c r="R2628" t="s">
        <v>81</v>
      </c>
      <c r="S2628" t="s">
        <v>147</v>
      </c>
      <c r="T2628">
        <v>1850</v>
      </c>
      <c r="U2628" t="str">
        <f t="shared" ca="1" si="498"/>
        <v>it</v>
      </c>
      <c r="V2628" t="str">
        <f t="shared" si="488"/>
        <v>Cash_sEquipGacha</v>
      </c>
      <c r="W2628">
        <f t="shared" si="489"/>
        <v>1</v>
      </c>
      <c r="X2628" t="str">
        <f t="shared" ca="1" si="490"/>
        <v>cu</v>
      </c>
      <c r="Y2628" t="str">
        <f t="shared" si="491"/>
        <v>GO</v>
      </c>
      <c r="Z2628">
        <f t="shared" si="492"/>
        <v>1850</v>
      </c>
    </row>
    <row r="2629" spans="1:26">
      <c r="A2629" t="str">
        <f t="shared" si="496"/>
        <v>rt9</v>
      </c>
      <c r="B2629" t="str">
        <f t="shared" si="497"/>
        <v>루틴9</v>
      </c>
      <c r="C2629">
        <v>72</v>
      </c>
      <c r="D2629">
        <v>88</v>
      </c>
      <c r="E2629">
        <f t="shared" ca="1" si="494"/>
        <v>1736</v>
      </c>
      <c r="F2629">
        <f ca="1">(60+SUMIF(OFFSET(N2629,-$C2629+1,0,$C2629),"EN",OFFSET(O2629,-$C2629+1,0,$C2629)))*SummonTypeTable!$Q$2</f>
        <v>916.66666666666663</v>
      </c>
      <c r="G2629" t="str">
        <f ca="1">IF(C2629=1,60*SummonTypeTable!$Q$2-OFFSET(F2629,0,-1),
IF(F2629&lt;&gt;OFFSET(F2629,-1,0),OFFSET(F2629,-1,0)-OFFSET(F2629,0,-1),""))</f>
        <v/>
      </c>
      <c r="H2629" t="str">
        <f ca="1">IF(C2629=1,60*SummonTypeTable!$Q$2/OFFSET(F2629,0,-1),
IF(F2629&lt;&gt;OFFSET(F2629,-1,0),OFFSET(F2629,-1,0)/OFFSET(F2629,0,-1),""))</f>
        <v/>
      </c>
      <c r="I2629">
        <f ca="1">(60+SUMIF(OFFSET(N2629,-$C2629+1,0,$C2629),"EN",OFFSET(O2629,-$C2629+1,0,$C2629))+SUMIF(OFFSET(S2629,-$C2629+1,0,$C2629),"EN",OFFSET(T2629,-$C2629+1,0,$C2629)))*SummonTypeTable!$Q$2</f>
        <v>916.66666666666663</v>
      </c>
      <c r="J2629" t="str">
        <f ca="1">IF(C2629=1,60*SummonTypeTable!$Q$2-OFFSET(I2629,0,-4),
IF(I2629&lt;&gt;OFFSET(I2629,-1,0),OFFSET(I2629,-1,0)-OFFSET(I2629,0,-4),""))</f>
        <v/>
      </c>
      <c r="K2629" t="str">
        <f ca="1">IF(C2629=1,60*SummonTypeTable!$Q$2/OFFSET(I2629,0,-4),
IF(I2629&lt;&gt;OFFSET(I2629,-1,0),OFFSET(I2629,-1,0)/OFFSET(I2629,0,-4),""))</f>
        <v/>
      </c>
      <c r="L2629" t="str">
        <f t="shared" ca="1" si="495"/>
        <v>cu</v>
      </c>
      <c r="M2629" t="s">
        <v>81</v>
      </c>
      <c r="N2629" t="s">
        <v>147</v>
      </c>
      <c r="O2629">
        <v>3750</v>
      </c>
      <c r="P2629" t="str">
        <f t="shared" si="487"/>
        <v/>
      </c>
      <c r="Q2629" t="str">
        <f t="shared" ca="1" si="493"/>
        <v>cu</v>
      </c>
      <c r="R2629" t="s">
        <v>81</v>
      </c>
      <c r="S2629" t="s">
        <v>147</v>
      </c>
      <c r="T2629">
        <v>1875</v>
      </c>
      <c r="U2629" t="str">
        <f t="shared" ca="1" si="498"/>
        <v>cu</v>
      </c>
      <c r="V2629" t="str">
        <f t="shared" si="488"/>
        <v>GO</v>
      </c>
      <c r="W2629">
        <f t="shared" si="489"/>
        <v>3750</v>
      </c>
      <c r="X2629" t="str">
        <f t="shared" ca="1" si="490"/>
        <v>cu</v>
      </c>
      <c r="Y2629" t="str">
        <f t="shared" si="491"/>
        <v>GO</v>
      </c>
      <c r="Z2629">
        <f t="shared" si="492"/>
        <v>1875</v>
      </c>
    </row>
    <row r="2630" spans="1:26">
      <c r="A2630" t="str">
        <f t="shared" si="496"/>
        <v>rt9</v>
      </c>
      <c r="B2630" t="str">
        <f t="shared" si="497"/>
        <v>루틴9</v>
      </c>
      <c r="C2630">
        <v>73</v>
      </c>
      <c r="D2630">
        <v>12</v>
      </c>
      <c r="E2630">
        <f t="shared" ca="1" si="494"/>
        <v>1748</v>
      </c>
      <c r="F2630">
        <f ca="1">(60+SUMIF(OFFSET(N2630,-$C2630+1,0,$C2630),"EN",OFFSET(O2630,-$C2630+1,0,$C2630)))*SummonTypeTable!$Q$2</f>
        <v>1003.3333333333333</v>
      </c>
      <c r="G2630">
        <f ca="1">IF(C2630=1,60*SummonTypeTable!$Q$2-OFFSET(F2630,0,-1),
IF(F2630&lt;&gt;OFFSET(F2630,-1,0),OFFSET(F2630,-1,0)-OFFSET(F2630,0,-1),""))</f>
        <v>-831.33333333333337</v>
      </c>
      <c r="H2630">
        <f ca="1">IF(C2630=1,60*SummonTypeTable!$Q$2/OFFSET(F2630,0,-1),
IF(F2630&lt;&gt;OFFSET(F2630,-1,0),OFFSET(F2630,-1,0)/OFFSET(F2630,0,-1),""))</f>
        <v>0.52440884820747524</v>
      </c>
      <c r="I2630">
        <f ca="1">(60+SUMIF(OFFSET(N2630,-$C2630+1,0,$C2630),"EN",OFFSET(O2630,-$C2630+1,0,$C2630))+SUMIF(OFFSET(S2630,-$C2630+1,0,$C2630),"EN",OFFSET(T2630,-$C2630+1,0,$C2630)))*SummonTypeTable!$Q$2</f>
        <v>1003.3333333333333</v>
      </c>
      <c r="J2630">
        <f ca="1">IF(C2630=1,60*SummonTypeTable!$Q$2-OFFSET(I2630,0,-4),
IF(I2630&lt;&gt;OFFSET(I2630,-1,0),OFFSET(I2630,-1,0)-OFFSET(I2630,0,-4),""))</f>
        <v>-831.33333333333337</v>
      </c>
      <c r="K2630">
        <f ca="1">IF(C2630=1,60*SummonTypeTable!$Q$2/OFFSET(I2630,0,-4),
IF(I2630&lt;&gt;OFFSET(I2630,-1,0),OFFSET(I2630,-1,0)/OFFSET(I2630,0,-4),""))</f>
        <v>0.52440884820747524</v>
      </c>
      <c r="L2630" t="str">
        <f t="shared" ca="1" si="495"/>
        <v>cu</v>
      </c>
      <c r="M2630" t="s">
        <v>81</v>
      </c>
      <c r="N2630" t="s">
        <v>146</v>
      </c>
      <c r="O2630">
        <v>130</v>
      </c>
      <c r="P2630" t="str">
        <f t="shared" si="487"/>
        <v>에너지너무많음</v>
      </c>
      <c r="Q2630" t="str">
        <f t="shared" ca="1" si="493"/>
        <v>cu</v>
      </c>
      <c r="R2630" t="s">
        <v>81</v>
      </c>
      <c r="S2630" t="s">
        <v>147</v>
      </c>
      <c r="T2630">
        <v>1900</v>
      </c>
      <c r="U2630" t="str">
        <f t="shared" ca="1" si="498"/>
        <v>cu</v>
      </c>
      <c r="V2630" t="str">
        <f t="shared" si="488"/>
        <v>EN</v>
      </c>
      <c r="W2630">
        <f t="shared" si="489"/>
        <v>130</v>
      </c>
      <c r="X2630" t="str">
        <f t="shared" ca="1" si="490"/>
        <v>cu</v>
      </c>
      <c r="Y2630" t="str">
        <f t="shared" si="491"/>
        <v>GO</v>
      </c>
      <c r="Z2630">
        <f t="shared" si="492"/>
        <v>1900</v>
      </c>
    </row>
    <row r="2631" spans="1:26">
      <c r="A2631" t="str">
        <f t="shared" si="496"/>
        <v>rt9</v>
      </c>
      <c r="B2631" t="str">
        <f t="shared" si="497"/>
        <v>루틴9</v>
      </c>
      <c r="C2631">
        <v>74</v>
      </c>
      <c r="D2631">
        <v>32</v>
      </c>
      <c r="E2631">
        <f t="shared" ca="1" si="494"/>
        <v>1780</v>
      </c>
      <c r="F2631">
        <f ca="1">(60+SUMIF(OFFSET(N2631,-$C2631+1,0,$C2631),"EN",OFFSET(O2631,-$C2631+1,0,$C2631)))*SummonTypeTable!$Q$2</f>
        <v>1003.3333333333333</v>
      </c>
      <c r="G2631" t="str">
        <f ca="1">IF(C2631=1,60*SummonTypeTable!$Q$2-OFFSET(F2631,0,-1),
IF(F2631&lt;&gt;OFFSET(F2631,-1,0),OFFSET(F2631,-1,0)-OFFSET(F2631,0,-1),""))</f>
        <v/>
      </c>
      <c r="H2631" t="str">
        <f ca="1">IF(C2631=1,60*SummonTypeTable!$Q$2/OFFSET(F2631,0,-1),
IF(F2631&lt;&gt;OFFSET(F2631,-1,0),OFFSET(F2631,-1,0)/OFFSET(F2631,0,-1),""))</f>
        <v/>
      </c>
      <c r="I2631">
        <f ca="1">(60+SUMIF(OFFSET(N2631,-$C2631+1,0,$C2631),"EN",OFFSET(O2631,-$C2631+1,0,$C2631))+SUMIF(OFFSET(S2631,-$C2631+1,0,$C2631),"EN",OFFSET(T2631,-$C2631+1,0,$C2631)))*SummonTypeTable!$Q$2</f>
        <v>1003.3333333333333</v>
      </c>
      <c r="J2631" t="str">
        <f ca="1">IF(C2631=1,60*SummonTypeTable!$Q$2-OFFSET(I2631,0,-4),
IF(I2631&lt;&gt;OFFSET(I2631,-1,0),OFFSET(I2631,-1,0)-OFFSET(I2631,0,-4),""))</f>
        <v/>
      </c>
      <c r="K2631" t="str">
        <f ca="1">IF(C2631=1,60*SummonTypeTable!$Q$2/OFFSET(I2631,0,-4),
IF(I2631&lt;&gt;OFFSET(I2631,-1,0),OFFSET(I2631,-1,0)/OFFSET(I2631,0,-4),""))</f>
        <v/>
      </c>
      <c r="L2631" t="str">
        <f t="shared" ca="1" si="495"/>
        <v>it</v>
      </c>
      <c r="M2631" t="s">
        <v>139</v>
      </c>
      <c r="N2631" t="s">
        <v>140</v>
      </c>
      <c r="O2631">
        <v>1</v>
      </c>
      <c r="P2631" t="str">
        <f t="shared" si="487"/>
        <v/>
      </c>
      <c r="Q2631" t="str">
        <f t="shared" ca="1" si="493"/>
        <v>cu</v>
      </c>
      <c r="R2631" t="s">
        <v>81</v>
      </c>
      <c r="S2631" t="s">
        <v>147</v>
      </c>
      <c r="T2631">
        <v>1925</v>
      </c>
      <c r="U2631" t="str">
        <f t="shared" ca="1" si="498"/>
        <v>it</v>
      </c>
      <c r="V2631" t="str">
        <f t="shared" si="488"/>
        <v>Cash_sCharacterGacha</v>
      </c>
      <c r="W2631">
        <f t="shared" si="489"/>
        <v>1</v>
      </c>
      <c r="X2631" t="str">
        <f t="shared" ca="1" si="490"/>
        <v>cu</v>
      </c>
      <c r="Y2631" t="str">
        <f t="shared" si="491"/>
        <v>GO</v>
      </c>
      <c r="Z2631">
        <f t="shared" si="492"/>
        <v>1925</v>
      </c>
    </row>
    <row r="2632" spans="1:26">
      <c r="A2632" t="str">
        <f t="shared" si="496"/>
        <v>rt9</v>
      </c>
      <c r="B2632" t="str">
        <f t="shared" si="497"/>
        <v>루틴9</v>
      </c>
      <c r="C2632">
        <v>75</v>
      </c>
      <c r="D2632">
        <v>40</v>
      </c>
      <c r="E2632">
        <f t="shared" ca="1" si="494"/>
        <v>1820</v>
      </c>
      <c r="F2632">
        <f ca="1">(60+SUMIF(OFFSET(N2632,-$C2632+1,0,$C2632),"EN",OFFSET(O2632,-$C2632+1,0,$C2632)))*SummonTypeTable!$Q$2</f>
        <v>1003.3333333333333</v>
      </c>
      <c r="G2632" t="str">
        <f ca="1">IF(C2632=1,60*SummonTypeTable!$Q$2-OFFSET(F2632,0,-1),
IF(F2632&lt;&gt;OFFSET(F2632,-1,0),OFFSET(F2632,-1,0)-OFFSET(F2632,0,-1),""))</f>
        <v/>
      </c>
      <c r="H2632" t="str">
        <f ca="1">IF(C2632=1,60*SummonTypeTable!$Q$2/OFFSET(F2632,0,-1),
IF(F2632&lt;&gt;OFFSET(F2632,-1,0),OFFSET(F2632,-1,0)/OFFSET(F2632,0,-1),""))</f>
        <v/>
      </c>
      <c r="I2632">
        <f ca="1">(60+SUMIF(OFFSET(N2632,-$C2632+1,0,$C2632),"EN",OFFSET(O2632,-$C2632+1,0,$C2632))+SUMIF(OFFSET(S2632,-$C2632+1,0,$C2632),"EN",OFFSET(T2632,-$C2632+1,0,$C2632)))*SummonTypeTable!$Q$2</f>
        <v>1003.3333333333333</v>
      </c>
      <c r="J2632" t="str">
        <f ca="1">IF(C2632=1,60*SummonTypeTable!$Q$2-OFFSET(I2632,0,-4),
IF(I2632&lt;&gt;OFFSET(I2632,-1,0),OFFSET(I2632,-1,0)-OFFSET(I2632,0,-4),""))</f>
        <v/>
      </c>
      <c r="K2632" t="str">
        <f ca="1">IF(C2632=1,60*SummonTypeTable!$Q$2/OFFSET(I2632,0,-4),
IF(I2632&lt;&gt;OFFSET(I2632,-1,0),OFFSET(I2632,-1,0)/OFFSET(I2632,0,-4),""))</f>
        <v/>
      </c>
      <c r="L2632" t="str">
        <f t="shared" ca="1" si="495"/>
        <v>cu</v>
      </c>
      <c r="M2632" t="s">
        <v>81</v>
      </c>
      <c r="N2632" t="s">
        <v>147</v>
      </c>
      <c r="O2632">
        <v>3900</v>
      </c>
      <c r="P2632" t="str">
        <f t="shared" si="487"/>
        <v/>
      </c>
      <c r="Q2632" t="str">
        <f t="shared" ca="1" si="493"/>
        <v>cu</v>
      </c>
      <c r="R2632" t="s">
        <v>81</v>
      </c>
      <c r="S2632" t="s">
        <v>147</v>
      </c>
      <c r="T2632">
        <v>1950</v>
      </c>
      <c r="U2632" t="str">
        <f t="shared" ca="1" si="498"/>
        <v>cu</v>
      </c>
      <c r="V2632" t="str">
        <f t="shared" si="488"/>
        <v>GO</v>
      </c>
      <c r="W2632">
        <f t="shared" si="489"/>
        <v>3900</v>
      </c>
      <c r="X2632" t="str">
        <f t="shared" ca="1" si="490"/>
        <v>cu</v>
      </c>
      <c r="Y2632" t="str">
        <f t="shared" si="491"/>
        <v>GO</v>
      </c>
      <c r="Z2632">
        <f t="shared" si="492"/>
        <v>1950</v>
      </c>
    </row>
    <row r="2633" spans="1:26">
      <c r="A2633" t="str">
        <f t="shared" si="496"/>
        <v>rt9</v>
      </c>
      <c r="B2633" t="str">
        <f t="shared" si="497"/>
        <v>루틴9</v>
      </c>
      <c r="C2633">
        <v>76</v>
      </c>
      <c r="D2633">
        <v>52</v>
      </c>
      <c r="E2633">
        <f t="shared" ca="1" si="494"/>
        <v>1872</v>
      </c>
      <c r="F2633">
        <f ca="1">(60+SUMIF(OFFSET(N2633,-$C2633+1,0,$C2633),"EN",OFFSET(O2633,-$C2633+1,0,$C2633)))*SummonTypeTable!$Q$2</f>
        <v>1003.3333333333333</v>
      </c>
      <c r="G2633" t="str">
        <f ca="1">IF(C2633=1,60*SummonTypeTable!$Q$2-OFFSET(F2633,0,-1),
IF(F2633&lt;&gt;OFFSET(F2633,-1,0),OFFSET(F2633,-1,0)-OFFSET(F2633,0,-1),""))</f>
        <v/>
      </c>
      <c r="H2633" t="str">
        <f ca="1">IF(C2633=1,60*SummonTypeTable!$Q$2/OFFSET(F2633,0,-1),
IF(F2633&lt;&gt;OFFSET(F2633,-1,0),OFFSET(F2633,-1,0)/OFFSET(F2633,0,-1),""))</f>
        <v/>
      </c>
      <c r="I2633">
        <f ca="1">(60+SUMIF(OFFSET(N2633,-$C2633+1,0,$C2633),"EN",OFFSET(O2633,-$C2633+1,0,$C2633))+SUMIF(OFFSET(S2633,-$C2633+1,0,$C2633),"EN",OFFSET(T2633,-$C2633+1,0,$C2633)))*SummonTypeTable!$Q$2</f>
        <v>1003.3333333333333</v>
      </c>
      <c r="J2633" t="str">
        <f ca="1">IF(C2633=1,60*SummonTypeTable!$Q$2-OFFSET(I2633,0,-4),
IF(I2633&lt;&gt;OFFSET(I2633,-1,0),OFFSET(I2633,-1,0)-OFFSET(I2633,0,-4),""))</f>
        <v/>
      </c>
      <c r="K2633" t="str">
        <f ca="1">IF(C2633=1,60*SummonTypeTable!$Q$2/OFFSET(I2633,0,-4),
IF(I2633&lt;&gt;OFFSET(I2633,-1,0),OFFSET(I2633,-1,0)/OFFSET(I2633,0,-4),""))</f>
        <v/>
      </c>
      <c r="L2633" t="str">
        <f t="shared" ca="1" si="495"/>
        <v>it</v>
      </c>
      <c r="M2633" t="s">
        <v>139</v>
      </c>
      <c r="N2633" t="s">
        <v>138</v>
      </c>
      <c r="O2633">
        <v>1</v>
      </c>
      <c r="P2633" t="str">
        <f t="shared" si="487"/>
        <v/>
      </c>
      <c r="Q2633" t="str">
        <f t="shared" ca="1" si="493"/>
        <v>cu</v>
      </c>
      <c r="R2633" t="s">
        <v>81</v>
      </c>
      <c r="S2633" t="s">
        <v>147</v>
      </c>
      <c r="T2633">
        <v>1975</v>
      </c>
      <c r="U2633" t="str">
        <f t="shared" ca="1" si="498"/>
        <v>it</v>
      </c>
      <c r="V2633" t="str">
        <f t="shared" si="488"/>
        <v>Cash_sSpellGacha</v>
      </c>
      <c r="W2633">
        <f t="shared" si="489"/>
        <v>1</v>
      </c>
      <c r="X2633" t="str">
        <f t="shared" ca="1" si="490"/>
        <v>cu</v>
      </c>
      <c r="Y2633" t="str">
        <f t="shared" si="491"/>
        <v>GO</v>
      </c>
      <c r="Z2633">
        <f t="shared" si="492"/>
        <v>1975</v>
      </c>
    </row>
    <row r="2634" spans="1:26">
      <c r="A2634" t="str">
        <f t="shared" si="496"/>
        <v>rt9</v>
      </c>
      <c r="B2634" t="str">
        <f t="shared" si="497"/>
        <v>루틴9</v>
      </c>
      <c r="C2634">
        <v>77</v>
      </c>
      <c r="D2634">
        <v>12</v>
      </c>
      <c r="E2634">
        <f t="shared" ca="1" si="494"/>
        <v>1884</v>
      </c>
      <c r="F2634">
        <f ca="1">(60+SUMIF(OFFSET(N2634,-$C2634+1,0,$C2634),"EN",OFFSET(O2634,-$C2634+1,0,$C2634)))*SummonTypeTable!$Q$2</f>
        <v>1003.3333333333333</v>
      </c>
      <c r="G2634" t="str">
        <f ca="1">IF(C2634=1,60*SummonTypeTable!$Q$2-OFFSET(F2634,0,-1),
IF(F2634&lt;&gt;OFFSET(F2634,-1,0),OFFSET(F2634,-1,0)-OFFSET(F2634,0,-1),""))</f>
        <v/>
      </c>
      <c r="H2634" t="str">
        <f ca="1">IF(C2634=1,60*SummonTypeTable!$Q$2/OFFSET(F2634,0,-1),
IF(F2634&lt;&gt;OFFSET(F2634,-1,0),OFFSET(F2634,-1,0)/OFFSET(F2634,0,-1),""))</f>
        <v/>
      </c>
      <c r="I2634">
        <f ca="1">(60+SUMIF(OFFSET(N2634,-$C2634+1,0,$C2634),"EN",OFFSET(O2634,-$C2634+1,0,$C2634))+SUMIF(OFFSET(S2634,-$C2634+1,0,$C2634),"EN",OFFSET(T2634,-$C2634+1,0,$C2634)))*SummonTypeTable!$Q$2</f>
        <v>1003.3333333333333</v>
      </c>
      <c r="J2634" t="str">
        <f ca="1">IF(C2634=1,60*SummonTypeTable!$Q$2-OFFSET(I2634,0,-4),
IF(I2634&lt;&gt;OFFSET(I2634,-1,0),OFFSET(I2634,-1,0)-OFFSET(I2634,0,-4),""))</f>
        <v/>
      </c>
      <c r="K2634" t="str">
        <f ca="1">IF(C2634=1,60*SummonTypeTable!$Q$2/OFFSET(I2634,0,-4),
IF(I2634&lt;&gt;OFFSET(I2634,-1,0),OFFSET(I2634,-1,0)/OFFSET(I2634,0,-4),""))</f>
        <v/>
      </c>
      <c r="L2634" t="str">
        <f t="shared" ca="1" si="495"/>
        <v>cu</v>
      </c>
      <c r="M2634" t="s">
        <v>81</v>
      </c>
      <c r="N2634" t="s">
        <v>147</v>
      </c>
      <c r="O2634">
        <v>4000</v>
      </c>
      <c r="P2634" t="str">
        <f t="shared" si="487"/>
        <v/>
      </c>
      <c r="Q2634" t="str">
        <f t="shared" ca="1" si="493"/>
        <v>cu</v>
      </c>
      <c r="R2634" t="s">
        <v>81</v>
      </c>
      <c r="S2634" t="s">
        <v>147</v>
      </c>
      <c r="T2634">
        <v>2000</v>
      </c>
      <c r="U2634" t="str">
        <f t="shared" ca="1" si="498"/>
        <v>cu</v>
      </c>
      <c r="V2634" t="str">
        <f t="shared" si="488"/>
        <v>GO</v>
      </c>
      <c r="W2634">
        <f t="shared" si="489"/>
        <v>4000</v>
      </c>
      <c r="X2634" t="str">
        <f t="shared" ca="1" si="490"/>
        <v>cu</v>
      </c>
      <c r="Y2634" t="str">
        <f t="shared" si="491"/>
        <v>GO</v>
      </c>
      <c r="Z2634">
        <f t="shared" si="492"/>
        <v>2000</v>
      </c>
    </row>
    <row r="2635" spans="1:26">
      <c r="A2635" t="str">
        <f t="shared" si="496"/>
        <v>rt9</v>
      </c>
      <c r="B2635" t="str">
        <f t="shared" si="497"/>
        <v>루틴9</v>
      </c>
      <c r="C2635">
        <v>78</v>
      </c>
      <c r="D2635">
        <v>48</v>
      </c>
      <c r="E2635">
        <f t="shared" ca="1" si="494"/>
        <v>1932</v>
      </c>
      <c r="F2635">
        <f ca="1">(60+SUMIF(OFFSET(N2635,-$C2635+1,0,$C2635),"EN",OFFSET(O2635,-$C2635+1,0,$C2635)))*SummonTypeTable!$Q$2</f>
        <v>1100</v>
      </c>
      <c r="G2635">
        <f ca="1">IF(C2635=1,60*SummonTypeTable!$Q$2-OFFSET(F2635,0,-1),
IF(F2635&lt;&gt;OFFSET(F2635,-1,0),OFFSET(F2635,-1,0)-OFFSET(F2635,0,-1),""))</f>
        <v>-928.66666666666674</v>
      </c>
      <c r="H2635">
        <f ca="1">IF(C2635=1,60*SummonTypeTable!$Q$2/OFFSET(F2635,0,-1),
IF(F2635&lt;&gt;OFFSET(F2635,-1,0),OFFSET(F2635,-1,0)/OFFSET(F2635,0,-1),""))</f>
        <v>0.51932367149758452</v>
      </c>
      <c r="I2635">
        <f ca="1">(60+SUMIF(OFFSET(N2635,-$C2635+1,0,$C2635),"EN",OFFSET(O2635,-$C2635+1,0,$C2635))+SUMIF(OFFSET(S2635,-$C2635+1,0,$C2635),"EN",OFFSET(T2635,-$C2635+1,0,$C2635)))*SummonTypeTable!$Q$2</f>
        <v>1100</v>
      </c>
      <c r="J2635">
        <f ca="1">IF(C2635=1,60*SummonTypeTable!$Q$2-OFFSET(I2635,0,-4),
IF(I2635&lt;&gt;OFFSET(I2635,-1,0),OFFSET(I2635,-1,0)-OFFSET(I2635,0,-4),""))</f>
        <v>-928.66666666666674</v>
      </c>
      <c r="K2635">
        <f ca="1">IF(C2635=1,60*SummonTypeTable!$Q$2/OFFSET(I2635,0,-4),
IF(I2635&lt;&gt;OFFSET(I2635,-1,0),OFFSET(I2635,-1,0)/OFFSET(I2635,0,-4),""))</f>
        <v>0.51932367149758452</v>
      </c>
      <c r="L2635" t="str">
        <f t="shared" ca="1" si="495"/>
        <v>cu</v>
      </c>
      <c r="M2635" t="s">
        <v>81</v>
      </c>
      <c r="N2635" t="s">
        <v>146</v>
      </c>
      <c r="O2635">
        <v>145</v>
      </c>
      <c r="P2635" t="str">
        <f t="shared" si="487"/>
        <v>에너지너무많음</v>
      </c>
      <c r="Q2635" t="str">
        <f t="shared" ca="1" si="493"/>
        <v>cu</v>
      </c>
      <c r="R2635" t="s">
        <v>81</v>
      </c>
      <c r="S2635" t="s">
        <v>147</v>
      </c>
      <c r="T2635">
        <v>2025</v>
      </c>
      <c r="U2635" t="str">
        <f t="shared" ca="1" si="498"/>
        <v>cu</v>
      </c>
      <c r="V2635" t="str">
        <f t="shared" si="488"/>
        <v>EN</v>
      </c>
      <c r="W2635">
        <f t="shared" si="489"/>
        <v>145</v>
      </c>
      <c r="X2635" t="str">
        <f t="shared" ca="1" si="490"/>
        <v>cu</v>
      </c>
      <c r="Y2635" t="str">
        <f t="shared" si="491"/>
        <v>GO</v>
      </c>
      <c r="Z2635">
        <f t="shared" si="492"/>
        <v>2025</v>
      </c>
    </row>
    <row r="2636" spans="1:26">
      <c r="A2636" t="str">
        <f t="shared" si="496"/>
        <v>rt9</v>
      </c>
      <c r="B2636" t="str">
        <f t="shared" si="497"/>
        <v>루틴9</v>
      </c>
      <c r="C2636">
        <v>79</v>
      </c>
      <c r="D2636">
        <v>45</v>
      </c>
      <c r="E2636">
        <f t="shared" ca="1" si="494"/>
        <v>1977</v>
      </c>
      <c r="F2636">
        <f ca="1">(60+SUMIF(OFFSET(N2636,-$C2636+1,0,$C2636),"EN",OFFSET(O2636,-$C2636+1,0,$C2636)))*SummonTypeTable!$Q$2</f>
        <v>1100</v>
      </c>
      <c r="G2636" t="str">
        <f ca="1">IF(C2636=1,60*SummonTypeTable!$Q$2-OFFSET(F2636,0,-1),
IF(F2636&lt;&gt;OFFSET(F2636,-1,0),OFFSET(F2636,-1,0)-OFFSET(F2636,0,-1),""))</f>
        <v/>
      </c>
      <c r="H2636" t="str">
        <f ca="1">IF(C2636=1,60*SummonTypeTable!$Q$2/OFFSET(F2636,0,-1),
IF(F2636&lt;&gt;OFFSET(F2636,-1,0),OFFSET(F2636,-1,0)/OFFSET(F2636,0,-1),""))</f>
        <v/>
      </c>
      <c r="I2636">
        <f ca="1">(60+SUMIF(OFFSET(N2636,-$C2636+1,0,$C2636),"EN",OFFSET(O2636,-$C2636+1,0,$C2636))+SUMIF(OFFSET(S2636,-$C2636+1,0,$C2636),"EN",OFFSET(T2636,-$C2636+1,0,$C2636)))*SummonTypeTable!$Q$2</f>
        <v>1100</v>
      </c>
      <c r="J2636" t="str">
        <f ca="1">IF(C2636=1,60*SummonTypeTable!$Q$2-OFFSET(I2636,0,-4),
IF(I2636&lt;&gt;OFFSET(I2636,-1,0),OFFSET(I2636,-1,0)-OFFSET(I2636,0,-4),""))</f>
        <v/>
      </c>
      <c r="K2636" t="str">
        <f ca="1">IF(C2636=1,60*SummonTypeTable!$Q$2/OFFSET(I2636,0,-4),
IF(I2636&lt;&gt;OFFSET(I2636,-1,0),OFFSET(I2636,-1,0)/OFFSET(I2636,0,-4),""))</f>
        <v/>
      </c>
      <c r="L2636" t="str">
        <f t="shared" ca="1" si="495"/>
        <v>cu</v>
      </c>
      <c r="M2636" t="s">
        <v>81</v>
      </c>
      <c r="N2636" t="s">
        <v>147</v>
      </c>
      <c r="O2636">
        <v>4100</v>
      </c>
      <c r="P2636" t="str">
        <f t="shared" si="487"/>
        <v/>
      </c>
      <c r="Q2636" t="str">
        <f t="shared" ca="1" si="493"/>
        <v>cu</v>
      </c>
      <c r="R2636" t="s">
        <v>81</v>
      </c>
      <c r="S2636" t="s">
        <v>147</v>
      </c>
      <c r="T2636">
        <v>2050</v>
      </c>
      <c r="U2636" t="str">
        <f t="shared" ca="1" si="498"/>
        <v>cu</v>
      </c>
      <c r="V2636" t="str">
        <f t="shared" si="488"/>
        <v>GO</v>
      </c>
      <c r="W2636">
        <f t="shared" si="489"/>
        <v>4100</v>
      </c>
      <c r="X2636" t="str">
        <f t="shared" ca="1" si="490"/>
        <v>cu</v>
      </c>
      <c r="Y2636" t="str">
        <f t="shared" si="491"/>
        <v>GO</v>
      </c>
      <c r="Z2636">
        <f t="shared" si="492"/>
        <v>2050</v>
      </c>
    </row>
    <row r="2637" spans="1:26">
      <c r="A2637" t="str">
        <f t="shared" si="496"/>
        <v>rt9</v>
      </c>
      <c r="B2637" t="str">
        <f t="shared" si="497"/>
        <v>루틴9</v>
      </c>
      <c r="C2637">
        <v>80</v>
      </c>
      <c r="D2637">
        <v>70</v>
      </c>
      <c r="E2637">
        <f t="shared" ca="1" si="494"/>
        <v>2047</v>
      </c>
      <c r="F2637">
        <f ca="1">(60+SUMIF(OFFSET(N2637,-$C2637+1,0,$C2637),"EN",OFFSET(O2637,-$C2637+1,0,$C2637)))*SummonTypeTable!$Q$2</f>
        <v>1100</v>
      </c>
      <c r="G2637" t="str">
        <f ca="1">IF(C2637=1,60*SummonTypeTable!$Q$2-OFFSET(F2637,0,-1),
IF(F2637&lt;&gt;OFFSET(F2637,-1,0),OFFSET(F2637,-1,0)-OFFSET(F2637,0,-1),""))</f>
        <v/>
      </c>
      <c r="H2637" t="str">
        <f ca="1">IF(C2637=1,60*SummonTypeTable!$Q$2/OFFSET(F2637,0,-1),
IF(F2637&lt;&gt;OFFSET(F2637,-1,0),OFFSET(F2637,-1,0)/OFFSET(F2637,0,-1),""))</f>
        <v/>
      </c>
      <c r="I2637">
        <f ca="1">(60+SUMIF(OFFSET(N2637,-$C2637+1,0,$C2637),"EN",OFFSET(O2637,-$C2637+1,0,$C2637))+SUMIF(OFFSET(S2637,-$C2637+1,0,$C2637),"EN",OFFSET(T2637,-$C2637+1,0,$C2637)))*SummonTypeTable!$Q$2</f>
        <v>1100</v>
      </c>
      <c r="J2637" t="str">
        <f ca="1">IF(C2637=1,60*SummonTypeTable!$Q$2-OFFSET(I2637,0,-4),
IF(I2637&lt;&gt;OFFSET(I2637,-1,0),OFFSET(I2637,-1,0)-OFFSET(I2637,0,-4),""))</f>
        <v/>
      </c>
      <c r="K2637" t="str">
        <f ca="1">IF(C2637=1,60*SummonTypeTable!$Q$2/OFFSET(I2637,0,-4),
IF(I2637&lt;&gt;OFFSET(I2637,-1,0),OFFSET(I2637,-1,0)/OFFSET(I2637,0,-4),""))</f>
        <v/>
      </c>
      <c r="L2637" t="str">
        <f t="shared" ca="1" si="495"/>
        <v>it</v>
      </c>
      <c r="M2637" t="s">
        <v>139</v>
      </c>
      <c r="N2637" t="s">
        <v>138</v>
      </c>
      <c r="O2637">
        <v>1</v>
      </c>
      <c r="P2637" t="str">
        <f t="shared" si="487"/>
        <v/>
      </c>
      <c r="Q2637" t="str">
        <f t="shared" ca="1" si="493"/>
        <v>cu</v>
      </c>
      <c r="R2637" t="s">
        <v>81</v>
      </c>
      <c r="S2637" t="s">
        <v>147</v>
      </c>
      <c r="T2637">
        <v>2075</v>
      </c>
      <c r="U2637" t="str">
        <f t="shared" ca="1" si="498"/>
        <v>it</v>
      </c>
      <c r="V2637" t="str">
        <f t="shared" si="488"/>
        <v>Cash_sSpellGacha</v>
      </c>
      <c r="W2637">
        <f t="shared" si="489"/>
        <v>1</v>
      </c>
      <c r="X2637" t="str">
        <f t="shared" ca="1" si="490"/>
        <v>cu</v>
      </c>
      <c r="Y2637" t="str">
        <f t="shared" si="491"/>
        <v>GO</v>
      </c>
      <c r="Z2637">
        <f t="shared" si="492"/>
        <v>2075</v>
      </c>
    </row>
    <row r="2638" spans="1:26">
      <c r="A2638" t="str">
        <f t="shared" si="496"/>
        <v>rt9</v>
      </c>
      <c r="B2638" t="str">
        <f t="shared" si="497"/>
        <v>루틴9</v>
      </c>
      <c r="C2638">
        <v>81</v>
      </c>
      <c r="D2638">
        <v>12</v>
      </c>
      <c r="E2638">
        <f t="shared" ca="1" si="494"/>
        <v>2059</v>
      </c>
      <c r="F2638">
        <f ca="1">(60+SUMIF(OFFSET(N2638,-$C2638+1,0,$C2638),"EN",OFFSET(O2638,-$C2638+1,0,$C2638)))*SummonTypeTable!$Q$2</f>
        <v>1100</v>
      </c>
      <c r="G2638" t="str">
        <f ca="1">IF(C2638=1,60*SummonTypeTable!$Q$2-OFFSET(F2638,0,-1),
IF(F2638&lt;&gt;OFFSET(F2638,-1,0),OFFSET(F2638,-1,0)-OFFSET(F2638,0,-1),""))</f>
        <v/>
      </c>
      <c r="H2638" t="str">
        <f ca="1">IF(C2638=1,60*SummonTypeTable!$Q$2/OFFSET(F2638,0,-1),
IF(F2638&lt;&gt;OFFSET(F2638,-1,0),OFFSET(F2638,-1,0)/OFFSET(F2638,0,-1),""))</f>
        <v/>
      </c>
      <c r="I2638">
        <f ca="1">(60+SUMIF(OFFSET(N2638,-$C2638+1,0,$C2638),"EN",OFFSET(O2638,-$C2638+1,0,$C2638))+SUMIF(OFFSET(S2638,-$C2638+1,0,$C2638),"EN",OFFSET(T2638,-$C2638+1,0,$C2638)))*SummonTypeTable!$Q$2</f>
        <v>1100</v>
      </c>
      <c r="J2638" t="str">
        <f ca="1">IF(C2638=1,60*SummonTypeTable!$Q$2-OFFSET(I2638,0,-4),
IF(I2638&lt;&gt;OFFSET(I2638,-1,0),OFFSET(I2638,-1,0)-OFFSET(I2638,0,-4),""))</f>
        <v/>
      </c>
      <c r="K2638" t="str">
        <f ca="1">IF(C2638=1,60*SummonTypeTable!$Q$2/OFFSET(I2638,0,-4),
IF(I2638&lt;&gt;OFFSET(I2638,-1,0),OFFSET(I2638,-1,0)/OFFSET(I2638,0,-4),""))</f>
        <v/>
      </c>
      <c r="L2638" t="str">
        <f t="shared" ca="1" si="495"/>
        <v>cu</v>
      </c>
      <c r="M2638" t="s">
        <v>81</v>
      </c>
      <c r="N2638" t="s">
        <v>147</v>
      </c>
      <c r="O2638">
        <v>4200</v>
      </c>
      <c r="P2638" t="str">
        <f t="shared" si="487"/>
        <v/>
      </c>
      <c r="Q2638" t="str">
        <f t="shared" ca="1" si="493"/>
        <v>cu</v>
      </c>
      <c r="R2638" t="s">
        <v>81</v>
      </c>
      <c r="S2638" t="s">
        <v>147</v>
      </c>
      <c r="T2638">
        <v>2100</v>
      </c>
      <c r="U2638" t="str">
        <f t="shared" ca="1" si="498"/>
        <v>cu</v>
      </c>
      <c r="V2638" t="str">
        <f t="shared" si="488"/>
        <v>GO</v>
      </c>
      <c r="W2638">
        <f t="shared" si="489"/>
        <v>4200</v>
      </c>
      <c r="X2638" t="str">
        <f t="shared" ca="1" si="490"/>
        <v>cu</v>
      </c>
      <c r="Y2638" t="str">
        <f t="shared" si="491"/>
        <v>GO</v>
      </c>
      <c r="Z2638">
        <f t="shared" si="492"/>
        <v>2100</v>
      </c>
    </row>
    <row r="2639" spans="1:26">
      <c r="A2639" t="str">
        <f t="shared" si="496"/>
        <v>rt9</v>
      </c>
      <c r="B2639" t="str">
        <f t="shared" si="497"/>
        <v>루틴9</v>
      </c>
      <c r="C2639">
        <v>82</v>
      </c>
      <c r="D2639">
        <v>69</v>
      </c>
      <c r="E2639">
        <f t="shared" ca="1" si="494"/>
        <v>2128</v>
      </c>
      <c r="F2639">
        <f ca="1">(60+SUMIF(OFFSET(N2639,-$C2639+1,0,$C2639),"EN",OFFSET(O2639,-$C2639+1,0,$C2639)))*SummonTypeTable!$Q$2</f>
        <v>1100</v>
      </c>
      <c r="G2639" t="str">
        <f ca="1">IF(C2639=1,60*SummonTypeTable!$Q$2-OFFSET(F2639,0,-1),
IF(F2639&lt;&gt;OFFSET(F2639,-1,0),OFFSET(F2639,-1,0)-OFFSET(F2639,0,-1),""))</f>
        <v/>
      </c>
      <c r="H2639" t="str">
        <f ca="1">IF(C2639=1,60*SummonTypeTable!$Q$2/OFFSET(F2639,0,-1),
IF(F2639&lt;&gt;OFFSET(F2639,-1,0),OFFSET(F2639,-1,0)/OFFSET(F2639,0,-1),""))</f>
        <v/>
      </c>
      <c r="I2639">
        <f ca="1">(60+SUMIF(OFFSET(N2639,-$C2639+1,0,$C2639),"EN",OFFSET(O2639,-$C2639+1,0,$C2639))+SUMIF(OFFSET(S2639,-$C2639+1,0,$C2639),"EN",OFFSET(T2639,-$C2639+1,0,$C2639)))*SummonTypeTable!$Q$2</f>
        <v>1100</v>
      </c>
      <c r="J2639" t="str">
        <f ca="1">IF(C2639=1,60*SummonTypeTable!$Q$2-OFFSET(I2639,0,-4),
IF(I2639&lt;&gt;OFFSET(I2639,-1,0),OFFSET(I2639,-1,0)-OFFSET(I2639,0,-4),""))</f>
        <v/>
      </c>
      <c r="K2639" t="str">
        <f ca="1">IF(C2639=1,60*SummonTypeTable!$Q$2/OFFSET(I2639,0,-4),
IF(I2639&lt;&gt;OFFSET(I2639,-1,0),OFFSET(I2639,-1,0)/OFFSET(I2639,0,-4),""))</f>
        <v/>
      </c>
      <c r="L2639" t="str">
        <f t="shared" ca="1" si="495"/>
        <v>cu</v>
      </c>
      <c r="M2639" t="s">
        <v>81</v>
      </c>
      <c r="N2639" t="s">
        <v>153</v>
      </c>
      <c r="O2639">
        <v>15</v>
      </c>
      <c r="P2639" t="str">
        <f t="shared" si="487"/>
        <v/>
      </c>
      <c r="Q2639" t="str">
        <f t="shared" ca="1" si="493"/>
        <v>cu</v>
      </c>
      <c r="R2639" t="s">
        <v>81</v>
      </c>
      <c r="S2639" t="s">
        <v>153</v>
      </c>
      <c r="T2639">
        <v>5</v>
      </c>
      <c r="U2639" t="str">
        <f t="shared" ca="1" si="498"/>
        <v>cu</v>
      </c>
      <c r="V2639" t="str">
        <f t="shared" si="488"/>
        <v>DI</v>
      </c>
      <c r="W2639">
        <f t="shared" si="489"/>
        <v>15</v>
      </c>
      <c r="X2639" t="str">
        <f t="shared" ca="1" si="490"/>
        <v>cu</v>
      </c>
      <c r="Y2639" t="str">
        <f t="shared" si="491"/>
        <v>DI</v>
      </c>
      <c r="Z2639">
        <f t="shared" si="492"/>
        <v>5</v>
      </c>
    </row>
    <row r="2640" spans="1:26">
      <c r="A2640" t="str">
        <f t="shared" si="496"/>
        <v>rt9</v>
      </c>
      <c r="B2640" t="str">
        <f t="shared" si="497"/>
        <v>루틴9</v>
      </c>
      <c r="C2640">
        <v>83</v>
      </c>
      <c r="D2640">
        <v>150</v>
      </c>
      <c r="E2640">
        <f t="shared" ca="1" si="494"/>
        <v>2278</v>
      </c>
      <c r="F2640">
        <f ca="1">(60+SUMIF(OFFSET(N2640,-$C2640+1,0,$C2640),"EN",OFFSET(O2640,-$C2640+1,0,$C2640)))*SummonTypeTable!$Q$2</f>
        <v>1100</v>
      </c>
      <c r="G2640" t="str">
        <f ca="1">IF(C2640=1,60*SummonTypeTable!$Q$2-OFFSET(F2640,0,-1),
IF(F2640&lt;&gt;OFFSET(F2640,-1,0),OFFSET(F2640,-1,0)-OFFSET(F2640,0,-1),""))</f>
        <v/>
      </c>
      <c r="H2640" t="str">
        <f ca="1">IF(C2640=1,60*SummonTypeTable!$Q$2/OFFSET(F2640,0,-1),
IF(F2640&lt;&gt;OFFSET(F2640,-1,0),OFFSET(F2640,-1,0)/OFFSET(F2640,0,-1),""))</f>
        <v/>
      </c>
      <c r="I2640">
        <f ca="1">(60+SUMIF(OFFSET(N2640,-$C2640+1,0,$C2640),"EN",OFFSET(O2640,-$C2640+1,0,$C2640))+SUMIF(OFFSET(S2640,-$C2640+1,0,$C2640),"EN",OFFSET(T2640,-$C2640+1,0,$C2640)))*SummonTypeTable!$Q$2</f>
        <v>1100</v>
      </c>
      <c r="J2640" t="str">
        <f ca="1">IF(C2640=1,60*SummonTypeTable!$Q$2-OFFSET(I2640,0,-4),
IF(I2640&lt;&gt;OFFSET(I2640,-1,0),OFFSET(I2640,-1,0)-OFFSET(I2640,0,-4),""))</f>
        <v/>
      </c>
      <c r="K2640" t="str">
        <f ca="1">IF(C2640=1,60*SummonTypeTable!$Q$2/OFFSET(I2640,0,-4),
IF(I2640&lt;&gt;OFFSET(I2640,-1,0),OFFSET(I2640,-1,0)/OFFSET(I2640,0,-4),""))</f>
        <v/>
      </c>
      <c r="L2640" t="str">
        <f t="shared" ca="1" si="495"/>
        <v>it</v>
      </c>
      <c r="M2640" t="s">
        <v>139</v>
      </c>
      <c r="N2640" t="s">
        <v>158</v>
      </c>
      <c r="O2640">
        <v>2</v>
      </c>
      <c r="P2640" t="str">
        <f t="shared" si="487"/>
        <v/>
      </c>
      <c r="Q2640" t="str">
        <f t="shared" ca="1" si="493"/>
        <v>cu</v>
      </c>
      <c r="R2640" t="s">
        <v>81</v>
      </c>
      <c r="S2640" t="s">
        <v>147</v>
      </c>
      <c r="T2640">
        <v>2150</v>
      </c>
      <c r="U2640" t="str">
        <f t="shared" ca="1" si="498"/>
        <v>it</v>
      </c>
      <c r="V2640" t="str">
        <f t="shared" si="488"/>
        <v>Cash_sEquipGacha</v>
      </c>
      <c r="W2640">
        <f t="shared" si="489"/>
        <v>2</v>
      </c>
      <c r="X2640" t="str">
        <f t="shared" ca="1" si="490"/>
        <v>cu</v>
      </c>
      <c r="Y2640" t="str">
        <f t="shared" si="491"/>
        <v>GO</v>
      </c>
      <c r="Z2640">
        <f t="shared" si="492"/>
        <v>2150</v>
      </c>
    </row>
    <row r="2641" spans="1:26">
      <c r="A2641" t="str">
        <f t="shared" si="496"/>
        <v>rt9</v>
      </c>
      <c r="B2641" t="str">
        <f t="shared" si="497"/>
        <v>루틴9</v>
      </c>
      <c r="C2641">
        <v>84</v>
      </c>
      <c r="D2641">
        <v>58</v>
      </c>
      <c r="E2641">
        <f t="shared" ca="1" si="494"/>
        <v>2336</v>
      </c>
      <c r="F2641">
        <f ca="1">(60+SUMIF(OFFSET(N2641,-$C2641+1,0,$C2641),"EN",OFFSET(O2641,-$C2641+1,0,$C2641)))*SummonTypeTable!$Q$2</f>
        <v>1186.6666666666665</v>
      </c>
      <c r="G2641">
        <f ca="1">IF(C2641=1,60*SummonTypeTable!$Q$2-OFFSET(F2641,0,-1),
IF(F2641&lt;&gt;OFFSET(F2641,-1,0),OFFSET(F2641,-1,0)-OFFSET(F2641,0,-1),""))</f>
        <v>-1236</v>
      </c>
      <c r="H2641">
        <f ca="1">IF(C2641=1,60*SummonTypeTable!$Q$2/OFFSET(F2641,0,-1),
IF(F2641&lt;&gt;OFFSET(F2641,-1,0),OFFSET(F2641,-1,0)/OFFSET(F2641,0,-1),""))</f>
        <v>0.4708904109589041</v>
      </c>
      <c r="I2641">
        <f ca="1">(60+SUMIF(OFFSET(N2641,-$C2641+1,0,$C2641),"EN",OFFSET(O2641,-$C2641+1,0,$C2641))+SUMIF(OFFSET(S2641,-$C2641+1,0,$C2641),"EN",OFFSET(T2641,-$C2641+1,0,$C2641)))*SummonTypeTable!$Q$2</f>
        <v>1186.6666666666665</v>
      </c>
      <c r="J2641">
        <f ca="1">IF(C2641=1,60*SummonTypeTable!$Q$2-OFFSET(I2641,0,-4),
IF(I2641&lt;&gt;OFFSET(I2641,-1,0),OFFSET(I2641,-1,0)-OFFSET(I2641,0,-4),""))</f>
        <v>-1236</v>
      </c>
      <c r="K2641">
        <f ca="1">IF(C2641=1,60*SummonTypeTable!$Q$2/OFFSET(I2641,0,-4),
IF(I2641&lt;&gt;OFFSET(I2641,-1,0),OFFSET(I2641,-1,0)/OFFSET(I2641,0,-4),""))</f>
        <v>0.4708904109589041</v>
      </c>
      <c r="L2641" t="str">
        <f t="shared" ca="1" si="495"/>
        <v>cu</v>
      </c>
      <c r="M2641" t="s">
        <v>81</v>
      </c>
      <c r="N2641" t="s">
        <v>146</v>
      </c>
      <c r="O2641">
        <v>130</v>
      </c>
      <c r="P2641" t="str">
        <f t="shared" si="487"/>
        <v>에너지너무많음</v>
      </c>
      <c r="Q2641" t="str">
        <f t="shared" ca="1" si="493"/>
        <v>cu</v>
      </c>
      <c r="R2641" t="s">
        <v>81</v>
      </c>
      <c r="S2641" t="s">
        <v>147</v>
      </c>
      <c r="T2641">
        <v>2175</v>
      </c>
      <c r="U2641" t="str">
        <f t="shared" ca="1" si="498"/>
        <v>cu</v>
      </c>
      <c r="V2641" t="str">
        <f t="shared" si="488"/>
        <v>EN</v>
      </c>
      <c r="W2641">
        <f t="shared" si="489"/>
        <v>130</v>
      </c>
      <c r="X2641" t="str">
        <f t="shared" ca="1" si="490"/>
        <v>cu</v>
      </c>
      <c r="Y2641" t="str">
        <f t="shared" si="491"/>
        <v>GO</v>
      </c>
      <c r="Z2641">
        <f t="shared" si="492"/>
        <v>2175</v>
      </c>
    </row>
    <row r="2642" spans="1:26">
      <c r="A2642" t="str">
        <f t="shared" si="496"/>
        <v>rt9</v>
      </c>
      <c r="B2642" t="str">
        <f t="shared" si="497"/>
        <v>루틴9</v>
      </c>
      <c r="C2642">
        <v>85</v>
      </c>
      <c r="D2642">
        <v>95</v>
      </c>
      <c r="E2642">
        <f t="shared" ca="1" si="494"/>
        <v>2431</v>
      </c>
      <c r="F2642">
        <f ca="1">(60+SUMIF(OFFSET(N2642,-$C2642+1,0,$C2642),"EN",OFFSET(O2642,-$C2642+1,0,$C2642)))*SummonTypeTable!$Q$2</f>
        <v>1186.6666666666665</v>
      </c>
      <c r="G2642" t="str">
        <f ca="1">IF(C2642=1,60*SummonTypeTable!$Q$2-OFFSET(F2642,0,-1),
IF(F2642&lt;&gt;OFFSET(F2642,-1,0),OFFSET(F2642,-1,0)-OFFSET(F2642,0,-1),""))</f>
        <v/>
      </c>
      <c r="H2642" t="str">
        <f ca="1">IF(C2642=1,60*SummonTypeTable!$Q$2/OFFSET(F2642,0,-1),
IF(F2642&lt;&gt;OFFSET(F2642,-1,0),OFFSET(F2642,-1,0)/OFFSET(F2642,0,-1),""))</f>
        <v/>
      </c>
      <c r="I2642">
        <f ca="1">(60+SUMIF(OFFSET(N2642,-$C2642+1,0,$C2642),"EN",OFFSET(O2642,-$C2642+1,0,$C2642))+SUMIF(OFFSET(S2642,-$C2642+1,0,$C2642),"EN",OFFSET(T2642,-$C2642+1,0,$C2642)))*SummonTypeTable!$Q$2</f>
        <v>1186.6666666666665</v>
      </c>
      <c r="J2642" t="str">
        <f ca="1">IF(C2642=1,60*SummonTypeTable!$Q$2-OFFSET(I2642,0,-4),
IF(I2642&lt;&gt;OFFSET(I2642,-1,0),OFFSET(I2642,-1,0)-OFFSET(I2642,0,-4),""))</f>
        <v/>
      </c>
      <c r="K2642" t="str">
        <f ca="1">IF(C2642=1,60*SummonTypeTable!$Q$2/OFFSET(I2642,0,-4),
IF(I2642&lt;&gt;OFFSET(I2642,-1,0),OFFSET(I2642,-1,0)/OFFSET(I2642,0,-4),""))</f>
        <v/>
      </c>
      <c r="L2642" t="str">
        <f t="shared" ca="1" si="495"/>
        <v>cu</v>
      </c>
      <c r="M2642" t="s">
        <v>81</v>
      </c>
      <c r="N2642" t="s">
        <v>147</v>
      </c>
      <c r="O2642">
        <v>4400</v>
      </c>
      <c r="P2642" t="str">
        <f t="shared" si="487"/>
        <v/>
      </c>
      <c r="Q2642" t="str">
        <f t="shared" ca="1" si="493"/>
        <v>cu</v>
      </c>
      <c r="R2642" t="s">
        <v>81</v>
      </c>
      <c r="S2642" t="s">
        <v>147</v>
      </c>
      <c r="T2642">
        <v>2200</v>
      </c>
      <c r="U2642" t="str">
        <f t="shared" ca="1" si="498"/>
        <v>cu</v>
      </c>
      <c r="V2642" t="str">
        <f t="shared" si="488"/>
        <v>GO</v>
      </c>
      <c r="W2642">
        <f t="shared" si="489"/>
        <v>4400</v>
      </c>
      <c r="X2642" t="str">
        <f t="shared" ca="1" si="490"/>
        <v>cu</v>
      </c>
      <c r="Y2642" t="str">
        <f t="shared" si="491"/>
        <v>GO</v>
      </c>
      <c r="Z2642">
        <f t="shared" si="492"/>
        <v>2200</v>
      </c>
    </row>
    <row r="2643" spans="1:26">
      <c r="A2643" t="str">
        <f t="shared" si="496"/>
        <v>rt9</v>
      </c>
      <c r="B2643" t="str">
        <f t="shared" si="497"/>
        <v>루틴9</v>
      </c>
      <c r="C2643">
        <v>86</v>
      </c>
      <c r="D2643">
        <v>105</v>
      </c>
      <c r="E2643">
        <f t="shared" ca="1" si="494"/>
        <v>2536</v>
      </c>
      <c r="F2643">
        <f ca="1">(60+SUMIF(OFFSET(N2643,-$C2643+1,0,$C2643),"EN",OFFSET(O2643,-$C2643+1,0,$C2643)))*SummonTypeTable!$Q$2</f>
        <v>1186.6666666666665</v>
      </c>
      <c r="G2643" t="str">
        <f ca="1">IF(C2643=1,60*SummonTypeTable!$Q$2-OFFSET(F2643,0,-1),
IF(F2643&lt;&gt;OFFSET(F2643,-1,0),OFFSET(F2643,-1,0)-OFFSET(F2643,0,-1),""))</f>
        <v/>
      </c>
      <c r="H2643" t="str">
        <f ca="1">IF(C2643=1,60*SummonTypeTable!$Q$2/OFFSET(F2643,0,-1),
IF(F2643&lt;&gt;OFFSET(F2643,-1,0),OFFSET(F2643,-1,0)/OFFSET(F2643,0,-1),""))</f>
        <v/>
      </c>
      <c r="I2643">
        <f ca="1">(60+SUMIF(OFFSET(N2643,-$C2643+1,0,$C2643),"EN",OFFSET(O2643,-$C2643+1,0,$C2643))+SUMIF(OFFSET(S2643,-$C2643+1,0,$C2643),"EN",OFFSET(T2643,-$C2643+1,0,$C2643)))*SummonTypeTable!$Q$2</f>
        <v>1186.6666666666665</v>
      </c>
      <c r="J2643" t="str">
        <f ca="1">IF(C2643=1,60*SummonTypeTable!$Q$2-OFFSET(I2643,0,-4),
IF(I2643&lt;&gt;OFFSET(I2643,-1,0),OFFSET(I2643,-1,0)-OFFSET(I2643,0,-4),""))</f>
        <v/>
      </c>
      <c r="K2643" t="str">
        <f ca="1">IF(C2643=1,60*SummonTypeTable!$Q$2/OFFSET(I2643,0,-4),
IF(I2643&lt;&gt;OFFSET(I2643,-1,0),OFFSET(I2643,-1,0)/OFFSET(I2643,0,-4),""))</f>
        <v/>
      </c>
      <c r="L2643" t="str">
        <f t="shared" ca="1" si="495"/>
        <v>it</v>
      </c>
      <c r="M2643" t="s">
        <v>139</v>
      </c>
      <c r="N2643" t="s">
        <v>140</v>
      </c>
      <c r="O2643">
        <v>5</v>
      </c>
      <c r="P2643" t="str">
        <f t="shared" si="487"/>
        <v/>
      </c>
      <c r="Q2643" t="str">
        <f t="shared" ca="1" si="493"/>
        <v>cu</v>
      </c>
      <c r="R2643" t="s">
        <v>81</v>
      </c>
      <c r="S2643" t="s">
        <v>147</v>
      </c>
      <c r="T2643">
        <v>2225</v>
      </c>
      <c r="U2643" t="str">
        <f t="shared" ca="1" si="498"/>
        <v>it</v>
      </c>
      <c r="V2643" t="str">
        <f t="shared" si="488"/>
        <v>Cash_sCharacterGacha</v>
      </c>
      <c r="W2643">
        <f t="shared" si="489"/>
        <v>5</v>
      </c>
      <c r="X2643" t="str">
        <f t="shared" ca="1" si="490"/>
        <v>cu</v>
      </c>
      <c r="Y2643" t="str">
        <f t="shared" si="491"/>
        <v>GO</v>
      </c>
      <c r="Z2643">
        <f t="shared" si="492"/>
        <v>2225</v>
      </c>
    </row>
    <row r="2644" spans="1:26">
      <c r="A2644" t="str">
        <f t="shared" si="496"/>
        <v>rt9</v>
      </c>
      <c r="B2644" t="str">
        <f t="shared" si="497"/>
        <v>루틴9</v>
      </c>
      <c r="C2644">
        <v>87</v>
      </c>
      <c r="D2644">
        <v>20</v>
      </c>
      <c r="E2644">
        <f t="shared" ca="1" si="494"/>
        <v>2556</v>
      </c>
      <c r="F2644">
        <f ca="1">(60+SUMIF(OFFSET(N2644,-$C2644+1,0,$C2644),"EN",OFFSET(O2644,-$C2644+1,0,$C2644)))*SummonTypeTable!$Q$2</f>
        <v>1283.3333333333333</v>
      </c>
      <c r="G2644">
        <f ca="1">IF(C2644=1,60*SummonTypeTable!$Q$2-OFFSET(F2644,0,-1),
IF(F2644&lt;&gt;OFFSET(F2644,-1,0),OFFSET(F2644,-1,0)-OFFSET(F2644,0,-1),""))</f>
        <v>-1369.3333333333335</v>
      </c>
      <c r="H2644">
        <f ca="1">IF(C2644=1,60*SummonTypeTable!$Q$2/OFFSET(F2644,0,-1),
IF(F2644&lt;&gt;OFFSET(F2644,-1,0),OFFSET(F2644,-1,0)/OFFSET(F2644,0,-1),""))</f>
        <v>0.46426708398539379</v>
      </c>
      <c r="I2644">
        <f ca="1">(60+SUMIF(OFFSET(N2644,-$C2644+1,0,$C2644),"EN",OFFSET(O2644,-$C2644+1,0,$C2644))+SUMIF(OFFSET(S2644,-$C2644+1,0,$C2644),"EN",OFFSET(T2644,-$C2644+1,0,$C2644)))*SummonTypeTable!$Q$2</f>
        <v>1283.3333333333333</v>
      </c>
      <c r="J2644">
        <f ca="1">IF(C2644=1,60*SummonTypeTable!$Q$2-OFFSET(I2644,0,-4),
IF(I2644&lt;&gt;OFFSET(I2644,-1,0),OFFSET(I2644,-1,0)-OFFSET(I2644,0,-4),""))</f>
        <v>-1369.3333333333335</v>
      </c>
      <c r="K2644">
        <f ca="1">IF(C2644=1,60*SummonTypeTable!$Q$2/OFFSET(I2644,0,-4),
IF(I2644&lt;&gt;OFFSET(I2644,-1,0),OFFSET(I2644,-1,0)/OFFSET(I2644,0,-4),""))</f>
        <v>0.46426708398539379</v>
      </c>
      <c r="L2644" t="str">
        <f t="shared" ca="1" si="495"/>
        <v>cu</v>
      </c>
      <c r="M2644" t="s">
        <v>81</v>
      </c>
      <c r="N2644" t="s">
        <v>146</v>
      </c>
      <c r="O2644">
        <v>145</v>
      </c>
      <c r="P2644" t="str">
        <f t="shared" si="487"/>
        <v>에너지너무많음</v>
      </c>
      <c r="Q2644" t="str">
        <f t="shared" ca="1" si="493"/>
        <v>cu</v>
      </c>
      <c r="R2644" t="s">
        <v>81</v>
      </c>
      <c r="S2644" t="s">
        <v>147</v>
      </c>
      <c r="T2644">
        <v>2250</v>
      </c>
      <c r="U2644" t="str">
        <f t="shared" ca="1" si="498"/>
        <v>cu</v>
      </c>
      <c r="V2644" t="str">
        <f t="shared" si="488"/>
        <v>EN</v>
      </c>
      <c r="W2644">
        <f t="shared" si="489"/>
        <v>145</v>
      </c>
      <c r="X2644" t="str">
        <f t="shared" ca="1" si="490"/>
        <v>cu</v>
      </c>
      <c r="Y2644" t="str">
        <f t="shared" si="491"/>
        <v>GO</v>
      </c>
      <c r="Z2644">
        <f t="shared" si="492"/>
        <v>2250</v>
      </c>
    </row>
    <row r="2645" spans="1:26">
      <c r="A2645" t="str">
        <f t="shared" si="496"/>
        <v>rt9</v>
      </c>
      <c r="B2645" t="str">
        <f t="shared" si="497"/>
        <v>루틴9</v>
      </c>
      <c r="C2645">
        <v>88</v>
      </c>
      <c r="D2645">
        <v>59</v>
      </c>
      <c r="E2645">
        <f t="shared" ca="1" si="494"/>
        <v>2615</v>
      </c>
      <c r="F2645">
        <f ca="1">(60+SUMIF(OFFSET(N2645,-$C2645+1,0,$C2645),"EN",OFFSET(O2645,-$C2645+1,0,$C2645)))*SummonTypeTable!$Q$2</f>
        <v>1283.3333333333333</v>
      </c>
      <c r="G2645" t="str">
        <f ca="1">IF(C2645=1,60*SummonTypeTable!$Q$2-OFFSET(F2645,0,-1),
IF(F2645&lt;&gt;OFFSET(F2645,-1,0),OFFSET(F2645,-1,0)-OFFSET(F2645,0,-1),""))</f>
        <v/>
      </c>
      <c r="H2645" t="str">
        <f ca="1">IF(C2645=1,60*SummonTypeTable!$Q$2/OFFSET(F2645,0,-1),
IF(F2645&lt;&gt;OFFSET(F2645,-1,0),OFFSET(F2645,-1,0)/OFFSET(F2645,0,-1),""))</f>
        <v/>
      </c>
      <c r="I2645">
        <f ca="1">(60+SUMIF(OFFSET(N2645,-$C2645+1,0,$C2645),"EN",OFFSET(O2645,-$C2645+1,0,$C2645))+SUMIF(OFFSET(S2645,-$C2645+1,0,$C2645),"EN",OFFSET(T2645,-$C2645+1,0,$C2645)))*SummonTypeTable!$Q$2</f>
        <v>1283.3333333333333</v>
      </c>
      <c r="J2645" t="str">
        <f ca="1">IF(C2645=1,60*SummonTypeTable!$Q$2-OFFSET(I2645,0,-4),
IF(I2645&lt;&gt;OFFSET(I2645,-1,0),OFFSET(I2645,-1,0)-OFFSET(I2645,0,-4),""))</f>
        <v/>
      </c>
      <c r="K2645" t="str">
        <f ca="1">IF(C2645=1,60*SummonTypeTable!$Q$2/OFFSET(I2645,0,-4),
IF(I2645&lt;&gt;OFFSET(I2645,-1,0),OFFSET(I2645,-1,0)/OFFSET(I2645,0,-4),""))</f>
        <v/>
      </c>
      <c r="L2645" t="str">
        <f t="shared" ca="1" si="495"/>
        <v>cu</v>
      </c>
      <c r="M2645" t="s">
        <v>81</v>
      </c>
      <c r="N2645" t="s">
        <v>147</v>
      </c>
      <c r="O2645">
        <v>4550</v>
      </c>
      <c r="P2645" t="str">
        <f t="shared" si="487"/>
        <v/>
      </c>
      <c r="Q2645" t="str">
        <f t="shared" ca="1" si="493"/>
        <v>cu</v>
      </c>
      <c r="R2645" t="s">
        <v>81</v>
      </c>
      <c r="S2645" t="s">
        <v>147</v>
      </c>
      <c r="T2645">
        <v>2275</v>
      </c>
      <c r="U2645" t="str">
        <f t="shared" ca="1" si="498"/>
        <v>cu</v>
      </c>
      <c r="V2645" t="str">
        <f t="shared" si="488"/>
        <v>GO</v>
      </c>
      <c r="W2645">
        <f t="shared" si="489"/>
        <v>4550</v>
      </c>
      <c r="X2645" t="str">
        <f t="shared" ca="1" si="490"/>
        <v>cu</v>
      </c>
      <c r="Y2645" t="str">
        <f t="shared" si="491"/>
        <v>GO</v>
      </c>
      <c r="Z2645">
        <f t="shared" si="492"/>
        <v>2275</v>
      </c>
    </row>
    <row r="2646" spans="1:26">
      <c r="A2646" t="str">
        <f t="shared" si="496"/>
        <v>rt9</v>
      </c>
      <c r="B2646" t="str">
        <f t="shared" si="497"/>
        <v>루틴9</v>
      </c>
      <c r="C2646">
        <v>89</v>
      </c>
      <c r="D2646">
        <v>75</v>
      </c>
      <c r="E2646">
        <f t="shared" ca="1" si="494"/>
        <v>2690</v>
      </c>
      <c r="F2646">
        <f ca="1">(60+SUMIF(OFFSET(N2646,-$C2646+1,0,$C2646),"EN",OFFSET(O2646,-$C2646+1,0,$C2646)))*SummonTypeTable!$Q$2</f>
        <v>1283.3333333333333</v>
      </c>
      <c r="G2646" t="str">
        <f ca="1">IF(C2646=1,60*SummonTypeTable!$Q$2-OFFSET(F2646,0,-1),
IF(F2646&lt;&gt;OFFSET(F2646,-1,0),OFFSET(F2646,-1,0)-OFFSET(F2646,0,-1),""))</f>
        <v/>
      </c>
      <c r="H2646" t="str">
        <f ca="1">IF(C2646=1,60*SummonTypeTable!$Q$2/OFFSET(F2646,0,-1),
IF(F2646&lt;&gt;OFFSET(F2646,-1,0),OFFSET(F2646,-1,0)/OFFSET(F2646,0,-1),""))</f>
        <v/>
      </c>
      <c r="I2646">
        <f ca="1">(60+SUMIF(OFFSET(N2646,-$C2646+1,0,$C2646),"EN",OFFSET(O2646,-$C2646+1,0,$C2646))+SUMIF(OFFSET(S2646,-$C2646+1,0,$C2646),"EN",OFFSET(T2646,-$C2646+1,0,$C2646)))*SummonTypeTable!$Q$2</f>
        <v>1283.3333333333333</v>
      </c>
      <c r="J2646" t="str">
        <f ca="1">IF(C2646=1,60*SummonTypeTable!$Q$2-OFFSET(I2646,0,-4),
IF(I2646&lt;&gt;OFFSET(I2646,-1,0),OFFSET(I2646,-1,0)-OFFSET(I2646,0,-4),""))</f>
        <v/>
      </c>
      <c r="K2646" t="str">
        <f ca="1">IF(C2646=1,60*SummonTypeTable!$Q$2/OFFSET(I2646,0,-4),
IF(I2646&lt;&gt;OFFSET(I2646,-1,0),OFFSET(I2646,-1,0)/OFFSET(I2646,0,-4),""))</f>
        <v/>
      </c>
      <c r="L2646" t="str">
        <f t="shared" ca="1" si="495"/>
        <v>it</v>
      </c>
      <c r="M2646" t="s">
        <v>139</v>
      </c>
      <c r="N2646" t="s">
        <v>138</v>
      </c>
      <c r="O2646">
        <v>2</v>
      </c>
      <c r="P2646" t="str">
        <f t="shared" si="487"/>
        <v/>
      </c>
      <c r="Q2646" t="str">
        <f t="shared" ca="1" si="493"/>
        <v>cu</v>
      </c>
      <c r="R2646" t="s">
        <v>81</v>
      </c>
      <c r="S2646" t="s">
        <v>147</v>
      </c>
      <c r="T2646">
        <v>2300</v>
      </c>
      <c r="U2646" t="str">
        <f t="shared" ca="1" si="498"/>
        <v>it</v>
      </c>
      <c r="V2646" t="str">
        <f t="shared" si="488"/>
        <v>Cash_sSpellGacha</v>
      </c>
      <c r="W2646">
        <f t="shared" si="489"/>
        <v>2</v>
      </c>
      <c r="X2646" t="str">
        <f t="shared" ca="1" si="490"/>
        <v>cu</v>
      </c>
      <c r="Y2646" t="str">
        <f t="shared" si="491"/>
        <v>GO</v>
      </c>
      <c r="Z2646">
        <f t="shared" si="492"/>
        <v>2300</v>
      </c>
    </row>
    <row r="2647" spans="1:26">
      <c r="A2647" t="str">
        <f t="shared" si="496"/>
        <v>rt9</v>
      </c>
      <c r="B2647" t="str">
        <f t="shared" si="497"/>
        <v>루틴9</v>
      </c>
      <c r="C2647">
        <v>90</v>
      </c>
      <c r="D2647">
        <v>94</v>
      </c>
      <c r="E2647">
        <f t="shared" ca="1" si="494"/>
        <v>2784</v>
      </c>
      <c r="F2647">
        <f ca="1">(60+SUMIF(OFFSET(N2647,-$C2647+1,0,$C2647),"EN",OFFSET(O2647,-$C2647+1,0,$C2647)))*SummonTypeTable!$Q$2</f>
        <v>1283.3333333333333</v>
      </c>
      <c r="G2647" t="str">
        <f ca="1">IF(C2647=1,60*SummonTypeTable!$Q$2-OFFSET(F2647,0,-1),
IF(F2647&lt;&gt;OFFSET(F2647,-1,0),OFFSET(F2647,-1,0)-OFFSET(F2647,0,-1),""))</f>
        <v/>
      </c>
      <c r="H2647" t="str">
        <f ca="1">IF(C2647=1,60*SummonTypeTable!$Q$2/OFFSET(F2647,0,-1),
IF(F2647&lt;&gt;OFFSET(F2647,-1,0),OFFSET(F2647,-1,0)/OFFSET(F2647,0,-1),""))</f>
        <v/>
      </c>
      <c r="I2647">
        <f ca="1">(60+SUMIF(OFFSET(N2647,-$C2647+1,0,$C2647),"EN",OFFSET(O2647,-$C2647+1,0,$C2647))+SUMIF(OFFSET(S2647,-$C2647+1,0,$C2647),"EN",OFFSET(T2647,-$C2647+1,0,$C2647)))*SummonTypeTable!$Q$2</f>
        <v>1283.3333333333333</v>
      </c>
      <c r="J2647" t="str">
        <f ca="1">IF(C2647=1,60*SummonTypeTable!$Q$2-OFFSET(I2647,0,-4),
IF(I2647&lt;&gt;OFFSET(I2647,-1,0),OFFSET(I2647,-1,0)-OFFSET(I2647,0,-4),""))</f>
        <v/>
      </c>
      <c r="K2647" t="str">
        <f ca="1">IF(C2647=1,60*SummonTypeTable!$Q$2/OFFSET(I2647,0,-4),
IF(I2647&lt;&gt;OFFSET(I2647,-1,0),OFFSET(I2647,-1,0)/OFFSET(I2647,0,-4),""))</f>
        <v/>
      </c>
      <c r="L2647" t="str">
        <f t="shared" ca="1" si="495"/>
        <v>cu</v>
      </c>
      <c r="M2647" t="s">
        <v>81</v>
      </c>
      <c r="N2647" t="s">
        <v>147</v>
      </c>
      <c r="O2647">
        <v>4650</v>
      </c>
      <c r="P2647" t="str">
        <f t="shared" si="487"/>
        <v/>
      </c>
      <c r="Q2647" t="str">
        <f t="shared" ca="1" si="493"/>
        <v>cu</v>
      </c>
      <c r="R2647" t="s">
        <v>81</v>
      </c>
      <c r="S2647" t="s">
        <v>147</v>
      </c>
      <c r="T2647">
        <v>2325</v>
      </c>
      <c r="U2647" t="str">
        <f t="shared" ca="1" si="498"/>
        <v>cu</v>
      </c>
      <c r="V2647" t="str">
        <f t="shared" si="488"/>
        <v>GO</v>
      </c>
      <c r="W2647">
        <f t="shared" si="489"/>
        <v>4650</v>
      </c>
      <c r="X2647" t="str">
        <f t="shared" ca="1" si="490"/>
        <v>cu</v>
      </c>
      <c r="Y2647" t="str">
        <f t="shared" si="491"/>
        <v>GO</v>
      </c>
      <c r="Z2647">
        <f t="shared" si="492"/>
        <v>2325</v>
      </c>
    </row>
    <row r="2648" spans="1:26">
      <c r="A2648" t="str">
        <f t="shared" si="496"/>
        <v>rt9</v>
      </c>
      <c r="B2648" t="str">
        <f t="shared" si="497"/>
        <v>루틴9</v>
      </c>
      <c r="C2648">
        <v>91</v>
      </c>
      <c r="D2648">
        <v>4</v>
      </c>
      <c r="E2648">
        <f t="shared" ca="1" si="494"/>
        <v>2788</v>
      </c>
      <c r="F2648">
        <f ca="1">(60+SUMIF(OFFSET(N2648,-$C2648+1,0,$C2648),"EN",OFFSET(O2648,-$C2648+1,0,$C2648)))*SummonTypeTable!$Q$2</f>
        <v>1390</v>
      </c>
      <c r="G2648">
        <f ca="1">IF(C2648=1,60*SummonTypeTable!$Q$2-OFFSET(F2648,0,-1),
IF(F2648&lt;&gt;OFFSET(F2648,-1,0),OFFSET(F2648,-1,0)-OFFSET(F2648,0,-1),""))</f>
        <v>-1504.6666666666667</v>
      </c>
      <c r="H2648">
        <f ca="1">IF(C2648=1,60*SummonTypeTable!$Q$2/OFFSET(F2648,0,-1),
IF(F2648&lt;&gt;OFFSET(F2648,-1,0),OFFSET(F2648,-1,0)/OFFSET(F2648,0,-1),""))</f>
        <v>0.46030607364897175</v>
      </c>
      <c r="I2648">
        <f ca="1">(60+SUMIF(OFFSET(N2648,-$C2648+1,0,$C2648),"EN",OFFSET(O2648,-$C2648+1,0,$C2648))+SUMIF(OFFSET(S2648,-$C2648+1,0,$C2648),"EN",OFFSET(T2648,-$C2648+1,0,$C2648)))*SummonTypeTable!$Q$2</f>
        <v>1390</v>
      </c>
      <c r="J2648">
        <f ca="1">IF(C2648=1,60*SummonTypeTable!$Q$2-OFFSET(I2648,0,-4),
IF(I2648&lt;&gt;OFFSET(I2648,-1,0),OFFSET(I2648,-1,0)-OFFSET(I2648,0,-4),""))</f>
        <v>-1504.6666666666667</v>
      </c>
      <c r="K2648">
        <f ca="1">IF(C2648=1,60*SummonTypeTable!$Q$2/OFFSET(I2648,0,-4),
IF(I2648&lt;&gt;OFFSET(I2648,-1,0),OFFSET(I2648,-1,0)/OFFSET(I2648,0,-4),""))</f>
        <v>0.46030607364897175</v>
      </c>
      <c r="L2648" t="str">
        <f t="shared" ca="1" si="495"/>
        <v>cu</v>
      </c>
      <c r="M2648" t="s">
        <v>81</v>
      </c>
      <c r="N2648" t="s">
        <v>146</v>
      </c>
      <c r="O2648">
        <v>160</v>
      </c>
      <c r="P2648" t="str">
        <f t="shared" si="487"/>
        <v>에너지너무많음</v>
      </c>
      <c r="Q2648" t="str">
        <f t="shared" ca="1" si="493"/>
        <v>cu</v>
      </c>
      <c r="R2648" t="s">
        <v>81</v>
      </c>
      <c r="S2648" t="s">
        <v>147</v>
      </c>
      <c r="T2648">
        <v>2350</v>
      </c>
      <c r="U2648" t="str">
        <f t="shared" ca="1" si="498"/>
        <v>cu</v>
      </c>
      <c r="V2648" t="str">
        <f t="shared" si="488"/>
        <v>EN</v>
      </c>
      <c r="W2648">
        <f t="shared" si="489"/>
        <v>160</v>
      </c>
      <c r="X2648" t="str">
        <f t="shared" ca="1" si="490"/>
        <v>cu</v>
      </c>
      <c r="Y2648" t="str">
        <f t="shared" si="491"/>
        <v>GO</v>
      </c>
      <c r="Z2648">
        <f t="shared" si="492"/>
        <v>2350</v>
      </c>
    </row>
    <row r="2649" spans="1:26">
      <c r="A2649" t="str">
        <f t="shared" si="496"/>
        <v>rt9</v>
      </c>
      <c r="B2649" t="str">
        <f t="shared" si="497"/>
        <v>루틴9</v>
      </c>
      <c r="C2649">
        <v>92</v>
      </c>
      <c r="D2649">
        <v>35</v>
      </c>
      <c r="E2649">
        <f t="shared" ca="1" si="494"/>
        <v>2823</v>
      </c>
      <c r="F2649">
        <f ca="1">(60+SUMIF(OFFSET(N2649,-$C2649+1,0,$C2649),"EN",OFFSET(O2649,-$C2649+1,0,$C2649)))*SummonTypeTable!$Q$2</f>
        <v>1390</v>
      </c>
      <c r="G2649" t="str">
        <f ca="1">IF(C2649=1,60*SummonTypeTable!$Q$2-OFFSET(F2649,0,-1),
IF(F2649&lt;&gt;OFFSET(F2649,-1,0),OFFSET(F2649,-1,0)-OFFSET(F2649,0,-1),""))</f>
        <v/>
      </c>
      <c r="H2649" t="str">
        <f ca="1">IF(C2649=1,60*SummonTypeTable!$Q$2/OFFSET(F2649,0,-1),
IF(F2649&lt;&gt;OFFSET(F2649,-1,0),OFFSET(F2649,-1,0)/OFFSET(F2649,0,-1),""))</f>
        <v/>
      </c>
      <c r="I2649">
        <f ca="1">(60+SUMIF(OFFSET(N2649,-$C2649+1,0,$C2649),"EN",OFFSET(O2649,-$C2649+1,0,$C2649))+SUMIF(OFFSET(S2649,-$C2649+1,0,$C2649),"EN",OFFSET(T2649,-$C2649+1,0,$C2649)))*SummonTypeTable!$Q$2</f>
        <v>1390</v>
      </c>
      <c r="J2649" t="str">
        <f ca="1">IF(C2649=1,60*SummonTypeTable!$Q$2-OFFSET(I2649,0,-4),
IF(I2649&lt;&gt;OFFSET(I2649,-1,0),OFFSET(I2649,-1,0)-OFFSET(I2649,0,-4),""))</f>
        <v/>
      </c>
      <c r="K2649" t="str">
        <f ca="1">IF(C2649=1,60*SummonTypeTable!$Q$2/OFFSET(I2649,0,-4),
IF(I2649&lt;&gt;OFFSET(I2649,-1,0),OFFSET(I2649,-1,0)/OFFSET(I2649,0,-4),""))</f>
        <v/>
      </c>
      <c r="L2649" t="str">
        <f t="shared" ca="1" si="495"/>
        <v>cu</v>
      </c>
      <c r="M2649" t="s">
        <v>81</v>
      </c>
      <c r="N2649" t="s">
        <v>147</v>
      </c>
      <c r="O2649">
        <v>4750</v>
      </c>
      <c r="P2649" t="str">
        <f t="shared" si="487"/>
        <v/>
      </c>
      <c r="Q2649" t="str">
        <f t="shared" ca="1" si="493"/>
        <v>cu</v>
      </c>
      <c r="R2649" t="s">
        <v>81</v>
      </c>
      <c r="S2649" t="s">
        <v>147</v>
      </c>
      <c r="T2649">
        <v>2375</v>
      </c>
      <c r="U2649" t="str">
        <f t="shared" ca="1" si="498"/>
        <v>cu</v>
      </c>
      <c r="V2649" t="str">
        <f t="shared" si="488"/>
        <v>GO</v>
      </c>
      <c r="W2649">
        <f t="shared" si="489"/>
        <v>4750</v>
      </c>
      <c r="X2649" t="str">
        <f t="shared" ca="1" si="490"/>
        <v>cu</v>
      </c>
      <c r="Y2649" t="str">
        <f t="shared" si="491"/>
        <v>GO</v>
      </c>
      <c r="Z2649">
        <f t="shared" si="492"/>
        <v>2375</v>
      </c>
    </row>
    <row r="2650" spans="1:26">
      <c r="A2650" t="str">
        <f t="shared" si="496"/>
        <v>rt9</v>
      </c>
      <c r="B2650" t="str">
        <f t="shared" si="497"/>
        <v>루틴9</v>
      </c>
      <c r="C2650">
        <v>93</v>
      </c>
      <c r="D2650">
        <v>41</v>
      </c>
      <c r="E2650">
        <f t="shared" ca="1" si="494"/>
        <v>2864</v>
      </c>
      <c r="F2650">
        <f ca="1">(60+SUMIF(OFFSET(N2650,-$C2650+1,0,$C2650),"EN",OFFSET(O2650,-$C2650+1,0,$C2650)))*SummonTypeTable!$Q$2</f>
        <v>1390</v>
      </c>
      <c r="G2650" t="str">
        <f ca="1">IF(C2650=1,60*SummonTypeTable!$Q$2-OFFSET(F2650,0,-1),
IF(F2650&lt;&gt;OFFSET(F2650,-1,0),OFFSET(F2650,-1,0)-OFFSET(F2650,0,-1),""))</f>
        <v/>
      </c>
      <c r="H2650" t="str">
        <f ca="1">IF(C2650=1,60*SummonTypeTable!$Q$2/OFFSET(F2650,0,-1),
IF(F2650&lt;&gt;OFFSET(F2650,-1,0),OFFSET(F2650,-1,0)/OFFSET(F2650,0,-1),""))</f>
        <v/>
      </c>
      <c r="I2650">
        <f ca="1">(60+SUMIF(OFFSET(N2650,-$C2650+1,0,$C2650),"EN",OFFSET(O2650,-$C2650+1,0,$C2650))+SUMIF(OFFSET(S2650,-$C2650+1,0,$C2650),"EN",OFFSET(T2650,-$C2650+1,0,$C2650)))*SummonTypeTable!$Q$2</f>
        <v>1390</v>
      </c>
      <c r="J2650" t="str">
        <f ca="1">IF(C2650=1,60*SummonTypeTable!$Q$2-OFFSET(I2650,0,-4),
IF(I2650&lt;&gt;OFFSET(I2650,-1,0),OFFSET(I2650,-1,0)-OFFSET(I2650,0,-4),""))</f>
        <v/>
      </c>
      <c r="K2650" t="str">
        <f ca="1">IF(C2650=1,60*SummonTypeTable!$Q$2/OFFSET(I2650,0,-4),
IF(I2650&lt;&gt;OFFSET(I2650,-1,0),OFFSET(I2650,-1,0)/OFFSET(I2650,0,-4),""))</f>
        <v/>
      </c>
      <c r="L2650" t="str">
        <f t="shared" ca="1" si="495"/>
        <v>it</v>
      </c>
      <c r="M2650" t="s">
        <v>139</v>
      </c>
      <c r="N2650" t="s">
        <v>158</v>
      </c>
      <c r="O2650">
        <v>1</v>
      </c>
      <c r="P2650" t="str">
        <f t="shared" si="487"/>
        <v/>
      </c>
      <c r="Q2650" t="str">
        <f t="shared" ca="1" si="493"/>
        <v>cu</v>
      </c>
      <c r="R2650" t="s">
        <v>81</v>
      </c>
      <c r="S2650" t="s">
        <v>147</v>
      </c>
      <c r="T2650">
        <v>2400</v>
      </c>
      <c r="U2650" t="str">
        <f t="shared" ca="1" si="498"/>
        <v>it</v>
      </c>
      <c r="V2650" t="str">
        <f t="shared" si="488"/>
        <v>Cash_sEquipGacha</v>
      </c>
      <c r="W2650">
        <f t="shared" si="489"/>
        <v>1</v>
      </c>
      <c r="X2650" t="str">
        <f t="shared" ca="1" si="490"/>
        <v>cu</v>
      </c>
      <c r="Y2650" t="str">
        <f t="shared" si="491"/>
        <v>GO</v>
      </c>
      <c r="Z2650">
        <f t="shared" si="492"/>
        <v>2400</v>
      </c>
    </row>
    <row r="2651" spans="1:26">
      <c r="A2651" t="str">
        <f t="shared" si="496"/>
        <v>rt9</v>
      </c>
      <c r="B2651" t="str">
        <f t="shared" si="497"/>
        <v>루틴9</v>
      </c>
      <c r="C2651">
        <v>94</v>
      </c>
      <c r="D2651">
        <v>53</v>
      </c>
      <c r="E2651">
        <f t="shared" ca="1" si="494"/>
        <v>2917</v>
      </c>
      <c r="F2651">
        <f ca="1">(60+SUMIF(OFFSET(N2651,-$C2651+1,0,$C2651),"EN",OFFSET(O2651,-$C2651+1,0,$C2651)))*SummonTypeTable!$Q$2</f>
        <v>1390</v>
      </c>
      <c r="G2651" t="str">
        <f ca="1">IF(C2651=1,60*SummonTypeTable!$Q$2-OFFSET(F2651,0,-1),
IF(F2651&lt;&gt;OFFSET(F2651,-1,0),OFFSET(F2651,-1,0)-OFFSET(F2651,0,-1),""))</f>
        <v/>
      </c>
      <c r="H2651" t="str">
        <f ca="1">IF(C2651=1,60*SummonTypeTable!$Q$2/OFFSET(F2651,0,-1),
IF(F2651&lt;&gt;OFFSET(F2651,-1,0),OFFSET(F2651,-1,0)/OFFSET(F2651,0,-1),""))</f>
        <v/>
      </c>
      <c r="I2651">
        <f ca="1">(60+SUMIF(OFFSET(N2651,-$C2651+1,0,$C2651),"EN",OFFSET(O2651,-$C2651+1,0,$C2651))+SUMIF(OFFSET(S2651,-$C2651+1,0,$C2651),"EN",OFFSET(T2651,-$C2651+1,0,$C2651)))*SummonTypeTable!$Q$2</f>
        <v>1390</v>
      </c>
      <c r="J2651" t="str">
        <f ca="1">IF(C2651=1,60*SummonTypeTable!$Q$2-OFFSET(I2651,0,-4),
IF(I2651&lt;&gt;OFFSET(I2651,-1,0),OFFSET(I2651,-1,0)-OFFSET(I2651,0,-4),""))</f>
        <v/>
      </c>
      <c r="K2651" t="str">
        <f ca="1">IF(C2651=1,60*SummonTypeTable!$Q$2/OFFSET(I2651,0,-4),
IF(I2651&lt;&gt;OFFSET(I2651,-1,0),OFFSET(I2651,-1,0)/OFFSET(I2651,0,-4),""))</f>
        <v/>
      </c>
      <c r="L2651" t="str">
        <f t="shared" ca="1" si="495"/>
        <v>cu</v>
      </c>
      <c r="M2651" t="s">
        <v>81</v>
      </c>
      <c r="N2651" t="s">
        <v>147</v>
      </c>
      <c r="O2651">
        <v>4850</v>
      </c>
      <c r="P2651" t="str">
        <f t="shared" si="487"/>
        <v/>
      </c>
      <c r="Q2651" t="str">
        <f t="shared" ca="1" si="493"/>
        <v>cu</v>
      </c>
      <c r="R2651" t="s">
        <v>81</v>
      </c>
      <c r="S2651" t="s">
        <v>147</v>
      </c>
      <c r="T2651">
        <v>2425</v>
      </c>
      <c r="U2651" t="str">
        <f t="shared" ca="1" si="498"/>
        <v>cu</v>
      </c>
      <c r="V2651" t="str">
        <f t="shared" si="488"/>
        <v>GO</v>
      </c>
      <c r="W2651">
        <f t="shared" si="489"/>
        <v>4850</v>
      </c>
      <c r="X2651" t="str">
        <f t="shared" ca="1" si="490"/>
        <v>cu</v>
      </c>
      <c r="Y2651" t="str">
        <f t="shared" si="491"/>
        <v>GO</v>
      </c>
      <c r="Z2651">
        <f t="shared" si="492"/>
        <v>2425</v>
      </c>
    </row>
    <row r="2652" spans="1:26">
      <c r="A2652" t="str">
        <f t="shared" si="496"/>
        <v>rt9</v>
      </c>
      <c r="B2652" t="str">
        <f t="shared" si="497"/>
        <v>루틴9</v>
      </c>
      <c r="C2652">
        <v>95</v>
      </c>
      <c r="D2652">
        <v>12</v>
      </c>
      <c r="E2652">
        <f t="shared" ca="1" si="494"/>
        <v>2929</v>
      </c>
      <c r="F2652">
        <f ca="1">(60+SUMIF(OFFSET(N2652,-$C2652+1,0,$C2652),"EN",OFFSET(O2652,-$C2652+1,0,$C2652)))*SummonTypeTable!$Q$2</f>
        <v>1390</v>
      </c>
      <c r="G2652" t="str">
        <f ca="1">IF(C2652=1,60*SummonTypeTable!$Q$2-OFFSET(F2652,0,-1),
IF(F2652&lt;&gt;OFFSET(F2652,-1,0),OFFSET(F2652,-1,0)-OFFSET(F2652,0,-1),""))</f>
        <v/>
      </c>
      <c r="H2652" t="str">
        <f ca="1">IF(C2652=1,60*SummonTypeTable!$Q$2/OFFSET(F2652,0,-1),
IF(F2652&lt;&gt;OFFSET(F2652,-1,0),OFFSET(F2652,-1,0)/OFFSET(F2652,0,-1),""))</f>
        <v/>
      </c>
      <c r="I2652">
        <f ca="1">(60+SUMIF(OFFSET(N2652,-$C2652+1,0,$C2652),"EN",OFFSET(O2652,-$C2652+1,0,$C2652))+SUMIF(OFFSET(S2652,-$C2652+1,0,$C2652),"EN",OFFSET(T2652,-$C2652+1,0,$C2652)))*SummonTypeTable!$Q$2</f>
        <v>1390</v>
      </c>
      <c r="J2652" t="str">
        <f ca="1">IF(C2652=1,60*SummonTypeTable!$Q$2-OFFSET(I2652,0,-4),
IF(I2652&lt;&gt;OFFSET(I2652,-1,0),OFFSET(I2652,-1,0)-OFFSET(I2652,0,-4),""))</f>
        <v/>
      </c>
      <c r="K2652" t="str">
        <f ca="1">IF(C2652=1,60*SummonTypeTable!$Q$2/OFFSET(I2652,0,-4),
IF(I2652&lt;&gt;OFFSET(I2652,-1,0),OFFSET(I2652,-1,0)/OFFSET(I2652,0,-4),""))</f>
        <v/>
      </c>
      <c r="L2652" t="str">
        <f t="shared" ca="1" si="495"/>
        <v>it</v>
      </c>
      <c r="M2652" t="s">
        <v>139</v>
      </c>
      <c r="N2652" t="s">
        <v>140</v>
      </c>
      <c r="O2652">
        <v>1</v>
      </c>
      <c r="P2652" t="str">
        <f t="shared" si="487"/>
        <v/>
      </c>
      <c r="Q2652" t="str">
        <f t="shared" ca="1" si="493"/>
        <v>cu</v>
      </c>
      <c r="R2652" t="s">
        <v>81</v>
      </c>
      <c r="S2652" t="s">
        <v>147</v>
      </c>
      <c r="T2652">
        <v>2450</v>
      </c>
      <c r="U2652" t="str">
        <f t="shared" ca="1" si="498"/>
        <v>it</v>
      </c>
      <c r="V2652" t="str">
        <f t="shared" si="488"/>
        <v>Cash_sCharacterGacha</v>
      </c>
      <c r="W2652">
        <f t="shared" si="489"/>
        <v>1</v>
      </c>
      <c r="X2652" t="str">
        <f t="shared" ca="1" si="490"/>
        <v>cu</v>
      </c>
      <c r="Y2652" t="str">
        <f t="shared" si="491"/>
        <v>GO</v>
      </c>
      <c r="Z2652">
        <f t="shared" si="492"/>
        <v>2450</v>
      </c>
    </row>
    <row r="2653" spans="1:26">
      <c r="A2653" t="str">
        <f t="shared" si="496"/>
        <v>rt9</v>
      </c>
      <c r="B2653" t="str">
        <f t="shared" si="497"/>
        <v>루틴9</v>
      </c>
      <c r="C2653">
        <v>96</v>
      </c>
      <c r="D2653">
        <v>24</v>
      </c>
      <c r="E2653">
        <f t="shared" ca="1" si="494"/>
        <v>2953</v>
      </c>
      <c r="F2653">
        <f ca="1">(60+SUMIF(OFFSET(N2653,-$C2653+1,0,$C2653),"EN",OFFSET(O2653,-$C2653+1,0,$C2653)))*SummonTypeTable!$Q$2</f>
        <v>1390</v>
      </c>
      <c r="G2653" t="str">
        <f ca="1">IF(C2653=1,60*SummonTypeTable!$Q$2-OFFSET(F2653,0,-1),
IF(F2653&lt;&gt;OFFSET(F2653,-1,0),OFFSET(F2653,-1,0)-OFFSET(F2653,0,-1),""))</f>
        <v/>
      </c>
      <c r="H2653" t="str">
        <f ca="1">IF(C2653=1,60*SummonTypeTable!$Q$2/OFFSET(F2653,0,-1),
IF(F2653&lt;&gt;OFFSET(F2653,-1,0),OFFSET(F2653,-1,0)/OFFSET(F2653,0,-1),""))</f>
        <v/>
      </c>
      <c r="I2653">
        <f ca="1">(60+SUMIF(OFFSET(N2653,-$C2653+1,0,$C2653),"EN",OFFSET(O2653,-$C2653+1,0,$C2653))+SUMIF(OFFSET(S2653,-$C2653+1,0,$C2653),"EN",OFFSET(T2653,-$C2653+1,0,$C2653)))*SummonTypeTable!$Q$2</f>
        <v>1390</v>
      </c>
      <c r="J2653" t="str">
        <f ca="1">IF(C2653=1,60*SummonTypeTable!$Q$2-OFFSET(I2653,0,-4),
IF(I2653&lt;&gt;OFFSET(I2653,-1,0),OFFSET(I2653,-1,0)-OFFSET(I2653,0,-4),""))</f>
        <v/>
      </c>
      <c r="K2653" t="str">
        <f ca="1">IF(C2653=1,60*SummonTypeTable!$Q$2/OFFSET(I2653,0,-4),
IF(I2653&lt;&gt;OFFSET(I2653,-1,0),OFFSET(I2653,-1,0)/OFFSET(I2653,0,-4),""))</f>
        <v/>
      </c>
      <c r="L2653" t="str">
        <f t="shared" ca="1" si="495"/>
        <v>cu</v>
      </c>
      <c r="M2653" t="s">
        <v>81</v>
      </c>
      <c r="N2653" t="s">
        <v>147</v>
      </c>
      <c r="O2653">
        <v>4950</v>
      </c>
      <c r="P2653" t="str">
        <f t="shared" si="487"/>
        <v/>
      </c>
      <c r="Q2653" t="str">
        <f t="shared" ca="1" si="493"/>
        <v>cu</v>
      </c>
      <c r="R2653" t="s">
        <v>81</v>
      </c>
      <c r="S2653" t="s">
        <v>147</v>
      </c>
      <c r="T2653">
        <v>2475</v>
      </c>
      <c r="U2653" t="str">
        <f t="shared" ca="1" si="498"/>
        <v>cu</v>
      </c>
      <c r="V2653" t="str">
        <f t="shared" si="488"/>
        <v>GO</v>
      </c>
      <c r="W2653">
        <f t="shared" si="489"/>
        <v>4950</v>
      </c>
      <c r="X2653" t="str">
        <f t="shared" ca="1" si="490"/>
        <v>cu</v>
      </c>
      <c r="Y2653" t="str">
        <f t="shared" si="491"/>
        <v>GO</v>
      </c>
      <c r="Z2653">
        <f t="shared" si="492"/>
        <v>2475</v>
      </c>
    </row>
    <row r="2654" spans="1:26">
      <c r="A2654" t="str">
        <f t="shared" si="496"/>
        <v>rt9</v>
      </c>
      <c r="B2654" t="str">
        <f t="shared" si="497"/>
        <v>루틴9</v>
      </c>
      <c r="C2654">
        <v>97</v>
      </c>
      <c r="D2654">
        <v>79</v>
      </c>
      <c r="E2654">
        <f t="shared" ca="1" si="494"/>
        <v>3032</v>
      </c>
      <c r="F2654">
        <f ca="1">(60+SUMIF(OFFSET(N2654,-$C2654+1,0,$C2654),"EN",OFFSET(O2654,-$C2654+1,0,$C2654)))*SummonTypeTable!$Q$2</f>
        <v>1506.6666666666665</v>
      </c>
      <c r="G2654">
        <f ca="1">IF(C2654=1,60*SummonTypeTable!$Q$2-OFFSET(F2654,0,-1),
IF(F2654&lt;&gt;OFFSET(F2654,-1,0),OFFSET(F2654,-1,0)-OFFSET(F2654,0,-1),""))</f>
        <v>-1642</v>
      </c>
      <c r="H2654">
        <f ca="1">IF(C2654=1,60*SummonTypeTable!$Q$2/OFFSET(F2654,0,-1),
IF(F2654&lt;&gt;OFFSET(F2654,-1,0),OFFSET(F2654,-1,0)/OFFSET(F2654,0,-1),""))</f>
        <v>0.45844327176781002</v>
      </c>
      <c r="I2654">
        <f ca="1">(60+SUMIF(OFFSET(N2654,-$C2654+1,0,$C2654),"EN",OFFSET(O2654,-$C2654+1,0,$C2654))+SUMIF(OFFSET(S2654,-$C2654+1,0,$C2654),"EN",OFFSET(T2654,-$C2654+1,0,$C2654)))*SummonTypeTable!$Q$2</f>
        <v>1506.6666666666665</v>
      </c>
      <c r="J2654">
        <f ca="1">IF(C2654=1,60*SummonTypeTable!$Q$2-OFFSET(I2654,0,-4),
IF(I2654&lt;&gt;OFFSET(I2654,-1,0),OFFSET(I2654,-1,0)-OFFSET(I2654,0,-4),""))</f>
        <v>-1642</v>
      </c>
      <c r="K2654">
        <f ca="1">IF(C2654=1,60*SummonTypeTable!$Q$2/OFFSET(I2654,0,-4),
IF(I2654&lt;&gt;OFFSET(I2654,-1,0),OFFSET(I2654,-1,0)/OFFSET(I2654,0,-4),""))</f>
        <v>0.45844327176781002</v>
      </c>
      <c r="L2654" t="str">
        <f t="shared" ca="1" si="495"/>
        <v>cu</v>
      </c>
      <c r="M2654" t="s">
        <v>81</v>
      </c>
      <c r="N2654" t="s">
        <v>146</v>
      </c>
      <c r="O2654">
        <v>175</v>
      </c>
      <c r="P2654" t="str">
        <f t="shared" si="487"/>
        <v>에너지너무많음</v>
      </c>
      <c r="Q2654" t="str">
        <f t="shared" ca="1" si="493"/>
        <v>cu</v>
      </c>
      <c r="R2654" t="s">
        <v>81</v>
      </c>
      <c r="S2654" t="s">
        <v>147</v>
      </c>
      <c r="T2654">
        <v>2500</v>
      </c>
      <c r="U2654" t="str">
        <f t="shared" ca="1" si="498"/>
        <v>cu</v>
      </c>
      <c r="V2654" t="str">
        <f t="shared" si="488"/>
        <v>EN</v>
      </c>
      <c r="W2654">
        <f t="shared" si="489"/>
        <v>175</v>
      </c>
      <c r="X2654" t="str">
        <f t="shared" ca="1" si="490"/>
        <v>cu</v>
      </c>
      <c r="Y2654" t="str">
        <f t="shared" si="491"/>
        <v>GO</v>
      </c>
      <c r="Z2654">
        <f t="shared" si="492"/>
        <v>2500</v>
      </c>
    </row>
    <row r="2655" spans="1:26">
      <c r="A2655" t="str">
        <f t="shared" si="496"/>
        <v>rt9</v>
      </c>
      <c r="B2655" t="str">
        <f t="shared" si="497"/>
        <v>루틴9</v>
      </c>
      <c r="C2655">
        <v>98</v>
      </c>
      <c r="D2655">
        <v>40</v>
      </c>
      <c r="E2655">
        <f t="shared" ca="1" si="494"/>
        <v>3072</v>
      </c>
      <c r="F2655">
        <f ca="1">(60+SUMIF(OFFSET(N2655,-$C2655+1,0,$C2655),"EN",OFFSET(O2655,-$C2655+1,0,$C2655)))*SummonTypeTable!$Q$2</f>
        <v>1506.6666666666665</v>
      </c>
      <c r="G2655" t="str">
        <f ca="1">IF(C2655=1,60*SummonTypeTable!$Q$2-OFFSET(F2655,0,-1),
IF(F2655&lt;&gt;OFFSET(F2655,-1,0),OFFSET(F2655,-1,0)-OFFSET(F2655,0,-1),""))</f>
        <v/>
      </c>
      <c r="H2655" t="str">
        <f ca="1">IF(C2655=1,60*SummonTypeTable!$Q$2/OFFSET(F2655,0,-1),
IF(F2655&lt;&gt;OFFSET(F2655,-1,0),OFFSET(F2655,-1,0)/OFFSET(F2655,0,-1),""))</f>
        <v/>
      </c>
      <c r="I2655">
        <f ca="1">(60+SUMIF(OFFSET(N2655,-$C2655+1,0,$C2655),"EN",OFFSET(O2655,-$C2655+1,0,$C2655))+SUMIF(OFFSET(S2655,-$C2655+1,0,$C2655),"EN",OFFSET(T2655,-$C2655+1,0,$C2655)))*SummonTypeTable!$Q$2</f>
        <v>1506.6666666666665</v>
      </c>
      <c r="J2655" t="str">
        <f ca="1">IF(C2655=1,60*SummonTypeTable!$Q$2-OFFSET(I2655,0,-4),
IF(I2655&lt;&gt;OFFSET(I2655,-1,0),OFFSET(I2655,-1,0)-OFFSET(I2655,0,-4),""))</f>
        <v/>
      </c>
      <c r="K2655" t="str">
        <f ca="1">IF(C2655=1,60*SummonTypeTable!$Q$2/OFFSET(I2655,0,-4),
IF(I2655&lt;&gt;OFFSET(I2655,-1,0),OFFSET(I2655,-1,0)/OFFSET(I2655,0,-4),""))</f>
        <v/>
      </c>
      <c r="L2655" t="str">
        <f t="shared" ca="1" si="495"/>
        <v>it</v>
      </c>
      <c r="M2655" t="s">
        <v>139</v>
      </c>
      <c r="N2655" t="s">
        <v>138</v>
      </c>
      <c r="O2655">
        <v>1</v>
      </c>
      <c r="P2655" t="str">
        <f t="shared" si="487"/>
        <v/>
      </c>
      <c r="Q2655" t="str">
        <f t="shared" ca="1" si="493"/>
        <v>cu</v>
      </c>
      <c r="R2655" t="s">
        <v>81</v>
      </c>
      <c r="S2655" t="s">
        <v>147</v>
      </c>
      <c r="T2655">
        <v>2525</v>
      </c>
      <c r="U2655" t="str">
        <f t="shared" ca="1" si="498"/>
        <v>it</v>
      </c>
      <c r="V2655" t="str">
        <f t="shared" si="488"/>
        <v>Cash_sSpellGacha</v>
      </c>
      <c r="W2655">
        <f t="shared" si="489"/>
        <v>1</v>
      </c>
      <c r="X2655" t="str">
        <f t="shared" ca="1" si="490"/>
        <v>cu</v>
      </c>
      <c r="Y2655" t="str">
        <f t="shared" si="491"/>
        <v>GO</v>
      </c>
      <c r="Z2655">
        <f t="shared" si="492"/>
        <v>2525</v>
      </c>
    </row>
    <row r="2656" spans="1:26">
      <c r="A2656" t="str">
        <f t="shared" si="496"/>
        <v>rt9</v>
      </c>
      <c r="B2656" t="str">
        <f t="shared" si="497"/>
        <v>루틴9</v>
      </c>
      <c r="C2656">
        <v>99</v>
      </c>
      <c r="D2656">
        <v>66</v>
      </c>
      <c r="E2656">
        <f t="shared" ca="1" si="494"/>
        <v>3138</v>
      </c>
      <c r="F2656">
        <f ca="1">(60+SUMIF(OFFSET(N2656,-$C2656+1,0,$C2656),"EN",OFFSET(O2656,-$C2656+1,0,$C2656)))*SummonTypeTable!$Q$2</f>
        <v>1506.6666666666665</v>
      </c>
      <c r="G2656" t="str">
        <f ca="1">IF(C2656=1,60*SummonTypeTable!$Q$2-OFFSET(F2656,0,-1),
IF(F2656&lt;&gt;OFFSET(F2656,-1,0),OFFSET(F2656,-1,0)-OFFSET(F2656,0,-1),""))</f>
        <v/>
      </c>
      <c r="H2656" t="str">
        <f ca="1">IF(C2656=1,60*SummonTypeTable!$Q$2/OFFSET(F2656,0,-1),
IF(F2656&lt;&gt;OFFSET(F2656,-1,0),OFFSET(F2656,-1,0)/OFFSET(F2656,0,-1),""))</f>
        <v/>
      </c>
      <c r="I2656">
        <f ca="1">(60+SUMIF(OFFSET(N2656,-$C2656+1,0,$C2656),"EN",OFFSET(O2656,-$C2656+1,0,$C2656))+SUMIF(OFFSET(S2656,-$C2656+1,0,$C2656),"EN",OFFSET(T2656,-$C2656+1,0,$C2656)))*SummonTypeTable!$Q$2</f>
        <v>1506.6666666666665</v>
      </c>
      <c r="J2656" t="str">
        <f ca="1">IF(C2656=1,60*SummonTypeTable!$Q$2-OFFSET(I2656,0,-4),
IF(I2656&lt;&gt;OFFSET(I2656,-1,0),OFFSET(I2656,-1,0)-OFFSET(I2656,0,-4),""))</f>
        <v/>
      </c>
      <c r="K2656" t="str">
        <f ca="1">IF(C2656=1,60*SummonTypeTable!$Q$2/OFFSET(I2656,0,-4),
IF(I2656&lt;&gt;OFFSET(I2656,-1,0),OFFSET(I2656,-1,0)/OFFSET(I2656,0,-4),""))</f>
        <v/>
      </c>
      <c r="L2656" t="str">
        <f t="shared" ca="1" si="495"/>
        <v>cu</v>
      </c>
      <c r="M2656" t="s">
        <v>81</v>
      </c>
      <c r="N2656" t="s">
        <v>147</v>
      </c>
      <c r="O2656">
        <v>5100</v>
      </c>
      <c r="P2656" t="str">
        <f t="shared" si="487"/>
        <v/>
      </c>
      <c r="Q2656" t="str">
        <f t="shared" ca="1" si="493"/>
        <v>cu</v>
      </c>
      <c r="R2656" t="s">
        <v>81</v>
      </c>
      <c r="S2656" t="s">
        <v>147</v>
      </c>
      <c r="T2656">
        <v>2550</v>
      </c>
      <c r="U2656" t="str">
        <f t="shared" ca="1" si="498"/>
        <v>cu</v>
      </c>
      <c r="V2656" t="str">
        <f t="shared" si="488"/>
        <v>GO</v>
      </c>
      <c r="W2656">
        <f t="shared" si="489"/>
        <v>5100</v>
      </c>
      <c r="X2656" t="str">
        <f t="shared" ca="1" si="490"/>
        <v>cu</v>
      </c>
      <c r="Y2656" t="str">
        <f t="shared" si="491"/>
        <v>GO</v>
      </c>
      <c r="Z2656">
        <f t="shared" si="492"/>
        <v>2550</v>
      </c>
    </row>
    <row r="2657" spans="1:26">
      <c r="A2657" t="str">
        <f t="shared" si="496"/>
        <v>rt9</v>
      </c>
      <c r="B2657" t="str">
        <f t="shared" si="497"/>
        <v>루틴9</v>
      </c>
      <c r="C2657">
        <v>100</v>
      </c>
      <c r="D2657">
        <v>89</v>
      </c>
      <c r="E2657">
        <f t="shared" ca="1" si="494"/>
        <v>3227</v>
      </c>
      <c r="F2657">
        <f ca="1">(60+SUMIF(OFFSET(N2657,-$C2657+1,0,$C2657),"EN",OFFSET(O2657,-$C2657+1,0,$C2657)))*SummonTypeTable!$Q$2</f>
        <v>1506.6666666666665</v>
      </c>
      <c r="G2657" t="str">
        <f ca="1">IF(C2657=1,60*SummonTypeTable!$Q$2-OFFSET(F2657,0,-1),
IF(F2657&lt;&gt;OFFSET(F2657,-1,0),OFFSET(F2657,-1,0)-OFFSET(F2657,0,-1),""))</f>
        <v/>
      </c>
      <c r="H2657" t="str">
        <f ca="1">IF(C2657=1,60*SummonTypeTable!$Q$2/OFFSET(F2657,0,-1),
IF(F2657&lt;&gt;OFFSET(F2657,-1,0),OFFSET(F2657,-1,0)/OFFSET(F2657,0,-1),""))</f>
        <v/>
      </c>
      <c r="I2657">
        <f ca="1">(60+SUMIF(OFFSET(N2657,-$C2657+1,0,$C2657),"EN",OFFSET(O2657,-$C2657+1,0,$C2657))+SUMIF(OFFSET(S2657,-$C2657+1,0,$C2657),"EN",OFFSET(T2657,-$C2657+1,0,$C2657)))*SummonTypeTable!$Q$2</f>
        <v>1506.6666666666665</v>
      </c>
      <c r="J2657" t="str">
        <f ca="1">IF(C2657=1,60*SummonTypeTable!$Q$2-OFFSET(I2657,0,-4),
IF(I2657&lt;&gt;OFFSET(I2657,-1,0),OFFSET(I2657,-1,0)-OFFSET(I2657,0,-4),""))</f>
        <v/>
      </c>
      <c r="K2657" t="str">
        <f ca="1">IF(C2657=1,60*SummonTypeTable!$Q$2/OFFSET(I2657,0,-4),
IF(I2657&lt;&gt;OFFSET(I2657,-1,0),OFFSET(I2657,-1,0)/OFFSET(I2657,0,-4),""))</f>
        <v/>
      </c>
      <c r="L2657" t="str">
        <f t="shared" ca="1" si="495"/>
        <v>it</v>
      </c>
      <c r="M2657" t="s">
        <v>139</v>
      </c>
      <c r="N2657" t="s">
        <v>158</v>
      </c>
      <c r="O2657">
        <v>1</v>
      </c>
      <c r="P2657" t="str">
        <f t="shared" ref="P2657:P2720" si="499">IF(M2657="장비1상자",
  IF(OR(N2657&gt;3,O2657&gt;5),"장비이상",""),
IF(N2657="GO",
  IF(O2657&lt;100,"골드이상",""),
IF(N2657="EN",
  IF(O2657&gt;29,"에너지너무많음",
  IF(O2657&gt;9,"에너지다소많음","")),"")))</f>
        <v/>
      </c>
      <c r="Q2657" t="str">
        <f t="shared" ca="1" si="493"/>
        <v>cu</v>
      </c>
      <c r="R2657" t="s">
        <v>81</v>
      </c>
      <c r="S2657" t="s">
        <v>147</v>
      </c>
      <c r="T2657">
        <v>2575</v>
      </c>
      <c r="U2657" t="str">
        <f t="shared" ca="1" si="498"/>
        <v>it</v>
      </c>
      <c r="V2657" t="str">
        <f t="shared" ref="V2657:V2720" si="500">IF(LEN(N2657)=0,"",N2657)</f>
        <v>Cash_sEquipGacha</v>
      </c>
      <c r="W2657">
        <f t="shared" ref="W2657:W2720" si="501">IF(LEN(O2657)=0,"",O2657)</f>
        <v>1</v>
      </c>
      <c r="X2657" t="str">
        <f t="shared" ref="X2657:X2720" ca="1" si="502">IF(LEN(Q2657)=0,"",Q2657)</f>
        <v>cu</v>
      </c>
      <c r="Y2657" t="str">
        <f t="shared" ref="Y2657:Y2720" si="503">IF(LEN(S2657)=0,"",S2657)</f>
        <v>GO</v>
      </c>
      <c r="Z2657">
        <f t="shared" ref="Z2657:Z2720" si="504">IF(LEN(T2657)=0,"",T2657)</f>
        <v>2575</v>
      </c>
    </row>
    <row r="2658" spans="1:26">
      <c r="A2658" t="str">
        <f t="shared" si="496"/>
        <v>rt9</v>
      </c>
      <c r="B2658" t="str">
        <f t="shared" si="497"/>
        <v>루틴9</v>
      </c>
      <c r="C2658">
        <v>101</v>
      </c>
      <c r="D2658">
        <v>65</v>
      </c>
      <c r="E2658">
        <f t="shared" ca="1" si="494"/>
        <v>3292</v>
      </c>
      <c r="F2658">
        <f ca="1">(60+SUMIF(OFFSET(N2658,-$C2658+1,0,$C2658),"EN",OFFSET(O2658,-$C2658+1,0,$C2658)))*SummonTypeTable!$Q$2</f>
        <v>1506.6666666666665</v>
      </c>
      <c r="G2658" t="str">
        <f ca="1">IF(C2658=1,60*SummonTypeTable!$Q$2-OFFSET(F2658,0,-1),
IF(F2658&lt;&gt;OFFSET(F2658,-1,0),OFFSET(F2658,-1,0)-OFFSET(F2658,0,-1),""))</f>
        <v/>
      </c>
      <c r="H2658" t="str">
        <f ca="1">IF(C2658=1,60*SummonTypeTable!$Q$2/OFFSET(F2658,0,-1),
IF(F2658&lt;&gt;OFFSET(F2658,-1,0),OFFSET(F2658,-1,0)/OFFSET(F2658,0,-1),""))</f>
        <v/>
      </c>
      <c r="I2658">
        <f ca="1">(60+SUMIF(OFFSET(N2658,-$C2658+1,0,$C2658),"EN",OFFSET(O2658,-$C2658+1,0,$C2658))+SUMIF(OFFSET(S2658,-$C2658+1,0,$C2658),"EN",OFFSET(T2658,-$C2658+1,0,$C2658)))*SummonTypeTable!$Q$2</f>
        <v>1506.6666666666665</v>
      </c>
      <c r="J2658" t="str">
        <f ca="1">IF(C2658=1,60*SummonTypeTable!$Q$2-OFFSET(I2658,0,-4),
IF(I2658&lt;&gt;OFFSET(I2658,-1,0),OFFSET(I2658,-1,0)-OFFSET(I2658,0,-4),""))</f>
        <v/>
      </c>
      <c r="K2658" t="str">
        <f ca="1">IF(C2658=1,60*SummonTypeTable!$Q$2/OFFSET(I2658,0,-4),
IF(I2658&lt;&gt;OFFSET(I2658,-1,0),OFFSET(I2658,-1,0)/OFFSET(I2658,0,-4),""))</f>
        <v/>
      </c>
      <c r="L2658" t="str">
        <f t="shared" ca="1" si="495"/>
        <v>cu</v>
      </c>
      <c r="M2658" t="s">
        <v>81</v>
      </c>
      <c r="N2658" t="s">
        <v>153</v>
      </c>
      <c r="O2658">
        <v>18</v>
      </c>
      <c r="P2658" t="str">
        <f t="shared" si="499"/>
        <v/>
      </c>
      <c r="Q2658" t="str">
        <f t="shared" ca="1" si="493"/>
        <v>cu</v>
      </c>
      <c r="R2658" t="s">
        <v>81</v>
      </c>
      <c r="S2658" t="s">
        <v>153</v>
      </c>
      <c r="T2658">
        <v>6</v>
      </c>
      <c r="U2658" t="str">
        <f t="shared" ca="1" si="498"/>
        <v>cu</v>
      </c>
      <c r="V2658" t="str">
        <f t="shared" si="500"/>
        <v>DI</v>
      </c>
      <c r="W2658">
        <f t="shared" si="501"/>
        <v>18</v>
      </c>
      <c r="X2658" t="str">
        <f t="shared" ca="1" si="502"/>
        <v>cu</v>
      </c>
      <c r="Y2658" t="str">
        <f t="shared" si="503"/>
        <v>DI</v>
      </c>
      <c r="Z2658">
        <f t="shared" si="504"/>
        <v>6</v>
      </c>
    </row>
    <row r="2659" spans="1:26">
      <c r="A2659" t="str">
        <f t="shared" si="496"/>
        <v>rt9</v>
      </c>
      <c r="B2659" t="str">
        <f t="shared" si="497"/>
        <v>루틴9</v>
      </c>
      <c r="C2659">
        <v>102</v>
      </c>
      <c r="D2659">
        <v>55</v>
      </c>
      <c r="E2659">
        <f t="shared" ca="1" si="494"/>
        <v>3347</v>
      </c>
      <c r="F2659">
        <f ca="1">(60+SUMIF(OFFSET(N2659,-$C2659+1,0,$C2659),"EN",OFFSET(O2659,-$C2659+1,0,$C2659)))*SummonTypeTable!$Q$2</f>
        <v>1506.6666666666665</v>
      </c>
      <c r="G2659" t="str">
        <f ca="1">IF(C2659=1,60*SummonTypeTable!$Q$2-OFFSET(F2659,0,-1),
IF(F2659&lt;&gt;OFFSET(F2659,-1,0),OFFSET(F2659,-1,0)-OFFSET(F2659,0,-1),""))</f>
        <v/>
      </c>
      <c r="H2659" t="str">
        <f ca="1">IF(C2659=1,60*SummonTypeTable!$Q$2/OFFSET(F2659,0,-1),
IF(F2659&lt;&gt;OFFSET(F2659,-1,0),OFFSET(F2659,-1,0)/OFFSET(F2659,0,-1),""))</f>
        <v/>
      </c>
      <c r="I2659">
        <f ca="1">(60+SUMIF(OFFSET(N2659,-$C2659+1,0,$C2659),"EN",OFFSET(O2659,-$C2659+1,0,$C2659))+SUMIF(OFFSET(S2659,-$C2659+1,0,$C2659),"EN",OFFSET(T2659,-$C2659+1,0,$C2659)))*SummonTypeTable!$Q$2</f>
        <v>1506.6666666666665</v>
      </c>
      <c r="J2659" t="str">
        <f ca="1">IF(C2659=1,60*SummonTypeTable!$Q$2-OFFSET(I2659,0,-4),
IF(I2659&lt;&gt;OFFSET(I2659,-1,0),OFFSET(I2659,-1,0)-OFFSET(I2659,0,-4),""))</f>
        <v/>
      </c>
      <c r="K2659" t="str">
        <f ca="1">IF(C2659=1,60*SummonTypeTable!$Q$2/OFFSET(I2659,0,-4),
IF(I2659&lt;&gt;OFFSET(I2659,-1,0),OFFSET(I2659,-1,0)/OFFSET(I2659,0,-4),""))</f>
        <v/>
      </c>
      <c r="L2659" t="str">
        <f t="shared" ca="1" si="495"/>
        <v>it</v>
      </c>
      <c r="M2659" t="s">
        <v>139</v>
      </c>
      <c r="N2659" t="s">
        <v>140</v>
      </c>
      <c r="O2659">
        <v>1</v>
      </c>
      <c r="P2659" t="str">
        <f t="shared" si="499"/>
        <v/>
      </c>
      <c r="Q2659" t="str">
        <f t="shared" ca="1" si="493"/>
        <v>cu</v>
      </c>
      <c r="R2659" t="s">
        <v>81</v>
      </c>
      <c r="S2659" t="s">
        <v>147</v>
      </c>
      <c r="T2659">
        <v>2625</v>
      </c>
      <c r="U2659" t="str">
        <f t="shared" ca="1" si="498"/>
        <v>it</v>
      </c>
      <c r="V2659" t="str">
        <f t="shared" si="500"/>
        <v>Cash_sCharacterGacha</v>
      </c>
      <c r="W2659">
        <f t="shared" si="501"/>
        <v>1</v>
      </c>
      <c r="X2659" t="str">
        <f t="shared" ca="1" si="502"/>
        <v>cu</v>
      </c>
      <c r="Y2659" t="str">
        <f t="shared" si="503"/>
        <v>GO</v>
      </c>
      <c r="Z2659">
        <f t="shared" si="504"/>
        <v>2625</v>
      </c>
    </row>
    <row r="2660" spans="1:26">
      <c r="A2660" t="str">
        <f t="shared" si="496"/>
        <v>rt9</v>
      </c>
      <c r="B2660" t="str">
        <f t="shared" si="497"/>
        <v>루틴9</v>
      </c>
      <c r="C2660">
        <v>103</v>
      </c>
      <c r="D2660">
        <v>125</v>
      </c>
      <c r="E2660">
        <f t="shared" ca="1" si="494"/>
        <v>3472</v>
      </c>
      <c r="F2660">
        <f ca="1">(60+SUMIF(OFFSET(N2660,-$C2660+1,0,$C2660),"EN",OFFSET(O2660,-$C2660+1,0,$C2660)))*SummonTypeTable!$Q$2</f>
        <v>1506.6666666666665</v>
      </c>
      <c r="G2660" t="str">
        <f ca="1">IF(C2660=1,60*SummonTypeTable!$Q$2-OFFSET(F2660,0,-1),
IF(F2660&lt;&gt;OFFSET(F2660,-1,0),OFFSET(F2660,-1,0)-OFFSET(F2660,0,-1),""))</f>
        <v/>
      </c>
      <c r="H2660" t="str">
        <f ca="1">IF(C2660=1,60*SummonTypeTable!$Q$2/OFFSET(F2660,0,-1),
IF(F2660&lt;&gt;OFFSET(F2660,-1,0),OFFSET(F2660,-1,0)/OFFSET(F2660,0,-1),""))</f>
        <v/>
      </c>
      <c r="I2660">
        <f ca="1">(60+SUMIF(OFFSET(N2660,-$C2660+1,0,$C2660),"EN",OFFSET(O2660,-$C2660+1,0,$C2660))+SUMIF(OFFSET(S2660,-$C2660+1,0,$C2660),"EN",OFFSET(T2660,-$C2660+1,0,$C2660)))*SummonTypeTable!$Q$2</f>
        <v>1506.6666666666665</v>
      </c>
      <c r="J2660" t="str">
        <f ca="1">IF(C2660=1,60*SummonTypeTable!$Q$2-OFFSET(I2660,0,-4),
IF(I2660&lt;&gt;OFFSET(I2660,-1,0),OFFSET(I2660,-1,0)-OFFSET(I2660,0,-4),""))</f>
        <v/>
      </c>
      <c r="K2660" t="str">
        <f ca="1">IF(C2660=1,60*SummonTypeTable!$Q$2/OFFSET(I2660,0,-4),
IF(I2660&lt;&gt;OFFSET(I2660,-1,0),OFFSET(I2660,-1,0)/OFFSET(I2660,0,-4),""))</f>
        <v/>
      </c>
      <c r="L2660" t="str">
        <f t="shared" ca="1" si="495"/>
        <v>cu</v>
      </c>
      <c r="M2660" t="s">
        <v>81</v>
      </c>
      <c r="N2660" t="s">
        <v>147</v>
      </c>
      <c r="O2660">
        <v>5300</v>
      </c>
      <c r="P2660" t="str">
        <f t="shared" si="499"/>
        <v/>
      </c>
      <c r="Q2660" t="str">
        <f t="shared" ca="1" si="493"/>
        <v>cu</v>
      </c>
      <c r="R2660" t="s">
        <v>81</v>
      </c>
      <c r="S2660" t="s">
        <v>147</v>
      </c>
      <c r="T2660">
        <v>2650</v>
      </c>
      <c r="U2660" t="str">
        <f t="shared" ca="1" si="498"/>
        <v>cu</v>
      </c>
      <c r="V2660" t="str">
        <f t="shared" si="500"/>
        <v>GO</v>
      </c>
      <c r="W2660">
        <f t="shared" si="501"/>
        <v>5300</v>
      </c>
      <c r="X2660" t="str">
        <f t="shared" ca="1" si="502"/>
        <v>cu</v>
      </c>
      <c r="Y2660" t="str">
        <f t="shared" si="503"/>
        <v>GO</v>
      </c>
      <c r="Z2660">
        <f t="shared" si="504"/>
        <v>2650</v>
      </c>
    </row>
    <row r="2661" spans="1:26">
      <c r="A2661" t="str">
        <f t="shared" si="496"/>
        <v>rt9</v>
      </c>
      <c r="B2661" t="str">
        <f t="shared" si="497"/>
        <v>루틴9</v>
      </c>
      <c r="C2661">
        <v>104</v>
      </c>
      <c r="D2661">
        <v>96</v>
      </c>
      <c r="E2661">
        <f t="shared" ca="1" si="494"/>
        <v>3568</v>
      </c>
      <c r="F2661">
        <f ca="1">(60+SUMIF(OFFSET(N2661,-$C2661+1,0,$C2661),"EN",OFFSET(O2661,-$C2661+1,0,$C2661)))*SummonTypeTable!$Q$2</f>
        <v>1613.3333333333333</v>
      </c>
      <c r="G2661">
        <f ca="1">IF(C2661=1,60*SummonTypeTable!$Q$2-OFFSET(F2661,0,-1),
IF(F2661&lt;&gt;OFFSET(F2661,-1,0),OFFSET(F2661,-1,0)-OFFSET(F2661,0,-1),""))</f>
        <v>-2061.3333333333335</v>
      </c>
      <c r="H2661">
        <f ca="1">IF(C2661=1,60*SummonTypeTable!$Q$2/OFFSET(F2661,0,-1),
IF(F2661&lt;&gt;OFFSET(F2661,-1,0),OFFSET(F2661,-1,0)/OFFSET(F2661,0,-1),""))</f>
        <v>0.42227204783258593</v>
      </c>
      <c r="I2661">
        <f ca="1">(60+SUMIF(OFFSET(N2661,-$C2661+1,0,$C2661),"EN",OFFSET(O2661,-$C2661+1,0,$C2661))+SUMIF(OFFSET(S2661,-$C2661+1,0,$C2661),"EN",OFFSET(T2661,-$C2661+1,0,$C2661)))*SummonTypeTable!$Q$2</f>
        <v>1613.3333333333333</v>
      </c>
      <c r="J2661">
        <f ca="1">IF(C2661=1,60*SummonTypeTable!$Q$2-OFFSET(I2661,0,-4),
IF(I2661&lt;&gt;OFFSET(I2661,-1,0),OFFSET(I2661,-1,0)-OFFSET(I2661,0,-4),""))</f>
        <v>-2061.3333333333335</v>
      </c>
      <c r="K2661">
        <f ca="1">IF(C2661=1,60*SummonTypeTable!$Q$2/OFFSET(I2661,0,-4),
IF(I2661&lt;&gt;OFFSET(I2661,-1,0),OFFSET(I2661,-1,0)/OFFSET(I2661,0,-4),""))</f>
        <v>0.42227204783258593</v>
      </c>
      <c r="L2661" t="str">
        <f t="shared" ca="1" si="495"/>
        <v>cu</v>
      </c>
      <c r="M2661" t="s">
        <v>81</v>
      </c>
      <c r="N2661" t="s">
        <v>146</v>
      </c>
      <c r="O2661">
        <v>160</v>
      </c>
      <c r="P2661" t="str">
        <f t="shared" si="499"/>
        <v>에너지너무많음</v>
      </c>
      <c r="Q2661" t="str">
        <f t="shared" ca="1" si="493"/>
        <v>cu</v>
      </c>
      <c r="R2661" t="s">
        <v>81</v>
      </c>
      <c r="S2661" t="s">
        <v>147</v>
      </c>
      <c r="T2661">
        <v>2675</v>
      </c>
      <c r="U2661" t="str">
        <f t="shared" ca="1" si="498"/>
        <v>cu</v>
      </c>
      <c r="V2661" t="str">
        <f t="shared" si="500"/>
        <v>EN</v>
      </c>
      <c r="W2661">
        <f t="shared" si="501"/>
        <v>160</v>
      </c>
      <c r="X2661" t="str">
        <f t="shared" ca="1" si="502"/>
        <v>cu</v>
      </c>
      <c r="Y2661" t="str">
        <f t="shared" si="503"/>
        <v>GO</v>
      </c>
      <c r="Z2661">
        <f t="shared" si="504"/>
        <v>2675</v>
      </c>
    </row>
    <row r="2662" spans="1:26">
      <c r="A2662" t="str">
        <f t="shared" si="496"/>
        <v>rt9</v>
      </c>
      <c r="B2662" t="str">
        <f t="shared" si="497"/>
        <v>루틴9</v>
      </c>
      <c r="C2662">
        <v>105</v>
      </c>
      <c r="D2662">
        <v>66</v>
      </c>
      <c r="E2662">
        <f t="shared" ca="1" si="494"/>
        <v>3634</v>
      </c>
      <c r="F2662">
        <f ca="1">(60+SUMIF(OFFSET(N2662,-$C2662+1,0,$C2662),"EN",OFFSET(O2662,-$C2662+1,0,$C2662)))*SummonTypeTable!$Q$2</f>
        <v>1613.3333333333333</v>
      </c>
      <c r="G2662" t="str">
        <f ca="1">IF(C2662=1,60*SummonTypeTable!$Q$2-OFFSET(F2662,0,-1),
IF(F2662&lt;&gt;OFFSET(F2662,-1,0),OFFSET(F2662,-1,0)-OFFSET(F2662,0,-1),""))</f>
        <v/>
      </c>
      <c r="H2662" t="str">
        <f ca="1">IF(C2662=1,60*SummonTypeTable!$Q$2/OFFSET(F2662,0,-1),
IF(F2662&lt;&gt;OFFSET(F2662,-1,0),OFFSET(F2662,-1,0)/OFFSET(F2662,0,-1),""))</f>
        <v/>
      </c>
      <c r="I2662">
        <f ca="1">(60+SUMIF(OFFSET(N2662,-$C2662+1,0,$C2662),"EN",OFFSET(O2662,-$C2662+1,0,$C2662))+SUMIF(OFFSET(S2662,-$C2662+1,0,$C2662),"EN",OFFSET(T2662,-$C2662+1,0,$C2662)))*SummonTypeTable!$Q$2</f>
        <v>1613.3333333333333</v>
      </c>
      <c r="J2662" t="str">
        <f ca="1">IF(C2662=1,60*SummonTypeTable!$Q$2-OFFSET(I2662,0,-4),
IF(I2662&lt;&gt;OFFSET(I2662,-1,0),OFFSET(I2662,-1,0)-OFFSET(I2662,0,-4),""))</f>
        <v/>
      </c>
      <c r="K2662" t="str">
        <f ca="1">IF(C2662=1,60*SummonTypeTable!$Q$2/OFFSET(I2662,0,-4),
IF(I2662&lt;&gt;OFFSET(I2662,-1,0),OFFSET(I2662,-1,0)/OFFSET(I2662,0,-4),""))</f>
        <v/>
      </c>
      <c r="L2662" t="str">
        <f t="shared" ca="1" si="495"/>
        <v>it</v>
      </c>
      <c r="M2662" t="s">
        <v>139</v>
      </c>
      <c r="N2662" t="s">
        <v>138</v>
      </c>
      <c r="O2662">
        <v>1</v>
      </c>
      <c r="P2662" t="str">
        <f t="shared" si="499"/>
        <v/>
      </c>
      <c r="Q2662" t="str">
        <f t="shared" ca="1" si="493"/>
        <v>cu</v>
      </c>
      <c r="R2662" t="s">
        <v>81</v>
      </c>
      <c r="S2662" t="s">
        <v>147</v>
      </c>
      <c r="T2662">
        <v>2700</v>
      </c>
      <c r="U2662" t="str">
        <f t="shared" ca="1" si="498"/>
        <v>it</v>
      </c>
      <c r="V2662" t="str">
        <f t="shared" si="500"/>
        <v>Cash_sSpellGacha</v>
      </c>
      <c r="W2662">
        <f t="shared" si="501"/>
        <v>1</v>
      </c>
      <c r="X2662" t="str">
        <f t="shared" ca="1" si="502"/>
        <v>cu</v>
      </c>
      <c r="Y2662" t="str">
        <f t="shared" si="503"/>
        <v>GO</v>
      </c>
      <c r="Z2662">
        <f t="shared" si="504"/>
        <v>2700</v>
      </c>
    </row>
    <row r="2663" spans="1:26">
      <c r="A2663" t="str">
        <f t="shared" si="496"/>
        <v>rt9</v>
      </c>
      <c r="B2663" t="str">
        <f t="shared" si="497"/>
        <v>루틴9</v>
      </c>
      <c r="C2663">
        <v>106</v>
      </c>
      <c r="D2663">
        <v>115</v>
      </c>
      <c r="E2663">
        <f t="shared" ca="1" si="494"/>
        <v>3749</v>
      </c>
      <c r="F2663">
        <f ca="1">(60+SUMIF(OFFSET(N2663,-$C2663+1,0,$C2663),"EN",OFFSET(O2663,-$C2663+1,0,$C2663)))*SummonTypeTable!$Q$2</f>
        <v>1613.3333333333333</v>
      </c>
      <c r="G2663" t="str">
        <f ca="1">IF(C2663=1,60*SummonTypeTable!$Q$2-OFFSET(F2663,0,-1),
IF(F2663&lt;&gt;OFFSET(F2663,-1,0),OFFSET(F2663,-1,0)-OFFSET(F2663,0,-1),""))</f>
        <v/>
      </c>
      <c r="H2663" t="str">
        <f ca="1">IF(C2663=1,60*SummonTypeTable!$Q$2/OFFSET(F2663,0,-1),
IF(F2663&lt;&gt;OFFSET(F2663,-1,0),OFFSET(F2663,-1,0)/OFFSET(F2663,0,-1),""))</f>
        <v/>
      </c>
      <c r="I2663">
        <f ca="1">(60+SUMIF(OFFSET(N2663,-$C2663+1,0,$C2663),"EN",OFFSET(O2663,-$C2663+1,0,$C2663))+SUMIF(OFFSET(S2663,-$C2663+1,0,$C2663),"EN",OFFSET(T2663,-$C2663+1,0,$C2663)))*SummonTypeTable!$Q$2</f>
        <v>1613.3333333333333</v>
      </c>
      <c r="J2663" t="str">
        <f ca="1">IF(C2663=1,60*SummonTypeTable!$Q$2-OFFSET(I2663,0,-4),
IF(I2663&lt;&gt;OFFSET(I2663,-1,0),OFFSET(I2663,-1,0)-OFFSET(I2663,0,-4),""))</f>
        <v/>
      </c>
      <c r="K2663" t="str">
        <f ca="1">IF(C2663=1,60*SummonTypeTable!$Q$2/OFFSET(I2663,0,-4),
IF(I2663&lt;&gt;OFFSET(I2663,-1,0),OFFSET(I2663,-1,0)/OFFSET(I2663,0,-4),""))</f>
        <v/>
      </c>
      <c r="L2663" t="str">
        <f t="shared" ca="1" si="495"/>
        <v>cu</v>
      </c>
      <c r="M2663" t="s">
        <v>81</v>
      </c>
      <c r="N2663" t="s">
        <v>147</v>
      </c>
      <c r="O2663">
        <v>5450</v>
      </c>
      <c r="P2663" t="str">
        <f t="shared" si="499"/>
        <v/>
      </c>
      <c r="Q2663" t="str">
        <f t="shared" ca="1" si="493"/>
        <v>cu</v>
      </c>
      <c r="R2663" t="s">
        <v>81</v>
      </c>
      <c r="S2663" t="s">
        <v>147</v>
      </c>
      <c r="T2663">
        <v>2725</v>
      </c>
      <c r="U2663" t="str">
        <f t="shared" ca="1" si="498"/>
        <v>cu</v>
      </c>
      <c r="V2663" t="str">
        <f t="shared" si="500"/>
        <v>GO</v>
      </c>
      <c r="W2663">
        <f t="shared" si="501"/>
        <v>5450</v>
      </c>
      <c r="X2663" t="str">
        <f t="shared" ca="1" si="502"/>
        <v>cu</v>
      </c>
      <c r="Y2663" t="str">
        <f t="shared" si="503"/>
        <v>GO</v>
      </c>
      <c r="Z2663">
        <f t="shared" si="504"/>
        <v>2725</v>
      </c>
    </row>
    <row r="2664" spans="1:26">
      <c r="A2664" t="str">
        <f t="shared" si="496"/>
        <v>rt9</v>
      </c>
      <c r="B2664" t="str">
        <f t="shared" si="497"/>
        <v>루틴9</v>
      </c>
      <c r="C2664">
        <v>107</v>
      </c>
      <c r="D2664">
        <v>111</v>
      </c>
      <c r="E2664">
        <f t="shared" ca="1" si="494"/>
        <v>3860</v>
      </c>
      <c r="F2664">
        <f ca="1">(60+SUMIF(OFFSET(N2664,-$C2664+1,0,$C2664),"EN",OFFSET(O2664,-$C2664+1,0,$C2664)))*SummonTypeTable!$Q$2</f>
        <v>1733.3333333333333</v>
      </c>
      <c r="G2664">
        <f ca="1">IF(C2664=1,60*SummonTypeTable!$Q$2-OFFSET(F2664,0,-1),
IF(F2664&lt;&gt;OFFSET(F2664,-1,0),OFFSET(F2664,-1,0)-OFFSET(F2664,0,-1),""))</f>
        <v>-2246.666666666667</v>
      </c>
      <c r="H2664">
        <f ca="1">IF(C2664=1,60*SummonTypeTable!$Q$2/OFFSET(F2664,0,-1),
IF(F2664&lt;&gt;OFFSET(F2664,-1,0),OFFSET(F2664,-1,0)/OFFSET(F2664,0,-1),""))</f>
        <v>0.4179620034542314</v>
      </c>
      <c r="I2664">
        <f ca="1">(60+SUMIF(OFFSET(N2664,-$C2664+1,0,$C2664),"EN",OFFSET(O2664,-$C2664+1,0,$C2664))+SUMIF(OFFSET(S2664,-$C2664+1,0,$C2664),"EN",OFFSET(T2664,-$C2664+1,0,$C2664)))*SummonTypeTable!$Q$2</f>
        <v>1733.3333333333333</v>
      </c>
      <c r="J2664">
        <f ca="1">IF(C2664=1,60*SummonTypeTable!$Q$2-OFFSET(I2664,0,-4),
IF(I2664&lt;&gt;OFFSET(I2664,-1,0),OFFSET(I2664,-1,0)-OFFSET(I2664,0,-4),""))</f>
        <v>-2246.666666666667</v>
      </c>
      <c r="K2664">
        <f ca="1">IF(C2664=1,60*SummonTypeTable!$Q$2/OFFSET(I2664,0,-4),
IF(I2664&lt;&gt;OFFSET(I2664,-1,0),OFFSET(I2664,-1,0)/OFFSET(I2664,0,-4),""))</f>
        <v>0.4179620034542314</v>
      </c>
      <c r="L2664" t="str">
        <f t="shared" ca="1" si="495"/>
        <v>cu</v>
      </c>
      <c r="M2664" t="s">
        <v>81</v>
      </c>
      <c r="N2664" t="s">
        <v>146</v>
      </c>
      <c r="O2664">
        <v>180</v>
      </c>
      <c r="P2664" t="str">
        <f t="shared" si="499"/>
        <v>에너지너무많음</v>
      </c>
      <c r="Q2664" t="str">
        <f t="shared" ca="1" si="493"/>
        <v>cu</v>
      </c>
      <c r="R2664" t="s">
        <v>81</v>
      </c>
      <c r="S2664" t="s">
        <v>147</v>
      </c>
      <c r="T2664">
        <v>2750</v>
      </c>
      <c r="U2664" t="str">
        <f t="shared" ca="1" si="498"/>
        <v>cu</v>
      </c>
      <c r="V2664" t="str">
        <f t="shared" si="500"/>
        <v>EN</v>
      </c>
      <c r="W2664">
        <f t="shared" si="501"/>
        <v>180</v>
      </c>
      <c r="X2664" t="str">
        <f t="shared" ca="1" si="502"/>
        <v>cu</v>
      </c>
      <c r="Y2664" t="str">
        <f t="shared" si="503"/>
        <v>GO</v>
      </c>
      <c r="Z2664">
        <f t="shared" si="504"/>
        <v>2750</v>
      </c>
    </row>
    <row r="2665" spans="1:26">
      <c r="A2665" t="str">
        <f t="shared" si="496"/>
        <v>rt9</v>
      </c>
      <c r="B2665" t="str">
        <f t="shared" si="497"/>
        <v>루틴9</v>
      </c>
      <c r="C2665">
        <v>108</v>
      </c>
      <c r="D2665">
        <v>95</v>
      </c>
      <c r="E2665">
        <f t="shared" ca="1" si="494"/>
        <v>3955</v>
      </c>
      <c r="F2665">
        <f ca="1">(60+SUMIF(OFFSET(N2665,-$C2665+1,0,$C2665),"EN",OFFSET(O2665,-$C2665+1,0,$C2665)))*SummonTypeTable!$Q$2</f>
        <v>1733.3333333333333</v>
      </c>
      <c r="G2665" t="str">
        <f ca="1">IF(C2665=1,60*SummonTypeTable!$Q$2-OFFSET(F2665,0,-1),
IF(F2665&lt;&gt;OFFSET(F2665,-1,0),OFFSET(F2665,-1,0)-OFFSET(F2665,0,-1),""))</f>
        <v/>
      </c>
      <c r="H2665" t="str">
        <f ca="1">IF(C2665=1,60*SummonTypeTable!$Q$2/OFFSET(F2665,0,-1),
IF(F2665&lt;&gt;OFFSET(F2665,-1,0),OFFSET(F2665,-1,0)/OFFSET(F2665,0,-1),""))</f>
        <v/>
      </c>
      <c r="I2665">
        <f ca="1">(60+SUMIF(OFFSET(N2665,-$C2665+1,0,$C2665),"EN",OFFSET(O2665,-$C2665+1,0,$C2665))+SUMIF(OFFSET(S2665,-$C2665+1,0,$C2665),"EN",OFFSET(T2665,-$C2665+1,0,$C2665)))*SummonTypeTable!$Q$2</f>
        <v>1733.3333333333333</v>
      </c>
      <c r="J2665" t="str">
        <f ca="1">IF(C2665=1,60*SummonTypeTable!$Q$2-OFFSET(I2665,0,-4),
IF(I2665&lt;&gt;OFFSET(I2665,-1,0),OFFSET(I2665,-1,0)-OFFSET(I2665,0,-4),""))</f>
        <v/>
      </c>
      <c r="K2665" t="str">
        <f ca="1">IF(C2665=1,60*SummonTypeTable!$Q$2/OFFSET(I2665,0,-4),
IF(I2665&lt;&gt;OFFSET(I2665,-1,0),OFFSET(I2665,-1,0)/OFFSET(I2665,0,-4),""))</f>
        <v/>
      </c>
      <c r="L2665" t="str">
        <f t="shared" ca="1" si="495"/>
        <v>it</v>
      </c>
      <c r="M2665" t="s">
        <v>139</v>
      </c>
      <c r="N2665" t="s">
        <v>138</v>
      </c>
      <c r="O2665">
        <v>10</v>
      </c>
      <c r="P2665" t="str">
        <f t="shared" si="499"/>
        <v/>
      </c>
      <c r="Q2665" t="str">
        <f t="shared" ca="1" si="493"/>
        <v>cu</v>
      </c>
      <c r="R2665" t="s">
        <v>81</v>
      </c>
      <c r="S2665" t="s">
        <v>147</v>
      </c>
      <c r="T2665">
        <v>2775</v>
      </c>
      <c r="U2665" t="str">
        <f t="shared" ca="1" si="498"/>
        <v>it</v>
      </c>
      <c r="V2665" t="str">
        <f t="shared" si="500"/>
        <v>Cash_sSpellGacha</v>
      </c>
      <c r="W2665">
        <f t="shared" si="501"/>
        <v>10</v>
      </c>
      <c r="X2665" t="str">
        <f t="shared" ca="1" si="502"/>
        <v>cu</v>
      </c>
      <c r="Y2665" t="str">
        <f t="shared" si="503"/>
        <v>GO</v>
      </c>
      <c r="Z2665">
        <f t="shared" si="504"/>
        <v>2775</v>
      </c>
    </row>
    <row r="2666" spans="1:26">
      <c r="A2666" t="str">
        <f t="shared" si="496"/>
        <v>rt9</v>
      </c>
      <c r="B2666" t="str">
        <f t="shared" si="497"/>
        <v>루틴9</v>
      </c>
      <c r="C2666">
        <v>109</v>
      </c>
      <c r="D2666">
        <v>126</v>
      </c>
      <c r="E2666">
        <f t="shared" ca="1" si="494"/>
        <v>4081</v>
      </c>
      <c r="F2666">
        <f ca="1">(60+SUMIF(OFFSET(N2666,-$C2666+1,0,$C2666),"EN",OFFSET(O2666,-$C2666+1,0,$C2666)))*SummonTypeTable!$Q$2</f>
        <v>1733.3333333333333</v>
      </c>
      <c r="G2666" t="str">
        <f ca="1">IF(C2666=1,60*SummonTypeTable!$Q$2-OFFSET(F2666,0,-1),
IF(F2666&lt;&gt;OFFSET(F2666,-1,0),OFFSET(F2666,-1,0)-OFFSET(F2666,0,-1),""))</f>
        <v/>
      </c>
      <c r="H2666" t="str">
        <f ca="1">IF(C2666=1,60*SummonTypeTable!$Q$2/OFFSET(F2666,0,-1),
IF(F2666&lt;&gt;OFFSET(F2666,-1,0),OFFSET(F2666,-1,0)/OFFSET(F2666,0,-1),""))</f>
        <v/>
      </c>
      <c r="I2666">
        <f ca="1">(60+SUMIF(OFFSET(N2666,-$C2666+1,0,$C2666),"EN",OFFSET(O2666,-$C2666+1,0,$C2666))+SUMIF(OFFSET(S2666,-$C2666+1,0,$C2666),"EN",OFFSET(T2666,-$C2666+1,0,$C2666)))*SummonTypeTable!$Q$2</f>
        <v>1733.3333333333333</v>
      </c>
      <c r="J2666" t="str">
        <f ca="1">IF(C2666=1,60*SummonTypeTable!$Q$2-OFFSET(I2666,0,-4),
IF(I2666&lt;&gt;OFFSET(I2666,-1,0),OFFSET(I2666,-1,0)-OFFSET(I2666,0,-4),""))</f>
        <v/>
      </c>
      <c r="K2666" t="str">
        <f ca="1">IF(C2666=1,60*SummonTypeTable!$Q$2/OFFSET(I2666,0,-4),
IF(I2666&lt;&gt;OFFSET(I2666,-1,0),OFFSET(I2666,-1,0)/OFFSET(I2666,0,-4),""))</f>
        <v/>
      </c>
      <c r="L2666" t="str">
        <f t="shared" ca="1" si="495"/>
        <v>cu</v>
      </c>
      <c r="M2666" t="s">
        <v>81</v>
      </c>
      <c r="N2666" t="s">
        <v>147</v>
      </c>
      <c r="O2666">
        <v>5600</v>
      </c>
      <c r="P2666" t="str">
        <f t="shared" si="499"/>
        <v/>
      </c>
      <c r="Q2666" t="str">
        <f t="shared" ca="1" si="493"/>
        <v>cu</v>
      </c>
      <c r="R2666" t="s">
        <v>81</v>
      </c>
      <c r="S2666" t="s">
        <v>147</v>
      </c>
      <c r="T2666">
        <v>2800</v>
      </c>
      <c r="U2666" t="str">
        <f t="shared" ca="1" si="498"/>
        <v>cu</v>
      </c>
      <c r="V2666" t="str">
        <f t="shared" si="500"/>
        <v>GO</v>
      </c>
      <c r="W2666">
        <f t="shared" si="501"/>
        <v>5600</v>
      </c>
      <c r="X2666" t="str">
        <f t="shared" ca="1" si="502"/>
        <v>cu</v>
      </c>
      <c r="Y2666" t="str">
        <f t="shared" si="503"/>
        <v>GO</v>
      </c>
      <c r="Z2666">
        <f t="shared" si="504"/>
        <v>2800</v>
      </c>
    </row>
    <row r="2667" spans="1:26">
      <c r="A2667" t="str">
        <f t="shared" si="496"/>
        <v>rt9</v>
      </c>
      <c r="B2667" t="str">
        <f t="shared" si="497"/>
        <v>루틴9</v>
      </c>
      <c r="C2667">
        <v>110</v>
      </c>
      <c r="D2667">
        <v>87</v>
      </c>
      <c r="E2667">
        <f t="shared" ca="1" si="494"/>
        <v>4168</v>
      </c>
      <c r="F2667">
        <f ca="1">(60+SUMIF(OFFSET(N2667,-$C2667+1,0,$C2667),"EN",OFFSET(O2667,-$C2667+1,0,$C2667)))*SummonTypeTable!$Q$2</f>
        <v>1866.6666666666665</v>
      </c>
      <c r="G2667">
        <f ca="1">IF(C2667=1,60*SummonTypeTable!$Q$2-OFFSET(F2667,0,-1),
IF(F2667&lt;&gt;OFFSET(F2667,-1,0),OFFSET(F2667,-1,0)-OFFSET(F2667,0,-1),""))</f>
        <v>-2434.666666666667</v>
      </c>
      <c r="H2667">
        <f ca="1">IF(C2667=1,60*SummonTypeTable!$Q$2/OFFSET(F2667,0,-1),
IF(F2667&lt;&gt;OFFSET(F2667,-1,0),OFFSET(F2667,-1,0)/OFFSET(F2667,0,-1),""))</f>
        <v>0.41586692258477287</v>
      </c>
      <c r="I2667">
        <f ca="1">(60+SUMIF(OFFSET(N2667,-$C2667+1,0,$C2667),"EN",OFFSET(O2667,-$C2667+1,0,$C2667))+SUMIF(OFFSET(S2667,-$C2667+1,0,$C2667),"EN",OFFSET(T2667,-$C2667+1,0,$C2667)))*SummonTypeTable!$Q$2</f>
        <v>1866.6666666666665</v>
      </c>
      <c r="J2667">
        <f ca="1">IF(C2667=1,60*SummonTypeTable!$Q$2-OFFSET(I2667,0,-4),
IF(I2667&lt;&gt;OFFSET(I2667,-1,0),OFFSET(I2667,-1,0)-OFFSET(I2667,0,-4),""))</f>
        <v>-2434.666666666667</v>
      </c>
      <c r="K2667">
        <f ca="1">IF(C2667=1,60*SummonTypeTable!$Q$2/OFFSET(I2667,0,-4),
IF(I2667&lt;&gt;OFFSET(I2667,-1,0),OFFSET(I2667,-1,0)/OFFSET(I2667,0,-4),""))</f>
        <v>0.41586692258477287</v>
      </c>
      <c r="L2667" t="str">
        <f t="shared" ca="1" si="495"/>
        <v>cu</v>
      </c>
      <c r="M2667" t="s">
        <v>81</v>
      </c>
      <c r="N2667" t="s">
        <v>146</v>
      </c>
      <c r="O2667">
        <v>200</v>
      </c>
      <c r="P2667" t="str">
        <f t="shared" si="499"/>
        <v>에너지너무많음</v>
      </c>
      <c r="Q2667" t="str">
        <f t="shared" ca="1" si="493"/>
        <v>cu</v>
      </c>
      <c r="R2667" t="s">
        <v>81</v>
      </c>
      <c r="S2667" t="s">
        <v>147</v>
      </c>
      <c r="T2667">
        <v>2825</v>
      </c>
      <c r="U2667" t="str">
        <f t="shared" ca="1" si="498"/>
        <v>cu</v>
      </c>
      <c r="V2667" t="str">
        <f t="shared" si="500"/>
        <v>EN</v>
      </c>
      <c r="W2667">
        <f t="shared" si="501"/>
        <v>200</v>
      </c>
      <c r="X2667" t="str">
        <f t="shared" ca="1" si="502"/>
        <v>cu</v>
      </c>
      <c r="Y2667" t="str">
        <f t="shared" si="503"/>
        <v>GO</v>
      </c>
      <c r="Z2667">
        <f t="shared" si="504"/>
        <v>2825</v>
      </c>
    </row>
    <row r="2668" spans="1:26">
      <c r="A2668" t="str">
        <f t="shared" si="496"/>
        <v>rt9</v>
      </c>
      <c r="B2668" t="str">
        <f t="shared" si="497"/>
        <v>루틴9</v>
      </c>
      <c r="C2668">
        <v>111</v>
      </c>
      <c r="D2668">
        <v>45</v>
      </c>
      <c r="E2668">
        <f t="shared" ca="1" si="494"/>
        <v>4213</v>
      </c>
      <c r="F2668">
        <f ca="1">(60+SUMIF(OFFSET(N2668,-$C2668+1,0,$C2668),"EN",OFFSET(O2668,-$C2668+1,0,$C2668)))*SummonTypeTable!$Q$2</f>
        <v>1866.6666666666665</v>
      </c>
      <c r="G2668" t="str">
        <f ca="1">IF(C2668=1,60*SummonTypeTable!$Q$2-OFFSET(F2668,0,-1),
IF(F2668&lt;&gt;OFFSET(F2668,-1,0),OFFSET(F2668,-1,0)-OFFSET(F2668,0,-1),""))</f>
        <v/>
      </c>
      <c r="H2668" t="str">
        <f ca="1">IF(C2668=1,60*SummonTypeTable!$Q$2/OFFSET(F2668,0,-1),
IF(F2668&lt;&gt;OFFSET(F2668,-1,0),OFFSET(F2668,-1,0)/OFFSET(F2668,0,-1),""))</f>
        <v/>
      </c>
      <c r="I2668">
        <f ca="1">(60+SUMIF(OFFSET(N2668,-$C2668+1,0,$C2668),"EN",OFFSET(O2668,-$C2668+1,0,$C2668))+SUMIF(OFFSET(S2668,-$C2668+1,0,$C2668),"EN",OFFSET(T2668,-$C2668+1,0,$C2668)))*SummonTypeTable!$Q$2</f>
        <v>1866.6666666666665</v>
      </c>
      <c r="J2668" t="str">
        <f ca="1">IF(C2668=1,60*SummonTypeTable!$Q$2-OFFSET(I2668,0,-4),
IF(I2668&lt;&gt;OFFSET(I2668,-1,0),OFFSET(I2668,-1,0)-OFFSET(I2668,0,-4),""))</f>
        <v/>
      </c>
      <c r="K2668" t="str">
        <f ca="1">IF(C2668=1,60*SummonTypeTable!$Q$2/OFFSET(I2668,0,-4),
IF(I2668&lt;&gt;OFFSET(I2668,-1,0),OFFSET(I2668,-1,0)/OFFSET(I2668,0,-4),""))</f>
        <v/>
      </c>
      <c r="L2668" t="str">
        <f t="shared" ca="1" si="495"/>
        <v>it</v>
      </c>
      <c r="M2668" t="s">
        <v>139</v>
      </c>
      <c r="N2668" t="s">
        <v>158</v>
      </c>
      <c r="O2668">
        <v>1</v>
      </c>
      <c r="P2668" t="str">
        <f t="shared" si="499"/>
        <v/>
      </c>
      <c r="Q2668" t="str">
        <f t="shared" ca="1" si="493"/>
        <v>cu</v>
      </c>
      <c r="R2668" t="s">
        <v>81</v>
      </c>
      <c r="S2668" t="s">
        <v>147</v>
      </c>
      <c r="T2668">
        <v>2850</v>
      </c>
      <c r="U2668" t="str">
        <f t="shared" ca="1" si="498"/>
        <v>it</v>
      </c>
      <c r="V2668" t="str">
        <f t="shared" si="500"/>
        <v>Cash_sEquipGacha</v>
      </c>
      <c r="W2668">
        <f t="shared" si="501"/>
        <v>1</v>
      </c>
      <c r="X2668" t="str">
        <f t="shared" ca="1" si="502"/>
        <v>cu</v>
      </c>
      <c r="Y2668" t="str">
        <f t="shared" si="503"/>
        <v>GO</v>
      </c>
      <c r="Z2668">
        <f t="shared" si="504"/>
        <v>2850</v>
      </c>
    </row>
    <row r="2669" spans="1:26">
      <c r="A2669" t="str">
        <f t="shared" si="496"/>
        <v>rt9</v>
      </c>
      <c r="B2669" t="str">
        <f t="shared" si="497"/>
        <v>루틴9</v>
      </c>
      <c r="C2669">
        <v>112</v>
      </c>
      <c r="D2669">
        <v>52</v>
      </c>
      <c r="E2669">
        <f t="shared" ca="1" si="494"/>
        <v>4265</v>
      </c>
      <c r="F2669">
        <f ca="1">(60+SUMIF(OFFSET(N2669,-$C2669+1,0,$C2669),"EN",OFFSET(O2669,-$C2669+1,0,$C2669)))*SummonTypeTable!$Q$2</f>
        <v>1866.6666666666665</v>
      </c>
      <c r="G2669" t="str">
        <f ca="1">IF(C2669=1,60*SummonTypeTable!$Q$2-OFFSET(F2669,0,-1),
IF(F2669&lt;&gt;OFFSET(F2669,-1,0),OFFSET(F2669,-1,0)-OFFSET(F2669,0,-1),""))</f>
        <v/>
      </c>
      <c r="H2669" t="str">
        <f ca="1">IF(C2669=1,60*SummonTypeTable!$Q$2/OFFSET(F2669,0,-1),
IF(F2669&lt;&gt;OFFSET(F2669,-1,0),OFFSET(F2669,-1,0)/OFFSET(F2669,0,-1),""))</f>
        <v/>
      </c>
      <c r="I2669">
        <f ca="1">(60+SUMIF(OFFSET(N2669,-$C2669+1,0,$C2669),"EN",OFFSET(O2669,-$C2669+1,0,$C2669))+SUMIF(OFFSET(S2669,-$C2669+1,0,$C2669),"EN",OFFSET(T2669,-$C2669+1,0,$C2669)))*SummonTypeTable!$Q$2</f>
        <v>1866.6666666666665</v>
      </c>
      <c r="J2669" t="str">
        <f ca="1">IF(C2669=1,60*SummonTypeTable!$Q$2-OFFSET(I2669,0,-4),
IF(I2669&lt;&gt;OFFSET(I2669,-1,0),OFFSET(I2669,-1,0)-OFFSET(I2669,0,-4),""))</f>
        <v/>
      </c>
      <c r="K2669" t="str">
        <f ca="1">IF(C2669=1,60*SummonTypeTable!$Q$2/OFFSET(I2669,0,-4),
IF(I2669&lt;&gt;OFFSET(I2669,-1,0),OFFSET(I2669,-1,0)/OFFSET(I2669,0,-4),""))</f>
        <v/>
      </c>
      <c r="L2669" t="str">
        <f t="shared" ca="1" si="495"/>
        <v>cu</v>
      </c>
      <c r="M2669" t="s">
        <v>81</v>
      </c>
      <c r="N2669" t="s">
        <v>147</v>
      </c>
      <c r="O2669">
        <v>5750</v>
      </c>
      <c r="P2669" t="str">
        <f t="shared" si="499"/>
        <v/>
      </c>
      <c r="Q2669" t="str">
        <f t="shared" ca="1" si="493"/>
        <v>cu</v>
      </c>
      <c r="R2669" t="s">
        <v>81</v>
      </c>
      <c r="S2669" t="s">
        <v>147</v>
      </c>
      <c r="T2669">
        <v>2875</v>
      </c>
      <c r="U2669" t="str">
        <f t="shared" ca="1" si="498"/>
        <v>cu</v>
      </c>
      <c r="V2669" t="str">
        <f t="shared" si="500"/>
        <v>GO</v>
      </c>
      <c r="W2669">
        <f t="shared" si="501"/>
        <v>5750</v>
      </c>
      <c r="X2669" t="str">
        <f t="shared" ca="1" si="502"/>
        <v>cu</v>
      </c>
      <c r="Y2669" t="str">
        <f t="shared" si="503"/>
        <v>GO</v>
      </c>
      <c r="Z2669">
        <f t="shared" si="504"/>
        <v>2875</v>
      </c>
    </row>
    <row r="2670" spans="1:26">
      <c r="A2670" t="str">
        <f t="shared" si="496"/>
        <v>rt9</v>
      </c>
      <c r="B2670" t="str">
        <f t="shared" si="497"/>
        <v>루틴9</v>
      </c>
      <c r="C2670">
        <v>113</v>
      </c>
      <c r="D2670">
        <v>79</v>
      </c>
      <c r="E2670">
        <f t="shared" ca="1" si="494"/>
        <v>4344</v>
      </c>
      <c r="F2670">
        <f ca="1">(60+SUMIF(OFFSET(N2670,-$C2670+1,0,$C2670),"EN",OFFSET(O2670,-$C2670+1,0,$C2670)))*SummonTypeTable!$Q$2</f>
        <v>1866.6666666666665</v>
      </c>
      <c r="G2670" t="str">
        <f ca="1">IF(C2670=1,60*SummonTypeTable!$Q$2-OFFSET(F2670,0,-1),
IF(F2670&lt;&gt;OFFSET(F2670,-1,0),OFFSET(F2670,-1,0)-OFFSET(F2670,0,-1),""))</f>
        <v/>
      </c>
      <c r="H2670" t="str">
        <f ca="1">IF(C2670=1,60*SummonTypeTable!$Q$2/OFFSET(F2670,0,-1),
IF(F2670&lt;&gt;OFFSET(F2670,-1,0),OFFSET(F2670,-1,0)/OFFSET(F2670,0,-1),""))</f>
        <v/>
      </c>
      <c r="I2670">
        <f ca="1">(60+SUMIF(OFFSET(N2670,-$C2670+1,0,$C2670),"EN",OFFSET(O2670,-$C2670+1,0,$C2670))+SUMIF(OFFSET(S2670,-$C2670+1,0,$C2670),"EN",OFFSET(T2670,-$C2670+1,0,$C2670)))*SummonTypeTable!$Q$2</f>
        <v>1866.6666666666665</v>
      </c>
      <c r="J2670" t="str">
        <f ca="1">IF(C2670=1,60*SummonTypeTable!$Q$2-OFFSET(I2670,0,-4),
IF(I2670&lt;&gt;OFFSET(I2670,-1,0),OFFSET(I2670,-1,0)-OFFSET(I2670,0,-4),""))</f>
        <v/>
      </c>
      <c r="K2670" t="str">
        <f ca="1">IF(C2670=1,60*SummonTypeTable!$Q$2/OFFSET(I2670,0,-4),
IF(I2670&lt;&gt;OFFSET(I2670,-1,0),OFFSET(I2670,-1,0)/OFFSET(I2670,0,-4),""))</f>
        <v/>
      </c>
      <c r="L2670" t="str">
        <f t="shared" ca="1" si="495"/>
        <v>it</v>
      </c>
      <c r="M2670" t="s">
        <v>139</v>
      </c>
      <c r="N2670" t="s">
        <v>140</v>
      </c>
      <c r="O2670">
        <v>2</v>
      </c>
      <c r="P2670" t="str">
        <f t="shared" si="499"/>
        <v/>
      </c>
      <c r="Q2670" t="str">
        <f t="shared" ref="Q2670:Q2733" ca="1" si="505">IF(ISBLANK(R2670),"",
VLOOKUP(R2670,OFFSET(INDIRECT("$A:$B"),0,MATCH(R$1&amp;"_Verify",INDIRECT("$1:$1"),0)-1),2,0)
)</f>
        <v>cu</v>
      </c>
      <c r="R2670" t="s">
        <v>81</v>
      </c>
      <c r="S2670" t="s">
        <v>147</v>
      </c>
      <c r="T2670">
        <v>2900</v>
      </c>
      <c r="U2670" t="str">
        <f t="shared" ca="1" si="498"/>
        <v>it</v>
      </c>
      <c r="V2670" t="str">
        <f t="shared" si="500"/>
        <v>Cash_sCharacterGacha</v>
      </c>
      <c r="W2670">
        <f t="shared" si="501"/>
        <v>2</v>
      </c>
      <c r="X2670" t="str">
        <f t="shared" ca="1" si="502"/>
        <v>cu</v>
      </c>
      <c r="Y2670" t="str">
        <f t="shared" si="503"/>
        <v>GO</v>
      </c>
      <c r="Z2670">
        <f t="shared" si="504"/>
        <v>2900</v>
      </c>
    </row>
    <row r="2671" spans="1:26">
      <c r="A2671" t="str">
        <f t="shared" si="496"/>
        <v>rt9</v>
      </c>
      <c r="B2671" t="str">
        <f t="shared" si="497"/>
        <v>루틴9</v>
      </c>
      <c r="C2671">
        <v>114</v>
      </c>
      <c r="D2671">
        <v>105</v>
      </c>
      <c r="E2671">
        <f t="shared" ca="1" si="494"/>
        <v>4449</v>
      </c>
      <c r="F2671">
        <f ca="1">(60+SUMIF(OFFSET(N2671,-$C2671+1,0,$C2671),"EN",OFFSET(O2671,-$C2671+1,0,$C2671)))*SummonTypeTable!$Q$2</f>
        <v>1866.6666666666665</v>
      </c>
      <c r="G2671" t="str">
        <f ca="1">IF(C2671=1,60*SummonTypeTable!$Q$2-OFFSET(F2671,0,-1),
IF(F2671&lt;&gt;OFFSET(F2671,-1,0),OFFSET(F2671,-1,0)-OFFSET(F2671,0,-1),""))</f>
        <v/>
      </c>
      <c r="H2671" t="str">
        <f ca="1">IF(C2671=1,60*SummonTypeTable!$Q$2/OFFSET(F2671,0,-1),
IF(F2671&lt;&gt;OFFSET(F2671,-1,0),OFFSET(F2671,-1,0)/OFFSET(F2671,0,-1),""))</f>
        <v/>
      </c>
      <c r="I2671">
        <f ca="1">(60+SUMIF(OFFSET(N2671,-$C2671+1,0,$C2671),"EN",OFFSET(O2671,-$C2671+1,0,$C2671))+SUMIF(OFFSET(S2671,-$C2671+1,0,$C2671),"EN",OFFSET(T2671,-$C2671+1,0,$C2671)))*SummonTypeTable!$Q$2</f>
        <v>1866.6666666666665</v>
      </c>
      <c r="J2671" t="str">
        <f ca="1">IF(C2671=1,60*SummonTypeTable!$Q$2-OFFSET(I2671,0,-4),
IF(I2671&lt;&gt;OFFSET(I2671,-1,0),OFFSET(I2671,-1,0)-OFFSET(I2671,0,-4),""))</f>
        <v/>
      </c>
      <c r="K2671" t="str">
        <f ca="1">IF(C2671=1,60*SummonTypeTable!$Q$2/OFFSET(I2671,0,-4),
IF(I2671&lt;&gt;OFFSET(I2671,-1,0),OFFSET(I2671,-1,0)/OFFSET(I2671,0,-4),""))</f>
        <v/>
      </c>
      <c r="L2671" t="str">
        <f t="shared" ca="1" si="495"/>
        <v>cu</v>
      </c>
      <c r="M2671" t="s">
        <v>81</v>
      </c>
      <c r="N2671" t="s">
        <v>147</v>
      </c>
      <c r="O2671">
        <v>5850</v>
      </c>
      <c r="P2671" t="str">
        <f t="shared" si="499"/>
        <v/>
      </c>
      <c r="Q2671" t="str">
        <f t="shared" ca="1" si="505"/>
        <v>cu</v>
      </c>
      <c r="R2671" t="s">
        <v>81</v>
      </c>
      <c r="S2671" t="s">
        <v>147</v>
      </c>
      <c r="T2671">
        <v>2925</v>
      </c>
      <c r="U2671" t="str">
        <f t="shared" ca="1" si="498"/>
        <v>cu</v>
      </c>
      <c r="V2671" t="str">
        <f t="shared" si="500"/>
        <v>GO</v>
      </c>
      <c r="W2671">
        <f t="shared" si="501"/>
        <v>5850</v>
      </c>
      <c r="X2671" t="str">
        <f t="shared" ca="1" si="502"/>
        <v>cu</v>
      </c>
      <c r="Y2671" t="str">
        <f t="shared" si="503"/>
        <v>GO</v>
      </c>
      <c r="Z2671">
        <f t="shared" si="504"/>
        <v>2925</v>
      </c>
    </row>
    <row r="2672" spans="1:26">
      <c r="A2672" t="str">
        <f t="shared" si="496"/>
        <v>rt9</v>
      </c>
      <c r="B2672" t="str">
        <f t="shared" si="497"/>
        <v>루틴9</v>
      </c>
      <c r="C2672">
        <v>115</v>
      </c>
      <c r="D2672">
        <v>43</v>
      </c>
      <c r="E2672">
        <f t="shared" ca="1" si="494"/>
        <v>4492</v>
      </c>
      <c r="F2672">
        <f ca="1">(60+SUMIF(OFFSET(N2672,-$C2672+1,0,$C2672),"EN",OFFSET(O2672,-$C2672+1,0,$C2672)))*SummonTypeTable!$Q$2</f>
        <v>2013.3333333333333</v>
      </c>
      <c r="G2672">
        <f ca="1">IF(C2672=1,60*SummonTypeTable!$Q$2-OFFSET(F2672,0,-1),
IF(F2672&lt;&gt;OFFSET(F2672,-1,0),OFFSET(F2672,-1,0)-OFFSET(F2672,0,-1),""))</f>
        <v>-2625.3333333333335</v>
      </c>
      <c r="H2672">
        <f ca="1">IF(C2672=1,60*SummonTypeTable!$Q$2/OFFSET(F2672,0,-1),
IF(F2672&lt;&gt;OFFSET(F2672,-1,0),OFFSET(F2672,-1,0)/OFFSET(F2672,0,-1),""))</f>
        <v>0.41555357672899967</v>
      </c>
      <c r="I2672">
        <f ca="1">(60+SUMIF(OFFSET(N2672,-$C2672+1,0,$C2672),"EN",OFFSET(O2672,-$C2672+1,0,$C2672))+SUMIF(OFFSET(S2672,-$C2672+1,0,$C2672),"EN",OFFSET(T2672,-$C2672+1,0,$C2672)))*SummonTypeTable!$Q$2</f>
        <v>2013.3333333333333</v>
      </c>
      <c r="J2672">
        <f ca="1">IF(C2672=1,60*SummonTypeTable!$Q$2-OFFSET(I2672,0,-4),
IF(I2672&lt;&gt;OFFSET(I2672,-1,0),OFFSET(I2672,-1,0)-OFFSET(I2672,0,-4),""))</f>
        <v>-2625.3333333333335</v>
      </c>
      <c r="K2672">
        <f ca="1">IF(C2672=1,60*SummonTypeTable!$Q$2/OFFSET(I2672,0,-4),
IF(I2672&lt;&gt;OFFSET(I2672,-1,0),OFFSET(I2672,-1,0)/OFFSET(I2672,0,-4),""))</f>
        <v>0.41555357672899967</v>
      </c>
      <c r="L2672" t="str">
        <f t="shared" ca="1" si="495"/>
        <v>cu</v>
      </c>
      <c r="M2672" t="s">
        <v>81</v>
      </c>
      <c r="N2672" t="s">
        <v>146</v>
      </c>
      <c r="O2672">
        <v>220</v>
      </c>
      <c r="P2672" t="str">
        <f t="shared" si="499"/>
        <v>에너지너무많음</v>
      </c>
      <c r="Q2672" t="str">
        <f t="shared" ca="1" si="505"/>
        <v>cu</v>
      </c>
      <c r="R2672" t="s">
        <v>81</v>
      </c>
      <c r="S2672" t="s">
        <v>147</v>
      </c>
      <c r="T2672">
        <v>2950</v>
      </c>
      <c r="U2672" t="str">
        <f t="shared" ca="1" si="498"/>
        <v>cu</v>
      </c>
      <c r="V2672" t="str">
        <f t="shared" si="500"/>
        <v>EN</v>
      </c>
      <c r="W2672">
        <f t="shared" si="501"/>
        <v>220</v>
      </c>
      <c r="X2672" t="str">
        <f t="shared" ca="1" si="502"/>
        <v>cu</v>
      </c>
      <c r="Y2672" t="str">
        <f t="shared" si="503"/>
        <v>GO</v>
      </c>
      <c r="Z2672">
        <f t="shared" si="504"/>
        <v>2950</v>
      </c>
    </row>
    <row r="2673" spans="1:26">
      <c r="A2673" t="str">
        <f t="shared" si="496"/>
        <v>rt9</v>
      </c>
      <c r="B2673" t="str">
        <f t="shared" si="497"/>
        <v>루틴9</v>
      </c>
      <c r="C2673">
        <v>116</v>
      </c>
      <c r="D2673">
        <v>87</v>
      </c>
      <c r="E2673">
        <f t="shared" ca="1" si="494"/>
        <v>4579</v>
      </c>
      <c r="F2673">
        <f ca="1">(60+SUMIF(OFFSET(N2673,-$C2673+1,0,$C2673),"EN",OFFSET(O2673,-$C2673+1,0,$C2673)))*SummonTypeTable!$Q$2</f>
        <v>2013.3333333333333</v>
      </c>
      <c r="G2673" t="str">
        <f ca="1">IF(C2673=1,60*SummonTypeTable!$Q$2-OFFSET(F2673,0,-1),
IF(F2673&lt;&gt;OFFSET(F2673,-1,0),OFFSET(F2673,-1,0)-OFFSET(F2673,0,-1),""))</f>
        <v/>
      </c>
      <c r="H2673" t="str">
        <f ca="1">IF(C2673=1,60*SummonTypeTable!$Q$2/OFFSET(F2673,0,-1),
IF(F2673&lt;&gt;OFFSET(F2673,-1,0),OFFSET(F2673,-1,0)/OFFSET(F2673,0,-1),""))</f>
        <v/>
      </c>
      <c r="I2673">
        <f ca="1">(60+SUMIF(OFFSET(N2673,-$C2673+1,0,$C2673),"EN",OFFSET(O2673,-$C2673+1,0,$C2673))+SUMIF(OFFSET(S2673,-$C2673+1,0,$C2673),"EN",OFFSET(T2673,-$C2673+1,0,$C2673)))*SummonTypeTable!$Q$2</f>
        <v>2013.3333333333333</v>
      </c>
      <c r="J2673" t="str">
        <f ca="1">IF(C2673=1,60*SummonTypeTable!$Q$2-OFFSET(I2673,0,-4),
IF(I2673&lt;&gt;OFFSET(I2673,-1,0),OFFSET(I2673,-1,0)-OFFSET(I2673,0,-4),""))</f>
        <v/>
      </c>
      <c r="K2673" t="str">
        <f ca="1">IF(C2673=1,60*SummonTypeTable!$Q$2/OFFSET(I2673,0,-4),
IF(I2673&lt;&gt;OFFSET(I2673,-1,0),OFFSET(I2673,-1,0)/OFFSET(I2673,0,-4),""))</f>
        <v/>
      </c>
      <c r="L2673" t="str">
        <f t="shared" ca="1" si="495"/>
        <v>it</v>
      </c>
      <c r="M2673" t="s">
        <v>139</v>
      </c>
      <c r="N2673" t="s">
        <v>158</v>
      </c>
      <c r="O2673">
        <v>1</v>
      </c>
      <c r="P2673" t="str">
        <f t="shared" si="499"/>
        <v/>
      </c>
      <c r="Q2673" t="str">
        <f t="shared" ca="1" si="505"/>
        <v>cu</v>
      </c>
      <c r="R2673" t="s">
        <v>81</v>
      </c>
      <c r="S2673" t="s">
        <v>147</v>
      </c>
      <c r="T2673">
        <v>2975</v>
      </c>
      <c r="U2673" t="str">
        <f t="shared" ca="1" si="498"/>
        <v>it</v>
      </c>
      <c r="V2673" t="str">
        <f t="shared" si="500"/>
        <v>Cash_sEquipGacha</v>
      </c>
      <c r="W2673">
        <f t="shared" si="501"/>
        <v>1</v>
      </c>
      <c r="X2673" t="str">
        <f t="shared" ca="1" si="502"/>
        <v>cu</v>
      </c>
      <c r="Y2673" t="str">
        <f t="shared" si="503"/>
        <v>GO</v>
      </c>
      <c r="Z2673">
        <f t="shared" si="504"/>
        <v>2975</v>
      </c>
    </row>
    <row r="2674" spans="1:26">
      <c r="A2674" t="str">
        <f t="shared" si="496"/>
        <v>rt9</v>
      </c>
      <c r="B2674" t="str">
        <f t="shared" si="497"/>
        <v>루틴9</v>
      </c>
      <c r="C2674">
        <v>117</v>
      </c>
      <c r="D2674">
        <v>146</v>
      </c>
      <c r="E2674">
        <f t="shared" ca="1" si="494"/>
        <v>4725</v>
      </c>
      <c r="F2674">
        <f ca="1">(60+SUMIF(OFFSET(N2674,-$C2674+1,0,$C2674),"EN",OFFSET(O2674,-$C2674+1,0,$C2674)))*SummonTypeTable!$Q$2</f>
        <v>2013.3333333333333</v>
      </c>
      <c r="G2674" t="str">
        <f ca="1">IF(C2674=1,60*SummonTypeTable!$Q$2-OFFSET(F2674,0,-1),
IF(F2674&lt;&gt;OFFSET(F2674,-1,0),OFFSET(F2674,-1,0)-OFFSET(F2674,0,-1),""))</f>
        <v/>
      </c>
      <c r="H2674" t="str">
        <f ca="1">IF(C2674=1,60*SummonTypeTable!$Q$2/OFFSET(F2674,0,-1),
IF(F2674&lt;&gt;OFFSET(F2674,-1,0),OFFSET(F2674,-1,0)/OFFSET(F2674,0,-1),""))</f>
        <v/>
      </c>
      <c r="I2674">
        <f ca="1">(60+SUMIF(OFFSET(N2674,-$C2674+1,0,$C2674),"EN",OFFSET(O2674,-$C2674+1,0,$C2674))+SUMIF(OFFSET(S2674,-$C2674+1,0,$C2674),"EN",OFFSET(T2674,-$C2674+1,0,$C2674)))*SummonTypeTable!$Q$2</f>
        <v>2013.3333333333333</v>
      </c>
      <c r="J2674" t="str">
        <f ca="1">IF(C2674=1,60*SummonTypeTable!$Q$2-OFFSET(I2674,0,-4),
IF(I2674&lt;&gt;OFFSET(I2674,-1,0),OFFSET(I2674,-1,0)-OFFSET(I2674,0,-4),""))</f>
        <v/>
      </c>
      <c r="K2674" t="str">
        <f ca="1">IF(C2674=1,60*SummonTypeTable!$Q$2/OFFSET(I2674,0,-4),
IF(I2674&lt;&gt;OFFSET(I2674,-1,0),OFFSET(I2674,-1,0)/OFFSET(I2674,0,-4),""))</f>
        <v/>
      </c>
      <c r="L2674" t="str">
        <f t="shared" ca="1" si="495"/>
        <v>cu</v>
      </c>
      <c r="M2674" t="s">
        <v>81</v>
      </c>
      <c r="N2674" t="s">
        <v>147</v>
      </c>
      <c r="O2674">
        <v>6000</v>
      </c>
      <c r="P2674" t="str">
        <f t="shared" si="499"/>
        <v/>
      </c>
      <c r="Q2674" t="str">
        <f t="shared" ca="1" si="505"/>
        <v>cu</v>
      </c>
      <c r="R2674" t="s">
        <v>81</v>
      </c>
      <c r="S2674" t="s">
        <v>147</v>
      </c>
      <c r="T2674">
        <v>3000</v>
      </c>
      <c r="U2674" t="str">
        <f t="shared" ca="1" si="498"/>
        <v>cu</v>
      </c>
      <c r="V2674" t="str">
        <f t="shared" si="500"/>
        <v>GO</v>
      </c>
      <c r="W2674">
        <f t="shared" si="501"/>
        <v>6000</v>
      </c>
      <c r="X2674" t="str">
        <f t="shared" ca="1" si="502"/>
        <v>cu</v>
      </c>
      <c r="Y2674" t="str">
        <f t="shared" si="503"/>
        <v>GO</v>
      </c>
      <c r="Z2674">
        <f t="shared" si="504"/>
        <v>3000</v>
      </c>
    </row>
    <row r="2675" spans="1:26">
      <c r="A2675" t="str">
        <f t="shared" si="496"/>
        <v>rt9</v>
      </c>
      <c r="B2675" t="str">
        <f t="shared" si="497"/>
        <v>루틴9</v>
      </c>
      <c r="C2675">
        <v>118</v>
      </c>
      <c r="D2675">
        <v>107</v>
      </c>
      <c r="E2675">
        <f t="shared" ca="1" si="494"/>
        <v>4832</v>
      </c>
      <c r="F2675">
        <f ca="1">(60+SUMIF(OFFSET(N2675,-$C2675+1,0,$C2675),"EN",OFFSET(O2675,-$C2675+1,0,$C2675)))*SummonTypeTable!$Q$2</f>
        <v>2013.3333333333333</v>
      </c>
      <c r="G2675" t="str">
        <f ca="1">IF(C2675=1,60*SummonTypeTable!$Q$2-OFFSET(F2675,0,-1),
IF(F2675&lt;&gt;OFFSET(F2675,-1,0),OFFSET(F2675,-1,0)-OFFSET(F2675,0,-1),""))</f>
        <v/>
      </c>
      <c r="H2675" t="str">
        <f ca="1">IF(C2675=1,60*SummonTypeTable!$Q$2/OFFSET(F2675,0,-1),
IF(F2675&lt;&gt;OFFSET(F2675,-1,0),OFFSET(F2675,-1,0)/OFFSET(F2675,0,-1),""))</f>
        <v/>
      </c>
      <c r="I2675">
        <f ca="1">(60+SUMIF(OFFSET(N2675,-$C2675+1,0,$C2675),"EN",OFFSET(O2675,-$C2675+1,0,$C2675))+SUMIF(OFFSET(S2675,-$C2675+1,0,$C2675),"EN",OFFSET(T2675,-$C2675+1,0,$C2675)))*SummonTypeTable!$Q$2</f>
        <v>2013.3333333333333</v>
      </c>
      <c r="J2675" t="str">
        <f ca="1">IF(C2675=1,60*SummonTypeTable!$Q$2-OFFSET(I2675,0,-4),
IF(I2675&lt;&gt;OFFSET(I2675,-1,0),OFFSET(I2675,-1,0)-OFFSET(I2675,0,-4),""))</f>
        <v/>
      </c>
      <c r="K2675" t="str">
        <f ca="1">IF(C2675=1,60*SummonTypeTable!$Q$2/OFFSET(I2675,0,-4),
IF(I2675&lt;&gt;OFFSET(I2675,-1,0),OFFSET(I2675,-1,0)/OFFSET(I2675,0,-4),""))</f>
        <v/>
      </c>
      <c r="L2675" t="str">
        <f t="shared" ca="1" si="495"/>
        <v>cu</v>
      </c>
      <c r="M2675" t="s">
        <v>81</v>
      </c>
      <c r="N2675" t="s">
        <v>153</v>
      </c>
      <c r="O2675">
        <v>21</v>
      </c>
      <c r="P2675" t="str">
        <f t="shared" si="499"/>
        <v/>
      </c>
      <c r="Q2675" t="str">
        <f t="shared" ca="1" si="505"/>
        <v>cu</v>
      </c>
      <c r="R2675" t="s">
        <v>81</v>
      </c>
      <c r="S2675" t="s">
        <v>153</v>
      </c>
      <c r="T2675">
        <v>7</v>
      </c>
      <c r="U2675" t="str">
        <f t="shared" ca="1" si="498"/>
        <v>cu</v>
      </c>
      <c r="V2675" t="str">
        <f t="shared" si="500"/>
        <v>DI</v>
      </c>
      <c r="W2675">
        <f t="shared" si="501"/>
        <v>21</v>
      </c>
      <c r="X2675" t="str">
        <f t="shared" ca="1" si="502"/>
        <v>cu</v>
      </c>
      <c r="Y2675" t="str">
        <f t="shared" si="503"/>
        <v>DI</v>
      </c>
      <c r="Z2675">
        <f t="shared" si="504"/>
        <v>7</v>
      </c>
    </row>
    <row r="2676" spans="1:26">
      <c r="A2676" t="str">
        <f t="shared" si="496"/>
        <v>rt9</v>
      </c>
      <c r="B2676" t="str">
        <f t="shared" si="497"/>
        <v>루틴9</v>
      </c>
      <c r="C2676">
        <v>119</v>
      </c>
      <c r="D2676">
        <v>45</v>
      </c>
      <c r="E2676">
        <f t="shared" ca="1" si="494"/>
        <v>4877</v>
      </c>
      <c r="F2676">
        <f ca="1">(60+SUMIF(OFFSET(N2676,-$C2676+1,0,$C2676),"EN",OFFSET(O2676,-$C2676+1,0,$C2676)))*SummonTypeTable!$Q$2</f>
        <v>2013.3333333333333</v>
      </c>
      <c r="G2676" t="str">
        <f ca="1">IF(C2676=1,60*SummonTypeTable!$Q$2-OFFSET(F2676,0,-1),
IF(F2676&lt;&gt;OFFSET(F2676,-1,0),OFFSET(F2676,-1,0)-OFFSET(F2676,0,-1),""))</f>
        <v/>
      </c>
      <c r="H2676" t="str">
        <f ca="1">IF(C2676=1,60*SummonTypeTable!$Q$2/OFFSET(F2676,0,-1),
IF(F2676&lt;&gt;OFFSET(F2676,-1,0),OFFSET(F2676,-1,0)/OFFSET(F2676,0,-1),""))</f>
        <v/>
      </c>
      <c r="I2676">
        <f ca="1">(60+SUMIF(OFFSET(N2676,-$C2676+1,0,$C2676),"EN",OFFSET(O2676,-$C2676+1,0,$C2676))+SUMIF(OFFSET(S2676,-$C2676+1,0,$C2676),"EN",OFFSET(T2676,-$C2676+1,0,$C2676)))*SummonTypeTable!$Q$2</f>
        <v>2013.3333333333333</v>
      </c>
      <c r="J2676" t="str">
        <f ca="1">IF(C2676=1,60*SummonTypeTable!$Q$2-OFFSET(I2676,0,-4),
IF(I2676&lt;&gt;OFFSET(I2676,-1,0),OFFSET(I2676,-1,0)-OFFSET(I2676,0,-4),""))</f>
        <v/>
      </c>
      <c r="K2676" t="str">
        <f ca="1">IF(C2676=1,60*SummonTypeTable!$Q$2/OFFSET(I2676,0,-4),
IF(I2676&lt;&gt;OFFSET(I2676,-1,0),OFFSET(I2676,-1,0)/OFFSET(I2676,0,-4),""))</f>
        <v/>
      </c>
      <c r="L2676" t="str">
        <f t="shared" ca="1" si="495"/>
        <v>cu</v>
      </c>
      <c r="M2676" t="s">
        <v>81</v>
      </c>
      <c r="N2676" t="s">
        <v>147</v>
      </c>
      <c r="O2676">
        <v>6100</v>
      </c>
      <c r="P2676" t="str">
        <f t="shared" si="499"/>
        <v/>
      </c>
      <c r="Q2676" t="str">
        <f t="shared" ca="1" si="505"/>
        <v>cu</v>
      </c>
      <c r="R2676" t="s">
        <v>81</v>
      </c>
      <c r="S2676" t="s">
        <v>147</v>
      </c>
      <c r="T2676">
        <v>3050</v>
      </c>
      <c r="U2676" t="str">
        <f t="shared" ca="1" si="498"/>
        <v>cu</v>
      </c>
      <c r="V2676" t="str">
        <f t="shared" si="500"/>
        <v>GO</v>
      </c>
      <c r="W2676">
        <f t="shared" si="501"/>
        <v>6100</v>
      </c>
      <c r="X2676" t="str">
        <f t="shared" ca="1" si="502"/>
        <v>cu</v>
      </c>
      <c r="Y2676" t="str">
        <f t="shared" si="503"/>
        <v>GO</v>
      </c>
      <c r="Z2676">
        <f t="shared" si="504"/>
        <v>3050</v>
      </c>
    </row>
    <row r="2677" spans="1:26">
      <c r="A2677" t="str">
        <f t="shared" si="496"/>
        <v>rt9</v>
      </c>
      <c r="B2677" t="str">
        <f t="shared" si="497"/>
        <v>루틴9</v>
      </c>
      <c r="C2677">
        <v>120</v>
      </c>
      <c r="D2677">
        <v>63</v>
      </c>
      <c r="E2677">
        <f t="shared" ref="E2677:E2740" ca="1" si="506">IF(A2677&lt;&gt;OFFSET(A2677,-1,0),D2677,OFFSET(E2677,-1,0)+D2677)</f>
        <v>4940</v>
      </c>
      <c r="F2677">
        <f ca="1">(60+SUMIF(OFFSET(N2677,-$C2677+1,0,$C2677),"EN",OFFSET(O2677,-$C2677+1,0,$C2677)))*SummonTypeTable!$Q$2</f>
        <v>2013.3333333333333</v>
      </c>
      <c r="G2677" t="str">
        <f ca="1">IF(C2677=1,60*SummonTypeTable!$Q$2-OFFSET(F2677,0,-1),
IF(F2677&lt;&gt;OFFSET(F2677,-1,0),OFFSET(F2677,-1,0)-OFFSET(F2677,0,-1),""))</f>
        <v/>
      </c>
      <c r="H2677" t="str">
        <f ca="1">IF(C2677=1,60*SummonTypeTable!$Q$2/OFFSET(F2677,0,-1),
IF(F2677&lt;&gt;OFFSET(F2677,-1,0),OFFSET(F2677,-1,0)/OFFSET(F2677,0,-1),""))</f>
        <v/>
      </c>
      <c r="I2677">
        <f ca="1">(60+SUMIF(OFFSET(N2677,-$C2677+1,0,$C2677),"EN",OFFSET(O2677,-$C2677+1,0,$C2677))+SUMIF(OFFSET(S2677,-$C2677+1,0,$C2677),"EN",OFFSET(T2677,-$C2677+1,0,$C2677)))*SummonTypeTable!$Q$2</f>
        <v>2013.3333333333333</v>
      </c>
      <c r="J2677" t="str">
        <f ca="1">IF(C2677=1,60*SummonTypeTable!$Q$2-OFFSET(I2677,0,-4),
IF(I2677&lt;&gt;OFFSET(I2677,-1,0),OFFSET(I2677,-1,0)-OFFSET(I2677,0,-4),""))</f>
        <v/>
      </c>
      <c r="K2677" t="str">
        <f ca="1">IF(C2677=1,60*SummonTypeTable!$Q$2/OFFSET(I2677,0,-4),
IF(I2677&lt;&gt;OFFSET(I2677,-1,0),OFFSET(I2677,-1,0)/OFFSET(I2677,0,-4),""))</f>
        <v/>
      </c>
      <c r="L2677" t="str">
        <f t="shared" ca="1" si="495"/>
        <v>it</v>
      </c>
      <c r="M2677" t="s">
        <v>139</v>
      </c>
      <c r="N2677" t="s">
        <v>158</v>
      </c>
      <c r="O2677">
        <v>1</v>
      </c>
      <c r="P2677" t="str">
        <f t="shared" si="499"/>
        <v/>
      </c>
      <c r="Q2677" t="str">
        <f t="shared" ca="1" si="505"/>
        <v>cu</v>
      </c>
      <c r="R2677" t="s">
        <v>81</v>
      </c>
      <c r="S2677" t="s">
        <v>147</v>
      </c>
      <c r="T2677">
        <v>3075</v>
      </c>
      <c r="U2677" t="str">
        <f t="shared" ca="1" si="498"/>
        <v>it</v>
      </c>
      <c r="V2677" t="str">
        <f t="shared" si="500"/>
        <v>Cash_sEquipGacha</v>
      </c>
      <c r="W2677">
        <f t="shared" si="501"/>
        <v>1</v>
      </c>
      <c r="X2677" t="str">
        <f t="shared" ca="1" si="502"/>
        <v>cu</v>
      </c>
      <c r="Y2677" t="str">
        <f t="shared" si="503"/>
        <v>GO</v>
      </c>
      <c r="Z2677">
        <f t="shared" si="504"/>
        <v>3075</v>
      </c>
    </row>
    <row r="2678" spans="1:26">
      <c r="A2678" t="str">
        <f t="shared" si="496"/>
        <v>rt9</v>
      </c>
      <c r="B2678" t="str">
        <f t="shared" si="497"/>
        <v>루틴9</v>
      </c>
      <c r="C2678">
        <v>121</v>
      </c>
      <c r="D2678">
        <v>248</v>
      </c>
      <c r="E2678">
        <f t="shared" ca="1" si="506"/>
        <v>5188</v>
      </c>
      <c r="F2678">
        <f ca="1">(60+SUMIF(OFFSET(N2678,-$C2678+1,0,$C2678),"EN",OFFSET(O2678,-$C2678+1,0,$C2678)))*SummonTypeTable!$Q$2</f>
        <v>2146.6666666666665</v>
      </c>
      <c r="G2678">
        <f ca="1">IF(C2678=1,60*SummonTypeTable!$Q$2-OFFSET(F2678,0,-1),
IF(F2678&lt;&gt;OFFSET(F2678,-1,0),OFFSET(F2678,-1,0)-OFFSET(F2678,0,-1),""))</f>
        <v>-3174.666666666667</v>
      </c>
      <c r="H2678">
        <f ca="1">IF(C2678=1,60*SummonTypeTable!$Q$2/OFFSET(F2678,0,-1),
IF(F2678&lt;&gt;OFFSET(F2678,-1,0),OFFSET(F2678,-1,0)/OFFSET(F2678,0,-1),""))</f>
        <v>0.38807504497558465</v>
      </c>
      <c r="I2678">
        <f ca="1">(60+SUMIF(OFFSET(N2678,-$C2678+1,0,$C2678),"EN",OFFSET(O2678,-$C2678+1,0,$C2678))+SUMIF(OFFSET(S2678,-$C2678+1,0,$C2678),"EN",OFFSET(T2678,-$C2678+1,0,$C2678)))*SummonTypeTable!$Q$2</f>
        <v>2146.6666666666665</v>
      </c>
      <c r="J2678">
        <f ca="1">IF(C2678=1,60*SummonTypeTable!$Q$2-OFFSET(I2678,0,-4),
IF(I2678&lt;&gt;OFFSET(I2678,-1,0),OFFSET(I2678,-1,0)-OFFSET(I2678,0,-4),""))</f>
        <v>-3174.666666666667</v>
      </c>
      <c r="K2678">
        <f ca="1">IF(C2678=1,60*SummonTypeTable!$Q$2/OFFSET(I2678,0,-4),
IF(I2678&lt;&gt;OFFSET(I2678,-1,0),OFFSET(I2678,-1,0)/OFFSET(I2678,0,-4),""))</f>
        <v>0.38807504497558465</v>
      </c>
      <c r="L2678" t="str">
        <f t="shared" ca="1" si="495"/>
        <v>cu</v>
      </c>
      <c r="M2678" t="s">
        <v>81</v>
      </c>
      <c r="N2678" t="s">
        <v>146</v>
      </c>
      <c r="O2678">
        <v>200</v>
      </c>
      <c r="P2678" t="str">
        <f t="shared" si="499"/>
        <v>에너지너무많음</v>
      </c>
      <c r="Q2678" t="str">
        <f t="shared" ca="1" si="505"/>
        <v>cu</v>
      </c>
      <c r="R2678" t="s">
        <v>81</v>
      </c>
      <c r="S2678" t="s">
        <v>147</v>
      </c>
      <c r="T2678">
        <v>3100</v>
      </c>
      <c r="U2678" t="str">
        <f t="shared" ca="1" si="498"/>
        <v>cu</v>
      </c>
      <c r="V2678" t="str">
        <f t="shared" si="500"/>
        <v>EN</v>
      </c>
      <c r="W2678">
        <f t="shared" si="501"/>
        <v>200</v>
      </c>
      <c r="X2678" t="str">
        <f t="shared" ca="1" si="502"/>
        <v>cu</v>
      </c>
      <c r="Y2678" t="str">
        <f t="shared" si="503"/>
        <v>GO</v>
      </c>
      <c r="Z2678">
        <f t="shared" si="504"/>
        <v>3100</v>
      </c>
    </row>
    <row r="2679" spans="1:26">
      <c r="A2679" t="str">
        <f t="shared" si="496"/>
        <v>rt9</v>
      </c>
      <c r="B2679" t="str">
        <f t="shared" si="497"/>
        <v>루틴9</v>
      </c>
      <c r="C2679">
        <v>122</v>
      </c>
      <c r="D2679">
        <v>39</v>
      </c>
      <c r="E2679">
        <f t="shared" ca="1" si="506"/>
        <v>5227</v>
      </c>
      <c r="F2679">
        <f ca="1">(60+SUMIF(OFFSET(N2679,-$C2679+1,0,$C2679),"EN",OFFSET(O2679,-$C2679+1,0,$C2679)))*SummonTypeTable!$Q$2</f>
        <v>2146.6666666666665</v>
      </c>
      <c r="G2679" t="str">
        <f ca="1">IF(C2679=1,60*SummonTypeTable!$Q$2-OFFSET(F2679,0,-1),
IF(F2679&lt;&gt;OFFSET(F2679,-1,0),OFFSET(F2679,-1,0)-OFFSET(F2679,0,-1),""))</f>
        <v/>
      </c>
      <c r="H2679" t="str">
        <f ca="1">IF(C2679=1,60*SummonTypeTable!$Q$2/OFFSET(F2679,0,-1),
IF(F2679&lt;&gt;OFFSET(F2679,-1,0),OFFSET(F2679,-1,0)/OFFSET(F2679,0,-1),""))</f>
        <v/>
      </c>
      <c r="I2679">
        <f ca="1">(60+SUMIF(OFFSET(N2679,-$C2679+1,0,$C2679),"EN",OFFSET(O2679,-$C2679+1,0,$C2679))+SUMIF(OFFSET(S2679,-$C2679+1,0,$C2679),"EN",OFFSET(T2679,-$C2679+1,0,$C2679)))*SummonTypeTable!$Q$2</f>
        <v>2146.6666666666665</v>
      </c>
      <c r="J2679" t="str">
        <f ca="1">IF(C2679=1,60*SummonTypeTable!$Q$2-OFFSET(I2679,0,-4),
IF(I2679&lt;&gt;OFFSET(I2679,-1,0),OFFSET(I2679,-1,0)-OFFSET(I2679,0,-4),""))</f>
        <v/>
      </c>
      <c r="K2679" t="str">
        <f ca="1">IF(C2679=1,60*SummonTypeTable!$Q$2/OFFSET(I2679,0,-4),
IF(I2679&lt;&gt;OFFSET(I2679,-1,0),OFFSET(I2679,-1,0)/OFFSET(I2679,0,-4),""))</f>
        <v/>
      </c>
      <c r="L2679" t="str">
        <f t="shared" ca="1" si="495"/>
        <v>cu</v>
      </c>
      <c r="M2679" t="s">
        <v>81</v>
      </c>
      <c r="N2679" t="s">
        <v>147</v>
      </c>
      <c r="O2679">
        <v>6250</v>
      </c>
      <c r="P2679" t="str">
        <f t="shared" si="499"/>
        <v/>
      </c>
      <c r="Q2679" t="str">
        <f t="shared" ca="1" si="505"/>
        <v>cu</v>
      </c>
      <c r="R2679" t="s">
        <v>81</v>
      </c>
      <c r="S2679" t="s">
        <v>147</v>
      </c>
      <c r="T2679">
        <v>3125</v>
      </c>
      <c r="U2679" t="str">
        <f t="shared" ca="1" si="498"/>
        <v>cu</v>
      </c>
      <c r="V2679" t="str">
        <f t="shared" si="500"/>
        <v>GO</v>
      </c>
      <c r="W2679">
        <f t="shared" si="501"/>
        <v>6250</v>
      </c>
      <c r="X2679" t="str">
        <f t="shared" ca="1" si="502"/>
        <v>cu</v>
      </c>
      <c r="Y2679" t="str">
        <f t="shared" si="503"/>
        <v>GO</v>
      </c>
      <c r="Z2679">
        <f t="shared" si="504"/>
        <v>3125</v>
      </c>
    </row>
    <row r="2680" spans="1:26">
      <c r="A2680" t="str">
        <f t="shared" si="496"/>
        <v>rt9</v>
      </c>
      <c r="B2680" t="str">
        <f t="shared" si="497"/>
        <v>루틴9</v>
      </c>
      <c r="C2680">
        <v>123</v>
      </c>
      <c r="D2680">
        <v>65</v>
      </c>
      <c r="E2680">
        <f t="shared" ca="1" si="506"/>
        <v>5292</v>
      </c>
      <c r="F2680">
        <f ca="1">(60+SUMIF(OFFSET(N2680,-$C2680+1,0,$C2680),"EN",OFFSET(O2680,-$C2680+1,0,$C2680)))*SummonTypeTable!$Q$2</f>
        <v>2146.6666666666665</v>
      </c>
      <c r="G2680" t="str">
        <f ca="1">IF(C2680=1,60*SummonTypeTable!$Q$2-OFFSET(F2680,0,-1),
IF(F2680&lt;&gt;OFFSET(F2680,-1,0),OFFSET(F2680,-1,0)-OFFSET(F2680,0,-1),""))</f>
        <v/>
      </c>
      <c r="H2680" t="str">
        <f ca="1">IF(C2680=1,60*SummonTypeTable!$Q$2/OFFSET(F2680,0,-1),
IF(F2680&lt;&gt;OFFSET(F2680,-1,0),OFFSET(F2680,-1,0)/OFFSET(F2680,0,-1),""))</f>
        <v/>
      </c>
      <c r="I2680">
        <f ca="1">(60+SUMIF(OFFSET(N2680,-$C2680+1,0,$C2680),"EN",OFFSET(O2680,-$C2680+1,0,$C2680))+SUMIF(OFFSET(S2680,-$C2680+1,0,$C2680),"EN",OFFSET(T2680,-$C2680+1,0,$C2680)))*SummonTypeTable!$Q$2</f>
        <v>2146.6666666666665</v>
      </c>
      <c r="J2680" t="str">
        <f ca="1">IF(C2680=1,60*SummonTypeTable!$Q$2-OFFSET(I2680,0,-4),
IF(I2680&lt;&gt;OFFSET(I2680,-1,0),OFFSET(I2680,-1,0)-OFFSET(I2680,0,-4),""))</f>
        <v/>
      </c>
      <c r="K2680" t="str">
        <f ca="1">IF(C2680=1,60*SummonTypeTable!$Q$2/OFFSET(I2680,0,-4),
IF(I2680&lt;&gt;OFFSET(I2680,-1,0),OFFSET(I2680,-1,0)/OFFSET(I2680,0,-4),""))</f>
        <v/>
      </c>
      <c r="L2680" t="str">
        <f t="shared" ca="1" si="495"/>
        <v>it</v>
      </c>
      <c r="M2680" t="s">
        <v>139</v>
      </c>
      <c r="N2680" t="s">
        <v>140</v>
      </c>
      <c r="O2680">
        <v>1</v>
      </c>
      <c r="P2680" t="str">
        <f t="shared" si="499"/>
        <v/>
      </c>
      <c r="Q2680" t="str">
        <f t="shared" ca="1" si="505"/>
        <v>cu</v>
      </c>
      <c r="R2680" t="s">
        <v>81</v>
      </c>
      <c r="S2680" t="s">
        <v>147</v>
      </c>
      <c r="T2680">
        <v>3150</v>
      </c>
      <c r="U2680" t="str">
        <f t="shared" ca="1" si="498"/>
        <v>it</v>
      </c>
      <c r="V2680" t="str">
        <f t="shared" si="500"/>
        <v>Cash_sCharacterGacha</v>
      </c>
      <c r="W2680">
        <f t="shared" si="501"/>
        <v>1</v>
      </c>
      <c r="X2680" t="str">
        <f t="shared" ca="1" si="502"/>
        <v>cu</v>
      </c>
      <c r="Y2680" t="str">
        <f t="shared" si="503"/>
        <v>GO</v>
      </c>
      <c r="Z2680">
        <f t="shared" si="504"/>
        <v>3150</v>
      </c>
    </row>
    <row r="2681" spans="1:26">
      <c r="A2681" t="str">
        <f t="shared" si="496"/>
        <v>rt9</v>
      </c>
      <c r="B2681" t="str">
        <f t="shared" si="497"/>
        <v>루틴9</v>
      </c>
      <c r="C2681">
        <v>124</v>
      </c>
      <c r="D2681">
        <v>102</v>
      </c>
      <c r="E2681">
        <f t="shared" ca="1" si="506"/>
        <v>5394</v>
      </c>
      <c r="F2681">
        <f ca="1">(60+SUMIF(OFFSET(N2681,-$C2681+1,0,$C2681),"EN",OFFSET(O2681,-$C2681+1,0,$C2681)))*SummonTypeTable!$Q$2</f>
        <v>2146.6666666666665</v>
      </c>
      <c r="G2681" t="str">
        <f ca="1">IF(C2681=1,60*SummonTypeTable!$Q$2-OFFSET(F2681,0,-1),
IF(F2681&lt;&gt;OFFSET(F2681,-1,0),OFFSET(F2681,-1,0)-OFFSET(F2681,0,-1),""))</f>
        <v/>
      </c>
      <c r="H2681" t="str">
        <f ca="1">IF(C2681=1,60*SummonTypeTable!$Q$2/OFFSET(F2681,0,-1),
IF(F2681&lt;&gt;OFFSET(F2681,-1,0),OFFSET(F2681,-1,0)/OFFSET(F2681,0,-1),""))</f>
        <v/>
      </c>
      <c r="I2681">
        <f ca="1">(60+SUMIF(OFFSET(N2681,-$C2681+1,0,$C2681),"EN",OFFSET(O2681,-$C2681+1,0,$C2681))+SUMIF(OFFSET(S2681,-$C2681+1,0,$C2681),"EN",OFFSET(T2681,-$C2681+1,0,$C2681)))*SummonTypeTable!$Q$2</f>
        <v>2146.6666666666665</v>
      </c>
      <c r="J2681" t="str">
        <f ca="1">IF(C2681=1,60*SummonTypeTable!$Q$2-OFFSET(I2681,0,-4),
IF(I2681&lt;&gt;OFFSET(I2681,-1,0),OFFSET(I2681,-1,0)-OFFSET(I2681,0,-4),""))</f>
        <v/>
      </c>
      <c r="K2681" t="str">
        <f ca="1">IF(C2681=1,60*SummonTypeTable!$Q$2/OFFSET(I2681,0,-4),
IF(I2681&lt;&gt;OFFSET(I2681,-1,0),OFFSET(I2681,-1,0)/OFFSET(I2681,0,-4),""))</f>
        <v/>
      </c>
      <c r="L2681" t="str">
        <f t="shared" ca="1" si="495"/>
        <v>cu</v>
      </c>
      <c r="M2681" t="s">
        <v>81</v>
      </c>
      <c r="N2681" t="s">
        <v>147</v>
      </c>
      <c r="O2681">
        <v>6350</v>
      </c>
      <c r="P2681" t="str">
        <f t="shared" si="499"/>
        <v/>
      </c>
      <c r="Q2681" t="str">
        <f t="shared" ca="1" si="505"/>
        <v>cu</v>
      </c>
      <c r="R2681" t="s">
        <v>81</v>
      </c>
      <c r="S2681" t="s">
        <v>147</v>
      </c>
      <c r="T2681">
        <v>3175</v>
      </c>
      <c r="U2681" t="str">
        <f t="shared" ca="1" si="498"/>
        <v>cu</v>
      </c>
      <c r="V2681" t="str">
        <f t="shared" si="500"/>
        <v>GO</v>
      </c>
      <c r="W2681">
        <f t="shared" si="501"/>
        <v>6350</v>
      </c>
      <c r="X2681" t="str">
        <f t="shared" ca="1" si="502"/>
        <v>cu</v>
      </c>
      <c r="Y2681" t="str">
        <f t="shared" si="503"/>
        <v>GO</v>
      </c>
      <c r="Z2681">
        <f t="shared" si="504"/>
        <v>3175</v>
      </c>
    </row>
    <row r="2682" spans="1:26">
      <c r="A2682" t="str">
        <f t="shared" si="496"/>
        <v>rt9</v>
      </c>
      <c r="B2682" t="str">
        <f t="shared" si="497"/>
        <v>루틴9</v>
      </c>
      <c r="C2682">
        <v>125</v>
      </c>
      <c r="D2682">
        <v>166</v>
      </c>
      <c r="E2682">
        <f t="shared" ca="1" si="506"/>
        <v>5560</v>
      </c>
      <c r="F2682">
        <f ca="1">(60+SUMIF(OFFSET(N2682,-$C2682+1,0,$C2682),"EN",OFFSET(O2682,-$C2682+1,0,$C2682)))*SummonTypeTable!$Q$2</f>
        <v>2293.333333333333</v>
      </c>
      <c r="G2682">
        <f ca="1">IF(C2682=1,60*SummonTypeTable!$Q$2-OFFSET(F2682,0,-1),
IF(F2682&lt;&gt;OFFSET(F2682,-1,0),OFFSET(F2682,-1,0)-OFFSET(F2682,0,-1),""))</f>
        <v>-3413.3333333333335</v>
      </c>
      <c r="H2682">
        <f ca="1">IF(C2682=1,60*SummonTypeTable!$Q$2/OFFSET(F2682,0,-1),
IF(F2682&lt;&gt;OFFSET(F2682,-1,0),OFFSET(F2682,-1,0)/OFFSET(F2682,0,-1),""))</f>
        <v>0.38609112709832133</v>
      </c>
      <c r="I2682">
        <f ca="1">(60+SUMIF(OFFSET(N2682,-$C2682+1,0,$C2682),"EN",OFFSET(O2682,-$C2682+1,0,$C2682))+SUMIF(OFFSET(S2682,-$C2682+1,0,$C2682),"EN",OFFSET(T2682,-$C2682+1,0,$C2682)))*SummonTypeTable!$Q$2</f>
        <v>2293.333333333333</v>
      </c>
      <c r="J2682">
        <f ca="1">IF(C2682=1,60*SummonTypeTable!$Q$2-OFFSET(I2682,0,-4),
IF(I2682&lt;&gt;OFFSET(I2682,-1,0),OFFSET(I2682,-1,0)-OFFSET(I2682,0,-4),""))</f>
        <v>-3413.3333333333335</v>
      </c>
      <c r="K2682">
        <f ca="1">IF(C2682=1,60*SummonTypeTable!$Q$2/OFFSET(I2682,0,-4),
IF(I2682&lt;&gt;OFFSET(I2682,-1,0),OFFSET(I2682,-1,0)/OFFSET(I2682,0,-4),""))</f>
        <v>0.38609112709832133</v>
      </c>
      <c r="L2682" t="str">
        <f t="shared" ca="1" si="495"/>
        <v>cu</v>
      </c>
      <c r="M2682" t="s">
        <v>81</v>
      </c>
      <c r="N2682" t="s">
        <v>146</v>
      </c>
      <c r="O2682">
        <v>220</v>
      </c>
      <c r="P2682" t="str">
        <f t="shared" si="499"/>
        <v>에너지너무많음</v>
      </c>
      <c r="Q2682" t="str">
        <f t="shared" ca="1" si="505"/>
        <v>cu</v>
      </c>
      <c r="R2682" t="s">
        <v>81</v>
      </c>
      <c r="S2682" t="s">
        <v>147</v>
      </c>
      <c r="T2682">
        <v>3200</v>
      </c>
      <c r="U2682" t="str">
        <f t="shared" ca="1" si="498"/>
        <v>cu</v>
      </c>
      <c r="V2682" t="str">
        <f t="shared" si="500"/>
        <v>EN</v>
      </c>
      <c r="W2682">
        <f t="shared" si="501"/>
        <v>220</v>
      </c>
      <c r="X2682" t="str">
        <f t="shared" ca="1" si="502"/>
        <v>cu</v>
      </c>
      <c r="Y2682" t="str">
        <f t="shared" si="503"/>
        <v>GO</v>
      </c>
      <c r="Z2682">
        <f t="shared" si="504"/>
        <v>3200</v>
      </c>
    </row>
    <row r="2683" spans="1:26">
      <c r="A2683" t="str">
        <f t="shared" si="496"/>
        <v>rt9</v>
      </c>
      <c r="B2683" t="str">
        <f t="shared" si="497"/>
        <v>루틴9</v>
      </c>
      <c r="C2683">
        <v>126</v>
      </c>
      <c r="D2683">
        <v>52</v>
      </c>
      <c r="E2683">
        <f t="shared" ca="1" si="506"/>
        <v>5612</v>
      </c>
      <c r="F2683">
        <f ca="1">(60+SUMIF(OFFSET(N2683,-$C2683+1,0,$C2683),"EN",OFFSET(O2683,-$C2683+1,0,$C2683)))*SummonTypeTable!$Q$2</f>
        <v>2293.333333333333</v>
      </c>
      <c r="G2683" t="str">
        <f ca="1">IF(C2683=1,60*SummonTypeTable!$Q$2-OFFSET(F2683,0,-1),
IF(F2683&lt;&gt;OFFSET(F2683,-1,0),OFFSET(F2683,-1,0)-OFFSET(F2683,0,-1),""))</f>
        <v/>
      </c>
      <c r="H2683" t="str">
        <f ca="1">IF(C2683=1,60*SummonTypeTable!$Q$2/OFFSET(F2683,0,-1),
IF(F2683&lt;&gt;OFFSET(F2683,-1,0),OFFSET(F2683,-1,0)/OFFSET(F2683,0,-1),""))</f>
        <v/>
      </c>
      <c r="I2683">
        <f ca="1">(60+SUMIF(OFFSET(N2683,-$C2683+1,0,$C2683),"EN",OFFSET(O2683,-$C2683+1,0,$C2683))+SUMIF(OFFSET(S2683,-$C2683+1,0,$C2683),"EN",OFFSET(T2683,-$C2683+1,0,$C2683)))*SummonTypeTable!$Q$2</f>
        <v>2293.333333333333</v>
      </c>
      <c r="J2683" t="str">
        <f ca="1">IF(C2683=1,60*SummonTypeTable!$Q$2-OFFSET(I2683,0,-4),
IF(I2683&lt;&gt;OFFSET(I2683,-1,0),OFFSET(I2683,-1,0)-OFFSET(I2683,0,-4),""))</f>
        <v/>
      </c>
      <c r="K2683" t="str">
        <f ca="1">IF(C2683=1,60*SummonTypeTable!$Q$2/OFFSET(I2683,0,-4),
IF(I2683&lt;&gt;OFFSET(I2683,-1,0),OFFSET(I2683,-1,0)/OFFSET(I2683,0,-4),""))</f>
        <v/>
      </c>
      <c r="L2683" t="str">
        <f t="shared" ca="1" si="495"/>
        <v>cu</v>
      </c>
      <c r="M2683" t="s">
        <v>81</v>
      </c>
      <c r="N2683" t="s">
        <v>147</v>
      </c>
      <c r="O2683">
        <v>6450</v>
      </c>
      <c r="P2683" t="str">
        <f t="shared" si="499"/>
        <v/>
      </c>
      <c r="Q2683" t="str">
        <f t="shared" ca="1" si="505"/>
        <v>cu</v>
      </c>
      <c r="R2683" t="s">
        <v>81</v>
      </c>
      <c r="S2683" t="s">
        <v>147</v>
      </c>
      <c r="T2683">
        <v>3225</v>
      </c>
      <c r="U2683" t="str">
        <f t="shared" ca="1" si="498"/>
        <v>cu</v>
      </c>
      <c r="V2683" t="str">
        <f t="shared" si="500"/>
        <v>GO</v>
      </c>
      <c r="W2683">
        <f t="shared" si="501"/>
        <v>6450</v>
      </c>
      <c r="X2683" t="str">
        <f t="shared" ca="1" si="502"/>
        <v>cu</v>
      </c>
      <c r="Y2683" t="str">
        <f t="shared" si="503"/>
        <v>GO</v>
      </c>
      <c r="Z2683">
        <f t="shared" si="504"/>
        <v>3225</v>
      </c>
    </row>
    <row r="2684" spans="1:26">
      <c r="A2684" t="str">
        <f t="shared" si="496"/>
        <v>rt9</v>
      </c>
      <c r="B2684" t="str">
        <f t="shared" si="497"/>
        <v>루틴9</v>
      </c>
      <c r="C2684">
        <v>127</v>
      </c>
      <c r="D2684">
        <v>75</v>
      </c>
      <c r="E2684">
        <f t="shared" ca="1" si="506"/>
        <v>5687</v>
      </c>
      <c r="F2684">
        <f ca="1">(60+SUMIF(OFFSET(N2684,-$C2684+1,0,$C2684),"EN",OFFSET(O2684,-$C2684+1,0,$C2684)))*SummonTypeTable!$Q$2</f>
        <v>2293.333333333333</v>
      </c>
      <c r="G2684" t="str">
        <f ca="1">IF(C2684=1,60*SummonTypeTable!$Q$2-OFFSET(F2684,0,-1),
IF(F2684&lt;&gt;OFFSET(F2684,-1,0),OFFSET(F2684,-1,0)-OFFSET(F2684,0,-1),""))</f>
        <v/>
      </c>
      <c r="H2684" t="str">
        <f ca="1">IF(C2684=1,60*SummonTypeTable!$Q$2/OFFSET(F2684,0,-1),
IF(F2684&lt;&gt;OFFSET(F2684,-1,0),OFFSET(F2684,-1,0)/OFFSET(F2684,0,-1),""))</f>
        <v/>
      </c>
      <c r="I2684">
        <f ca="1">(60+SUMIF(OFFSET(N2684,-$C2684+1,0,$C2684),"EN",OFFSET(O2684,-$C2684+1,0,$C2684))+SUMIF(OFFSET(S2684,-$C2684+1,0,$C2684),"EN",OFFSET(T2684,-$C2684+1,0,$C2684)))*SummonTypeTable!$Q$2</f>
        <v>2293.333333333333</v>
      </c>
      <c r="J2684" t="str">
        <f ca="1">IF(C2684=1,60*SummonTypeTable!$Q$2-OFFSET(I2684,0,-4),
IF(I2684&lt;&gt;OFFSET(I2684,-1,0),OFFSET(I2684,-1,0)-OFFSET(I2684,0,-4),""))</f>
        <v/>
      </c>
      <c r="K2684" t="str">
        <f ca="1">IF(C2684=1,60*SummonTypeTable!$Q$2/OFFSET(I2684,0,-4),
IF(I2684&lt;&gt;OFFSET(I2684,-1,0),OFFSET(I2684,-1,0)/OFFSET(I2684,0,-4),""))</f>
        <v/>
      </c>
      <c r="L2684" t="str">
        <f t="shared" ref="L2684:L2747" ca="1" si="507">IF(ISBLANK(M2684),"",
VLOOKUP(M2684,OFFSET(INDIRECT("$A:$B"),0,MATCH(M$1&amp;"_Verify",INDIRECT("$1:$1"),0)-1),2,0)
)</f>
        <v>it</v>
      </c>
      <c r="M2684" t="s">
        <v>139</v>
      </c>
      <c r="N2684" t="s">
        <v>138</v>
      </c>
      <c r="O2684">
        <v>2</v>
      </c>
      <c r="P2684" t="str">
        <f t="shared" si="499"/>
        <v/>
      </c>
      <c r="Q2684" t="str">
        <f t="shared" ca="1" si="505"/>
        <v>cu</v>
      </c>
      <c r="R2684" t="s">
        <v>81</v>
      </c>
      <c r="S2684" t="s">
        <v>147</v>
      </c>
      <c r="T2684">
        <v>3250</v>
      </c>
      <c r="U2684" t="str">
        <f t="shared" ca="1" si="498"/>
        <v>it</v>
      </c>
      <c r="V2684" t="str">
        <f t="shared" si="500"/>
        <v>Cash_sSpellGacha</v>
      </c>
      <c r="W2684">
        <f t="shared" si="501"/>
        <v>2</v>
      </c>
      <c r="X2684" t="str">
        <f t="shared" ca="1" si="502"/>
        <v>cu</v>
      </c>
      <c r="Y2684" t="str">
        <f t="shared" si="503"/>
        <v>GO</v>
      </c>
      <c r="Z2684">
        <f t="shared" si="504"/>
        <v>3250</v>
      </c>
    </row>
    <row r="2685" spans="1:26">
      <c r="A2685" t="str">
        <f t="shared" si="496"/>
        <v>rt9</v>
      </c>
      <c r="B2685" t="str">
        <f t="shared" si="497"/>
        <v>루틴9</v>
      </c>
      <c r="C2685">
        <v>128</v>
      </c>
      <c r="D2685">
        <v>91</v>
      </c>
      <c r="E2685">
        <f t="shared" ca="1" si="506"/>
        <v>5778</v>
      </c>
      <c r="F2685">
        <f ca="1">(60+SUMIF(OFFSET(N2685,-$C2685+1,0,$C2685),"EN",OFFSET(O2685,-$C2685+1,0,$C2685)))*SummonTypeTable!$Q$2</f>
        <v>2293.333333333333</v>
      </c>
      <c r="G2685" t="str">
        <f ca="1">IF(C2685=1,60*SummonTypeTable!$Q$2-OFFSET(F2685,0,-1),
IF(F2685&lt;&gt;OFFSET(F2685,-1,0),OFFSET(F2685,-1,0)-OFFSET(F2685,0,-1),""))</f>
        <v/>
      </c>
      <c r="H2685" t="str">
        <f ca="1">IF(C2685=1,60*SummonTypeTable!$Q$2/OFFSET(F2685,0,-1),
IF(F2685&lt;&gt;OFFSET(F2685,-1,0),OFFSET(F2685,-1,0)/OFFSET(F2685,0,-1),""))</f>
        <v/>
      </c>
      <c r="I2685">
        <f ca="1">(60+SUMIF(OFFSET(N2685,-$C2685+1,0,$C2685),"EN",OFFSET(O2685,-$C2685+1,0,$C2685))+SUMIF(OFFSET(S2685,-$C2685+1,0,$C2685),"EN",OFFSET(T2685,-$C2685+1,0,$C2685)))*SummonTypeTable!$Q$2</f>
        <v>2293.333333333333</v>
      </c>
      <c r="J2685" t="str">
        <f ca="1">IF(C2685=1,60*SummonTypeTable!$Q$2-OFFSET(I2685,0,-4),
IF(I2685&lt;&gt;OFFSET(I2685,-1,0),OFFSET(I2685,-1,0)-OFFSET(I2685,0,-4),""))</f>
        <v/>
      </c>
      <c r="K2685" t="str">
        <f ca="1">IF(C2685=1,60*SummonTypeTable!$Q$2/OFFSET(I2685,0,-4),
IF(I2685&lt;&gt;OFFSET(I2685,-1,0),OFFSET(I2685,-1,0)/OFFSET(I2685,0,-4),""))</f>
        <v/>
      </c>
      <c r="L2685" t="str">
        <f t="shared" ca="1" si="507"/>
        <v>cu</v>
      </c>
      <c r="M2685" t="s">
        <v>81</v>
      </c>
      <c r="N2685" t="s">
        <v>147</v>
      </c>
      <c r="O2685">
        <v>6550</v>
      </c>
      <c r="P2685" t="str">
        <f t="shared" si="499"/>
        <v/>
      </c>
      <c r="Q2685" t="str">
        <f t="shared" ca="1" si="505"/>
        <v>cu</v>
      </c>
      <c r="R2685" t="s">
        <v>81</v>
      </c>
      <c r="S2685" t="s">
        <v>147</v>
      </c>
      <c r="T2685">
        <v>3275</v>
      </c>
      <c r="U2685" t="str">
        <f t="shared" ca="1" si="498"/>
        <v>cu</v>
      </c>
      <c r="V2685" t="str">
        <f t="shared" si="500"/>
        <v>GO</v>
      </c>
      <c r="W2685">
        <f t="shared" si="501"/>
        <v>6550</v>
      </c>
      <c r="X2685" t="str">
        <f t="shared" ca="1" si="502"/>
        <v>cu</v>
      </c>
      <c r="Y2685" t="str">
        <f t="shared" si="503"/>
        <v>GO</v>
      </c>
      <c r="Z2685">
        <f t="shared" si="504"/>
        <v>3275</v>
      </c>
    </row>
    <row r="2686" spans="1:26">
      <c r="A2686" t="str">
        <f t="shared" si="496"/>
        <v>rt9</v>
      </c>
      <c r="B2686" t="str">
        <f t="shared" si="497"/>
        <v>루틴9</v>
      </c>
      <c r="C2686">
        <v>129</v>
      </c>
      <c r="D2686">
        <v>102</v>
      </c>
      <c r="E2686">
        <f t="shared" ca="1" si="506"/>
        <v>5880</v>
      </c>
      <c r="F2686">
        <f ca="1">(60+SUMIF(OFFSET(N2686,-$C2686+1,0,$C2686),"EN",OFFSET(O2686,-$C2686+1,0,$C2686)))*SummonTypeTable!$Q$2</f>
        <v>2293.333333333333</v>
      </c>
      <c r="G2686" t="str">
        <f ca="1">IF(C2686=1,60*SummonTypeTable!$Q$2-OFFSET(F2686,0,-1),
IF(F2686&lt;&gt;OFFSET(F2686,-1,0),OFFSET(F2686,-1,0)-OFFSET(F2686,0,-1),""))</f>
        <v/>
      </c>
      <c r="H2686" t="str">
        <f ca="1">IF(C2686=1,60*SummonTypeTable!$Q$2/OFFSET(F2686,0,-1),
IF(F2686&lt;&gt;OFFSET(F2686,-1,0),OFFSET(F2686,-1,0)/OFFSET(F2686,0,-1),""))</f>
        <v/>
      </c>
      <c r="I2686">
        <f ca="1">(60+SUMIF(OFFSET(N2686,-$C2686+1,0,$C2686),"EN",OFFSET(O2686,-$C2686+1,0,$C2686))+SUMIF(OFFSET(S2686,-$C2686+1,0,$C2686),"EN",OFFSET(T2686,-$C2686+1,0,$C2686)))*SummonTypeTable!$Q$2</f>
        <v>2293.333333333333</v>
      </c>
      <c r="J2686" t="str">
        <f ca="1">IF(C2686=1,60*SummonTypeTable!$Q$2-OFFSET(I2686,0,-4),
IF(I2686&lt;&gt;OFFSET(I2686,-1,0),OFFSET(I2686,-1,0)-OFFSET(I2686,0,-4),""))</f>
        <v/>
      </c>
      <c r="K2686" t="str">
        <f ca="1">IF(C2686=1,60*SummonTypeTable!$Q$2/OFFSET(I2686,0,-4),
IF(I2686&lt;&gt;OFFSET(I2686,-1,0),OFFSET(I2686,-1,0)/OFFSET(I2686,0,-4),""))</f>
        <v/>
      </c>
      <c r="L2686" t="str">
        <f t="shared" ca="1" si="507"/>
        <v>it</v>
      </c>
      <c r="M2686" t="s">
        <v>139</v>
      </c>
      <c r="N2686" t="s">
        <v>158</v>
      </c>
      <c r="O2686">
        <v>2</v>
      </c>
      <c r="P2686" t="str">
        <f t="shared" si="499"/>
        <v/>
      </c>
      <c r="Q2686" t="str">
        <f t="shared" ca="1" si="505"/>
        <v>cu</v>
      </c>
      <c r="R2686" t="s">
        <v>81</v>
      </c>
      <c r="S2686" t="s">
        <v>147</v>
      </c>
      <c r="T2686">
        <v>3300</v>
      </c>
      <c r="U2686" t="str">
        <f t="shared" ca="1" si="498"/>
        <v>it</v>
      </c>
      <c r="V2686" t="str">
        <f t="shared" si="500"/>
        <v>Cash_sEquipGacha</v>
      </c>
      <c r="W2686">
        <f t="shared" si="501"/>
        <v>2</v>
      </c>
      <c r="X2686" t="str">
        <f t="shared" ca="1" si="502"/>
        <v>cu</v>
      </c>
      <c r="Y2686" t="str">
        <f t="shared" si="503"/>
        <v>GO</v>
      </c>
      <c r="Z2686">
        <f t="shared" si="504"/>
        <v>3300</v>
      </c>
    </row>
    <row r="2687" spans="1:26">
      <c r="A2687" t="str">
        <f t="shared" ref="A2687:A2750" si="508">A2686</f>
        <v>rt9</v>
      </c>
      <c r="B2687" t="str">
        <f t="shared" ref="B2687:B2750" si="509">B2686</f>
        <v>루틴9</v>
      </c>
      <c r="C2687">
        <v>130</v>
      </c>
      <c r="D2687">
        <v>68</v>
      </c>
      <c r="E2687">
        <f t="shared" ca="1" si="506"/>
        <v>5948</v>
      </c>
      <c r="F2687">
        <f ca="1">(60+SUMIF(OFFSET(N2687,-$C2687+1,0,$C2687),"EN",OFFSET(O2687,-$C2687+1,0,$C2687)))*SummonTypeTable!$Q$2</f>
        <v>2453.333333333333</v>
      </c>
      <c r="G2687">
        <f ca="1">IF(C2687=1,60*SummonTypeTable!$Q$2-OFFSET(F2687,0,-1),
IF(F2687&lt;&gt;OFFSET(F2687,-1,0),OFFSET(F2687,-1,0)-OFFSET(F2687,0,-1),""))</f>
        <v>-3654.666666666667</v>
      </c>
      <c r="H2687">
        <f ca="1">IF(C2687=1,60*SummonTypeTable!$Q$2/OFFSET(F2687,0,-1),
IF(F2687&lt;&gt;OFFSET(F2687,-1,0),OFFSET(F2687,-1,0)/OFFSET(F2687,0,-1),""))</f>
        <v>0.38556377493835459</v>
      </c>
      <c r="I2687">
        <f ca="1">(60+SUMIF(OFFSET(N2687,-$C2687+1,0,$C2687),"EN",OFFSET(O2687,-$C2687+1,0,$C2687))+SUMIF(OFFSET(S2687,-$C2687+1,0,$C2687),"EN",OFFSET(T2687,-$C2687+1,0,$C2687)))*SummonTypeTable!$Q$2</f>
        <v>2453.333333333333</v>
      </c>
      <c r="J2687">
        <f ca="1">IF(C2687=1,60*SummonTypeTable!$Q$2-OFFSET(I2687,0,-4),
IF(I2687&lt;&gt;OFFSET(I2687,-1,0),OFFSET(I2687,-1,0)-OFFSET(I2687,0,-4),""))</f>
        <v>-3654.666666666667</v>
      </c>
      <c r="K2687">
        <f ca="1">IF(C2687=1,60*SummonTypeTable!$Q$2/OFFSET(I2687,0,-4),
IF(I2687&lt;&gt;OFFSET(I2687,-1,0),OFFSET(I2687,-1,0)/OFFSET(I2687,0,-4),""))</f>
        <v>0.38556377493835459</v>
      </c>
      <c r="L2687" t="str">
        <f t="shared" ca="1" si="507"/>
        <v>cu</v>
      </c>
      <c r="M2687" t="s">
        <v>81</v>
      </c>
      <c r="N2687" t="s">
        <v>146</v>
      </c>
      <c r="O2687">
        <v>240</v>
      </c>
      <c r="P2687" t="str">
        <f t="shared" si="499"/>
        <v>에너지너무많음</v>
      </c>
      <c r="Q2687" t="str">
        <f t="shared" ca="1" si="505"/>
        <v>cu</v>
      </c>
      <c r="R2687" t="s">
        <v>81</v>
      </c>
      <c r="S2687" t="s">
        <v>147</v>
      </c>
      <c r="T2687">
        <v>3325</v>
      </c>
      <c r="U2687" t="str">
        <f t="shared" ca="1" si="498"/>
        <v>cu</v>
      </c>
      <c r="V2687" t="str">
        <f t="shared" si="500"/>
        <v>EN</v>
      </c>
      <c r="W2687">
        <f t="shared" si="501"/>
        <v>240</v>
      </c>
      <c r="X2687" t="str">
        <f t="shared" ca="1" si="502"/>
        <v>cu</v>
      </c>
      <c r="Y2687" t="str">
        <f t="shared" si="503"/>
        <v>GO</v>
      </c>
      <c r="Z2687">
        <f t="shared" si="504"/>
        <v>3325</v>
      </c>
    </row>
    <row r="2688" spans="1:26">
      <c r="A2688" t="str">
        <f t="shared" si="508"/>
        <v>rt9</v>
      </c>
      <c r="B2688" t="str">
        <f t="shared" si="509"/>
        <v>루틴9</v>
      </c>
      <c r="C2688">
        <v>131</v>
      </c>
      <c r="D2688">
        <v>55</v>
      </c>
      <c r="E2688">
        <f t="shared" ca="1" si="506"/>
        <v>6003</v>
      </c>
      <c r="F2688">
        <f ca="1">(60+SUMIF(OFFSET(N2688,-$C2688+1,0,$C2688),"EN",OFFSET(O2688,-$C2688+1,0,$C2688)))*SummonTypeTable!$Q$2</f>
        <v>2453.333333333333</v>
      </c>
      <c r="G2688" t="str">
        <f ca="1">IF(C2688=1,60*SummonTypeTable!$Q$2-OFFSET(F2688,0,-1),
IF(F2688&lt;&gt;OFFSET(F2688,-1,0),OFFSET(F2688,-1,0)-OFFSET(F2688,0,-1),""))</f>
        <v/>
      </c>
      <c r="H2688" t="str">
        <f ca="1">IF(C2688=1,60*SummonTypeTable!$Q$2/OFFSET(F2688,0,-1),
IF(F2688&lt;&gt;OFFSET(F2688,-1,0),OFFSET(F2688,-1,0)/OFFSET(F2688,0,-1),""))</f>
        <v/>
      </c>
      <c r="I2688">
        <f ca="1">(60+SUMIF(OFFSET(N2688,-$C2688+1,0,$C2688),"EN",OFFSET(O2688,-$C2688+1,0,$C2688))+SUMIF(OFFSET(S2688,-$C2688+1,0,$C2688),"EN",OFFSET(T2688,-$C2688+1,0,$C2688)))*SummonTypeTable!$Q$2</f>
        <v>2453.333333333333</v>
      </c>
      <c r="J2688" t="str">
        <f ca="1">IF(C2688=1,60*SummonTypeTable!$Q$2-OFFSET(I2688,0,-4),
IF(I2688&lt;&gt;OFFSET(I2688,-1,0),OFFSET(I2688,-1,0)-OFFSET(I2688,0,-4),""))</f>
        <v/>
      </c>
      <c r="K2688" t="str">
        <f ca="1">IF(C2688=1,60*SummonTypeTable!$Q$2/OFFSET(I2688,0,-4),
IF(I2688&lt;&gt;OFFSET(I2688,-1,0),OFFSET(I2688,-1,0)/OFFSET(I2688,0,-4),""))</f>
        <v/>
      </c>
      <c r="L2688" t="str">
        <f t="shared" ca="1" si="507"/>
        <v>cu</v>
      </c>
      <c r="M2688" t="s">
        <v>81</v>
      </c>
      <c r="N2688" t="s">
        <v>147</v>
      </c>
      <c r="O2688">
        <v>6700</v>
      </c>
      <c r="P2688" t="str">
        <f t="shared" si="499"/>
        <v/>
      </c>
      <c r="Q2688" t="str">
        <f t="shared" ca="1" si="505"/>
        <v>cu</v>
      </c>
      <c r="R2688" t="s">
        <v>81</v>
      </c>
      <c r="S2688" t="s">
        <v>147</v>
      </c>
      <c r="T2688">
        <v>3350</v>
      </c>
      <c r="U2688" t="str">
        <f t="shared" ca="1" si="498"/>
        <v>cu</v>
      </c>
      <c r="V2688" t="str">
        <f t="shared" si="500"/>
        <v>GO</v>
      </c>
      <c r="W2688">
        <f t="shared" si="501"/>
        <v>6700</v>
      </c>
      <c r="X2688" t="str">
        <f t="shared" ca="1" si="502"/>
        <v>cu</v>
      </c>
      <c r="Y2688" t="str">
        <f t="shared" si="503"/>
        <v>GO</v>
      </c>
      <c r="Z2688">
        <f t="shared" si="504"/>
        <v>3350</v>
      </c>
    </row>
    <row r="2689" spans="1:26">
      <c r="A2689" t="str">
        <f t="shared" si="508"/>
        <v>rt9</v>
      </c>
      <c r="B2689" t="str">
        <f t="shared" si="509"/>
        <v>루틴9</v>
      </c>
      <c r="C2689">
        <v>132</v>
      </c>
      <c r="D2689">
        <v>65</v>
      </c>
      <c r="E2689">
        <f t="shared" ca="1" si="506"/>
        <v>6068</v>
      </c>
      <c r="F2689">
        <f ca="1">(60+SUMIF(OFFSET(N2689,-$C2689+1,0,$C2689),"EN",OFFSET(O2689,-$C2689+1,0,$C2689)))*SummonTypeTable!$Q$2</f>
        <v>2453.333333333333</v>
      </c>
      <c r="G2689" t="str">
        <f ca="1">IF(C2689=1,60*SummonTypeTable!$Q$2-OFFSET(F2689,0,-1),
IF(F2689&lt;&gt;OFFSET(F2689,-1,0),OFFSET(F2689,-1,0)-OFFSET(F2689,0,-1),""))</f>
        <v/>
      </c>
      <c r="H2689" t="str">
        <f ca="1">IF(C2689=1,60*SummonTypeTable!$Q$2/OFFSET(F2689,0,-1),
IF(F2689&lt;&gt;OFFSET(F2689,-1,0),OFFSET(F2689,-1,0)/OFFSET(F2689,0,-1),""))</f>
        <v/>
      </c>
      <c r="I2689">
        <f ca="1">(60+SUMIF(OFFSET(N2689,-$C2689+1,0,$C2689),"EN",OFFSET(O2689,-$C2689+1,0,$C2689))+SUMIF(OFFSET(S2689,-$C2689+1,0,$C2689),"EN",OFFSET(T2689,-$C2689+1,0,$C2689)))*SummonTypeTable!$Q$2</f>
        <v>2453.333333333333</v>
      </c>
      <c r="J2689" t="str">
        <f ca="1">IF(C2689=1,60*SummonTypeTable!$Q$2-OFFSET(I2689,0,-4),
IF(I2689&lt;&gt;OFFSET(I2689,-1,0),OFFSET(I2689,-1,0)-OFFSET(I2689,0,-4),""))</f>
        <v/>
      </c>
      <c r="K2689" t="str">
        <f ca="1">IF(C2689=1,60*SummonTypeTable!$Q$2/OFFSET(I2689,0,-4),
IF(I2689&lt;&gt;OFFSET(I2689,-1,0),OFFSET(I2689,-1,0)/OFFSET(I2689,0,-4),""))</f>
        <v/>
      </c>
      <c r="L2689" t="str">
        <f t="shared" ca="1" si="507"/>
        <v>cu</v>
      </c>
      <c r="M2689" t="s">
        <v>81</v>
      </c>
      <c r="N2689" t="s">
        <v>147</v>
      </c>
      <c r="O2689">
        <v>6750</v>
      </c>
      <c r="P2689" t="str">
        <f t="shared" si="499"/>
        <v/>
      </c>
      <c r="Q2689" t="str">
        <f t="shared" ca="1" si="505"/>
        <v>cu</v>
      </c>
      <c r="R2689" t="s">
        <v>81</v>
      </c>
      <c r="S2689" t="s">
        <v>147</v>
      </c>
      <c r="T2689">
        <v>3375</v>
      </c>
      <c r="U2689" t="str">
        <f t="shared" ca="1" si="498"/>
        <v>cu</v>
      </c>
      <c r="V2689" t="str">
        <f t="shared" si="500"/>
        <v>GO</v>
      </c>
      <c r="W2689">
        <f t="shared" si="501"/>
        <v>6750</v>
      </c>
      <c r="X2689" t="str">
        <f t="shared" ca="1" si="502"/>
        <v>cu</v>
      </c>
      <c r="Y2689" t="str">
        <f t="shared" si="503"/>
        <v>GO</v>
      </c>
      <c r="Z2689">
        <f t="shared" si="504"/>
        <v>3375</v>
      </c>
    </row>
    <row r="2690" spans="1:26">
      <c r="A2690" t="str">
        <f t="shared" si="508"/>
        <v>rt9</v>
      </c>
      <c r="B2690" t="str">
        <f t="shared" si="509"/>
        <v>루틴9</v>
      </c>
      <c r="C2690">
        <v>133</v>
      </c>
      <c r="D2690">
        <v>73</v>
      </c>
      <c r="E2690">
        <f t="shared" ca="1" si="506"/>
        <v>6141</v>
      </c>
      <c r="F2690">
        <f ca="1">(60+SUMIF(OFFSET(N2690,-$C2690+1,0,$C2690),"EN",OFFSET(O2690,-$C2690+1,0,$C2690)))*SummonTypeTable!$Q$2</f>
        <v>2453.333333333333</v>
      </c>
      <c r="G2690" t="str">
        <f ca="1">IF(C2690=1,60*SummonTypeTable!$Q$2-OFFSET(F2690,0,-1),
IF(F2690&lt;&gt;OFFSET(F2690,-1,0),OFFSET(F2690,-1,0)-OFFSET(F2690,0,-1),""))</f>
        <v/>
      </c>
      <c r="H2690" t="str">
        <f ca="1">IF(C2690=1,60*SummonTypeTable!$Q$2/OFFSET(F2690,0,-1),
IF(F2690&lt;&gt;OFFSET(F2690,-1,0),OFFSET(F2690,-1,0)/OFFSET(F2690,0,-1),""))</f>
        <v/>
      </c>
      <c r="I2690">
        <f ca="1">(60+SUMIF(OFFSET(N2690,-$C2690+1,0,$C2690),"EN",OFFSET(O2690,-$C2690+1,0,$C2690))+SUMIF(OFFSET(S2690,-$C2690+1,0,$C2690),"EN",OFFSET(T2690,-$C2690+1,0,$C2690)))*SummonTypeTable!$Q$2</f>
        <v>2453.333333333333</v>
      </c>
      <c r="J2690" t="str">
        <f ca="1">IF(C2690=1,60*SummonTypeTable!$Q$2-OFFSET(I2690,0,-4),
IF(I2690&lt;&gt;OFFSET(I2690,-1,0),OFFSET(I2690,-1,0)-OFFSET(I2690,0,-4),""))</f>
        <v/>
      </c>
      <c r="K2690" t="str">
        <f ca="1">IF(C2690=1,60*SummonTypeTable!$Q$2/OFFSET(I2690,0,-4),
IF(I2690&lt;&gt;OFFSET(I2690,-1,0),OFFSET(I2690,-1,0)/OFFSET(I2690,0,-4),""))</f>
        <v/>
      </c>
      <c r="L2690" t="str">
        <f t="shared" ca="1" si="507"/>
        <v>it</v>
      </c>
      <c r="M2690" t="s">
        <v>139</v>
      </c>
      <c r="N2690" t="s">
        <v>138</v>
      </c>
      <c r="O2690">
        <v>2</v>
      </c>
      <c r="P2690" t="str">
        <f t="shared" si="499"/>
        <v/>
      </c>
      <c r="Q2690" t="str">
        <f t="shared" ca="1" si="505"/>
        <v>cu</v>
      </c>
      <c r="R2690" t="s">
        <v>81</v>
      </c>
      <c r="S2690" t="s">
        <v>147</v>
      </c>
      <c r="T2690">
        <v>3400</v>
      </c>
      <c r="U2690" t="str">
        <f t="shared" ref="U2690:U2753" ca="1" si="510">IF(LEN(L2690)=0,"",L2690)</f>
        <v>it</v>
      </c>
      <c r="V2690" t="str">
        <f t="shared" si="500"/>
        <v>Cash_sSpellGacha</v>
      </c>
      <c r="W2690">
        <f t="shared" si="501"/>
        <v>2</v>
      </c>
      <c r="X2690" t="str">
        <f t="shared" ca="1" si="502"/>
        <v>cu</v>
      </c>
      <c r="Y2690" t="str">
        <f t="shared" si="503"/>
        <v>GO</v>
      </c>
      <c r="Z2690">
        <f t="shared" si="504"/>
        <v>3400</v>
      </c>
    </row>
    <row r="2691" spans="1:26">
      <c r="A2691" t="str">
        <f t="shared" si="508"/>
        <v>rt9</v>
      </c>
      <c r="B2691" t="str">
        <f t="shared" si="509"/>
        <v>루틴9</v>
      </c>
      <c r="C2691">
        <v>134</v>
      </c>
      <c r="D2691">
        <v>85</v>
      </c>
      <c r="E2691">
        <f t="shared" ca="1" si="506"/>
        <v>6226</v>
      </c>
      <c r="F2691">
        <f ca="1">(60+SUMIF(OFFSET(N2691,-$C2691+1,0,$C2691),"EN",OFFSET(O2691,-$C2691+1,0,$C2691)))*SummonTypeTable!$Q$2</f>
        <v>2453.333333333333</v>
      </c>
      <c r="G2691" t="str">
        <f ca="1">IF(C2691=1,60*SummonTypeTable!$Q$2-OFFSET(F2691,0,-1),
IF(F2691&lt;&gt;OFFSET(F2691,-1,0),OFFSET(F2691,-1,0)-OFFSET(F2691,0,-1),""))</f>
        <v/>
      </c>
      <c r="H2691" t="str">
        <f ca="1">IF(C2691=1,60*SummonTypeTable!$Q$2/OFFSET(F2691,0,-1),
IF(F2691&lt;&gt;OFFSET(F2691,-1,0),OFFSET(F2691,-1,0)/OFFSET(F2691,0,-1),""))</f>
        <v/>
      </c>
      <c r="I2691">
        <f ca="1">(60+SUMIF(OFFSET(N2691,-$C2691+1,0,$C2691),"EN",OFFSET(O2691,-$C2691+1,0,$C2691))+SUMIF(OFFSET(S2691,-$C2691+1,0,$C2691),"EN",OFFSET(T2691,-$C2691+1,0,$C2691)))*SummonTypeTable!$Q$2</f>
        <v>2453.333333333333</v>
      </c>
      <c r="J2691" t="str">
        <f ca="1">IF(C2691=1,60*SummonTypeTable!$Q$2-OFFSET(I2691,0,-4),
IF(I2691&lt;&gt;OFFSET(I2691,-1,0),OFFSET(I2691,-1,0)-OFFSET(I2691,0,-4),""))</f>
        <v/>
      </c>
      <c r="K2691" t="str">
        <f ca="1">IF(C2691=1,60*SummonTypeTable!$Q$2/OFFSET(I2691,0,-4),
IF(I2691&lt;&gt;OFFSET(I2691,-1,0),OFFSET(I2691,-1,0)/OFFSET(I2691,0,-4),""))</f>
        <v/>
      </c>
      <c r="L2691" t="str">
        <f t="shared" ca="1" si="507"/>
        <v>it</v>
      </c>
      <c r="M2691" t="s">
        <v>139</v>
      </c>
      <c r="N2691" t="s">
        <v>158</v>
      </c>
      <c r="O2691">
        <v>1</v>
      </c>
      <c r="P2691" t="str">
        <f t="shared" si="499"/>
        <v/>
      </c>
      <c r="Q2691" t="str">
        <f t="shared" ca="1" si="505"/>
        <v>cu</v>
      </c>
      <c r="R2691" t="s">
        <v>81</v>
      </c>
      <c r="S2691" t="s">
        <v>147</v>
      </c>
      <c r="T2691">
        <v>3425</v>
      </c>
      <c r="U2691" t="str">
        <f t="shared" ca="1" si="510"/>
        <v>it</v>
      </c>
      <c r="V2691" t="str">
        <f t="shared" si="500"/>
        <v>Cash_sEquipGacha</v>
      </c>
      <c r="W2691">
        <f t="shared" si="501"/>
        <v>1</v>
      </c>
      <c r="X2691" t="str">
        <f t="shared" ca="1" si="502"/>
        <v>cu</v>
      </c>
      <c r="Y2691" t="str">
        <f t="shared" si="503"/>
        <v>GO</v>
      </c>
      <c r="Z2691">
        <f t="shared" si="504"/>
        <v>3425</v>
      </c>
    </row>
    <row r="2692" spans="1:26">
      <c r="A2692" t="str">
        <f t="shared" si="508"/>
        <v>rt9</v>
      </c>
      <c r="B2692" t="str">
        <f t="shared" si="509"/>
        <v>루틴9</v>
      </c>
      <c r="C2692">
        <v>135</v>
      </c>
      <c r="D2692">
        <v>87</v>
      </c>
      <c r="E2692">
        <f t="shared" ca="1" si="506"/>
        <v>6313</v>
      </c>
      <c r="F2692">
        <f ca="1">(60+SUMIF(OFFSET(N2692,-$C2692+1,0,$C2692),"EN",OFFSET(O2692,-$C2692+1,0,$C2692)))*SummonTypeTable!$Q$2</f>
        <v>2453.333333333333</v>
      </c>
      <c r="G2692" t="str">
        <f ca="1">IF(C2692=1,60*SummonTypeTable!$Q$2-OFFSET(F2692,0,-1),
IF(F2692&lt;&gt;OFFSET(F2692,-1,0),OFFSET(F2692,-1,0)-OFFSET(F2692,0,-1),""))</f>
        <v/>
      </c>
      <c r="H2692" t="str">
        <f ca="1">IF(C2692=1,60*SummonTypeTable!$Q$2/OFFSET(F2692,0,-1),
IF(F2692&lt;&gt;OFFSET(F2692,-1,0),OFFSET(F2692,-1,0)/OFFSET(F2692,0,-1),""))</f>
        <v/>
      </c>
      <c r="I2692">
        <f ca="1">(60+SUMIF(OFFSET(N2692,-$C2692+1,0,$C2692),"EN",OFFSET(O2692,-$C2692+1,0,$C2692))+SUMIF(OFFSET(S2692,-$C2692+1,0,$C2692),"EN",OFFSET(T2692,-$C2692+1,0,$C2692)))*SummonTypeTable!$Q$2</f>
        <v>2453.333333333333</v>
      </c>
      <c r="J2692" t="str">
        <f ca="1">IF(C2692=1,60*SummonTypeTable!$Q$2-OFFSET(I2692,0,-4),
IF(I2692&lt;&gt;OFFSET(I2692,-1,0),OFFSET(I2692,-1,0)-OFFSET(I2692,0,-4),""))</f>
        <v/>
      </c>
      <c r="K2692" t="str">
        <f ca="1">IF(C2692=1,60*SummonTypeTable!$Q$2/OFFSET(I2692,0,-4),
IF(I2692&lt;&gt;OFFSET(I2692,-1,0),OFFSET(I2692,-1,0)/OFFSET(I2692,0,-4),""))</f>
        <v/>
      </c>
      <c r="L2692" t="str">
        <f t="shared" ca="1" si="507"/>
        <v>cu</v>
      </c>
      <c r="M2692" t="s">
        <v>81</v>
      </c>
      <c r="N2692" t="s">
        <v>147</v>
      </c>
      <c r="O2692">
        <v>6900</v>
      </c>
      <c r="P2692" t="str">
        <f t="shared" si="499"/>
        <v/>
      </c>
      <c r="Q2692" t="str">
        <f t="shared" ca="1" si="505"/>
        <v>cu</v>
      </c>
      <c r="R2692" t="s">
        <v>81</v>
      </c>
      <c r="S2692" t="s">
        <v>147</v>
      </c>
      <c r="T2692">
        <v>3450</v>
      </c>
      <c r="U2692" t="str">
        <f t="shared" ca="1" si="510"/>
        <v>cu</v>
      </c>
      <c r="V2692" t="str">
        <f t="shared" si="500"/>
        <v>GO</v>
      </c>
      <c r="W2692">
        <f t="shared" si="501"/>
        <v>6900</v>
      </c>
      <c r="X2692" t="str">
        <f t="shared" ca="1" si="502"/>
        <v>cu</v>
      </c>
      <c r="Y2692" t="str">
        <f t="shared" si="503"/>
        <v>GO</v>
      </c>
      <c r="Z2692">
        <f t="shared" si="504"/>
        <v>3450</v>
      </c>
    </row>
    <row r="2693" spans="1:26">
      <c r="A2693" t="str">
        <f t="shared" si="508"/>
        <v>rt9</v>
      </c>
      <c r="B2693" t="str">
        <f t="shared" si="509"/>
        <v>루틴9</v>
      </c>
      <c r="C2693">
        <v>136</v>
      </c>
      <c r="D2693">
        <v>39</v>
      </c>
      <c r="E2693">
        <f t="shared" ca="1" si="506"/>
        <v>6352</v>
      </c>
      <c r="F2693">
        <f ca="1">(60+SUMIF(OFFSET(N2693,-$C2693+1,0,$C2693),"EN",OFFSET(O2693,-$C2693+1,0,$C2693)))*SummonTypeTable!$Q$2</f>
        <v>2626.6666666666665</v>
      </c>
      <c r="G2693">
        <f ca="1">IF(C2693=1,60*SummonTypeTable!$Q$2-OFFSET(F2693,0,-1),
IF(F2693&lt;&gt;OFFSET(F2693,-1,0),OFFSET(F2693,-1,0)-OFFSET(F2693,0,-1),""))</f>
        <v>-3898.666666666667</v>
      </c>
      <c r="H2693">
        <f ca="1">IF(C2693=1,60*SummonTypeTable!$Q$2/OFFSET(F2693,0,-1),
IF(F2693&lt;&gt;OFFSET(F2693,-1,0),OFFSET(F2693,-1,0)/OFFSET(F2693,0,-1),""))</f>
        <v>0.38623005877413935</v>
      </c>
      <c r="I2693">
        <f ca="1">(60+SUMIF(OFFSET(N2693,-$C2693+1,0,$C2693),"EN",OFFSET(O2693,-$C2693+1,0,$C2693))+SUMIF(OFFSET(S2693,-$C2693+1,0,$C2693),"EN",OFFSET(T2693,-$C2693+1,0,$C2693)))*SummonTypeTable!$Q$2</f>
        <v>2626.6666666666665</v>
      </c>
      <c r="J2693">
        <f ca="1">IF(C2693=1,60*SummonTypeTable!$Q$2-OFFSET(I2693,0,-4),
IF(I2693&lt;&gt;OFFSET(I2693,-1,0),OFFSET(I2693,-1,0)-OFFSET(I2693,0,-4),""))</f>
        <v>-3898.666666666667</v>
      </c>
      <c r="K2693">
        <f ca="1">IF(C2693=1,60*SummonTypeTable!$Q$2/OFFSET(I2693,0,-4),
IF(I2693&lt;&gt;OFFSET(I2693,-1,0),OFFSET(I2693,-1,0)/OFFSET(I2693,0,-4),""))</f>
        <v>0.38623005877413935</v>
      </c>
      <c r="L2693" t="str">
        <f t="shared" ca="1" si="507"/>
        <v>cu</v>
      </c>
      <c r="M2693" t="s">
        <v>81</v>
      </c>
      <c r="N2693" t="s">
        <v>146</v>
      </c>
      <c r="O2693">
        <v>260</v>
      </c>
      <c r="P2693" t="str">
        <f t="shared" si="499"/>
        <v>에너지너무많음</v>
      </c>
      <c r="Q2693" t="str">
        <f t="shared" ca="1" si="505"/>
        <v>cu</v>
      </c>
      <c r="R2693" t="s">
        <v>81</v>
      </c>
      <c r="S2693" t="s">
        <v>147</v>
      </c>
      <c r="T2693">
        <v>3475</v>
      </c>
      <c r="U2693" t="str">
        <f t="shared" ca="1" si="510"/>
        <v>cu</v>
      </c>
      <c r="V2693" t="str">
        <f t="shared" si="500"/>
        <v>EN</v>
      </c>
      <c r="W2693">
        <f t="shared" si="501"/>
        <v>260</v>
      </c>
      <c r="X2693" t="str">
        <f t="shared" ca="1" si="502"/>
        <v>cu</v>
      </c>
      <c r="Y2693" t="str">
        <f t="shared" si="503"/>
        <v>GO</v>
      </c>
      <c r="Z2693">
        <f t="shared" si="504"/>
        <v>3475</v>
      </c>
    </row>
    <row r="2694" spans="1:26">
      <c r="A2694" t="str">
        <f t="shared" si="508"/>
        <v>rt9</v>
      </c>
      <c r="B2694" t="str">
        <f t="shared" si="509"/>
        <v>루틴9</v>
      </c>
      <c r="C2694">
        <v>137</v>
      </c>
      <c r="D2694">
        <v>85</v>
      </c>
      <c r="E2694">
        <f t="shared" ca="1" si="506"/>
        <v>6437</v>
      </c>
      <c r="F2694">
        <f ca="1">(60+SUMIF(OFFSET(N2694,-$C2694+1,0,$C2694),"EN",OFFSET(O2694,-$C2694+1,0,$C2694)))*SummonTypeTable!$Q$2</f>
        <v>2626.6666666666665</v>
      </c>
      <c r="G2694" t="str">
        <f ca="1">IF(C2694=1,60*SummonTypeTable!$Q$2-OFFSET(F2694,0,-1),
IF(F2694&lt;&gt;OFFSET(F2694,-1,0),OFFSET(F2694,-1,0)-OFFSET(F2694,0,-1),""))</f>
        <v/>
      </c>
      <c r="H2694" t="str">
        <f ca="1">IF(C2694=1,60*SummonTypeTable!$Q$2/OFFSET(F2694,0,-1),
IF(F2694&lt;&gt;OFFSET(F2694,-1,0),OFFSET(F2694,-1,0)/OFFSET(F2694,0,-1),""))</f>
        <v/>
      </c>
      <c r="I2694">
        <f ca="1">(60+SUMIF(OFFSET(N2694,-$C2694+1,0,$C2694),"EN",OFFSET(O2694,-$C2694+1,0,$C2694))+SUMIF(OFFSET(S2694,-$C2694+1,0,$C2694),"EN",OFFSET(T2694,-$C2694+1,0,$C2694)))*SummonTypeTable!$Q$2</f>
        <v>2626.6666666666665</v>
      </c>
      <c r="J2694" t="str">
        <f ca="1">IF(C2694=1,60*SummonTypeTable!$Q$2-OFFSET(I2694,0,-4),
IF(I2694&lt;&gt;OFFSET(I2694,-1,0),OFFSET(I2694,-1,0)-OFFSET(I2694,0,-4),""))</f>
        <v/>
      </c>
      <c r="K2694" t="str">
        <f ca="1">IF(C2694=1,60*SummonTypeTable!$Q$2/OFFSET(I2694,0,-4),
IF(I2694&lt;&gt;OFFSET(I2694,-1,0),OFFSET(I2694,-1,0)/OFFSET(I2694,0,-4),""))</f>
        <v/>
      </c>
      <c r="L2694" t="str">
        <f t="shared" ca="1" si="507"/>
        <v>cu</v>
      </c>
      <c r="M2694" t="s">
        <v>81</v>
      </c>
      <c r="N2694" t="s">
        <v>147</v>
      </c>
      <c r="O2694">
        <v>7000</v>
      </c>
      <c r="P2694" t="str">
        <f t="shared" si="499"/>
        <v/>
      </c>
      <c r="Q2694" t="str">
        <f t="shared" ca="1" si="505"/>
        <v>cu</v>
      </c>
      <c r="R2694" t="s">
        <v>81</v>
      </c>
      <c r="S2694" t="s">
        <v>147</v>
      </c>
      <c r="T2694">
        <v>3500</v>
      </c>
      <c r="U2694" t="str">
        <f t="shared" ca="1" si="510"/>
        <v>cu</v>
      </c>
      <c r="V2694" t="str">
        <f t="shared" si="500"/>
        <v>GO</v>
      </c>
      <c r="W2694">
        <f t="shared" si="501"/>
        <v>7000</v>
      </c>
      <c r="X2694" t="str">
        <f t="shared" ca="1" si="502"/>
        <v>cu</v>
      </c>
      <c r="Y2694" t="str">
        <f t="shared" si="503"/>
        <v>GO</v>
      </c>
      <c r="Z2694">
        <f t="shared" si="504"/>
        <v>3500</v>
      </c>
    </row>
    <row r="2695" spans="1:26">
      <c r="A2695" t="str">
        <f t="shared" si="508"/>
        <v>rt9</v>
      </c>
      <c r="B2695" t="str">
        <f t="shared" si="509"/>
        <v>루틴9</v>
      </c>
      <c r="C2695">
        <v>138</v>
      </c>
      <c r="D2695">
        <v>123</v>
      </c>
      <c r="E2695">
        <f t="shared" ca="1" si="506"/>
        <v>6560</v>
      </c>
      <c r="F2695">
        <f ca="1">(60+SUMIF(OFFSET(N2695,-$C2695+1,0,$C2695),"EN",OFFSET(O2695,-$C2695+1,0,$C2695)))*SummonTypeTable!$Q$2</f>
        <v>2626.6666666666665</v>
      </c>
      <c r="G2695" t="str">
        <f ca="1">IF(C2695=1,60*SummonTypeTable!$Q$2-OFFSET(F2695,0,-1),
IF(F2695&lt;&gt;OFFSET(F2695,-1,0),OFFSET(F2695,-1,0)-OFFSET(F2695,0,-1),""))</f>
        <v/>
      </c>
      <c r="H2695" t="str">
        <f ca="1">IF(C2695=1,60*SummonTypeTable!$Q$2/OFFSET(F2695,0,-1),
IF(F2695&lt;&gt;OFFSET(F2695,-1,0),OFFSET(F2695,-1,0)/OFFSET(F2695,0,-1),""))</f>
        <v/>
      </c>
      <c r="I2695">
        <f ca="1">(60+SUMIF(OFFSET(N2695,-$C2695+1,0,$C2695),"EN",OFFSET(O2695,-$C2695+1,0,$C2695))+SUMIF(OFFSET(S2695,-$C2695+1,0,$C2695),"EN",OFFSET(T2695,-$C2695+1,0,$C2695)))*SummonTypeTable!$Q$2</f>
        <v>2626.6666666666665</v>
      </c>
      <c r="J2695" t="str">
        <f ca="1">IF(C2695=1,60*SummonTypeTable!$Q$2-OFFSET(I2695,0,-4),
IF(I2695&lt;&gt;OFFSET(I2695,-1,0),OFFSET(I2695,-1,0)-OFFSET(I2695,0,-4),""))</f>
        <v/>
      </c>
      <c r="K2695" t="str">
        <f ca="1">IF(C2695=1,60*SummonTypeTable!$Q$2/OFFSET(I2695,0,-4),
IF(I2695&lt;&gt;OFFSET(I2695,-1,0),OFFSET(I2695,-1,0)/OFFSET(I2695,0,-4),""))</f>
        <v/>
      </c>
      <c r="L2695" t="str">
        <f t="shared" ca="1" si="507"/>
        <v>it</v>
      </c>
      <c r="M2695" t="s">
        <v>139</v>
      </c>
      <c r="N2695" t="s">
        <v>138</v>
      </c>
      <c r="O2695">
        <v>10</v>
      </c>
      <c r="P2695" t="str">
        <f t="shared" si="499"/>
        <v/>
      </c>
      <c r="Q2695" t="str">
        <f t="shared" ca="1" si="505"/>
        <v>cu</v>
      </c>
      <c r="R2695" t="s">
        <v>81</v>
      </c>
      <c r="S2695" t="s">
        <v>147</v>
      </c>
      <c r="T2695">
        <v>3525</v>
      </c>
      <c r="U2695" t="str">
        <f t="shared" ca="1" si="510"/>
        <v>it</v>
      </c>
      <c r="V2695" t="str">
        <f t="shared" si="500"/>
        <v>Cash_sSpellGacha</v>
      </c>
      <c r="W2695">
        <f t="shared" si="501"/>
        <v>10</v>
      </c>
      <c r="X2695" t="str">
        <f t="shared" ca="1" si="502"/>
        <v>cu</v>
      </c>
      <c r="Y2695" t="str">
        <f t="shared" si="503"/>
        <v>GO</v>
      </c>
      <c r="Z2695">
        <f t="shared" si="504"/>
        <v>3525</v>
      </c>
    </row>
    <row r="2696" spans="1:26">
      <c r="A2696" t="str">
        <f t="shared" si="508"/>
        <v>rt9</v>
      </c>
      <c r="B2696" t="str">
        <f t="shared" si="509"/>
        <v>루틴9</v>
      </c>
      <c r="C2696">
        <v>139</v>
      </c>
      <c r="D2696">
        <v>119</v>
      </c>
      <c r="E2696">
        <f t="shared" ca="1" si="506"/>
        <v>6679</v>
      </c>
      <c r="F2696">
        <f ca="1">(60+SUMIF(OFFSET(N2696,-$C2696+1,0,$C2696),"EN",OFFSET(O2696,-$C2696+1,0,$C2696)))*SummonTypeTable!$Q$2</f>
        <v>2626.6666666666665</v>
      </c>
      <c r="G2696" t="str">
        <f ca="1">IF(C2696=1,60*SummonTypeTable!$Q$2-OFFSET(F2696,0,-1),
IF(F2696&lt;&gt;OFFSET(F2696,-1,0),OFFSET(F2696,-1,0)-OFFSET(F2696,0,-1),""))</f>
        <v/>
      </c>
      <c r="H2696" t="str">
        <f ca="1">IF(C2696=1,60*SummonTypeTable!$Q$2/OFFSET(F2696,0,-1),
IF(F2696&lt;&gt;OFFSET(F2696,-1,0),OFFSET(F2696,-1,0)/OFFSET(F2696,0,-1),""))</f>
        <v/>
      </c>
      <c r="I2696">
        <f ca="1">(60+SUMIF(OFFSET(N2696,-$C2696+1,0,$C2696),"EN",OFFSET(O2696,-$C2696+1,0,$C2696))+SUMIF(OFFSET(S2696,-$C2696+1,0,$C2696),"EN",OFFSET(T2696,-$C2696+1,0,$C2696)))*SummonTypeTable!$Q$2</f>
        <v>2626.6666666666665</v>
      </c>
      <c r="J2696" t="str">
        <f ca="1">IF(C2696=1,60*SummonTypeTable!$Q$2-OFFSET(I2696,0,-4),
IF(I2696&lt;&gt;OFFSET(I2696,-1,0),OFFSET(I2696,-1,0)-OFFSET(I2696,0,-4),""))</f>
        <v/>
      </c>
      <c r="K2696" t="str">
        <f ca="1">IF(C2696=1,60*SummonTypeTable!$Q$2/OFFSET(I2696,0,-4),
IF(I2696&lt;&gt;OFFSET(I2696,-1,0),OFFSET(I2696,-1,0)/OFFSET(I2696,0,-4),""))</f>
        <v/>
      </c>
      <c r="L2696" t="str">
        <f t="shared" ca="1" si="507"/>
        <v>cu</v>
      </c>
      <c r="M2696" t="s">
        <v>81</v>
      </c>
      <c r="N2696" t="s">
        <v>147</v>
      </c>
      <c r="O2696">
        <v>7100</v>
      </c>
      <c r="P2696" t="str">
        <f t="shared" si="499"/>
        <v/>
      </c>
      <c r="Q2696" t="str">
        <f t="shared" ca="1" si="505"/>
        <v>cu</v>
      </c>
      <c r="R2696" t="s">
        <v>81</v>
      </c>
      <c r="S2696" t="s">
        <v>147</v>
      </c>
      <c r="T2696">
        <v>3550</v>
      </c>
      <c r="U2696" t="str">
        <f t="shared" ca="1" si="510"/>
        <v>cu</v>
      </c>
      <c r="V2696" t="str">
        <f t="shared" si="500"/>
        <v>GO</v>
      </c>
      <c r="W2696">
        <f t="shared" si="501"/>
        <v>7100</v>
      </c>
      <c r="X2696" t="str">
        <f t="shared" ca="1" si="502"/>
        <v>cu</v>
      </c>
      <c r="Y2696" t="str">
        <f t="shared" si="503"/>
        <v>GO</v>
      </c>
      <c r="Z2696">
        <f t="shared" si="504"/>
        <v>3550</v>
      </c>
    </row>
    <row r="2697" spans="1:26">
      <c r="A2697" t="str">
        <f t="shared" si="508"/>
        <v>rt9</v>
      </c>
      <c r="B2697" t="str">
        <f t="shared" si="509"/>
        <v>루틴9</v>
      </c>
      <c r="C2697">
        <v>140</v>
      </c>
      <c r="D2697">
        <v>97</v>
      </c>
      <c r="E2697">
        <f t="shared" ca="1" si="506"/>
        <v>6776</v>
      </c>
      <c r="F2697">
        <f ca="1">(60+SUMIF(OFFSET(N2697,-$C2697+1,0,$C2697),"EN",OFFSET(O2697,-$C2697+1,0,$C2697)))*SummonTypeTable!$Q$2</f>
        <v>2626.6666666666665</v>
      </c>
      <c r="G2697" t="str">
        <f ca="1">IF(C2697=1,60*SummonTypeTable!$Q$2-OFFSET(F2697,0,-1),
IF(F2697&lt;&gt;OFFSET(F2697,-1,0),OFFSET(F2697,-1,0)-OFFSET(F2697,0,-1),""))</f>
        <v/>
      </c>
      <c r="H2697" t="str">
        <f ca="1">IF(C2697=1,60*SummonTypeTable!$Q$2/OFFSET(F2697,0,-1),
IF(F2697&lt;&gt;OFFSET(F2697,-1,0),OFFSET(F2697,-1,0)/OFFSET(F2697,0,-1),""))</f>
        <v/>
      </c>
      <c r="I2697">
        <f ca="1">(60+SUMIF(OFFSET(N2697,-$C2697+1,0,$C2697),"EN",OFFSET(O2697,-$C2697+1,0,$C2697))+SUMIF(OFFSET(S2697,-$C2697+1,0,$C2697),"EN",OFFSET(T2697,-$C2697+1,0,$C2697)))*SummonTypeTable!$Q$2</f>
        <v>2626.6666666666665</v>
      </c>
      <c r="J2697" t="str">
        <f ca="1">IF(C2697=1,60*SummonTypeTable!$Q$2-OFFSET(I2697,0,-4),
IF(I2697&lt;&gt;OFFSET(I2697,-1,0),OFFSET(I2697,-1,0)-OFFSET(I2697,0,-4),""))</f>
        <v/>
      </c>
      <c r="K2697" t="str">
        <f ca="1">IF(C2697=1,60*SummonTypeTable!$Q$2/OFFSET(I2697,0,-4),
IF(I2697&lt;&gt;OFFSET(I2697,-1,0),OFFSET(I2697,-1,0)/OFFSET(I2697,0,-4),""))</f>
        <v/>
      </c>
      <c r="L2697" t="str">
        <f t="shared" ca="1" si="507"/>
        <v>cu</v>
      </c>
      <c r="M2697" t="s">
        <v>81</v>
      </c>
      <c r="N2697" t="s">
        <v>153</v>
      </c>
      <c r="O2697">
        <v>24</v>
      </c>
      <c r="P2697" t="str">
        <f t="shared" si="499"/>
        <v/>
      </c>
      <c r="Q2697" t="str">
        <f t="shared" ca="1" si="505"/>
        <v>cu</v>
      </c>
      <c r="R2697" t="s">
        <v>81</v>
      </c>
      <c r="S2697" t="s">
        <v>153</v>
      </c>
      <c r="T2697">
        <v>8</v>
      </c>
      <c r="U2697" t="str">
        <f t="shared" ca="1" si="510"/>
        <v>cu</v>
      </c>
      <c r="V2697" t="str">
        <f t="shared" si="500"/>
        <v>DI</v>
      </c>
      <c r="W2697">
        <f t="shared" si="501"/>
        <v>24</v>
      </c>
      <c r="X2697" t="str">
        <f t="shared" ca="1" si="502"/>
        <v>cu</v>
      </c>
      <c r="Y2697" t="str">
        <f t="shared" si="503"/>
        <v>DI</v>
      </c>
      <c r="Z2697">
        <f t="shared" si="504"/>
        <v>8</v>
      </c>
    </row>
    <row r="2698" spans="1:26">
      <c r="A2698" t="str">
        <f t="shared" si="508"/>
        <v>rt9</v>
      </c>
      <c r="B2698" t="str">
        <f t="shared" si="509"/>
        <v>루틴9</v>
      </c>
      <c r="C2698">
        <v>141</v>
      </c>
      <c r="D2698">
        <v>42</v>
      </c>
      <c r="E2698">
        <f t="shared" ca="1" si="506"/>
        <v>6818</v>
      </c>
      <c r="F2698">
        <f ca="1">(60+SUMIF(OFFSET(N2698,-$C2698+1,0,$C2698),"EN",OFFSET(O2698,-$C2698+1,0,$C2698)))*SummonTypeTable!$Q$2</f>
        <v>2626.6666666666665</v>
      </c>
      <c r="G2698" t="str">
        <f ca="1">IF(C2698=1,60*SummonTypeTable!$Q$2-OFFSET(F2698,0,-1),
IF(F2698&lt;&gt;OFFSET(F2698,-1,0),OFFSET(F2698,-1,0)-OFFSET(F2698,0,-1),""))</f>
        <v/>
      </c>
      <c r="H2698" t="str">
        <f ca="1">IF(C2698=1,60*SummonTypeTable!$Q$2/OFFSET(F2698,0,-1),
IF(F2698&lt;&gt;OFFSET(F2698,-1,0),OFFSET(F2698,-1,0)/OFFSET(F2698,0,-1),""))</f>
        <v/>
      </c>
      <c r="I2698">
        <f ca="1">(60+SUMIF(OFFSET(N2698,-$C2698+1,0,$C2698),"EN",OFFSET(O2698,-$C2698+1,0,$C2698))+SUMIF(OFFSET(S2698,-$C2698+1,0,$C2698),"EN",OFFSET(T2698,-$C2698+1,0,$C2698)))*SummonTypeTable!$Q$2</f>
        <v>2626.6666666666665</v>
      </c>
      <c r="J2698" t="str">
        <f ca="1">IF(C2698=1,60*SummonTypeTable!$Q$2-OFFSET(I2698,0,-4),
IF(I2698&lt;&gt;OFFSET(I2698,-1,0),OFFSET(I2698,-1,0)-OFFSET(I2698,0,-4),""))</f>
        <v/>
      </c>
      <c r="K2698" t="str">
        <f ca="1">IF(C2698=1,60*SummonTypeTable!$Q$2/OFFSET(I2698,0,-4),
IF(I2698&lt;&gt;OFFSET(I2698,-1,0),OFFSET(I2698,-1,0)/OFFSET(I2698,0,-4),""))</f>
        <v/>
      </c>
      <c r="L2698" t="str">
        <f t="shared" ca="1" si="507"/>
        <v>it</v>
      </c>
      <c r="M2698" t="s">
        <v>139</v>
      </c>
      <c r="N2698" t="s">
        <v>140</v>
      </c>
      <c r="O2698">
        <v>1</v>
      </c>
      <c r="P2698" t="str">
        <f t="shared" si="499"/>
        <v/>
      </c>
      <c r="Q2698" t="str">
        <f t="shared" ca="1" si="505"/>
        <v>cu</v>
      </c>
      <c r="R2698" t="s">
        <v>81</v>
      </c>
      <c r="S2698" t="s">
        <v>147</v>
      </c>
      <c r="T2698">
        <v>3600</v>
      </c>
      <c r="U2698" t="str">
        <f t="shared" ca="1" si="510"/>
        <v>it</v>
      </c>
      <c r="V2698" t="str">
        <f t="shared" si="500"/>
        <v>Cash_sCharacterGacha</v>
      </c>
      <c r="W2698">
        <f t="shared" si="501"/>
        <v>1</v>
      </c>
      <c r="X2698" t="str">
        <f t="shared" ca="1" si="502"/>
        <v>cu</v>
      </c>
      <c r="Y2698" t="str">
        <f t="shared" si="503"/>
        <v>GO</v>
      </c>
      <c r="Z2698">
        <f t="shared" si="504"/>
        <v>3600</v>
      </c>
    </row>
    <row r="2699" spans="1:26">
      <c r="A2699" t="str">
        <f t="shared" si="508"/>
        <v>rt9</v>
      </c>
      <c r="B2699" t="str">
        <f t="shared" si="509"/>
        <v>루틴9</v>
      </c>
      <c r="C2699">
        <v>142</v>
      </c>
      <c r="D2699">
        <v>104</v>
      </c>
      <c r="E2699">
        <f t="shared" ca="1" si="506"/>
        <v>6922</v>
      </c>
      <c r="F2699">
        <f ca="1">(60+SUMIF(OFFSET(N2699,-$C2699+1,0,$C2699),"EN",OFFSET(O2699,-$C2699+1,0,$C2699)))*SummonTypeTable!$Q$2</f>
        <v>2626.6666666666665</v>
      </c>
      <c r="G2699" t="str">
        <f ca="1">IF(C2699=1,60*SummonTypeTable!$Q$2-OFFSET(F2699,0,-1),
IF(F2699&lt;&gt;OFFSET(F2699,-1,0),OFFSET(F2699,-1,0)-OFFSET(F2699,0,-1),""))</f>
        <v/>
      </c>
      <c r="H2699" t="str">
        <f ca="1">IF(C2699=1,60*SummonTypeTable!$Q$2/OFFSET(F2699,0,-1),
IF(F2699&lt;&gt;OFFSET(F2699,-1,0),OFFSET(F2699,-1,0)/OFFSET(F2699,0,-1),""))</f>
        <v/>
      </c>
      <c r="I2699">
        <f ca="1">(60+SUMIF(OFFSET(N2699,-$C2699+1,0,$C2699),"EN",OFFSET(O2699,-$C2699+1,0,$C2699))+SUMIF(OFFSET(S2699,-$C2699+1,0,$C2699),"EN",OFFSET(T2699,-$C2699+1,0,$C2699)))*SummonTypeTable!$Q$2</f>
        <v>2626.6666666666665</v>
      </c>
      <c r="J2699" t="str">
        <f ca="1">IF(C2699=1,60*SummonTypeTable!$Q$2-OFFSET(I2699,0,-4),
IF(I2699&lt;&gt;OFFSET(I2699,-1,0),OFFSET(I2699,-1,0)-OFFSET(I2699,0,-4),""))</f>
        <v/>
      </c>
      <c r="K2699" t="str">
        <f ca="1">IF(C2699=1,60*SummonTypeTable!$Q$2/OFFSET(I2699,0,-4),
IF(I2699&lt;&gt;OFFSET(I2699,-1,0),OFFSET(I2699,-1,0)/OFFSET(I2699,0,-4),""))</f>
        <v/>
      </c>
      <c r="L2699" t="str">
        <f t="shared" ca="1" si="507"/>
        <v>cu</v>
      </c>
      <c r="M2699" t="s">
        <v>81</v>
      </c>
      <c r="N2699" t="s">
        <v>147</v>
      </c>
      <c r="O2699">
        <v>7250</v>
      </c>
      <c r="P2699" t="str">
        <f t="shared" si="499"/>
        <v/>
      </c>
      <c r="Q2699" t="str">
        <f t="shared" ca="1" si="505"/>
        <v>cu</v>
      </c>
      <c r="R2699" t="s">
        <v>81</v>
      </c>
      <c r="S2699" t="s">
        <v>147</v>
      </c>
      <c r="T2699">
        <v>3625</v>
      </c>
      <c r="U2699" t="str">
        <f t="shared" ca="1" si="510"/>
        <v>cu</v>
      </c>
      <c r="V2699" t="str">
        <f t="shared" si="500"/>
        <v>GO</v>
      </c>
      <c r="W2699">
        <f t="shared" si="501"/>
        <v>7250</v>
      </c>
      <c r="X2699" t="str">
        <f t="shared" ca="1" si="502"/>
        <v>cu</v>
      </c>
      <c r="Y2699" t="str">
        <f t="shared" si="503"/>
        <v>GO</v>
      </c>
      <c r="Z2699">
        <f t="shared" si="504"/>
        <v>3625</v>
      </c>
    </row>
    <row r="2700" spans="1:26">
      <c r="A2700" t="str">
        <f t="shared" si="508"/>
        <v>rt9</v>
      </c>
      <c r="B2700" t="str">
        <f t="shared" si="509"/>
        <v>루틴9</v>
      </c>
      <c r="C2700">
        <v>143</v>
      </c>
      <c r="D2700">
        <v>298</v>
      </c>
      <c r="E2700">
        <f t="shared" ca="1" si="506"/>
        <v>7220</v>
      </c>
      <c r="F2700">
        <f ca="1">(60+SUMIF(OFFSET(N2700,-$C2700+1,0,$C2700),"EN",OFFSET(O2700,-$C2700+1,0,$C2700)))*SummonTypeTable!$Q$2</f>
        <v>2786.6666666666665</v>
      </c>
      <c r="G2700">
        <f ca="1">IF(C2700=1,60*SummonTypeTable!$Q$2-OFFSET(F2700,0,-1),
IF(F2700&lt;&gt;OFFSET(F2700,-1,0),OFFSET(F2700,-1,0)-OFFSET(F2700,0,-1),""))</f>
        <v>-4593.3333333333339</v>
      </c>
      <c r="H2700">
        <f ca="1">IF(C2700=1,60*SummonTypeTable!$Q$2/OFFSET(F2700,0,-1),
IF(F2700&lt;&gt;OFFSET(F2700,-1,0),OFFSET(F2700,-1,0)/OFFSET(F2700,0,-1),""))</f>
        <v>0.36380424746075712</v>
      </c>
      <c r="I2700">
        <f ca="1">(60+SUMIF(OFFSET(N2700,-$C2700+1,0,$C2700),"EN",OFFSET(O2700,-$C2700+1,0,$C2700))+SUMIF(OFFSET(S2700,-$C2700+1,0,$C2700),"EN",OFFSET(T2700,-$C2700+1,0,$C2700)))*SummonTypeTable!$Q$2</f>
        <v>2786.6666666666665</v>
      </c>
      <c r="J2700">
        <f ca="1">IF(C2700=1,60*SummonTypeTable!$Q$2-OFFSET(I2700,0,-4),
IF(I2700&lt;&gt;OFFSET(I2700,-1,0),OFFSET(I2700,-1,0)-OFFSET(I2700,0,-4),""))</f>
        <v>-4593.3333333333339</v>
      </c>
      <c r="K2700">
        <f ca="1">IF(C2700=1,60*SummonTypeTable!$Q$2/OFFSET(I2700,0,-4),
IF(I2700&lt;&gt;OFFSET(I2700,-1,0),OFFSET(I2700,-1,0)/OFFSET(I2700,0,-4),""))</f>
        <v>0.36380424746075712</v>
      </c>
      <c r="L2700" t="str">
        <f t="shared" ca="1" si="507"/>
        <v>cu</v>
      </c>
      <c r="M2700" t="s">
        <v>81</v>
      </c>
      <c r="N2700" t="s">
        <v>146</v>
      </c>
      <c r="O2700">
        <v>240</v>
      </c>
      <c r="P2700" t="str">
        <f t="shared" si="499"/>
        <v>에너지너무많음</v>
      </c>
      <c r="Q2700" t="str">
        <f t="shared" ca="1" si="505"/>
        <v>cu</v>
      </c>
      <c r="R2700" t="s">
        <v>81</v>
      </c>
      <c r="S2700" t="s">
        <v>147</v>
      </c>
      <c r="T2700">
        <v>3650</v>
      </c>
      <c r="U2700" t="str">
        <f t="shared" ca="1" si="510"/>
        <v>cu</v>
      </c>
      <c r="V2700" t="str">
        <f t="shared" si="500"/>
        <v>EN</v>
      </c>
      <c r="W2700">
        <f t="shared" si="501"/>
        <v>240</v>
      </c>
      <c r="X2700" t="str">
        <f t="shared" ca="1" si="502"/>
        <v>cu</v>
      </c>
      <c r="Y2700" t="str">
        <f t="shared" si="503"/>
        <v>GO</v>
      </c>
      <c r="Z2700">
        <f t="shared" si="504"/>
        <v>3650</v>
      </c>
    </row>
    <row r="2701" spans="1:26">
      <c r="A2701" t="str">
        <f t="shared" si="508"/>
        <v>rt9</v>
      </c>
      <c r="B2701" t="str">
        <f t="shared" si="509"/>
        <v>루틴9</v>
      </c>
      <c r="C2701">
        <v>144</v>
      </c>
      <c r="D2701">
        <v>92</v>
      </c>
      <c r="E2701">
        <f t="shared" ca="1" si="506"/>
        <v>7312</v>
      </c>
      <c r="F2701">
        <f ca="1">(60+SUMIF(OFFSET(N2701,-$C2701+1,0,$C2701),"EN",OFFSET(O2701,-$C2701+1,0,$C2701)))*SummonTypeTable!$Q$2</f>
        <v>2786.6666666666665</v>
      </c>
      <c r="G2701" t="str">
        <f ca="1">IF(C2701=1,60*SummonTypeTable!$Q$2-OFFSET(F2701,0,-1),
IF(F2701&lt;&gt;OFFSET(F2701,-1,0),OFFSET(F2701,-1,0)-OFFSET(F2701,0,-1),""))</f>
        <v/>
      </c>
      <c r="H2701" t="str">
        <f ca="1">IF(C2701=1,60*SummonTypeTable!$Q$2/OFFSET(F2701,0,-1),
IF(F2701&lt;&gt;OFFSET(F2701,-1,0),OFFSET(F2701,-1,0)/OFFSET(F2701,0,-1),""))</f>
        <v/>
      </c>
      <c r="I2701">
        <f ca="1">(60+SUMIF(OFFSET(N2701,-$C2701+1,0,$C2701),"EN",OFFSET(O2701,-$C2701+1,0,$C2701))+SUMIF(OFFSET(S2701,-$C2701+1,0,$C2701),"EN",OFFSET(T2701,-$C2701+1,0,$C2701)))*SummonTypeTable!$Q$2</f>
        <v>2786.6666666666665</v>
      </c>
      <c r="J2701" t="str">
        <f ca="1">IF(C2701=1,60*SummonTypeTable!$Q$2-OFFSET(I2701,0,-4),
IF(I2701&lt;&gt;OFFSET(I2701,-1,0),OFFSET(I2701,-1,0)-OFFSET(I2701,0,-4),""))</f>
        <v/>
      </c>
      <c r="K2701" t="str">
        <f ca="1">IF(C2701=1,60*SummonTypeTable!$Q$2/OFFSET(I2701,0,-4),
IF(I2701&lt;&gt;OFFSET(I2701,-1,0),OFFSET(I2701,-1,0)/OFFSET(I2701,0,-4),""))</f>
        <v/>
      </c>
      <c r="L2701" t="str">
        <f t="shared" ca="1" si="507"/>
        <v>it</v>
      </c>
      <c r="M2701" t="s">
        <v>139</v>
      </c>
      <c r="N2701" t="s">
        <v>158</v>
      </c>
      <c r="O2701">
        <v>1</v>
      </c>
      <c r="P2701" t="str">
        <f t="shared" si="499"/>
        <v/>
      </c>
      <c r="Q2701" t="str">
        <f t="shared" ca="1" si="505"/>
        <v>cu</v>
      </c>
      <c r="R2701" t="s">
        <v>81</v>
      </c>
      <c r="S2701" t="s">
        <v>147</v>
      </c>
      <c r="T2701">
        <v>3675</v>
      </c>
      <c r="U2701" t="str">
        <f t="shared" ca="1" si="510"/>
        <v>it</v>
      </c>
      <c r="V2701" t="str">
        <f t="shared" si="500"/>
        <v>Cash_sEquipGacha</v>
      </c>
      <c r="W2701">
        <f t="shared" si="501"/>
        <v>1</v>
      </c>
      <c r="X2701" t="str">
        <f t="shared" ca="1" si="502"/>
        <v>cu</v>
      </c>
      <c r="Y2701" t="str">
        <f t="shared" si="503"/>
        <v>GO</v>
      </c>
      <c r="Z2701">
        <f t="shared" si="504"/>
        <v>3675</v>
      </c>
    </row>
    <row r="2702" spans="1:26">
      <c r="A2702" t="str">
        <f t="shared" si="508"/>
        <v>rt9</v>
      </c>
      <c r="B2702" t="str">
        <f t="shared" si="509"/>
        <v>루틴9</v>
      </c>
      <c r="C2702">
        <v>145</v>
      </c>
      <c r="D2702">
        <v>175</v>
      </c>
      <c r="E2702">
        <f t="shared" ca="1" si="506"/>
        <v>7487</v>
      </c>
      <c r="F2702">
        <f ca="1">(60+SUMIF(OFFSET(N2702,-$C2702+1,0,$C2702),"EN",OFFSET(O2702,-$C2702+1,0,$C2702)))*SummonTypeTable!$Q$2</f>
        <v>2786.6666666666665</v>
      </c>
      <c r="G2702" t="str">
        <f ca="1">IF(C2702=1,60*SummonTypeTable!$Q$2-OFFSET(F2702,0,-1),
IF(F2702&lt;&gt;OFFSET(F2702,-1,0),OFFSET(F2702,-1,0)-OFFSET(F2702,0,-1),""))</f>
        <v/>
      </c>
      <c r="H2702" t="str">
        <f ca="1">IF(C2702=1,60*SummonTypeTable!$Q$2/OFFSET(F2702,0,-1),
IF(F2702&lt;&gt;OFFSET(F2702,-1,0),OFFSET(F2702,-1,0)/OFFSET(F2702,0,-1),""))</f>
        <v/>
      </c>
      <c r="I2702">
        <f ca="1">(60+SUMIF(OFFSET(N2702,-$C2702+1,0,$C2702),"EN",OFFSET(O2702,-$C2702+1,0,$C2702))+SUMIF(OFFSET(S2702,-$C2702+1,0,$C2702),"EN",OFFSET(T2702,-$C2702+1,0,$C2702)))*SummonTypeTable!$Q$2</f>
        <v>2786.6666666666665</v>
      </c>
      <c r="J2702" t="str">
        <f ca="1">IF(C2702=1,60*SummonTypeTable!$Q$2-OFFSET(I2702,0,-4),
IF(I2702&lt;&gt;OFFSET(I2702,-1,0),OFFSET(I2702,-1,0)-OFFSET(I2702,0,-4),""))</f>
        <v/>
      </c>
      <c r="K2702" t="str">
        <f ca="1">IF(C2702=1,60*SummonTypeTable!$Q$2/OFFSET(I2702,0,-4),
IF(I2702&lt;&gt;OFFSET(I2702,-1,0),OFFSET(I2702,-1,0)/OFFSET(I2702,0,-4),""))</f>
        <v/>
      </c>
      <c r="L2702" t="str">
        <f t="shared" ca="1" si="507"/>
        <v>cu</v>
      </c>
      <c r="M2702" t="s">
        <v>81</v>
      </c>
      <c r="N2702" t="s">
        <v>147</v>
      </c>
      <c r="O2702">
        <v>7400</v>
      </c>
      <c r="P2702" t="str">
        <f t="shared" si="499"/>
        <v/>
      </c>
      <c r="Q2702" t="str">
        <f t="shared" ca="1" si="505"/>
        <v>cu</v>
      </c>
      <c r="R2702" t="s">
        <v>81</v>
      </c>
      <c r="S2702" t="s">
        <v>147</v>
      </c>
      <c r="T2702">
        <v>3700</v>
      </c>
      <c r="U2702" t="str">
        <f t="shared" ca="1" si="510"/>
        <v>cu</v>
      </c>
      <c r="V2702" t="str">
        <f t="shared" si="500"/>
        <v>GO</v>
      </c>
      <c r="W2702">
        <f t="shared" si="501"/>
        <v>7400</v>
      </c>
      <c r="X2702" t="str">
        <f t="shared" ca="1" si="502"/>
        <v>cu</v>
      </c>
      <c r="Y2702" t="str">
        <f t="shared" si="503"/>
        <v>GO</v>
      </c>
      <c r="Z2702">
        <f t="shared" si="504"/>
        <v>3700</v>
      </c>
    </row>
    <row r="2703" spans="1:26">
      <c r="A2703" t="str">
        <f t="shared" si="508"/>
        <v>rt9</v>
      </c>
      <c r="B2703" t="str">
        <f t="shared" si="509"/>
        <v>루틴9</v>
      </c>
      <c r="C2703">
        <v>146</v>
      </c>
      <c r="D2703">
        <v>197</v>
      </c>
      <c r="E2703">
        <f t="shared" ca="1" si="506"/>
        <v>7684</v>
      </c>
      <c r="F2703">
        <f ca="1">(60+SUMIF(OFFSET(N2703,-$C2703+1,0,$C2703),"EN",OFFSET(O2703,-$C2703+1,0,$C2703)))*SummonTypeTable!$Q$2</f>
        <v>2963.333333333333</v>
      </c>
      <c r="G2703">
        <f ca="1">IF(C2703=1,60*SummonTypeTable!$Q$2-OFFSET(F2703,0,-1),
IF(F2703&lt;&gt;OFFSET(F2703,-1,0),OFFSET(F2703,-1,0)-OFFSET(F2703,0,-1),""))</f>
        <v>-4897.3333333333339</v>
      </c>
      <c r="H2703">
        <f ca="1">IF(C2703=1,60*SummonTypeTable!$Q$2/OFFSET(F2703,0,-1),
IF(F2703&lt;&gt;OFFSET(F2703,-1,0),OFFSET(F2703,-1,0)/OFFSET(F2703,0,-1),""))</f>
        <v>0.36265833767135169</v>
      </c>
      <c r="I2703">
        <f ca="1">(60+SUMIF(OFFSET(N2703,-$C2703+1,0,$C2703),"EN",OFFSET(O2703,-$C2703+1,0,$C2703))+SUMIF(OFFSET(S2703,-$C2703+1,0,$C2703),"EN",OFFSET(T2703,-$C2703+1,0,$C2703)))*SummonTypeTable!$Q$2</f>
        <v>2963.333333333333</v>
      </c>
      <c r="J2703">
        <f ca="1">IF(C2703=1,60*SummonTypeTable!$Q$2-OFFSET(I2703,0,-4),
IF(I2703&lt;&gt;OFFSET(I2703,-1,0),OFFSET(I2703,-1,0)-OFFSET(I2703,0,-4),""))</f>
        <v>-4897.3333333333339</v>
      </c>
      <c r="K2703">
        <f ca="1">IF(C2703=1,60*SummonTypeTable!$Q$2/OFFSET(I2703,0,-4),
IF(I2703&lt;&gt;OFFSET(I2703,-1,0),OFFSET(I2703,-1,0)/OFFSET(I2703,0,-4),""))</f>
        <v>0.36265833767135169</v>
      </c>
      <c r="L2703" t="str">
        <f t="shared" ca="1" si="507"/>
        <v>cu</v>
      </c>
      <c r="M2703" t="s">
        <v>81</v>
      </c>
      <c r="N2703" t="s">
        <v>146</v>
      </c>
      <c r="O2703">
        <v>265</v>
      </c>
      <c r="P2703" t="str">
        <f t="shared" si="499"/>
        <v>에너지너무많음</v>
      </c>
      <c r="Q2703" t="str">
        <f t="shared" ca="1" si="505"/>
        <v>cu</v>
      </c>
      <c r="R2703" t="s">
        <v>81</v>
      </c>
      <c r="S2703" t="s">
        <v>147</v>
      </c>
      <c r="T2703">
        <v>3725</v>
      </c>
      <c r="U2703" t="str">
        <f t="shared" ca="1" si="510"/>
        <v>cu</v>
      </c>
      <c r="V2703" t="str">
        <f t="shared" si="500"/>
        <v>EN</v>
      </c>
      <c r="W2703">
        <f t="shared" si="501"/>
        <v>265</v>
      </c>
      <c r="X2703" t="str">
        <f t="shared" ca="1" si="502"/>
        <v>cu</v>
      </c>
      <c r="Y2703" t="str">
        <f t="shared" si="503"/>
        <v>GO</v>
      </c>
      <c r="Z2703">
        <f t="shared" si="504"/>
        <v>3725</v>
      </c>
    </row>
    <row r="2704" spans="1:26">
      <c r="A2704" t="str">
        <f t="shared" si="508"/>
        <v>rt9</v>
      </c>
      <c r="B2704" t="str">
        <f t="shared" si="509"/>
        <v>루틴9</v>
      </c>
      <c r="C2704">
        <v>147</v>
      </c>
      <c r="D2704">
        <v>69</v>
      </c>
      <c r="E2704">
        <f t="shared" ca="1" si="506"/>
        <v>7753</v>
      </c>
      <c r="F2704">
        <f ca="1">(60+SUMIF(OFFSET(N2704,-$C2704+1,0,$C2704),"EN",OFFSET(O2704,-$C2704+1,0,$C2704)))*SummonTypeTable!$Q$2</f>
        <v>2963.333333333333</v>
      </c>
      <c r="G2704" t="str">
        <f ca="1">IF(C2704=1,60*SummonTypeTable!$Q$2-OFFSET(F2704,0,-1),
IF(F2704&lt;&gt;OFFSET(F2704,-1,0),OFFSET(F2704,-1,0)-OFFSET(F2704,0,-1),""))</f>
        <v/>
      </c>
      <c r="H2704" t="str">
        <f ca="1">IF(C2704=1,60*SummonTypeTable!$Q$2/OFFSET(F2704,0,-1),
IF(F2704&lt;&gt;OFFSET(F2704,-1,0),OFFSET(F2704,-1,0)/OFFSET(F2704,0,-1),""))</f>
        <v/>
      </c>
      <c r="I2704">
        <f ca="1">(60+SUMIF(OFFSET(N2704,-$C2704+1,0,$C2704),"EN",OFFSET(O2704,-$C2704+1,0,$C2704))+SUMIF(OFFSET(S2704,-$C2704+1,0,$C2704),"EN",OFFSET(T2704,-$C2704+1,0,$C2704)))*SummonTypeTable!$Q$2</f>
        <v>2963.333333333333</v>
      </c>
      <c r="J2704" t="str">
        <f ca="1">IF(C2704=1,60*SummonTypeTable!$Q$2-OFFSET(I2704,0,-4),
IF(I2704&lt;&gt;OFFSET(I2704,-1,0),OFFSET(I2704,-1,0)-OFFSET(I2704,0,-4),""))</f>
        <v/>
      </c>
      <c r="K2704" t="str">
        <f ca="1">IF(C2704=1,60*SummonTypeTable!$Q$2/OFFSET(I2704,0,-4),
IF(I2704&lt;&gt;OFFSET(I2704,-1,0),OFFSET(I2704,-1,0)/OFFSET(I2704,0,-4),""))</f>
        <v/>
      </c>
      <c r="L2704" t="str">
        <f t="shared" ca="1" si="507"/>
        <v>cu</v>
      </c>
      <c r="M2704" t="s">
        <v>81</v>
      </c>
      <c r="N2704" t="s">
        <v>147</v>
      </c>
      <c r="O2704">
        <v>7500</v>
      </c>
      <c r="P2704" t="str">
        <f t="shared" si="499"/>
        <v/>
      </c>
      <c r="Q2704" t="str">
        <f t="shared" ca="1" si="505"/>
        <v>cu</v>
      </c>
      <c r="R2704" t="s">
        <v>81</v>
      </c>
      <c r="S2704" t="s">
        <v>147</v>
      </c>
      <c r="T2704">
        <v>3750</v>
      </c>
      <c r="U2704" t="str">
        <f t="shared" ca="1" si="510"/>
        <v>cu</v>
      </c>
      <c r="V2704" t="str">
        <f t="shared" si="500"/>
        <v>GO</v>
      </c>
      <c r="W2704">
        <f t="shared" si="501"/>
        <v>7500</v>
      </c>
      <c r="X2704" t="str">
        <f t="shared" ca="1" si="502"/>
        <v>cu</v>
      </c>
      <c r="Y2704" t="str">
        <f t="shared" si="503"/>
        <v>GO</v>
      </c>
      <c r="Z2704">
        <f t="shared" si="504"/>
        <v>3750</v>
      </c>
    </row>
    <row r="2705" spans="1:26">
      <c r="A2705" t="str">
        <f t="shared" si="508"/>
        <v>rt9</v>
      </c>
      <c r="B2705" t="str">
        <f t="shared" si="509"/>
        <v>루틴9</v>
      </c>
      <c r="C2705">
        <v>148</v>
      </c>
      <c r="D2705">
        <v>147</v>
      </c>
      <c r="E2705">
        <f t="shared" ca="1" si="506"/>
        <v>7900</v>
      </c>
      <c r="F2705">
        <f ca="1">(60+SUMIF(OFFSET(N2705,-$C2705+1,0,$C2705),"EN",OFFSET(O2705,-$C2705+1,0,$C2705)))*SummonTypeTable!$Q$2</f>
        <v>2963.333333333333</v>
      </c>
      <c r="G2705" t="str">
        <f ca="1">IF(C2705=1,60*SummonTypeTable!$Q$2-OFFSET(F2705,0,-1),
IF(F2705&lt;&gt;OFFSET(F2705,-1,0),OFFSET(F2705,-1,0)-OFFSET(F2705,0,-1),""))</f>
        <v/>
      </c>
      <c r="H2705" t="str">
        <f ca="1">IF(C2705=1,60*SummonTypeTable!$Q$2/OFFSET(F2705,0,-1),
IF(F2705&lt;&gt;OFFSET(F2705,-1,0),OFFSET(F2705,-1,0)/OFFSET(F2705,0,-1),""))</f>
        <v/>
      </c>
      <c r="I2705">
        <f ca="1">(60+SUMIF(OFFSET(N2705,-$C2705+1,0,$C2705),"EN",OFFSET(O2705,-$C2705+1,0,$C2705))+SUMIF(OFFSET(S2705,-$C2705+1,0,$C2705),"EN",OFFSET(T2705,-$C2705+1,0,$C2705)))*SummonTypeTable!$Q$2</f>
        <v>2963.333333333333</v>
      </c>
      <c r="J2705" t="str">
        <f ca="1">IF(C2705=1,60*SummonTypeTable!$Q$2-OFFSET(I2705,0,-4),
IF(I2705&lt;&gt;OFFSET(I2705,-1,0),OFFSET(I2705,-1,0)-OFFSET(I2705,0,-4),""))</f>
        <v/>
      </c>
      <c r="K2705" t="str">
        <f ca="1">IF(C2705=1,60*SummonTypeTable!$Q$2/OFFSET(I2705,0,-4),
IF(I2705&lt;&gt;OFFSET(I2705,-1,0),OFFSET(I2705,-1,0)/OFFSET(I2705,0,-4),""))</f>
        <v/>
      </c>
      <c r="L2705" t="str">
        <f t="shared" ca="1" si="507"/>
        <v>it</v>
      </c>
      <c r="M2705" t="s">
        <v>139</v>
      </c>
      <c r="N2705" t="s">
        <v>140</v>
      </c>
      <c r="O2705">
        <v>10</v>
      </c>
      <c r="P2705" t="str">
        <f t="shared" si="499"/>
        <v/>
      </c>
      <c r="Q2705" t="str">
        <f t="shared" ca="1" si="505"/>
        <v>cu</v>
      </c>
      <c r="R2705" t="s">
        <v>81</v>
      </c>
      <c r="S2705" t="s">
        <v>147</v>
      </c>
      <c r="T2705">
        <v>3775</v>
      </c>
      <c r="U2705" t="str">
        <f t="shared" ca="1" si="510"/>
        <v>it</v>
      </c>
      <c r="V2705" t="str">
        <f t="shared" si="500"/>
        <v>Cash_sCharacterGacha</v>
      </c>
      <c r="W2705">
        <f t="shared" si="501"/>
        <v>10</v>
      </c>
      <c r="X2705" t="str">
        <f t="shared" ca="1" si="502"/>
        <v>cu</v>
      </c>
      <c r="Y2705" t="str">
        <f t="shared" si="503"/>
        <v>GO</v>
      </c>
      <c r="Z2705">
        <f t="shared" si="504"/>
        <v>3775</v>
      </c>
    </row>
    <row r="2706" spans="1:26">
      <c r="A2706" t="str">
        <f t="shared" si="508"/>
        <v>rt9</v>
      </c>
      <c r="B2706" t="str">
        <f t="shared" si="509"/>
        <v>루틴9</v>
      </c>
      <c r="C2706">
        <v>149</v>
      </c>
      <c r="D2706">
        <v>268</v>
      </c>
      <c r="E2706">
        <f t="shared" ca="1" si="506"/>
        <v>8168</v>
      </c>
      <c r="F2706">
        <f ca="1">(60+SUMIF(OFFSET(N2706,-$C2706+1,0,$C2706),"EN",OFFSET(O2706,-$C2706+1,0,$C2706)))*SummonTypeTable!$Q$2</f>
        <v>3156.6666666666665</v>
      </c>
      <c r="G2706">
        <f ca="1">IF(C2706=1,60*SummonTypeTable!$Q$2-OFFSET(F2706,0,-1),
IF(F2706&lt;&gt;OFFSET(F2706,-1,0),OFFSET(F2706,-1,0)-OFFSET(F2706,0,-1),""))</f>
        <v>-5204.666666666667</v>
      </c>
      <c r="H2706">
        <f ca="1">IF(C2706=1,60*SummonTypeTable!$Q$2/OFFSET(F2706,0,-1),
IF(F2706&lt;&gt;OFFSET(F2706,-1,0),OFFSET(F2706,-1,0)/OFFSET(F2706,0,-1),""))</f>
        <v>0.36279791054521709</v>
      </c>
      <c r="I2706">
        <f ca="1">(60+SUMIF(OFFSET(N2706,-$C2706+1,0,$C2706),"EN",OFFSET(O2706,-$C2706+1,0,$C2706))+SUMIF(OFFSET(S2706,-$C2706+1,0,$C2706),"EN",OFFSET(T2706,-$C2706+1,0,$C2706)))*SummonTypeTable!$Q$2</f>
        <v>3156.6666666666665</v>
      </c>
      <c r="J2706">
        <f ca="1">IF(C2706=1,60*SummonTypeTable!$Q$2-OFFSET(I2706,0,-4),
IF(I2706&lt;&gt;OFFSET(I2706,-1,0),OFFSET(I2706,-1,0)-OFFSET(I2706,0,-4),""))</f>
        <v>-5204.666666666667</v>
      </c>
      <c r="K2706">
        <f ca="1">IF(C2706=1,60*SummonTypeTable!$Q$2/OFFSET(I2706,0,-4),
IF(I2706&lt;&gt;OFFSET(I2706,-1,0),OFFSET(I2706,-1,0)/OFFSET(I2706,0,-4),""))</f>
        <v>0.36279791054521709</v>
      </c>
      <c r="L2706" t="str">
        <f t="shared" ca="1" si="507"/>
        <v>cu</v>
      </c>
      <c r="M2706" t="s">
        <v>81</v>
      </c>
      <c r="N2706" t="s">
        <v>146</v>
      </c>
      <c r="O2706">
        <v>290</v>
      </c>
      <c r="P2706" t="str">
        <f t="shared" si="499"/>
        <v>에너지너무많음</v>
      </c>
      <c r="Q2706" t="str">
        <f t="shared" ca="1" si="505"/>
        <v>cu</v>
      </c>
      <c r="R2706" t="s">
        <v>81</v>
      </c>
      <c r="S2706" t="s">
        <v>147</v>
      </c>
      <c r="T2706">
        <v>3800</v>
      </c>
      <c r="U2706" t="str">
        <f t="shared" ca="1" si="510"/>
        <v>cu</v>
      </c>
      <c r="V2706" t="str">
        <f t="shared" si="500"/>
        <v>EN</v>
      </c>
      <c r="W2706">
        <f t="shared" si="501"/>
        <v>290</v>
      </c>
      <c r="X2706" t="str">
        <f t="shared" ca="1" si="502"/>
        <v>cu</v>
      </c>
      <c r="Y2706" t="str">
        <f t="shared" si="503"/>
        <v>GO</v>
      </c>
      <c r="Z2706">
        <f t="shared" si="504"/>
        <v>3800</v>
      </c>
    </row>
    <row r="2707" spans="1:26">
      <c r="A2707" t="str">
        <f t="shared" si="508"/>
        <v>rt9</v>
      </c>
      <c r="B2707" t="str">
        <f t="shared" si="509"/>
        <v>루틴9</v>
      </c>
      <c r="C2707">
        <v>150</v>
      </c>
      <c r="D2707">
        <v>80</v>
      </c>
      <c r="E2707">
        <f t="shared" ca="1" si="506"/>
        <v>8248</v>
      </c>
      <c r="F2707">
        <f ca="1">(60+SUMIF(OFFSET(N2707,-$C2707+1,0,$C2707),"EN",OFFSET(O2707,-$C2707+1,0,$C2707)))*SummonTypeTable!$Q$2</f>
        <v>3156.6666666666665</v>
      </c>
      <c r="G2707" t="str">
        <f ca="1">IF(C2707=1,60*SummonTypeTable!$Q$2-OFFSET(F2707,0,-1),
IF(F2707&lt;&gt;OFFSET(F2707,-1,0),OFFSET(F2707,-1,0)-OFFSET(F2707,0,-1),""))</f>
        <v/>
      </c>
      <c r="H2707" t="str">
        <f ca="1">IF(C2707=1,60*SummonTypeTable!$Q$2/OFFSET(F2707,0,-1),
IF(F2707&lt;&gt;OFFSET(F2707,-1,0),OFFSET(F2707,-1,0)/OFFSET(F2707,0,-1),""))</f>
        <v/>
      </c>
      <c r="I2707">
        <f ca="1">(60+SUMIF(OFFSET(N2707,-$C2707+1,0,$C2707),"EN",OFFSET(O2707,-$C2707+1,0,$C2707))+SUMIF(OFFSET(S2707,-$C2707+1,0,$C2707),"EN",OFFSET(T2707,-$C2707+1,0,$C2707)))*SummonTypeTable!$Q$2</f>
        <v>3156.6666666666665</v>
      </c>
      <c r="J2707" t="str">
        <f ca="1">IF(C2707=1,60*SummonTypeTable!$Q$2-OFFSET(I2707,0,-4),
IF(I2707&lt;&gt;OFFSET(I2707,-1,0),OFFSET(I2707,-1,0)-OFFSET(I2707,0,-4),""))</f>
        <v/>
      </c>
      <c r="K2707" t="str">
        <f ca="1">IF(C2707=1,60*SummonTypeTable!$Q$2/OFFSET(I2707,0,-4),
IF(I2707&lt;&gt;OFFSET(I2707,-1,0),OFFSET(I2707,-1,0)/OFFSET(I2707,0,-4),""))</f>
        <v/>
      </c>
      <c r="L2707" t="str">
        <f t="shared" ca="1" si="507"/>
        <v>cu</v>
      </c>
      <c r="M2707" t="s">
        <v>81</v>
      </c>
      <c r="N2707" t="s">
        <v>147</v>
      </c>
      <c r="O2707">
        <v>7650</v>
      </c>
      <c r="P2707" t="str">
        <f t="shared" si="499"/>
        <v/>
      </c>
      <c r="Q2707" t="str">
        <f t="shared" ca="1" si="505"/>
        <v>cu</v>
      </c>
      <c r="R2707" t="s">
        <v>81</v>
      </c>
      <c r="S2707" t="s">
        <v>147</v>
      </c>
      <c r="T2707">
        <v>3825</v>
      </c>
      <c r="U2707" t="str">
        <f t="shared" ca="1" si="510"/>
        <v>cu</v>
      </c>
      <c r="V2707" t="str">
        <f t="shared" si="500"/>
        <v>GO</v>
      </c>
      <c r="W2707">
        <f t="shared" si="501"/>
        <v>7650</v>
      </c>
      <c r="X2707" t="str">
        <f t="shared" ca="1" si="502"/>
        <v>cu</v>
      </c>
      <c r="Y2707" t="str">
        <f t="shared" si="503"/>
        <v>GO</v>
      </c>
      <c r="Z2707">
        <f t="shared" si="504"/>
        <v>3825</v>
      </c>
    </row>
    <row r="2708" spans="1:26">
      <c r="A2708" t="str">
        <f t="shared" si="508"/>
        <v>rt9</v>
      </c>
      <c r="B2708" t="str">
        <f t="shared" si="509"/>
        <v>루틴9</v>
      </c>
      <c r="C2708">
        <v>151</v>
      </c>
      <c r="D2708">
        <v>120</v>
      </c>
      <c r="E2708">
        <f t="shared" ca="1" si="506"/>
        <v>8368</v>
      </c>
      <c r="F2708">
        <f ca="1">(60+SUMIF(OFFSET(N2708,-$C2708+1,0,$C2708),"EN",OFFSET(O2708,-$C2708+1,0,$C2708)))*SummonTypeTable!$Q$2</f>
        <v>3156.6666666666665</v>
      </c>
      <c r="G2708" t="str">
        <f ca="1">IF(C2708=1,60*SummonTypeTable!$Q$2-OFFSET(F2708,0,-1),
IF(F2708&lt;&gt;OFFSET(F2708,-1,0),OFFSET(F2708,-1,0)-OFFSET(F2708,0,-1),""))</f>
        <v/>
      </c>
      <c r="H2708" t="str">
        <f ca="1">IF(C2708=1,60*SummonTypeTable!$Q$2/OFFSET(F2708,0,-1),
IF(F2708&lt;&gt;OFFSET(F2708,-1,0),OFFSET(F2708,-1,0)/OFFSET(F2708,0,-1),""))</f>
        <v/>
      </c>
      <c r="I2708">
        <f ca="1">(60+SUMIF(OFFSET(N2708,-$C2708+1,0,$C2708),"EN",OFFSET(O2708,-$C2708+1,0,$C2708))+SUMIF(OFFSET(S2708,-$C2708+1,0,$C2708),"EN",OFFSET(T2708,-$C2708+1,0,$C2708)))*SummonTypeTable!$Q$2</f>
        <v>3156.6666666666665</v>
      </c>
      <c r="J2708" t="str">
        <f ca="1">IF(C2708=1,60*SummonTypeTable!$Q$2-OFFSET(I2708,0,-4),
IF(I2708&lt;&gt;OFFSET(I2708,-1,0),OFFSET(I2708,-1,0)-OFFSET(I2708,0,-4),""))</f>
        <v/>
      </c>
      <c r="K2708" t="str">
        <f ca="1">IF(C2708=1,60*SummonTypeTable!$Q$2/OFFSET(I2708,0,-4),
IF(I2708&lt;&gt;OFFSET(I2708,-1,0),OFFSET(I2708,-1,0)/OFFSET(I2708,0,-4),""))</f>
        <v/>
      </c>
      <c r="L2708" t="str">
        <f t="shared" ca="1" si="507"/>
        <v>it</v>
      </c>
      <c r="M2708" t="s">
        <v>139</v>
      </c>
      <c r="N2708" t="s">
        <v>158</v>
      </c>
      <c r="O2708">
        <v>1</v>
      </c>
      <c r="P2708" t="str">
        <f t="shared" si="499"/>
        <v/>
      </c>
      <c r="Q2708" t="str">
        <f t="shared" ca="1" si="505"/>
        <v>cu</v>
      </c>
      <c r="R2708" t="s">
        <v>81</v>
      </c>
      <c r="S2708" t="s">
        <v>147</v>
      </c>
      <c r="T2708">
        <v>3850</v>
      </c>
      <c r="U2708" t="str">
        <f t="shared" ca="1" si="510"/>
        <v>it</v>
      </c>
      <c r="V2708" t="str">
        <f t="shared" si="500"/>
        <v>Cash_sEquipGacha</v>
      </c>
      <c r="W2708">
        <f t="shared" si="501"/>
        <v>1</v>
      </c>
      <c r="X2708" t="str">
        <f t="shared" ca="1" si="502"/>
        <v>cu</v>
      </c>
      <c r="Y2708" t="str">
        <f t="shared" si="503"/>
        <v>GO</v>
      </c>
      <c r="Z2708">
        <f t="shared" si="504"/>
        <v>3850</v>
      </c>
    </row>
    <row r="2709" spans="1:26">
      <c r="A2709" t="str">
        <f t="shared" si="508"/>
        <v>rt9</v>
      </c>
      <c r="B2709" t="str">
        <f t="shared" si="509"/>
        <v>루틴9</v>
      </c>
      <c r="C2709">
        <v>152</v>
      </c>
      <c r="D2709">
        <v>140</v>
      </c>
      <c r="E2709">
        <f t="shared" ca="1" si="506"/>
        <v>8508</v>
      </c>
      <c r="F2709">
        <f ca="1">(60+SUMIF(OFFSET(N2709,-$C2709+1,0,$C2709),"EN",OFFSET(O2709,-$C2709+1,0,$C2709)))*SummonTypeTable!$Q$2</f>
        <v>3156.6666666666665</v>
      </c>
      <c r="G2709" t="str">
        <f ca="1">IF(C2709=1,60*SummonTypeTable!$Q$2-OFFSET(F2709,0,-1),
IF(F2709&lt;&gt;OFFSET(F2709,-1,0),OFFSET(F2709,-1,0)-OFFSET(F2709,0,-1),""))</f>
        <v/>
      </c>
      <c r="H2709" t="str">
        <f ca="1">IF(C2709=1,60*SummonTypeTable!$Q$2/OFFSET(F2709,0,-1),
IF(F2709&lt;&gt;OFFSET(F2709,-1,0),OFFSET(F2709,-1,0)/OFFSET(F2709,0,-1),""))</f>
        <v/>
      </c>
      <c r="I2709">
        <f ca="1">(60+SUMIF(OFFSET(N2709,-$C2709+1,0,$C2709),"EN",OFFSET(O2709,-$C2709+1,0,$C2709))+SUMIF(OFFSET(S2709,-$C2709+1,0,$C2709),"EN",OFFSET(T2709,-$C2709+1,0,$C2709)))*SummonTypeTable!$Q$2</f>
        <v>3156.6666666666665</v>
      </c>
      <c r="J2709" t="str">
        <f ca="1">IF(C2709=1,60*SummonTypeTable!$Q$2-OFFSET(I2709,0,-4),
IF(I2709&lt;&gt;OFFSET(I2709,-1,0),OFFSET(I2709,-1,0)-OFFSET(I2709,0,-4),""))</f>
        <v/>
      </c>
      <c r="K2709" t="str">
        <f ca="1">IF(C2709=1,60*SummonTypeTable!$Q$2/OFFSET(I2709,0,-4),
IF(I2709&lt;&gt;OFFSET(I2709,-1,0),OFFSET(I2709,-1,0)/OFFSET(I2709,0,-4),""))</f>
        <v/>
      </c>
      <c r="L2709" t="str">
        <f t="shared" ca="1" si="507"/>
        <v>cu</v>
      </c>
      <c r="M2709" t="s">
        <v>81</v>
      </c>
      <c r="N2709" t="s">
        <v>147</v>
      </c>
      <c r="O2709">
        <v>7750</v>
      </c>
      <c r="P2709" t="str">
        <f t="shared" si="499"/>
        <v/>
      </c>
      <c r="Q2709" t="str">
        <f t="shared" ca="1" si="505"/>
        <v>cu</v>
      </c>
      <c r="R2709" t="s">
        <v>81</v>
      </c>
      <c r="S2709" t="s">
        <v>147</v>
      </c>
      <c r="T2709">
        <v>3875</v>
      </c>
      <c r="U2709" t="str">
        <f t="shared" ca="1" si="510"/>
        <v>cu</v>
      </c>
      <c r="V2709" t="str">
        <f t="shared" si="500"/>
        <v>GO</v>
      </c>
      <c r="W2709">
        <f t="shared" si="501"/>
        <v>7750</v>
      </c>
      <c r="X2709" t="str">
        <f t="shared" ca="1" si="502"/>
        <v>cu</v>
      </c>
      <c r="Y2709" t="str">
        <f t="shared" si="503"/>
        <v>GO</v>
      </c>
      <c r="Z2709">
        <f t="shared" si="504"/>
        <v>3875</v>
      </c>
    </row>
    <row r="2710" spans="1:26">
      <c r="A2710" t="str">
        <f t="shared" si="508"/>
        <v>rt9</v>
      </c>
      <c r="B2710" t="str">
        <f t="shared" si="509"/>
        <v>루틴9</v>
      </c>
      <c r="C2710">
        <v>153</v>
      </c>
      <c r="D2710">
        <v>164</v>
      </c>
      <c r="E2710">
        <f t="shared" ca="1" si="506"/>
        <v>8672</v>
      </c>
      <c r="F2710">
        <f ca="1">(60+SUMIF(OFFSET(N2710,-$C2710+1,0,$C2710),"EN",OFFSET(O2710,-$C2710+1,0,$C2710)))*SummonTypeTable!$Q$2</f>
        <v>3366.6666666666665</v>
      </c>
      <c r="G2710">
        <f ca="1">IF(C2710=1,60*SummonTypeTable!$Q$2-OFFSET(F2710,0,-1),
IF(F2710&lt;&gt;OFFSET(F2710,-1,0),OFFSET(F2710,-1,0)-OFFSET(F2710,0,-1),""))</f>
        <v>-5515.3333333333339</v>
      </c>
      <c r="H2710">
        <f ca="1">IF(C2710=1,60*SummonTypeTable!$Q$2/OFFSET(F2710,0,-1),
IF(F2710&lt;&gt;OFFSET(F2710,-1,0),OFFSET(F2710,-1,0)/OFFSET(F2710,0,-1),""))</f>
        <v>0.36400676506765067</v>
      </c>
      <c r="I2710">
        <f ca="1">(60+SUMIF(OFFSET(N2710,-$C2710+1,0,$C2710),"EN",OFFSET(O2710,-$C2710+1,0,$C2710))+SUMIF(OFFSET(S2710,-$C2710+1,0,$C2710),"EN",OFFSET(T2710,-$C2710+1,0,$C2710)))*SummonTypeTable!$Q$2</f>
        <v>3366.6666666666665</v>
      </c>
      <c r="J2710">
        <f ca="1">IF(C2710=1,60*SummonTypeTable!$Q$2-OFFSET(I2710,0,-4),
IF(I2710&lt;&gt;OFFSET(I2710,-1,0),OFFSET(I2710,-1,0)-OFFSET(I2710,0,-4),""))</f>
        <v>-5515.3333333333339</v>
      </c>
      <c r="K2710">
        <f ca="1">IF(C2710=1,60*SummonTypeTable!$Q$2/OFFSET(I2710,0,-4),
IF(I2710&lt;&gt;OFFSET(I2710,-1,0),OFFSET(I2710,-1,0)/OFFSET(I2710,0,-4),""))</f>
        <v>0.36400676506765067</v>
      </c>
      <c r="L2710" t="str">
        <f t="shared" ca="1" si="507"/>
        <v>cu</v>
      </c>
      <c r="M2710" t="s">
        <v>81</v>
      </c>
      <c r="N2710" t="s">
        <v>146</v>
      </c>
      <c r="O2710">
        <v>315</v>
      </c>
      <c r="P2710" t="str">
        <f t="shared" si="499"/>
        <v>에너지너무많음</v>
      </c>
      <c r="Q2710" t="str">
        <f t="shared" ca="1" si="505"/>
        <v>cu</v>
      </c>
      <c r="R2710" t="s">
        <v>81</v>
      </c>
      <c r="S2710" t="s">
        <v>147</v>
      </c>
      <c r="T2710">
        <v>3900</v>
      </c>
      <c r="U2710" t="str">
        <f t="shared" ca="1" si="510"/>
        <v>cu</v>
      </c>
      <c r="V2710" t="str">
        <f t="shared" si="500"/>
        <v>EN</v>
      </c>
      <c r="W2710">
        <f t="shared" si="501"/>
        <v>315</v>
      </c>
      <c r="X2710" t="str">
        <f t="shared" ca="1" si="502"/>
        <v>cu</v>
      </c>
      <c r="Y2710" t="str">
        <f t="shared" si="503"/>
        <v>GO</v>
      </c>
      <c r="Z2710">
        <f t="shared" si="504"/>
        <v>3900</v>
      </c>
    </row>
    <row r="2711" spans="1:26">
      <c r="A2711" t="str">
        <f t="shared" si="508"/>
        <v>rt9</v>
      </c>
      <c r="B2711" t="str">
        <f t="shared" si="509"/>
        <v>루틴9</v>
      </c>
      <c r="C2711">
        <v>154</v>
      </c>
      <c r="D2711">
        <v>119</v>
      </c>
      <c r="E2711">
        <f t="shared" ca="1" si="506"/>
        <v>8791</v>
      </c>
      <c r="F2711">
        <f ca="1">(60+SUMIF(OFFSET(N2711,-$C2711+1,0,$C2711),"EN",OFFSET(O2711,-$C2711+1,0,$C2711)))*SummonTypeTable!$Q$2</f>
        <v>3366.6666666666665</v>
      </c>
      <c r="G2711" t="str">
        <f ca="1">IF(C2711=1,60*SummonTypeTable!$Q$2-OFFSET(F2711,0,-1),
IF(F2711&lt;&gt;OFFSET(F2711,-1,0),OFFSET(F2711,-1,0)-OFFSET(F2711,0,-1),""))</f>
        <v/>
      </c>
      <c r="H2711" t="str">
        <f ca="1">IF(C2711=1,60*SummonTypeTable!$Q$2/OFFSET(F2711,0,-1),
IF(F2711&lt;&gt;OFFSET(F2711,-1,0),OFFSET(F2711,-1,0)/OFFSET(F2711,0,-1),""))</f>
        <v/>
      </c>
      <c r="I2711">
        <f ca="1">(60+SUMIF(OFFSET(N2711,-$C2711+1,0,$C2711),"EN",OFFSET(O2711,-$C2711+1,0,$C2711))+SUMIF(OFFSET(S2711,-$C2711+1,0,$C2711),"EN",OFFSET(T2711,-$C2711+1,0,$C2711)))*SummonTypeTable!$Q$2</f>
        <v>3366.6666666666665</v>
      </c>
      <c r="J2711" t="str">
        <f ca="1">IF(C2711=1,60*SummonTypeTable!$Q$2-OFFSET(I2711,0,-4),
IF(I2711&lt;&gt;OFFSET(I2711,-1,0),OFFSET(I2711,-1,0)-OFFSET(I2711,0,-4),""))</f>
        <v/>
      </c>
      <c r="K2711" t="str">
        <f ca="1">IF(C2711=1,60*SummonTypeTable!$Q$2/OFFSET(I2711,0,-4),
IF(I2711&lt;&gt;OFFSET(I2711,-1,0),OFFSET(I2711,-1,0)/OFFSET(I2711,0,-4),""))</f>
        <v/>
      </c>
      <c r="L2711" t="str">
        <f t="shared" ca="1" si="507"/>
        <v>cu</v>
      </c>
      <c r="M2711" t="s">
        <v>81</v>
      </c>
      <c r="N2711" t="s">
        <v>147</v>
      </c>
      <c r="O2711">
        <v>7850</v>
      </c>
      <c r="P2711" t="str">
        <f t="shared" si="499"/>
        <v/>
      </c>
      <c r="Q2711" t="str">
        <f t="shared" ca="1" si="505"/>
        <v>cu</v>
      </c>
      <c r="R2711" t="s">
        <v>81</v>
      </c>
      <c r="S2711" t="s">
        <v>147</v>
      </c>
      <c r="T2711">
        <v>3925</v>
      </c>
      <c r="U2711" t="str">
        <f t="shared" ca="1" si="510"/>
        <v>cu</v>
      </c>
      <c r="V2711" t="str">
        <f t="shared" si="500"/>
        <v>GO</v>
      </c>
      <c r="W2711">
        <f t="shared" si="501"/>
        <v>7850</v>
      </c>
      <c r="X2711" t="str">
        <f t="shared" ca="1" si="502"/>
        <v>cu</v>
      </c>
      <c r="Y2711" t="str">
        <f t="shared" si="503"/>
        <v>GO</v>
      </c>
      <c r="Z2711">
        <f t="shared" si="504"/>
        <v>3925</v>
      </c>
    </row>
    <row r="2712" spans="1:26">
      <c r="A2712" t="str">
        <f t="shared" si="508"/>
        <v>rt9</v>
      </c>
      <c r="B2712" t="str">
        <f t="shared" si="509"/>
        <v>루틴9</v>
      </c>
      <c r="C2712">
        <v>155</v>
      </c>
      <c r="D2712">
        <v>146</v>
      </c>
      <c r="E2712">
        <f t="shared" ca="1" si="506"/>
        <v>8937</v>
      </c>
      <c r="F2712">
        <f ca="1">(60+SUMIF(OFFSET(N2712,-$C2712+1,0,$C2712),"EN",OFFSET(O2712,-$C2712+1,0,$C2712)))*SummonTypeTable!$Q$2</f>
        <v>3366.6666666666665</v>
      </c>
      <c r="G2712" t="str">
        <f ca="1">IF(C2712=1,60*SummonTypeTable!$Q$2-OFFSET(F2712,0,-1),
IF(F2712&lt;&gt;OFFSET(F2712,-1,0),OFFSET(F2712,-1,0)-OFFSET(F2712,0,-1),""))</f>
        <v/>
      </c>
      <c r="H2712" t="str">
        <f ca="1">IF(C2712=1,60*SummonTypeTable!$Q$2/OFFSET(F2712,0,-1),
IF(F2712&lt;&gt;OFFSET(F2712,-1,0),OFFSET(F2712,-1,0)/OFFSET(F2712,0,-1),""))</f>
        <v/>
      </c>
      <c r="I2712">
        <f ca="1">(60+SUMIF(OFFSET(N2712,-$C2712+1,0,$C2712),"EN",OFFSET(O2712,-$C2712+1,0,$C2712))+SUMIF(OFFSET(S2712,-$C2712+1,0,$C2712),"EN",OFFSET(T2712,-$C2712+1,0,$C2712)))*SummonTypeTable!$Q$2</f>
        <v>3366.6666666666665</v>
      </c>
      <c r="J2712" t="str">
        <f ca="1">IF(C2712=1,60*SummonTypeTable!$Q$2-OFFSET(I2712,0,-4),
IF(I2712&lt;&gt;OFFSET(I2712,-1,0),OFFSET(I2712,-1,0)-OFFSET(I2712,0,-4),""))</f>
        <v/>
      </c>
      <c r="K2712" t="str">
        <f ca="1">IF(C2712=1,60*SummonTypeTable!$Q$2/OFFSET(I2712,0,-4),
IF(I2712&lt;&gt;OFFSET(I2712,-1,0),OFFSET(I2712,-1,0)/OFFSET(I2712,0,-4),""))</f>
        <v/>
      </c>
      <c r="L2712" t="str">
        <f t="shared" ca="1" si="507"/>
        <v>it</v>
      </c>
      <c r="M2712" t="s">
        <v>139</v>
      </c>
      <c r="N2712" t="s">
        <v>158</v>
      </c>
      <c r="O2712">
        <v>2</v>
      </c>
      <c r="P2712" t="str">
        <f t="shared" si="499"/>
        <v/>
      </c>
      <c r="Q2712" t="str">
        <f t="shared" ca="1" si="505"/>
        <v>cu</v>
      </c>
      <c r="R2712" t="s">
        <v>81</v>
      </c>
      <c r="S2712" t="s">
        <v>147</v>
      </c>
      <c r="T2712">
        <v>3950</v>
      </c>
      <c r="U2712" t="str">
        <f t="shared" ca="1" si="510"/>
        <v>it</v>
      </c>
      <c r="V2712" t="str">
        <f t="shared" si="500"/>
        <v>Cash_sEquipGacha</v>
      </c>
      <c r="W2712">
        <f t="shared" si="501"/>
        <v>2</v>
      </c>
      <c r="X2712" t="str">
        <f t="shared" ca="1" si="502"/>
        <v>cu</v>
      </c>
      <c r="Y2712" t="str">
        <f t="shared" si="503"/>
        <v>GO</v>
      </c>
      <c r="Z2712">
        <f t="shared" si="504"/>
        <v>3950</v>
      </c>
    </row>
    <row r="2713" spans="1:26">
      <c r="A2713" t="str">
        <f t="shared" si="508"/>
        <v>rt9</v>
      </c>
      <c r="B2713" t="str">
        <f t="shared" si="509"/>
        <v>루틴9</v>
      </c>
      <c r="C2713">
        <v>156</v>
      </c>
      <c r="D2713">
        <v>259</v>
      </c>
      <c r="E2713">
        <f t="shared" ca="1" si="506"/>
        <v>9196</v>
      </c>
      <c r="F2713">
        <f ca="1">(60+SUMIF(OFFSET(N2713,-$C2713+1,0,$C2713),"EN",OFFSET(O2713,-$C2713+1,0,$C2713)))*SummonTypeTable!$Q$2</f>
        <v>3366.6666666666665</v>
      </c>
      <c r="G2713" t="str">
        <f ca="1">IF(C2713=1,60*SummonTypeTable!$Q$2-OFFSET(F2713,0,-1),
IF(F2713&lt;&gt;OFFSET(F2713,-1,0),OFFSET(F2713,-1,0)-OFFSET(F2713,0,-1),""))</f>
        <v/>
      </c>
      <c r="H2713" t="str">
        <f ca="1">IF(C2713=1,60*SummonTypeTable!$Q$2/OFFSET(F2713,0,-1),
IF(F2713&lt;&gt;OFFSET(F2713,-1,0),OFFSET(F2713,-1,0)/OFFSET(F2713,0,-1),""))</f>
        <v/>
      </c>
      <c r="I2713">
        <f ca="1">(60+SUMIF(OFFSET(N2713,-$C2713+1,0,$C2713),"EN",OFFSET(O2713,-$C2713+1,0,$C2713))+SUMIF(OFFSET(S2713,-$C2713+1,0,$C2713),"EN",OFFSET(T2713,-$C2713+1,0,$C2713)))*SummonTypeTable!$Q$2</f>
        <v>3366.6666666666665</v>
      </c>
      <c r="J2713" t="str">
        <f ca="1">IF(C2713=1,60*SummonTypeTable!$Q$2-OFFSET(I2713,0,-4),
IF(I2713&lt;&gt;OFFSET(I2713,-1,0),OFFSET(I2713,-1,0)-OFFSET(I2713,0,-4),""))</f>
        <v/>
      </c>
      <c r="K2713" t="str">
        <f ca="1">IF(C2713=1,60*SummonTypeTable!$Q$2/OFFSET(I2713,0,-4),
IF(I2713&lt;&gt;OFFSET(I2713,-1,0),OFFSET(I2713,-1,0)/OFFSET(I2713,0,-4),""))</f>
        <v/>
      </c>
      <c r="L2713" t="str">
        <f t="shared" ca="1" si="507"/>
        <v>cu</v>
      </c>
      <c r="M2713" t="s">
        <v>81</v>
      </c>
      <c r="N2713" t="s">
        <v>153</v>
      </c>
      <c r="O2713">
        <v>27</v>
      </c>
      <c r="P2713" t="str">
        <f t="shared" si="499"/>
        <v/>
      </c>
      <c r="Q2713" t="str">
        <f t="shared" ca="1" si="505"/>
        <v>cu</v>
      </c>
      <c r="R2713" t="s">
        <v>81</v>
      </c>
      <c r="S2713" t="s">
        <v>153</v>
      </c>
      <c r="T2713">
        <v>9</v>
      </c>
      <c r="U2713" t="str">
        <f t="shared" ca="1" si="510"/>
        <v>cu</v>
      </c>
      <c r="V2713" t="str">
        <f t="shared" si="500"/>
        <v>DI</v>
      </c>
      <c r="W2713">
        <f t="shared" si="501"/>
        <v>27</v>
      </c>
      <c r="X2713" t="str">
        <f t="shared" ca="1" si="502"/>
        <v>cu</v>
      </c>
      <c r="Y2713" t="str">
        <f t="shared" si="503"/>
        <v>DI</v>
      </c>
      <c r="Z2713">
        <f t="shared" si="504"/>
        <v>9</v>
      </c>
    </row>
    <row r="2714" spans="1:26">
      <c r="A2714" t="str">
        <f t="shared" si="508"/>
        <v>rt9</v>
      </c>
      <c r="B2714" t="str">
        <f t="shared" si="509"/>
        <v>루틴9</v>
      </c>
      <c r="C2714">
        <v>157</v>
      </c>
      <c r="D2714">
        <v>76</v>
      </c>
      <c r="E2714">
        <f t="shared" ca="1" si="506"/>
        <v>9272</v>
      </c>
      <c r="F2714">
        <f ca="1">(60+SUMIF(OFFSET(N2714,-$C2714+1,0,$C2714),"EN",OFFSET(O2714,-$C2714+1,0,$C2714)))*SummonTypeTable!$Q$2</f>
        <v>3366.6666666666665</v>
      </c>
      <c r="G2714" t="str">
        <f ca="1">IF(C2714=1,60*SummonTypeTable!$Q$2-OFFSET(F2714,0,-1),
IF(F2714&lt;&gt;OFFSET(F2714,-1,0),OFFSET(F2714,-1,0)-OFFSET(F2714,0,-1),""))</f>
        <v/>
      </c>
      <c r="H2714" t="str">
        <f ca="1">IF(C2714=1,60*SummonTypeTable!$Q$2/OFFSET(F2714,0,-1),
IF(F2714&lt;&gt;OFFSET(F2714,-1,0),OFFSET(F2714,-1,0)/OFFSET(F2714,0,-1),""))</f>
        <v/>
      </c>
      <c r="I2714">
        <f ca="1">(60+SUMIF(OFFSET(N2714,-$C2714+1,0,$C2714),"EN",OFFSET(O2714,-$C2714+1,0,$C2714))+SUMIF(OFFSET(S2714,-$C2714+1,0,$C2714),"EN",OFFSET(T2714,-$C2714+1,0,$C2714)))*SummonTypeTable!$Q$2</f>
        <v>3366.6666666666665</v>
      </c>
      <c r="J2714" t="str">
        <f ca="1">IF(C2714=1,60*SummonTypeTable!$Q$2-OFFSET(I2714,0,-4),
IF(I2714&lt;&gt;OFFSET(I2714,-1,0),OFFSET(I2714,-1,0)-OFFSET(I2714,0,-4),""))</f>
        <v/>
      </c>
      <c r="K2714" t="str">
        <f ca="1">IF(C2714=1,60*SummonTypeTable!$Q$2/OFFSET(I2714,0,-4),
IF(I2714&lt;&gt;OFFSET(I2714,-1,0),OFFSET(I2714,-1,0)/OFFSET(I2714,0,-4),""))</f>
        <v/>
      </c>
      <c r="L2714" t="str">
        <f t="shared" ca="1" si="507"/>
        <v>cu</v>
      </c>
      <c r="M2714" t="s">
        <v>81</v>
      </c>
      <c r="N2714" t="s">
        <v>147</v>
      </c>
      <c r="O2714">
        <v>8000</v>
      </c>
      <c r="P2714" t="str">
        <f t="shared" si="499"/>
        <v/>
      </c>
      <c r="Q2714" t="str">
        <f t="shared" ca="1" si="505"/>
        <v>cu</v>
      </c>
      <c r="R2714" t="s">
        <v>81</v>
      </c>
      <c r="S2714" t="s">
        <v>147</v>
      </c>
      <c r="T2714">
        <v>4000</v>
      </c>
      <c r="U2714" t="str">
        <f t="shared" ca="1" si="510"/>
        <v>cu</v>
      </c>
      <c r="V2714" t="str">
        <f t="shared" si="500"/>
        <v>GO</v>
      </c>
      <c r="W2714">
        <f t="shared" si="501"/>
        <v>8000</v>
      </c>
      <c r="X2714" t="str">
        <f t="shared" ca="1" si="502"/>
        <v>cu</v>
      </c>
      <c r="Y2714" t="str">
        <f t="shared" si="503"/>
        <v>GO</v>
      </c>
      <c r="Z2714">
        <f t="shared" si="504"/>
        <v>4000</v>
      </c>
    </row>
    <row r="2715" spans="1:26">
      <c r="A2715" t="str">
        <f t="shared" si="508"/>
        <v>rt9</v>
      </c>
      <c r="B2715" t="str">
        <f t="shared" si="509"/>
        <v>루틴9</v>
      </c>
      <c r="C2715">
        <v>158</v>
      </c>
      <c r="D2715">
        <v>145</v>
      </c>
      <c r="E2715">
        <f t="shared" ca="1" si="506"/>
        <v>9417</v>
      </c>
      <c r="F2715">
        <f ca="1">(60+SUMIF(OFFSET(N2715,-$C2715+1,0,$C2715),"EN",OFFSET(O2715,-$C2715+1,0,$C2715)))*SummonTypeTable!$Q$2</f>
        <v>3366.6666666666665</v>
      </c>
      <c r="G2715" t="str">
        <f ca="1">IF(C2715=1,60*SummonTypeTable!$Q$2-OFFSET(F2715,0,-1),
IF(F2715&lt;&gt;OFFSET(F2715,-1,0),OFFSET(F2715,-1,0)-OFFSET(F2715,0,-1),""))</f>
        <v/>
      </c>
      <c r="H2715" t="str">
        <f ca="1">IF(C2715=1,60*SummonTypeTable!$Q$2/OFFSET(F2715,0,-1),
IF(F2715&lt;&gt;OFFSET(F2715,-1,0),OFFSET(F2715,-1,0)/OFFSET(F2715,0,-1),""))</f>
        <v/>
      </c>
      <c r="I2715">
        <f ca="1">(60+SUMIF(OFFSET(N2715,-$C2715+1,0,$C2715),"EN",OFFSET(O2715,-$C2715+1,0,$C2715))+SUMIF(OFFSET(S2715,-$C2715+1,0,$C2715),"EN",OFFSET(T2715,-$C2715+1,0,$C2715)))*SummonTypeTable!$Q$2</f>
        <v>3366.6666666666665</v>
      </c>
      <c r="J2715" t="str">
        <f ca="1">IF(C2715=1,60*SummonTypeTable!$Q$2-OFFSET(I2715,0,-4),
IF(I2715&lt;&gt;OFFSET(I2715,-1,0),OFFSET(I2715,-1,0)-OFFSET(I2715,0,-4),""))</f>
        <v/>
      </c>
      <c r="K2715" t="str">
        <f ca="1">IF(C2715=1,60*SummonTypeTable!$Q$2/OFFSET(I2715,0,-4),
IF(I2715&lt;&gt;OFFSET(I2715,-1,0),OFFSET(I2715,-1,0)/OFFSET(I2715,0,-4),""))</f>
        <v/>
      </c>
      <c r="L2715" t="str">
        <f t="shared" ca="1" si="507"/>
        <v>it</v>
      </c>
      <c r="M2715" t="s">
        <v>139</v>
      </c>
      <c r="N2715" t="s">
        <v>140</v>
      </c>
      <c r="O2715">
        <v>2</v>
      </c>
      <c r="P2715" t="str">
        <f t="shared" si="499"/>
        <v/>
      </c>
      <c r="Q2715" t="str">
        <f t="shared" ca="1" si="505"/>
        <v>cu</v>
      </c>
      <c r="R2715" t="s">
        <v>81</v>
      </c>
      <c r="S2715" t="s">
        <v>147</v>
      </c>
      <c r="T2715">
        <v>4025</v>
      </c>
      <c r="U2715" t="str">
        <f t="shared" ca="1" si="510"/>
        <v>it</v>
      </c>
      <c r="V2715" t="str">
        <f t="shared" si="500"/>
        <v>Cash_sCharacterGacha</v>
      </c>
      <c r="W2715">
        <f t="shared" si="501"/>
        <v>2</v>
      </c>
      <c r="X2715" t="str">
        <f t="shared" ca="1" si="502"/>
        <v>cu</v>
      </c>
      <c r="Y2715" t="str">
        <f t="shared" si="503"/>
        <v>GO</v>
      </c>
      <c r="Z2715">
        <f t="shared" si="504"/>
        <v>4025</v>
      </c>
    </row>
    <row r="2716" spans="1:26">
      <c r="A2716" t="str">
        <f t="shared" si="508"/>
        <v>rt9</v>
      </c>
      <c r="B2716" t="str">
        <f t="shared" si="509"/>
        <v>루틴9</v>
      </c>
      <c r="C2716">
        <v>159</v>
      </c>
      <c r="D2716">
        <v>323</v>
      </c>
      <c r="E2716">
        <f t="shared" ca="1" si="506"/>
        <v>9740</v>
      </c>
      <c r="F2716">
        <f ca="1">(60+SUMIF(OFFSET(N2716,-$C2716+1,0,$C2716),"EN",OFFSET(O2716,-$C2716+1,0,$C2716)))*SummonTypeTable!$Q$2</f>
        <v>3560</v>
      </c>
      <c r="G2716">
        <f ca="1">IF(C2716=1,60*SummonTypeTable!$Q$2-OFFSET(F2716,0,-1),
IF(F2716&lt;&gt;OFFSET(F2716,-1,0),OFFSET(F2716,-1,0)-OFFSET(F2716,0,-1),""))</f>
        <v>-6373.3333333333339</v>
      </c>
      <c r="H2716">
        <f ca="1">IF(C2716=1,60*SummonTypeTable!$Q$2/OFFSET(F2716,0,-1),
IF(F2716&lt;&gt;OFFSET(F2716,-1,0),OFFSET(F2716,-1,0)/OFFSET(F2716,0,-1),""))</f>
        <v>0.34565366187542779</v>
      </c>
      <c r="I2716">
        <f ca="1">(60+SUMIF(OFFSET(N2716,-$C2716+1,0,$C2716),"EN",OFFSET(O2716,-$C2716+1,0,$C2716))+SUMIF(OFFSET(S2716,-$C2716+1,0,$C2716),"EN",OFFSET(T2716,-$C2716+1,0,$C2716)))*SummonTypeTable!$Q$2</f>
        <v>3560</v>
      </c>
      <c r="J2716">
        <f ca="1">IF(C2716=1,60*SummonTypeTable!$Q$2-OFFSET(I2716,0,-4),
IF(I2716&lt;&gt;OFFSET(I2716,-1,0),OFFSET(I2716,-1,0)-OFFSET(I2716,0,-4),""))</f>
        <v>-6373.3333333333339</v>
      </c>
      <c r="K2716">
        <f ca="1">IF(C2716=1,60*SummonTypeTable!$Q$2/OFFSET(I2716,0,-4),
IF(I2716&lt;&gt;OFFSET(I2716,-1,0),OFFSET(I2716,-1,0)/OFFSET(I2716,0,-4),""))</f>
        <v>0.34565366187542779</v>
      </c>
      <c r="L2716" t="str">
        <f t="shared" ca="1" si="507"/>
        <v>cu</v>
      </c>
      <c r="M2716" t="s">
        <v>81</v>
      </c>
      <c r="N2716" t="s">
        <v>146</v>
      </c>
      <c r="O2716">
        <v>290</v>
      </c>
      <c r="P2716" t="str">
        <f t="shared" si="499"/>
        <v>에너지너무많음</v>
      </c>
      <c r="Q2716" t="str">
        <f t="shared" ca="1" si="505"/>
        <v>cu</v>
      </c>
      <c r="R2716" t="s">
        <v>81</v>
      </c>
      <c r="S2716" t="s">
        <v>147</v>
      </c>
      <c r="T2716">
        <v>4050</v>
      </c>
      <c r="U2716" t="str">
        <f t="shared" ca="1" si="510"/>
        <v>cu</v>
      </c>
      <c r="V2716" t="str">
        <f t="shared" si="500"/>
        <v>EN</v>
      </c>
      <c r="W2716">
        <f t="shared" si="501"/>
        <v>290</v>
      </c>
      <c r="X2716" t="str">
        <f t="shared" ca="1" si="502"/>
        <v>cu</v>
      </c>
      <c r="Y2716" t="str">
        <f t="shared" si="503"/>
        <v>GO</v>
      </c>
      <c r="Z2716">
        <f t="shared" si="504"/>
        <v>4050</v>
      </c>
    </row>
    <row r="2717" spans="1:26">
      <c r="A2717" t="str">
        <f t="shared" si="508"/>
        <v>rt9</v>
      </c>
      <c r="B2717" t="str">
        <f t="shared" si="509"/>
        <v>루틴9</v>
      </c>
      <c r="C2717">
        <v>160</v>
      </c>
      <c r="D2717">
        <v>108</v>
      </c>
      <c r="E2717">
        <f t="shared" ca="1" si="506"/>
        <v>9848</v>
      </c>
      <c r="F2717">
        <f ca="1">(60+SUMIF(OFFSET(N2717,-$C2717+1,0,$C2717),"EN",OFFSET(O2717,-$C2717+1,0,$C2717)))*SummonTypeTable!$Q$2</f>
        <v>3560</v>
      </c>
      <c r="G2717" t="str">
        <f ca="1">IF(C2717=1,60*SummonTypeTable!$Q$2-OFFSET(F2717,0,-1),
IF(F2717&lt;&gt;OFFSET(F2717,-1,0),OFFSET(F2717,-1,0)-OFFSET(F2717,0,-1),""))</f>
        <v/>
      </c>
      <c r="H2717" t="str">
        <f ca="1">IF(C2717=1,60*SummonTypeTable!$Q$2/OFFSET(F2717,0,-1),
IF(F2717&lt;&gt;OFFSET(F2717,-1,0),OFFSET(F2717,-1,0)/OFFSET(F2717,0,-1),""))</f>
        <v/>
      </c>
      <c r="I2717">
        <f ca="1">(60+SUMIF(OFFSET(N2717,-$C2717+1,0,$C2717),"EN",OFFSET(O2717,-$C2717+1,0,$C2717))+SUMIF(OFFSET(S2717,-$C2717+1,0,$C2717),"EN",OFFSET(T2717,-$C2717+1,0,$C2717)))*SummonTypeTable!$Q$2</f>
        <v>3560</v>
      </c>
      <c r="J2717" t="str">
        <f ca="1">IF(C2717=1,60*SummonTypeTable!$Q$2-OFFSET(I2717,0,-4),
IF(I2717&lt;&gt;OFFSET(I2717,-1,0),OFFSET(I2717,-1,0)-OFFSET(I2717,0,-4),""))</f>
        <v/>
      </c>
      <c r="K2717" t="str">
        <f ca="1">IF(C2717=1,60*SummonTypeTable!$Q$2/OFFSET(I2717,0,-4),
IF(I2717&lt;&gt;OFFSET(I2717,-1,0),OFFSET(I2717,-1,0)/OFFSET(I2717,0,-4),""))</f>
        <v/>
      </c>
      <c r="L2717" t="str">
        <f t="shared" ca="1" si="507"/>
        <v>cu</v>
      </c>
      <c r="M2717" t="s">
        <v>81</v>
      </c>
      <c r="N2717" t="s">
        <v>147</v>
      </c>
      <c r="O2717">
        <v>8150</v>
      </c>
      <c r="P2717" t="str">
        <f t="shared" si="499"/>
        <v/>
      </c>
      <c r="Q2717" t="str">
        <f t="shared" ca="1" si="505"/>
        <v>cu</v>
      </c>
      <c r="R2717" t="s">
        <v>81</v>
      </c>
      <c r="S2717" t="s">
        <v>147</v>
      </c>
      <c r="T2717">
        <v>4075</v>
      </c>
      <c r="U2717" t="str">
        <f t="shared" ca="1" si="510"/>
        <v>cu</v>
      </c>
      <c r="V2717" t="str">
        <f t="shared" si="500"/>
        <v>GO</v>
      </c>
      <c r="W2717">
        <f t="shared" si="501"/>
        <v>8150</v>
      </c>
      <c r="X2717" t="str">
        <f t="shared" ca="1" si="502"/>
        <v>cu</v>
      </c>
      <c r="Y2717" t="str">
        <f t="shared" si="503"/>
        <v>GO</v>
      </c>
      <c r="Z2717">
        <f t="shared" si="504"/>
        <v>4075</v>
      </c>
    </row>
    <row r="2718" spans="1:26">
      <c r="A2718" t="str">
        <f t="shared" si="508"/>
        <v>rt9</v>
      </c>
      <c r="B2718" t="str">
        <f t="shared" si="509"/>
        <v>루틴9</v>
      </c>
      <c r="C2718">
        <v>161</v>
      </c>
      <c r="D2718">
        <v>116</v>
      </c>
      <c r="E2718">
        <f t="shared" ca="1" si="506"/>
        <v>9964</v>
      </c>
      <c r="F2718">
        <f ca="1">(60+SUMIF(OFFSET(N2718,-$C2718+1,0,$C2718),"EN",OFFSET(O2718,-$C2718+1,0,$C2718)))*SummonTypeTable!$Q$2</f>
        <v>3560</v>
      </c>
      <c r="G2718" t="str">
        <f ca="1">IF(C2718=1,60*SummonTypeTable!$Q$2-OFFSET(F2718,0,-1),
IF(F2718&lt;&gt;OFFSET(F2718,-1,0),OFFSET(F2718,-1,0)-OFFSET(F2718,0,-1),""))</f>
        <v/>
      </c>
      <c r="H2718" t="str">
        <f ca="1">IF(C2718=1,60*SummonTypeTable!$Q$2/OFFSET(F2718,0,-1),
IF(F2718&lt;&gt;OFFSET(F2718,-1,0),OFFSET(F2718,-1,0)/OFFSET(F2718,0,-1),""))</f>
        <v/>
      </c>
      <c r="I2718">
        <f ca="1">(60+SUMIF(OFFSET(N2718,-$C2718+1,0,$C2718),"EN",OFFSET(O2718,-$C2718+1,0,$C2718))+SUMIF(OFFSET(S2718,-$C2718+1,0,$C2718),"EN",OFFSET(T2718,-$C2718+1,0,$C2718)))*SummonTypeTable!$Q$2</f>
        <v>3560</v>
      </c>
      <c r="J2718" t="str">
        <f ca="1">IF(C2718=1,60*SummonTypeTable!$Q$2-OFFSET(I2718,0,-4),
IF(I2718&lt;&gt;OFFSET(I2718,-1,0),OFFSET(I2718,-1,0)-OFFSET(I2718,0,-4),""))</f>
        <v/>
      </c>
      <c r="K2718" t="str">
        <f ca="1">IF(C2718=1,60*SummonTypeTable!$Q$2/OFFSET(I2718,0,-4),
IF(I2718&lt;&gt;OFFSET(I2718,-1,0),OFFSET(I2718,-1,0)/OFFSET(I2718,0,-4),""))</f>
        <v/>
      </c>
      <c r="L2718" t="str">
        <f t="shared" ca="1" si="507"/>
        <v>it</v>
      </c>
      <c r="M2718" t="s">
        <v>139</v>
      </c>
      <c r="N2718" t="s">
        <v>158</v>
      </c>
      <c r="O2718">
        <v>1</v>
      </c>
      <c r="P2718" t="str">
        <f t="shared" si="499"/>
        <v/>
      </c>
      <c r="Q2718" t="str">
        <f t="shared" ca="1" si="505"/>
        <v>cu</v>
      </c>
      <c r="R2718" t="s">
        <v>81</v>
      </c>
      <c r="S2718" t="s">
        <v>147</v>
      </c>
      <c r="T2718">
        <v>4100</v>
      </c>
      <c r="U2718" t="str">
        <f t="shared" ca="1" si="510"/>
        <v>it</v>
      </c>
      <c r="V2718" t="str">
        <f t="shared" si="500"/>
        <v>Cash_sEquipGacha</v>
      </c>
      <c r="W2718">
        <f t="shared" si="501"/>
        <v>1</v>
      </c>
      <c r="X2718" t="str">
        <f t="shared" ca="1" si="502"/>
        <v>cu</v>
      </c>
      <c r="Y2718" t="str">
        <f t="shared" si="503"/>
        <v>GO</v>
      </c>
      <c r="Z2718">
        <f t="shared" si="504"/>
        <v>4100</v>
      </c>
    </row>
    <row r="2719" spans="1:26">
      <c r="A2719" t="str">
        <f t="shared" si="508"/>
        <v>rt9</v>
      </c>
      <c r="B2719" t="str">
        <f t="shared" si="509"/>
        <v>루틴9</v>
      </c>
      <c r="C2719">
        <v>162</v>
      </c>
      <c r="D2719">
        <v>158</v>
      </c>
      <c r="E2719">
        <f t="shared" ca="1" si="506"/>
        <v>10122</v>
      </c>
      <c r="F2719">
        <f ca="1">(60+SUMIF(OFFSET(N2719,-$C2719+1,0,$C2719),"EN",OFFSET(O2719,-$C2719+1,0,$C2719)))*SummonTypeTable!$Q$2</f>
        <v>3560</v>
      </c>
      <c r="G2719" t="str">
        <f ca="1">IF(C2719=1,60*SummonTypeTable!$Q$2-OFFSET(F2719,0,-1),
IF(F2719&lt;&gt;OFFSET(F2719,-1,0),OFFSET(F2719,-1,0)-OFFSET(F2719,0,-1),""))</f>
        <v/>
      </c>
      <c r="H2719" t="str">
        <f ca="1">IF(C2719=1,60*SummonTypeTable!$Q$2/OFFSET(F2719,0,-1),
IF(F2719&lt;&gt;OFFSET(F2719,-1,0),OFFSET(F2719,-1,0)/OFFSET(F2719,0,-1),""))</f>
        <v/>
      </c>
      <c r="I2719">
        <f ca="1">(60+SUMIF(OFFSET(N2719,-$C2719+1,0,$C2719),"EN",OFFSET(O2719,-$C2719+1,0,$C2719))+SUMIF(OFFSET(S2719,-$C2719+1,0,$C2719),"EN",OFFSET(T2719,-$C2719+1,0,$C2719)))*SummonTypeTable!$Q$2</f>
        <v>3560</v>
      </c>
      <c r="J2719" t="str">
        <f ca="1">IF(C2719=1,60*SummonTypeTable!$Q$2-OFFSET(I2719,0,-4),
IF(I2719&lt;&gt;OFFSET(I2719,-1,0),OFFSET(I2719,-1,0)-OFFSET(I2719,0,-4),""))</f>
        <v/>
      </c>
      <c r="K2719" t="str">
        <f ca="1">IF(C2719=1,60*SummonTypeTable!$Q$2/OFFSET(I2719,0,-4),
IF(I2719&lt;&gt;OFFSET(I2719,-1,0),OFFSET(I2719,-1,0)/OFFSET(I2719,0,-4),""))</f>
        <v/>
      </c>
      <c r="L2719" t="str">
        <f t="shared" ca="1" si="507"/>
        <v>cu</v>
      </c>
      <c r="M2719" t="s">
        <v>81</v>
      </c>
      <c r="N2719" t="s">
        <v>147</v>
      </c>
      <c r="O2719">
        <v>8250</v>
      </c>
      <c r="P2719" t="str">
        <f t="shared" si="499"/>
        <v/>
      </c>
      <c r="Q2719" t="str">
        <f t="shared" ca="1" si="505"/>
        <v>cu</v>
      </c>
      <c r="R2719" t="s">
        <v>81</v>
      </c>
      <c r="S2719" t="s">
        <v>147</v>
      </c>
      <c r="T2719">
        <v>4125</v>
      </c>
      <c r="U2719" t="str">
        <f t="shared" ca="1" si="510"/>
        <v>cu</v>
      </c>
      <c r="V2719" t="str">
        <f t="shared" si="500"/>
        <v>GO</v>
      </c>
      <c r="W2719">
        <f t="shared" si="501"/>
        <v>8250</v>
      </c>
      <c r="X2719" t="str">
        <f t="shared" ca="1" si="502"/>
        <v>cu</v>
      </c>
      <c r="Y2719" t="str">
        <f t="shared" si="503"/>
        <v>GO</v>
      </c>
      <c r="Z2719">
        <f t="shared" si="504"/>
        <v>4125</v>
      </c>
    </row>
    <row r="2720" spans="1:26">
      <c r="A2720" t="str">
        <f t="shared" si="508"/>
        <v>rt9</v>
      </c>
      <c r="B2720" t="str">
        <f t="shared" si="509"/>
        <v>루틴9</v>
      </c>
      <c r="C2720">
        <v>163</v>
      </c>
      <c r="D2720">
        <v>182</v>
      </c>
      <c r="E2720">
        <f t="shared" ca="1" si="506"/>
        <v>10304</v>
      </c>
      <c r="F2720">
        <f ca="1">(60+SUMIF(OFFSET(N2720,-$C2720+1,0,$C2720),"EN",OFFSET(O2720,-$C2720+1,0,$C2720)))*SummonTypeTable!$Q$2</f>
        <v>3770</v>
      </c>
      <c r="G2720">
        <f ca="1">IF(C2720=1,60*SummonTypeTable!$Q$2-OFFSET(F2720,0,-1),
IF(F2720&lt;&gt;OFFSET(F2720,-1,0),OFFSET(F2720,-1,0)-OFFSET(F2720,0,-1),""))</f>
        <v>-6744</v>
      </c>
      <c r="H2720">
        <f ca="1">IF(C2720=1,60*SummonTypeTable!$Q$2/OFFSET(F2720,0,-1),
IF(F2720&lt;&gt;OFFSET(F2720,-1,0),OFFSET(F2720,-1,0)/OFFSET(F2720,0,-1),""))</f>
        <v>0.34549689440993792</v>
      </c>
      <c r="I2720">
        <f ca="1">(60+SUMIF(OFFSET(N2720,-$C2720+1,0,$C2720),"EN",OFFSET(O2720,-$C2720+1,0,$C2720))+SUMIF(OFFSET(S2720,-$C2720+1,0,$C2720),"EN",OFFSET(T2720,-$C2720+1,0,$C2720)))*SummonTypeTable!$Q$2</f>
        <v>3770</v>
      </c>
      <c r="J2720">
        <f ca="1">IF(C2720=1,60*SummonTypeTable!$Q$2-OFFSET(I2720,0,-4),
IF(I2720&lt;&gt;OFFSET(I2720,-1,0),OFFSET(I2720,-1,0)-OFFSET(I2720,0,-4),""))</f>
        <v>-6744</v>
      </c>
      <c r="K2720">
        <f ca="1">IF(C2720=1,60*SummonTypeTable!$Q$2/OFFSET(I2720,0,-4),
IF(I2720&lt;&gt;OFFSET(I2720,-1,0),OFFSET(I2720,-1,0)/OFFSET(I2720,0,-4),""))</f>
        <v>0.34549689440993792</v>
      </c>
      <c r="L2720" t="str">
        <f t="shared" ca="1" si="507"/>
        <v>cu</v>
      </c>
      <c r="M2720" t="s">
        <v>81</v>
      </c>
      <c r="N2720" t="s">
        <v>146</v>
      </c>
      <c r="O2720">
        <v>315</v>
      </c>
      <c r="P2720" t="str">
        <f t="shared" si="499"/>
        <v>에너지너무많음</v>
      </c>
      <c r="Q2720" t="str">
        <f t="shared" ca="1" si="505"/>
        <v>cu</v>
      </c>
      <c r="R2720" t="s">
        <v>81</v>
      </c>
      <c r="S2720" t="s">
        <v>147</v>
      </c>
      <c r="T2720">
        <v>4150</v>
      </c>
      <c r="U2720" t="str">
        <f t="shared" ca="1" si="510"/>
        <v>cu</v>
      </c>
      <c r="V2720" t="str">
        <f t="shared" si="500"/>
        <v>EN</v>
      </c>
      <c r="W2720">
        <f t="shared" si="501"/>
        <v>315</v>
      </c>
      <c r="X2720" t="str">
        <f t="shared" ca="1" si="502"/>
        <v>cu</v>
      </c>
      <c r="Y2720" t="str">
        <f t="shared" si="503"/>
        <v>GO</v>
      </c>
      <c r="Z2720">
        <f t="shared" si="504"/>
        <v>4150</v>
      </c>
    </row>
    <row r="2721" spans="1:26">
      <c r="A2721" t="str">
        <f t="shared" si="508"/>
        <v>rt9</v>
      </c>
      <c r="B2721" t="str">
        <f t="shared" si="509"/>
        <v>루틴9</v>
      </c>
      <c r="C2721">
        <v>164</v>
      </c>
      <c r="D2721">
        <v>95</v>
      </c>
      <c r="E2721">
        <f t="shared" ca="1" si="506"/>
        <v>10399</v>
      </c>
      <c r="F2721">
        <f ca="1">(60+SUMIF(OFFSET(N2721,-$C2721+1,0,$C2721),"EN",OFFSET(O2721,-$C2721+1,0,$C2721)))*SummonTypeTable!$Q$2</f>
        <v>3770</v>
      </c>
      <c r="G2721" t="str">
        <f ca="1">IF(C2721=1,60*SummonTypeTable!$Q$2-OFFSET(F2721,0,-1),
IF(F2721&lt;&gt;OFFSET(F2721,-1,0),OFFSET(F2721,-1,0)-OFFSET(F2721,0,-1),""))</f>
        <v/>
      </c>
      <c r="H2721" t="str">
        <f ca="1">IF(C2721=1,60*SummonTypeTable!$Q$2/OFFSET(F2721,0,-1),
IF(F2721&lt;&gt;OFFSET(F2721,-1,0),OFFSET(F2721,-1,0)/OFFSET(F2721,0,-1),""))</f>
        <v/>
      </c>
      <c r="I2721">
        <f ca="1">(60+SUMIF(OFFSET(N2721,-$C2721+1,0,$C2721),"EN",OFFSET(O2721,-$C2721+1,0,$C2721))+SUMIF(OFFSET(S2721,-$C2721+1,0,$C2721),"EN",OFFSET(T2721,-$C2721+1,0,$C2721)))*SummonTypeTable!$Q$2</f>
        <v>3770</v>
      </c>
      <c r="J2721" t="str">
        <f ca="1">IF(C2721=1,60*SummonTypeTable!$Q$2-OFFSET(I2721,0,-4),
IF(I2721&lt;&gt;OFFSET(I2721,-1,0),OFFSET(I2721,-1,0)-OFFSET(I2721,0,-4),""))</f>
        <v/>
      </c>
      <c r="K2721" t="str">
        <f ca="1">IF(C2721=1,60*SummonTypeTable!$Q$2/OFFSET(I2721,0,-4),
IF(I2721&lt;&gt;OFFSET(I2721,-1,0),OFFSET(I2721,-1,0)/OFFSET(I2721,0,-4),""))</f>
        <v/>
      </c>
      <c r="L2721" t="str">
        <f t="shared" ca="1" si="507"/>
        <v>cu</v>
      </c>
      <c r="M2721" t="s">
        <v>81</v>
      </c>
      <c r="N2721" t="s">
        <v>147</v>
      </c>
      <c r="O2721">
        <v>8350</v>
      </c>
      <c r="P2721" t="str">
        <f t="shared" ref="P2721:P2784" si="511">IF(M2721="장비1상자",
  IF(OR(N2721&gt;3,O2721&gt;5),"장비이상",""),
IF(N2721="GO",
  IF(O2721&lt;100,"골드이상",""),
IF(N2721="EN",
  IF(O2721&gt;29,"에너지너무많음",
  IF(O2721&gt;9,"에너지다소많음","")),"")))</f>
        <v/>
      </c>
      <c r="Q2721" t="str">
        <f t="shared" ca="1" si="505"/>
        <v>cu</v>
      </c>
      <c r="R2721" t="s">
        <v>81</v>
      </c>
      <c r="S2721" t="s">
        <v>147</v>
      </c>
      <c r="T2721">
        <v>4175</v>
      </c>
      <c r="U2721" t="str">
        <f t="shared" ca="1" si="510"/>
        <v>cu</v>
      </c>
      <c r="V2721" t="str">
        <f t="shared" ref="V2721:V2784" si="512">IF(LEN(N2721)=0,"",N2721)</f>
        <v>GO</v>
      </c>
      <c r="W2721">
        <f t="shared" ref="W2721:W2784" si="513">IF(LEN(O2721)=0,"",O2721)</f>
        <v>8350</v>
      </c>
      <c r="X2721" t="str">
        <f t="shared" ref="X2721:X2784" ca="1" si="514">IF(LEN(Q2721)=0,"",Q2721)</f>
        <v>cu</v>
      </c>
      <c r="Y2721" t="str">
        <f t="shared" ref="Y2721:Y2784" si="515">IF(LEN(S2721)=0,"",S2721)</f>
        <v>GO</v>
      </c>
      <c r="Z2721">
        <f t="shared" ref="Z2721:Z2784" si="516">IF(LEN(T2721)=0,"",T2721)</f>
        <v>4175</v>
      </c>
    </row>
    <row r="2722" spans="1:26">
      <c r="A2722" t="str">
        <f t="shared" si="508"/>
        <v>rt9</v>
      </c>
      <c r="B2722" t="str">
        <f t="shared" si="509"/>
        <v>루틴9</v>
      </c>
      <c r="C2722">
        <v>165</v>
      </c>
      <c r="D2722">
        <v>195</v>
      </c>
      <c r="E2722">
        <f t="shared" ca="1" si="506"/>
        <v>10594</v>
      </c>
      <c r="F2722">
        <f ca="1">(60+SUMIF(OFFSET(N2722,-$C2722+1,0,$C2722),"EN",OFFSET(O2722,-$C2722+1,0,$C2722)))*SummonTypeTable!$Q$2</f>
        <v>3770</v>
      </c>
      <c r="G2722" t="str">
        <f ca="1">IF(C2722=1,60*SummonTypeTable!$Q$2-OFFSET(F2722,0,-1),
IF(F2722&lt;&gt;OFFSET(F2722,-1,0),OFFSET(F2722,-1,0)-OFFSET(F2722,0,-1),""))</f>
        <v/>
      </c>
      <c r="H2722" t="str">
        <f ca="1">IF(C2722=1,60*SummonTypeTable!$Q$2/OFFSET(F2722,0,-1),
IF(F2722&lt;&gt;OFFSET(F2722,-1,0),OFFSET(F2722,-1,0)/OFFSET(F2722,0,-1),""))</f>
        <v/>
      </c>
      <c r="I2722">
        <f ca="1">(60+SUMIF(OFFSET(N2722,-$C2722+1,0,$C2722),"EN",OFFSET(O2722,-$C2722+1,0,$C2722))+SUMIF(OFFSET(S2722,-$C2722+1,0,$C2722),"EN",OFFSET(T2722,-$C2722+1,0,$C2722)))*SummonTypeTable!$Q$2</f>
        <v>3770</v>
      </c>
      <c r="J2722" t="str">
        <f ca="1">IF(C2722=1,60*SummonTypeTable!$Q$2-OFFSET(I2722,0,-4),
IF(I2722&lt;&gt;OFFSET(I2722,-1,0),OFFSET(I2722,-1,0)-OFFSET(I2722,0,-4),""))</f>
        <v/>
      </c>
      <c r="K2722" t="str">
        <f ca="1">IF(C2722=1,60*SummonTypeTable!$Q$2/OFFSET(I2722,0,-4),
IF(I2722&lt;&gt;OFFSET(I2722,-1,0),OFFSET(I2722,-1,0)/OFFSET(I2722,0,-4),""))</f>
        <v/>
      </c>
      <c r="L2722" t="str">
        <f t="shared" ca="1" si="507"/>
        <v>it</v>
      </c>
      <c r="M2722" t="s">
        <v>139</v>
      </c>
      <c r="N2722" t="s">
        <v>140</v>
      </c>
      <c r="O2722">
        <v>5</v>
      </c>
      <c r="P2722" t="str">
        <f t="shared" si="511"/>
        <v/>
      </c>
      <c r="Q2722" t="str">
        <f t="shared" ca="1" si="505"/>
        <v>cu</v>
      </c>
      <c r="R2722" t="s">
        <v>81</v>
      </c>
      <c r="S2722" t="s">
        <v>147</v>
      </c>
      <c r="T2722">
        <v>4200</v>
      </c>
      <c r="U2722" t="str">
        <f t="shared" ca="1" si="510"/>
        <v>it</v>
      </c>
      <c r="V2722" t="str">
        <f t="shared" si="512"/>
        <v>Cash_sCharacterGacha</v>
      </c>
      <c r="W2722">
        <f t="shared" si="513"/>
        <v>5</v>
      </c>
      <c r="X2722" t="str">
        <f t="shared" ca="1" si="514"/>
        <v>cu</v>
      </c>
      <c r="Y2722" t="str">
        <f t="shared" si="515"/>
        <v>GO</v>
      </c>
      <c r="Z2722">
        <f t="shared" si="516"/>
        <v>4200</v>
      </c>
    </row>
    <row r="2723" spans="1:26">
      <c r="A2723" t="str">
        <f t="shared" si="508"/>
        <v>rt9</v>
      </c>
      <c r="B2723" t="str">
        <f t="shared" si="509"/>
        <v>루틴9</v>
      </c>
      <c r="C2723">
        <v>166</v>
      </c>
      <c r="D2723">
        <v>294</v>
      </c>
      <c r="E2723">
        <f t="shared" ca="1" si="506"/>
        <v>10888</v>
      </c>
      <c r="F2723">
        <f ca="1">(60+SUMIF(OFFSET(N2723,-$C2723+1,0,$C2723),"EN",OFFSET(O2723,-$C2723+1,0,$C2723)))*SummonTypeTable!$Q$2</f>
        <v>3996.6666666666665</v>
      </c>
      <c r="G2723">
        <f ca="1">IF(C2723=1,60*SummonTypeTable!$Q$2-OFFSET(F2723,0,-1),
IF(F2723&lt;&gt;OFFSET(F2723,-1,0),OFFSET(F2723,-1,0)-OFFSET(F2723,0,-1),""))</f>
        <v>-7118</v>
      </c>
      <c r="H2723">
        <f ca="1">IF(C2723=1,60*SummonTypeTable!$Q$2/OFFSET(F2723,0,-1),
IF(F2723&lt;&gt;OFFSET(F2723,-1,0),OFFSET(F2723,-1,0)/OFFSET(F2723,0,-1),""))</f>
        <v>0.34625275532696548</v>
      </c>
      <c r="I2723">
        <f ca="1">(60+SUMIF(OFFSET(N2723,-$C2723+1,0,$C2723),"EN",OFFSET(O2723,-$C2723+1,0,$C2723))+SUMIF(OFFSET(S2723,-$C2723+1,0,$C2723),"EN",OFFSET(T2723,-$C2723+1,0,$C2723)))*SummonTypeTable!$Q$2</f>
        <v>3996.6666666666665</v>
      </c>
      <c r="J2723">
        <f ca="1">IF(C2723=1,60*SummonTypeTable!$Q$2-OFFSET(I2723,0,-4),
IF(I2723&lt;&gt;OFFSET(I2723,-1,0),OFFSET(I2723,-1,0)-OFFSET(I2723,0,-4),""))</f>
        <v>-7118</v>
      </c>
      <c r="K2723">
        <f ca="1">IF(C2723=1,60*SummonTypeTable!$Q$2/OFFSET(I2723,0,-4),
IF(I2723&lt;&gt;OFFSET(I2723,-1,0),OFFSET(I2723,-1,0)/OFFSET(I2723,0,-4),""))</f>
        <v>0.34625275532696548</v>
      </c>
      <c r="L2723" t="str">
        <f t="shared" ca="1" si="507"/>
        <v>cu</v>
      </c>
      <c r="M2723" t="s">
        <v>81</v>
      </c>
      <c r="N2723" t="s">
        <v>146</v>
      </c>
      <c r="O2723">
        <v>340</v>
      </c>
      <c r="P2723" t="str">
        <f t="shared" si="511"/>
        <v>에너지너무많음</v>
      </c>
      <c r="Q2723" t="str">
        <f t="shared" ca="1" si="505"/>
        <v>cu</v>
      </c>
      <c r="R2723" t="s">
        <v>81</v>
      </c>
      <c r="S2723" t="s">
        <v>147</v>
      </c>
      <c r="T2723">
        <v>4225</v>
      </c>
      <c r="U2723" t="str">
        <f t="shared" ca="1" si="510"/>
        <v>cu</v>
      </c>
      <c r="V2723" t="str">
        <f t="shared" si="512"/>
        <v>EN</v>
      </c>
      <c r="W2723">
        <f t="shared" si="513"/>
        <v>340</v>
      </c>
      <c r="X2723" t="str">
        <f t="shared" ca="1" si="514"/>
        <v>cu</v>
      </c>
      <c r="Y2723" t="str">
        <f t="shared" si="515"/>
        <v>GO</v>
      </c>
      <c r="Z2723">
        <f t="shared" si="516"/>
        <v>4225</v>
      </c>
    </row>
    <row r="2724" spans="1:26">
      <c r="A2724" t="str">
        <f t="shared" si="508"/>
        <v>rt9</v>
      </c>
      <c r="B2724" t="str">
        <f t="shared" si="509"/>
        <v>루틴9</v>
      </c>
      <c r="C2724">
        <v>167</v>
      </c>
      <c r="D2724">
        <v>54</v>
      </c>
      <c r="E2724">
        <f t="shared" ca="1" si="506"/>
        <v>10942</v>
      </c>
      <c r="F2724">
        <f ca="1">(60+SUMIF(OFFSET(N2724,-$C2724+1,0,$C2724),"EN",OFFSET(O2724,-$C2724+1,0,$C2724)))*SummonTypeTable!$Q$2</f>
        <v>3996.6666666666665</v>
      </c>
      <c r="G2724" t="str">
        <f ca="1">IF(C2724=1,60*SummonTypeTable!$Q$2-OFFSET(F2724,0,-1),
IF(F2724&lt;&gt;OFFSET(F2724,-1,0),OFFSET(F2724,-1,0)-OFFSET(F2724,0,-1),""))</f>
        <v/>
      </c>
      <c r="H2724" t="str">
        <f ca="1">IF(C2724=1,60*SummonTypeTable!$Q$2/OFFSET(F2724,0,-1),
IF(F2724&lt;&gt;OFFSET(F2724,-1,0),OFFSET(F2724,-1,0)/OFFSET(F2724,0,-1),""))</f>
        <v/>
      </c>
      <c r="I2724">
        <f ca="1">(60+SUMIF(OFFSET(N2724,-$C2724+1,0,$C2724),"EN",OFFSET(O2724,-$C2724+1,0,$C2724))+SUMIF(OFFSET(S2724,-$C2724+1,0,$C2724),"EN",OFFSET(T2724,-$C2724+1,0,$C2724)))*SummonTypeTable!$Q$2</f>
        <v>3996.6666666666665</v>
      </c>
      <c r="J2724" t="str">
        <f ca="1">IF(C2724=1,60*SummonTypeTable!$Q$2-OFFSET(I2724,0,-4),
IF(I2724&lt;&gt;OFFSET(I2724,-1,0),OFFSET(I2724,-1,0)-OFFSET(I2724,0,-4),""))</f>
        <v/>
      </c>
      <c r="K2724" t="str">
        <f ca="1">IF(C2724=1,60*SummonTypeTable!$Q$2/OFFSET(I2724,0,-4),
IF(I2724&lt;&gt;OFFSET(I2724,-1,0),OFFSET(I2724,-1,0)/OFFSET(I2724,0,-4),""))</f>
        <v/>
      </c>
      <c r="L2724" t="str">
        <f t="shared" ca="1" si="507"/>
        <v>cu</v>
      </c>
      <c r="M2724" t="s">
        <v>81</v>
      </c>
      <c r="N2724" t="s">
        <v>147</v>
      </c>
      <c r="O2724">
        <v>8500</v>
      </c>
      <c r="P2724" t="str">
        <f t="shared" si="511"/>
        <v/>
      </c>
      <c r="Q2724" t="str">
        <f t="shared" ca="1" si="505"/>
        <v>cu</v>
      </c>
      <c r="R2724" t="s">
        <v>81</v>
      </c>
      <c r="S2724" t="s">
        <v>147</v>
      </c>
      <c r="T2724">
        <v>4250</v>
      </c>
      <c r="U2724" t="str">
        <f t="shared" ca="1" si="510"/>
        <v>cu</v>
      </c>
      <c r="V2724" t="str">
        <f t="shared" si="512"/>
        <v>GO</v>
      </c>
      <c r="W2724">
        <f t="shared" si="513"/>
        <v>8500</v>
      </c>
      <c r="X2724" t="str">
        <f t="shared" ca="1" si="514"/>
        <v>cu</v>
      </c>
      <c r="Y2724" t="str">
        <f t="shared" si="515"/>
        <v>GO</v>
      </c>
      <c r="Z2724">
        <f t="shared" si="516"/>
        <v>4250</v>
      </c>
    </row>
    <row r="2725" spans="1:26">
      <c r="A2725" t="str">
        <f t="shared" si="508"/>
        <v>rt9</v>
      </c>
      <c r="B2725" t="str">
        <f t="shared" si="509"/>
        <v>루틴9</v>
      </c>
      <c r="C2725">
        <v>168</v>
      </c>
      <c r="D2725">
        <v>125</v>
      </c>
      <c r="E2725">
        <f t="shared" ca="1" si="506"/>
        <v>11067</v>
      </c>
      <c r="F2725">
        <f ca="1">(60+SUMIF(OFFSET(N2725,-$C2725+1,0,$C2725),"EN",OFFSET(O2725,-$C2725+1,0,$C2725)))*SummonTypeTable!$Q$2</f>
        <v>3996.6666666666665</v>
      </c>
      <c r="G2725" t="str">
        <f ca="1">IF(C2725=1,60*SummonTypeTable!$Q$2-OFFSET(F2725,0,-1),
IF(F2725&lt;&gt;OFFSET(F2725,-1,0),OFFSET(F2725,-1,0)-OFFSET(F2725,0,-1),""))</f>
        <v/>
      </c>
      <c r="H2725" t="str">
        <f ca="1">IF(C2725=1,60*SummonTypeTable!$Q$2/OFFSET(F2725,0,-1),
IF(F2725&lt;&gt;OFFSET(F2725,-1,0),OFFSET(F2725,-1,0)/OFFSET(F2725,0,-1),""))</f>
        <v/>
      </c>
      <c r="I2725">
        <f ca="1">(60+SUMIF(OFFSET(N2725,-$C2725+1,0,$C2725),"EN",OFFSET(O2725,-$C2725+1,0,$C2725))+SUMIF(OFFSET(S2725,-$C2725+1,0,$C2725),"EN",OFFSET(T2725,-$C2725+1,0,$C2725)))*SummonTypeTable!$Q$2</f>
        <v>3996.6666666666665</v>
      </c>
      <c r="J2725" t="str">
        <f ca="1">IF(C2725=1,60*SummonTypeTable!$Q$2-OFFSET(I2725,0,-4),
IF(I2725&lt;&gt;OFFSET(I2725,-1,0),OFFSET(I2725,-1,0)-OFFSET(I2725,0,-4),""))</f>
        <v/>
      </c>
      <c r="K2725" t="str">
        <f ca="1">IF(C2725=1,60*SummonTypeTable!$Q$2/OFFSET(I2725,0,-4),
IF(I2725&lt;&gt;OFFSET(I2725,-1,0),OFFSET(I2725,-1,0)/OFFSET(I2725,0,-4),""))</f>
        <v/>
      </c>
      <c r="L2725" t="str">
        <f t="shared" ca="1" si="507"/>
        <v>it</v>
      </c>
      <c r="M2725" t="s">
        <v>139</v>
      </c>
      <c r="N2725" t="s">
        <v>138</v>
      </c>
      <c r="O2725">
        <v>10</v>
      </c>
      <c r="P2725" t="str">
        <f t="shared" si="511"/>
        <v/>
      </c>
      <c r="Q2725" t="str">
        <f t="shared" ca="1" si="505"/>
        <v>cu</v>
      </c>
      <c r="R2725" t="s">
        <v>81</v>
      </c>
      <c r="S2725" t="s">
        <v>147</v>
      </c>
      <c r="T2725">
        <v>4275</v>
      </c>
      <c r="U2725" t="str">
        <f t="shared" ca="1" si="510"/>
        <v>it</v>
      </c>
      <c r="V2725" t="str">
        <f t="shared" si="512"/>
        <v>Cash_sSpellGacha</v>
      </c>
      <c r="W2725">
        <f t="shared" si="513"/>
        <v>10</v>
      </c>
      <c r="X2725" t="str">
        <f t="shared" ca="1" si="514"/>
        <v>cu</v>
      </c>
      <c r="Y2725" t="str">
        <f t="shared" si="515"/>
        <v>GO</v>
      </c>
      <c r="Z2725">
        <f t="shared" si="516"/>
        <v>4275</v>
      </c>
    </row>
    <row r="2726" spans="1:26">
      <c r="A2726" t="str">
        <f t="shared" si="508"/>
        <v>rt9</v>
      </c>
      <c r="B2726" t="str">
        <f t="shared" si="509"/>
        <v>루틴9</v>
      </c>
      <c r="C2726">
        <v>169</v>
      </c>
      <c r="D2726">
        <v>157</v>
      </c>
      <c r="E2726">
        <f t="shared" ca="1" si="506"/>
        <v>11224</v>
      </c>
      <c r="F2726">
        <f ca="1">(60+SUMIF(OFFSET(N2726,-$C2726+1,0,$C2726),"EN",OFFSET(O2726,-$C2726+1,0,$C2726)))*SummonTypeTable!$Q$2</f>
        <v>3996.6666666666665</v>
      </c>
      <c r="G2726" t="str">
        <f ca="1">IF(C2726=1,60*SummonTypeTable!$Q$2-OFFSET(F2726,0,-1),
IF(F2726&lt;&gt;OFFSET(F2726,-1,0),OFFSET(F2726,-1,0)-OFFSET(F2726,0,-1),""))</f>
        <v/>
      </c>
      <c r="H2726" t="str">
        <f ca="1">IF(C2726=1,60*SummonTypeTable!$Q$2/OFFSET(F2726,0,-1),
IF(F2726&lt;&gt;OFFSET(F2726,-1,0),OFFSET(F2726,-1,0)/OFFSET(F2726,0,-1),""))</f>
        <v/>
      </c>
      <c r="I2726">
        <f ca="1">(60+SUMIF(OFFSET(N2726,-$C2726+1,0,$C2726),"EN",OFFSET(O2726,-$C2726+1,0,$C2726))+SUMIF(OFFSET(S2726,-$C2726+1,0,$C2726),"EN",OFFSET(T2726,-$C2726+1,0,$C2726)))*SummonTypeTable!$Q$2</f>
        <v>3996.6666666666665</v>
      </c>
      <c r="J2726" t="str">
        <f ca="1">IF(C2726=1,60*SummonTypeTable!$Q$2-OFFSET(I2726,0,-4),
IF(I2726&lt;&gt;OFFSET(I2726,-1,0),OFFSET(I2726,-1,0)-OFFSET(I2726,0,-4),""))</f>
        <v/>
      </c>
      <c r="K2726" t="str">
        <f ca="1">IF(C2726=1,60*SummonTypeTable!$Q$2/OFFSET(I2726,0,-4),
IF(I2726&lt;&gt;OFFSET(I2726,-1,0),OFFSET(I2726,-1,0)/OFFSET(I2726,0,-4),""))</f>
        <v/>
      </c>
      <c r="L2726" t="str">
        <f t="shared" ca="1" si="507"/>
        <v>cu</v>
      </c>
      <c r="M2726" t="s">
        <v>81</v>
      </c>
      <c r="N2726" t="s">
        <v>147</v>
      </c>
      <c r="O2726">
        <v>8600</v>
      </c>
      <c r="P2726" t="str">
        <f t="shared" si="511"/>
        <v/>
      </c>
      <c r="Q2726" t="str">
        <f t="shared" ca="1" si="505"/>
        <v>cu</v>
      </c>
      <c r="R2726" t="s">
        <v>81</v>
      </c>
      <c r="S2726" t="s">
        <v>147</v>
      </c>
      <c r="T2726">
        <v>4300</v>
      </c>
      <c r="U2726" t="str">
        <f t="shared" ca="1" si="510"/>
        <v>cu</v>
      </c>
      <c r="V2726" t="str">
        <f t="shared" si="512"/>
        <v>GO</v>
      </c>
      <c r="W2726">
        <f t="shared" si="513"/>
        <v>8600</v>
      </c>
      <c r="X2726" t="str">
        <f t="shared" ca="1" si="514"/>
        <v>cu</v>
      </c>
      <c r="Y2726" t="str">
        <f t="shared" si="515"/>
        <v>GO</v>
      </c>
      <c r="Z2726">
        <f t="shared" si="516"/>
        <v>4300</v>
      </c>
    </row>
    <row r="2727" spans="1:26">
      <c r="A2727" t="str">
        <f t="shared" si="508"/>
        <v>rt9</v>
      </c>
      <c r="B2727" t="str">
        <f t="shared" si="509"/>
        <v>루틴9</v>
      </c>
      <c r="C2727">
        <v>170</v>
      </c>
      <c r="D2727">
        <v>268</v>
      </c>
      <c r="E2727">
        <f t="shared" ca="1" si="506"/>
        <v>11492</v>
      </c>
      <c r="F2727">
        <f ca="1">(60+SUMIF(OFFSET(N2727,-$C2727+1,0,$C2727),"EN",OFFSET(O2727,-$C2727+1,0,$C2727)))*SummonTypeTable!$Q$2</f>
        <v>4240</v>
      </c>
      <c r="G2727">
        <f ca="1">IF(C2727=1,60*SummonTypeTable!$Q$2-OFFSET(F2727,0,-1),
IF(F2727&lt;&gt;OFFSET(F2727,-1,0),OFFSET(F2727,-1,0)-OFFSET(F2727,0,-1),""))</f>
        <v>-7495.3333333333339</v>
      </c>
      <c r="H2727">
        <f ca="1">IF(C2727=1,60*SummonTypeTable!$Q$2/OFFSET(F2727,0,-1),
IF(F2727&lt;&gt;OFFSET(F2727,-1,0),OFFSET(F2727,-1,0)/OFFSET(F2727,0,-1),""))</f>
        <v>0.34777816452024596</v>
      </c>
      <c r="I2727">
        <f ca="1">(60+SUMIF(OFFSET(N2727,-$C2727+1,0,$C2727),"EN",OFFSET(O2727,-$C2727+1,0,$C2727))+SUMIF(OFFSET(S2727,-$C2727+1,0,$C2727),"EN",OFFSET(T2727,-$C2727+1,0,$C2727)))*SummonTypeTable!$Q$2</f>
        <v>4240</v>
      </c>
      <c r="J2727">
        <f ca="1">IF(C2727=1,60*SummonTypeTable!$Q$2-OFFSET(I2727,0,-4),
IF(I2727&lt;&gt;OFFSET(I2727,-1,0),OFFSET(I2727,-1,0)-OFFSET(I2727,0,-4),""))</f>
        <v>-7495.3333333333339</v>
      </c>
      <c r="K2727">
        <f ca="1">IF(C2727=1,60*SummonTypeTable!$Q$2/OFFSET(I2727,0,-4),
IF(I2727&lt;&gt;OFFSET(I2727,-1,0),OFFSET(I2727,-1,0)/OFFSET(I2727,0,-4),""))</f>
        <v>0.34777816452024596</v>
      </c>
      <c r="L2727" t="str">
        <f t="shared" ca="1" si="507"/>
        <v>cu</v>
      </c>
      <c r="M2727" t="s">
        <v>81</v>
      </c>
      <c r="N2727" t="s">
        <v>146</v>
      </c>
      <c r="O2727">
        <v>365</v>
      </c>
      <c r="P2727" t="str">
        <f t="shared" si="511"/>
        <v>에너지너무많음</v>
      </c>
      <c r="Q2727" t="str">
        <f t="shared" ca="1" si="505"/>
        <v>cu</v>
      </c>
      <c r="R2727" t="s">
        <v>81</v>
      </c>
      <c r="S2727" t="s">
        <v>147</v>
      </c>
      <c r="T2727">
        <v>4325</v>
      </c>
      <c r="U2727" t="str">
        <f t="shared" ca="1" si="510"/>
        <v>cu</v>
      </c>
      <c r="V2727" t="str">
        <f t="shared" si="512"/>
        <v>EN</v>
      </c>
      <c r="W2727">
        <f t="shared" si="513"/>
        <v>365</v>
      </c>
      <c r="X2727" t="str">
        <f t="shared" ca="1" si="514"/>
        <v>cu</v>
      </c>
      <c r="Y2727" t="str">
        <f t="shared" si="515"/>
        <v>GO</v>
      </c>
      <c r="Z2727">
        <f t="shared" si="516"/>
        <v>4325</v>
      </c>
    </row>
    <row r="2728" spans="1:26">
      <c r="A2728" t="str">
        <f t="shared" si="508"/>
        <v>rt9</v>
      </c>
      <c r="B2728" t="str">
        <f t="shared" si="509"/>
        <v>루틴9</v>
      </c>
      <c r="C2728">
        <v>171</v>
      </c>
      <c r="D2728">
        <v>72</v>
      </c>
      <c r="E2728">
        <f t="shared" ca="1" si="506"/>
        <v>11564</v>
      </c>
      <c r="F2728">
        <f ca="1">(60+SUMIF(OFFSET(N2728,-$C2728+1,0,$C2728),"EN",OFFSET(O2728,-$C2728+1,0,$C2728)))*SummonTypeTable!$Q$2</f>
        <v>4240</v>
      </c>
      <c r="G2728" t="str">
        <f ca="1">IF(C2728=1,60*SummonTypeTable!$Q$2-OFFSET(F2728,0,-1),
IF(F2728&lt;&gt;OFFSET(F2728,-1,0),OFFSET(F2728,-1,0)-OFFSET(F2728,0,-1),""))</f>
        <v/>
      </c>
      <c r="H2728" t="str">
        <f ca="1">IF(C2728=1,60*SummonTypeTable!$Q$2/OFFSET(F2728,0,-1),
IF(F2728&lt;&gt;OFFSET(F2728,-1,0),OFFSET(F2728,-1,0)/OFFSET(F2728,0,-1),""))</f>
        <v/>
      </c>
      <c r="I2728">
        <f ca="1">(60+SUMIF(OFFSET(N2728,-$C2728+1,0,$C2728),"EN",OFFSET(O2728,-$C2728+1,0,$C2728))+SUMIF(OFFSET(S2728,-$C2728+1,0,$C2728),"EN",OFFSET(T2728,-$C2728+1,0,$C2728)))*SummonTypeTable!$Q$2</f>
        <v>4240</v>
      </c>
      <c r="J2728" t="str">
        <f ca="1">IF(C2728=1,60*SummonTypeTable!$Q$2-OFFSET(I2728,0,-4),
IF(I2728&lt;&gt;OFFSET(I2728,-1,0),OFFSET(I2728,-1,0)-OFFSET(I2728,0,-4),""))</f>
        <v/>
      </c>
      <c r="K2728" t="str">
        <f ca="1">IF(C2728=1,60*SummonTypeTable!$Q$2/OFFSET(I2728,0,-4),
IF(I2728&lt;&gt;OFFSET(I2728,-1,0),OFFSET(I2728,-1,0)/OFFSET(I2728,0,-4),""))</f>
        <v/>
      </c>
      <c r="L2728" t="str">
        <f t="shared" ca="1" si="507"/>
        <v>cu</v>
      </c>
      <c r="M2728" t="s">
        <v>81</v>
      </c>
      <c r="N2728" t="s">
        <v>147</v>
      </c>
      <c r="O2728">
        <v>8700</v>
      </c>
      <c r="P2728" t="str">
        <f t="shared" si="511"/>
        <v/>
      </c>
      <c r="Q2728" t="str">
        <f t="shared" ca="1" si="505"/>
        <v>cu</v>
      </c>
      <c r="R2728" t="s">
        <v>81</v>
      </c>
      <c r="S2728" t="s">
        <v>147</v>
      </c>
      <c r="T2728">
        <v>4350</v>
      </c>
      <c r="U2728" t="str">
        <f t="shared" ca="1" si="510"/>
        <v>cu</v>
      </c>
      <c r="V2728" t="str">
        <f t="shared" si="512"/>
        <v>GO</v>
      </c>
      <c r="W2728">
        <f t="shared" si="513"/>
        <v>8700</v>
      </c>
      <c r="X2728" t="str">
        <f t="shared" ca="1" si="514"/>
        <v>cu</v>
      </c>
      <c r="Y2728" t="str">
        <f t="shared" si="515"/>
        <v>GO</v>
      </c>
      <c r="Z2728">
        <f t="shared" si="516"/>
        <v>4350</v>
      </c>
    </row>
    <row r="2729" spans="1:26">
      <c r="A2729" t="str">
        <f t="shared" si="508"/>
        <v>rt9</v>
      </c>
      <c r="B2729" t="str">
        <f t="shared" si="509"/>
        <v>루틴9</v>
      </c>
      <c r="C2729">
        <v>172</v>
      </c>
      <c r="D2729">
        <v>144</v>
      </c>
      <c r="E2729">
        <f t="shared" ca="1" si="506"/>
        <v>11708</v>
      </c>
      <c r="F2729">
        <f ca="1">(60+SUMIF(OFFSET(N2729,-$C2729+1,0,$C2729),"EN",OFFSET(O2729,-$C2729+1,0,$C2729)))*SummonTypeTable!$Q$2</f>
        <v>4240</v>
      </c>
      <c r="G2729" t="str">
        <f ca="1">IF(C2729=1,60*SummonTypeTable!$Q$2-OFFSET(F2729,0,-1),
IF(F2729&lt;&gt;OFFSET(F2729,-1,0),OFFSET(F2729,-1,0)-OFFSET(F2729,0,-1),""))</f>
        <v/>
      </c>
      <c r="H2729" t="str">
        <f ca="1">IF(C2729=1,60*SummonTypeTable!$Q$2/OFFSET(F2729,0,-1),
IF(F2729&lt;&gt;OFFSET(F2729,-1,0),OFFSET(F2729,-1,0)/OFFSET(F2729,0,-1),""))</f>
        <v/>
      </c>
      <c r="I2729">
        <f ca="1">(60+SUMIF(OFFSET(N2729,-$C2729+1,0,$C2729),"EN",OFFSET(O2729,-$C2729+1,0,$C2729))+SUMIF(OFFSET(S2729,-$C2729+1,0,$C2729),"EN",OFFSET(T2729,-$C2729+1,0,$C2729)))*SummonTypeTable!$Q$2</f>
        <v>4240</v>
      </c>
      <c r="J2729" t="str">
        <f ca="1">IF(C2729=1,60*SummonTypeTable!$Q$2-OFFSET(I2729,0,-4),
IF(I2729&lt;&gt;OFFSET(I2729,-1,0),OFFSET(I2729,-1,0)-OFFSET(I2729,0,-4),""))</f>
        <v/>
      </c>
      <c r="K2729" t="str">
        <f ca="1">IF(C2729=1,60*SummonTypeTable!$Q$2/OFFSET(I2729,0,-4),
IF(I2729&lt;&gt;OFFSET(I2729,-1,0),OFFSET(I2729,-1,0)/OFFSET(I2729,0,-4),""))</f>
        <v/>
      </c>
      <c r="L2729" t="str">
        <f t="shared" ca="1" si="507"/>
        <v>it</v>
      </c>
      <c r="M2729" t="s">
        <v>139</v>
      </c>
      <c r="N2729" t="s">
        <v>158</v>
      </c>
      <c r="O2729">
        <v>2</v>
      </c>
      <c r="P2729" t="str">
        <f t="shared" si="511"/>
        <v/>
      </c>
      <c r="Q2729" t="str">
        <f t="shared" ca="1" si="505"/>
        <v>cu</v>
      </c>
      <c r="R2729" t="s">
        <v>81</v>
      </c>
      <c r="S2729" t="s">
        <v>147</v>
      </c>
      <c r="T2729">
        <v>4375</v>
      </c>
      <c r="U2729" t="str">
        <f t="shared" ca="1" si="510"/>
        <v>it</v>
      </c>
      <c r="V2729" t="str">
        <f t="shared" si="512"/>
        <v>Cash_sEquipGacha</v>
      </c>
      <c r="W2729">
        <f t="shared" si="513"/>
        <v>2</v>
      </c>
      <c r="X2729" t="str">
        <f t="shared" ca="1" si="514"/>
        <v>cu</v>
      </c>
      <c r="Y2729" t="str">
        <f t="shared" si="515"/>
        <v>GO</v>
      </c>
      <c r="Z2729">
        <f t="shared" si="516"/>
        <v>4375</v>
      </c>
    </row>
    <row r="2730" spans="1:26">
      <c r="A2730" t="str">
        <f t="shared" si="508"/>
        <v>rt9</v>
      </c>
      <c r="B2730" t="str">
        <f t="shared" si="509"/>
        <v>루틴9</v>
      </c>
      <c r="C2730">
        <v>173</v>
      </c>
      <c r="D2730">
        <v>412</v>
      </c>
      <c r="E2730">
        <f t="shared" ca="1" si="506"/>
        <v>12120</v>
      </c>
      <c r="F2730">
        <f ca="1">(60+SUMIF(OFFSET(N2730,-$C2730+1,0,$C2730),"EN",OFFSET(O2730,-$C2730+1,0,$C2730)))*SummonTypeTable!$Q$2</f>
        <v>4240</v>
      </c>
      <c r="G2730" t="str">
        <f ca="1">IF(C2730=1,60*SummonTypeTable!$Q$2-OFFSET(F2730,0,-1),
IF(F2730&lt;&gt;OFFSET(F2730,-1,0),OFFSET(F2730,-1,0)-OFFSET(F2730,0,-1),""))</f>
        <v/>
      </c>
      <c r="H2730" t="str">
        <f ca="1">IF(C2730=1,60*SummonTypeTable!$Q$2/OFFSET(F2730,0,-1),
IF(F2730&lt;&gt;OFFSET(F2730,-1,0),OFFSET(F2730,-1,0)/OFFSET(F2730,0,-1),""))</f>
        <v/>
      </c>
      <c r="I2730">
        <f ca="1">(60+SUMIF(OFFSET(N2730,-$C2730+1,0,$C2730),"EN",OFFSET(O2730,-$C2730+1,0,$C2730))+SUMIF(OFFSET(S2730,-$C2730+1,0,$C2730),"EN",OFFSET(T2730,-$C2730+1,0,$C2730)))*SummonTypeTable!$Q$2</f>
        <v>4240</v>
      </c>
      <c r="J2730" t="str">
        <f ca="1">IF(C2730=1,60*SummonTypeTable!$Q$2-OFFSET(I2730,0,-4),
IF(I2730&lt;&gt;OFFSET(I2730,-1,0),OFFSET(I2730,-1,0)-OFFSET(I2730,0,-4),""))</f>
        <v/>
      </c>
      <c r="K2730" t="str">
        <f ca="1">IF(C2730=1,60*SummonTypeTable!$Q$2/OFFSET(I2730,0,-4),
IF(I2730&lt;&gt;OFFSET(I2730,-1,0),OFFSET(I2730,-1,0)/OFFSET(I2730,0,-4),""))</f>
        <v/>
      </c>
      <c r="L2730" t="str">
        <f t="shared" ca="1" si="507"/>
        <v>cu</v>
      </c>
      <c r="M2730" t="s">
        <v>81</v>
      </c>
      <c r="N2730" t="s">
        <v>153</v>
      </c>
      <c r="O2730">
        <v>30</v>
      </c>
      <c r="P2730" t="str">
        <f t="shared" si="511"/>
        <v/>
      </c>
      <c r="Q2730" t="str">
        <f t="shared" ca="1" si="505"/>
        <v>cu</v>
      </c>
      <c r="R2730" t="s">
        <v>81</v>
      </c>
      <c r="S2730" t="s">
        <v>153</v>
      </c>
      <c r="T2730">
        <v>10</v>
      </c>
      <c r="U2730" t="str">
        <f t="shared" ca="1" si="510"/>
        <v>cu</v>
      </c>
      <c r="V2730" t="str">
        <f t="shared" si="512"/>
        <v>DI</v>
      </c>
      <c r="W2730">
        <f t="shared" si="513"/>
        <v>30</v>
      </c>
      <c r="X2730" t="str">
        <f t="shared" ca="1" si="514"/>
        <v>cu</v>
      </c>
      <c r="Y2730" t="str">
        <f t="shared" si="515"/>
        <v>DI</v>
      </c>
      <c r="Z2730">
        <f t="shared" si="516"/>
        <v>10</v>
      </c>
    </row>
    <row r="2731" spans="1:26">
      <c r="A2731" t="str">
        <f t="shared" si="508"/>
        <v>rt9</v>
      </c>
      <c r="B2731" t="str">
        <f t="shared" si="509"/>
        <v>루틴9</v>
      </c>
      <c r="C2731">
        <v>174</v>
      </c>
      <c r="D2731">
        <v>111</v>
      </c>
      <c r="E2731">
        <f t="shared" ca="1" si="506"/>
        <v>12231</v>
      </c>
      <c r="F2731">
        <f ca="1">(60+SUMIF(OFFSET(N2731,-$C2731+1,0,$C2731),"EN",OFFSET(O2731,-$C2731+1,0,$C2731)))*SummonTypeTable!$Q$2</f>
        <v>4240</v>
      </c>
      <c r="G2731" t="str">
        <f ca="1">IF(C2731=1,60*SummonTypeTable!$Q$2-OFFSET(F2731,0,-1),
IF(F2731&lt;&gt;OFFSET(F2731,-1,0),OFFSET(F2731,-1,0)-OFFSET(F2731,0,-1),""))</f>
        <v/>
      </c>
      <c r="H2731" t="str">
        <f ca="1">IF(C2731=1,60*SummonTypeTable!$Q$2/OFFSET(F2731,0,-1),
IF(F2731&lt;&gt;OFFSET(F2731,-1,0),OFFSET(F2731,-1,0)/OFFSET(F2731,0,-1),""))</f>
        <v/>
      </c>
      <c r="I2731">
        <f ca="1">(60+SUMIF(OFFSET(N2731,-$C2731+1,0,$C2731),"EN",OFFSET(O2731,-$C2731+1,0,$C2731))+SUMIF(OFFSET(S2731,-$C2731+1,0,$C2731),"EN",OFFSET(T2731,-$C2731+1,0,$C2731)))*SummonTypeTable!$Q$2</f>
        <v>4240</v>
      </c>
      <c r="J2731" t="str">
        <f ca="1">IF(C2731=1,60*SummonTypeTable!$Q$2-OFFSET(I2731,0,-4),
IF(I2731&lt;&gt;OFFSET(I2731,-1,0),OFFSET(I2731,-1,0)-OFFSET(I2731,0,-4),""))</f>
        <v/>
      </c>
      <c r="K2731" t="str">
        <f ca="1">IF(C2731=1,60*SummonTypeTable!$Q$2/OFFSET(I2731,0,-4),
IF(I2731&lt;&gt;OFFSET(I2731,-1,0),OFFSET(I2731,-1,0)/OFFSET(I2731,0,-4),""))</f>
        <v/>
      </c>
      <c r="L2731" t="str">
        <f t="shared" ca="1" si="507"/>
        <v>cu</v>
      </c>
      <c r="M2731" t="s">
        <v>81</v>
      </c>
      <c r="N2731" t="s">
        <v>147</v>
      </c>
      <c r="O2731">
        <v>8850</v>
      </c>
      <c r="P2731" t="str">
        <f t="shared" si="511"/>
        <v/>
      </c>
      <c r="Q2731" t="str">
        <f t="shared" ca="1" si="505"/>
        <v>cu</v>
      </c>
      <c r="R2731" t="s">
        <v>81</v>
      </c>
      <c r="S2731" t="s">
        <v>147</v>
      </c>
      <c r="T2731">
        <v>4425</v>
      </c>
      <c r="U2731" t="str">
        <f t="shared" ca="1" si="510"/>
        <v>cu</v>
      </c>
      <c r="V2731" t="str">
        <f t="shared" si="512"/>
        <v>GO</v>
      </c>
      <c r="W2731">
        <f t="shared" si="513"/>
        <v>8850</v>
      </c>
      <c r="X2731" t="str">
        <f t="shared" ca="1" si="514"/>
        <v>cu</v>
      </c>
      <c r="Y2731" t="str">
        <f t="shared" si="515"/>
        <v>GO</v>
      </c>
      <c r="Z2731">
        <f t="shared" si="516"/>
        <v>4425</v>
      </c>
    </row>
    <row r="2732" spans="1:26">
      <c r="A2732" t="str">
        <f t="shared" si="508"/>
        <v>rt9</v>
      </c>
      <c r="B2732" t="str">
        <f t="shared" si="509"/>
        <v>루틴9</v>
      </c>
      <c r="C2732">
        <v>175</v>
      </c>
      <c r="D2732">
        <v>145</v>
      </c>
      <c r="E2732">
        <f t="shared" ca="1" si="506"/>
        <v>12376</v>
      </c>
      <c r="F2732">
        <f ca="1">(60+SUMIF(OFFSET(N2732,-$C2732+1,0,$C2732),"EN",OFFSET(O2732,-$C2732+1,0,$C2732)))*SummonTypeTable!$Q$2</f>
        <v>4240</v>
      </c>
      <c r="G2732" t="str">
        <f ca="1">IF(C2732=1,60*SummonTypeTable!$Q$2-OFFSET(F2732,0,-1),
IF(F2732&lt;&gt;OFFSET(F2732,-1,0),OFFSET(F2732,-1,0)-OFFSET(F2732,0,-1),""))</f>
        <v/>
      </c>
      <c r="H2732" t="str">
        <f ca="1">IF(C2732=1,60*SummonTypeTable!$Q$2/OFFSET(F2732,0,-1),
IF(F2732&lt;&gt;OFFSET(F2732,-1,0),OFFSET(F2732,-1,0)/OFFSET(F2732,0,-1),""))</f>
        <v/>
      </c>
      <c r="I2732">
        <f ca="1">(60+SUMIF(OFFSET(N2732,-$C2732+1,0,$C2732),"EN",OFFSET(O2732,-$C2732+1,0,$C2732))+SUMIF(OFFSET(S2732,-$C2732+1,0,$C2732),"EN",OFFSET(T2732,-$C2732+1,0,$C2732)))*SummonTypeTable!$Q$2</f>
        <v>4240</v>
      </c>
      <c r="J2732" t="str">
        <f ca="1">IF(C2732=1,60*SummonTypeTable!$Q$2-OFFSET(I2732,0,-4),
IF(I2732&lt;&gt;OFFSET(I2732,-1,0),OFFSET(I2732,-1,0)-OFFSET(I2732,0,-4),""))</f>
        <v/>
      </c>
      <c r="K2732" t="str">
        <f ca="1">IF(C2732=1,60*SummonTypeTable!$Q$2/OFFSET(I2732,0,-4),
IF(I2732&lt;&gt;OFFSET(I2732,-1,0),OFFSET(I2732,-1,0)/OFFSET(I2732,0,-4),""))</f>
        <v/>
      </c>
      <c r="L2732" t="str">
        <f t="shared" ca="1" si="507"/>
        <v>it</v>
      </c>
      <c r="M2732" t="s">
        <v>139</v>
      </c>
      <c r="N2732" t="s">
        <v>138</v>
      </c>
      <c r="O2732">
        <v>10</v>
      </c>
      <c r="P2732" t="str">
        <f t="shared" si="511"/>
        <v/>
      </c>
      <c r="Q2732" t="str">
        <f t="shared" ca="1" si="505"/>
        <v>cu</v>
      </c>
      <c r="R2732" t="s">
        <v>81</v>
      </c>
      <c r="S2732" t="s">
        <v>147</v>
      </c>
      <c r="T2732">
        <v>4450</v>
      </c>
      <c r="U2732" t="str">
        <f t="shared" ca="1" si="510"/>
        <v>it</v>
      </c>
      <c r="V2732" t="str">
        <f t="shared" si="512"/>
        <v>Cash_sSpellGacha</v>
      </c>
      <c r="W2732">
        <f t="shared" si="513"/>
        <v>10</v>
      </c>
      <c r="X2732" t="str">
        <f t="shared" ca="1" si="514"/>
        <v>cu</v>
      </c>
      <c r="Y2732" t="str">
        <f t="shared" si="515"/>
        <v>GO</v>
      </c>
      <c r="Z2732">
        <f t="shared" si="516"/>
        <v>4450</v>
      </c>
    </row>
    <row r="2733" spans="1:26">
      <c r="A2733" t="str">
        <f t="shared" si="508"/>
        <v>rt9</v>
      </c>
      <c r="B2733" t="str">
        <f t="shared" si="509"/>
        <v>루틴9</v>
      </c>
      <c r="C2733">
        <v>176</v>
      </c>
      <c r="D2733">
        <v>396</v>
      </c>
      <c r="E2733">
        <f t="shared" ca="1" si="506"/>
        <v>12772</v>
      </c>
      <c r="F2733">
        <f ca="1">(60+SUMIF(OFFSET(N2733,-$C2733+1,0,$C2733),"EN",OFFSET(O2733,-$C2733+1,0,$C2733)))*SummonTypeTable!$Q$2</f>
        <v>4466.6666666666661</v>
      </c>
      <c r="G2733">
        <f ca="1">IF(C2733=1,60*SummonTypeTable!$Q$2-OFFSET(F2733,0,-1),
IF(F2733&lt;&gt;OFFSET(F2733,-1,0),OFFSET(F2733,-1,0)-OFFSET(F2733,0,-1),""))</f>
        <v>-8532</v>
      </c>
      <c r="H2733">
        <f ca="1">IF(C2733=1,60*SummonTypeTable!$Q$2/OFFSET(F2733,0,-1),
IF(F2733&lt;&gt;OFFSET(F2733,-1,0),OFFSET(F2733,-1,0)/OFFSET(F2733,0,-1),""))</f>
        <v>0.33197619793297839</v>
      </c>
      <c r="I2733">
        <f ca="1">(60+SUMIF(OFFSET(N2733,-$C2733+1,0,$C2733),"EN",OFFSET(O2733,-$C2733+1,0,$C2733))+SUMIF(OFFSET(S2733,-$C2733+1,0,$C2733),"EN",OFFSET(T2733,-$C2733+1,0,$C2733)))*SummonTypeTable!$Q$2</f>
        <v>4466.6666666666661</v>
      </c>
      <c r="J2733">
        <f ca="1">IF(C2733=1,60*SummonTypeTable!$Q$2-OFFSET(I2733,0,-4),
IF(I2733&lt;&gt;OFFSET(I2733,-1,0),OFFSET(I2733,-1,0)-OFFSET(I2733,0,-4),""))</f>
        <v>-8532</v>
      </c>
      <c r="K2733">
        <f ca="1">IF(C2733=1,60*SummonTypeTable!$Q$2/OFFSET(I2733,0,-4),
IF(I2733&lt;&gt;OFFSET(I2733,-1,0),OFFSET(I2733,-1,0)/OFFSET(I2733,0,-4),""))</f>
        <v>0.33197619793297839</v>
      </c>
      <c r="L2733" t="str">
        <f t="shared" ca="1" si="507"/>
        <v>cu</v>
      </c>
      <c r="M2733" t="s">
        <v>81</v>
      </c>
      <c r="N2733" t="s">
        <v>146</v>
      </c>
      <c r="O2733">
        <v>340</v>
      </c>
      <c r="P2733" t="str">
        <f t="shared" si="511"/>
        <v>에너지너무많음</v>
      </c>
      <c r="Q2733" t="str">
        <f t="shared" ca="1" si="505"/>
        <v>cu</v>
      </c>
      <c r="R2733" t="s">
        <v>81</v>
      </c>
      <c r="S2733" t="s">
        <v>147</v>
      </c>
      <c r="T2733">
        <v>4475</v>
      </c>
      <c r="U2733" t="str">
        <f t="shared" ca="1" si="510"/>
        <v>cu</v>
      </c>
      <c r="V2733" t="str">
        <f t="shared" si="512"/>
        <v>EN</v>
      </c>
      <c r="W2733">
        <f t="shared" si="513"/>
        <v>340</v>
      </c>
      <c r="X2733" t="str">
        <f t="shared" ca="1" si="514"/>
        <v>cu</v>
      </c>
      <c r="Y2733" t="str">
        <f t="shared" si="515"/>
        <v>GO</v>
      </c>
      <c r="Z2733">
        <f t="shared" si="516"/>
        <v>4475</v>
      </c>
    </row>
    <row r="2734" spans="1:26">
      <c r="A2734" t="str">
        <f t="shared" si="508"/>
        <v>rt9</v>
      </c>
      <c r="B2734" t="str">
        <f t="shared" si="509"/>
        <v>루틴9</v>
      </c>
      <c r="C2734">
        <v>177</v>
      </c>
      <c r="D2734">
        <v>132</v>
      </c>
      <c r="E2734">
        <f t="shared" ca="1" si="506"/>
        <v>12904</v>
      </c>
      <c r="F2734">
        <f ca="1">(60+SUMIF(OFFSET(N2734,-$C2734+1,0,$C2734),"EN",OFFSET(O2734,-$C2734+1,0,$C2734)))*SummonTypeTable!$Q$2</f>
        <v>4466.6666666666661</v>
      </c>
      <c r="G2734" t="str">
        <f ca="1">IF(C2734=1,60*SummonTypeTable!$Q$2-OFFSET(F2734,0,-1),
IF(F2734&lt;&gt;OFFSET(F2734,-1,0),OFFSET(F2734,-1,0)-OFFSET(F2734,0,-1),""))</f>
        <v/>
      </c>
      <c r="H2734" t="str">
        <f ca="1">IF(C2734=1,60*SummonTypeTable!$Q$2/OFFSET(F2734,0,-1),
IF(F2734&lt;&gt;OFFSET(F2734,-1,0),OFFSET(F2734,-1,0)/OFFSET(F2734,0,-1),""))</f>
        <v/>
      </c>
      <c r="I2734">
        <f ca="1">(60+SUMIF(OFFSET(N2734,-$C2734+1,0,$C2734),"EN",OFFSET(O2734,-$C2734+1,0,$C2734))+SUMIF(OFFSET(S2734,-$C2734+1,0,$C2734),"EN",OFFSET(T2734,-$C2734+1,0,$C2734)))*SummonTypeTable!$Q$2</f>
        <v>4466.6666666666661</v>
      </c>
      <c r="J2734" t="str">
        <f ca="1">IF(C2734=1,60*SummonTypeTable!$Q$2-OFFSET(I2734,0,-4),
IF(I2734&lt;&gt;OFFSET(I2734,-1,0),OFFSET(I2734,-1,0)-OFFSET(I2734,0,-4),""))</f>
        <v/>
      </c>
      <c r="K2734" t="str">
        <f ca="1">IF(C2734=1,60*SummonTypeTable!$Q$2/OFFSET(I2734,0,-4),
IF(I2734&lt;&gt;OFFSET(I2734,-1,0),OFFSET(I2734,-1,0)/OFFSET(I2734,0,-4),""))</f>
        <v/>
      </c>
      <c r="L2734" t="str">
        <f t="shared" ca="1" si="507"/>
        <v>it</v>
      </c>
      <c r="M2734" t="s">
        <v>139</v>
      </c>
      <c r="N2734" t="s">
        <v>140</v>
      </c>
      <c r="O2734">
        <v>2</v>
      </c>
      <c r="P2734" t="str">
        <f t="shared" si="511"/>
        <v/>
      </c>
      <c r="Q2734" t="str">
        <f t="shared" ref="Q2734:Q2797" ca="1" si="517">IF(ISBLANK(R2734),"",
VLOOKUP(R2734,OFFSET(INDIRECT("$A:$B"),0,MATCH(R$1&amp;"_Verify",INDIRECT("$1:$1"),0)-1),2,0)
)</f>
        <v>cu</v>
      </c>
      <c r="R2734" t="s">
        <v>81</v>
      </c>
      <c r="S2734" t="s">
        <v>147</v>
      </c>
      <c r="T2734">
        <v>4500</v>
      </c>
      <c r="U2734" t="str">
        <f t="shared" ca="1" si="510"/>
        <v>it</v>
      </c>
      <c r="V2734" t="str">
        <f t="shared" si="512"/>
        <v>Cash_sCharacterGacha</v>
      </c>
      <c r="W2734">
        <f t="shared" si="513"/>
        <v>2</v>
      </c>
      <c r="X2734" t="str">
        <f t="shared" ca="1" si="514"/>
        <v>cu</v>
      </c>
      <c r="Y2734" t="str">
        <f t="shared" si="515"/>
        <v>GO</v>
      </c>
      <c r="Z2734">
        <f t="shared" si="516"/>
        <v>4500</v>
      </c>
    </row>
    <row r="2735" spans="1:26">
      <c r="A2735" t="str">
        <f t="shared" si="508"/>
        <v>rt9</v>
      </c>
      <c r="B2735" t="str">
        <f t="shared" si="509"/>
        <v>루틴9</v>
      </c>
      <c r="C2735">
        <v>178</v>
      </c>
      <c r="D2735">
        <v>185</v>
      </c>
      <c r="E2735">
        <f t="shared" ca="1" si="506"/>
        <v>13089</v>
      </c>
      <c r="F2735">
        <f ca="1">(60+SUMIF(OFFSET(N2735,-$C2735+1,0,$C2735),"EN",OFFSET(O2735,-$C2735+1,0,$C2735)))*SummonTypeTable!$Q$2</f>
        <v>4466.6666666666661</v>
      </c>
      <c r="G2735" t="str">
        <f ca="1">IF(C2735=1,60*SummonTypeTable!$Q$2-OFFSET(F2735,0,-1),
IF(F2735&lt;&gt;OFFSET(F2735,-1,0),OFFSET(F2735,-1,0)-OFFSET(F2735,0,-1),""))</f>
        <v/>
      </c>
      <c r="H2735" t="str">
        <f ca="1">IF(C2735=1,60*SummonTypeTable!$Q$2/OFFSET(F2735,0,-1),
IF(F2735&lt;&gt;OFFSET(F2735,-1,0),OFFSET(F2735,-1,0)/OFFSET(F2735,0,-1),""))</f>
        <v/>
      </c>
      <c r="I2735">
        <f ca="1">(60+SUMIF(OFFSET(N2735,-$C2735+1,0,$C2735),"EN",OFFSET(O2735,-$C2735+1,0,$C2735))+SUMIF(OFFSET(S2735,-$C2735+1,0,$C2735),"EN",OFFSET(T2735,-$C2735+1,0,$C2735)))*SummonTypeTable!$Q$2</f>
        <v>4466.6666666666661</v>
      </c>
      <c r="J2735" t="str">
        <f ca="1">IF(C2735=1,60*SummonTypeTable!$Q$2-OFFSET(I2735,0,-4),
IF(I2735&lt;&gt;OFFSET(I2735,-1,0),OFFSET(I2735,-1,0)-OFFSET(I2735,0,-4),""))</f>
        <v/>
      </c>
      <c r="K2735" t="str">
        <f ca="1">IF(C2735=1,60*SummonTypeTable!$Q$2/OFFSET(I2735,0,-4),
IF(I2735&lt;&gt;OFFSET(I2735,-1,0),OFFSET(I2735,-1,0)/OFFSET(I2735,0,-4),""))</f>
        <v/>
      </c>
      <c r="L2735" t="str">
        <f t="shared" ca="1" si="507"/>
        <v>cu</v>
      </c>
      <c r="M2735" t="s">
        <v>81</v>
      </c>
      <c r="N2735" t="s">
        <v>147</v>
      </c>
      <c r="O2735">
        <v>9050</v>
      </c>
      <c r="P2735" t="str">
        <f t="shared" si="511"/>
        <v/>
      </c>
      <c r="Q2735" t="str">
        <f t="shared" ca="1" si="517"/>
        <v>cu</v>
      </c>
      <c r="R2735" t="s">
        <v>81</v>
      </c>
      <c r="S2735" t="s">
        <v>147</v>
      </c>
      <c r="T2735">
        <v>4525</v>
      </c>
      <c r="U2735" t="str">
        <f t="shared" ca="1" si="510"/>
        <v>cu</v>
      </c>
      <c r="V2735" t="str">
        <f t="shared" si="512"/>
        <v>GO</v>
      </c>
      <c r="W2735">
        <f t="shared" si="513"/>
        <v>9050</v>
      </c>
      <c r="X2735" t="str">
        <f t="shared" ca="1" si="514"/>
        <v>cu</v>
      </c>
      <c r="Y2735" t="str">
        <f t="shared" si="515"/>
        <v>GO</v>
      </c>
      <c r="Z2735">
        <f t="shared" si="516"/>
        <v>4525</v>
      </c>
    </row>
    <row r="2736" spans="1:26">
      <c r="A2736" t="str">
        <f t="shared" si="508"/>
        <v>rt9</v>
      </c>
      <c r="B2736" t="str">
        <f t="shared" si="509"/>
        <v>루틴9</v>
      </c>
      <c r="C2736">
        <v>179</v>
      </c>
      <c r="D2736">
        <v>359</v>
      </c>
      <c r="E2736">
        <f t="shared" ca="1" si="506"/>
        <v>13448</v>
      </c>
      <c r="F2736">
        <f ca="1">(60+SUMIF(OFFSET(N2736,-$C2736+1,0,$C2736),"EN",OFFSET(O2736,-$C2736+1,0,$C2736)))*SummonTypeTable!$Q$2</f>
        <v>4713.333333333333</v>
      </c>
      <c r="G2736">
        <f ca="1">IF(C2736=1,60*SummonTypeTable!$Q$2-OFFSET(F2736,0,-1),
IF(F2736&lt;&gt;OFFSET(F2736,-1,0),OFFSET(F2736,-1,0)-OFFSET(F2736,0,-1),""))</f>
        <v>-8981.3333333333339</v>
      </c>
      <c r="H2736">
        <f ca="1">IF(C2736=1,60*SummonTypeTable!$Q$2/OFFSET(F2736,0,-1),
IF(F2736&lt;&gt;OFFSET(F2736,-1,0),OFFSET(F2736,-1,0)/OFFSET(F2736,0,-1),""))</f>
        <v>0.33214356533809236</v>
      </c>
      <c r="I2736">
        <f ca="1">(60+SUMIF(OFFSET(N2736,-$C2736+1,0,$C2736),"EN",OFFSET(O2736,-$C2736+1,0,$C2736))+SUMIF(OFFSET(S2736,-$C2736+1,0,$C2736),"EN",OFFSET(T2736,-$C2736+1,0,$C2736)))*SummonTypeTable!$Q$2</f>
        <v>4713.333333333333</v>
      </c>
      <c r="J2736">
        <f ca="1">IF(C2736=1,60*SummonTypeTable!$Q$2-OFFSET(I2736,0,-4),
IF(I2736&lt;&gt;OFFSET(I2736,-1,0),OFFSET(I2736,-1,0)-OFFSET(I2736,0,-4),""))</f>
        <v>-8981.3333333333339</v>
      </c>
      <c r="K2736">
        <f ca="1">IF(C2736=1,60*SummonTypeTable!$Q$2/OFFSET(I2736,0,-4),
IF(I2736&lt;&gt;OFFSET(I2736,-1,0),OFFSET(I2736,-1,0)/OFFSET(I2736,0,-4),""))</f>
        <v>0.33214356533809236</v>
      </c>
      <c r="L2736" t="str">
        <f t="shared" ca="1" si="507"/>
        <v>cu</v>
      </c>
      <c r="M2736" t="s">
        <v>81</v>
      </c>
      <c r="N2736" t="s">
        <v>146</v>
      </c>
      <c r="O2736">
        <v>370</v>
      </c>
      <c r="P2736" t="str">
        <f t="shared" si="511"/>
        <v>에너지너무많음</v>
      </c>
      <c r="Q2736" t="str">
        <f t="shared" ca="1" si="517"/>
        <v>cu</v>
      </c>
      <c r="R2736" t="s">
        <v>81</v>
      </c>
      <c r="S2736" t="s">
        <v>147</v>
      </c>
      <c r="T2736">
        <v>4550</v>
      </c>
      <c r="U2736" t="str">
        <f t="shared" ca="1" si="510"/>
        <v>cu</v>
      </c>
      <c r="V2736" t="str">
        <f t="shared" si="512"/>
        <v>EN</v>
      </c>
      <c r="W2736">
        <f t="shared" si="513"/>
        <v>370</v>
      </c>
      <c r="X2736" t="str">
        <f t="shared" ca="1" si="514"/>
        <v>cu</v>
      </c>
      <c r="Y2736" t="str">
        <f t="shared" si="515"/>
        <v>GO</v>
      </c>
      <c r="Z2736">
        <f t="shared" si="516"/>
        <v>4550</v>
      </c>
    </row>
    <row r="2737" spans="1:26">
      <c r="A2737" t="str">
        <f t="shared" si="508"/>
        <v>rt9</v>
      </c>
      <c r="B2737" t="str">
        <f t="shared" si="509"/>
        <v>루틴9</v>
      </c>
      <c r="C2737">
        <v>180</v>
      </c>
      <c r="D2737">
        <v>86</v>
      </c>
      <c r="E2737">
        <f t="shared" ca="1" si="506"/>
        <v>13534</v>
      </c>
      <c r="F2737">
        <f ca="1">(60+SUMIF(OFFSET(N2737,-$C2737+1,0,$C2737),"EN",OFFSET(O2737,-$C2737+1,0,$C2737)))*SummonTypeTable!$Q$2</f>
        <v>4713.333333333333</v>
      </c>
      <c r="G2737" t="str">
        <f ca="1">IF(C2737=1,60*SummonTypeTable!$Q$2-OFFSET(F2737,0,-1),
IF(F2737&lt;&gt;OFFSET(F2737,-1,0),OFFSET(F2737,-1,0)-OFFSET(F2737,0,-1),""))</f>
        <v/>
      </c>
      <c r="H2737" t="str">
        <f ca="1">IF(C2737=1,60*SummonTypeTable!$Q$2/OFFSET(F2737,0,-1),
IF(F2737&lt;&gt;OFFSET(F2737,-1,0),OFFSET(F2737,-1,0)/OFFSET(F2737,0,-1),""))</f>
        <v/>
      </c>
      <c r="I2737">
        <f ca="1">(60+SUMIF(OFFSET(N2737,-$C2737+1,0,$C2737),"EN",OFFSET(O2737,-$C2737+1,0,$C2737))+SUMIF(OFFSET(S2737,-$C2737+1,0,$C2737),"EN",OFFSET(T2737,-$C2737+1,0,$C2737)))*SummonTypeTable!$Q$2</f>
        <v>4713.333333333333</v>
      </c>
      <c r="J2737" t="str">
        <f ca="1">IF(C2737=1,60*SummonTypeTable!$Q$2-OFFSET(I2737,0,-4),
IF(I2737&lt;&gt;OFFSET(I2737,-1,0),OFFSET(I2737,-1,0)-OFFSET(I2737,0,-4),""))</f>
        <v/>
      </c>
      <c r="K2737" t="str">
        <f ca="1">IF(C2737=1,60*SummonTypeTable!$Q$2/OFFSET(I2737,0,-4),
IF(I2737&lt;&gt;OFFSET(I2737,-1,0),OFFSET(I2737,-1,0)/OFFSET(I2737,0,-4),""))</f>
        <v/>
      </c>
      <c r="L2737" t="str">
        <f t="shared" ca="1" si="507"/>
        <v>it</v>
      </c>
      <c r="M2737" t="s">
        <v>139</v>
      </c>
      <c r="N2737" t="s">
        <v>138</v>
      </c>
      <c r="O2737">
        <v>2</v>
      </c>
      <c r="P2737" t="str">
        <f t="shared" si="511"/>
        <v/>
      </c>
      <c r="Q2737" t="str">
        <f t="shared" ca="1" si="517"/>
        <v>cu</v>
      </c>
      <c r="R2737" t="s">
        <v>81</v>
      </c>
      <c r="S2737" t="s">
        <v>147</v>
      </c>
      <c r="T2737">
        <v>4575</v>
      </c>
      <c r="U2737" t="str">
        <f t="shared" ca="1" si="510"/>
        <v>it</v>
      </c>
      <c r="V2737" t="str">
        <f t="shared" si="512"/>
        <v>Cash_sSpellGacha</v>
      </c>
      <c r="W2737">
        <f t="shared" si="513"/>
        <v>2</v>
      </c>
      <c r="X2737" t="str">
        <f t="shared" ca="1" si="514"/>
        <v>cu</v>
      </c>
      <c r="Y2737" t="str">
        <f t="shared" si="515"/>
        <v>GO</v>
      </c>
      <c r="Z2737">
        <f t="shared" si="516"/>
        <v>4575</v>
      </c>
    </row>
    <row r="2738" spans="1:26">
      <c r="A2738" t="str">
        <f t="shared" si="508"/>
        <v>rt9</v>
      </c>
      <c r="B2738" t="str">
        <f t="shared" si="509"/>
        <v>루틴9</v>
      </c>
      <c r="C2738">
        <v>181</v>
      </c>
      <c r="D2738">
        <v>92</v>
      </c>
      <c r="E2738">
        <f t="shared" ca="1" si="506"/>
        <v>13626</v>
      </c>
      <c r="F2738">
        <f ca="1">(60+SUMIF(OFFSET(N2738,-$C2738+1,0,$C2738),"EN",OFFSET(O2738,-$C2738+1,0,$C2738)))*SummonTypeTable!$Q$2</f>
        <v>4713.333333333333</v>
      </c>
      <c r="G2738" t="str">
        <f ca="1">IF(C2738=1,60*SummonTypeTable!$Q$2-OFFSET(F2738,0,-1),
IF(F2738&lt;&gt;OFFSET(F2738,-1,0),OFFSET(F2738,-1,0)-OFFSET(F2738,0,-1),""))</f>
        <v/>
      </c>
      <c r="H2738" t="str">
        <f ca="1">IF(C2738=1,60*SummonTypeTable!$Q$2/OFFSET(F2738,0,-1),
IF(F2738&lt;&gt;OFFSET(F2738,-1,0),OFFSET(F2738,-1,0)/OFFSET(F2738,0,-1),""))</f>
        <v/>
      </c>
      <c r="I2738">
        <f ca="1">(60+SUMIF(OFFSET(N2738,-$C2738+1,0,$C2738),"EN",OFFSET(O2738,-$C2738+1,0,$C2738))+SUMIF(OFFSET(S2738,-$C2738+1,0,$C2738),"EN",OFFSET(T2738,-$C2738+1,0,$C2738)))*SummonTypeTable!$Q$2</f>
        <v>4713.333333333333</v>
      </c>
      <c r="J2738" t="str">
        <f ca="1">IF(C2738=1,60*SummonTypeTable!$Q$2-OFFSET(I2738,0,-4),
IF(I2738&lt;&gt;OFFSET(I2738,-1,0),OFFSET(I2738,-1,0)-OFFSET(I2738,0,-4),""))</f>
        <v/>
      </c>
      <c r="K2738" t="str">
        <f ca="1">IF(C2738=1,60*SummonTypeTable!$Q$2/OFFSET(I2738,0,-4),
IF(I2738&lt;&gt;OFFSET(I2738,-1,0),OFFSET(I2738,-1,0)/OFFSET(I2738,0,-4),""))</f>
        <v/>
      </c>
      <c r="L2738" t="str">
        <f t="shared" ca="1" si="507"/>
        <v>cu</v>
      </c>
      <c r="M2738" t="s">
        <v>81</v>
      </c>
      <c r="N2738" t="s">
        <v>147</v>
      </c>
      <c r="O2738">
        <v>9200</v>
      </c>
      <c r="P2738" t="str">
        <f t="shared" si="511"/>
        <v/>
      </c>
      <c r="Q2738" t="str">
        <f t="shared" ca="1" si="517"/>
        <v>cu</v>
      </c>
      <c r="R2738" t="s">
        <v>81</v>
      </c>
      <c r="S2738" t="s">
        <v>147</v>
      </c>
      <c r="T2738">
        <v>4600</v>
      </c>
      <c r="U2738" t="str">
        <f t="shared" ca="1" si="510"/>
        <v>cu</v>
      </c>
      <c r="V2738" t="str">
        <f t="shared" si="512"/>
        <v>GO</v>
      </c>
      <c r="W2738">
        <f t="shared" si="513"/>
        <v>9200</v>
      </c>
      <c r="X2738" t="str">
        <f t="shared" ca="1" si="514"/>
        <v>cu</v>
      </c>
      <c r="Y2738" t="str">
        <f t="shared" si="515"/>
        <v>GO</v>
      </c>
      <c r="Z2738">
        <f t="shared" si="516"/>
        <v>4600</v>
      </c>
    </row>
    <row r="2739" spans="1:26">
      <c r="A2739" t="str">
        <f t="shared" si="508"/>
        <v>rt9</v>
      </c>
      <c r="B2739" t="str">
        <f t="shared" si="509"/>
        <v>루틴9</v>
      </c>
      <c r="C2739">
        <v>182</v>
      </c>
      <c r="D2739">
        <v>115</v>
      </c>
      <c r="E2739">
        <f t="shared" ca="1" si="506"/>
        <v>13741</v>
      </c>
      <c r="F2739">
        <f ca="1">(60+SUMIF(OFFSET(N2739,-$C2739+1,0,$C2739),"EN",OFFSET(O2739,-$C2739+1,0,$C2739)))*SummonTypeTable!$Q$2</f>
        <v>4713.333333333333</v>
      </c>
      <c r="G2739" t="str">
        <f ca="1">IF(C2739=1,60*SummonTypeTable!$Q$2-OFFSET(F2739,0,-1),
IF(F2739&lt;&gt;OFFSET(F2739,-1,0),OFFSET(F2739,-1,0)-OFFSET(F2739,0,-1),""))</f>
        <v/>
      </c>
      <c r="H2739" t="str">
        <f ca="1">IF(C2739=1,60*SummonTypeTable!$Q$2/OFFSET(F2739,0,-1),
IF(F2739&lt;&gt;OFFSET(F2739,-1,0),OFFSET(F2739,-1,0)/OFFSET(F2739,0,-1),""))</f>
        <v/>
      </c>
      <c r="I2739">
        <f ca="1">(60+SUMIF(OFFSET(N2739,-$C2739+1,0,$C2739),"EN",OFFSET(O2739,-$C2739+1,0,$C2739))+SUMIF(OFFSET(S2739,-$C2739+1,0,$C2739),"EN",OFFSET(T2739,-$C2739+1,0,$C2739)))*SummonTypeTable!$Q$2</f>
        <v>4713.333333333333</v>
      </c>
      <c r="J2739" t="str">
        <f ca="1">IF(C2739=1,60*SummonTypeTable!$Q$2-OFFSET(I2739,0,-4),
IF(I2739&lt;&gt;OFFSET(I2739,-1,0),OFFSET(I2739,-1,0)-OFFSET(I2739,0,-4),""))</f>
        <v/>
      </c>
      <c r="K2739" t="str">
        <f ca="1">IF(C2739=1,60*SummonTypeTable!$Q$2/OFFSET(I2739,0,-4),
IF(I2739&lt;&gt;OFFSET(I2739,-1,0),OFFSET(I2739,-1,0)/OFFSET(I2739,0,-4),""))</f>
        <v/>
      </c>
      <c r="L2739" t="str">
        <f t="shared" ca="1" si="507"/>
        <v>it</v>
      </c>
      <c r="M2739" t="s">
        <v>139</v>
      </c>
      <c r="N2739" t="s">
        <v>140</v>
      </c>
      <c r="O2739">
        <v>1</v>
      </c>
      <c r="P2739" t="str">
        <f t="shared" si="511"/>
        <v/>
      </c>
      <c r="Q2739" t="str">
        <f t="shared" ca="1" si="517"/>
        <v>cu</v>
      </c>
      <c r="R2739" t="s">
        <v>81</v>
      </c>
      <c r="S2739" t="s">
        <v>147</v>
      </c>
      <c r="T2739">
        <v>4625</v>
      </c>
      <c r="U2739" t="str">
        <f t="shared" ca="1" si="510"/>
        <v>it</v>
      </c>
      <c r="V2739" t="str">
        <f t="shared" si="512"/>
        <v>Cash_sCharacterGacha</v>
      </c>
      <c r="W2739">
        <f t="shared" si="513"/>
        <v>1</v>
      </c>
      <c r="X2739" t="str">
        <f t="shared" ca="1" si="514"/>
        <v>cu</v>
      </c>
      <c r="Y2739" t="str">
        <f t="shared" si="515"/>
        <v>GO</v>
      </c>
      <c r="Z2739">
        <f t="shared" si="516"/>
        <v>4625</v>
      </c>
    </row>
    <row r="2740" spans="1:26">
      <c r="A2740" t="str">
        <f t="shared" si="508"/>
        <v>rt9</v>
      </c>
      <c r="B2740" t="str">
        <f t="shared" si="509"/>
        <v>루틴9</v>
      </c>
      <c r="C2740">
        <v>183</v>
      </c>
      <c r="D2740">
        <v>155</v>
      </c>
      <c r="E2740">
        <f t="shared" ca="1" si="506"/>
        <v>13896</v>
      </c>
      <c r="F2740">
        <f ca="1">(60+SUMIF(OFFSET(N2740,-$C2740+1,0,$C2740),"EN",OFFSET(O2740,-$C2740+1,0,$C2740)))*SummonTypeTable!$Q$2</f>
        <v>4713.333333333333</v>
      </c>
      <c r="G2740" t="str">
        <f ca="1">IF(C2740=1,60*SummonTypeTable!$Q$2-OFFSET(F2740,0,-1),
IF(F2740&lt;&gt;OFFSET(F2740,-1,0),OFFSET(F2740,-1,0)-OFFSET(F2740,0,-1),""))</f>
        <v/>
      </c>
      <c r="H2740" t="str">
        <f ca="1">IF(C2740=1,60*SummonTypeTable!$Q$2/OFFSET(F2740,0,-1),
IF(F2740&lt;&gt;OFFSET(F2740,-1,0),OFFSET(F2740,-1,0)/OFFSET(F2740,0,-1),""))</f>
        <v/>
      </c>
      <c r="I2740">
        <f ca="1">(60+SUMIF(OFFSET(N2740,-$C2740+1,0,$C2740),"EN",OFFSET(O2740,-$C2740+1,0,$C2740))+SUMIF(OFFSET(S2740,-$C2740+1,0,$C2740),"EN",OFFSET(T2740,-$C2740+1,0,$C2740)))*SummonTypeTable!$Q$2</f>
        <v>4713.333333333333</v>
      </c>
      <c r="J2740" t="str">
        <f ca="1">IF(C2740=1,60*SummonTypeTable!$Q$2-OFFSET(I2740,0,-4),
IF(I2740&lt;&gt;OFFSET(I2740,-1,0),OFFSET(I2740,-1,0)-OFFSET(I2740,0,-4),""))</f>
        <v/>
      </c>
      <c r="K2740" t="str">
        <f ca="1">IF(C2740=1,60*SummonTypeTable!$Q$2/OFFSET(I2740,0,-4),
IF(I2740&lt;&gt;OFFSET(I2740,-1,0),OFFSET(I2740,-1,0)/OFFSET(I2740,0,-4),""))</f>
        <v/>
      </c>
      <c r="L2740" t="str">
        <f t="shared" ca="1" si="507"/>
        <v>cu</v>
      </c>
      <c r="M2740" t="s">
        <v>81</v>
      </c>
      <c r="N2740" t="s">
        <v>147</v>
      </c>
      <c r="O2740">
        <v>9300</v>
      </c>
      <c r="P2740" t="str">
        <f t="shared" si="511"/>
        <v/>
      </c>
      <c r="Q2740" t="str">
        <f t="shared" ca="1" si="517"/>
        <v>cu</v>
      </c>
      <c r="R2740" t="s">
        <v>81</v>
      </c>
      <c r="S2740" t="s">
        <v>147</v>
      </c>
      <c r="T2740">
        <v>4650</v>
      </c>
      <c r="U2740" t="str">
        <f t="shared" ca="1" si="510"/>
        <v>cu</v>
      </c>
      <c r="V2740" t="str">
        <f t="shared" si="512"/>
        <v>GO</v>
      </c>
      <c r="W2740">
        <f t="shared" si="513"/>
        <v>9300</v>
      </c>
      <c r="X2740" t="str">
        <f t="shared" ca="1" si="514"/>
        <v>cu</v>
      </c>
      <c r="Y2740" t="str">
        <f t="shared" si="515"/>
        <v>GO</v>
      </c>
      <c r="Z2740">
        <f t="shared" si="516"/>
        <v>4650</v>
      </c>
    </row>
    <row r="2741" spans="1:26">
      <c r="A2741" t="str">
        <f t="shared" si="508"/>
        <v>rt9</v>
      </c>
      <c r="B2741" t="str">
        <f t="shared" si="509"/>
        <v>루틴9</v>
      </c>
      <c r="C2741">
        <v>184</v>
      </c>
      <c r="D2741">
        <v>252</v>
      </c>
      <c r="E2741">
        <f t="shared" ref="E2741:E2804" ca="1" si="518">IF(A2741&lt;&gt;OFFSET(A2741,-1,0),D2741,OFFSET(E2741,-1,0)+D2741)</f>
        <v>14148</v>
      </c>
      <c r="F2741">
        <f ca="1">(60+SUMIF(OFFSET(N2741,-$C2741+1,0,$C2741),"EN",OFFSET(O2741,-$C2741+1,0,$C2741)))*SummonTypeTable!$Q$2</f>
        <v>4980</v>
      </c>
      <c r="G2741">
        <f ca="1">IF(C2741=1,60*SummonTypeTable!$Q$2-OFFSET(F2741,0,-1),
IF(F2741&lt;&gt;OFFSET(F2741,-1,0),OFFSET(F2741,-1,0)-OFFSET(F2741,0,-1),""))</f>
        <v>-9434.6666666666679</v>
      </c>
      <c r="H2741">
        <f ca="1">IF(C2741=1,60*SummonTypeTable!$Q$2/OFFSET(F2741,0,-1),
IF(F2741&lt;&gt;OFFSET(F2741,-1,0),OFFSET(F2741,-1,0)/OFFSET(F2741,0,-1),""))</f>
        <v>0.33314484968428987</v>
      </c>
      <c r="I2741">
        <f ca="1">(60+SUMIF(OFFSET(N2741,-$C2741+1,0,$C2741),"EN",OFFSET(O2741,-$C2741+1,0,$C2741))+SUMIF(OFFSET(S2741,-$C2741+1,0,$C2741),"EN",OFFSET(T2741,-$C2741+1,0,$C2741)))*SummonTypeTable!$Q$2</f>
        <v>4980</v>
      </c>
      <c r="J2741">
        <f ca="1">IF(C2741=1,60*SummonTypeTable!$Q$2-OFFSET(I2741,0,-4),
IF(I2741&lt;&gt;OFFSET(I2741,-1,0),OFFSET(I2741,-1,0)-OFFSET(I2741,0,-4),""))</f>
        <v>-9434.6666666666679</v>
      </c>
      <c r="K2741">
        <f ca="1">IF(C2741=1,60*SummonTypeTable!$Q$2/OFFSET(I2741,0,-4),
IF(I2741&lt;&gt;OFFSET(I2741,-1,0),OFFSET(I2741,-1,0)/OFFSET(I2741,0,-4),""))</f>
        <v>0.33314484968428987</v>
      </c>
      <c r="L2741" t="str">
        <f t="shared" ca="1" si="507"/>
        <v>cu</v>
      </c>
      <c r="M2741" t="s">
        <v>81</v>
      </c>
      <c r="N2741" t="s">
        <v>146</v>
      </c>
      <c r="O2741">
        <v>400</v>
      </c>
      <c r="P2741" t="str">
        <f t="shared" si="511"/>
        <v>에너지너무많음</v>
      </c>
      <c r="Q2741" t="str">
        <f t="shared" ca="1" si="517"/>
        <v>cu</v>
      </c>
      <c r="R2741" t="s">
        <v>81</v>
      </c>
      <c r="S2741" t="s">
        <v>147</v>
      </c>
      <c r="T2741">
        <v>4675</v>
      </c>
      <c r="U2741" t="str">
        <f t="shared" ca="1" si="510"/>
        <v>cu</v>
      </c>
      <c r="V2741" t="str">
        <f t="shared" si="512"/>
        <v>EN</v>
      </c>
      <c r="W2741">
        <f t="shared" si="513"/>
        <v>400</v>
      </c>
      <c r="X2741" t="str">
        <f t="shared" ca="1" si="514"/>
        <v>cu</v>
      </c>
      <c r="Y2741" t="str">
        <f t="shared" si="515"/>
        <v>GO</v>
      </c>
      <c r="Z2741">
        <f t="shared" si="516"/>
        <v>4675</v>
      </c>
    </row>
    <row r="2742" spans="1:26">
      <c r="A2742" t="str">
        <f t="shared" si="508"/>
        <v>rt9</v>
      </c>
      <c r="B2742" t="str">
        <f t="shared" si="509"/>
        <v>루틴9</v>
      </c>
      <c r="C2742">
        <v>185</v>
      </c>
      <c r="D2742">
        <v>77</v>
      </c>
      <c r="E2742">
        <f t="shared" ca="1" si="518"/>
        <v>14225</v>
      </c>
      <c r="F2742">
        <f ca="1">(60+SUMIF(OFFSET(N2742,-$C2742+1,0,$C2742),"EN",OFFSET(O2742,-$C2742+1,0,$C2742)))*SummonTypeTable!$Q$2</f>
        <v>4980</v>
      </c>
      <c r="G2742" t="str">
        <f ca="1">IF(C2742=1,60*SummonTypeTable!$Q$2-OFFSET(F2742,0,-1),
IF(F2742&lt;&gt;OFFSET(F2742,-1,0),OFFSET(F2742,-1,0)-OFFSET(F2742,0,-1),""))</f>
        <v/>
      </c>
      <c r="H2742" t="str">
        <f ca="1">IF(C2742=1,60*SummonTypeTable!$Q$2/OFFSET(F2742,0,-1),
IF(F2742&lt;&gt;OFFSET(F2742,-1,0),OFFSET(F2742,-1,0)/OFFSET(F2742,0,-1),""))</f>
        <v/>
      </c>
      <c r="I2742">
        <f ca="1">(60+SUMIF(OFFSET(N2742,-$C2742+1,0,$C2742),"EN",OFFSET(O2742,-$C2742+1,0,$C2742))+SUMIF(OFFSET(S2742,-$C2742+1,0,$C2742),"EN",OFFSET(T2742,-$C2742+1,0,$C2742)))*SummonTypeTable!$Q$2</f>
        <v>4980</v>
      </c>
      <c r="J2742" t="str">
        <f ca="1">IF(C2742=1,60*SummonTypeTable!$Q$2-OFFSET(I2742,0,-4),
IF(I2742&lt;&gt;OFFSET(I2742,-1,0),OFFSET(I2742,-1,0)-OFFSET(I2742,0,-4),""))</f>
        <v/>
      </c>
      <c r="K2742" t="str">
        <f ca="1">IF(C2742=1,60*SummonTypeTable!$Q$2/OFFSET(I2742,0,-4),
IF(I2742&lt;&gt;OFFSET(I2742,-1,0),OFFSET(I2742,-1,0)/OFFSET(I2742,0,-4),""))</f>
        <v/>
      </c>
      <c r="L2742" t="str">
        <f t="shared" ca="1" si="507"/>
        <v>cu</v>
      </c>
      <c r="M2742" t="s">
        <v>81</v>
      </c>
      <c r="N2742" t="s">
        <v>147</v>
      </c>
      <c r="O2742">
        <v>9400</v>
      </c>
      <c r="P2742" t="str">
        <f t="shared" si="511"/>
        <v/>
      </c>
      <c r="Q2742" t="str">
        <f t="shared" ca="1" si="517"/>
        <v>cu</v>
      </c>
      <c r="R2742" t="s">
        <v>81</v>
      </c>
      <c r="S2742" t="s">
        <v>147</v>
      </c>
      <c r="T2742">
        <v>4700</v>
      </c>
      <c r="U2742" t="str">
        <f t="shared" ca="1" si="510"/>
        <v>cu</v>
      </c>
      <c r="V2742" t="str">
        <f t="shared" si="512"/>
        <v>GO</v>
      </c>
      <c r="W2742">
        <f t="shared" si="513"/>
        <v>9400</v>
      </c>
      <c r="X2742" t="str">
        <f t="shared" ca="1" si="514"/>
        <v>cu</v>
      </c>
      <c r="Y2742" t="str">
        <f t="shared" si="515"/>
        <v>GO</v>
      </c>
      <c r="Z2742">
        <f t="shared" si="516"/>
        <v>4700</v>
      </c>
    </row>
    <row r="2743" spans="1:26">
      <c r="A2743" t="str">
        <f t="shared" si="508"/>
        <v>rt9</v>
      </c>
      <c r="B2743" t="str">
        <f t="shared" si="509"/>
        <v>루틴9</v>
      </c>
      <c r="C2743">
        <v>186</v>
      </c>
      <c r="D2743">
        <v>85</v>
      </c>
      <c r="E2743">
        <f t="shared" ca="1" si="518"/>
        <v>14310</v>
      </c>
      <c r="F2743">
        <f ca="1">(60+SUMIF(OFFSET(N2743,-$C2743+1,0,$C2743),"EN",OFFSET(O2743,-$C2743+1,0,$C2743)))*SummonTypeTable!$Q$2</f>
        <v>4980</v>
      </c>
      <c r="G2743" t="str">
        <f ca="1">IF(C2743=1,60*SummonTypeTable!$Q$2-OFFSET(F2743,0,-1),
IF(F2743&lt;&gt;OFFSET(F2743,-1,0),OFFSET(F2743,-1,0)-OFFSET(F2743,0,-1),""))</f>
        <v/>
      </c>
      <c r="H2743" t="str">
        <f ca="1">IF(C2743=1,60*SummonTypeTable!$Q$2/OFFSET(F2743,0,-1),
IF(F2743&lt;&gt;OFFSET(F2743,-1,0),OFFSET(F2743,-1,0)/OFFSET(F2743,0,-1),""))</f>
        <v/>
      </c>
      <c r="I2743">
        <f ca="1">(60+SUMIF(OFFSET(N2743,-$C2743+1,0,$C2743),"EN",OFFSET(O2743,-$C2743+1,0,$C2743))+SUMIF(OFFSET(S2743,-$C2743+1,0,$C2743),"EN",OFFSET(T2743,-$C2743+1,0,$C2743)))*SummonTypeTable!$Q$2</f>
        <v>4980</v>
      </c>
      <c r="J2743" t="str">
        <f ca="1">IF(C2743=1,60*SummonTypeTable!$Q$2-OFFSET(I2743,0,-4),
IF(I2743&lt;&gt;OFFSET(I2743,-1,0),OFFSET(I2743,-1,0)-OFFSET(I2743,0,-4),""))</f>
        <v/>
      </c>
      <c r="K2743" t="str">
        <f ca="1">IF(C2743=1,60*SummonTypeTable!$Q$2/OFFSET(I2743,0,-4),
IF(I2743&lt;&gt;OFFSET(I2743,-1,0),OFFSET(I2743,-1,0)/OFFSET(I2743,0,-4),""))</f>
        <v/>
      </c>
      <c r="L2743" t="str">
        <f t="shared" ca="1" si="507"/>
        <v>it</v>
      </c>
      <c r="M2743" t="s">
        <v>139</v>
      </c>
      <c r="N2743" t="s">
        <v>138</v>
      </c>
      <c r="O2743">
        <v>2</v>
      </c>
      <c r="P2743" t="str">
        <f t="shared" si="511"/>
        <v/>
      </c>
      <c r="Q2743" t="str">
        <f t="shared" ca="1" si="517"/>
        <v>cu</v>
      </c>
      <c r="R2743" t="s">
        <v>81</v>
      </c>
      <c r="S2743" t="s">
        <v>147</v>
      </c>
      <c r="T2743">
        <v>4725</v>
      </c>
      <c r="U2743" t="str">
        <f t="shared" ca="1" si="510"/>
        <v>it</v>
      </c>
      <c r="V2743" t="str">
        <f t="shared" si="512"/>
        <v>Cash_sSpellGacha</v>
      </c>
      <c r="W2743">
        <f t="shared" si="513"/>
        <v>2</v>
      </c>
      <c r="X2743" t="str">
        <f t="shared" ca="1" si="514"/>
        <v>cu</v>
      </c>
      <c r="Y2743" t="str">
        <f t="shared" si="515"/>
        <v>GO</v>
      </c>
      <c r="Z2743">
        <f t="shared" si="516"/>
        <v>4725</v>
      </c>
    </row>
    <row r="2744" spans="1:26">
      <c r="A2744" t="str">
        <f t="shared" si="508"/>
        <v>rt9</v>
      </c>
      <c r="B2744" t="str">
        <f t="shared" si="509"/>
        <v>루틴9</v>
      </c>
      <c r="C2744">
        <v>187</v>
      </c>
      <c r="D2744">
        <v>92</v>
      </c>
      <c r="E2744">
        <f t="shared" ca="1" si="518"/>
        <v>14402</v>
      </c>
      <c r="F2744">
        <f ca="1">(60+SUMIF(OFFSET(N2744,-$C2744+1,0,$C2744),"EN",OFFSET(O2744,-$C2744+1,0,$C2744)))*SummonTypeTable!$Q$2</f>
        <v>4980</v>
      </c>
      <c r="G2744" t="str">
        <f ca="1">IF(C2744=1,60*SummonTypeTable!$Q$2-OFFSET(F2744,0,-1),
IF(F2744&lt;&gt;OFFSET(F2744,-1,0),OFFSET(F2744,-1,0)-OFFSET(F2744,0,-1),""))</f>
        <v/>
      </c>
      <c r="H2744" t="str">
        <f ca="1">IF(C2744=1,60*SummonTypeTable!$Q$2/OFFSET(F2744,0,-1),
IF(F2744&lt;&gt;OFFSET(F2744,-1,0),OFFSET(F2744,-1,0)/OFFSET(F2744,0,-1),""))</f>
        <v/>
      </c>
      <c r="I2744">
        <f ca="1">(60+SUMIF(OFFSET(N2744,-$C2744+1,0,$C2744),"EN",OFFSET(O2744,-$C2744+1,0,$C2744))+SUMIF(OFFSET(S2744,-$C2744+1,0,$C2744),"EN",OFFSET(T2744,-$C2744+1,0,$C2744)))*SummonTypeTable!$Q$2</f>
        <v>4980</v>
      </c>
      <c r="J2744" t="str">
        <f ca="1">IF(C2744=1,60*SummonTypeTable!$Q$2-OFFSET(I2744,0,-4),
IF(I2744&lt;&gt;OFFSET(I2744,-1,0),OFFSET(I2744,-1,0)-OFFSET(I2744,0,-4),""))</f>
        <v/>
      </c>
      <c r="K2744" t="str">
        <f ca="1">IF(C2744=1,60*SummonTypeTable!$Q$2/OFFSET(I2744,0,-4),
IF(I2744&lt;&gt;OFFSET(I2744,-1,0),OFFSET(I2744,-1,0)/OFFSET(I2744,0,-4),""))</f>
        <v/>
      </c>
      <c r="L2744" t="str">
        <f t="shared" ca="1" si="507"/>
        <v>cu</v>
      </c>
      <c r="M2744" t="s">
        <v>81</v>
      </c>
      <c r="N2744" t="s">
        <v>147</v>
      </c>
      <c r="O2744">
        <v>9500</v>
      </c>
      <c r="P2744" t="str">
        <f t="shared" si="511"/>
        <v/>
      </c>
      <c r="Q2744" t="str">
        <f t="shared" ca="1" si="517"/>
        <v>cu</v>
      </c>
      <c r="R2744" t="s">
        <v>81</v>
      </c>
      <c r="S2744" t="s">
        <v>147</v>
      </c>
      <c r="T2744">
        <v>4750</v>
      </c>
      <c r="U2744" t="str">
        <f t="shared" ca="1" si="510"/>
        <v>cu</v>
      </c>
      <c r="V2744" t="str">
        <f t="shared" si="512"/>
        <v>GO</v>
      </c>
      <c r="W2744">
        <f t="shared" si="513"/>
        <v>9500</v>
      </c>
      <c r="X2744" t="str">
        <f t="shared" ca="1" si="514"/>
        <v>cu</v>
      </c>
      <c r="Y2744" t="str">
        <f t="shared" si="515"/>
        <v>GO</v>
      </c>
      <c r="Z2744">
        <f t="shared" si="516"/>
        <v>4750</v>
      </c>
    </row>
    <row r="2745" spans="1:26">
      <c r="A2745" t="str">
        <f t="shared" si="508"/>
        <v>rt9</v>
      </c>
      <c r="B2745" t="str">
        <f t="shared" si="509"/>
        <v>루틴9</v>
      </c>
      <c r="C2745">
        <v>188</v>
      </c>
      <c r="D2745">
        <v>104</v>
      </c>
      <c r="E2745">
        <f t="shared" ca="1" si="518"/>
        <v>14506</v>
      </c>
      <c r="F2745">
        <f ca="1">(60+SUMIF(OFFSET(N2745,-$C2745+1,0,$C2745),"EN",OFFSET(O2745,-$C2745+1,0,$C2745)))*SummonTypeTable!$Q$2</f>
        <v>4980</v>
      </c>
      <c r="G2745" t="str">
        <f ca="1">IF(C2745=1,60*SummonTypeTable!$Q$2-OFFSET(F2745,0,-1),
IF(F2745&lt;&gt;OFFSET(F2745,-1,0),OFFSET(F2745,-1,0)-OFFSET(F2745,0,-1),""))</f>
        <v/>
      </c>
      <c r="H2745" t="str">
        <f ca="1">IF(C2745=1,60*SummonTypeTable!$Q$2/OFFSET(F2745,0,-1),
IF(F2745&lt;&gt;OFFSET(F2745,-1,0),OFFSET(F2745,-1,0)/OFFSET(F2745,0,-1),""))</f>
        <v/>
      </c>
      <c r="I2745">
        <f ca="1">(60+SUMIF(OFFSET(N2745,-$C2745+1,0,$C2745),"EN",OFFSET(O2745,-$C2745+1,0,$C2745))+SUMIF(OFFSET(S2745,-$C2745+1,0,$C2745),"EN",OFFSET(T2745,-$C2745+1,0,$C2745)))*SummonTypeTable!$Q$2</f>
        <v>4980</v>
      </c>
      <c r="J2745" t="str">
        <f ca="1">IF(C2745=1,60*SummonTypeTable!$Q$2-OFFSET(I2745,0,-4),
IF(I2745&lt;&gt;OFFSET(I2745,-1,0),OFFSET(I2745,-1,0)-OFFSET(I2745,0,-4),""))</f>
        <v/>
      </c>
      <c r="K2745" t="str">
        <f ca="1">IF(C2745=1,60*SummonTypeTable!$Q$2/OFFSET(I2745,0,-4),
IF(I2745&lt;&gt;OFFSET(I2745,-1,0),OFFSET(I2745,-1,0)/OFFSET(I2745,0,-4),""))</f>
        <v/>
      </c>
      <c r="L2745" t="str">
        <f t="shared" ca="1" si="507"/>
        <v>it</v>
      </c>
      <c r="M2745" t="s">
        <v>139</v>
      </c>
      <c r="N2745" t="s">
        <v>140</v>
      </c>
      <c r="O2745">
        <v>1</v>
      </c>
      <c r="P2745" t="str">
        <f t="shared" si="511"/>
        <v/>
      </c>
      <c r="Q2745" t="str">
        <f t="shared" ca="1" si="517"/>
        <v>cu</v>
      </c>
      <c r="R2745" t="s">
        <v>81</v>
      </c>
      <c r="S2745" t="s">
        <v>147</v>
      </c>
      <c r="T2745">
        <v>4775</v>
      </c>
      <c r="U2745" t="str">
        <f t="shared" ca="1" si="510"/>
        <v>it</v>
      </c>
      <c r="V2745" t="str">
        <f t="shared" si="512"/>
        <v>Cash_sCharacterGacha</v>
      </c>
      <c r="W2745">
        <f t="shared" si="513"/>
        <v>1</v>
      </c>
      <c r="X2745" t="str">
        <f t="shared" ca="1" si="514"/>
        <v>cu</v>
      </c>
      <c r="Y2745" t="str">
        <f t="shared" si="515"/>
        <v>GO</v>
      </c>
      <c r="Z2745">
        <f t="shared" si="516"/>
        <v>4775</v>
      </c>
    </row>
    <row r="2746" spans="1:26">
      <c r="A2746" t="str">
        <f t="shared" si="508"/>
        <v>rt9</v>
      </c>
      <c r="B2746" t="str">
        <f t="shared" si="509"/>
        <v>루틴9</v>
      </c>
      <c r="C2746">
        <v>189</v>
      </c>
      <c r="D2746">
        <v>126</v>
      </c>
      <c r="E2746">
        <f t="shared" ca="1" si="518"/>
        <v>14632</v>
      </c>
      <c r="F2746">
        <f ca="1">(60+SUMIF(OFFSET(N2746,-$C2746+1,0,$C2746),"EN",OFFSET(O2746,-$C2746+1,0,$C2746)))*SummonTypeTable!$Q$2</f>
        <v>4980</v>
      </c>
      <c r="G2746" t="str">
        <f ca="1">IF(C2746=1,60*SummonTypeTable!$Q$2-OFFSET(F2746,0,-1),
IF(F2746&lt;&gt;OFFSET(F2746,-1,0),OFFSET(F2746,-1,0)-OFFSET(F2746,0,-1),""))</f>
        <v/>
      </c>
      <c r="H2746" t="str">
        <f ca="1">IF(C2746=1,60*SummonTypeTable!$Q$2/OFFSET(F2746,0,-1),
IF(F2746&lt;&gt;OFFSET(F2746,-1,0),OFFSET(F2746,-1,0)/OFFSET(F2746,0,-1),""))</f>
        <v/>
      </c>
      <c r="I2746">
        <f ca="1">(60+SUMIF(OFFSET(N2746,-$C2746+1,0,$C2746),"EN",OFFSET(O2746,-$C2746+1,0,$C2746))+SUMIF(OFFSET(S2746,-$C2746+1,0,$C2746),"EN",OFFSET(T2746,-$C2746+1,0,$C2746)))*SummonTypeTable!$Q$2</f>
        <v>4980</v>
      </c>
      <c r="J2746" t="str">
        <f ca="1">IF(C2746=1,60*SummonTypeTable!$Q$2-OFFSET(I2746,0,-4),
IF(I2746&lt;&gt;OFFSET(I2746,-1,0),OFFSET(I2746,-1,0)-OFFSET(I2746,0,-4),""))</f>
        <v/>
      </c>
      <c r="K2746" t="str">
        <f ca="1">IF(C2746=1,60*SummonTypeTable!$Q$2/OFFSET(I2746,0,-4),
IF(I2746&lt;&gt;OFFSET(I2746,-1,0),OFFSET(I2746,-1,0)/OFFSET(I2746,0,-4),""))</f>
        <v/>
      </c>
      <c r="L2746" t="str">
        <f t="shared" ca="1" si="507"/>
        <v>cu</v>
      </c>
      <c r="M2746" t="s">
        <v>81</v>
      </c>
      <c r="N2746" t="s">
        <v>147</v>
      </c>
      <c r="O2746">
        <v>9600</v>
      </c>
      <c r="P2746" t="str">
        <f t="shared" si="511"/>
        <v/>
      </c>
      <c r="Q2746" t="str">
        <f t="shared" ca="1" si="517"/>
        <v>cu</v>
      </c>
      <c r="R2746" t="s">
        <v>81</v>
      </c>
      <c r="S2746" t="s">
        <v>147</v>
      </c>
      <c r="T2746">
        <v>4800</v>
      </c>
      <c r="U2746" t="str">
        <f t="shared" ca="1" si="510"/>
        <v>cu</v>
      </c>
      <c r="V2746" t="str">
        <f t="shared" si="512"/>
        <v>GO</v>
      </c>
      <c r="W2746">
        <f t="shared" si="513"/>
        <v>9600</v>
      </c>
      <c r="X2746" t="str">
        <f t="shared" ca="1" si="514"/>
        <v>cu</v>
      </c>
      <c r="Y2746" t="str">
        <f t="shared" si="515"/>
        <v>GO</v>
      </c>
      <c r="Z2746">
        <f t="shared" si="516"/>
        <v>4800</v>
      </c>
    </row>
    <row r="2747" spans="1:26">
      <c r="A2747" t="str">
        <f t="shared" si="508"/>
        <v>rt9</v>
      </c>
      <c r="B2747" t="str">
        <f t="shared" si="509"/>
        <v>루틴9</v>
      </c>
      <c r="C2747">
        <v>190</v>
      </c>
      <c r="D2747">
        <v>240</v>
      </c>
      <c r="E2747">
        <f t="shared" ca="1" si="518"/>
        <v>14872</v>
      </c>
      <c r="F2747">
        <f ca="1">(60+SUMIF(OFFSET(N2747,-$C2747+1,0,$C2747),"EN",OFFSET(O2747,-$C2747+1,0,$C2747)))*SummonTypeTable!$Q$2</f>
        <v>5266.6666666666661</v>
      </c>
      <c r="G2747">
        <f ca="1">IF(C2747=1,60*SummonTypeTable!$Q$2-OFFSET(F2747,0,-1),
IF(F2747&lt;&gt;OFFSET(F2747,-1,0),OFFSET(F2747,-1,0)-OFFSET(F2747,0,-1),""))</f>
        <v>-9892</v>
      </c>
      <c r="H2747">
        <f ca="1">IF(C2747=1,60*SummonTypeTable!$Q$2/OFFSET(F2747,0,-1),
IF(F2747&lt;&gt;OFFSET(F2747,-1,0),OFFSET(F2747,-1,0)/OFFSET(F2747,0,-1),""))</f>
        <v>0.33485745024206565</v>
      </c>
      <c r="I2747">
        <f ca="1">(60+SUMIF(OFFSET(N2747,-$C2747+1,0,$C2747),"EN",OFFSET(O2747,-$C2747+1,0,$C2747))+SUMIF(OFFSET(S2747,-$C2747+1,0,$C2747),"EN",OFFSET(T2747,-$C2747+1,0,$C2747)))*SummonTypeTable!$Q$2</f>
        <v>5266.6666666666661</v>
      </c>
      <c r="J2747">
        <f ca="1">IF(C2747=1,60*SummonTypeTable!$Q$2-OFFSET(I2747,0,-4),
IF(I2747&lt;&gt;OFFSET(I2747,-1,0),OFFSET(I2747,-1,0)-OFFSET(I2747,0,-4),""))</f>
        <v>-9892</v>
      </c>
      <c r="K2747">
        <f ca="1">IF(C2747=1,60*SummonTypeTable!$Q$2/OFFSET(I2747,0,-4),
IF(I2747&lt;&gt;OFFSET(I2747,-1,0),OFFSET(I2747,-1,0)/OFFSET(I2747,0,-4),""))</f>
        <v>0.33485745024206565</v>
      </c>
      <c r="L2747" t="str">
        <f t="shared" ca="1" si="507"/>
        <v>cu</v>
      </c>
      <c r="M2747" t="s">
        <v>81</v>
      </c>
      <c r="N2747" t="s">
        <v>146</v>
      </c>
      <c r="O2747">
        <v>430</v>
      </c>
      <c r="P2747" t="str">
        <f t="shared" si="511"/>
        <v>에너지너무많음</v>
      </c>
      <c r="Q2747" t="str">
        <f t="shared" ca="1" si="517"/>
        <v>cu</v>
      </c>
      <c r="R2747" t="s">
        <v>81</v>
      </c>
      <c r="S2747" t="s">
        <v>147</v>
      </c>
      <c r="T2747">
        <v>4825</v>
      </c>
      <c r="U2747" t="str">
        <f t="shared" ca="1" si="510"/>
        <v>cu</v>
      </c>
      <c r="V2747" t="str">
        <f t="shared" si="512"/>
        <v>EN</v>
      </c>
      <c r="W2747">
        <f t="shared" si="513"/>
        <v>430</v>
      </c>
      <c r="X2747" t="str">
        <f t="shared" ca="1" si="514"/>
        <v>cu</v>
      </c>
      <c r="Y2747" t="str">
        <f t="shared" si="515"/>
        <v>GO</v>
      </c>
      <c r="Z2747">
        <f t="shared" si="516"/>
        <v>4825</v>
      </c>
    </row>
    <row r="2748" spans="1:26">
      <c r="A2748" t="str">
        <f t="shared" si="508"/>
        <v>rt9</v>
      </c>
      <c r="B2748" t="str">
        <f t="shared" si="509"/>
        <v>루틴9</v>
      </c>
      <c r="C2748">
        <v>191</v>
      </c>
      <c r="D2748">
        <v>111</v>
      </c>
      <c r="E2748">
        <f t="shared" ca="1" si="518"/>
        <v>14983</v>
      </c>
      <c r="F2748">
        <f ca="1">(60+SUMIF(OFFSET(N2748,-$C2748+1,0,$C2748),"EN",OFFSET(O2748,-$C2748+1,0,$C2748)))*SummonTypeTable!$Q$2</f>
        <v>5266.6666666666661</v>
      </c>
      <c r="G2748" t="str">
        <f ca="1">IF(C2748=1,60*SummonTypeTable!$Q$2-OFFSET(F2748,0,-1),
IF(F2748&lt;&gt;OFFSET(F2748,-1,0),OFFSET(F2748,-1,0)-OFFSET(F2748,0,-1),""))</f>
        <v/>
      </c>
      <c r="H2748" t="str">
        <f ca="1">IF(C2748=1,60*SummonTypeTable!$Q$2/OFFSET(F2748,0,-1),
IF(F2748&lt;&gt;OFFSET(F2748,-1,0),OFFSET(F2748,-1,0)/OFFSET(F2748,0,-1),""))</f>
        <v/>
      </c>
      <c r="I2748">
        <f ca="1">(60+SUMIF(OFFSET(N2748,-$C2748+1,0,$C2748),"EN",OFFSET(O2748,-$C2748+1,0,$C2748))+SUMIF(OFFSET(S2748,-$C2748+1,0,$C2748),"EN",OFFSET(T2748,-$C2748+1,0,$C2748)))*SummonTypeTable!$Q$2</f>
        <v>5266.6666666666661</v>
      </c>
      <c r="J2748" t="str">
        <f ca="1">IF(C2748=1,60*SummonTypeTable!$Q$2-OFFSET(I2748,0,-4),
IF(I2748&lt;&gt;OFFSET(I2748,-1,0),OFFSET(I2748,-1,0)-OFFSET(I2748,0,-4),""))</f>
        <v/>
      </c>
      <c r="K2748" t="str">
        <f ca="1">IF(C2748=1,60*SummonTypeTable!$Q$2/OFFSET(I2748,0,-4),
IF(I2748&lt;&gt;OFFSET(I2748,-1,0),OFFSET(I2748,-1,0)/OFFSET(I2748,0,-4),""))</f>
        <v/>
      </c>
      <c r="L2748" t="str">
        <f t="shared" ref="L2748:L2811" ca="1" si="519">IF(ISBLANK(M2748),"",
VLOOKUP(M2748,OFFSET(INDIRECT("$A:$B"),0,MATCH(M$1&amp;"_Verify",INDIRECT("$1:$1"),0)-1),2,0)
)</f>
        <v>cu</v>
      </c>
      <c r="M2748" t="s">
        <v>81</v>
      </c>
      <c r="N2748" t="s">
        <v>147</v>
      </c>
      <c r="O2748">
        <v>9700</v>
      </c>
      <c r="P2748" t="str">
        <f t="shared" si="511"/>
        <v/>
      </c>
      <c r="Q2748" t="str">
        <f t="shared" ca="1" si="517"/>
        <v>cu</v>
      </c>
      <c r="R2748" t="s">
        <v>81</v>
      </c>
      <c r="S2748" t="s">
        <v>147</v>
      </c>
      <c r="T2748">
        <v>4850</v>
      </c>
      <c r="U2748" t="str">
        <f t="shared" ca="1" si="510"/>
        <v>cu</v>
      </c>
      <c r="V2748" t="str">
        <f t="shared" si="512"/>
        <v>GO</v>
      </c>
      <c r="W2748">
        <f t="shared" si="513"/>
        <v>9700</v>
      </c>
      <c r="X2748" t="str">
        <f t="shared" ca="1" si="514"/>
        <v>cu</v>
      </c>
      <c r="Y2748" t="str">
        <f t="shared" si="515"/>
        <v>GO</v>
      </c>
      <c r="Z2748">
        <f t="shared" si="516"/>
        <v>4850</v>
      </c>
    </row>
    <row r="2749" spans="1:26">
      <c r="A2749" t="str">
        <f t="shared" si="508"/>
        <v>rt9</v>
      </c>
      <c r="B2749" t="str">
        <f t="shared" si="509"/>
        <v>루틴9</v>
      </c>
      <c r="C2749">
        <v>192</v>
      </c>
      <c r="D2749">
        <v>145</v>
      </c>
      <c r="E2749">
        <f t="shared" ca="1" si="518"/>
        <v>15128</v>
      </c>
      <c r="F2749">
        <f ca="1">(60+SUMIF(OFFSET(N2749,-$C2749+1,0,$C2749),"EN",OFFSET(O2749,-$C2749+1,0,$C2749)))*SummonTypeTable!$Q$2</f>
        <v>5266.6666666666661</v>
      </c>
      <c r="G2749" t="str">
        <f ca="1">IF(C2749=1,60*SummonTypeTable!$Q$2-OFFSET(F2749,0,-1),
IF(F2749&lt;&gt;OFFSET(F2749,-1,0),OFFSET(F2749,-1,0)-OFFSET(F2749,0,-1),""))</f>
        <v/>
      </c>
      <c r="H2749" t="str">
        <f ca="1">IF(C2749=1,60*SummonTypeTable!$Q$2/OFFSET(F2749,0,-1),
IF(F2749&lt;&gt;OFFSET(F2749,-1,0),OFFSET(F2749,-1,0)/OFFSET(F2749,0,-1),""))</f>
        <v/>
      </c>
      <c r="I2749">
        <f ca="1">(60+SUMIF(OFFSET(N2749,-$C2749+1,0,$C2749),"EN",OFFSET(O2749,-$C2749+1,0,$C2749))+SUMIF(OFFSET(S2749,-$C2749+1,0,$C2749),"EN",OFFSET(T2749,-$C2749+1,0,$C2749)))*SummonTypeTable!$Q$2</f>
        <v>5266.6666666666661</v>
      </c>
      <c r="J2749" t="str">
        <f ca="1">IF(C2749=1,60*SummonTypeTable!$Q$2-OFFSET(I2749,0,-4),
IF(I2749&lt;&gt;OFFSET(I2749,-1,0),OFFSET(I2749,-1,0)-OFFSET(I2749,0,-4),""))</f>
        <v/>
      </c>
      <c r="K2749" t="str">
        <f ca="1">IF(C2749=1,60*SummonTypeTable!$Q$2/OFFSET(I2749,0,-4),
IF(I2749&lt;&gt;OFFSET(I2749,-1,0),OFFSET(I2749,-1,0)/OFFSET(I2749,0,-4),""))</f>
        <v/>
      </c>
      <c r="L2749" t="str">
        <f t="shared" ca="1" si="519"/>
        <v>it</v>
      </c>
      <c r="M2749" t="s">
        <v>139</v>
      </c>
      <c r="N2749" t="s">
        <v>140</v>
      </c>
      <c r="O2749">
        <v>5</v>
      </c>
      <c r="P2749" t="str">
        <f t="shared" si="511"/>
        <v/>
      </c>
      <c r="Q2749" t="str">
        <f t="shared" ca="1" si="517"/>
        <v>cu</v>
      </c>
      <c r="R2749" t="s">
        <v>81</v>
      </c>
      <c r="S2749" t="s">
        <v>147</v>
      </c>
      <c r="T2749">
        <v>4875</v>
      </c>
      <c r="U2749" t="str">
        <f t="shared" ca="1" si="510"/>
        <v>it</v>
      </c>
      <c r="V2749" t="str">
        <f t="shared" si="512"/>
        <v>Cash_sCharacterGacha</v>
      </c>
      <c r="W2749">
        <f t="shared" si="513"/>
        <v>5</v>
      </c>
      <c r="X2749" t="str">
        <f t="shared" ca="1" si="514"/>
        <v>cu</v>
      </c>
      <c r="Y2749" t="str">
        <f t="shared" si="515"/>
        <v>GO</v>
      </c>
      <c r="Z2749">
        <f t="shared" si="516"/>
        <v>4875</v>
      </c>
    </row>
    <row r="2750" spans="1:26">
      <c r="A2750" t="str">
        <f t="shared" si="508"/>
        <v>rt9</v>
      </c>
      <c r="B2750" t="str">
        <f t="shared" si="509"/>
        <v>루틴9</v>
      </c>
      <c r="C2750">
        <v>193</v>
      </c>
      <c r="D2750">
        <v>195</v>
      </c>
      <c r="E2750">
        <f t="shared" ca="1" si="518"/>
        <v>15323</v>
      </c>
      <c r="F2750">
        <f ca="1">(60+SUMIF(OFFSET(N2750,-$C2750+1,0,$C2750),"EN",OFFSET(O2750,-$C2750+1,0,$C2750)))*SummonTypeTable!$Q$2</f>
        <v>5266.6666666666661</v>
      </c>
      <c r="G2750" t="str">
        <f ca="1">IF(C2750=1,60*SummonTypeTable!$Q$2-OFFSET(F2750,0,-1),
IF(F2750&lt;&gt;OFFSET(F2750,-1,0),OFFSET(F2750,-1,0)-OFFSET(F2750,0,-1),""))</f>
        <v/>
      </c>
      <c r="H2750" t="str">
        <f ca="1">IF(C2750=1,60*SummonTypeTable!$Q$2/OFFSET(F2750,0,-1),
IF(F2750&lt;&gt;OFFSET(F2750,-1,0),OFFSET(F2750,-1,0)/OFFSET(F2750,0,-1),""))</f>
        <v/>
      </c>
      <c r="I2750">
        <f ca="1">(60+SUMIF(OFFSET(N2750,-$C2750+1,0,$C2750),"EN",OFFSET(O2750,-$C2750+1,0,$C2750))+SUMIF(OFFSET(S2750,-$C2750+1,0,$C2750),"EN",OFFSET(T2750,-$C2750+1,0,$C2750)))*SummonTypeTable!$Q$2</f>
        <v>5266.6666666666661</v>
      </c>
      <c r="J2750" t="str">
        <f ca="1">IF(C2750=1,60*SummonTypeTable!$Q$2-OFFSET(I2750,0,-4),
IF(I2750&lt;&gt;OFFSET(I2750,-1,0),OFFSET(I2750,-1,0)-OFFSET(I2750,0,-4),""))</f>
        <v/>
      </c>
      <c r="K2750" t="str">
        <f ca="1">IF(C2750=1,60*SummonTypeTable!$Q$2/OFFSET(I2750,0,-4),
IF(I2750&lt;&gt;OFFSET(I2750,-1,0),OFFSET(I2750,-1,0)/OFFSET(I2750,0,-4),""))</f>
        <v/>
      </c>
      <c r="L2750" t="str">
        <f t="shared" ca="1" si="519"/>
        <v>cu</v>
      </c>
      <c r="M2750" t="s">
        <v>81</v>
      </c>
      <c r="N2750" t="s">
        <v>147</v>
      </c>
      <c r="O2750">
        <v>9800</v>
      </c>
      <c r="P2750" t="str">
        <f t="shared" si="511"/>
        <v/>
      </c>
      <c r="Q2750" t="str">
        <f t="shared" ca="1" si="517"/>
        <v>cu</v>
      </c>
      <c r="R2750" t="s">
        <v>81</v>
      </c>
      <c r="S2750" t="s">
        <v>147</v>
      </c>
      <c r="T2750">
        <v>4900</v>
      </c>
      <c r="U2750" t="str">
        <f t="shared" ca="1" si="510"/>
        <v>cu</v>
      </c>
      <c r="V2750" t="str">
        <f t="shared" si="512"/>
        <v>GO</v>
      </c>
      <c r="W2750">
        <f t="shared" si="513"/>
        <v>9800</v>
      </c>
      <c r="X2750" t="str">
        <f t="shared" ca="1" si="514"/>
        <v>cu</v>
      </c>
      <c r="Y2750" t="str">
        <f t="shared" si="515"/>
        <v>GO</v>
      </c>
      <c r="Z2750">
        <f t="shared" si="516"/>
        <v>4900</v>
      </c>
    </row>
    <row r="2751" spans="1:26">
      <c r="A2751" t="str">
        <f t="shared" ref="A2751:A2814" si="520">A2750</f>
        <v>rt9</v>
      </c>
      <c r="B2751" t="str">
        <f t="shared" ref="B2751:B2814" si="521">B2750</f>
        <v>루틴9</v>
      </c>
      <c r="C2751">
        <v>194</v>
      </c>
      <c r="D2751">
        <v>297</v>
      </c>
      <c r="E2751">
        <f t="shared" ca="1" si="518"/>
        <v>15620</v>
      </c>
      <c r="F2751">
        <f ca="1">(60+SUMIF(OFFSET(N2751,-$C2751+1,0,$C2751),"EN",OFFSET(O2751,-$C2751+1,0,$C2751)))*SummonTypeTable!$Q$2</f>
        <v>5266.6666666666661</v>
      </c>
      <c r="G2751" t="str">
        <f ca="1">IF(C2751=1,60*SummonTypeTable!$Q$2-OFFSET(F2751,0,-1),
IF(F2751&lt;&gt;OFFSET(F2751,-1,0),OFFSET(F2751,-1,0)-OFFSET(F2751,0,-1),""))</f>
        <v/>
      </c>
      <c r="H2751" t="str">
        <f ca="1">IF(C2751=1,60*SummonTypeTable!$Q$2/OFFSET(F2751,0,-1),
IF(F2751&lt;&gt;OFFSET(F2751,-1,0),OFFSET(F2751,-1,0)/OFFSET(F2751,0,-1),""))</f>
        <v/>
      </c>
      <c r="I2751">
        <f ca="1">(60+SUMIF(OFFSET(N2751,-$C2751+1,0,$C2751),"EN",OFFSET(O2751,-$C2751+1,0,$C2751))+SUMIF(OFFSET(S2751,-$C2751+1,0,$C2751),"EN",OFFSET(T2751,-$C2751+1,0,$C2751)))*SummonTypeTable!$Q$2</f>
        <v>5266.6666666666661</v>
      </c>
      <c r="J2751" t="str">
        <f ca="1">IF(C2751=1,60*SummonTypeTable!$Q$2-OFFSET(I2751,0,-4),
IF(I2751&lt;&gt;OFFSET(I2751,-1,0),OFFSET(I2751,-1,0)-OFFSET(I2751,0,-4),""))</f>
        <v/>
      </c>
      <c r="K2751" t="str">
        <f ca="1">IF(C2751=1,60*SummonTypeTable!$Q$2/OFFSET(I2751,0,-4),
IF(I2751&lt;&gt;OFFSET(I2751,-1,0),OFFSET(I2751,-1,0)/OFFSET(I2751,0,-4),""))</f>
        <v/>
      </c>
      <c r="L2751" t="str">
        <f t="shared" ca="1" si="519"/>
        <v>cu</v>
      </c>
      <c r="M2751" t="s">
        <v>81</v>
      </c>
      <c r="N2751" t="s">
        <v>153</v>
      </c>
      <c r="O2751">
        <v>33</v>
      </c>
      <c r="P2751" t="str">
        <f t="shared" si="511"/>
        <v/>
      </c>
      <c r="Q2751" t="str">
        <f t="shared" ca="1" si="517"/>
        <v>cu</v>
      </c>
      <c r="R2751" t="s">
        <v>81</v>
      </c>
      <c r="S2751" t="s">
        <v>153</v>
      </c>
      <c r="T2751">
        <v>11</v>
      </c>
      <c r="U2751" t="str">
        <f t="shared" ca="1" si="510"/>
        <v>cu</v>
      </c>
      <c r="V2751" t="str">
        <f t="shared" si="512"/>
        <v>DI</v>
      </c>
      <c r="W2751">
        <f t="shared" si="513"/>
        <v>33</v>
      </c>
      <c r="X2751" t="str">
        <f t="shared" ca="1" si="514"/>
        <v>cu</v>
      </c>
      <c r="Y2751" t="str">
        <f t="shared" si="515"/>
        <v>DI</v>
      </c>
      <c r="Z2751">
        <f t="shared" si="516"/>
        <v>11</v>
      </c>
    </row>
    <row r="2752" spans="1:26">
      <c r="A2752" t="str">
        <f t="shared" si="520"/>
        <v>rt9</v>
      </c>
      <c r="B2752" t="str">
        <f t="shared" si="521"/>
        <v>루틴9</v>
      </c>
      <c r="C2752">
        <v>195</v>
      </c>
      <c r="D2752">
        <v>256</v>
      </c>
      <c r="E2752">
        <f t="shared" ca="1" si="518"/>
        <v>15876</v>
      </c>
      <c r="F2752">
        <f ca="1">(60+SUMIF(OFFSET(N2752,-$C2752+1,0,$C2752),"EN",OFFSET(O2752,-$C2752+1,0,$C2752)))*SummonTypeTable!$Q$2</f>
        <v>5266.6666666666661</v>
      </c>
      <c r="G2752" t="str">
        <f ca="1">IF(C2752=1,60*SummonTypeTable!$Q$2-OFFSET(F2752,0,-1),
IF(F2752&lt;&gt;OFFSET(F2752,-1,0),OFFSET(F2752,-1,0)-OFFSET(F2752,0,-1),""))</f>
        <v/>
      </c>
      <c r="H2752" t="str">
        <f ca="1">IF(C2752=1,60*SummonTypeTable!$Q$2/OFFSET(F2752,0,-1),
IF(F2752&lt;&gt;OFFSET(F2752,-1,0),OFFSET(F2752,-1,0)/OFFSET(F2752,0,-1),""))</f>
        <v/>
      </c>
      <c r="I2752">
        <f ca="1">(60+SUMIF(OFFSET(N2752,-$C2752+1,0,$C2752),"EN",OFFSET(O2752,-$C2752+1,0,$C2752))+SUMIF(OFFSET(S2752,-$C2752+1,0,$C2752),"EN",OFFSET(T2752,-$C2752+1,0,$C2752)))*SummonTypeTable!$Q$2</f>
        <v>5266.6666666666661</v>
      </c>
      <c r="J2752" t="str">
        <f ca="1">IF(C2752=1,60*SummonTypeTable!$Q$2-OFFSET(I2752,0,-4),
IF(I2752&lt;&gt;OFFSET(I2752,-1,0),OFFSET(I2752,-1,0)-OFFSET(I2752,0,-4),""))</f>
        <v/>
      </c>
      <c r="K2752" t="str">
        <f ca="1">IF(C2752=1,60*SummonTypeTable!$Q$2/OFFSET(I2752,0,-4),
IF(I2752&lt;&gt;OFFSET(I2752,-1,0),OFFSET(I2752,-1,0)/OFFSET(I2752,0,-4),""))</f>
        <v/>
      </c>
      <c r="L2752" t="str">
        <f t="shared" ca="1" si="519"/>
        <v>cu</v>
      </c>
      <c r="M2752" t="s">
        <v>81</v>
      </c>
      <c r="N2752" t="s">
        <v>147</v>
      </c>
      <c r="O2752">
        <v>9900</v>
      </c>
      <c r="P2752" t="str">
        <f t="shared" si="511"/>
        <v/>
      </c>
      <c r="Q2752" t="str">
        <f t="shared" ca="1" si="517"/>
        <v>cu</v>
      </c>
      <c r="R2752" t="s">
        <v>81</v>
      </c>
      <c r="S2752" t="s">
        <v>147</v>
      </c>
      <c r="T2752">
        <v>4950</v>
      </c>
      <c r="U2752" t="str">
        <f t="shared" ca="1" si="510"/>
        <v>cu</v>
      </c>
      <c r="V2752" t="str">
        <f t="shared" si="512"/>
        <v>GO</v>
      </c>
      <c r="W2752">
        <f t="shared" si="513"/>
        <v>9900</v>
      </c>
      <c r="X2752" t="str">
        <f t="shared" ca="1" si="514"/>
        <v>cu</v>
      </c>
      <c r="Y2752" t="str">
        <f t="shared" si="515"/>
        <v>GO</v>
      </c>
      <c r="Z2752">
        <f t="shared" si="516"/>
        <v>4950</v>
      </c>
    </row>
    <row r="2753" spans="1:26">
      <c r="A2753" t="str">
        <f t="shared" si="520"/>
        <v>rt9</v>
      </c>
      <c r="B2753" t="str">
        <f t="shared" si="521"/>
        <v>루틴9</v>
      </c>
      <c r="C2753">
        <v>196</v>
      </c>
      <c r="D2753">
        <v>516</v>
      </c>
      <c r="E2753">
        <f t="shared" ca="1" si="518"/>
        <v>16392</v>
      </c>
      <c r="F2753">
        <f ca="1">(60+SUMIF(OFFSET(N2753,-$C2753+1,0,$C2753),"EN",OFFSET(O2753,-$C2753+1,0,$C2753)))*SummonTypeTable!$Q$2</f>
        <v>5533.333333333333</v>
      </c>
      <c r="G2753">
        <f ca="1">IF(C2753=1,60*SummonTypeTable!$Q$2-OFFSET(F2753,0,-1),
IF(F2753&lt;&gt;OFFSET(F2753,-1,0),OFFSET(F2753,-1,0)-OFFSET(F2753,0,-1),""))</f>
        <v>-11125.333333333334</v>
      </c>
      <c r="H2753">
        <f ca="1">IF(C2753=1,60*SummonTypeTable!$Q$2/OFFSET(F2753,0,-1),
IF(F2753&lt;&gt;OFFSET(F2753,-1,0),OFFSET(F2753,-1,0)/OFFSET(F2753,0,-1),""))</f>
        <v>0.32129494062144132</v>
      </c>
      <c r="I2753">
        <f ca="1">(60+SUMIF(OFFSET(N2753,-$C2753+1,0,$C2753),"EN",OFFSET(O2753,-$C2753+1,0,$C2753))+SUMIF(OFFSET(S2753,-$C2753+1,0,$C2753),"EN",OFFSET(T2753,-$C2753+1,0,$C2753)))*SummonTypeTable!$Q$2</f>
        <v>5533.333333333333</v>
      </c>
      <c r="J2753">
        <f ca="1">IF(C2753=1,60*SummonTypeTable!$Q$2-OFFSET(I2753,0,-4),
IF(I2753&lt;&gt;OFFSET(I2753,-1,0),OFFSET(I2753,-1,0)-OFFSET(I2753,0,-4),""))</f>
        <v>-11125.333333333334</v>
      </c>
      <c r="K2753">
        <f ca="1">IF(C2753=1,60*SummonTypeTable!$Q$2/OFFSET(I2753,0,-4),
IF(I2753&lt;&gt;OFFSET(I2753,-1,0),OFFSET(I2753,-1,0)/OFFSET(I2753,0,-4),""))</f>
        <v>0.32129494062144132</v>
      </c>
      <c r="L2753" t="str">
        <f t="shared" ca="1" si="519"/>
        <v>cu</v>
      </c>
      <c r="M2753" t="s">
        <v>81</v>
      </c>
      <c r="N2753" t="s">
        <v>146</v>
      </c>
      <c r="O2753">
        <v>400</v>
      </c>
      <c r="P2753" t="str">
        <f t="shared" si="511"/>
        <v>에너지너무많음</v>
      </c>
      <c r="Q2753" t="str">
        <f t="shared" ca="1" si="517"/>
        <v>cu</v>
      </c>
      <c r="R2753" t="s">
        <v>81</v>
      </c>
      <c r="S2753" t="s">
        <v>147</v>
      </c>
      <c r="T2753">
        <v>4975</v>
      </c>
      <c r="U2753" t="str">
        <f t="shared" ca="1" si="510"/>
        <v>cu</v>
      </c>
      <c r="V2753" t="str">
        <f t="shared" si="512"/>
        <v>EN</v>
      </c>
      <c r="W2753">
        <f t="shared" si="513"/>
        <v>400</v>
      </c>
      <c r="X2753" t="str">
        <f t="shared" ca="1" si="514"/>
        <v>cu</v>
      </c>
      <c r="Y2753" t="str">
        <f t="shared" si="515"/>
        <v>GO</v>
      </c>
      <c r="Z2753">
        <f t="shared" si="516"/>
        <v>4975</v>
      </c>
    </row>
    <row r="2754" spans="1:26">
      <c r="A2754" t="str">
        <f t="shared" si="520"/>
        <v>rt9</v>
      </c>
      <c r="B2754" t="str">
        <f t="shared" si="521"/>
        <v>루틴9</v>
      </c>
      <c r="C2754">
        <v>197</v>
      </c>
      <c r="D2754">
        <v>92</v>
      </c>
      <c r="E2754">
        <f t="shared" ca="1" si="518"/>
        <v>16484</v>
      </c>
      <c r="F2754">
        <f ca="1">(60+SUMIF(OFFSET(N2754,-$C2754+1,0,$C2754),"EN",OFFSET(O2754,-$C2754+1,0,$C2754)))*SummonTypeTable!$Q$2</f>
        <v>5533.333333333333</v>
      </c>
      <c r="G2754" t="str">
        <f ca="1">IF(C2754=1,60*SummonTypeTable!$Q$2-OFFSET(F2754,0,-1),
IF(F2754&lt;&gt;OFFSET(F2754,-1,0),OFFSET(F2754,-1,0)-OFFSET(F2754,0,-1),""))</f>
        <v/>
      </c>
      <c r="H2754" t="str">
        <f ca="1">IF(C2754=1,60*SummonTypeTable!$Q$2/OFFSET(F2754,0,-1),
IF(F2754&lt;&gt;OFFSET(F2754,-1,0),OFFSET(F2754,-1,0)/OFFSET(F2754,0,-1),""))</f>
        <v/>
      </c>
      <c r="I2754">
        <f ca="1">(60+SUMIF(OFFSET(N2754,-$C2754+1,0,$C2754),"EN",OFFSET(O2754,-$C2754+1,0,$C2754))+SUMIF(OFFSET(S2754,-$C2754+1,0,$C2754),"EN",OFFSET(T2754,-$C2754+1,0,$C2754)))*SummonTypeTable!$Q$2</f>
        <v>5533.333333333333</v>
      </c>
      <c r="J2754" t="str">
        <f ca="1">IF(C2754=1,60*SummonTypeTable!$Q$2-OFFSET(I2754,0,-4),
IF(I2754&lt;&gt;OFFSET(I2754,-1,0),OFFSET(I2754,-1,0)-OFFSET(I2754,0,-4),""))</f>
        <v/>
      </c>
      <c r="K2754" t="str">
        <f ca="1">IF(C2754=1,60*SummonTypeTable!$Q$2/OFFSET(I2754,0,-4),
IF(I2754&lt;&gt;OFFSET(I2754,-1,0),OFFSET(I2754,-1,0)/OFFSET(I2754,0,-4),""))</f>
        <v/>
      </c>
      <c r="L2754" t="str">
        <f t="shared" ca="1" si="519"/>
        <v>it</v>
      </c>
      <c r="M2754" t="s">
        <v>139</v>
      </c>
      <c r="N2754" t="s">
        <v>158</v>
      </c>
      <c r="O2754">
        <v>1</v>
      </c>
      <c r="P2754" t="str">
        <f t="shared" si="511"/>
        <v/>
      </c>
      <c r="Q2754" t="str">
        <f t="shared" ca="1" si="517"/>
        <v>cu</v>
      </c>
      <c r="R2754" t="s">
        <v>81</v>
      </c>
      <c r="S2754" t="s">
        <v>147</v>
      </c>
      <c r="T2754">
        <v>5000</v>
      </c>
      <c r="U2754" t="str">
        <f t="shared" ref="U2754:U2817" ca="1" si="522">IF(LEN(L2754)=0,"",L2754)</f>
        <v>it</v>
      </c>
      <c r="V2754" t="str">
        <f t="shared" si="512"/>
        <v>Cash_sEquipGacha</v>
      </c>
      <c r="W2754">
        <f t="shared" si="513"/>
        <v>1</v>
      </c>
      <c r="X2754" t="str">
        <f t="shared" ca="1" si="514"/>
        <v>cu</v>
      </c>
      <c r="Y2754" t="str">
        <f t="shared" si="515"/>
        <v>GO</v>
      </c>
      <c r="Z2754">
        <f t="shared" si="516"/>
        <v>5000</v>
      </c>
    </row>
    <row r="2755" spans="1:26">
      <c r="A2755" t="str">
        <f t="shared" si="520"/>
        <v>rt9</v>
      </c>
      <c r="B2755" t="str">
        <f t="shared" si="521"/>
        <v>루틴9</v>
      </c>
      <c r="C2755">
        <v>198</v>
      </c>
      <c r="D2755">
        <v>115</v>
      </c>
      <c r="E2755">
        <f t="shared" ca="1" si="518"/>
        <v>16599</v>
      </c>
      <c r="F2755">
        <f ca="1">(60+SUMIF(OFFSET(N2755,-$C2755+1,0,$C2755),"EN",OFFSET(O2755,-$C2755+1,0,$C2755)))*SummonTypeTable!$Q$2</f>
        <v>5533.333333333333</v>
      </c>
      <c r="G2755" t="str">
        <f ca="1">IF(C2755=1,60*SummonTypeTable!$Q$2-OFFSET(F2755,0,-1),
IF(F2755&lt;&gt;OFFSET(F2755,-1,0),OFFSET(F2755,-1,0)-OFFSET(F2755,0,-1),""))</f>
        <v/>
      </c>
      <c r="H2755" t="str">
        <f ca="1">IF(C2755=1,60*SummonTypeTable!$Q$2/OFFSET(F2755,0,-1),
IF(F2755&lt;&gt;OFFSET(F2755,-1,0),OFFSET(F2755,-1,0)/OFFSET(F2755,0,-1),""))</f>
        <v/>
      </c>
      <c r="I2755">
        <f ca="1">(60+SUMIF(OFFSET(N2755,-$C2755+1,0,$C2755),"EN",OFFSET(O2755,-$C2755+1,0,$C2755))+SUMIF(OFFSET(S2755,-$C2755+1,0,$C2755),"EN",OFFSET(T2755,-$C2755+1,0,$C2755)))*SummonTypeTable!$Q$2</f>
        <v>5533.333333333333</v>
      </c>
      <c r="J2755" t="str">
        <f ca="1">IF(C2755=1,60*SummonTypeTable!$Q$2-OFFSET(I2755,0,-4),
IF(I2755&lt;&gt;OFFSET(I2755,-1,0),OFFSET(I2755,-1,0)-OFFSET(I2755,0,-4),""))</f>
        <v/>
      </c>
      <c r="K2755" t="str">
        <f ca="1">IF(C2755=1,60*SummonTypeTable!$Q$2/OFFSET(I2755,0,-4),
IF(I2755&lt;&gt;OFFSET(I2755,-1,0),OFFSET(I2755,-1,0)/OFFSET(I2755,0,-4),""))</f>
        <v/>
      </c>
      <c r="L2755" t="str">
        <f t="shared" ca="1" si="519"/>
        <v>cu</v>
      </c>
      <c r="M2755" t="s">
        <v>81</v>
      </c>
      <c r="N2755" t="s">
        <v>147</v>
      </c>
      <c r="O2755">
        <v>10050</v>
      </c>
      <c r="P2755" t="str">
        <f t="shared" si="511"/>
        <v/>
      </c>
      <c r="Q2755" t="str">
        <f t="shared" ca="1" si="517"/>
        <v>cu</v>
      </c>
      <c r="R2755" t="s">
        <v>81</v>
      </c>
      <c r="S2755" t="s">
        <v>147</v>
      </c>
      <c r="T2755">
        <v>5025</v>
      </c>
      <c r="U2755" t="str">
        <f t="shared" ca="1" si="522"/>
        <v>cu</v>
      </c>
      <c r="V2755" t="str">
        <f t="shared" si="512"/>
        <v>GO</v>
      </c>
      <c r="W2755">
        <f t="shared" si="513"/>
        <v>10050</v>
      </c>
      <c r="X2755" t="str">
        <f t="shared" ca="1" si="514"/>
        <v>cu</v>
      </c>
      <c r="Y2755" t="str">
        <f t="shared" si="515"/>
        <v>GO</v>
      </c>
      <c r="Z2755">
        <f t="shared" si="516"/>
        <v>5025</v>
      </c>
    </row>
    <row r="2756" spans="1:26">
      <c r="A2756" t="str">
        <f t="shared" si="520"/>
        <v>rt9</v>
      </c>
      <c r="B2756" t="str">
        <f t="shared" si="521"/>
        <v>루틴9</v>
      </c>
      <c r="C2756">
        <v>199</v>
      </c>
      <c r="D2756">
        <v>189</v>
      </c>
      <c r="E2756">
        <f t="shared" ca="1" si="518"/>
        <v>16788</v>
      </c>
      <c r="F2756">
        <f ca="1">(60+SUMIF(OFFSET(N2756,-$C2756+1,0,$C2756),"EN",OFFSET(O2756,-$C2756+1,0,$C2756)))*SummonTypeTable!$Q$2</f>
        <v>5533.333333333333</v>
      </c>
      <c r="G2756" t="str">
        <f ca="1">IF(C2756=1,60*SummonTypeTable!$Q$2-OFFSET(F2756,0,-1),
IF(F2756&lt;&gt;OFFSET(F2756,-1,0),OFFSET(F2756,-1,0)-OFFSET(F2756,0,-1),""))</f>
        <v/>
      </c>
      <c r="H2756" t="str">
        <f ca="1">IF(C2756=1,60*SummonTypeTable!$Q$2/OFFSET(F2756,0,-1),
IF(F2756&lt;&gt;OFFSET(F2756,-1,0),OFFSET(F2756,-1,0)/OFFSET(F2756,0,-1),""))</f>
        <v/>
      </c>
      <c r="I2756">
        <f ca="1">(60+SUMIF(OFFSET(N2756,-$C2756+1,0,$C2756),"EN",OFFSET(O2756,-$C2756+1,0,$C2756))+SUMIF(OFFSET(S2756,-$C2756+1,0,$C2756),"EN",OFFSET(T2756,-$C2756+1,0,$C2756)))*SummonTypeTable!$Q$2</f>
        <v>5533.333333333333</v>
      </c>
      <c r="J2756" t="str">
        <f ca="1">IF(C2756=1,60*SummonTypeTable!$Q$2-OFFSET(I2756,0,-4),
IF(I2756&lt;&gt;OFFSET(I2756,-1,0),OFFSET(I2756,-1,0)-OFFSET(I2756,0,-4),""))</f>
        <v/>
      </c>
      <c r="K2756" t="str">
        <f ca="1">IF(C2756=1,60*SummonTypeTable!$Q$2/OFFSET(I2756,0,-4),
IF(I2756&lt;&gt;OFFSET(I2756,-1,0),OFFSET(I2756,-1,0)/OFFSET(I2756,0,-4),""))</f>
        <v/>
      </c>
      <c r="L2756" t="str">
        <f t="shared" ca="1" si="519"/>
        <v>it</v>
      </c>
      <c r="M2756" t="s">
        <v>139</v>
      </c>
      <c r="N2756" t="s">
        <v>138</v>
      </c>
      <c r="O2756">
        <v>10</v>
      </c>
      <c r="P2756" t="str">
        <f t="shared" si="511"/>
        <v/>
      </c>
      <c r="Q2756" t="str">
        <f t="shared" ca="1" si="517"/>
        <v>cu</v>
      </c>
      <c r="R2756" t="s">
        <v>81</v>
      </c>
      <c r="S2756" t="s">
        <v>147</v>
      </c>
      <c r="T2756">
        <v>5050</v>
      </c>
      <c r="U2756" t="str">
        <f t="shared" ca="1" si="522"/>
        <v>it</v>
      </c>
      <c r="V2756" t="str">
        <f t="shared" si="512"/>
        <v>Cash_sSpellGacha</v>
      </c>
      <c r="W2756">
        <f t="shared" si="513"/>
        <v>10</v>
      </c>
      <c r="X2756" t="str">
        <f t="shared" ca="1" si="514"/>
        <v>cu</v>
      </c>
      <c r="Y2756" t="str">
        <f t="shared" si="515"/>
        <v>GO</v>
      </c>
      <c r="Z2756">
        <f t="shared" si="516"/>
        <v>5050</v>
      </c>
    </row>
    <row r="2757" spans="1:26">
      <c r="A2757" t="str">
        <f t="shared" si="520"/>
        <v>rt9</v>
      </c>
      <c r="B2757" t="str">
        <f t="shared" si="521"/>
        <v>루틴9</v>
      </c>
      <c r="C2757">
        <v>200</v>
      </c>
      <c r="D2757">
        <v>400</v>
      </c>
      <c r="E2757">
        <f t="shared" ca="1" si="518"/>
        <v>17188</v>
      </c>
      <c r="F2757">
        <f ca="1">(60+SUMIF(OFFSET(N2757,-$C2757+1,0,$C2757),"EN",OFFSET(O2757,-$C2757+1,0,$C2757)))*SummonTypeTable!$Q$2</f>
        <v>5820</v>
      </c>
      <c r="G2757">
        <f ca="1">IF(C2757=1,60*SummonTypeTable!$Q$2-OFFSET(F2757,0,-1),
IF(F2757&lt;&gt;OFFSET(F2757,-1,0),OFFSET(F2757,-1,0)-OFFSET(F2757,0,-1),""))</f>
        <v>-11654.666666666668</v>
      </c>
      <c r="H2757">
        <f ca="1">IF(C2757=1,60*SummonTypeTable!$Q$2/OFFSET(F2757,0,-1),
IF(F2757&lt;&gt;OFFSET(F2757,-1,0),OFFSET(F2757,-1,0)/OFFSET(F2757,0,-1),""))</f>
        <v>0.32193002870219534</v>
      </c>
      <c r="I2757">
        <f ca="1">(60+SUMIF(OFFSET(N2757,-$C2757+1,0,$C2757),"EN",OFFSET(O2757,-$C2757+1,0,$C2757))+SUMIF(OFFSET(S2757,-$C2757+1,0,$C2757),"EN",OFFSET(T2757,-$C2757+1,0,$C2757)))*SummonTypeTable!$Q$2</f>
        <v>5820</v>
      </c>
      <c r="J2757">
        <f ca="1">IF(C2757=1,60*SummonTypeTable!$Q$2-OFFSET(I2757,0,-4),
IF(I2757&lt;&gt;OFFSET(I2757,-1,0),OFFSET(I2757,-1,0)-OFFSET(I2757,0,-4),""))</f>
        <v>-11654.666666666668</v>
      </c>
      <c r="K2757">
        <f ca="1">IF(C2757=1,60*SummonTypeTable!$Q$2/OFFSET(I2757,0,-4),
IF(I2757&lt;&gt;OFFSET(I2757,-1,0),OFFSET(I2757,-1,0)/OFFSET(I2757,0,-4),""))</f>
        <v>0.32193002870219534</v>
      </c>
      <c r="L2757" t="str">
        <f t="shared" ca="1" si="519"/>
        <v>cu</v>
      </c>
      <c r="M2757" t="s">
        <v>81</v>
      </c>
      <c r="N2757" t="s">
        <v>146</v>
      </c>
      <c r="O2757">
        <v>430</v>
      </c>
      <c r="P2757" t="str">
        <f t="shared" si="511"/>
        <v>에너지너무많음</v>
      </c>
      <c r="Q2757" t="str">
        <f t="shared" ca="1" si="517"/>
        <v>cu</v>
      </c>
      <c r="R2757" t="s">
        <v>81</v>
      </c>
      <c r="S2757" t="s">
        <v>147</v>
      </c>
      <c r="T2757">
        <v>5075</v>
      </c>
      <c r="U2757" t="str">
        <f t="shared" ca="1" si="522"/>
        <v>cu</v>
      </c>
      <c r="V2757" t="str">
        <f t="shared" si="512"/>
        <v>EN</v>
      </c>
      <c r="W2757">
        <f t="shared" si="513"/>
        <v>430</v>
      </c>
      <c r="X2757" t="str">
        <f t="shared" ca="1" si="514"/>
        <v>cu</v>
      </c>
      <c r="Y2757" t="str">
        <f t="shared" si="515"/>
        <v>GO</v>
      </c>
      <c r="Z2757">
        <f t="shared" si="516"/>
        <v>5075</v>
      </c>
    </row>
    <row r="2758" spans="1:26">
      <c r="A2758" t="str">
        <f t="shared" si="520"/>
        <v>rt9</v>
      </c>
      <c r="B2758" t="str">
        <f t="shared" si="521"/>
        <v>루틴9</v>
      </c>
      <c r="C2758">
        <v>201</v>
      </c>
      <c r="D2758">
        <v>95</v>
      </c>
      <c r="E2758">
        <f t="shared" ca="1" si="518"/>
        <v>17283</v>
      </c>
      <c r="F2758">
        <f ca="1">(60+SUMIF(OFFSET(N2758,-$C2758+1,0,$C2758),"EN",OFFSET(O2758,-$C2758+1,0,$C2758)))*SummonTypeTable!$Q$2</f>
        <v>5820</v>
      </c>
      <c r="G2758" t="str">
        <f ca="1">IF(C2758=1,60*SummonTypeTable!$Q$2-OFFSET(F2758,0,-1),
IF(F2758&lt;&gt;OFFSET(F2758,-1,0),OFFSET(F2758,-1,0)-OFFSET(F2758,0,-1),""))</f>
        <v/>
      </c>
      <c r="H2758" t="str">
        <f ca="1">IF(C2758=1,60*SummonTypeTable!$Q$2/OFFSET(F2758,0,-1),
IF(F2758&lt;&gt;OFFSET(F2758,-1,0),OFFSET(F2758,-1,0)/OFFSET(F2758,0,-1),""))</f>
        <v/>
      </c>
      <c r="I2758">
        <f ca="1">(60+SUMIF(OFFSET(N2758,-$C2758+1,0,$C2758),"EN",OFFSET(O2758,-$C2758+1,0,$C2758))+SUMIF(OFFSET(S2758,-$C2758+1,0,$C2758),"EN",OFFSET(T2758,-$C2758+1,0,$C2758)))*SummonTypeTable!$Q$2</f>
        <v>5820</v>
      </c>
      <c r="J2758" t="str">
        <f ca="1">IF(C2758=1,60*SummonTypeTable!$Q$2-OFFSET(I2758,0,-4),
IF(I2758&lt;&gt;OFFSET(I2758,-1,0),OFFSET(I2758,-1,0)-OFFSET(I2758,0,-4),""))</f>
        <v/>
      </c>
      <c r="K2758" t="str">
        <f ca="1">IF(C2758=1,60*SummonTypeTable!$Q$2/OFFSET(I2758,0,-4),
IF(I2758&lt;&gt;OFFSET(I2758,-1,0),OFFSET(I2758,-1,0)/OFFSET(I2758,0,-4),""))</f>
        <v/>
      </c>
      <c r="L2758" t="str">
        <f t="shared" ca="1" si="519"/>
        <v>it</v>
      </c>
      <c r="M2758" t="s">
        <v>139</v>
      </c>
      <c r="N2758" t="s">
        <v>138</v>
      </c>
      <c r="O2758">
        <v>2</v>
      </c>
      <c r="P2758" t="str">
        <f t="shared" si="511"/>
        <v/>
      </c>
      <c r="Q2758" t="str">
        <f t="shared" ca="1" si="517"/>
        <v>cu</v>
      </c>
      <c r="R2758" t="s">
        <v>81</v>
      </c>
      <c r="S2758" t="s">
        <v>147</v>
      </c>
      <c r="T2758">
        <v>5100</v>
      </c>
      <c r="U2758" t="str">
        <f t="shared" ca="1" si="522"/>
        <v>it</v>
      </c>
      <c r="V2758" t="str">
        <f t="shared" si="512"/>
        <v>Cash_sSpellGacha</v>
      </c>
      <c r="W2758">
        <f t="shared" si="513"/>
        <v>2</v>
      </c>
      <c r="X2758" t="str">
        <f t="shared" ca="1" si="514"/>
        <v>cu</v>
      </c>
      <c r="Y2758" t="str">
        <f t="shared" si="515"/>
        <v>GO</v>
      </c>
      <c r="Z2758">
        <f t="shared" si="516"/>
        <v>5100</v>
      </c>
    </row>
    <row r="2759" spans="1:26">
      <c r="A2759" t="str">
        <f t="shared" si="520"/>
        <v>rt9</v>
      </c>
      <c r="B2759" t="str">
        <f t="shared" si="521"/>
        <v>루틴9</v>
      </c>
      <c r="C2759">
        <v>202</v>
      </c>
      <c r="D2759">
        <v>117</v>
      </c>
      <c r="E2759">
        <f t="shared" ca="1" si="518"/>
        <v>17400</v>
      </c>
      <c r="F2759">
        <f ca="1">(60+SUMIF(OFFSET(N2759,-$C2759+1,0,$C2759),"EN",OFFSET(O2759,-$C2759+1,0,$C2759)))*SummonTypeTable!$Q$2</f>
        <v>5820</v>
      </c>
      <c r="G2759" t="str">
        <f ca="1">IF(C2759=1,60*SummonTypeTable!$Q$2-OFFSET(F2759,0,-1),
IF(F2759&lt;&gt;OFFSET(F2759,-1,0),OFFSET(F2759,-1,0)-OFFSET(F2759,0,-1),""))</f>
        <v/>
      </c>
      <c r="H2759" t="str">
        <f ca="1">IF(C2759=1,60*SummonTypeTable!$Q$2/OFFSET(F2759,0,-1),
IF(F2759&lt;&gt;OFFSET(F2759,-1,0),OFFSET(F2759,-1,0)/OFFSET(F2759,0,-1),""))</f>
        <v/>
      </c>
      <c r="I2759">
        <f ca="1">(60+SUMIF(OFFSET(N2759,-$C2759+1,0,$C2759),"EN",OFFSET(O2759,-$C2759+1,0,$C2759))+SUMIF(OFFSET(S2759,-$C2759+1,0,$C2759),"EN",OFFSET(T2759,-$C2759+1,0,$C2759)))*SummonTypeTable!$Q$2</f>
        <v>5820</v>
      </c>
      <c r="J2759" t="str">
        <f ca="1">IF(C2759=1,60*SummonTypeTable!$Q$2-OFFSET(I2759,0,-4),
IF(I2759&lt;&gt;OFFSET(I2759,-1,0),OFFSET(I2759,-1,0)-OFFSET(I2759,0,-4),""))</f>
        <v/>
      </c>
      <c r="K2759" t="str">
        <f ca="1">IF(C2759=1,60*SummonTypeTable!$Q$2/OFFSET(I2759,0,-4),
IF(I2759&lt;&gt;OFFSET(I2759,-1,0),OFFSET(I2759,-1,0)/OFFSET(I2759,0,-4),""))</f>
        <v/>
      </c>
      <c r="L2759" t="str">
        <f t="shared" ca="1" si="519"/>
        <v>cu</v>
      </c>
      <c r="M2759" t="s">
        <v>81</v>
      </c>
      <c r="N2759" t="s">
        <v>147</v>
      </c>
      <c r="O2759">
        <v>10250</v>
      </c>
      <c r="P2759" t="str">
        <f t="shared" si="511"/>
        <v/>
      </c>
      <c r="Q2759" t="str">
        <f t="shared" ca="1" si="517"/>
        <v>cu</v>
      </c>
      <c r="R2759" t="s">
        <v>81</v>
      </c>
      <c r="S2759" t="s">
        <v>147</v>
      </c>
      <c r="T2759">
        <v>5125</v>
      </c>
      <c r="U2759" t="str">
        <f t="shared" ca="1" si="522"/>
        <v>cu</v>
      </c>
      <c r="V2759" t="str">
        <f t="shared" si="512"/>
        <v>GO</v>
      </c>
      <c r="W2759">
        <f t="shared" si="513"/>
        <v>10250</v>
      </c>
      <c r="X2759" t="str">
        <f t="shared" ca="1" si="514"/>
        <v>cu</v>
      </c>
      <c r="Y2759" t="str">
        <f t="shared" si="515"/>
        <v>GO</v>
      </c>
      <c r="Z2759">
        <f t="shared" si="516"/>
        <v>5125</v>
      </c>
    </row>
    <row r="2760" spans="1:26">
      <c r="A2760" t="str">
        <f t="shared" si="520"/>
        <v>rt9</v>
      </c>
      <c r="B2760" t="str">
        <f t="shared" si="521"/>
        <v>루틴9</v>
      </c>
      <c r="C2760">
        <v>203</v>
      </c>
      <c r="D2760">
        <v>125</v>
      </c>
      <c r="E2760">
        <f t="shared" ca="1" si="518"/>
        <v>17525</v>
      </c>
      <c r="F2760">
        <f ca="1">(60+SUMIF(OFFSET(N2760,-$C2760+1,0,$C2760),"EN",OFFSET(O2760,-$C2760+1,0,$C2760)))*SummonTypeTable!$Q$2</f>
        <v>5820</v>
      </c>
      <c r="G2760" t="str">
        <f ca="1">IF(C2760=1,60*SummonTypeTable!$Q$2-OFFSET(F2760,0,-1),
IF(F2760&lt;&gt;OFFSET(F2760,-1,0),OFFSET(F2760,-1,0)-OFFSET(F2760,0,-1),""))</f>
        <v/>
      </c>
      <c r="H2760" t="str">
        <f ca="1">IF(C2760=1,60*SummonTypeTable!$Q$2/OFFSET(F2760,0,-1),
IF(F2760&lt;&gt;OFFSET(F2760,-1,0),OFFSET(F2760,-1,0)/OFFSET(F2760,0,-1),""))</f>
        <v/>
      </c>
      <c r="I2760">
        <f ca="1">(60+SUMIF(OFFSET(N2760,-$C2760+1,0,$C2760),"EN",OFFSET(O2760,-$C2760+1,0,$C2760))+SUMIF(OFFSET(S2760,-$C2760+1,0,$C2760),"EN",OFFSET(T2760,-$C2760+1,0,$C2760)))*SummonTypeTable!$Q$2</f>
        <v>5820</v>
      </c>
      <c r="J2760" t="str">
        <f ca="1">IF(C2760=1,60*SummonTypeTable!$Q$2-OFFSET(I2760,0,-4),
IF(I2760&lt;&gt;OFFSET(I2760,-1,0),OFFSET(I2760,-1,0)-OFFSET(I2760,0,-4),""))</f>
        <v/>
      </c>
      <c r="K2760" t="str">
        <f ca="1">IF(C2760=1,60*SummonTypeTable!$Q$2/OFFSET(I2760,0,-4),
IF(I2760&lt;&gt;OFFSET(I2760,-1,0),OFFSET(I2760,-1,0)/OFFSET(I2760,0,-4),""))</f>
        <v/>
      </c>
      <c r="L2760" t="str">
        <f t="shared" ca="1" si="519"/>
        <v>it</v>
      </c>
      <c r="M2760" t="s">
        <v>139</v>
      </c>
      <c r="N2760" t="s">
        <v>140</v>
      </c>
      <c r="O2760">
        <v>2</v>
      </c>
      <c r="P2760" t="str">
        <f t="shared" si="511"/>
        <v/>
      </c>
      <c r="Q2760" t="str">
        <f t="shared" ca="1" si="517"/>
        <v>cu</v>
      </c>
      <c r="R2760" t="s">
        <v>81</v>
      </c>
      <c r="S2760" t="s">
        <v>147</v>
      </c>
      <c r="T2760">
        <v>5150</v>
      </c>
      <c r="U2760" t="str">
        <f t="shared" ca="1" si="522"/>
        <v>it</v>
      </c>
      <c r="V2760" t="str">
        <f t="shared" si="512"/>
        <v>Cash_sCharacterGacha</v>
      </c>
      <c r="W2760">
        <f t="shared" si="513"/>
        <v>2</v>
      </c>
      <c r="X2760" t="str">
        <f t="shared" ca="1" si="514"/>
        <v>cu</v>
      </c>
      <c r="Y2760" t="str">
        <f t="shared" si="515"/>
        <v>GO</v>
      </c>
      <c r="Z2760">
        <f t="shared" si="516"/>
        <v>5150</v>
      </c>
    </row>
    <row r="2761" spans="1:26">
      <c r="A2761" t="str">
        <f t="shared" si="520"/>
        <v>rt9</v>
      </c>
      <c r="B2761" t="str">
        <f t="shared" si="521"/>
        <v>루틴9</v>
      </c>
      <c r="C2761">
        <v>204</v>
      </c>
      <c r="D2761">
        <v>165</v>
      </c>
      <c r="E2761">
        <f t="shared" ca="1" si="518"/>
        <v>17690</v>
      </c>
      <c r="F2761">
        <f ca="1">(60+SUMIF(OFFSET(N2761,-$C2761+1,0,$C2761),"EN",OFFSET(O2761,-$C2761+1,0,$C2761)))*SummonTypeTable!$Q$2</f>
        <v>5820</v>
      </c>
      <c r="G2761" t="str">
        <f ca="1">IF(C2761=1,60*SummonTypeTable!$Q$2-OFFSET(F2761,0,-1),
IF(F2761&lt;&gt;OFFSET(F2761,-1,0),OFFSET(F2761,-1,0)-OFFSET(F2761,0,-1),""))</f>
        <v/>
      </c>
      <c r="H2761" t="str">
        <f ca="1">IF(C2761=1,60*SummonTypeTable!$Q$2/OFFSET(F2761,0,-1),
IF(F2761&lt;&gt;OFFSET(F2761,-1,0),OFFSET(F2761,-1,0)/OFFSET(F2761,0,-1),""))</f>
        <v/>
      </c>
      <c r="I2761">
        <f ca="1">(60+SUMIF(OFFSET(N2761,-$C2761+1,0,$C2761),"EN",OFFSET(O2761,-$C2761+1,0,$C2761))+SUMIF(OFFSET(S2761,-$C2761+1,0,$C2761),"EN",OFFSET(T2761,-$C2761+1,0,$C2761)))*SummonTypeTable!$Q$2</f>
        <v>5820</v>
      </c>
      <c r="J2761" t="str">
        <f ca="1">IF(C2761=1,60*SummonTypeTable!$Q$2-OFFSET(I2761,0,-4),
IF(I2761&lt;&gt;OFFSET(I2761,-1,0),OFFSET(I2761,-1,0)-OFFSET(I2761,0,-4),""))</f>
        <v/>
      </c>
      <c r="K2761" t="str">
        <f ca="1">IF(C2761=1,60*SummonTypeTable!$Q$2/OFFSET(I2761,0,-4),
IF(I2761&lt;&gt;OFFSET(I2761,-1,0),OFFSET(I2761,-1,0)/OFFSET(I2761,0,-4),""))</f>
        <v/>
      </c>
      <c r="L2761" t="str">
        <f t="shared" ca="1" si="519"/>
        <v>cu</v>
      </c>
      <c r="M2761" t="s">
        <v>81</v>
      </c>
      <c r="N2761" t="s">
        <v>147</v>
      </c>
      <c r="O2761">
        <v>10350</v>
      </c>
      <c r="P2761" t="str">
        <f t="shared" si="511"/>
        <v/>
      </c>
      <c r="Q2761" t="str">
        <f t="shared" ca="1" si="517"/>
        <v>cu</v>
      </c>
      <c r="R2761" t="s">
        <v>81</v>
      </c>
      <c r="S2761" t="s">
        <v>147</v>
      </c>
      <c r="T2761">
        <v>5175</v>
      </c>
      <c r="U2761" t="str">
        <f t="shared" ca="1" si="522"/>
        <v>cu</v>
      </c>
      <c r="V2761" t="str">
        <f t="shared" si="512"/>
        <v>GO</v>
      </c>
      <c r="W2761">
        <f t="shared" si="513"/>
        <v>10350</v>
      </c>
      <c r="X2761" t="str">
        <f t="shared" ca="1" si="514"/>
        <v>cu</v>
      </c>
      <c r="Y2761" t="str">
        <f t="shared" si="515"/>
        <v>GO</v>
      </c>
      <c r="Z2761">
        <f t="shared" si="516"/>
        <v>5175</v>
      </c>
    </row>
    <row r="2762" spans="1:26">
      <c r="A2762" t="str">
        <f t="shared" si="520"/>
        <v>rt9</v>
      </c>
      <c r="B2762" t="str">
        <f t="shared" si="521"/>
        <v>루틴9</v>
      </c>
      <c r="C2762">
        <v>205</v>
      </c>
      <c r="D2762">
        <v>318</v>
      </c>
      <c r="E2762">
        <f t="shared" ca="1" si="518"/>
        <v>18008</v>
      </c>
      <c r="F2762">
        <f ca="1">(60+SUMIF(OFFSET(N2762,-$C2762+1,0,$C2762),"EN",OFFSET(O2762,-$C2762+1,0,$C2762)))*SummonTypeTable!$Q$2</f>
        <v>6126.6666666666661</v>
      </c>
      <c r="G2762">
        <f ca="1">IF(C2762=1,60*SummonTypeTable!$Q$2-OFFSET(F2762,0,-1),
IF(F2762&lt;&gt;OFFSET(F2762,-1,0),OFFSET(F2762,-1,0)-OFFSET(F2762,0,-1),""))</f>
        <v>-12188</v>
      </c>
      <c r="H2762">
        <f ca="1">IF(C2762=1,60*SummonTypeTable!$Q$2/OFFSET(F2762,0,-1),
IF(F2762&lt;&gt;OFFSET(F2762,-1,0),OFFSET(F2762,-1,0)/OFFSET(F2762,0,-1),""))</f>
        <v>0.32318969346956911</v>
      </c>
      <c r="I2762">
        <f ca="1">(60+SUMIF(OFFSET(N2762,-$C2762+1,0,$C2762),"EN",OFFSET(O2762,-$C2762+1,0,$C2762))+SUMIF(OFFSET(S2762,-$C2762+1,0,$C2762),"EN",OFFSET(T2762,-$C2762+1,0,$C2762)))*SummonTypeTable!$Q$2</f>
        <v>6126.6666666666661</v>
      </c>
      <c r="J2762">
        <f ca="1">IF(C2762=1,60*SummonTypeTable!$Q$2-OFFSET(I2762,0,-4),
IF(I2762&lt;&gt;OFFSET(I2762,-1,0),OFFSET(I2762,-1,0)-OFFSET(I2762,0,-4),""))</f>
        <v>-12188</v>
      </c>
      <c r="K2762">
        <f ca="1">IF(C2762=1,60*SummonTypeTable!$Q$2/OFFSET(I2762,0,-4),
IF(I2762&lt;&gt;OFFSET(I2762,-1,0),OFFSET(I2762,-1,0)/OFFSET(I2762,0,-4),""))</f>
        <v>0.32318969346956911</v>
      </c>
      <c r="L2762" t="str">
        <f t="shared" ca="1" si="519"/>
        <v>cu</v>
      </c>
      <c r="M2762" t="s">
        <v>81</v>
      </c>
      <c r="N2762" t="s">
        <v>146</v>
      </c>
      <c r="O2762">
        <v>460</v>
      </c>
      <c r="P2762" t="str">
        <f t="shared" si="511"/>
        <v>에너지너무많음</v>
      </c>
      <c r="Q2762" t="str">
        <f t="shared" ca="1" si="517"/>
        <v>cu</v>
      </c>
      <c r="R2762" t="s">
        <v>81</v>
      </c>
      <c r="S2762" t="s">
        <v>147</v>
      </c>
      <c r="T2762">
        <v>5200</v>
      </c>
      <c r="U2762" t="str">
        <f t="shared" ca="1" si="522"/>
        <v>cu</v>
      </c>
      <c r="V2762" t="str">
        <f t="shared" si="512"/>
        <v>EN</v>
      </c>
      <c r="W2762">
        <f t="shared" si="513"/>
        <v>460</v>
      </c>
      <c r="X2762" t="str">
        <f t="shared" ca="1" si="514"/>
        <v>cu</v>
      </c>
      <c r="Y2762" t="str">
        <f t="shared" si="515"/>
        <v>GO</v>
      </c>
      <c r="Z2762">
        <f t="shared" si="516"/>
        <v>5200</v>
      </c>
    </row>
    <row r="2763" spans="1:26">
      <c r="A2763" t="str">
        <f t="shared" si="520"/>
        <v>rt9</v>
      </c>
      <c r="B2763" t="str">
        <f t="shared" si="521"/>
        <v>루틴9</v>
      </c>
      <c r="C2763">
        <v>206</v>
      </c>
      <c r="D2763">
        <v>85</v>
      </c>
      <c r="E2763">
        <f t="shared" ca="1" si="518"/>
        <v>18093</v>
      </c>
      <c r="F2763">
        <f ca="1">(60+SUMIF(OFFSET(N2763,-$C2763+1,0,$C2763),"EN",OFFSET(O2763,-$C2763+1,0,$C2763)))*SummonTypeTable!$Q$2</f>
        <v>6126.6666666666661</v>
      </c>
      <c r="G2763" t="str">
        <f ca="1">IF(C2763=1,60*SummonTypeTable!$Q$2-OFFSET(F2763,0,-1),
IF(F2763&lt;&gt;OFFSET(F2763,-1,0),OFFSET(F2763,-1,0)-OFFSET(F2763,0,-1),""))</f>
        <v/>
      </c>
      <c r="H2763" t="str">
        <f ca="1">IF(C2763=1,60*SummonTypeTable!$Q$2/OFFSET(F2763,0,-1),
IF(F2763&lt;&gt;OFFSET(F2763,-1,0),OFFSET(F2763,-1,0)/OFFSET(F2763,0,-1),""))</f>
        <v/>
      </c>
      <c r="I2763">
        <f ca="1">(60+SUMIF(OFFSET(N2763,-$C2763+1,0,$C2763),"EN",OFFSET(O2763,-$C2763+1,0,$C2763))+SUMIF(OFFSET(S2763,-$C2763+1,0,$C2763),"EN",OFFSET(T2763,-$C2763+1,0,$C2763)))*SummonTypeTable!$Q$2</f>
        <v>6126.6666666666661</v>
      </c>
      <c r="J2763" t="str">
        <f ca="1">IF(C2763=1,60*SummonTypeTable!$Q$2-OFFSET(I2763,0,-4),
IF(I2763&lt;&gt;OFFSET(I2763,-1,0),OFFSET(I2763,-1,0)-OFFSET(I2763,0,-4),""))</f>
        <v/>
      </c>
      <c r="K2763" t="str">
        <f ca="1">IF(C2763=1,60*SummonTypeTable!$Q$2/OFFSET(I2763,0,-4),
IF(I2763&lt;&gt;OFFSET(I2763,-1,0),OFFSET(I2763,-1,0)/OFFSET(I2763,0,-4),""))</f>
        <v/>
      </c>
      <c r="L2763" t="str">
        <f t="shared" ca="1" si="519"/>
        <v>it</v>
      </c>
      <c r="M2763" t="s">
        <v>139</v>
      </c>
      <c r="N2763" t="s">
        <v>138</v>
      </c>
      <c r="O2763">
        <v>2</v>
      </c>
      <c r="P2763" t="str">
        <f t="shared" si="511"/>
        <v/>
      </c>
      <c r="Q2763" t="str">
        <f t="shared" ca="1" si="517"/>
        <v>cu</v>
      </c>
      <c r="R2763" t="s">
        <v>81</v>
      </c>
      <c r="S2763" t="s">
        <v>147</v>
      </c>
      <c r="T2763">
        <v>5225</v>
      </c>
      <c r="U2763" t="str">
        <f t="shared" ca="1" si="522"/>
        <v>it</v>
      </c>
      <c r="V2763" t="str">
        <f t="shared" si="512"/>
        <v>Cash_sSpellGacha</v>
      </c>
      <c r="W2763">
        <f t="shared" si="513"/>
        <v>2</v>
      </c>
      <c r="X2763" t="str">
        <f t="shared" ca="1" si="514"/>
        <v>cu</v>
      </c>
      <c r="Y2763" t="str">
        <f t="shared" si="515"/>
        <v>GO</v>
      </c>
      <c r="Z2763">
        <f t="shared" si="516"/>
        <v>5225</v>
      </c>
    </row>
    <row r="2764" spans="1:26">
      <c r="A2764" t="str">
        <f t="shared" si="520"/>
        <v>rt9</v>
      </c>
      <c r="B2764" t="str">
        <f t="shared" si="521"/>
        <v>루틴9</v>
      </c>
      <c r="C2764">
        <v>207</v>
      </c>
      <c r="D2764">
        <v>99</v>
      </c>
      <c r="E2764">
        <f t="shared" ca="1" si="518"/>
        <v>18192</v>
      </c>
      <c r="F2764">
        <f ca="1">(60+SUMIF(OFFSET(N2764,-$C2764+1,0,$C2764),"EN",OFFSET(O2764,-$C2764+1,0,$C2764)))*SummonTypeTable!$Q$2</f>
        <v>6126.6666666666661</v>
      </c>
      <c r="G2764" t="str">
        <f ca="1">IF(C2764=1,60*SummonTypeTable!$Q$2-OFFSET(F2764,0,-1),
IF(F2764&lt;&gt;OFFSET(F2764,-1,0),OFFSET(F2764,-1,0)-OFFSET(F2764,0,-1),""))</f>
        <v/>
      </c>
      <c r="H2764" t="str">
        <f ca="1">IF(C2764=1,60*SummonTypeTable!$Q$2/OFFSET(F2764,0,-1),
IF(F2764&lt;&gt;OFFSET(F2764,-1,0),OFFSET(F2764,-1,0)/OFFSET(F2764,0,-1),""))</f>
        <v/>
      </c>
      <c r="I2764">
        <f ca="1">(60+SUMIF(OFFSET(N2764,-$C2764+1,0,$C2764),"EN",OFFSET(O2764,-$C2764+1,0,$C2764))+SUMIF(OFFSET(S2764,-$C2764+1,0,$C2764),"EN",OFFSET(T2764,-$C2764+1,0,$C2764)))*SummonTypeTable!$Q$2</f>
        <v>6126.6666666666661</v>
      </c>
      <c r="J2764" t="str">
        <f ca="1">IF(C2764=1,60*SummonTypeTable!$Q$2-OFFSET(I2764,0,-4),
IF(I2764&lt;&gt;OFFSET(I2764,-1,0),OFFSET(I2764,-1,0)-OFFSET(I2764,0,-4),""))</f>
        <v/>
      </c>
      <c r="K2764" t="str">
        <f ca="1">IF(C2764=1,60*SummonTypeTable!$Q$2/OFFSET(I2764,0,-4),
IF(I2764&lt;&gt;OFFSET(I2764,-1,0),OFFSET(I2764,-1,0)/OFFSET(I2764,0,-4),""))</f>
        <v/>
      </c>
      <c r="L2764" t="str">
        <f t="shared" ca="1" si="519"/>
        <v>cu</v>
      </c>
      <c r="M2764" t="s">
        <v>81</v>
      </c>
      <c r="N2764" t="s">
        <v>147</v>
      </c>
      <c r="O2764">
        <v>10500</v>
      </c>
      <c r="P2764" t="str">
        <f t="shared" si="511"/>
        <v/>
      </c>
      <c r="Q2764" t="str">
        <f t="shared" ca="1" si="517"/>
        <v>cu</v>
      </c>
      <c r="R2764" t="s">
        <v>81</v>
      </c>
      <c r="S2764" t="s">
        <v>147</v>
      </c>
      <c r="T2764">
        <v>5250</v>
      </c>
      <c r="U2764" t="str">
        <f t="shared" ca="1" si="522"/>
        <v>cu</v>
      </c>
      <c r="V2764" t="str">
        <f t="shared" si="512"/>
        <v>GO</v>
      </c>
      <c r="W2764">
        <f t="shared" si="513"/>
        <v>10500</v>
      </c>
      <c r="X2764" t="str">
        <f t="shared" ca="1" si="514"/>
        <v>cu</v>
      </c>
      <c r="Y2764" t="str">
        <f t="shared" si="515"/>
        <v>GO</v>
      </c>
      <c r="Z2764">
        <f t="shared" si="516"/>
        <v>5250</v>
      </c>
    </row>
    <row r="2765" spans="1:26">
      <c r="A2765" t="str">
        <f t="shared" si="520"/>
        <v>rt9</v>
      </c>
      <c r="B2765" t="str">
        <f t="shared" si="521"/>
        <v>루틴9</v>
      </c>
      <c r="C2765">
        <v>208</v>
      </c>
      <c r="D2765">
        <v>111</v>
      </c>
      <c r="E2765">
        <f t="shared" ca="1" si="518"/>
        <v>18303</v>
      </c>
      <c r="F2765">
        <f ca="1">(60+SUMIF(OFFSET(N2765,-$C2765+1,0,$C2765),"EN",OFFSET(O2765,-$C2765+1,0,$C2765)))*SummonTypeTable!$Q$2</f>
        <v>6126.6666666666661</v>
      </c>
      <c r="G2765" t="str">
        <f ca="1">IF(C2765=1,60*SummonTypeTable!$Q$2-OFFSET(F2765,0,-1),
IF(F2765&lt;&gt;OFFSET(F2765,-1,0),OFFSET(F2765,-1,0)-OFFSET(F2765,0,-1),""))</f>
        <v/>
      </c>
      <c r="H2765" t="str">
        <f ca="1">IF(C2765=1,60*SummonTypeTable!$Q$2/OFFSET(F2765,0,-1),
IF(F2765&lt;&gt;OFFSET(F2765,-1,0),OFFSET(F2765,-1,0)/OFFSET(F2765,0,-1),""))</f>
        <v/>
      </c>
      <c r="I2765">
        <f ca="1">(60+SUMIF(OFFSET(N2765,-$C2765+1,0,$C2765),"EN",OFFSET(O2765,-$C2765+1,0,$C2765))+SUMIF(OFFSET(S2765,-$C2765+1,0,$C2765),"EN",OFFSET(T2765,-$C2765+1,0,$C2765)))*SummonTypeTable!$Q$2</f>
        <v>6126.6666666666661</v>
      </c>
      <c r="J2765" t="str">
        <f ca="1">IF(C2765=1,60*SummonTypeTable!$Q$2-OFFSET(I2765,0,-4),
IF(I2765&lt;&gt;OFFSET(I2765,-1,0),OFFSET(I2765,-1,0)-OFFSET(I2765,0,-4),""))</f>
        <v/>
      </c>
      <c r="K2765" t="str">
        <f ca="1">IF(C2765=1,60*SummonTypeTable!$Q$2/OFFSET(I2765,0,-4),
IF(I2765&lt;&gt;OFFSET(I2765,-1,0),OFFSET(I2765,-1,0)/OFFSET(I2765,0,-4),""))</f>
        <v/>
      </c>
      <c r="L2765" t="str">
        <f t="shared" ca="1" si="519"/>
        <v>it</v>
      </c>
      <c r="M2765" t="s">
        <v>139</v>
      </c>
      <c r="N2765" t="s">
        <v>140</v>
      </c>
      <c r="O2765">
        <v>2</v>
      </c>
      <c r="P2765" t="str">
        <f t="shared" si="511"/>
        <v/>
      </c>
      <c r="Q2765" t="str">
        <f t="shared" ca="1" si="517"/>
        <v>cu</v>
      </c>
      <c r="R2765" t="s">
        <v>81</v>
      </c>
      <c r="S2765" t="s">
        <v>147</v>
      </c>
      <c r="T2765">
        <v>5275</v>
      </c>
      <c r="U2765" t="str">
        <f t="shared" ca="1" si="522"/>
        <v>it</v>
      </c>
      <c r="V2765" t="str">
        <f t="shared" si="512"/>
        <v>Cash_sCharacterGacha</v>
      </c>
      <c r="W2765">
        <f t="shared" si="513"/>
        <v>2</v>
      </c>
      <c r="X2765" t="str">
        <f t="shared" ca="1" si="514"/>
        <v>cu</v>
      </c>
      <c r="Y2765" t="str">
        <f t="shared" si="515"/>
        <v>GO</v>
      </c>
      <c r="Z2765">
        <f t="shared" si="516"/>
        <v>5275</v>
      </c>
    </row>
    <row r="2766" spans="1:26">
      <c r="A2766" t="str">
        <f t="shared" si="520"/>
        <v>rt9</v>
      </c>
      <c r="B2766" t="str">
        <f t="shared" si="521"/>
        <v>루틴9</v>
      </c>
      <c r="C2766">
        <v>209</v>
      </c>
      <c r="D2766">
        <v>125</v>
      </c>
      <c r="E2766">
        <f t="shared" ca="1" si="518"/>
        <v>18428</v>
      </c>
      <c r="F2766">
        <f ca="1">(60+SUMIF(OFFSET(N2766,-$C2766+1,0,$C2766),"EN",OFFSET(O2766,-$C2766+1,0,$C2766)))*SummonTypeTable!$Q$2</f>
        <v>6126.6666666666661</v>
      </c>
      <c r="G2766" t="str">
        <f ca="1">IF(C2766=1,60*SummonTypeTable!$Q$2-OFFSET(F2766,0,-1),
IF(F2766&lt;&gt;OFFSET(F2766,-1,0),OFFSET(F2766,-1,0)-OFFSET(F2766,0,-1),""))</f>
        <v/>
      </c>
      <c r="H2766" t="str">
        <f ca="1">IF(C2766=1,60*SummonTypeTable!$Q$2/OFFSET(F2766,0,-1),
IF(F2766&lt;&gt;OFFSET(F2766,-1,0),OFFSET(F2766,-1,0)/OFFSET(F2766,0,-1),""))</f>
        <v/>
      </c>
      <c r="I2766">
        <f ca="1">(60+SUMIF(OFFSET(N2766,-$C2766+1,0,$C2766),"EN",OFFSET(O2766,-$C2766+1,0,$C2766))+SUMIF(OFFSET(S2766,-$C2766+1,0,$C2766),"EN",OFFSET(T2766,-$C2766+1,0,$C2766)))*SummonTypeTable!$Q$2</f>
        <v>6126.6666666666661</v>
      </c>
      <c r="J2766" t="str">
        <f ca="1">IF(C2766=1,60*SummonTypeTable!$Q$2-OFFSET(I2766,0,-4),
IF(I2766&lt;&gt;OFFSET(I2766,-1,0),OFFSET(I2766,-1,0)-OFFSET(I2766,0,-4),""))</f>
        <v/>
      </c>
      <c r="K2766" t="str">
        <f ca="1">IF(C2766=1,60*SummonTypeTable!$Q$2/OFFSET(I2766,0,-4),
IF(I2766&lt;&gt;OFFSET(I2766,-1,0),OFFSET(I2766,-1,0)/OFFSET(I2766,0,-4),""))</f>
        <v/>
      </c>
      <c r="L2766" t="str">
        <f t="shared" ca="1" si="519"/>
        <v>cu</v>
      </c>
      <c r="M2766" t="s">
        <v>81</v>
      </c>
      <c r="N2766" t="s">
        <v>147</v>
      </c>
      <c r="O2766">
        <v>10600</v>
      </c>
      <c r="P2766" t="str">
        <f t="shared" si="511"/>
        <v/>
      </c>
      <c r="Q2766" t="str">
        <f t="shared" ca="1" si="517"/>
        <v>cu</v>
      </c>
      <c r="R2766" t="s">
        <v>81</v>
      </c>
      <c r="S2766" t="s">
        <v>147</v>
      </c>
      <c r="T2766">
        <v>5300</v>
      </c>
      <c r="U2766" t="str">
        <f t="shared" ca="1" si="522"/>
        <v>cu</v>
      </c>
      <c r="V2766" t="str">
        <f t="shared" si="512"/>
        <v>GO</v>
      </c>
      <c r="W2766">
        <f t="shared" si="513"/>
        <v>10600</v>
      </c>
      <c r="X2766" t="str">
        <f t="shared" ca="1" si="514"/>
        <v>cu</v>
      </c>
      <c r="Y2766" t="str">
        <f t="shared" si="515"/>
        <v>GO</v>
      </c>
      <c r="Z2766">
        <f t="shared" si="516"/>
        <v>5300</v>
      </c>
    </row>
    <row r="2767" spans="1:26">
      <c r="A2767" t="str">
        <f t="shared" si="520"/>
        <v>rt9</v>
      </c>
      <c r="B2767" t="str">
        <f t="shared" si="521"/>
        <v>루틴9</v>
      </c>
      <c r="C2767">
        <v>210</v>
      </c>
      <c r="D2767">
        <v>135</v>
      </c>
      <c r="E2767">
        <f t="shared" ca="1" si="518"/>
        <v>18563</v>
      </c>
      <c r="F2767">
        <f ca="1">(60+SUMIF(OFFSET(N2767,-$C2767+1,0,$C2767),"EN",OFFSET(O2767,-$C2767+1,0,$C2767)))*SummonTypeTable!$Q$2</f>
        <v>6126.6666666666661</v>
      </c>
      <c r="G2767" t="str">
        <f ca="1">IF(C2767=1,60*SummonTypeTable!$Q$2-OFFSET(F2767,0,-1),
IF(F2767&lt;&gt;OFFSET(F2767,-1,0),OFFSET(F2767,-1,0)-OFFSET(F2767,0,-1),""))</f>
        <v/>
      </c>
      <c r="H2767" t="str">
        <f ca="1">IF(C2767=1,60*SummonTypeTable!$Q$2/OFFSET(F2767,0,-1),
IF(F2767&lt;&gt;OFFSET(F2767,-1,0),OFFSET(F2767,-1,0)/OFFSET(F2767,0,-1),""))</f>
        <v/>
      </c>
      <c r="I2767">
        <f ca="1">(60+SUMIF(OFFSET(N2767,-$C2767+1,0,$C2767),"EN",OFFSET(O2767,-$C2767+1,0,$C2767))+SUMIF(OFFSET(S2767,-$C2767+1,0,$C2767),"EN",OFFSET(T2767,-$C2767+1,0,$C2767)))*SummonTypeTable!$Q$2</f>
        <v>6126.6666666666661</v>
      </c>
      <c r="J2767" t="str">
        <f ca="1">IF(C2767=1,60*SummonTypeTable!$Q$2-OFFSET(I2767,0,-4),
IF(I2767&lt;&gt;OFFSET(I2767,-1,0),OFFSET(I2767,-1,0)-OFFSET(I2767,0,-4),""))</f>
        <v/>
      </c>
      <c r="K2767" t="str">
        <f ca="1">IF(C2767=1,60*SummonTypeTable!$Q$2/OFFSET(I2767,0,-4),
IF(I2767&lt;&gt;OFFSET(I2767,-1,0),OFFSET(I2767,-1,0)/OFFSET(I2767,0,-4),""))</f>
        <v/>
      </c>
      <c r="L2767" t="str">
        <f t="shared" ca="1" si="519"/>
        <v>cu</v>
      </c>
      <c r="M2767" t="s">
        <v>81</v>
      </c>
      <c r="N2767" t="s">
        <v>147</v>
      </c>
      <c r="O2767">
        <v>10650</v>
      </c>
      <c r="P2767" t="str">
        <f t="shared" si="511"/>
        <v/>
      </c>
      <c r="Q2767" t="str">
        <f t="shared" ca="1" si="517"/>
        <v>cu</v>
      </c>
      <c r="R2767" t="s">
        <v>81</v>
      </c>
      <c r="S2767" t="s">
        <v>147</v>
      </c>
      <c r="T2767">
        <v>5325</v>
      </c>
      <c r="U2767" t="str">
        <f t="shared" ca="1" si="522"/>
        <v>cu</v>
      </c>
      <c r="V2767" t="str">
        <f t="shared" si="512"/>
        <v>GO</v>
      </c>
      <c r="W2767">
        <f t="shared" si="513"/>
        <v>10650</v>
      </c>
      <c r="X2767" t="str">
        <f t="shared" ca="1" si="514"/>
        <v>cu</v>
      </c>
      <c r="Y2767" t="str">
        <f t="shared" si="515"/>
        <v>GO</v>
      </c>
      <c r="Z2767">
        <f t="shared" si="516"/>
        <v>5325</v>
      </c>
    </row>
    <row r="2768" spans="1:26">
      <c r="A2768" t="str">
        <f t="shared" si="520"/>
        <v>rt9</v>
      </c>
      <c r="B2768" t="str">
        <f t="shared" si="521"/>
        <v>루틴9</v>
      </c>
      <c r="C2768">
        <v>211</v>
      </c>
      <c r="D2768">
        <v>289</v>
      </c>
      <c r="E2768">
        <f t="shared" ca="1" si="518"/>
        <v>18852</v>
      </c>
      <c r="F2768">
        <f ca="1">(60+SUMIF(OFFSET(N2768,-$C2768+1,0,$C2768),"EN",OFFSET(O2768,-$C2768+1,0,$C2768)))*SummonTypeTable!$Q$2</f>
        <v>6453.333333333333</v>
      </c>
      <c r="G2768">
        <f ca="1">IF(C2768=1,60*SummonTypeTable!$Q$2-OFFSET(F2768,0,-1),
IF(F2768&lt;&gt;OFFSET(F2768,-1,0),OFFSET(F2768,-1,0)-OFFSET(F2768,0,-1),""))</f>
        <v>-12725.333333333334</v>
      </c>
      <c r="H2768">
        <f ca="1">IF(C2768=1,60*SummonTypeTable!$Q$2/OFFSET(F2768,0,-1),
IF(F2768&lt;&gt;OFFSET(F2768,-1,0),OFFSET(F2768,-1,0)/OFFSET(F2768,0,-1),""))</f>
        <v>0.32498762288704997</v>
      </c>
      <c r="I2768">
        <f ca="1">(60+SUMIF(OFFSET(N2768,-$C2768+1,0,$C2768),"EN",OFFSET(O2768,-$C2768+1,0,$C2768))+SUMIF(OFFSET(S2768,-$C2768+1,0,$C2768),"EN",OFFSET(T2768,-$C2768+1,0,$C2768)))*SummonTypeTable!$Q$2</f>
        <v>6453.333333333333</v>
      </c>
      <c r="J2768">
        <f ca="1">IF(C2768=1,60*SummonTypeTable!$Q$2-OFFSET(I2768,0,-4),
IF(I2768&lt;&gt;OFFSET(I2768,-1,0),OFFSET(I2768,-1,0)-OFFSET(I2768,0,-4),""))</f>
        <v>-12725.333333333334</v>
      </c>
      <c r="K2768">
        <f ca="1">IF(C2768=1,60*SummonTypeTable!$Q$2/OFFSET(I2768,0,-4),
IF(I2768&lt;&gt;OFFSET(I2768,-1,0),OFFSET(I2768,-1,0)/OFFSET(I2768,0,-4),""))</f>
        <v>0.32498762288704997</v>
      </c>
      <c r="L2768" t="str">
        <f t="shared" ca="1" si="519"/>
        <v>cu</v>
      </c>
      <c r="M2768" t="s">
        <v>81</v>
      </c>
      <c r="N2768" t="s">
        <v>146</v>
      </c>
      <c r="O2768">
        <v>490</v>
      </c>
      <c r="P2768" t="str">
        <f t="shared" si="511"/>
        <v>에너지너무많음</v>
      </c>
      <c r="Q2768" t="str">
        <f t="shared" ca="1" si="517"/>
        <v>cu</v>
      </c>
      <c r="R2768" t="s">
        <v>81</v>
      </c>
      <c r="S2768" t="s">
        <v>147</v>
      </c>
      <c r="T2768">
        <v>5350</v>
      </c>
      <c r="U2768" t="str">
        <f t="shared" ca="1" si="522"/>
        <v>cu</v>
      </c>
      <c r="V2768" t="str">
        <f t="shared" si="512"/>
        <v>EN</v>
      </c>
      <c r="W2768">
        <f t="shared" si="513"/>
        <v>490</v>
      </c>
      <c r="X2768" t="str">
        <f t="shared" ca="1" si="514"/>
        <v>cu</v>
      </c>
      <c r="Y2768" t="str">
        <f t="shared" si="515"/>
        <v>GO</v>
      </c>
      <c r="Z2768">
        <f t="shared" si="516"/>
        <v>5350</v>
      </c>
    </row>
    <row r="2769" spans="1:26">
      <c r="A2769" t="str">
        <f t="shared" si="520"/>
        <v>rt9</v>
      </c>
      <c r="B2769" t="str">
        <f t="shared" si="521"/>
        <v>루틴9</v>
      </c>
      <c r="C2769">
        <v>212</v>
      </c>
      <c r="D2769">
        <v>101</v>
      </c>
      <c r="E2769">
        <f t="shared" ca="1" si="518"/>
        <v>18953</v>
      </c>
      <c r="F2769">
        <f ca="1">(60+SUMIF(OFFSET(N2769,-$C2769+1,0,$C2769),"EN",OFFSET(O2769,-$C2769+1,0,$C2769)))*SummonTypeTable!$Q$2</f>
        <v>6453.333333333333</v>
      </c>
      <c r="G2769" t="str">
        <f ca="1">IF(C2769=1,60*SummonTypeTable!$Q$2-OFFSET(F2769,0,-1),
IF(F2769&lt;&gt;OFFSET(F2769,-1,0),OFFSET(F2769,-1,0)-OFFSET(F2769,0,-1),""))</f>
        <v/>
      </c>
      <c r="H2769" t="str">
        <f ca="1">IF(C2769=1,60*SummonTypeTable!$Q$2/OFFSET(F2769,0,-1),
IF(F2769&lt;&gt;OFFSET(F2769,-1,0),OFFSET(F2769,-1,0)/OFFSET(F2769,0,-1),""))</f>
        <v/>
      </c>
      <c r="I2769">
        <f ca="1">(60+SUMIF(OFFSET(N2769,-$C2769+1,0,$C2769),"EN",OFFSET(O2769,-$C2769+1,0,$C2769))+SUMIF(OFFSET(S2769,-$C2769+1,0,$C2769),"EN",OFFSET(T2769,-$C2769+1,0,$C2769)))*SummonTypeTable!$Q$2</f>
        <v>6453.333333333333</v>
      </c>
      <c r="J2769" t="str">
        <f ca="1">IF(C2769=1,60*SummonTypeTable!$Q$2-OFFSET(I2769,0,-4),
IF(I2769&lt;&gt;OFFSET(I2769,-1,0),OFFSET(I2769,-1,0)-OFFSET(I2769,0,-4),""))</f>
        <v/>
      </c>
      <c r="K2769" t="str">
        <f ca="1">IF(C2769=1,60*SummonTypeTable!$Q$2/OFFSET(I2769,0,-4),
IF(I2769&lt;&gt;OFFSET(I2769,-1,0),OFFSET(I2769,-1,0)/OFFSET(I2769,0,-4),""))</f>
        <v/>
      </c>
      <c r="L2769" t="str">
        <f t="shared" ca="1" si="519"/>
        <v>cu</v>
      </c>
      <c r="M2769" t="s">
        <v>81</v>
      </c>
      <c r="N2769" t="s">
        <v>147</v>
      </c>
      <c r="O2769">
        <v>10750</v>
      </c>
      <c r="P2769" t="str">
        <f t="shared" si="511"/>
        <v/>
      </c>
      <c r="Q2769" t="str">
        <f t="shared" ca="1" si="517"/>
        <v>cu</v>
      </c>
      <c r="R2769" t="s">
        <v>81</v>
      </c>
      <c r="S2769" t="s">
        <v>147</v>
      </c>
      <c r="T2769">
        <v>5375</v>
      </c>
      <c r="U2769" t="str">
        <f t="shared" ca="1" si="522"/>
        <v>cu</v>
      </c>
      <c r="V2769" t="str">
        <f t="shared" si="512"/>
        <v>GO</v>
      </c>
      <c r="W2769">
        <f t="shared" si="513"/>
        <v>10750</v>
      </c>
      <c r="X2769" t="str">
        <f t="shared" ca="1" si="514"/>
        <v>cu</v>
      </c>
      <c r="Y2769" t="str">
        <f t="shared" si="515"/>
        <v>GO</v>
      </c>
      <c r="Z2769">
        <f t="shared" si="516"/>
        <v>5375</v>
      </c>
    </row>
    <row r="2770" spans="1:26">
      <c r="A2770" t="str">
        <f t="shared" si="520"/>
        <v>rt9</v>
      </c>
      <c r="B2770" t="str">
        <f t="shared" si="521"/>
        <v>루틴9</v>
      </c>
      <c r="C2770">
        <v>213</v>
      </c>
      <c r="D2770">
        <v>258</v>
      </c>
      <c r="E2770">
        <f t="shared" ca="1" si="518"/>
        <v>19211</v>
      </c>
      <c r="F2770">
        <f ca="1">(60+SUMIF(OFFSET(N2770,-$C2770+1,0,$C2770),"EN",OFFSET(O2770,-$C2770+1,0,$C2770)))*SummonTypeTable!$Q$2</f>
        <v>6453.333333333333</v>
      </c>
      <c r="G2770" t="str">
        <f ca="1">IF(C2770=1,60*SummonTypeTable!$Q$2-OFFSET(F2770,0,-1),
IF(F2770&lt;&gt;OFFSET(F2770,-1,0),OFFSET(F2770,-1,0)-OFFSET(F2770,0,-1),""))</f>
        <v/>
      </c>
      <c r="H2770" t="str">
        <f ca="1">IF(C2770=1,60*SummonTypeTable!$Q$2/OFFSET(F2770,0,-1),
IF(F2770&lt;&gt;OFFSET(F2770,-1,0),OFFSET(F2770,-1,0)/OFFSET(F2770,0,-1),""))</f>
        <v/>
      </c>
      <c r="I2770">
        <f ca="1">(60+SUMIF(OFFSET(N2770,-$C2770+1,0,$C2770),"EN",OFFSET(O2770,-$C2770+1,0,$C2770))+SUMIF(OFFSET(S2770,-$C2770+1,0,$C2770),"EN",OFFSET(T2770,-$C2770+1,0,$C2770)))*SummonTypeTable!$Q$2</f>
        <v>6453.333333333333</v>
      </c>
      <c r="J2770" t="str">
        <f ca="1">IF(C2770=1,60*SummonTypeTable!$Q$2-OFFSET(I2770,0,-4),
IF(I2770&lt;&gt;OFFSET(I2770,-1,0),OFFSET(I2770,-1,0)-OFFSET(I2770,0,-4),""))</f>
        <v/>
      </c>
      <c r="K2770" t="str">
        <f ca="1">IF(C2770=1,60*SummonTypeTable!$Q$2/OFFSET(I2770,0,-4),
IF(I2770&lt;&gt;OFFSET(I2770,-1,0),OFFSET(I2770,-1,0)/OFFSET(I2770,0,-4),""))</f>
        <v/>
      </c>
      <c r="L2770" t="str">
        <f t="shared" ca="1" si="519"/>
        <v>it</v>
      </c>
      <c r="M2770" t="s">
        <v>139</v>
      </c>
      <c r="N2770" t="s">
        <v>158</v>
      </c>
      <c r="O2770">
        <v>3</v>
      </c>
      <c r="P2770" t="str">
        <f t="shared" si="511"/>
        <v/>
      </c>
      <c r="Q2770" t="str">
        <f t="shared" ca="1" si="517"/>
        <v>cu</v>
      </c>
      <c r="R2770" t="s">
        <v>81</v>
      </c>
      <c r="S2770" t="s">
        <v>147</v>
      </c>
      <c r="T2770">
        <v>5400</v>
      </c>
      <c r="U2770" t="str">
        <f t="shared" ca="1" si="522"/>
        <v>it</v>
      </c>
      <c r="V2770" t="str">
        <f t="shared" si="512"/>
        <v>Cash_sEquipGacha</v>
      </c>
      <c r="W2770">
        <f t="shared" si="513"/>
        <v>3</v>
      </c>
      <c r="X2770" t="str">
        <f t="shared" ca="1" si="514"/>
        <v>cu</v>
      </c>
      <c r="Y2770" t="str">
        <f t="shared" si="515"/>
        <v>GO</v>
      </c>
      <c r="Z2770">
        <f t="shared" si="516"/>
        <v>5400</v>
      </c>
    </row>
    <row r="2771" spans="1:26">
      <c r="A2771" t="str">
        <f t="shared" si="520"/>
        <v>rt9</v>
      </c>
      <c r="B2771" t="str">
        <f t="shared" si="521"/>
        <v>루틴9</v>
      </c>
      <c r="C2771">
        <v>214</v>
      </c>
      <c r="D2771">
        <v>513</v>
      </c>
      <c r="E2771">
        <f t="shared" ca="1" si="518"/>
        <v>19724</v>
      </c>
      <c r="F2771">
        <f ca="1">(60+SUMIF(OFFSET(N2771,-$C2771+1,0,$C2771),"EN",OFFSET(O2771,-$C2771+1,0,$C2771)))*SummonTypeTable!$Q$2</f>
        <v>6453.333333333333</v>
      </c>
      <c r="G2771" t="str">
        <f ca="1">IF(C2771=1,60*SummonTypeTable!$Q$2-OFFSET(F2771,0,-1),
IF(F2771&lt;&gt;OFFSET(F2771,-1,0),OFFSET(F2771,-1,0)-OFFSET(F2771,0,-1),""))</f>
        <v/>
      </c>
      <c r="H2771" t="str">
        <f ca="1">IF(C2771=1,60*SummonTypeTable!$Q$2/OFFSET(F2771,0,-1),
IF(F2771&lt;&gt;OFFSET(F2771,-1,0),OFFSET(F2771,-1,0)/OFFSET(F2771,0,-1),""))</f>
        <v/>
      </c>
      <c r="I2771">
        <f ca="1">(60+SUMIF(OFFSET(N2771,-$C2771+1,0,$C2771),"EN",OFFSET(O2771,-$C2771+1,0,$C2771))+SUMIF(OFFSET(S2771,-$C2771+1,0,$C2771),"EN",OFFSET(T2771,-$C2771+1,0,$C2771)))*SummonTypeTable!$Q$2</f>
        <v>6453.333333333333</v>
      </c>
      <c r="J2771" t="str">
        <f ca="1">IF(C2771=1,60*SummonTypeTable!$Q$2-OFFSET(I2771,0,-4),
IF(I2771&lt;&gt;OFFSET(I2771,-1,0),OFFSET(I2771,-1,0)-OFFSET(I2771,0,-4),""))</f>
        <v/>
      </c>
      <c r="K2771" t="str">
        <f ca="1">IF(C2771=1,60*SummonTypeTable!$Q$2/OFFSET(I2771,0,-4),
IF(I2771&lt;&gt;OFFSET(I2771,-1,0),OFFSET(I2771,-1,0)/OFFSET(I2771,0,-4),""))</f>
        <v/>
      </c>
      <c r="L2771" t="str">
        <f t="shared" ca="1" si="519"/>
        <v>cu</v>
      </c>
      <c r="M2771" t="s">
        <v>81</v>
      </c>
      <c r="N2771" t="s">
        <v>153</v>
      </c>
      <c r="O2771">
        <v>36</v>
      </c>
      <c r="P2771" t="str">
        <f t="shared" si="511"/>
        <v/>
      </c>
      <c r="Q2771" t="str">
        <f t="shared" ca="1" si="517"/>
        <v>cu</v>
      </c>
      <c r="R2771" t="s">
        <v>81</v>
      </c>
      <c r="S2771" t="s">
        <v>153</v>
      </c>
      <c r="T2771">
        <v>12</v>
      </c>
      <c r="U2771" t="str">
        <f t="shared" ca="1" si="522"/>
        <v>cu</v>
      </c>
      <c r="V2771" t="str">
        <f t="shared" si="512"/>
        <v>DI</v>
      </c>
      <c r="W2771">
        <f t="shared" si="513"/>
        <v>36</v>
      </c>
      <c r="X2771" t="str">
        <f t="shared" ca="1" si="514"/>
        <v>cu</v>
      </c>
      <c r="Y2771" t="str">
        <f t="shared" si="515"/>
        <v>DI</v>
      </c>
      <c r="Z2771">
        <f t="shared" si="516"/>
        <v>12</v>
      </c>
    </row>
    <row r="2772" spans="1:26">
      <c r="A2772" t="str">
        <f t="shared" si="520"/>
        <v>rt9</v>
      </c>
      <c r="B2772" t="str">
        <f t="shared" si="521"/>
        <v>루틴9</v>
      </c>
      <c r="C2772">
        <v>215</v>
      </c>
      <c r="D2772">
        <v>135</v>
      </c>
      <c r="E2772">
        <f t="shared" ca="1" si="518"/>
        <v>19859</v>
      </c>
      <c r="F2772">
        <f ca="1">(60+SUMIF(OFFSET(N2772,-$C2772+1,0,$C2772),"EN",OFFSET(O2772,-$C2772+1,0,$C2772)))*SummonTypeTable!$Q$2</f>
        <v>6453.333333333333</v>
      </c>
      <c r="G2772" t="str">
        <f ca="1">IF(C2772=1,60*SummonTypeTable!$Q$2-OFFSET(F2772,0,-1),
IF(F2772&lt;&gt;OFFSET(F2772,-1,0),OFFSET(F2772,-1,0)-OFFSET(F2772,0,-1),""))</f>
        <v/>
      </c>
      <c r="H2772" t="str">
        <f ca="1">IF(C2772=1,60*SummonTypeTable!$Q$2/OFFSET(F2772,0,-1),
IF(F2772&lt;&gt;OFFSET(F2772,-1,0),OFFSET(F2772,-1,0)/OFFSET(F2772,0,-1),""))</f>
        <v/>
      </c>
      <c r="I2772">
        <f ca="1">(60+SUMIF(OFFSET(N2772,-$C2772+1,0,$C2772),"EN",OFFSET(O2772,-$C2772+1,0,$C2772))+SUMIF(OFFSET(S2772,-$C2772+1,0,$C2772),"EN",OFFSET(T2772,-$C2772+1,0,$C2772)))*SummonTypeTable!$Q$2</f>
        <v>6453.333333333333</v>
      </c>
      <c r="J2772" t="str">
        <f ca="1">IF(C2772=1,60*SummonTypeTable!$Q$2-OFFSET(I2772,0,-4),
IF(I2772&lt;&gt;OFFSET(I2772,-1,0),OFFSET(I2772,-1,0)-OFFSET(I2772,0,-4),""))</f>
        <v/>
      </c>
      <c r="K2772" t="str">
        <f ca="1">IF(C2772=1,60*SummonTypeTable!$Q$2/OFFSET(I2772,0,-4),
IF(I2772&lt;&gt;OFFSET(I2772,-1,0),OFFSET(I2772,-1,0)/OFFSET(I2772,0,-4),""))</f>
        <v/>
      </c>
      <c r="L2772" t="str">
        <f t="shared" ca="1" si="519"/>
        <v>cu</v>
      </c>
      <c r="M2772" t="s">
        <v>81</v>
      </c>
      <c r="N2772" t="s">
        <v>147</v>
      </c>
      <c r="O2772">
        <v>10900</v>
      </c>
      <c r="P2772" t="str">
        <f t="shared" si="511"/>
        <v/>
      </c>
      <c r="Q2772" t="str">
        <f t="shared" ca="1" si="517"/>
        <v>cu</v>
      </c>
      <c r="R2772" t="s">
        <v>81</v>
      </c>
      <c r="S2772" t="s">
        <v>147</v>
      </c>
      <c r="T2772">
        <v>5450</v>
      </c>
      <c r="U2772" t="str">
        <f t="shared" ca="1" si="522"/>
        <v>cu</v>
      </c>
      <c r="V2772" t="str">
        <f t="shared" si="512"/>
        <v>GO</v>
      </c>
      <c r="W2772">
        <f t="shared" si="513"/>
        <v>10900</v>
      </c>
      <c r="X2772" t="str">
        <f t="shared" ca="1" si="514"/>
        <v>cu</v>
      </c>
      <c r="Y2772" t="str">
        <f t="shared" si="515"/>
        <v>GO</v>
      </c>
      <c r="Z2772">
        <f t="shared" si="516"/>
        <v>5450</v>
      </c>
    </row>
    <row r="2773" spans="1:26">
      <c r="A2773" t="str">
        <f t="shared" si="520"/>
        <v>rt9</v>
      </c>
      <c r="B2773" t="str">
        <f t="shared" si="521"/>
        <v>루틴9</v>
      </c>
      <c r="C2773">
        <v>216</v>
      </c>
      <c r="D2773">
        <v>284</v>
      </c>
      <c r="E2773">
        <f t="shared" ca="1" si="518"/>
        <v>20143</v>
      </c>
      <c r="F2773">
        <f ca="1">(60+SUMIF(OFFSET(N2773,-$C2773+1,0,$C2773),"EN",OFFSET(O2773,-$C2773+1,0,$C2773)))*SummonTypeTable!$Q$2</f>
        <v>6453.333333333333</v>
      </c>
      <c r="G2773" t="str">
        <f ca="1">IF(C2773=1,60*SummonTypeTable!$Q$2-OFFSET(F2773,0,-1),
IF(F2773&lt;&gt;OFFSET(F2773,-1,0),OFFSET(F2773,-1,0)-OFFSET(F2773,0,-1),""))</f>
        <v/>
      </c>
      <c r="H2773" t="str">
        <f ca="1">IF(C2773=1,60*SummonTypeTable!$Q$2/OFFSET(F2773,0,-1),
IF(F2773&lt;&gt;OFFSET(F2773,-1,0),OFFSET(F2773,-1,0)/OFFSET(F2773,0,-1),""))</f>
        <v/>
      </c>
      <c r="I2773">
        <f ca="1">(60+SUMIF(OFFSET(N2773,-$C2773+1,0,$C2773),"EN",OFFSET(O2773,-$C2773+1,0,$C2773))+SUMIF(OFFSET(S2773,-$C2773+1,0,$C2773),"EN",OFFSET(T2773,-$C2773+1,0,$C2773)))*SummonTypeTable!$Q$2</f>
        <v>6453.333333333333</v>
      </c>
      <c r="J2773" t="str">
        <f ca="1">IF(C2773=1,60*SummonTypeTable!$Q$2-OFFSET(I2773,0,-4),
IF(I2773&lt;&gt;OFFSET(I2773,-1,0),OFFSET(I2773,-1,0)-OFFSET(I2773,0,-4),""))</f>
        <v/>
      </c>
      <c r="K2773" t="str">
        <f ca="1">IF(C2773=1,60*SummonTypeTable!$Q$2/OFFSET(I2773,0,-4),
IF(I2773&lt;&gt;OFFSET(I2773,-1,0),OFFSET(I2773,-1,0)/OFFSET(I2773,0,-4),""))</f>
        <v/>
      </c>
      <c r="L2773" t="str">
        <f t="shared" ca="1" si="519"/>
        <v>it</v>
      </c>
      <c r="M2773" t="s">
        <v>139</v>
      </c>
      <c r="N2773" t="s">
        <v>138</v>
      </c>
      <c r="O2773">
        <v>20</v>
      </c>
      <c r="P2773" t="str">
        <f t="shared" si="511"/>
        <v/>
      </c>
      <c r="Q2773" t="str">
        <f t="shared" ca="1" si="517"/>
        <v>cu</v>
      </c>
      <c r="R2773" t="s">
        <v>81</v>
      </c>
      <c r="S2773" t="s">
        <v>147</v>
      </c>
      <c r="T2773">
        <v>5475</v>
      </c>
      <c r="U2773" t="str">
        <f t="shared" ca="1" si="522"/>
        <v>it</v>
      </c>
      <c r="V2773" t="str">
        <f t="shared" si="512"/>
        <v>Cash_sSpellGacha</v>
      </c>
      <c r="W2773">
        <f t="shared" si="513"/>
        <v>20</v>
      </c>
      <c r="X2773" t="str">
        <f t="shared" ca="1" si="514"/>
        <v>cu</v>
      </c>
      <c r="Y2773" t="str">
        <f t="shared" si="515"/>
        <v>GO</v>
      </c>
      <c r="Z2773">
        <f t="shared" si="516"/>
        <v>5475</v>
      </c>
    </row>
    <row r="2774" spans="1:26">
      <c r="A2774" t="str">
        <f t="shared" si="520"/>
        <v>rt9</v>
      </c>
      <c r="B2774" t="str">
        <f t="shared" si="521"/>
        <v>루틴9</v>
      </c>
      <c r="C2774">
        <v>217</v>
      </c>
      <c r="D2774">
        <v>481</v>
      </c>
      <c r="E2774">
        <f t="shared" ca="1" si="518"/>
        <v>20624</v>
      </c>
      <c r="F2774">
        <f ca="1">(60+SUMIF(OFFSET(N2774,-$C2774+1,0,$C2774),"EN",OFFSET(O2774,-$C2774+1,0,$C2774)))*SummonTypeTable!$Q$2</f>
        <v>6760</v>
      </c>
      <c r="G2774">
        <f ca="1">IF(C2774=1,60*SummonTypeTable!$Q$2-OFFSET(F2774,0,-1),
IF(F2774&lt;&gt;OFFSET(F2774,-1,0),OFFSET(F2774,-1,0)-OFFSET(F2774,0,-1),""))</f>
        <v>-14170.666666666668</v>
      </c>
      <c r="H2774">
        <f ca="1">IF(C2774=1,60*SummonTypeTable!$Q$2/OFFSET(F2774,0,-1),
IF(F2774&lt;&gt;OFFSET(F2774,-1,0),OFFSET(F2774,-1,0)/OFFSET(F2774,0,-1),""))</f>
        <v>0.31290405999482801</v>
      </c>
      <c r="I2774">
        <f ca="1">(60+SUMIF(OFFSET(N2774,-$C2774+1,0,$C2774),"EN",OFFSET(O2774,-$C2774+1,0,$C2774))+SUMIF(OFFSET(S2774,-$C2774+1,0,$C2774),"EN",OFFSET(T2774,-$C2774+1,0,$C2774)))*SummonTypeTable!$Q$2</f>
        <v>6760</v>
      </c>
      <c r="J2774">
        <f ca="1">IF(C2774=1,60*SummonTypeTable!$Q$2-OFFSET(I2774,0,-4),
IF(I2774&lt;&gt;OFFSET(I2774,-1,0),OFFSET(I2774,-1,0)-OFFSET(I2774,0,-4),""))</f>
        <v>-14170.666666666668</v>
      </c>
      <c r="K2774">
        <f ca="1">IF(C2774=1,60*SummonTypeTable!$Q$2/OFFSET(I2774,0,-4),
IF(I2774&lt;&gt;OFFSET(I2774,-1,0),OFFSET(I2774,-1,0)/OFFSET(I2774,0,-4),""))</f>
        <v>0.31290405999482801</v>
      </c>
      <c r="L2774" t="str">
        <f t="shared" ca="1" si="519"/>
        <v>cu</v>
      </c>
      <c r="M2774" t="s">
        <v>81</v>
      </c>
      <c r="N2774" t="s">
        <v>146</v>
      </c>
      <c r="O2774">
        <v>460</v>
      </c>
      <c r="P2774" t="str">
        <f t="shared" si="511"/>
        <v>에너지너무많음</v>
      </c>
      <c r="Q2774" t="str">
        <f t="shared" ca="1" si="517"/>
        <v>cu</v>
      </c>
      <c r="R2774" t="s">
        <v>81</v>
      </c>
      <c r="S2774" t="s">
        <v>147</v>
      </c>
      <c r="T2774">
        <v>5500</v>
      </c>
      <c r="U2774" t="str">
        <f t="shared" ca="1" si="522"/>
        <v>cu</v>
      </c>
      <c r="V2774" t="str">
        <f t="shared" si="512"/>
        <v>EN</v>
      </c>
      <c r="W2774">
        <f t="shared" si="513"/>
        <v>460</v>
      </c>
      <c r="X2774" t="str">
        <f t="shared" ca="1" si="514"/>
        <v>cu</v>
      </c>
      <c r="Y2774" t="str">
        <f t="shared" si="515"/>
        <v>GO</v>
      </c>
      <c r="Z2774">
        <f t="shared" si="516"/>
        <v>5500</v>
      </c>
    </row>
    <row r="2775" spans="1:26">
      <c r="A2775" t="str">
        <f t="shared" si="520"/>
        <v>rt9</v>
      </c>
      <c r="B2775" t="str">
        <f t="shared" si="521"/>
        <v>루틴9</v>
      </c>
      <c r="C2775">
        <v>218</v>
      </c>
      <c r="D2775">
        <v>87</v>
      </c>
      <c r="E2775">
        <f t="shared" ca="1" si="518"/>
        <v>20711</v>
      </c>
      <c r="F2775">
        <f ca="1">(60+SUMIF(OFFSET(N2775,-$C2775+1,0,$C2775),"EN",OFFSET(O2775,-$C2775+1,0,$C2775)))*SummonTypeTable!$Q$2</f>
        <v>6760</v>
      </c>
      <c r="G2775" t="str">
        <f ca="1">IF(C2775=1,60*SummonTypeTable!$Q$2-OFFSET(F2775,0,-1),
IF(F2775&lt;&gt;OFFSET(F2775,-1,0),OFFSET(F2775,-1,0)-OFFSET(F2775,0,-1),""))</f>
        <v/>
      </c>
      <c r="H2775" t="str">
        <f ca="1">IF(C2775=1,60*SummonTypeTable!$Q$2/OFFSET(F2775,0,-1),
IF(F2775&lt;&gt;OFFSET(F2775,-1,0),OFFSET(F2775,-1,0)/OFFSET(F2775,0,-1),""))</f>
        <v/>
      </c>
      <c r="I2775">
        <f ca="1">(60+SUMIF(OFFSET(N2775,-$C2775+1,0,$C2775),"EN",OFFSET(O2775,-$C2775+1,0,$C2775))+SUMIF(OFFSET(S2775,-$C2775+1,0,$C2775),"EN",OFFSET(T2775,-$C2775+1,0,$C2775)))*SummonTypeTable!$Q$2</f>
        <v>6760</v>
      </c>
      <c r="J2775" t="str">
        <f ca="1">IF(C2775=1,60*SummonTypeTable!$Q$2-OFFSET(I2775,0,-4),
IF(I2775&lt;&gt;OFFSET(I2775,-1,0),OFFSET(I2775,-1,0)-OFFSET(I2775,0,-4),""))</f>
        <v/>
      </c>
      <c r="K2775" t="str">
        <f ca="1">IF(C2775=1,60*SummonTypeTable!$Q$2/OFFSET(I2775,0,-4),
IF(I2775&lt;&gt;OFFSET(I2775,-1,0),OFFSET(I2775,-1,0)/OFFSET(I2775,0,-4),""))</f>
        <v/>
      </c>
      <c r="L2775" t="str">
        <f t="shared" ca="1" si="519"/>
        <v>it</v>
      </c>
      <c r="M2775" t="s">
        <v>139</v>
      </c>
      <c r="N2775" t="s">
        <v>140</v>
      </c>
      <c r="O2775">
        <v>1</v>
      </c>
      <c r="P2775" t="str">
        <f t="shared" si="511"/>
        <v/>
      </c>
      <c r="Q2775" t="str">
        <f t="shared" ca="1" si="517"/>
        <v>cu</v>
      </c>
      <c r="R2775" t="s">
        <v>81</v>
      </c>
      <c r="S2775" t="s">
        <v>147</v>
      </c>
      <c r="T2775">
        <v>5525</v>
      </c>
      <c r="U2775" t="str">
        <f t="shared" ca="1" si="522"/>
        <v>it</v>
      </c>
      <c r="V2775" t="str">
        <f t="shared" si="512"/>
        <v>Cash_sCharacterGacha</v>
      </c>
      <c r="W2775">
        <f t="shared" si="513"/>
        <v>1</v>
      </c>
      <c r="X2775" t="str">
        <f t="shared" ca="1" si="514"/>
        <v>cu</v>
      </c>
      <c r="Y2775" t="str">
        <f t="shared" si="515"/>
        <v>GO</v>
      </c>
      <c r="Z2775">
        <f t="shared" si="516"/>
        <v>5525</v>
      </c>
    </row>
    <row r="2776" spans="1:26">
      <c r="A2776" t="str">
        <f t="shared" si="520"/>
        <v>rt9</v>
      </c>
      <c r="B2776" t="str">
        <f t="shared" si="521"/>
        <v>루틴9</v>
      </c>
      <c r="C2776">
        <v>219</v>
      </c>
      <c r="D2776">
        <v>247</v>
      </c>
      <c r="E2776">
        <f t="shared" ca="1" si="518"/>
        <v>20958</v>
      </c>
      <c r="F2776">
        <f ca="1">(60+SUMIF(OFFSET(N2776,-$C2776+1,0,$C2776),"EN",OFFSET(O2776,-$C2776+1,0,$C2776)))*SummonTypeTable!$Q$2</f>
        <v>6760</v>
      </c>
      <c r="G2776" t="str">
        <f ca="1">IF(C2776=1,60*SummonTypeTable!$Q$2-OFFSET(F2776,0,-1),
IF(F2776&lt;&gt;OFFSET(F2776,-1,0),OFFSET(F2776,-1,0)-OFFSET(F2776,0,-1),""))</f>
        <v/>
      </c>
      <c r="H2776" t="str">
        <f ca="1">IF(C2776=1,60*SummonTypeTable!$Q$2/OFFSET(F2776,0,-1),
IF(F2776&lt;&gt;OFFSET(F2776,-1,0),OFFSET(F2776,-1,0)/OFFSET(F2776,0,-1),""))</f>
        <v/>
      </c>
      <c r="I2776">
        <f ca="1">(60+SUMIF(OFFSET(N2776,-$C2776+1,0,$C2776),"EN",OFFSET(O2776,-$C2776+1,0,$C2776))+SUMIF(OFFSET(S2776,-$C2776+1,0,$C2776),"EN",OFFSET(T2776,-$C2776+1,0,$C2776)))*SummonTypeTable!$Q$2</f>
        <v>6760</v>
      </c>
      <c r="J2776" t="str">
        <f ca="1">IF(C2776=1,60*SummonTypeTable!$Q$2-OFFSET(I2776,0,-4),
IF(I2776&lt;&gt;OFFSET(I2776,-1,0),OFFSET(I2776,-1,0)-OFFSET(I2776,0,-4),""))</f>
        <v/>
      </c>
      <c r="K2776" t="str">
        <f ca="1">IF(C2776=1,60*SummonTypeTable!$Q$2/OFFSET(I2776,0,-4),
IF(I2776&lt;&gt;OFFSET(I2776,-1,0),OFFSET(I2776,-1,0)/OFFSET(I2776,0,-4),""))</f>
        <v/>
      </c>
      <c r="L2776" t="str">
        <f t="shared" ca="1" si="519"/>
        <v>cu</v>
      </c>
      <c r="M2776" t="s">
        <v>81</v>
      </c>
      <c r="N2776" t="s">
        <v>147</v>
      </c>
      <c r="O2776">
        <v>11100</v>
      </c>
      <c r="P2776" t="str">
        <f t="shared" si="511"/>
        <v/>
      </c>
      <c r="Q2776" t="str">
        <f t="shared" ca="1" si="517"/>
        <v>cu</v>
      </c>
      <c r="R2776" t="s">
        <v>81</v>
      </c>
      <c r="S2776" t="s">
        <v>147</v>
      </c>
      <c r="T2776">
        <v>5550</v>
      </c>
      <c r="U2776" t="str">
        <f t="shared" ca="1" si="522"/>
        <v>cu</v>
      </c>
      <c r="V2776" t="str">
        <f t="shared" si="512"/>
        <v>GO</v>
      </c>
      <c r="W2776">
        <f t="shared" si="513"/>
        <v>11100</v>
      </c>
      <c r="X2776" t="str">
        <f t="shared" ca="1" si="514"/>
        <v>cu</v>
      </c>
      <c r="Y2776" t="str">
        <f t="shared" si="515"/>
        <v>GO</v>
      </c>
      <c r="Z2776">
        <f t="shared" si="516"/>
        <v>5550</v>
      </c>
    </row>
    <row r="2777" spans="1:26">
      <c r="A2777" t="str">
        <f t="shared" si="520"/>
        <v>rt9</v>
      </c>
      <c r="B2777" t="str">
        <f t="shared" si="521"/>
        <v>루틴9</v>
      </c>
      <c r="C2777">
        <v>220</v>
      </c>
      <c r="D2777">
        <v>594</v>
      </c>
      <c r="E2777">
        <f t="shared" ca="1" si="518"/>
        <v>21552</v>
      </c>
      <c r="F2777">
        <f ca="1">(60+SUMIF(OFFSET(N2777,-$C2777+1,0,$C2777),"EN",OFFSET(O2777,-$C2777+1,0,$C2777)))*SummonTypeTable!$Q$2</f>
        <v>7090</v>
      </c>
      <c r="G2777">
        <f ca="1">IF(C2777=1,60*SummonTypeTable!$Q$2-OFFSET(F2777,0,-1),
IF(F2777&lt;&gt;OFFSET(F2777,-1,0),OFFSET(F2777,-1,0)-OFFSET(F2777,0,-1),""))</f>
        <v>-14792</v>
      </c>
      <c r="H2777">
        <f ca="1">IF(C2777=1,60*SummonTypeTable!$Q$2/OFFSET(F2777,0,-1),
IF(F2777&lt;&gt;OFFSET(F2777,-1,0),OFFSET(F2777,-1,0)/OFFSET(F2777,0,-1),""))</f>
        <v>0.31365998515219007</v>
      </c>
      <c r="I2777">
        <f ca="1">(60+SUMIF(OFFSET(N2777,-$C2777+1,0,$C2777),"EN",OFFSET(O2777,-$C2777+1,0,$C2777))+SUMIF(OFFSET(S2777,-$C2777+1,0,$C2777),"EN",OFFSET(T2777,-$C2777+1,0,$C2777)))*SummonTypeTable!$Q$2</f>
        <v>7090</v>
      </c>
      <c r="J2777">
        <f ca="1">IF(C2777=1,60*SummonTypeTable!$Q$2-OFFSET(I2777,0,-4),
IF(I2777&lt;&gt;OFFSET(I2777,-1,0),OFFSET(I2777,-1,0)-OFFSET(I2777,0,-4),""))</f>
        <v>-14792</v>
      </c>
      <c r="K2777">
        <f ca="1">IF(C2777=1,60*SummonTypeTable!$Q$2/OFFSET(I2777,0,-4),
IF(I2777&lt;&gt;OFFSET(I2777,-1,0),OFFSET(I2777,-1,0)/OFFSET(I2777,0,-4),""))</f>
        <v>0.31365998515219007</v>
      </c>
      <c r="L2777" t="str">
        <f t="shared" ca="1" si="519"/>
        <v>cu</v>
      </c>
      <c r="M2777" t="s">
        <v>81</v>
      </c>
      <c r="N2777" t="s">
        <v>146</v>
      </c>
      <c r="O2777">
        <v>495</v>
      </c>
      <c r="P2777" t="str">
        <f t="shared" si="511"/>
        <v>에너지너무많음</v>
      </c>
      <c r="Q2777" t="str">
        <f t="shared" ca="1" si="517"/>
        <v>cu</v>
      </c>
      <c r="R2777" t="s">
        <v>81</v>
      </c>
      <c r="S2777" t="s">
        <v>147</v>
      </c>
      <c r="T2777">
        <v>5575</v>
      </c>
      <c r="U2777" t="str">
        <f t="shared" ca="1" si="522"/>
        <v>cu</v>
      </c>
      <c r="V2777" t="str">
        <f t="shared" si="512"/>
        <v>EN</v>
      </c>
      <c r="W2777">
        <f t="shared" si="513"/>
        <v>495</v>
      </c>
      <c r="X2777" t="str">
        <f t="shared" ca="1" si="514"/>
        <v>cu</v>
      </c>
      <c r="Y2777" t="str">
        <f t="shared" si="515"/>
        <v>GO</v>
      </c>
      <c r="Z2777">
        <f t="shared" si="516"/>
        <v>5575</v>
      </c>
    </row>
    <row r="2778" spans="1:26">
      <c r="A2778" t="str">
        <f t="shared" si="520"/>
        <v>rt9</v>
      </c>
      <c r="B2778" t="str">
        <f t="shared" si="521"/>
        <v>루틴9</v>
      </c>
      <c r="C2778">
        <v>221</v>
      </c>
      <c r="D2778">
        <v>120</v>
      </c>
      <c r="E2778">
        <f t="shared" ca="1" si="518"/>
        <v>21672</v>
      </c>
      <c r="F2778">
        <f ca="1">(60+SUMIF(OFFSET(N2778,-$C2778+1,0,$C2778),"EN",OFFSET(O2778,-$C2778+1,0,$C2778)))*SummonTypeTable!$Q$2</f>
        <v>7090</v>
      </c>
      <c r="G2778" t="str">
        <f ca="1">IF(C2778=1,60*SummonTypeTable!$Q$2-OFFSET(F2778,0,-1),
IF(F2778&lt;&gt;OFFSET(F2778,-1,0),OFFSET(F2778,-1,0)-OFFSET(F2778,0,-1),""))</f>
        <v/>
      </c>
      <c r="H2778" t="str">
        <f ca="1">IF(C2778=1,60*SummonTypeTable!$Q$2/OFFSET(F2778,0,-1),
IF(F2778&lt;&gt;OFFSET(F2778,-1,0),OFFSET(F2778,-1,0)/OFFSET(F2778,0,-1),""))</f>
        <v/>
      </c>
      <c r="I2778">
        <f ca="1">(60+SUMIF(OFFSET(N2778,-$C2778+1,0,$C2778),"EN",OFFSET(O2778,-$C2778+1,0,$C2778))+SUMIF(OFFSET(S2778,-$C2778+1,0,$C2778),"EN",OFFSET(T2778,-$C2778+1,0,$C2778)))*SummonTypeTable!$Q$2</f>
        <v>7090</v>
      </c>
      <c r="J2778" t="str">
        <f ca="1">IF(C2778=1,60*SummonTypeTable!$Q$2-OFFSET(I2778,0,-4),
IF(I2778&lt;&gt;OFFSET(I2778,-1,0),OFFSET(I2778,-1,0)-OFFSET(I2778,0,-4),""))</f>
        <v/>
      </c>
      <c r="K2778" t="str">
        <f ca="1">IF(C2778=1,60*SummonTypeTable!$Q$2/OFFSET(I2778,0,-4),
IF(I2778&lt;&gt;OFFSET(I2778,-1,0),OFFSET(I2778,-1,0)/OFFSET(I2778,0,-4),""))</f>
        <v/>
      </c>
      <c r="L2778" t="str">
        <f t="shared" ca="1" si="519"/>
        <v>it</v>
      </c>
      <c r="M2778" t="s">
        <v>139</v>
      </c>
      <c r="N2778" t="s">
        <v>158</v>
      </c>
      <c r="O2778">
        <v>2</v>
      </c>
      <c r="P2778" t="str">
        <f t="shared" si="511"/>
        <v/>
      </c>
      <c r="Q2778" t="str">
        <f t="shared" ca="1" si="517"/>
        <v>cu</v>
      </c>
      <c r="R2778" t="s">
        <v>81</v>
      </c>
      <c r="S2778" t="s">
        <v>147</v>
      </c>
      <c r="T2778">
        <v>5600</v>
      </c>
      <c r="U2778" t="str">
        <f t="shared" ca="1" si="522"/>
        <v>it</v>
      </c>
      <c r="V2778" t="str">
        <f t="shared" si="512"/>
        <v>Cash_sEquipGacha</v>
      </c>
      <c r="W2778">
        <f t="shared" si="513"/>
        <v>2</v>
      </c>
      <c r="X2778" t="str">
        <f t="shared" ca="1" si="514"/>
        <v>cu</v>
      </c>
      <c r="Y2778" t="str">
        <f t="shared" si="515"/>
        <v>GO</v>
      </c>
      <c r="Z2778">
        <f t="shared" si="516"/>
        <v>5600</v>
      </c>
    </row>
    <row r="2779" spans="1:26">
      <c r="A2779" t="str">
        <f t="shared" si="520"/>
        <v>rt9</v>
      </c>
      <c r="B2779" t="str">
        <f t="shared" si="521"/>
        <v>루틴9</v>
      </c>
      <c r="C2779">
        <v>222</v>
      </c>
      <c r="D2779">
        <v>250</v>
      </c>
      <c r="E2779">
        <f t="shared" ca="1" si="518"/>
        <v>21922</v>
      </c>
      <c r="F2779">
        <f ca="1">(60+SUMIF(OFFSET(N2779,-$C2779+1,0,$C2779),"EN",OFFSET(O2779,-$C2779+1,0,$C2779)))*SummonTypeTable!$Q$2</f>
        <v>7090</v>
      </c>
      <c r="G2779" t="str">
        <f ca="1">IF(C2779=1,60*SummonTypeTable!$Q$2-OFFSET(F2779,0,-1),
IF(F2779&lt;&gt;OFFSET(F2779,-1,0),OFFSET(F2779,-1,0)-OFFSET(F2779,0,-1),""))</f>
        <v/>
      </c>
      <c r="H2779" t="str">
        <f ca="1">IF(C2779=1,60*SummonTypeTable!$Q$2/OFFSET(F2779,0,-1),
IF(F2779&lt;&gt;OFFSET(F2779,-1,0),OFFSET(F2779,-1,0)/OFFSET(F2779,0,-1),""))</f>
        <v/>
      </c>
      <c r="I2779">
        <f ca="1">(60+SUMIF(OFFSET(N2779,-$C2779+1,0,$C2779),"EN",OFFSET(O2779,-$C2779+1,0,$C2779))+SUMIF(OFFSET(S2779,-$C2779+1,0,$C2779),"EN",OFFSET(T2779,-$C2779+1,0,$C2779)))*SummonTypeTable!$Q$2</f>
        <v>7090</v>
      </c>
      <c r="J2779" t="str">
        <f ca="1">IF(C2779=1,60*SummonTypeTable!$Q$2-OFFSET(I2779,0,-4),
IF(I2779&lt;&gt;OFFSET(I2779,-1,0),OFFSET(I2779,-1,0)-OFFSET(I2779,0,-4),""))</f>
        <v/>
      </c>
      <c r="K2779" t="str">
        <f ca="1">IF(C2779=1,60*SummonTypeTable!$Q$2/OFFSET(I2779,0,-4),
IF(I2779&lt;&gt;OFFSET(I2779,-1,0),OFFSET(I2779,-1,0)/OFFSET(I2779,0,-4),""))</f>
        <v/>
      </c>
      <c r="L2779" t="str">
        <f t="shared" ca="1" si="519"/>
        <v>cu</v>
      </c>
      <c r="M2779" t="s">
        <v>81</v>
      </c>
      <c r="N2779" t="s">
        <v>147</v>
      </c>
      <c r="O2779">
        <v>11250</v>
      </c>
      <c r="P2779" t="str">
        <f t="shared" si="511"/>
        <v/>
      </c>
      <c r="Q2779" t="str">
        <f t="shared" ca="1" si="517"/>
        <v>cu</v>
      </c>
      <c r="R2779" t="s">
        <v>81</v>
      </c>
      <c r="S2779" t="s">
        <v>147</v>
      </c>
      <c r="T2779">
        <v>5625</v>
      </c>
      <c r="U2779" t="str">
        <f t="shared" ca="1" si="522"/>
        <v>cu</v>
      </c>
      <c r="V2779" t="str">
        <f t="shared" si="512"/>
        <v>GO</v>
      </c>
      <c r="W2779">
        <f t="shared" si="513"/>
        <v>11250</v>
      </c>
      <c r="X2779" t="str">
        <f t="shared" ca="1" si="514"/>
        <v>cu</v>
      </c>
      <c r="Y2779" t="str">
        <f t="shared" si="515"/>
        <v>GO</v>
      </c>
      <c r="Z2779">
        <f t="shared" si="516"/>
        <v>5625</v>
      </c>
    </row>
    <row r="2780" spans="1:26">
      <c r="A2780" t="str">
        <f t="shared" si="520"/>
        <v>rt9</v>
      </c>
      <c r="B2780" t="str">
        <f t="shared" si="521"/>
        <v>루틴9</v>
      </c>
      <c r="C2780">
        <v>223</v>
      </c>
      <c r="D2780">
        <v>586</v>
      </c>
      <c r="E2780">
        <f t="shared" ca="1" si="518"/>
        <v>22508</v>
      </c>
      <c r="F2780">
        <f ca="1">(60+SUMIF(OFFSET(N2780,-$C2780+1,0,$C2780),"EN",OFFSET(O2780,-$C2780+1,0,$C2780)))*SummonTypeTable!$Q$2</f>
        <v>7443.333333333333</v>
      </c>
      <c r="G2780">
        <f ca="1">IF(C2780=1,60*SummonTypeTable!$Q$2-OFFSET(F2780,0,-1),
IF(F2780&lt;&gt;OFFSET(F2780,-1,0),OFFSET(F2780,-1,0)-OFFSET(F2780,0,-1),""))</f>
        <v>-15418</v>
      </c>
      <c r="H2780">
        <f ca="1">IF(C2780=1,60*SummonTypeTable!$Q$2/OFFSET(F2780,0,-1),
IF(F2780&lt;&gt;OFFSET(F2780,-1,0),OFFSET(F2780,-1,0)/OFFSET(F2780,0,-1),""))</f>
        <v>0.31499911142704817</v>
      </c>
      <c r="I2780">
        <f ca="1">(60+SUMIF(OFFSET(N2780,-$C2780+1,0,$C2780),"EN",OFFSET(O2780,-$C2780+1,0,$C2780))+SUMIF(OFFSET(S2780,-$C2780+1,0,$C2780),"EN",OFFSET(T2780,-$C2780+1,0,$C2780)))*SummonTypeTable!$Q$2</f>
        <v>7443.333333333333</v>
      </c>
      <c r="J2780">
        <f ca="1">IF(C2780=1,60*SummonTypeTable!$Q$2-OFFSET(I2780,0,-4),
IF(I2780&lt;&gt;OFFSET(I2780,-1,0),OFFSET(I2780,-1,0)-OFFSET(I2780,0,-4),""))</f>
        <v>-15418</v>
      </c>
      <c r="K2780">
        <f ca="1">IF(C2780=1,60*SummonTypeTable!$Q$2/OFFSET(I2780,0,-4),
IF(I2780&lt;&gt;OFFSET(I2780,-1,0),OFFSET(I2780,-1,0)/OFFSET(I2780,0,-4),""))</f>
        <v>0.31499911142704817</v>
      </c>
      <c r="L2780" t="str">
        <f t="shared" ca="1" si="519"/>
        <v>cu</v>
      </c>
      <c r="M2780" t="s">
        <v>81</v>
      </c>
      <c r="N2780" t="s">
        <v>146</v>
      </c>
      <c r="O2780">
        <v>530</v>
      </c>
      <c r="P2780" t="str">
        <f t="shared" si="511"/>
        <v>에너지너무많음</v>
      </c>
      <c r="Q2780" t="str">
        <f t="shared" ca="1" si="517"/>
        <v>cu</v>
      </c>
      <c r="R2780" t="s">
        <v>81</v>
      </c>
      <c r="S2780" t="s">
        <v>147</v>
      </c>
      <c r="T2780">
        <v>5650</v>
      </c>
      <c r="U2780" t="str">
        <f t="shared" ca="1" si="522"/>
        <v>cu</v>
      </c>
      <c r="V2780" t="str">
        <f t="shared" si="512"/>
        <v>EN</v>
      </c>
      <c r="W2780">
        <f t="shared" si="513"/>
        <v>530</v>
      </c>
      <c r="X2780" t="str">
        <f t="shared" ca="1" si="514"/>
        <v>cu</v>
      </c>
      <c r="Y2780" t="str">
        <f t="shared" si="515"/>
        <v>GO</v>
      </c>
      <c r="Z2780">
        <f t="shared" si="516"/>
        <v>5650</v>
      </c>
    </row>
    <row r="2781" spans="1:26">
      <c r="A2781" t="str">
        <f t="shared" si="520"/>
        <v>rt9</v>
      </c>
      <c r="B2781" t="str">
        <f t="shared" si="521"/>
        <v>루틴9</v>
      </c>
      <c r="C2781">
        <v>224</v>
      </c>
      <c r="D2781">
        <v>136</v>
      </c>
      <c r="E2781">
        <f t="shared" ca="1" si="518"/>
        <v>22644</v>
      </c>
      <c r="F2781">
        <f ca="1">(60+SUMIF(OFFSET(N2781,-$C2781+1,0,$C2781),"EN",OFFSET(O2781,-$C2781+1,0,$C2781)))*SummonTypeTable!$Q$2</f>
        <v>7443.333333333333</v>
      </c>
      <c r="G2781" t="str">
        <f ca="1">IF(C2781=1,60*SummonTypeTable!$Q$2-OFFSET(F2781,0,-1),
IF(F2781&lt;&gt;OFFSET(F2781,-1,0),OFFSET(F2781,-1,0)-OFFSET(F2781,0,-1),""))</f>
        <v/>
      </c>
      <c r="H2781" t="str">
        <f ca="1">IF(C2781=1,60*SummonTypeTable!$Q$2/OFFSET(F2781,0,-1),
IF(F2781&lt;&gt;OFFSET(F2781,-1,0),OFFSET(F2781,-1,0)/OFFSET(F2781,0,-1),""))</f>
        <v/>
      </c>
      <c r="I2781">
        <f ca="1">(60+SUMIF(OFFSET(N2781,-$C2781+1,0,$C2781),"EN",OFFSET(O2781,-$C2781+1,0,$C2781))+SUMIF(OFFSET(S2781,-$C2781+1,0,$C2781),"EN",OFFSET(T2781,-$C2781+1,0,$C2781)))*SummonTypeTable!$Q$2</f>
        <v>7443.333333333333</v>
      </c>
      <c r="J2781" t="str">
        <f ca="1">IF(C2781=1,60*SummonTypeTable!$Q$2-OFFSET(I2781,0,-4),
IF(I2781&lt;&gt;OFFSET(I2781,-1,0),OFFSET(I2781,-1,0)-OFFSET(I2781,0,-4),""))</f>
        <v/>
      </c>
      <c r="K2781" t="str">
        <f ca="1">IF(C2781=1,60*SummonTypeTable!$Q$2/OFFSET(I2781,0,-4),
IF(I2781&lt;&gt;OFFSET(I2781,-1,0),OFFSET(I2781,-1,0)/OFFSET(I2781,0,-4),""))</f>
        <v/>
      </c>
      <c r="L2781" t="str">
        <f t="shared" ca="1" si="519"/>
        <v>it</v>
      </c>
      <c r="M2781" t="s">
        <v>139</v>
      </c>
      <c r="N2781" t="s">
        <v>140</v>
      </c>
      <c r="O2781">
        <v>2</v>
      </c>
      <c r="P2781" t="str">
        <f t="shared" si="511"/>
        <v/>
      </c>
      <c r="Q2781" t="str">
        <f t="shared" ca="1" si="517"/>
        <v>cu</v>
      </c>
      <c r="R2781" t="s">
        <v>81</v>
      </c>
      <c r="S2781" t="s">
        <v>147</v>
      </c>
      <c r="T2781">
        <v>5675</v>
      </c>
      <c r="U2781" t="str">
        <f t="shared" ca="1" si="522"/>
        <v>it</v>
      </c>
      <c r="V2781" t="str">
        <f t="shared" si="512"/>
        <v>Cash_sCharacterGacha</v>
      </c>
      <c r="W2781">
        <f t="shared" si="513"/>
        <v>2</v>
      </c>
      <c r="X2781" t="str">
        <f t="shared" ca="1" si="514"/>
        <v>cu</v>
      </c>
      <c r="Y2781" t="str">
        <f t="shared" si="515"/>
        <v>GO</v>
      </c>
      <c r="Z2781">
        <f t="shared" si="516"/>
        <v>5675</v>
      </c>
    </row>
    <row r="2782" spans="1:26">
      <c r="A2782" t="str">
        <f t="shared" si="520"/>
        <v>rt9</v>
      </c>
      <c r="B2782" t="str">
        <f t="shared" si="521"/>
        <v>루틴9</v>
      </c>
      <c r="C2782">
        <v>225</v>
      </c>
      <c r="D2782">
        <v>158</v>
      </c>
      <c r="E2782">
        <f t="shared" ca="1" si="518"/>
        <v>22802</v>
      </c>
      <c r="F2782">
        <f ca="1">(60+SUMIF(OFFSET(N2782,-$C2782+1,0,$C2782),"EN",OFFSET(O2782,-$C2782+1,0,$C2782)))*SummonTypeTable!$Q$2</f>
        <v>7443.333333333333</v>
      </c>
      <c r="G2782" t="str">
        <f ca="1">IF(C2782=1,60*SummonTypeTable!$Q$2-OFFSET(F2782,0,-1),
IF(F2782&lt;&gt;OFFSET(F2782,-1,0),OFFSET(F2782,-1,0)-OFFSET(F2782,0,-1),""))</f>
        <v/>
      </c>
      <c r="H2782" t="str">
        <f ca="1">IF(C2782=1,60*SummonTypeTable!$Q$2/OFFSET(F2782,0,-1),
IF(F2782&lt;&gt;OFFSET(F2782,-1,0),OFFSET(F2782,-1,0)/OFFSET(F2782,0,-1),""))</f>
        <v/>
      </c>
      <c r="I2782">
        <f ca="1">(60+SUMIF(OFFSET(N2782,-$C2782+1,0,$C2782),"EN",OFFSET(O2782,-$C2782+1,0,$C2782))+SUMIF(OFFSET(S2782,-$C2782+1,0,$C2782),"EN",OFFSET(T2782,-$C2782+1,0,$C2782)))*SummonTypeTable!$Q$2</f>
        <v>7443.333333333333</v>
      </c>
      <c r="J2782" t="str">
        <f ca="1">IF(C2782=1,60*SummonTypeTable!$Q$2-OFFSET(I2782,0,-4),
IF(I2782&lt;&gt;OFFSET(I2782,-1,0),OFFSET(I2782,-1,0)-OFFSET(I2782,0,-4),""))</f>
        <v/>
      </c>
      <c r="K2782" t="str">
        <f ca="1">IF(C2782=1,60*SummonTypeTable!$Q$2/OFFSET(I2782,0,-4),
IF(I2782&lt;&gt;OFFSET(I2782,-1,0),OFFSET(I2782,-1,0)/OFFSET(I2782,0,-4),""))</f>
        <v/>
      </c>
      <c r="L2782" t="str">
        <f t="shared" ca="1" si="519"/>
        <v>cu</v>
      </c>
      <c r="M2782" t="s">
        <v>81</v>
      </c>
      <c r="N2782" t="s">
        <v>147</v>
      </c>
      <c r="O2782">
        <v>11400</v>
      </c>
      <c r="P2782" t="str">
        <f t="shared" si="511"/>
        <v/>
      </c>
      <c r="Q2782" t="str">
        <f t="shared" ca="1" si="517"/>
        <v>cu</v>
      </c>
      <c r="R2782" t="s">
        <v>81</v>
      </c>
      <c r="S2782" t="s">
        <v>147</v>
      </c>
      <c r="T2782">
        <v>5700</v>
      </c>
      <c r="U2782" t="str">
        <f t="shared" ca="1" si="522"/>
        <v>cu</v>
      </c>
      <c r="V2782" t="str">
        <f t="shared" si="512"/>
        <v>GO</v>
      </c>
      <c r="W2782">
        <f t="shared" si="513"/>
        <v>11400</v>
      </c>
      <c r="X2782" t="str">
        <f t="shared" ca="1" si="514"/>
        <v>cu</v>
      </c>
      <c r="Y2782" t="str">
        <f t="shared" si="515"/>
        <v>GO</v>
      </c>
      <c r="Z2782">
        <f t="shared" si="516"/>
        <v>5700</v>
      </c>
    </row>
    <row r="2783" spans="1:26">
      <c r="A2783" t="str">
        <f t="shared" si="520"/>
        <v>rt9</v>
      </c>
      <c r="B2783" t="str">
        <f t="shared" si="521"/>
        <v>루틴9</v>
      </c>
      <c r="C2783">
        <v>226</v>
      </c>
      <c r="D2783">
        <v>174</v>
      </c>
      <c r="E2783">
        <f t="shared" ca="1" si="518"/>
        <v>22976</v>
      </c>
      <c r="F2783">
        <f ca="1">(60+SUMIF(OFFSET(N2783,-$C2783+1,0,$C2783),"EN",OFFSET(O2783,-$C2783+1,0,$C2783)))*SummonTypeTable!$Q$2</f>
        <v>7443.333333333333</v>
      </c>
      <c r="G2783" t="str">
        <f ca="1">IF(C2783=1,60*SummonTypeTable!$Q$2-OFFSET(F2783,0,-1),
IF(F2783&lt;&gt;OFFSET(F2783,-1,0),OFFSET(F2783,-1,0)-OFFSET(F2783,0,-1),""))</f>
        <v/>
      </c>
      <c r="H2783" t="str">
        <f ca="1">IF(C2783=1,60*SummonTypeTable!$Q$2/OFFSET(F2783,0,-1),
IF(F2783&lt;&gt;OFFSET(F2783,-1,0),OFFSET(F2783,-1,0)/OFFSET(F2783,0,-1),""))</f>
        <v/>
      </c>
      <c r="I2783">
        <f ca="1">(60+SUMIF(OFFSET(N2783,-$C2783+1,0,$C2783),"EN",OFFSET(O2783,-$C2783+1,0,$C2783))+SUMIF(OFFSET(S2783,-$C2783+1,0,$C2783),"EN",OFFSET(T2783,-$C2783+1,0,$C2783)))*SummonTypeTable!$Q$2</f>
        <v>7443.333333333333</v>
      </c>
      <c r="J2783" t="str">
        <f ca="1">IF(C2783=1,60*SummonTypeTable!$Q$2-OFFSET(I2783,0,-4),
IF(I2783&lt;&gt;OFFSET(I2783,-1,0),OFFSET(I2783,-1,0)-OFFSET(I2783,0,-4),""))</f>
        <v/>
      </c>
      <c r="K2783" t="str">
        <f ca="1">IF(C2783=1,60*SummonTypeTable!$Q$2/OFFSET(I2783,0,-4),
IF(I2783&lt;&gt;OFFSET(I2783,-1,0),OFFSET(I2783,-1,0)/OFFSET(I2783,0,-4),""))</f>
        <v/>
      </c>
      <c r="L2783" t="str">
        <f t="shared" ca="1" si="519"/>
        <v>it</v>
      </c>
      <c r="M2783" t="s">
        <v>139</v>
      </c>
      <c r="N2783" t="s">
        <v>138</v>
      </c>
      <c r="O2783">
        <v>10</v>
      </c>
      <c r="P2783" t="str">
        <f t="shared" si="511"/>
        <v/>
      </c>
      <c r="Q2783" t="str">
        <f t="shared" ca="1" si="517"/>
        <v>cu</v>
      </c>
      <c r="R2783" t="s">
        <v>81</v>
      </c>
      <c r="S2783" t="s">
        <v>147</v>
      </c>
      <c r="T2783">
        <v>5725</v>
      </c>
      <c r="U2783" t="str">
        <f t="shared" ca="1" si="522"/>
        <v>it</v>
      </c>
      <c r="V2783" t="str">
        <f t="shared" si="512"/>
        <v>Cash_sSpellGacha</v>
      </c>
      <c r="W2783">
        <f t="shared" si="513"/>
        <v>10</v>
      </c>
      <c r="X2783" t="str">
        <f t="shared" ca="1" si="514"/>
        <v>cu</v>
      </c>
      <c r="Y2783" t="str">
        <f t="shared" si="515"/>
        <v>GO</v>
      </c>
      <c r="Z2783">
        <f t="shared" si="516"/>
        <v>5725</v>
      </c>
    </row>
    <row r="2784" spans="1:26">
      <c r="A2784" t="str">
        <f t="shared" si="520"/>
        <v>rt9</v>
      </c>
      <c r="B2784" t="str">
        <f t="shared" si="521"/>
        <v>루틴9</v>
      </c>
      <c r="C2784">
        <v>227</v>
      </c>
      <c r="D2784">
        <v>516</v>
      </c>
      <c r="E2784">
        <f t="shared" ca="1" si="518"/>
        <v>23492</v>
      </c>
      <c r="F2784">
        <f ca="1">(60+SUMIF(OFFSET(N2784,-$C2784+1,0,$C2784),"EN",OFFSET(O2784,-$C2784+1,0,$C2784)))*SummonTypeTable!$Q$2</f>
        <v>7820</v>
      </c>
      <c r="G2784">
        <f ca="1">IF(C2784=1,60*SummonTypeTable!$Q$2-OFFSET(F2784,0,-1),
IF(F2784&lt;&gt;OFFSET(F2784,-1,0),OFFSET(F2784,-1,0)-OFFSET(F2784,0,-1),""))</f>
        <v>-16048.666666666668</v>
      </c>
      <c r="H2784">
        <f ca="1">IF(C2784=1,60*SummonTypeTable!$Q$2/OFFSET(F2784,0,-1),
IF(F2784&lt;&gt;OFFSET(F2784,-1,0),OFFSET(F2784,-1,0)/OFFSET(F2784,0,-1),""))</f>
        <v>0.31684545093365118</v>
      </c>
      <c r="I2784">
        <f ca="1">(60+SUMIF(OFFSET(N2784,-$C2784+1,0,$C2784),"EN",OFFSET(O2784,-$C2784+1,0,$C2784))+SUMIF(OFFSET(S2784,-$C2784+1,0,$C2784),"EN",OFFSET(T2784,-$C2784+1,0,$C2784)))*SummonTypeTable!$Q$2</f>
        <v>7820</v>
      </c>
      <c r="J2784">
        <f ca="1">IF(C2784=1,60*SummonTypeTable!$Q$2-OFFSET(I2784,0,-4),
IF(I2784&lt;&gt;OFFSET(I2784,-1,0),OFFSET(I2784,-1,0)-OFFSET(I2784,0,-4),""))</f>
        <v>-16048.666666666668</v>
      </c>
      <c r="K2784">
        <f ca="1">IF(C2784=1,60*SummonTypeTable!$Q$2/OFFSET(I2784,0,-4),
IF(I2784&lt;&gt;OFFSET(I2784,-1,0),OFFSET(I2784,-1,0)/OFFSET(I2784,0,-4),""))</f>
        <v>0.31684545093365118</v>
      </c>
      <c r="L2784" t="str">
        <f t="shared" ca="1" si="519"/>
        <v>cu</v>
      </c>
      <c r="M2784" t="s">
        <v>81</v>
      </c>
      <c r="N2784" t="s">
        <v>146</v>
      </c>
      <c r="O2784">
        <v>565</v>
      </c>
      <c r="P2784" t="str">
        <f t="shared" si="511"/>
        <v>에너지너무많음</v>
      </c>
      <c r="Q2784" t="str">
        <f t="shared" ca="1" si="517"/>
        <v>cu</v>
      </c>
      <c r="R2784" t="s">
        <v>81</v>
      </c>
      <c r="S2784" t="s">
        <v>147</v>
      </c>
      <c r="T2784">
        <v>5750</v>
      </c>
      <c r="U2784" t="str">
        <f t="shared" ca="1" si="522"/>
        <v>cu</v>
      </c>
      <c r="V2784" t="str">
        <f t="shared" si="512"/>
        <v>EN</v>
      </c>
      <c r="W2784">
        <f t="shared" si="513"/>
        <v>565</v>
      </c>
      <c r="X2784" t="str">
        <f t="shared" ca="1" si="514"/>
        <v>cu</v>
      </c>
      <c r="Y2784" t="str">
        <f t="shared" si="515"/>
        <v>GO</v>
      </c>
      <c r="Z2784">
        <f t="shared" si="516"/>
        <v>5750</v>
      </c>
    </row>
    <row r="2785" spans="1:26">
      <c r="A2785" t="str">
        <f t="shared" si="520"/>
        <v>rt9</v>
      </c>
      <c r="B2785" t="str">
        <f t="shared" si="521"/>
        <v>루틴9</v>
      </c>
      <c r="C2785">
        <v>228</v>
      </c>
      <c r="D2785">
        <v>150</v>
      </c>
      <c r="E2785">
        <f t="shared" ca="1" si="518"/>
        <v>23642</v>
      </c>
      <c r="F2785">
        <f ca="1">(60+SUMIF(OFFSET(N2785,-$C2785+1,0,$C2785),"EN",OFFSET(O2785,-$C2785+1,0,$C2785)))*SummonTypeTable!$Q$2</f>
        <v>7820</v>
      </c>
      <c r="G2785" t="str">
        <f ca="1">IF(C2785=1,60*SummonTypeTable!$Q$2-OFFSET(F2785,0,-1),
IF(F2785&lt;&gt;OFFSET(F2785,-1,0),OFFSET(F2785,-1,0)-OFFSET(F2785,0,-1),""))</f>
        <v/>
      </c>
      <c r="H2785" t="str">
        <f ca="1">IF(C2785=1,60*SummonTypeTable!$Q$2/OFFSET(F2785,0,-1),
IF(F2785&lt;&gt;OFFSET(F2785,-1,0),OFFSET(F2785,-1,0)/OFFSET(F2785,0,-1),""))</f>
        <v/>
      </c>
      <c r="I2785">
        <f ca="1">(60+SUMIF(OFFSET(N2785,-$C2785+1,0,$C2785),"EN",OFFSET(O2785,-$C2785+1,0,$C2785))+SUMIF(OFFSET(S2785,-$C2785+1,0,$C2785),"EN",OFFSET(T2785,-$C2785+1,0,$C2785)))*SummonTypeTable!$Q$2</f>
        <v>7820</v>
      </c>
      <c r="J2785" t="str">
        <f ca="1">IF(C2785=1,60*SummonTypeTable!$Q$2-OFFSET(I2785,0,-4),
IF(I2785&lt;&gt;OFFSET(I2785,-1,0),OFFSET(I2785,-1,0)-OFFSET(I2785,0,-4),""))</f>
        <v/>
      </c>
      <c r="K2785" t="str">
        <f ca="1">IF(C2785=1,60*SummonTypeTable!$Q$2/OFFSET(I2785,0,-4),
IF(I2785&lt;&gt;OFFSET(I2785,-1,0),OFFSET(I2785,-1,0)/OFFSET(I2785,0,-4),""))</f>
        <v/>
      </c>
      <c r="L2785" t="str">
        <f t="shared" ca="1" si="519"/>
        <v>cu</v>
      </c>
      <c r="M2785" t="s">
        <v>81</v>
      </c>
      <c r="N2785" t="s">
        <v>147</v>
      </c>
      <c r="O2785">
        <v>11550</v>
      </c>
      <c r="P2785" t="str">
        <f t="shared" ref="P2785:P2848" si="523">IF(M2785="장비1상자",
  IF(OR(N2785&gt;3,O2785&gt;5),"장비이상",""),
IF(N2785="GO",
  IF(O2785&lt;100,"골드이상",""),
IF(N2785="EN",
  IF(O2785&gt;29,"에너지너무많음",
  IF(O2785&gt;9,"에너지다소많음","")),"")))</f>
        <v/>
      </c>
      <c r="Q2785" t="str">
        <f t="shared" ca="1" si="517"/>
        <v>cu</v>
      </c>
      <c r="R2785" t="s">
        <v>81</v>
      </c>
      <c r="S2785" t="s">
        <v>147</v>
      </c>
      <c r="T2785">
        <v>5775</v>
      </c>
      <c r="U2785" t="str">
        <f t="shared" ca="1" si="522"/>
        <v>cu</v>
      </c>
      <c r="V2785" t="str">
        <f t="shared" ref="V2785:V2848" si="524">IF(LEN(N2785)=0,"",N2785)</f>
        <v>GO</v>
      </c>
      <c r="W2785">
        <f t="shared" ref="W2785:W2848" si="525">IF(LEN(O2785)=0,"",O2785)</f>
        <v>11550</v>
      </c>
      <c r="X2785" t="str">
        <f t="shared" ref="X2785:X2848" ca="1" si="526">IF(LEN(Q2785)=0,"",Q2785)</f>
        <v>cu</v>
      </c>
      <c r="Y2785" t="str">
        <f t="shared" ref="Y2785:Y2848" si="527">IF(LEN(S2785)=0,"",S2785)</f>
        <v>GO</v>
      </c>
      <c r="Z2785">
        <f t="shared" ref="Z2785:Z2848" si="528">IF(LEN(T2785)=0,"",T2785)</f>
        <v>5775</v>
      </c>
    </row>
    <row r="2786" spans="1:26">
      <c r="A2786" t="str">
        <f t="shared" si="520"/>
        <v>rt9</v>
      </c>
      <c r="B2786" t="str">
        <f t="shared" si="521"/>
        <v>루틴9</v>
      </c>
      <c r="C2786">
        <v>229</v>
      </c>
      <c r="D2786">
        <v>200</v>
      </c>
      <c r="E2786">
        <f t="shared" ca="1" si="518"/>
        <v>23842</v>
      </c>
      <c r="F2786">
        <f ca="1">(60+SUMIF(OFFSET(N2786,-$C2786+1,0,$C2786),"EN",OFFSET(O2786,-$C2786+1,0,$C2786)))*SummonTypeTable!$Q$2</f>
        <v>7820</v>
      </c>
      <c r="G2786" t="str">
        <f ca="1">IF(C2786=1,60*SummonTypeTable!$Q$2-OFFSET(F2786,0,-1),
IF(F2786&lt;&gt;OFFSET(F2786,-1,0),OFFSET(F2786,-1,0)-OFFSET(F2786,0,-1),""))</f>
        <v/>
      </c>
      <c r="H2786" t="str">
        <f ca="1">IF(C2786=1,60*SummonTypeTable!$Q$2/OFFSET(F2786,0,-1),
IF(F2786&lt;&gt;OFFSET(F2786,-1,0),OFFSET(F2786,-1,0)/OFFSET(F2786,0,-1),""))</f>
        <v/>
      </c>
      <c r="I2786">
        <f ca="1">(60+SUMIF(OFFSET(N2786,-$C2786+1,0,$C2786),"EN",OFFSET(O2786,-$C2786+1,0,$C2786))+SUMIF(OFFSET(S2786,-$C2786+1,0,$C2786),"EN",OFFSET(T2786,-$C2786+1,0,$C2786)))*SummonTypeTable!$Q$2</f>
        <v>7820</v>
      </c>
      <c r="J2786" t="str">
        <f ca="1">IF(C2786=1,60*SummonTypeTable!$Q$2-OFFSET(I2786,0,-4),
IF(I2786&lt;&gt;OFFSET(I2786,-1,0),OFFSET(I2786,-1,0)-OFFSET(I2786,0,-4),""))</f>
        <v/>
      </c>
      <c r="K2786" t="str">
        <f ca="1">IF(C2786=1,60*SummonTypeTable!$Q$2/OFFSET(I2786,0,-4),
IF(I2786&lt;&gt;OFFSET(I2786,-1,0),OFFSET(I2786,-1,0)/OFFSET(I2786,0,-4),""))</f>
        <v/>
      </c>
      <c r="L2786" t="str">
        <f t="shared" ca="1" si="519"/>
        <v>it</v>
      </c>
      <c r="M2786" t="s">
        <v>139</v>
      </c>
      <c r="N2786" t="s">
        <v>138</v>
      </c>
      <c r="O2786">
        <v>30</v>
      </c>
      <c r="P2786" t="str">
        <f t="shared" si="523"/>
        <v/>
      </c>
      <c r="Q2786" t="str">
        <f t="shared" ca="1" si="517"/>
        <v>cu</v>
      </c>
      <c r="R2786" t="s">
        <v>81</v>
      </c>
      <c r="S2786" t="s">
        <v>147</v>
      </c>
      <c r="T2786">
        <v>5800</v>
      </c>
      <c r="U2786" t="str">
        <f t="shared" ca="1" si="522"/>
        <v>it</v>
      </c>
      <c r="V2786" t="str">
        <f t="shared" si="524"/>
        <v>Cash_sSpellGacha</v>
      </c>
      <c r="W2786">
        <f t="shared" si="525"/>
        <v>30</v>
      </c>
      <c r="X2786" t="str">
        <f t="shared" ca="1" si="526"/>
        <v>cu</v>
      </c>
      <c r="Y2786" t="str">
        <f t="shared" si="527"/>
        <v>GO</v>
      </c>
      <c r="Z2786">
        <f t="shared" si="528"/>
        <v>5800</v>
      </c>
    </row>
    <row r="2787" spans="1:26">
      <c r="A2787" t="str">
        <f t="shared" si="520"/>
        <v>rt9</v>
      </c>
      <c r="B2787" t="str">
        <f t="shared" si="521"/>
        <v>루틴9</v>
      </c>
      <c r="C2787">
        <v>230</v>
      </c>
      <c r="D2787">
        <v>662</v>
      </c>
      <c r="E2787">
        <f t="shared" ca="1" si="518"/>
        <v>24504</v>
      </c>
      <c r="F2787">
        <f ca="1">(60+SUMIF(OFFSET(N2787,-$C2787+1,0,$C2787),"EN",OFFSET(O2787,-$C2787+1,0,$C2787)))*SummonTypeTable!$Q$2</f>
        <v>7820</v>
      </c>
      <c r="G2787" t="str">
        <f ca="1">IF(C2787=1,60*SummonTypeTable!$Q$2-OFFSET(F2787,0,-1),
IF(F2787&lt;&gt;OFFSET(F2787,-1,0),OFFSET(F2787,-1,0)-OFFSET(F2787,0,-1),""))</f>
        <v/>
      </c>
      <c r="H2787" t="str">
        <f ca="1">IF(C2787=1,60*SummonTypeTable!$Q$2/OFFSET(F2787,0,-1),
IF(F2787&lt;&gt;OFFSET(F2787,-1,0),OFFSET(F2787,-1,0)/OFFSET(F2787,0,-1),""))</f>
        <v/>
      </c>
      <c r="I2787">
        <f ca="1">(60+SUMIF(OFFSET(N2787,-$C2787+1,0,$C2787),"EN",OFFSET(O2787,-$C2787+1,0,$C2787))+SUMIF(OFFSET(S2787,-$C2787+1,0,$C2787),"EN",OFFSET(T2787,-$C2787+1,0,$C2787)))*SummonTypeTable!$Q$2</f>
        <v>7820</v>
      </c>
      <c r="J2787" t="str">
        <f ca="1">IF(C2787=1,60*SummonTypeTable!$Q$2-OFFSET(I2787,0,-4),
IF(I2787&lt;&gt;OFFSET(I2787,-1,0),OFFSET(I2787,-1,0)-OFFSET(I2787,0,-4),""))</f>
        <v/>
      </c>
      <c r="K2787" t="str">
        <f ca="1">IF(C2787=1,60*SummonTypeTable!$Q$2/OFFSET(I2787,0,-4),
IF(I2787&lt;&gt;OFFSET(I2787,-1,0),OFFSET(I2787,-1,0)/OFFSET(I2787,0,-4),""))</f>
        <v/>
      </c>
      <c r="L2787" t="str">
        <f t="shared" ca="1" si="519"/>
        <v>cu</v>
      </c>
      <c r="M2787" t="s">
        <v>81</v>
      </c>
      <c r="N2787" t="s">
        <v>153</v>
      </c>
      <c r="O2787">
        <v>39</v>
      </c>
      <c r="P2787" t="str">
        <f t="shared" si="523"/>
        <v/>
      </c>
      <c r="Q2787" t="str">
        <f t="shared" ca="1" si="517"/>
        <v>cu</v>
      </c>
      <c r="R2787" t="s">
        <v>81</v>
      </c>
      <c r="S2787" t="s">
        <v>153</v>
      </c>
      <c r="T2787">
        <v>13</v>
      </c>
      <c r="U2787" t="str">
        <f t="shared" ca="1" si="522"/>
        <v>cu</v>
      </c>
      <c r="V2787" t="str">
        <f t="shared" si="524"/>
        <v>DI</v>
      </c>
      <c r="W2787">
        <f t="shared" si="525"/>
        <v>39</v>
      </c>
      <c r="X2787" t="str">
        <f t="shared" ca="1" si="526"/>
        <v>cu</v>
      </c>
      <c r="Y2787" t="str">
        <f t="shared" si="527"/>
        <v>DI</v>
      </c>
      <c r="Z2787">
        <f t="shared" si="528"/>
        <v>13</v>
      </c>
    </row>
    <row r="2788" spans="1:26">
      <c r="A2788" t="str">
        <f t="shared" si="520"/>
        <v>rt9</v>
      </c>
      <c r="B2788" t="str">
        <f t="shared" si="521"/>
        <v>루틴9</v>
      </c>
      <c r="C2788">
        <v>231</v>
      </c>
      <c r="D2788">
        <v>139</v>
      </c>
      <c r="E2788">
        <f t="shared" ca="1" si="518"/>
        <v>24643</v>
      </c>
      <c r="F2788">
        <f ca="1">(60+SUMIF(OFFSET(N2788,-$C2788+1,0,$C2788),"EN",OFFSET(O2788,-$C2788+1,0,$C2788)))*SummonTypeTable!$Q$2</f>
        <v>7820</v>
      </c>
      <c r="G2788" t="str">
        <f ca="1">IF(C2788=1,60*SummonTypeTable!$Q$2-OFFSET(F2788,0,-1),
IF(F2788&lt;&gt;OFFSET(F2788,-1,0),OFFSET(F2788,-1,0)-OFFSET(F2788,0,-1),""))</f>
        <v/>
      </c>
      <c r="H2788" t="str">
        <f ca="1">IF(C2788=1,60*SummonTypeTable!$Q$2/OFFSET(F2788,0,-1),
IF(F2788&lt;&gt;OFFSET(F2788,-1,0),OFFSET(F2788,-1,0)/OFFSET(F2788,0,-1),""))</f>
        <v/>
      </c>
      <c r="I2788">
        <f ca="1">(60+SUMIF(OFFSET(N2788,-$C2788+1,0,$C2788),"EN",OFFSET(O2788,-$C2788+1,0,$C2788))+SUMIF(OFFSET(S2788,-$C2788+1,0,$C2788),"EN",OFFSET(T2788,-$C2788+1,0,$C2788)))*SummonTypeTable!$Q$2</f>
        <v>7820</v>
      </c>
      <c r="J2788" t="str">
        <f ca="1">IF(C2788=1,60*SummonTypeTable!$Q$2-OFFSET(I2788,0,-4),
IF(I2788&lt;&gt;OFFSET(I2788,-1,0),OFFSET(I2788,-1,0)-OFFSET(I2788,0,-4),""))</f>
        <v/>
      </c>
      <c r="K2788" t="str">
        <f ca="1">IF(C2788=1,60*SummonTypeTable!$Q$2/OFFSET(I2788,0,-4),
IF(I2788&lt;&gt;OFFSET(I2788,-1,0),OFFSET(I2788,-1,0)/OFFSET(I2788,0,-4),""))</f>
        <v/>
      </c>
      <c r="L2788" t="str">
        <f t="shared" ca="1" si="519"/>
        <v>cu</v>
      </c>
      <c r="M2788" t="s">
        <v>81</v>
      </c>
      <c r="N2788" t="s">
        <v>147</v>
      </c>
      <c r="O2788">
        <v>11700</v>
      </c>
      <c r="P2788" t="str">
        <f t="shared" si="523"/>
        <v/>
      </c>
      <c r="Q2788" t="str">
        <f t="shared" ca="1" si="517"/>
        <v>cu</v>
      </c>
      <c r="R2788" t="s">
        <v>81</v>
      </c>
      <c r="S2788" t="s">
        <v>147</v>
      </c>
      <c r="T2788">
        <v>5850</v>
      </c>
      <c r="U2788" t="str">
        <f t="shared" ca="1" si="522"/>
        <v>cu</v>
      </c>
      <c r="V2788" t="str">
        <f t="shared" si="524"/>
        <v>GO</v>
      </c>
      <c r="W2788">
        <f t="shared" si="525"/>
        <v>11700</v>
      </c>
      <c r="X2788" t="str">
        <f t="shared" ca="1" si="526"/>
        <v>cu</v>
      </c>
      <c r="Y2788" t="str">
        <f t="shared" si="527"/>
        <v>GO</v>
      </c>
      <c r="Z2788">
        <f t="shared" si="528"/>
        <v>5850</v>
      </c>
    </row>
    <row r="2789" spans="1:26">
      <c r="A2789" t="str">
        <f t="shared" si="520"/>
        <v>rt9</v>
      </c>
      <c r="B2789" t="str">
        <f t="shared" si="521"/>
        <v>루틴9</v>
      </c>
      <c r="C2789">
        <v>232</v>
      </c>
      <c r="D2789">
        <v>258</v>
      </c>
      <c r="E2789">
        <f t="shared" ca="1" si="518"/>
        <v>24901</v>
      </c>
      <c r="F2789">
        <f ca="1">(60+SUMIF(OFFSET(N2789,-$C2789+1,0,$C2789),"EN",OFFSET(O2789,-$C2789+1,0,$C2789)))*SummonTypeTable!$Q$2</f>
        <v>7820</v>
      </c>
      <c r="G2789" t="str">
        <f ca="1">IF(C2789=1,60*SummonTypeTable!$Q$2-OFFSET(F2789,0,-1),
IF(F2789&lt;&gt;OFFSET(F2789,-1,0),OFFSET(F2789,-1,0)-OFFSET(F2789,0,-1),""))</f>
        <v/>
      </c>
      <c r="H2789" t="str">
        <f ca="1">IF(C2789=1,60*SummonTypeTable!$Q$2/OFFSET(F2789,0,-1),
IF(F2789&lt;&gt;OFFSET(F2789,-1,0),OFFSET(F2789,-1,0)/OFFSET(F2789,0,-1),""))</f>
        <v/>
      </c>
      <c r="I2789">
        <f ca="1">(60+SUMIF(OFFSET(N2789,-$C2789+1,0,$C2789),"EN",OFFSET(O2789,-$C2789+1,0,$C2789))+SUMIF(OFFSET(S2789,-$C2789+1,0,$C2789),"EN",OFFSET(T2789,-$C2789+1,0,$C2789)))*SummonTypeTable!$Q$2</f>
        <v>7820</v>
      </c>
      <c r="J2789" t="str">
        <f ca="1">IF(C2789=1,60*SummonTypeTable!$Q$2-OFFSET(I2789,0,-4),
IF(I2789&lt;&gt;OFFSET(I2789,-1,0),OFFSET(I2789,-1,0)-OFFSET(I2789,0,-4),""))</f>
        <v/>
      </c>
      <c r="K2789" t="str">
        <f ca="1">IF(C2789=1,60*SummonTypeTable!$Q$2/OFFSET(I2789,0,-4),
IF(I2789&lt;&gt;OFFSET(I2789,-1,0),OFFSET(I2789,-1,0)/OFFSET(I2789,0,-4),""))</f>
        <v/>
      </c>
      <c r="L2789" t="str">
        <f t="shared" ca="1" si="519"/>
        <v>it</v>
      </c>
      <c r="M2789" t="s">
        <v>139</v>
      </c>
      <c r="N2789" t="s">
        <v>140</v>
      </c>
      <c r="O2789">
        <v>3</v>
      </c>
      <c r="P2789" t="str">
        <f t="shared" si="523"/>
        <v/>
      </c>
      <c r="Q2789" t="str">
        <f t="shared" ca="1" si="517"/>
        <v>cu</v>
      </c>
      <c r="R2789" t="s">
        <v>81</v>
      </c>
      <c r="S2789" t="s">
        <v>147</v>
      </c>
      <c r="T2789">
        <v>5875</v>
      </c>
      <c r="U2789" t="str">
        <f t="shared" ca="1" si="522"/>
        <v>it</v>
      </c>
      <c r="V2789" t="str">
        <f t="shared" si="524"/>
        <v>Cash_sCharacterGacha</v>
      </c>
      <c r="W2789">
        <f t="shared" si="525"/>
        <v>3</v>
      </c>
      <c r="X2789" t="str">
        <f t="shared" ca="1" si="526"/>
        <v>cu</v>
      </c>
      <c r="Y2789" t="str">
        <f t="shared" si="527"/>
        <v>GO</v>
      </c>
      <c r="Z2789">
        <f t="shared" si="528"/>
        <v>5875</v>
      </c>
    </row>
    <row r="2790" spans="1:26">
      <c r="A2790" t="str">
        <f t="shared" si="520"/>
        <v>rt9</v>
      </c>
      <c r="B2790" t="str">
        <f t="shared" si="521"/>
        <v>루틴9</v>
      </c>
      <c r="C2790">
        <v>233</v>
      </c>
      <c r="D2790">
        <v>643</v>
      </c>
      <c r="E2790">
        <f t="shared" ca="1" si="518"/>
        <v>25544</v>
      </c>
      <c r="F2790">
        <f ca="1">(60+SUMIF(OFFSET(N2790,-$C2790+1,0,$C2790),"EN",OFFSET(O2790,-$C2790+1,0,$C2790)))*SummonTypeTable!$Q$2</f>
        <v>8173.333333333333</v>
      </c>
      <c r="G2790">
        <f ca="1">IF(C2790=1,60*SummonTypeTable!$Q$2-OFFSET(F2790,0,-1),
IF(F2790&lt;&gt;OFFSET(F2790,-1,0),OFFSET(F2790,-1,0)-OFFSET(F2790,0,-1),""))</f>
        <v>-17724</v>
      </c>
      <c r="H2790">
        <f ca="1">IF(C2790=1,60*SummonTypeTable!$Q$2/OFFSET(F2790,0,-1),
IF(F2790&lt;&gt;OFFSET(F2790,-1,0),OFFSET(F2790,-1,0)/OFFSET(F2790,0,-1),""))</f>
        <v>0.30613842781083622</v>
      </c>
      <c r="I2790">
        <f ca="1">(60+SUMIF(OFFSET(N2790,-$C2790+1,0,$C2790),"EN",OFFSET(O2790,-$C2790+1,0,$C2790))+SUMIF(OFFSET(S2790,-$C2790+1,0,$C2790),"EN",OFFSET(T2790,-$C2790+1,0,$C2790)))*SummonTypeTable!$Q$2</f>
        <v>8173.333333333333</v>
      </c>
      <c r="J2790">
        <f ca="1">IF(C2790=1,60*SummonTypeTable!$Q$2-OFFSET(I2790,0,-4),
IF(I2790&lt;&gt;OFFSET(I2790,-1,0),OFFSET(I2790,-1,0)-OFFSET(I2790,0,-4),""))</f>
        <v>-17724</v>
      </c>
      <c r="K2790">
        <f ca="1">IF(C2790=1,60*SummonTypeTable!$Q$2/OFFSET(I2790,0,-4),
IF(I2790&lt;&gt;OFFSET(I2790,-1,0),OFFSET(I2790,-1,0)/OFFSET(I2790,0,-4),""))</f>
        <v>0.30613842781083622</v>
      </c>
      <c r="L2790" t="str">
        <f t="shared" ca="1" si="519"/>
        <v>cu</v>
      </c>
      <c r="M2790" t="s">
        <v>81</v>
      </c>
      <c r="N2790" t="s">
        <v>146</v>
      </c>
      <c r="O2790">
        <v>530</v>
      </c>
      <c r="P2790" t="str">
        <f t="shared" si="523"/>
        <v>에너지너무많음</v>
      </c>
      <c r="Q2790" t="str">
        <f t="shared" ca="1" si="517"/>
        <v>cu</v>
      </c>
      <c r="R2790" t="s">
        <v>81</v>
      </c>
      <c r="S2790" t="s">
        <v>147</v>
      </c>
      <c r="T2790">
        <v>5900</v>
      </c>
      <c r="U2790" t="str">
        <f t="shared" ca="1" si="522"/>
        <v>cu</v>
      </c>
      <c r="V2790" t="str">
        <f t="shared" si="524"/>
        <v>EN</v>
      </c>
      <c r="W2790">
        <f t="shared" si="525"/>
        <v>530</v>
      </c>
      <c r="X2790" t="str">
        <f t="shared" ca="1" si="526"/>
        <v>cu</v>
      </c>
      <c r="Y2790" t="str">
        <f t="shared" si="527"/>
        <v>GO</v>
      </c>
      <c r="Z2790">
        <f t="shared" si="528"/>
        <v>5900</v>
      </c>
    </row>
    <row r="2791" spans="1:26">
      <c r="A2791" t="str">
        <f t="shared" si="520"/>
        <v>rt9</v>
      </c>
      <c r="B2791" t="str">
        <f t="shared" si="521"/>
        <v>루틴9</v>
      </c>
      <c r="C2791">
        <v>234</v>
      </c>
      <c r="D2791">
        <v>150</v>
      </c>
      <c r="E2791">
        <f t="shared" ca="1" si="518"/>
        <v>25694</v>
      </c>
      <c r="F2791">
        <f ca="1">(60+SUMIF(OFFSET(N2791,-$C2791+1,0,$C2791),"EN",OFFSET(O2791,-$C2791+1,0,$C2791)))*SummonTypeTable!$Q$2</f>
        <v>8173.333333333333</v>
      </c>
      <c r="G2791" t="str">
        <f ca="1">IF(C2791=1,60*SummonTypeTable!$Q$2-OFFSET(F2791,0,-1),
IF(F2791&lt;&gt;OFFSET(F2791,-1,0),OFFSET(F2791,-1,0)-OFFSET(F2791,0,-1),""))</f>
        <v/>
      </c>
      <c r="H2791" t="str">
        <f ca="1">IF(C2791=1,60*SummonTypeTable!$Q$2/OFFSET(F2791,0,-1),
IF(F2791&lt;&gt;OFFSET(F2791,-1,0),OFFSET(F2791,-1,0)/OFFSET(F2791,0,-1),""))</f>
        <v/>
      </c>
      <c r="I2791">
        <f ca="1">(60+SUMIF(OFFSET(N2791,-$C2791+1,0,$C2791),"EN",OFFSET(O2791,-$C2791+1,0,$C2791))+SUMIF(OFFSET(S2791,-$C2791+1,0,$C2791),"EN",OFFSET(T2791,-$C2791+1,0,$C2791)))*SummonTypeTable!$Q$2</f>
        <v>8173.333333333333</v>
      </c>
      <c r="J2791" t="str">
        <f ca="1">IF(C2791=1,60*SummonTypeTable!$Q$2-OFFSET(I2791,0,-4),
IF(I2791&lt;&gt;OFFSET(I2791,-1,0),OFFSET(I2791,-1,0)-OFFSET(I2791,0,-4),""))</f>
        <v/>
      </c>
      <c r="K2791" t="str">
        <f ca="1">IF(C2791=1,60*SummonTypeTable!$Q$2/OFFSET(I2791,0,-4),
IF(I2791&lt;&gt;OFFSET(I2791,-1,0),OFFSET(I2791,-1,0)/OFFSET(I2791,0,-4),""))</f>
        <v/>
      </c>
      <c r="L2791" t="str">
        <f t="shared" ca="1" si="519"/>
        <v>cu</v>
      </c>
      <c r="M2791" t="s">
        <v>81</v>
      </c>
      <c r="N2791" t="s">
        <v>147</v>
      </c>
      <c r="O2791">
        <v>11850</v>
      </c>
      <c r="P2791" t="str">
        <f t="shared" si="523"/>
        <v/>
      </c>
      <c r="Q2791" t="str">
        <f t="shared" ca="1" si="517"/>
        <v>cu</v>
      </c>
      <c r="R2791" t="s">
        <v>81</v>
      </c>
      <c r="S2791" t="s">
        <v>147</v>
      </c>
      <c r="T2791">
        <v>5925</v>
      </c>
      <c r="U2791" t="str">
        <f t="shared" ca="1" si="522"/>
        <v>cu</v>
      </c>
      <c r="V2791" t="str">
        <f t="shared" si="524"/>
        <v>GO</v>
      </c>
      <c r="W2791">
        <f t="shared" si="525"/>
        <v>11850</v>
      </c>
      <c r="X2791" t="str">
        <f t="shared" ca="1" si="526"/>
        <v>cu</v>
      </c>
      <c r="Y2791" t="str">
        <f t="shared" si="527"/>
        <v>GO</v>
      </c>
      <c r="Z2791">
        <f t="shared" si="528"/>
        <v>5925</v>
      </c>
    </row>
    <row r="2792" spans="1:26">
      <c r="A2792" t="str">
        <f t="shared" si="520"/>
        <v>rt9</v>
      </c>
      <c r="B2792" t="str">
        <f t="shared" si="521"/>
        <v>루틴9</v>
      </c>
      <c r="C2792">
        <v>235</v>
      </c>
      <c r="D2792">
        <v>200</v>
      </c>
      <c r="E2792">
        <f t="shared" ca="1" si="518"/>
        <v>25894</v>
      </c>
      <c r="F2792">
        <f ca="1">(60+SUMIF(OFFSET(N2792,-$C2792+1,0,$C2792),"EN",OFFSET(O2792,-$C2792+1,0,$C2792)))*SummonTypeTable!$Q$2</f>
        <v>8173.333333333333</v>
      </c>
      <c r="G2792" t="str">
        <f ca="1">IF(C2792=1,60*SummonTypeTable!$Q$2-OFFSET(F2792,0,-1),
IF(F2792&lt;&gt;OFFSET(F2792,-1,0),OFFSET(F2792,-1,0)-OFFSET(F2792,0,-1),""))</f>
        <v/>
      </c>
      <c r="H2792" t="str">
        <f ca="1">IF(C2792=1,60*SummonTypeTable!$Q$2/OFFSET(F2792,0,-1),
IF(F2792&lt;&gt;OFFSET(F2792,-1,0),OFFSET(F2792,-1,0)/OFFSET(F2792,0,-1),""))</f>
        <v/>
      </c>
      <c r="I2792">
        <f ca="1">(60+SUMIF(OFFSET(N2792,-$C2792+1,0,$C2792),"EN",OFFSET(O2792,-$C2792+1,0,$C2792))+SUMIF(OFFSET(S2792,-$C2792+1,0,$C2792),"EN",OFFSET(T2792,-$C2792+1,0,$C2792)))*SummonTypeTable!$Q$2</f>
        <v>8173.333333333333</v>
      </c>
      <c r="J2792" t="str">
        <f ca="1">IF(C2792=1,60*SummonTypeTable!$Q$2-OFFSET(I2792,0,-4),
IF(I2792&lt;&gt;OFFSET(I2792,-1,0),OFFSET(I2792,-1,0)-OFFSET(I2792,0,-4),""))</f>
        <v/>
      </c>
      <c r="K2792" t="str">
        <f ca="1">IF(C2792=1,60*SummonTypeTable!$Q$2/OFFSET(I2792,0,-4),
IF(I2792&lt;&gt;OFFSET(I2792,-1,0),OFFSET(I2792,-1,0)/OFFSET(I2792,0,-4),""))</f>
        <v/>
      </c>
      <c r="L2792" t="str">
        <f t="shared" ca="1" si="519"/>
        <v>it</v>
      </c>
      <c r="M2792" t="s">
        <v>139</v>
      </c>
      <c r="N2792" t="s">
        <v>158</v>
      </c>
      <c r="O2792">
        <v>3</v>
      </c>
      <c r="P2792" t="str">
        <f t="shared" si="523"/>
        <v/>
      </c>
      <c r="Q2792" t="str">
        <f t="shared" ca="1" si="517"/>
        <v>cu</v>
      </c>
      <c r="R2792" t="s">
        <v>81</v>
      </c>
      <c r="S2792" t="s">
        <v>147</v>
      </c>
      <c r="T2792">
        <v>5950</v>
      </c>
      <c r="U2792" t="str">
        <f t="shared" ca="1" si="522"/>
        <v>it</v>
      </c>
      <c r="V2792" t="str">
        <f t="shared" si="524"/>
        <v>Cash_sEquipGacha</v>
      </c>
      <c r="W2792">
        <f t="shared" si="525"/>
        <v>3</v>
      </c>
      <c r="X2792" t="str">
        <f t="shared" ca="1" si="526"/>
        <v>cu</v>
      </c>
      <c r="Y2792" t="str">
        <f t="shared" si="527"/>
        <v>GO</v>
      </c>
      <c r="Z2792">
        <f t="shared" si="528"/>
        <v>5950</v>
      </c>
    </row>
    <row r="2793" spans="1:26">
      <c r="A2793" t="str">
        <f t="shared" si="520"/>
        <v>rt9</v>
      </c>
      <c r="B2793" t="str">
        <f t="shared" si="521"/>
        <v>루틴9</v>
      </c>
      <c r="C2793">
        <v>236</v>
      </c>
      <c r="D2793">
        <v>718</v>
      </c>
      <c r="E2793">
        <f t="shared" ca="1" si="518"/>
        <v>26612</v>
      </c>
      <c r="F2793">
        <f ca="1">(60+SUMIF(OFFSET(N2793,-$C2793+1,0,$C2793),"EN",OFFSET(O2793,-$C2793+1,0,$C2793)))*SummonTypeTable!$Q$2</f>
        <v>8550</v>
      </c>
      <c r="G2793">
        <f ca="1">IF(C2793=1,60*SummonTypeTable!$Q$2-OFFSET(F2793,0,-1),
IF(F2793&lt;&gt;OFFSET(F2793,-1,0),OFFSET(F2793,-1,0)-OFFSET(F2793,0,-1),""))</f>
        <v>-18438.666666666668</v>
      </c>
      <c r="H2793">
        <f ca="1">IF(C2793=1,60*SummonTypeTable!$Q$2/OFFSET(F2793,0,-1),
IF(F2793&lt;&gt;OFFSET(F2793,-1,0),OFFSET(F2793,-1,0)/OFFSET(F2793,0,-1),""))</f>
        <v>0.30712961571221004</v>
      </c>
      <c r="I2793">
        <f ca="1">(60+SUMIF(OFFSET(N2793,-$C2793+1,0,$C2793),"EN",OFFSET(O2793,-$C2793+1,0,$C2793))+SUMIF(OFFSET(S2793,-$C2793+1,0,$C2793),"EN",OFFSET(T2793,-$C2793+1,0,$C2793)))*SummonTypeTable!$Q$2</f>
        <v>8550</v>
      </c>
      <c r="J2793">
        <f ca="1">IF(C2793=1,60*SummonTypeTable!$Q$2-OFFSET(I2793,0,-4),
IF(I2793&lt;&gt;OFFSET(I2793,-1,0),OFFSET(I2793,-1,0)-OFFSET(I2793,0,-4),""))</f>
        <v>-18438.666666666668</v>
      </c>
      <c r="K2793">
        <f ca="1">IF(C2793=1,60*SummonTypeTable!$Q$2/OFFSET(I2793,0,-4),
IF(I2793&lt;&gt;OFFSET(I2793,-1,0),OFFSET(I2793,-1,0)/OFFSET(I2793,0,-4),""))</f>
        <v>0.30712961571221004</v>
      </c>
      <c r="L2793" t="str">
        <f t="shared" ca="1" si="519"/>
        <v>cu</v>
      </c>
      <c r="M2793" t="s">
        <v>81</v>
      </c>
      <c r="N2793" t="s">
        <v>146</v>
      </c>
      <c r="O2793">
        <v>565</v>
      </c>
      <c r="P2793" t="str">
        <f t="shared" si="523"/>
        <v>에너지너무많음</v>
      </c>
      <c r="Q2793" t="str">
        <f t="shared" ca="1" si="517"/>
        <v>cu</v>
      </c>
      <c r="R2793" t="s">
        <v>81</v>
      </c>
      <c r="S2793" t="s">
        <v>147</v>
      </c>
      <c r="T2793">
        <v>5975</v>
      </c>
      <c r="U2793" t="str">
        <f t="shared" ca="1" si="522"/>
        <v>cu</v>
      </c>
      <c r="V2793" t="str">
        <f t="shared" si="524"/>
        <v>EN</v>
      </c>
      <c r="W2793">
        <f t="shared" si="525"/>
        <v>565</v>
      </c>
      <c r="X2793" t="str">
        <f t="shared" ca="1" si="526"/>
        <v>cu</v>
      </c>
      <c r="Y2793" t="str">
        <f t="shared" si="527"/>
        <v>GO</v>
      </c>
      <c r="Z2793">
        <f t="shared" si="528"/>
        <v>5975</v>
      </c>
    </row>
    <row r="2794" spans="1:26">
      <c r="A2794" t="str">
        <f t="shared" si="520"/>
        <v>rt9</v>
      </c>
      <c r="B2794" t="str">
        <f t="shared" si="521"/>
        <v>루틴9</v>
      </c>
      <c r="C2794">
        <v>237</v>
      </c>
      <c r="D2794">
        <v>138</v>
      </c>
      <c r="E2794">
        <f t="shared" ca="1" si="518"/>
        <v>26750</v>
      </c>
      <c r="F2794">
        <f ca="1">(60+SUMIF(OFFSET(N2794,-$C2794+1,0,$C2794),"EN",OFFSET(O2794,-$C2794+1,0,$C2794)))*SummonTypeTable!$Q$2</f>
        <v>8550</v>
      </c>
      <c r="G2794" t="str">
        <f ca="1">IF(C2794=1,60*SummonTypeTable!$Q$2-OFFSET(F2794,0,-1),
IF(F2794&lt;&gt;OFFSET(F2794,-1,0),OFFSET(F2794,-1,0)-OFFSET(F2794,0,-1),""))</f>
        <v/>
      </c>
      <c r="H2794" t="str">
        <f ca="1">IF(C2794=1,60*SummonTypeTable!$Q$2/OFFSET(F2794,0,-1),
IF(F2794&lt;&gt;OFFSET(F2794,-1,0),OFFSET(F2794,-1,0)/OFFSET(F2794,0,-1),""))</f>
        <v/>
      </c>
      <c r="I2794">
        <f ca="1">(60+SUMIF(OFFSET(N2794,-$C2794+1,0,$C2794),"EN",OFFSET(O2794,-$C2794+1,0,$C2794))+SUMIF(OFFSET(S2794,-$C2794+1,0,$C2794),"EN",OFFSET(T2794,-$C2794+1,0,$C2794)))*SummonTypeTable!$Q$2</f>
        <v>8550</v>
      </c>
      <c r="J2794" t="str">
        <f ca="1">IF(C2794=1,60*SummonTypeTable!$Q$2-OFFSET(I2794,0,-4),
IF(I2794&lt;&gt;OFFSET(I2794,-1,0),OFFSET(I2794,-1,0)-OFFSET(I2794,0,-4),""))</f>
        <v/>
      </c>
      <c r="K2794" t="str">
        <f ca="1">IF(C2794=1,60*SummonTypeTable!$Q$2/OFFSET(I2794,0,-4),
IF(I2794&lt;&gt;OFFSET(I2794,-1,0),OFFSET(I2794,-1,0)/OFFSET(I2794,0,-4),""))</f>
        <v/>
      </c>
      <c r="L2794" t="str">
        <f t="shared" ca="1" si="519"/>
        <v>cu</v>
      </c>
      <c r="M2794" t="s">
        <v>81</v>
      </c>
      <c r="N2794" t="s">
        <v>147</v>
      </c>
      <c r="O2794">
        <v>12000</v>
      </c>
      <c r="P2794" t="str">
        <f t="shared" si="523"/>
        <v/>
      </c>
      <c r="Q2794" t="str">
        <f t="shared" ca="1" si="517"/>
        <v>cu</v>
      </c>
      <c r="R2794" t="s">
        <v>81</v>
      </c>
      <c r="S2794" t="s">
        <v>147</v>
      </c>
      <c r="T2794">
        <v>6000</v>
      </c>
      <c r="U2794" t="str">
        <f t="shared" ca="1" si="522"/>
        <v>cu</v>
      </c>
      <c r="V2794" t="str">
        <f t="shared" si="524"/>
        <v>GO</v>
      </c>
      <c r="W2794">
        <f t="shared" si="525"/>
        <v>12000</v>
      </c>
      <c r="X2794" t="str">
        <f t="shared" ca="1" si="526"/>
        <v>cu</v>
      </c>
      <c r="Y2794" t="str">
        <f t="shared" si="527"/>
        <v>GO</v>
      </c>
      <c r="Z2794">
        <f t="shared" si="528"/>
        <v>6000</v>
      </c>
    </row>
    <row r="2795" spans="1:26">
      <c r="A2795" t="str">
        <f t="shared" si="520"/>
        <v>rt9</v>
      </c>
      <c r="B2795" t="str">
        <f t="shared" si="521"/>
        <v>루틴9</v>
      </c>
      <c r="C2795">
        <v>238</v>
      </c>
      <c r="D2795">
        <v>195</v>
      </c>
      <c r="E2795">
        <f t="shared" ca="1" si="518"/>
        <v>26945</v>
      </c>
      <c r="F2795">
        <f ca="1">(60+SUMIF(OFFSET(N2795,-$C2795+1,0,$C2795),"EN",OFFSET(O2795,-$C2795+1,0,$C2795)))*SummonTypeTable!$Q$2</f>
        <v>8550</v>
      </c>
      <c r="G2795" t="str">
        <f ca="1">IF(C2795=1,60*SummonTypeTable!$Q$2-OFFSET(F2795,0,-1),
IF(F2795&lt;&gt;OFFSET(F2795,-1,0),OFFSET(F2795,-1,0)-OFFSET(F2795,0,-1),""))</f>
        <v/>
      </c>
      <c r="H2795" t="str">
        <f ca="1">IF(C2795=1,60*SummonTypeTable!$Q$2/OFFSET(F2795,0,-1),
IF(F2795&lt;&gt;OFFSET(F2795,-1,0),OFFSET(F2795,-1,0)/OFFSET(F2795,0,-1),""))</f>
        <v/>
      </c>
      <c r="I2795">
        <f ca="1">(60+SUMIF(OFFSET(N2795,-$C2795+1,0,$C2795),"EN",OFFSET(O2795,-$C2795+1,0,$C2795))+SUMIF(OFFSET(S2795,-$C2795+1,0,$C2795),"EN",OFFSET(T2795,-$C2795+1,0,$C2795)))*SummonTypeTable!$Q$2</f>
        <v>8550</v>
      </c>
      <c r="J2795" t="str">
        <f ca="1">IF(C2795=1,60*SummonTypeTable!$Q$2-OFFSET(I2795,0,-4),
IF(I2795&lt;&gt;OFFSET(I2795,-1,0),OFFSET(I2795,-1,0)-OFFSET(I2795,0,-4),""))</f>
        <v/>
      </c>
      <c r="K2795" t="str">
        <f ca="1">IF(C2795=1,60*SummonTypeTable!$Q$2/OFFSET(I2795,0,-4),
IF(I2795&lt;&gt;OFFSET(I2795,-1,0),OFFSET(I2795,-1,0)/OFFSET(I2795,0,-4),""))</f>
        <v/>
      </c>
      <c r="L2795" t="str">
        <f t="shared" ca="1" si="519"/>
        <v>it</v>
      </c>
      <c r="M2795" t="s">
        <v>139</v>
      </c>
      <c r="N2795" t="s">
        <v>140</v>
      </c>
      <c r="O2795">
        <v>10</v>
      </c>
      <c r="P2795" t="str">
        <f t="shared" si="523"/>
        <v/>
      </c>
      <c r="Q2795" t="str">
        <f t="shared" ca="1" si="517"/>
        <v>cu</v>
      </c>
      <c r="R2795" t="s">
        <v>81</v>
      </c>
      <c r="S2795" t="s">
        <v>147</v>
      </c>
      <c r="T2795">
        <v>6025</v>
      </c>
      <c r="U2795" t="str">
        <f t="shared" ca="1" si="522"/>
        <v>it</v>
      </c>
      <c r="V2795" t="str">
        <f t="shared" si="524"/>
        <v>Cash_sCharacterGacha</v>
      </c>
      <c r="W2795">
        <f t="shared" si="525"/>
        <v>10</v>
      </c>
      <c r="X2795" t="str">
        <f t="shared" ca="1" si="526"/>
        <v>cu</v>
      </c>
      <c r="Y2795" t="str">
        <f t="shared" si="527"/>
        <v>GO</v>
      </c>
      <c r="Z2795">
        <f t="shared" si="528"/>
        <v>6025</v>
      </c>
    </row>
    <row r="2796" spans="1:26">
      <c r="A2796" t="str">
        <f t="shared" si="520"/>
        <v>rt9</v>
      </c>
      <c r="B2796" t="str">
        <f t="shared" si="521"/>
        <v>루틴9</v>
      </c>
      <c r="C2796">
        <v>239</v>
      </c>
      <c r="D2796">
        <v>225</v>
      </c>
      <c r="E2796">
        <f t="shared" ca="1" si="518"/>
        <v>27170</v>
      </c>
      <c r="F2796">
        <f ca="1">(60+SUMIF(OFFSET(N2796,-$C2796+1,0,$C2796),"EN",OFFSET(O2796,-$C2796+1,0,$C2796)))*SummonTypeTable!$Q$2</f>
        <v>8550</v>
      </c>
      <c r="G2796" t="str">
        <f ca="1">IF(C2796=1,60*SummonTypeTable!$Q$2-OFFSET(F2796,0,-1),
IF(F2796&lt;&gt;OFFSET(F2796,-1,0),OFFSET(F2796,-1,0)-OFFSET(F2796,0,-1),""))</f>
        <v/>
      </c>
      <c r="H2796" t="str">
        <f ca="1">IF(C2796=1,60*SummonTypeTable!$Q$2/OFFSET(F2796,0,-1),
IF(F2796&lt;&gt;OFFSET(F2796,-1,0),OFFSET(F2796,-1,0)/OFFSET(F2796,0,-1),""))</f>
        <v/>
      </c>
      <c r="I2796">
        <f ca="1">(60+SUMIF(OFFSET(N2796,-$C2796+1,0,$C2796),"EN",OFFSET(O2796,-$C2796+1,0,$C2796))+SUMIF(OFFSET(S2796,-$C2796+1,0,$C2796),"EN",OFFSET(T2796,-$C2796+1,0,$C2796)))*SummonTypeTable!$Q$2</f>
        <v>8550</v>
      </c>
      <c r="J2796" t="str">
        <f ca="1">IF(C2796=1,60*SummonTypeTable!$Q$2-OFFSET(I2796,0,-4),
IF(I2796&lt;&gt;OFFSET(I2796,-1,0),OFFSET(I2796,-1,0)-OFFSET(I2796,0,-4),""))</f>
        <v/>
      </c>
      <c r="K2796" t="str">
        <f ca="1">IF(C2796=1,60*SummonTypeTable!$Q$2/OFFSET(I2796,0,-4),
IF(I2796&lt;&gt;OFFSET(I2796,-1,0),OFFSET(I2796,-1,0)/OFFSET(I2796,0,-4),""))</f>
        <v/>
      </c>
      <c r="L2796" t="str">
        <f t="shared" ca="1" si="519"/>
        <v>cu</v>
      </c>
      <c r="M2796" t="s">
        <v>81</v>
      </c>
      <c r="N2796" t="s">
        <v>147</v>
      </c>
      <c r="O2796">
        <v>12100</v>
      </c>
      <c r="P2796" t="str">
        <f t="shared" si="523"/>
        <v/>
      </c>
      <c r="Q2796" t="str">
        <f t="shared" ca="1" si="517"/>
        <v>cu</v>
      </c>
      <c r="R2796" t="s">
        <v>81</v>
      </c>
      <c r="S2796" t="s">
        <v>147</v>
      </c>
      <c r="T2796">
        <v>6050</v>
      </c>
      <c r="U2796" t="str">
        <f t="shared" ca="1" si="522"/>
        <v>cu</v>
      </c>
      <c r="V2796" t="str">
        <f t="shared" si="524"/>
        <v>GO</v>
      </c>
      <c r="W2796">
        <f t="shared" si="525"/>
        <v>12100</v>
      </c>
      <c r="X2796" t="str">
        <f t="shared" ca="1" si="526"/>
        <v>cu</v>
      </c>
      <c r="Y2796" t="str">
        <f t="shared" si="527"/>
        <v>GO</v>
      </c>
      <c r="Z2796">
        <f t="shared" si="528"/>
        <v>6050</v>
      </c>
    </row>
    <row r="2797" spans="1:26">
      <c r="A2797" t="str">
        <f t="shared" si="520"/>
        <v>rt9</v>
      </c>
      <c r="B2797" t="str">
        <f t="shared" si="521"/>
        <v>루틴9</v>
      </c>
      <c r="C2797">
        <v>240</v>
      </c>
      <c r="D2797">
        <v>538</v>
      </c>
      <c r="E2797">
        <f t="shared" ca="1" si="518"/>
        <v>27708</v>
      </c>
      <c r="F2797">
        <f ca="1">(60+SUMIF(OFFSET(N2797,-$C2797+1,0,$C2797),"EN",OFFSET(O2797,-$C2797+1,0,$C2797)))*SummonTypeTable!$Q$2</f>
        <v>8950</v>
      </c>
      <c r="G2797">
        <f ca="1">IF(C2797=1,60*SummonTypeTable!$Q$2-OFFSET(F2797,0,-1),
IF(F2797&lt;&gt;OFFSET(F2797,-1,0),OFFSET(F2797,-1,0)-OFFSET(F2797,0,-1),""))</f>
        <v>-19158</v>
      </c>
      <c r="H2797">
        <f ca="1">IF(C2797=1,60*SummonTypeTable!$Q$2/OFFSET(F2797,0,-1),
IF(F2797&lt;&gt;OFFSET(F2797,-1,0),OFFSET(F2797,-1,0)/OFFSET(F2797,0,-1),""))</f>
        <v>0.30857514075357295</v>
      </c>
      <c r="I2797">
        <f ca="1">(60+SUMIF(OFFSET(N2797,-$C2797+1,0,$C2797),"EN",OFFSET(O2797,-$C2797+1,0,$C2797))+SUMIF(OFFSET(S2797,-$C2797+1,0,$C2797),"EN",OFFSET(T2797,-$C2797+1,0,$C2797)))*SummonTypeTable!$Q$2</f>
        <v>8950</v>
      </c>
      <c r="J2797">
        <f ca="1">IF(C2797=1,60*SummonTypeTable!$Q$2-OFFSET(I2797,0,-4),
IF(I2797&lt;&gt;OFFSET(I2797,-1,0),OFFSET(I2797,-1,0)-OFFSET(I2797,0,-4),""))</f>
        <v>-19158</v>
      </c>
      <c r="K2797">
        <f ca="1">IF(C2797=1,60*SummonTypeTable!$Q$2/OFFSET(I2797,0,-4),
IF(I2797&lt;&gt;OFFSET(I2797,-1,0),OFFSET(I2797,-1,0)/OFFSET(I2797,0,-4),""))</f>
        <v>0.30857514075357295</v>
      </c>
      <c r="L2797" t="str">
        <f t="shared" ca="1" si="519"/>
        <v>cu</v>
      </c>
      <c r="M2797" t="s">
        <v>81</v>
      </c>
      <c r="N2797" t="s">
        <v>146</v>
      </c>
      <c r="O2797">
        <v>600</v>
      </c>
      <c r="P2797" t="str">
        <f t="shared" si="523"/>
        <v>에너지너무많음</v>
      </c>
      <c r="Q2797" t="str">
        <f t="shared" ca="1" si="517"/>
        <v>cu</v>
      </c>
      <c r="R2797" t="s">
        <v>81</v>
      </c>
      <c r="S2797" t="s">
        <v>147</v>
      </c>
      <c r="T2797">
        <v>6075</v>
      </c>
      <c r="U2797" t="str">
        <f t="shared" ca="1" si="522"/>
        <v>cu</v>
      </c>
      <c r="V2797" t="str">
        <f t="shared" si="524"/>
        <v>EN</v>
      </c>
      <c r="W2797">
        <f t="shared" si="525"/>
        <v>600</v>
      </c>
      <c r="X2797" t="str">
        <f t="shared" ca="1" si="526"/>
        <v>cu</v>
      </c>
      <c r="Y2797" t="str">
        <f t="shared" si="527"/>
        <v>GO</v>
      </c>
      <c r="Z2797">
        <f t="shared" si="528"/>
        <v>6075</v>
      </c>
    </row>
    <row r="2798" spans="1:26">
      <c r="A2798" t="str">
        <f t="shared" si="520"/>
        <v>rt9</v>
      </c>
      <c r="B2798" t="str">
        <f t="shared" si="521"/>
        <v>루틴9</v>
      </c>
      <c r="C2798">
        <v>241</v>
      </c>
      <c r="D2798">
        <v>92</v>
      </c>
      <c r="E2798">
        <f t="shared" ca="1" si="518"/>
        <v>27800</v>
      </c>
      <c r="F2798">
        <f ca="1">(60+SUMIF(OFFSET(N2798,-$C2798+1,0,$C2798),"EN",OFFSET(O2798,-$C2798+1,0,$C2798)))*SummonTypeTable!$Q$2</f>
        <v>8950</v>
      </c>
      <c r="G2798" t="str">
        <f ca="1">IF(C2798=1,60*SummonTypeTable!$Q$2-OFFSET(F2798,0,-1),
IF(F2798&lt;&gt;OFFSET(F2798,-1,0),OFFSET(F2798,-1,0)-OFFSET(F2798,0,-1),""))</f>
        <v/>
      </c>
      <c r="H2798" t="str">
        <f ca="1">IF(C2798=1,60*SummonTypeTable!$Q$2/OFFSET(F2798,0,-1),
IF(F2798&lt;&gt;OFFSET(F2798,-1,0),OFFSET(F2798,-1,0)/OFFSET(F2798,0,-1),""))</f>
        <v/>
      </c>
      <c r="I2798">
        <f ca="1">(60+SUMIF(OFFSET(N2798,-$C2798+1,0,$C2798),"EN",OFFSET(O2798,-$C2798+1,0,$C2798))+SUMIF(OFFSET(S2798,-$C2798+1,0,$C2798),"EN",OFFSET(T2798,-$C2798+1,0,$C2798)))*SummonTypeTable!$Q$2</f>
        <v>8950</v>
      </c>
      <c r="J2798" t="str">
        <f ca="1">IF(C2798=1,60*SummonTypeTable!$Q$2-OFFSET(I2798,0,-4),
IF(I2798&lt;&gt;OFFSET(I2798,-1,0),OFFSET(I2798,-1,0)-OFFSET(I2798,0,-4),""))</f>
        <v/>
      </c>
      <c r="K2798" t="str">
        <f ca="1">IF(C2798=1,60*SummonTypeTable!$Q$2/OFFSET(I2798,0,-4),
IF(I2798&lt;&gt;OFFSET(I2798,-1,0),OFFSET(I2798,-1,0)/OFFSET(I2798,0,-4),""))</f>
        <v/>
      </c>
      <c r="L2798" t="str">
        <f t="shared" ca="1" si="519"/>
        <v>cu</v>
      </c>
      <c r="M2798" t="s">
        <v>81</v>
      </c>
      <c r="N2798" t="s">
        <v>147</v>
      </c>
      <c r="O2798">
        <v>12200</v>
      </c>
      <c r="P2798" t="str">
        <f t="shared" si="523"/>
        <v/>
      </c>
      <c r="Q2798" t="str">
        <f t="shared" ref="Q2798:Q2861" ca="1" si="529">IF(ISBLANK(R2798),"",
VLOOKUP(R2798,OFFSET(INDIRECT("$A:$B"),0,MATCH(R$1&amp;"_Verify",INDIRECT("$1:$1"),0)-1),2,0)
)</f>
        <v>cu</v>
      </c>
      <c r="R2798" t="s">
        <v>81</v>
      </c>
      <c r="S2798" t="s">
        <v>147</v>
      </c>
      <c r="T2798">
        <v>6100</v>
      </c>
      <c r="U2798" t="str">
        <f t="shared" ca="1" si="522"/>
        <v>cu</v>
      </c>
      <c r="V2798" t="str">
        <f t="shared" si="524"/>
        <v>GO</v>
      </c>
      <c r="W2798">
        <f t="shared" si="525"/>
        <v>12200</v>
      </c>
      <c r="X2798" t="str">
        <f t="shared" ca="1" si="526"/>
        <v>cu</v>
      </c>
      <c r="Y2798" t="str">
        <f t="shared" si="527"/>
        <v>GO</v>
      </c>
      <c r="Z2798">
        <f t="shared" si="528"/>
        <v>6100</v>
      </c>
    </row>
    <row r="2799" spans="1:26">
      <c r="A2799" t="str">
        <f t="shared" si="520"/>
        <v>rt9</v>
      </c>
      <c r="B2799" t="str">
        <f t="shared" si="521"/>
        <v>루틴9</v>
      </c>
      <c r="C2799">
        <v>242</v>
      </c>
      <c r="D2799">
        <v>107</v>
      </c>
      <c r="E2799">
        <f t="shared" ca="1" si="518"/>
        <v>27907</v>
      </c>
      <c r="F2799">
        <f ca="1">(60+SUMIF(OFFSET(N2799,-$C2799+1,0,$C2799),"EN",OFFSET(O2799,-$C2799+1,0,$C2799)))*SummonTypeTable!$Q$2</f>
        <v>8950</v>
      </c>
      <c r="G2799" t="str">
        <f ca="1">IF(C2799=1,60*SummonTypeTable!$Q$2-OFFSET(F2799,0,-1),
IF(F2799&lt;&gt;OFFSET(F2799,-1,0),OFFSET(F2799,-1,0)-OFFSET(F2799,0,-1),""))</f>
        <v/>
      </c>
      <c r="H2799" t="str">
        <f ca="1">IF(C2799=1,60*SummonTypeTable!$Q$2/OFFSET(F2799,0,-1),
IF(F2799&lt;&gt;OFFSET(F2799,-1,0),OFFSET(F2799,-1,0)/OFFSET(F2799,0,-1),""))</f>
        <v/>
      </c>
      <c r="I2799">
        <f ca="1">(60+SUMIF(OFFSET(N2799,-$C2799+1,0,$C2799),"EN",OFFSET(O2799,-$C2799+1,0,$C2799))+SUMIF(OFFSET(S2799,-$C2799+1,0,$C2799),"EN",OFFSET(T2799,-$C2799+1,0,$C2799)))*SummonTypeTable!$Q$2</f>
        <v>8950</v>
      </c>
      <c r="J2799" t="str">
        <f ca="1">IF(C2799=1,60*SummonTypeTable!$Q$2-OFFSET(I2799,0,-4),
IF(I2799&lt;&gt;OFFSET(I2799,-1,0),OFFSET(I2799,-1,0)-OFFSET(I2799,0,-4),""))</f>
        <v/>
      </c>
      <c r="K2799" t="str">
        <f ca="1">IF(C2799=1,60*SummonTypeTable!$Q$2/OFFSET(I2799,0,-4),
IF(I2799&lt;&gt;OFFSET(I2799,-1,0),OFFSET(I2799,-1,0)/OFFSET(I2799,0,-4),""))</f>
        <v/>
      </c>
      <c r="L2799" t="str">
        <f t="shared" ca="1" si="519"/>
        <v>cu</v>
      </c>
      <c r="M2799" t="s">
        <v>81</v>
      </c>
      <c r="N2799" t="s">
        <v>147</v>
      </c>
      <c r="O2799">
        <v>12250</v>
      </c>
      <c r="P2799" t="str">
        <f t="shared" si="523"/>
        <v/>
      </c>
      <c r="Q2799" t="str">
        <f t="shared" ca="1" si="529"/>
        <v>cu</v>
      </c>
      <c r="R2799" t="s">
        <v>81</v>
      </c>
      <c r="S2799" t="s">
        <v>147</v>
      </c>
      <c r="T2799">
        <v>6125</v>
      </c>
      <c r="U2799" t="str">
        <f t="shared" ca="1" si="522"/>
        <v>cu</v>
      </c>
      <c r="V2799" t="str">
        <f t="shared" si="524"/>
        <v>GO</v>
      </c>
      <c r="W2799">
        <f t="shared" si="525"/>
        <v>12250</v>
      </c>
      <c r="X2799" t="str">
        <f t="shared" ca="1" si="526"/>
        <v>cu</v>
      </c>
      <c r="Y2799" t="str">
        <f t="shared" si="527"/>
        <v>GO</v>
      </c>
      <c r="Z2799">
        <f t="shared" si="528"/>
        <v>6125</v>
      </c>
    </row>
    <row r="2800" spans="1:26">
      <c r="A2800" t="str">
        <f t="shared" si="520"/>
        <v>rt9</v>
      </c>
      <c r="B2800" t="str">
        <f t="shared" si="521"/>
        <v>루틴9</v>
      </c>
      <c r="C2800">
        <v>243</v>
      </c>
      <c r="D2800">
        <v>129</v>
      </c>
      <c r="E2800">
        <f t="shared" ca="1" si="518"/>
        <v>28036</v>
      </c>
      <c r="F2800">
        <f ca="1">(60+SUMIF(OFFSET(N2800,-$C2800+1,0,$C2800),"EN",OFFSET(O2800,-$C2800+1,0,$C2800)))*SummonTypeTable!$Q$2</f>
        <v>8950</v>
      </c>
      <c r="G2800" t="str">
        <f ca="1">IF(C2800=1,60*SummonTypeTable!$Q$2-OFFSET(F2800,0,-1),
IF(F2800&lt;&gt;OFFSET(F2800,-1,0),OFFSET(F2800,-1,0)-OFFSET(F2800,0,-1),""))</f>
        <v/>
      </c>
      <c r="H2800" t="str">
        <f ca="1">IF(C2800=1,60*SummonTypeTable!$Q$2/OFFSET(F2800,0,-1),
IF(F2800&lt;&gt;OFFSET(F2800,-1,0),OFFSET(F2800,-1,0)/OFFSET(F2800,0,-1),""))</f>
        <v/>
      </c>
      <c r="I2800">
        <f ca="1">(60+SUMIF(OFFSET(N2800,-$C2800+1,0,$C2800),"EN",OFFSET(O2800,-$C2800+1,0,$C2800))+SUMIF(OFFSET(S2800,-$C2800+1,0,$C2800),"EN",OFFSET(T2800,-$C2800+1,0,$C2800)))*SummonTypeTable!$Q$2</f>
        <v>8950</v>
      </c>
      <c r="J2800" t="str">
        <f ca="1">IF(C2800=1,60*SummonTypeTable!$Q$2-OFFSET(I2800,0,-4),
IF(I2800&lt;&gt;OFFSET(I2800,-1,0),OFFSET(I2800,-1,0)-OFFSET(I2800,0,-4),""))</f>
        <v/>
      </c>
      <c r="K2800" t="str">
        <f ca="1">IF(C2800=1,60*SummonTypeTable!$Q$2/OFFSET(I2800,0,-4),
IF(I2800&lt;&gt;OFFSET(I2800,-1,0),OFFSET(I2800,-1,0)/OFFSET(I2800,0,-4),""))</f>
        <v/>
      </c>
      <c r="L2800" t="str">
        <f t="shared" ca="1" si="519"/>
        <v>it</v>
      </c>
      <c r="M2800" t="s">
        <v>139</v>
      </c>
      <c r="N2800" t="s">
        <v>158</v>
      </c>
      <c r="O2800">
        <v>2</v>
      </c>
      <c r="P2800" t="str">
        <f t="shared" si="523"/>
        <v/>
      </c>
      <c r="Q2800" t="str">
        <f t="shared" ca="1" si="529"/>
        <v>cu</v>
      </c>
      <c r="R2800" t="s">
        <v>81</v>
      </c>
      <c r="S2800" t="s">
        <v>147</v>
      </c>
      <c r="T2800">
        <v>6150</v>
      </c>
      <c r="U2800" t="str">
        <f t="shared" ca="1" si="522"/>
        <v>it</v>
      </c>
      <c r="V2800" t="str">
        <f t="shared" si="524"/>
        <v>Cash_sEquipGacha</v>
      </c>
      <c r="W2800">
        <f t="shared" si="525"/>
        <v>2</v>
      </c>
      <c r="X2800" t="str">
        <f t="shared" ca="1" si="526"/>
        <v>cu</v>
      </c>
      <c r="Y2800" t="str">
        <f t="shared" si="527"/>
        <v>GO</v>
      </c>
      <c r="Z2800">
        <f t="shared" si="528"/>
        <v>6150</v>
      </c>
    </row>
    <row r="2801" spans="1:26">
      <c r="A2801" t="str">
        <f t="shared" si="520"/>
        <v>rt9</v>
      </c>
      <c r="B2801" t="str">
        <f t="shared" si="521"/>
        <v>루틴9</v>
      </c>
      <c r="C2801">
        <v>244</v>
      </c>
      <c r="D2801">
        <v>149</v>
      </c>
      <c r="E2801">
        <f t="shared" ca="1" si="518"/>
        <v>28185</v>
      </c>
      <c r="F2801">
        <f ca="1">(60+SUMIF(OFFSET(N2801,-$C2801+1,0,$C2801),"EN",OFFSET(O2801,-$C2801+1,0,$C2801)))*SummonTypeTable!$Q$2</f>
        <v>8950</v>
      </c>
      <c r="G2801" t="str">
        <f ca="1">IF(C2801=1,60*SummonTypeTable!$Q$2-OFFSET(F2801,0,-1),
IF(F2801&lt;&gt;OFFSET(F2801,-1,0),OFFSET(F2801,-1,0)-OFFSET(F2801,0,-1),""))</f>
        <v/>
      </c>
      <c r="H2801" t="str">
        <f ca="1">IF(C2801=1,60*SummonTypeTable!$Q$2/OFFSET(F2801,0,-1),
IF(F2801&lt;&gt;OFFSET(F2801,-1,0),OFFSET(F2801,-1,0)/OFFSET(F2801,0,-1),""))</f>
        <v/>
      </c>
      <c r="I2801">
        <f ca="1">(60+SUMIF(OFFSET(N2801,-$C2801+1,0,$C2801),"EN",OFFSET(O2801,-$C2801+1,0,$C2801))+SUMIF(OFFSET(S2801,-$C2801+1,0,$C2801),"EN",OFFSET(T2801,-$C2801+1,0,$C2801)))*SummonTypeTable!$Q$2</f>
        <v>8950</v>
      </c>
      <c r="J2801" t="str">
        <f ca="1">IF(C2801=1,60*SummonTypeTable!$Q$2-OFFSET(I2801,0,-4),
IF(I2801&lt;&gt;OFFSET(I2801,-1,0),OFFSET(I2801,-1,0)-OFFSET(I2801,0,-4),""))</f>
        <v/>
      </c>
      <c r="K2801" t="str">
        <f ca="1">IF(C2801=1,60*SummonTypeTable!$Q$2/OFFSET(I2801,0,-4),
IF(I2801&lt;&gt;OFFSET(I2801,-1,0),OFFSET(I2801,-1,0)/OFFSET(I2801,0,-4),""))</f>
        <v/>
      </c>
      <c r="L2801" t="str">
        <f t="shared" ca="1" si="519"/>
        <v>cu</v>
      </c>
      <c r="M2801" t="s">
        <v>81</v>
      </c>
      <c r="N2801" t="s">
        <v>147</v>
      </c>
      <c r="O2801">
        <v>12350</v>
      </c>
      <c r="P2801" t="str">
        <f t="shared" si="523"/>
        <v/>
      </c>
      <c r="Q2801" t="str">
        <f t="shared" ca="1" si="529"/>
        <v>cu</v>
      </c>
      <c r="R2801" t="s">
        <v>81</v>
      </c>
      <c r="S2801" t="s">
        <v>147</v>
      </c>
      <c r="T2801">
        <v>6175</v>
      </c>
      <c r="U2801" t="str">
        <f t="shared" ca="1" si="522"/>
        <v>cu</v>
      </c>
      <c r="V2801" t="str">
        <f t="shared" si="524"/>
        <v>GO</v>
      </c>
      <c r="W2801">
        <f t="shared" si="525"/>
        <v>12350</v>
      </c>
      <c r="X2801" t="str">
        <f t="shared" ca="1" si="526"/>
        <v>cu</v>
      </c>
      <c r="Y2801" t="str">
        <f t="shared" si="527"/>
        <v>GO</v>
      </c>
      <c r="Z2801">
        <f t="shared" si="528"/>
        <v>6175</v>
      </c>
    </row>
    <row r="2802" spans="1:26">
      <c r="A2802" t="str">
        <f t="shared" si="520"/>
        <v>rt9</v>
      </c>
      <c r="B2802" t="str">
        <f t="shared" si="521"/>
        <v>루틴9</v>
      </c>
      <c r="C2802">
        <v>245</v>
      </c>
      <c r="D2802">
        <v>152</v>
      </c>
      <c r="E2802">
        <f t="shared" ca="1" si="518"/>
        <v>28337</v>
      </c>
      <c r="F2802">
        <f ca="1">(60+SUMIF(OFFSET(N2802,-$C2802+1,0,$C2802),"EN",OFFSET(O2802,-$C2802+1,0,$C2802)))*SummonTypeTable!$Q$2</f>
        <v>8950</v>
      </c>
      <c r="G2802" t="str">
        <f ca="1">IF(C2802=1,60*SummonTypeTable!$Q$2-OFFSET(F2802,0,-1),
IF(F2802&lt;&gt;OFFSET(F2802,-1,0),OFFSET(F2802,-1,0)-OFFSET(F2802,0,-1),""))</f>
        <v/>
      </c>
      <c r="H2802" t="str">
        <f ca="1">IF(C2802=1,60*SummonTypeTable!$Q$2/OFFSET(F2802,0,-1),
IF(F2802&lt;&gt;OFFSET(F2802,-1,0),OFFSET(F2802,-1,0)/OFFSET(F2802,0,-1),""))</f>
        <v/>
      </c>
      <c r="I2802">
        <f ca="1">(60+SUMIF(OFFSET(N2802,-$C2802+1,0,$C2802),"EN",OFFSET(O2802,-$C2802+1,0,$C2802))+SUMIF(OFFSET(S2802,-$C2802+1,0,$C2802),"EN",OFFSET(T2802,-$C2802+1,0,$C2802)))*SummonTypeTable!$Q$2</f>
        <v>8950</v>
      </c>
      <c r="J2802" t="str">
        <f ca="1">IF(C2802=1,60*SummonTypeTable!$Q$2-OFFSET(I2802,0,-4),
IF(I2802&lt;&gt;OFFSET(I2802,-1,0),OFFSET(I2802,-1,0)-OFFSET(I2802,0,-4),""))</f>
        <v/>
      </c>
      <c r="K2802" t="str">
        <f ca="1">IF(C2802=1,60*SummonTypeTable!$Q$2/OFFSET(I2802,0,-4),
IF(I2802&lt;&gt;OFFSET(I2802,-1,0),OFFSET(I2802,-1,0)/OFFSET(I2802,0,-4),""))</f>
        <v/>
      </c>
      <c r="L2802" t="str">
        <f t="shared" ca="1" si="519"/>
        <v>cu</v>
      </c>
      <c r="M2802" t="s">
        <v>81</v>
      </c>
      <c r="N2802" t="s">
        <v>147</v>
      </c>
      <c r="O2802">
        <v>12400</v>
      </c>
      <c r="P2802" t="str">
        <f t="shared" si="523"/>
        <v/>
      </c>
      <c r="Q2802" t="str">
        <f t="shared" ca="1" si="529"/>
        <v>cu</v>
      </c>
      <c r="R2802" t="s">
        <v>81</v>
      </c>
      <c r="S2802" t="s">
        <v>147</v>
      </c>
      <c r="T2802">
        <v>6200</v>
      </c>
      <c r="U2802" t="str">
        <f t="shared" ca="1" si="522"/>
        <v>cu</v>
      </c>
      <c r="V2802" t="str">
        <f t="shared" si="524"/>
        <v>GO</v>
      </c>
      <c r="W2802">
        <f t="shared" si="525"/>
        <v>12400</v>
      </c>
      <c r="X2802" t="str">
        <f t="shared" ca="1" si="526"/>
        <v>cu</v>
      </c>
      <c r="Y2802" t="str">
        <f t="shared" si="527"/>
        <v>GO</v>
      </c>
      <c r="Z2802">
        <f t="shared" si="528"/>
        <v>6200</v>
      </c>
    </row>
    <row r="2803" spans="1:26">
      <c r="A2803" t="str">
        <f t="shared" si="520"/>
        <v>rt9</v>
      </c>
      <c r="B2803" t="str">
        <f t="shared" si="521"/>
        <v>루틴9</v>
      </c>
      <c r="C2803">
        <v>246</v>
      </c>
      <c r="D2803">
        <v>495</v>
      </c>
      <c r="E2803">
        <f t="shared" ca="1" si="518"/>
        <v>28832</v>
      </c>
      <c r="F2803">
        <f ca="1">(60+SUMIF(OFFSET(N2803,-$C2803+1,0,$C2803),"EN",OFFSET(O2803,-$C2803+1,0,$C2803)))*SummonTypeTable!$Q$2</f>
        <v>9373.3333333333321</v>
      </c>
      <c r="G2803">
        <f ca="1">IF(C2803=1,60*SummonTypeTable!$Q$2-OFFSET(F2803,0,-1),
IF(F2803&lt;&gt;OFFSET(F2803,-1,0),OFFSET(F2803,-1,0)-OFFSET(F2803,0,-1),""))</f>
        <v>-19882</v>
      </c>
      <c r="H2803">
        <f ca="1">IF(C2803=1,60*SummonTypeTable!$Q$2/OFFSET(F2803,0,-1),
IF(F2803&lt;&gt;OFFSET(F2803,-1,0),OFFSET(F2803,-1,0)/OFFSET(F2803,0,-1),""))</f>
        <v>0.31041897891231962</v>
      </c>
      <c r="I2803">
        <f ca="1">(60+SUMIF(OFFSET(N2803,-$C2803+1,0,$C2803),"EN",OFFSET(O2803,-$C2803+1,0,$C2803))+SUMIF(OFFSET(S2803,-$C2803+1,0,$C2803),"EN",OFFSET(T2803,-$C2803+1,0,$C2803)))*SummonTypeTable!$Q$2</f>
        <v>9373.3333333333321</v>
      </c>
      <c r="J2803">
        <f ca="1">IF(C2803=1,60*SummonTypeTable!$Q$2-OFFSET(I2803,0,-4),
IF(I2803&lt;&gt;OFFSET(I2803,-1,0),OFFSET(I2803,-1,0)-OFFSET(I2803,0,-4),""))</f>
        <v>-19882</v>
      </c>
      <c r="K2803">
        <f ca="1">IF(C2803=1,60*SummonTypeTable!$Q$2/OFFSET(I2803,0,-4),
IF(I2803&lt;&gt;OFFSET(I2803,-1,0),OFFSET(I2803,-1,0)/OFFSET(I2803,0,-4),""))</f>
        <v>0.31041897891231962</v>
      </c>
      <c r="L2803" t="str">
        <f t="shared" ca="1" si="519"/>
        <v>cu</v>
      </c>
      <c r="M2803" t="s">
        <v>81</v>
      </c>
      <c r="N2803" t="s">
        <v>146</v>
      </c>
      <c r="O2803">
        <v>635</v>
      </c>
      <c r="P2803" t="str">
        <f t="shared" si="523"/>
        <v>에너지너무많음</v>
      </c>
      <c r="Q2803" t="str">
        <f t="shared" ca="1" si="529"/>
        <v>cu</v>
      </c>
      <c r="R2803" t="s">
        <v>81</v>
      </c>
      <c r="S2803" t="s">
        <v>147</v>
      </c>
      <c r="T2803">
        <v>6225</v>
      </c>
      <c r="U2803" t="str">
        <f t="shared" ca="1" si="522"/>
        <v>cu</v>
      </c>
      <c r="V2803" t="str">
        <f t="shared" si="524"/>
        <v>EN</v>
      </c>
      <c r="W2803">
        <f t="shared" si="525"/>
        <v>635</v>
      </c>
      <c r="X2803" t="str">
        <f t="shared" ca="1" si="526"/>
        <v>cu</v>
      </c>
      <c r="Y2803" t="str">
        <f t="shared" si="527"/>
        <v>GO</v>
      </c>
      <c r="Z2803">
        <f t="shared" si="528"/>
        <v>6225</v>
      </c>
    </row>
    <row r="2804" spans="1:26">
      <c r="A2804" t="str">
        <f t="shared" si="520"/>
        <v>rt9</v>
      </c>
      <c r="B2804" t="str">
        <f t="shared" si="521"/>
        <v>루틴9</v>
      </c>
      <c r="C2804">
        <v>247</v>
      </c>
      <c r="D2804">
        <v>111</v>
      </c>
      <c r="E2804">
        <f t="shared" ca="1" si="518"/>
        <v>28943</v>
      </c>
      <c r="F2804">
        <f ca="1">(60+SUMIF(OFFSET(N2804,-$C2804+1,0,$C2804),"EN",OFFSET(O2804,-$C2804+1,0,$C2804)))*SummonTypeTable!$Q$2</f>
        <v>9373.3333333333321</v>
      </c>
      <c r="G2804" t="str">
        <f ca="1">IF(C2804=1,60*SummonTypeTable!$Q$2-OFFSET(F2804,0,-1),
IF(F2804&lt;&gt;OFFSET(F2804,-1,0),OFFSET(F2804,-1,0)-OFFSET(F2804,0,-1),""))</f>
        <v/>
      </c>
      <c r="H2804" t="str">
        <f ca="1">IF(C2804=1,60*SummonTypeTable!$Q$2/OFFSET(F2804,0,-1),
IF(F2804&lt;&gt;OFFSET(F2804,-1,0),OFFSET(F2804,-1,0)/OFFSET(F2804,0,-1),""))</f>
        <v/>
      </c>
      <c r="I2804">
        <f ca="1">(60+SUMIF(OFFSET(N2804,-$C2804+1,0,$C2804),"EN",OFFSET(O2804,-$C2804+1,0,$C2804))+SUMIF(OFFSET(S2804,-$C2804+1,0,$C2804),"EN",OFFSET(T2804,-$C2804+1,0,$C2804)))*SummonTypeTable!$Q$2</f>
        <v>9373.3333333333321</v>
      </c>
      <c r="J2804" t="str">
        <f ca="1">IF(C2804=1,60*SummonTypeTable!$Q$2-OFFSET(I2804,0,-4),
IF(I2804&lt;&gt;OFFSET(I2804,-1,0),OFFSET(I2804,-1,0)-OFFSET(I2804,0,-4),""))</f>
        <v/>
      </c>
      <c r="K2804" t="str">
        <f ca="1">IF(C2804=1,60*SummonTypeTable!$Q$2/OFFSET(I2804,0,-4),
IF(I2804&lt;&gt;OFFSET(I2804,-1,0),OFFSET(I2804,-1,0)/OFFSET(I2804,0,-4),""))</f>
        <v/>
      </c>
      <c r="L2804" t="str">
        <f t="shared" ca="1" si="519"/>
        <v>it</v>
      </c>
      <c r="M2804" t="s">
        <v>139</v>
      </c>
      <c r="N2804" t="s">
        <v>158</v>
      </c>
      <c r="O2804">
        <v>1</v>
      </c>
      <c r="P2804" t="str">
        <f t="shared" si="523"/>
        <v/>
      </c>
      <c r="Q2804" t="str">
        <f t="shared" ca="1" si="529"/>
        <v>cu</v>
      </c>
      <c r="R2804" t="s">
        <v>81</v>
      </c>
      <c r="S2804" t="s">
        <v>147</v>
      </c>
      <c r="T2804">
        <v>6250</v>
      </c>
      <c r="U2804" t="str">
        <f t="shared" ca="1" si="522"/>
        <v>it</v>
      </c>
      <c r="V2804" t="str">
        <f t="shared" si="524"/>
        <v>Cash_sEquipGacha</v>
      </c>
      <c r="W2804">
        <f t="shared" si="525"/>
        <v>1</v>
      </c>
      <c r="X2804" t="str">
        <f t="shared" ca="1" si="526"/>
        <v>cu</v>
      </c>
      <c r="Y2804" t="str">
        <f t="shared" si="527"/>
        <v>GO</v>
      </c>
      <c r="Z2804">
        <f t="shared" si="528"/>
        <v>6250</v>
      </c>
    </row>
    <row r="2805" spans="1:26">
      <c r="A2805" t="str">
        <f t="shared" si="520"/>
        <v>rt9</v>
      </c>
      <c r="B2805" t="str">
        <f t="shared" si="521"/>
        <v>루틴9</v>
      </c>
      <c r="C2805">
        <v>248</v>
      </c>
      <c r="D2805">
        <v>124</v>
      </c>
      <c r="E2805">
        <f t="shared" ref="E2805:E2868" ca="1" si="530">IF(A2805&lt;&gt;OFFSET(A2805,-1,0),D2805,OFFSET(E2805,-1,0)+D2805)</f>
        <v>29067</v>
      </c>
      <c r="F2805">
        <f ca="1">(60+SUMIF(OFFSET(N2805,-$C2805+1,0,$C2805),"EN",OFFSET(O2805,-$C2805+1,0,$C2805)))*SummonTypeTable!$Q$2</f>
        <v>9373.3333333333321</v>
      </c>
      <c r="G2805" t="str">
        <f ca="1">IF(C2805=1,60*SummonTypeTable!$Q$2-OFFSET(F2805,0,-1),
IF(F2805&lt;&gt;OFFSET(F2805,-1,0),OFFSET(F2805,-1,0)-OFFSET(F2805,0,-1),""))</f>
        <v/>
      </c>
      <c r="H2805" t="str">
        <f ca="1">IF(C2805=1,60*SummonTypeTable!$Q$2/OFFSET(F2805,0,-1),
IF(F2805&lt;&gt;OFFSET(F2805,-1,0),OFFSET(F2805,-1,0)/OFFSET(F2805,0,-1),""))</f>
        <v/>
      </c>
      <c r="I2805">
        <f ca="1">(60+SUMIF(OFFSET(N2805,-$C2805+1,0,$C2805),"EN",OFFSET(O2805,-$C2805+1,0,$C2805))+SUMIF(OFFSET(S2805,-$C2805+1,0,$C2805),"EN",OFFSET(T2805,-$C2805+1,0,$C2805)))*SummonTypeTable!$Q$2</f>
        <v>9373.3333333333321</v>
      </c>
      <c r="J2805" t="str">
        <f ca="1">IF(C2805=1,60*SummonTypeTable!$Q$2-OFFSET(I2805,0,-4),
IF(I2805&lt;&gt;OFFSET(I2805,-1,0),OFFSET(I2805,-1,0)-OFFSET(I2805,0,-4),""))</f>
        <v/>
      </c>
      <c r="K2805" t="str">
        <f ca="1">IF(C2805=1,60*SummonTypeTable!$Q$2/OFFSET(I2805,0,-4),
IF(I2805&lt;&gt;OFFSET(I2805,-1,0),OFFSET(I2805,-1,0)/OFFSET(I2805,0,-4),""))</f>
        <v/>
      </c>
      <c r="L2805" t="str">
        <f t="shared" ca="1" si="519"/>
        <v>cu</v>
      </c>
      <c r="M2805" t="s">
        <v>81</v>
      </c>
      <c r="N2805" t="s">
        <v>147</v>
      </c>
      <c r="O2805">
        <v>12550</v>
      </c>
      <c r="P2805" t="str">
        <f t="shared" si="523"/>
        <v/>
      </c>
      <c r="Q2805" t="str">
        <f t="shared" ca="1" si="529"/>
        <v>cu</v>
      </c>
      <c r="R2805" t="s">
        <v>81</v>
      </c>
      <c r="S2805" t="s">
        <v>147</v>
      </c>
      <c r="T2805">
        <v>6275</v>
      </c>
      <c r="U2805" t="str">
        <f t="shared" ca="1" si="522"/>
        <v>cu</v>
      </c>
      <c r="V2805" t="str">
        <f t="shared" si="524"/>
        <v>GO</v>
      </c>
      <c r="W2805">
        <f t="shared" si="525"/>
        <v>12550</v>
      </c>
      <c r="X2805" t="str">
        <f t="shared" ca="1" si="526"/>
        <v>cu</v>
      </c>
      <c r="Y2805" t="str">
        <f t="shared" si="527"/>
        <v>GO</v>
      </c>
      <c r="Z2805">
        <f t="shared" si="528"/>
        <v>6275</v>
      </c>
    </row>
    <row r="2806" spans="1:26">
      <c r="A2806" t="str">
        <f t="shared" si="520"/>
        <v>rt9</v>
      </c>
      <c r="B2806" t="str">
        <f t="shared" si="521"/>
        <v>루틴9</v>
      </c>
      <c r="C2806">
        <v>249</v>
      </c>
      <c r="D2806">
        <v>245</v>
      </c>
      <c r="E2806">
        <f t="shared" ca="1" si="530"/>
        <v>29312</v>
      </c>
      <c r="F2806">
        <f ca="1">(60+SUMIF(OFFSET(N2806,-$C2806+1,0,$C2806),"EN",OFFSET(O2806,-$C2806+1,0,$C2806)))*SummonTypeTable!$Q$2</f>
        <v>9373.3333333333321</v>
      </c>
      <c r="G2806" t="str">
        <f ca="1">IF(C2806=1,60*SummonTypeTable!$Q$2-OFFSET(F2806,0,-1),
IF(F2806&lt;&gt;OFFSET(F2806,-1,0),OFFSET(F2806,-1,0)-OFFSET(F2806,0,-1),""))</f>
        <v/>
      </c>
      <c r="H2806" t="str">
        <f ca="1">IF(C2806=1,60*SummonTypeTable!$Q$2/OFFSET(F2806,0,-1),
IF(F2806&lt;&gt;OFFSET(F2806,-1,0),OFFSET(F2806,-1,0)/OFFSET(F2806,0,-1),""))</f>
        <v/>
      </c>
      <c r="I2806">
        <f ca="1">(60+SUMIF(OFFSET(N2806,-$C2806+1,0,$C2806),"EN",OFFSET(O2806,-$C2806+1,0,$C2806))+SUMIF(OFFSET(S2806,-$C2806+1,0,$C2806),"EN",OFFSET(T2806,-$C2806+1,0,$C2806)))*SummonTypeTable!$Q$2</f>
        <v>9373.3333333333321</v>
      </c>
      <c r="J2806" t="str">
        <f ca="1">IF(C2806=1,60*SummonTypeTable!$Q$2-OFFSET(I2806,0,-4),
IF(I2806&lt;&gt;OFFSET(I2806,-1,0),OFFSET(I2806,-1,0)-OFFSET(I2806,0,-4),""))</f>
        <v/>
      </c>
      <c r="K2806" t="str">
        <f ca="1">IF(C2806=1,60*SummonTypeTable!$Q$2/OFFSET(I2806,0,-4),
IF(I2806&lt;&gt;OFFSET(I2806,-1,0),OFFSET(I2806,-1,0)/OFFSET(I2806,0,-4),""))</f>
        <v/>
      </c>
      <c r="L2806" t="str">
        <f t="shared" ca="1" si="519"/>
        <v>it</v>
      </c>
      <c r="M2806" t="s">
        <v>139</v>
      </c>
      <c r="N2806" t="s">
        <v>140</v>
      </c>
      <c r="O2806">
        <v>3</v>
      </c>
      <c r="P2806" t="str">
        <f t="shared" si="523"/>
        <v/>
      </c>
      <c r="Q2806" t="str">
        <f t="shared" ca="1" si="529"/>
        <v>cu</v>
      </c>
      <c r="R2806" t="s">
        <v>81</v>
      </c>
      <c r="S2806" t="s">
        <v>147</v>
      </c>
      <c r="T2806">
        <v>6300</v>
      </c>
      <c r="U2806" t="str">
        <f t="shared" ca="1" si="522"/>
        <v>it</v>
      </c>
      <c r="V2806" t="str">
        <f t="shared" si="524"/>
        <v>Cash_sCharacterGacha</v>
      </c>
      <c r="W2806">
        <f t="shared" si="525"/>
        <v>3</v>
      </c>
      <c r="X2806" t="str">
        <f t="shared" ca="1" si="526"/>
        <v>cu</v>
      </c>
      <c r="Y2806" t="str">
        <f t="shared" si="527"/>
        <v>GO</v>
      </c>
      <c r="Z2806">
        <f t="shared" si="528"/>
        <v>6300</v>
      </c>
    </row>
    <row r="2807" spans="1:26">
      <c r="A2807" t="str">
        <f t="shared" si="520"/>
        <v>rt9</v>
      </c>
      <c r="B2807" t="str">
        <f t="shared" si="521"/>
        <v>루틴9</v>
      </c>
      <c r="C2807">
        <v>250</v>
      </c>
      <c r="D2807">
        <v>676</v>
      </c>
      <c r="E2807">
        <f t="shared" ca="1" si="530"/>
        <v>29988</v>
      </c>
      <c r="F2807">
        <f ca="1">(60+SUMIF(OFFSET(N2807,-$C2807+1,0,$C2807),"EN",OFFSET(O2807,-$C2807+1,0,$C2807)))*SummonTypeTable!$Q$2</f>
        <v>9373.3333333333321</v>
      </c>
      <c r="G2807" t="str">
        <f ca="1">IF(C2807=1,60*SummonTypeTable!$Q$2-OFFSET(F2807,0,-1),
IF(F2807&lt;&gt;OFFSET(F2807,-1,0),OFFSET(F2807,-1,0)-OFFSET(F2807,0,-1),""))</f>
        <v/>
      </c>
      <c r="H2807" t="str">
        <f ca="1">IF(C2807=1,60*SummonTypeTable!$Q$2/OFFSET(F2807,0,-1),
IF(F2807&lt;&gt;OFFSET(F2807,-1,0),OFFSET(F2807,-1,0)/OFFSET(F2807,0,-1),""))</f>
        <v/>
      </c>
      <c r="I2807">
        <f ca="1">(60+SUMIF(OFFSET(N2807,-$C2807+1,0,$C2807),"EN",OFFSET(O2807,-$C2807+1,0,$C2807))+SUMIF(OFFSET(S2807,-$C2807+1,0,$C2807),"EN",OFFSET(T2807,-$C2807+1,0,$C2807)))*SummonTypeTable!$Q$2</f>
        <v>9373.3333333333321</v>
      </c>
      <c r="J2807" t="str">
        <f ca="1">IF(C2807=1,60*SummonTypeTable!$Q$2-OFFSET(I2807,0,-4),
IF(I2807&lt;&gt;OFFSET(I2807,-1,0),OFFSET(I2807,-1,0)-OFFSET(I2807,0,-4),""))</f>
        <v/>
      </c>
      <c r="K2807" t="str">
        <f ca="1">IF(C2807=1,60*SummonTypeTable!$Q$2/OFFSET(I2807,0,-4),
IF(I2807&lt;&gt;OFFSET(I2807,-1,0),OFFSET(I2807,-1,0)/OFFSET(I2807,0,-4),""))</f>
        <v/>
      </c>
      <c r="L2807" t="str">
        <f t="shared" ca="1" si="519"/>
        <v>cu</v>
      </c>
      <c r="M2807" t="s">
        <v>81</v>
      </c>
      <c r="N2807" t="s">
        <v>153</v>
      </c>
      <c r="O2807">
        <v>42</v>
      </c>
      <c r="P2807" t="str">
        <f t="shared" si="523"/>
        <v/>
      </c>
      <c r="Q2807" t="str">
        <f t="shared" ca="1" si="529"/>
        <v>cu</v>
      </c>
      <c r="R2807" t="s">
        <v>81</v>
      </c>
      <c r="S2807" t="s">
        <v>153</v>
      </c>
      <c r="T2807">
        <v>14</v>
      </c>
      <c r="U2807" t="str">
        <f t="shared" ca="1" si="522"/>
        <v>cu</v>
      </c>
      <c r="V2807" t="str">
        <f t="shared" si="524"/>
        <v>DI</v>
      </c>
      <c r="W2807">
        <f t="shared" si="525"/>
        <v>42</v>
      </c>
      <c r="X2807" t="str">
        <f t="shared" ca="1" si="526"/>
        <v>cu</v>
      </c>
      <c r="Y2807" t="str">
        <f t="shared" si="527"/>
        <v>DI</v>
      </c>
      <c r="Z2807">
        <f t="shared" si="528"/>
        <v>14</v>
      </c>
    </row>
    <row r="2808" spans="1:26">
      <c r="A2808" t="str">
        <f t="shared" si="520"/>
        <v>rt9</v>
      </c>
      <c r="B2808" t="str">
        <f t="shared" si="521"/>
        <v>루틴9</v>
      </c>
      <c r="C2808">
        <v>251</v>
      </c>
      <c r="D2808">
        <v>165</v>
      </c>
      <c r="E2808">
        <f t="shared" ca="1" si="530"/>
        <v>30153</v>
      </c>
      <c r="F2808">
        <f ca="1">(60+SUMIF(OFFSET(N2808,-$C2808+1,0,$C2808),"EN",OFFSET(O2808,-$C2808+1,0,$C2808)))*SummonTypeTable!$Q$2</f>
        <v>9373.3333333333321</v>
      </c>
      <c r="G2808" t="str">
        <f ca="1">IF(C2808=1,60*SummonTypeTable!$Q$2-OFFSET(F2808,0,-1),
IF(F2808&lt;&gt;OFFSET(F2808,-1,0),OFFSET(F2808,-1,0)-OFFSET(F2808,0,-1),""))</f>
        <v/>
      </c>
      <c r="H2808" t="str">
        <f ca="1">IF(C2808=1,60*SummonTypeTable!$Q$2/OFFSET(F2808,0,-1),
IF(F2808&lt;&gt;OFFSET(F2808,-1,0),OFFSET(F2808,-1,0)/OFFSET(F2808,0,-1),""))</f>
        <v/>
      </c>
      <c r="I2808">
        <f ca="1">(60+SUMIF(OFFSET(N2808,-$C2808+1,0,$C2808),"EN",OFFSET(O2808,-$C2808+1,0,$C2808))+SUMIF(OFFSET(S2808,-$C2808+1,0,$C2808),"EN",OFFSET(T2808,-$C2808+1,0,$C2808)))*SummonTypeTable!$Q$2</f>
        <v>9373.3333333333321</v>
      </c>
      <c r="J2808" t="str">
        <f ca="1">IF(C2808=1,60*SummonTypeTable!$Q$2-OFFSET(I2808,0,-4),
IF(I2808&lt;&gt;OFFSET(I2808,-1,0),OFFSET(I2808,-1,0)-OFFSET(I2808,0,-4),""))</f>
        <v/>
      </c>
      <c r="K2808" t="str">
        <f ca="1">IF(C2808=1,60*SummonTypeTable!$Q$2/OFFSET(I2808,0,-4),
IF(I2808&lt;&gt;OFFSET(I2808,-1,0),OFFSET(I2808,-1,0)/OFFSET(I2808,0,-4),""))</f>
        <v/>
      </c>
      <c r="L2808" t="str">
        <f t="shared" ca="1" si="519"/>
        <v>cu</v>
      </c>
      <c r="M2808" t="s">
        <v>81</v>
      </c>
      <c r="N2808" t="s">
        <v>147</v>
      </c>
      <c r="O2808">
        <v>12700</v>
      </c>
      <c r="P2808" t="str">
        <f t="shared" si="523"/>
        <v/>
      </c>
      <c r="Q2808" t="str">
        <f t="shared" ca="1" si="529"/>
        <v>cu</v>
      </c>
      <c r="R2808" t="s">
        <v>81</v>
      </c>
      <c r="S2808" t="s">
        <v>147</v>
      </c>
      <c r="T2808">
        <v>6350</v>
      </c>
      <c r="U2808" t="str">
        <f t="shared" ca="1" si="522"/>
        <v>cu</v>
      </c>
      <c r="V2808" t="str">
        <f t="shared" si="524"/>
        <v>GO</v>
      </c>
      <c r="W2808">
        <f t="shared" si="525"/>
        <v>12700</v>
      </c>
      <c r="X2808" t="str">
        <f t="shared" ca="1" si="526"/>
        <v>cu</v>
      </c>
      <c r="Y2808" t="str">
        <f t="shared" si="527"/>
        <v>GO</v>
      </c>
      <c r="Z2808">
        <f t="shared" si="528"/>
        <v>6350</v>
      </c>
    </row>
    <row r="2809" spans="1:26">
      <c r="A2809" t="str">
        <f t="shared" si="520"/>
        <v>rt9</v>
      </c>
      <c r="B2809" t="str">
        <f t="shared" si="521"/>
        <v>루틴9</v>
      </c>
      <c r="C2809">
        <v>252</v>
      </c>
      <c r="D2809">
        <v>235</v>
      </c>
      <c r="E2809">
        <f t="shared" ca="1" si="530"/>
        <v>30388</v>
      </c>
      <c r="F2809">
        <f ca="1">(60+SUMIF(OFFSET(N2809,-$C2809+1,0,$C2809),"EN",OFFSET(O2809,-$C2809+1,0,$C2809)))*SummonTypeTable!$Q$2</f>
        <v>9373.3333333333321</v>
      </c>
      <c r="G2809" t="str">
        <f ca="1">IF(C2809=1,60*SummonTypeTable!$Q$2-OFFSET(F2809,0,-1),
IF(F2809&lt;&gt;OFFSET(F2809,-1,0),OFFSET(F2809,-1,0)-OFFSET(F2809,0,-1),""))</f>
        <v/>
      </c>
      <c r="H2809" t="str">
        <f ca="1">IF(C2809=1,60*SummonTypeTable!$Q$2/OFFSET(F2809,0,-1),
IF(F2809&lt;&gt;OFFSET(F2809,-1,0),OFFSET(F2809,-1,0)/OFFSET(F2809,0,-1),""))</f>
        <v/>
      </c>
      <c r="I2809">
        <f ca="1">(60+SUMIF(OFFSET(N2809,-$C2809+1,0,$C2809),"EN",OFFSET(O2809,-$C2809+1,0,$C2809))+SUMIF(OFFSET(S2809,-$C2809+1,0,$C2809),"EN",OFFSET(T2809,-$C2809+1,0,$C2809)))*SummonTypeTable!$Q$2</f>
        <v>9373.3333333333321</v>
      </c>
      <c r="J2809" t="str">
        <f ca="1">IF(C2809=1,60*SummonTypeTable!$Q$2-OFFSET(I2809,0,-4),
IF(I2809&lt;&gt;OFFSET(I2809,-1,0),OFFSET(I2809,-1,0)-OFFSET(I2809,0,-4),""))</f>
        <v/>
      </c>
      <c r="K2809" t="str">
        <f ca="1">IF(C2809=1,60*SummonTypeTable!$Q$2/OFFSET(I2809,0,-4),
IF(I2809&lt;&gt;OFFSET(I2809,-1,0),OFFSET(I2809,-1,0)/OFFSET(I2809,0,-4),""))</f>
        <v/>
      </c>
      <c r="L2809" t="str">
        <f t="shared" ca="1" si="519"/>
        <v>cu</v>
      </c>
      <c r="M2809" t="s">
        <v>81</v>
      </c>
      <c r="N2809" t="s">
        <v>147</v>
      </c>
      <c r="O2809">
        <v>12750</v>
      </c>
      <c r="P2809" t="str">
        <f t="shared" si="523"/>
        <v/>
      </c>
      <c r="Q2809" t="str">
        <f t="shared" ca="1" si="529"/>
        <v>cu</v>
      </c>
      <c r="R2809" t="s">
        <v>81</v>
      </c>
      <c r="S2809" t="s">
        <v>147</v>
      </c>
      <c r="T2809">
        <v>6375</v>
      </c>
      <c r="U2809" t="str">
        <f t="shared" ca="1" si="522"/>
        <v>cu</v>
      </c>
      <c r="V2809" t="str">
        <f t="shared" si="524"/>
        <v>GO</v>
      </c>
      <c r="W2809">
        <f t="shared" si="525"/>
        <v>12750</v>
      </c>
      <c r="X2809" t="str">
        <f t="shared" ca="1" si="526"/>
        <v>cu</v>
      </c>
      <c r="Y2809" t="str">
        <f t="shared" si="527"/>
        <v>GO</v>
      </c>
      <c r="Z2809">
        <f t="shared" si="528"/>
        <v>6375</v>
      </c>
    </row>
    <row r="2810" spans="1:26">
      <c r="A2810" t="str">
        <f t="shared" si="520"/>
        <v>rt9</v>
      </c>
      <c r="B2810" t="str">
        <f t="shared" si="521"/>
        <v>루틴9</v>
      </c>
      <c r="C2810">
        <v>253</v>
      </c>
      <c r="D2810">
        <v>788</v>
      </c>
      <c r="E2810">
        <f t="shared" ca="1" si="530"/>
        <v>31176</v>
      </c>
      <c r="F2810">
        <f ca="1">(60+SUMIF(OFFSET(N2810,-$C2810+1,0,$C2810),"EN",OFFSET(O2810,-$C2810+1,0,$C2810)))*SummonTypeTable!$Q$2</f>
        <v>9773.3333333333321</v>
      </c>
      <c r="G2810">
        <f ca="1">IF(C2810=1,60*SummonTypeTable!$Q$2-OFFSET(F2810,0,-1),
IF(F2810&lt;&gt;OFFSET(F2810,-1,0),OFFSET(F2810,-1,0)-OFFSET(F2810,0,-1),""))</f>
        <v>-21802.666666666668</v>
      </c>
      <c r="H2810">
        <f ca="1">IF(C2810=1,60*SummonTypeTable!$Q$2/OFFSET(F2810,0,-1),
IF(F2810&lt;&gt;OFFSET(F2810,-1,0),OFFSET(F2810,-1,0)/OFFSET(F2810,0,-1),""))</f>
        <v>0.30065862629373019</v>
      </c>
      <c r="I2810">
        <f ca="1">(60+SUMIF(OFFSET(N2810,-$C2810+1,0,$C2810),"EN",OFFSET(O2810,-$C2810+1,0,$C2810))+SUMIF(OFFSET(S2810,-$C2810+1,0,$C2810),"EN",OFFSET(T2810,-$C2810+1,0,$C2810)))*SummonTypeTable!$Q$2</f>
        <v>9773.3333333333321</v>
      </c>
      <c r="J2810">
        <f ca="1">IF(C2810=1,60*SummonTypeTable!$Q$2-OFFSET(I2810,0,-4),
IF(I2810&lt;&gt;OFFSET(I2810,-1,0),OFFSET(I2810,-1,0)-OFFSET(I2810,0,-4),""))</f>
        <v>-21802.666666666668</v>
      </c>
      <c r="K2810">
        <f ca="1">IF(C2810=1,60*SummonTypeTable!$Q$2/OFFSET(I2810,0,-4),
IF(I2810&lt;&gt;OFFSET(I2810,-1,0),OFFSET(I2810,-1,0)/OFFSET(I2810,0,-4),""))</f>
        <v>0.30065862629373019</v>
      </c>
      <c r="L2810" t="str">
        <f t="shared" ca="1" si="519"/>
        <v>cu</v>
      </c>
      <c r="M2810" t="s">
        <v>81</v>
      </c>
      <c r="N2810" t="s">
        <v>146</v>
      </c>
      <c r="O2810">
        <v>600</v>
      </c>
      <c r="P2810" t="str">
        <f t="shared" si="523"/>
        <v>에너지너무많음</v>
      </c>
      <c r="Q2810" t="str">
        <f t="shared" ca="1" si="529"/>
        <v>cu</v>
      </c>
      <c r="R2810" t="s">
        <v>81</v>
      </c>
      <c r="S2810" t="s">
        <v>147</v>
      </c>
      <c r="T2810">
        <v>6400</v>
      </c>
      <c r="U2810" t="str">
        <f t="shared" ca="1" si="522"/>
        <v>cu</v>
      </c>
      <c r="V2810" t="str">
        <f t="shared" si="524"/>
        <v>EN</v>
      </c>
      <c r="W2810">
        <f t="shared" si="525"/>
        <v>600</v>
      </c>
      <c r="X2810" t="str">
        <f t="shared" ca="1" si="526"/>
        <v>cu</v>
      </c>
      <c r="Y2810" t="str">
        <f t="shared" si="527"/>
        <v>GO</v>
      </c>
      <c r="Z2810">
        <f t="shared" si="528"/>
        <v>6400</v>
      </c>
    </row>
    <row r="2811" spans="1:26">
      <c r="A2811" t="str">
        <f t="shared" si="520"/>
        <v>rt9</v>
      </c>
      <c r="B2811" t="str">
        <f t="shared" si="521"/>
        <v>루틴9</v>
      </c>
      <c r="C2811">
        <v>254</v>
      </c>
      <c r="D2811">
        <v>112</v>
      </c>
      <c r="E2811">
        <f t="shared" ca="1" si="530"/>
        <v>31288</v>
      </c>
      <c r="F2811">
        <f ca="1">(60+SUMIF(OFFSET(N2811,-$C2811+1,0,$C2811),"EN",OFFSET(O2811,-$C2811+1,0,$C2811)))*SummonTypeTable!$Q$2</f>
        <v>9773.3333333333321</v>
      </c>
      <c r="G2811" t="str">
        <f ca="1">IF(C2811=1,60*SummonTypeTable!$Q$2-OFFSET(F2811,0,-1),
IF(F2811&lt;&gt;OFFSET(F2811,-1,0),OFFSET(F2811,-1,0)-OFFSET(F2811,0,-1),""))</f>
        <v/>
      </c>
      <c r="H2811" t="str">
        <f ca="1">IF(C2811=1,60*SummonTypeTable!$Q$2/OFFSET(F2811,0,-1),
IF(F2811&lt;&gt;OFFSET(F2811,-1,0),OFFSET(F2811,-1,0)/OFFSET(F2811,0,-1),""))</f>
        <v/>
      </c>
      <c r="I2811">
        <f ca="1">(60+SUMIF(OFFSET(N2811,-$C2811+1,0,$C2811),"EN",OFFSET(O2811,-$C2811+1,0,$C2811))+SUMIF(OFFSET(S2811,-$C2811+1,0,$C2811),"EN",OFFSET(T2811,-$C2811+1,0,$C2811)))*SummonTypeTable!$Q$2</f>
        <v>9773.3333333333321</v>
      </c>
      <c r="J2811" t="str">
        <f ca="1">IF(C2811=1,60*SummonTypeTable!$Q$2-OFFSET(I2811,0,-4),
IF(I2811&lt;&gt;OFFSET(I2811,-1,0),OFFSET(I2811,-1,0)-OFFSET(I2811,0,-4),""))</f>
        <v/>
      </c>
      <c r="K2811" t="str">
        <f ca="1">IF(C2811=1,60*SummonTypeTable!$Q$2/OFFSET(I2811,0,-4),
IF(I2811&lt;&gt;OFFSET(I2811,-1,0),OFFSET(I2811,-1,0)/OFFSET(I2811,0,-4),""))</f>
        <v/>
      </c>
      <c r="L2811" t="str">
        <f t="shared" ca="1" si="519"/>
        <v>it</v>
      </c>
      <c r="M2811" t="s">
        <v>139</v>
      </c>
      <c r="N2811" t="s">
        <v>138</v>
      </c>
      <c r="O2811">
        <v>10</v>
      </c>
      <c r="P2811" t="str">
        <f t="shared" si="523"/>
        <v/>
      </c>
      <c r="Q2811" t="str">
        <f t="shared" ca="1" si="529"/>
        <v>cu</v>
      </c>
      <c r="R2811" t="s">
        <v>81</v>
      </c>
      <c r="S2811" t="s">
        <v>147</v>
      </c>
      <c r="T2811">
        <v>6425</v>
      </c>
      <c r="U2811" t="str">
        <f t="shared" ca="1" si="522"/>
        <v>it</v>
      </c>
      <c r="V2811" t="str">
        <f t="shared" si="524"/>
        <v>Cash_sSpellGacha</v>
      </c>
      <c r="W2811">
        <f t="shared" si="525"/>
        <v>10</v>
      </c>
      <c r="X2811" t="str">
        <f t="shared" ca="1" si="526"/>
        <v>cu</v>
      </c>
      <c r="Y2811" t="str">
        <f t="shared" si="527"/>
        <v>GO</v>
      </c>
      <c r="Z2811">
        <f t="shared" si="528"/>
        <v>6425</v>
      </c>
    </row>
    <row r="2812" spans="1:26">
      <c r="A2812" t="str">
        <f t="shared" si="520"/>
        <v>rt9</v>
      </c>
      <c r="B2812" t="str">
        <f t="shared" si="521"/>
        <v>루틴9</v>
      </c>
      <c r="C2812">
        <v>255</v>
      </c>
      <c r="D2812">
        <v>323</v>
      </c>
      <c r="E2812">
        <f t="shared" ca="1" si="530"/>
        <v>31611</v>
      </c>
      <c r="F2812">
        <f ca="1">(60+SUMIF(OFFSET(N2812,-$C2812+1,0,$C2812),"EN",OFFSET(O2812,-$C2812+1,0,$C2812)))*SummonTypeTable!$Q$2</f>
        <v>9773.3333333333321</v>
      </c>
      <c r="G2812" t="str">
        <f ca="1">IF(C2812=1,60*SummonTypeTable!$Q$2-OFFSET(F2812,0,-1),
IF(F2812&lt;&gt;OFFSET(F2812,-1,0),OFFSET(F2812,-1,0)-OFFSET(F2812,0,-1),""))</f>
        <v/>
      </c>
      <c r="H2812" t="str">
        <f ca="1">IF(C2812=1,60*SummonTypeTable!$Q$2/OFFSET(F2812,0,-1),
IF(F2812&lt;&gt;OFFSET(F2812,-1,0),OFFSET(F2812,-1,0)/OFFSET(F2812,0,-1),""))</f>
        <v/>
      </c>
      <c r="I2812">
        <f ca="1">(60+SUMIF(OFFSET(N2812,-$C2812+1,0,$C2812),"EN",OFFSET(O2812,-$C2812+1,0,$C2812))+SUMIF(OFFSET(S2812,-$C2812+1,0,$C2812),"EN",OFFSET(T2812,-$C2812+1,0,$C2812)))*SummonTypeTable!$Q$2</f>
        <v>9773.3333333333321</v>
      </c>
      <c r="J2812" t="str">
        <f ca="1">IF(C2812=1,60*SummonTypeTable!$Q$2-OFFSET(I2812,0,-4),
IF(I2812&lt;&gt;OFFSET(I2812,-1,0),OFFSET(I2812,-1,0)-OFFSET(I2812,0,-4),""))</f>
        <v/>
      </c>
      <c r="K2812" t="str">
        <f ca="1">IF(C2812=1,60*SummonTypeTable!$Q$2/OFFSET(I2812,0,-4),
IF(I2812&lt;&gt;OFFSET(I2812,-1,0),OFFSET(I2812,-1,0)/OFFSET(I2812,0,-4),""))</f>
        <v/>
      </c>
      <c r="L2812" t="str">
        <f t="shared" ref="L2812:L2875" ca="1" si="531">IF(ISBLANK(M2812),"",
VLOOKUP(M2812,OFFSET(INDIRECT("$A:$B"),0,MATCH(M$1&amp;"_Verify",INDIRECT("$1:$1"),0)-1),2,0)
)</f>
        <v>it</v>
      </c>
      <c r="M2812" t="s">
        <v>139</v>
      </c>
      <c r="N2812" t="s">
        <v>158</v>
      </c>
      <c r="O2812">
        <v>10</v>
      </c>
      <c r="P2812" t="str">
        <f t="shared" si="523"/>
        <v/>
      </c>
      <c r="Q2812" t="str">
        <f t="shared" ca="1" si="529"/>
        <v>cu</v>
      </c>
      <c r="R2812" t="s">
        <v>81</v>
      </c>
      <c r="S2812" t="s">
        <v>147</v>
      </c>
      <c r="T2812">
        <v>6450</v>
      </c>
      <c r="U2812" t="str">
        <f t="shared" ca="1" si="522"/>
        <v>it</v>
      </c>
      <c r="V2812" t="str">
        <f t="shared" si="524"/>
        <v>Cash_sEquipGacha</v>
      </c>
      <c r="W2812">
        <f t="shared" si="525"/>
        <v>10</v>
      </c>
      <c r="X2812" t="str">
        <f t="shared" ca="1" si="526"/>
        <v>cu</v>
      </c>
      <c r="Y2812" t="str">
        <f t="shared" si="527"/>
        <v>GO</v>
      </c>
      <c r="Z2812">
        <f t="shared" si="528"/>
        <v>6450</v>
      </c>
    </row>
    <row r="2813" spans="1:26">
      <c r="A2813" t="str">
        <f t="shared" si="520"/>
        <v>rt9</v>
      </c>
      <c r="B2813" t="str">
        <f t="shared" si="521"/>
        <v>루틴9</v>
      </c>
      <c r="C2813">
        <v>256</v>
      </c>
      <c r="D2813">
        <v>785</v>
      </c>
      <c r="E2813">
        <f t="shared" ca="1" si="530"/>
        <v>32396</v>
      </c>
      <c r="F2813">
        <f ca="1">(60+SUMIF(OFFSET(N2813,-$C2813+1,0,$C2813),"EN",OFFSET(O2813,-$C2813+1,0,$C2813)))*SummonTypeTable!$Q$2</f>
        <v>10200</v>
      </c>
      <c r="G2813">
        <f ca="1">IF(C2813=1,60*SummonTypeTable!$Q$2-OFFSET(F2813,0,-1),
IF(F2813&lt;&gt;OFFSET(F2813,-1,0),OFFSET(F2813,-1,0)-OFFSET(F2813,0,-1),""))</f>
        <v>-22622.666666666668</v>
      </c>
      <c r="H2813">
        <f ca="1">IF(C2813=1,60*SummonTypeTable!$Q$2/OFFSET(F2813,0,-1),
IF(F2813&lt;&gt;OFFSET(F2813,-1,0),OFFSET(F2813,-1,0)/OFFSET(F2813,0,-1),""))</f>
        <v>0.30168333539120051</v>
      </c>
      <c r="I2813">
        <f ca="1">(60+SUMIF(OFFSET(N2813,-$C2813+1,0,$C2813),"EN",OFFSET(O2813,-$C2813+1,0,$C2813))+SUMIF(OFFSET(S2813,-$C2813+1,0,$C2813),"EN",OFFSET(T2813,-$C2813+1,0,$C2813)))*SummonTypeTable!$Q$2</f>
        <v>10200</v>
      </c>
      <c r="J2813">
        <f ca="1">IF(C2813=1,60*SummonTypeTable!$Q$2-OFFSET(I2813,0,-4),
IF(I2813&lt;&gt;OFFSET(I2813,-1,0),OFFSET(I2813,-1,0)-OFFSET(I2813,0,-4),""))</f>
        <v>-22622.666666666668</v>
      </c>
      <c r="K2813">
        <f ca="1">IF(C2813=1,60*SummonTypeTable!$Q$2/OFFSET(I2813,0,-4),
IF(I2813&lt;&gt;OFFSET(I2813,-1,0),OFFSET(I2813,-1,0)/OFFSET(I2813,0,-4),""))</f>
        <v>0.30168333539120051</v>
      </c>
      <c r="L2813" t="str">
        <f t="shared" ca="1" si="531"/>
        <v>cu</v>
      </c>
      <c r="M2813" t="s">
        <v>81</v>
      </c>
      <c r="N2813" t="s">
        <v>146</v>
      </c>
      <c r="O2813">
        <v>640</v>
      </c>
      <c r="P2813" t="str">
        <f t="shared" si="523"/>
        <v>에너지너무많음</v>
      </c>
      <c r="Q2813" t="str">
        <f t="shared" ca="1" si="529"/>
        <v>cu</v>
      </c>
      <c r="R2813" t="s">
        <v>81</v>
      </c>
      <c r="S2813" t="s">
        <v>147</v>
      </c>
      <c r="T2813">
        <v>6475</v>
      </c>
      <c r="U2813" t="str">
        <f t="shared" ca="1" si="522"/>
        <v>cu</v>
      </c>
      <c r="V2813" t="str">
        <f t="shared" si="524"/>
        <v>EN</v>
      </c>
      <c r="W2813">
        <f t="shared" si="525"/>
        <v>640</v>
      </c>
      <c r="X2813" t="str">
        <f t="shared" ca="1" si="526"/>
        <v>cu</v>
      </c>
      <c r="Y2813" t="str">
        <f t="shared" si="527"/>
        <v>GO</v>
      </c>
      <c r="Z2813">
        <f t="shared" si="528"/>
        <v>6475</v>
      </c>
    </row>
    <row r="2814" spans="1:26">
      <c r="A2814" t="str">
        <f t="shared" si="520"/>
        <v>rt9</v>
      </c>
      <c r="B2814" t="str">
        <f t="shared" si="521"/>
        <v>루틴9</v>
      </c>
      <c r="C2814">
        <v>257</v>
      </c>
      <c r="D2814">
        <v>194</v>
      </c>
      <c r="E2814">
        <f t="shared" ca="1" si="530"/>
        <v>32590</v>
      </c>
      <c r="F2814">
        <f ca="1">(60+SUMIF(OFFSET(N2814,-$C2814+1,0,$C2814),"EN",OFFSET(O2814,-$C2814+1,0,$C2814)))*SummonTypeTable!$Q$2</f>
        <v>10200</v>
      </c>
      <c r="G2814" t="str">
        <f ca="1">IF(C2814=1,60*SummonTypeTable!$Q$2-OFFSET(F2814,0,-1),
IF(F2814&lt;&gt;OFFSET(F2814,-1,0),OFFSET(F2814,-1,0)-OFFSET(F2814,0,-1),""))</f>
        <v/>
      </c>
      <c r="H2814" t="str">
        <f ca="1">IF(C2814=1,60*SummonTypeTable!$Q$2/OFFSET(F2814,0,-1),
IF(F2814&lt;&gt;OFFSET(F2814,-1,0),OFFSET(F2814,-1,0)/OFFSET(F2814,0,-1),""))</f>
        <v/>
      </c>
      <c r="I2814">
        <f ca="1">(60+SUMIF(OFFSET(N2814,-$C2814+1,0,$C2814),"EN",OFFSET(O2814,-$C2814+1,0,$C2814))+SUMIF(OFFSET(S2814,-$C2814+1,0,$C2814),"EN",OFFSET(T2814,-$C2814+1,0,$C2814)))*SummonTypeTable!$Q$2</f>
        <v>10200</v>
      </c>
      <c r="J2814" t="str">
        <f ca="1">IF(C2814=1,60*SummonTypeTable!$Q$2-OFFSET(I2814,0,-4),
IF(I2814&lt;&gt;OFFSET(I2814,-1,0),OFFSET(I2814,-1,0)-OFFSET(I2814,0,-4),""))</f>
        <v/>
      </c>
      <c r="K2814" t="str">
        <f ca="1">IF(C2814=1,60*SummonTypeTable!$Q$2/OFFSET(I2814,0,-4),
IF(I2814&lt;&gt;OFFSET(I2814,-1,0),OFFSET(I2814,-1,0)/OFFSET(I2814,0,-4),""))</f>
        <v/>
      </c>
      <c r="L2814" t="str">
        <f t="shared" ca="1" si="531"/>
        <v>cu</v>
      </c>
      <c r="M2814" t="s">
        <v>81</v>
      </c>
      <c r="N2814" t="s">
        <v>147</v>
      </c>
      <c r="O2814">
        <v>13000</v>
      </c>
      <c r="P2814" t="str">
        <f t="shared" si="523"/>
        <v/>
      </c>
      <c r="Q2814" t="str">
        <f t="shared" ca="1" si="529"/>
        <v>cu</v>
      </c>
      <c r="R2814" t="s">
        <v>81</v>
      </c>
      <c r="S2814" t="s">
        <v>147</v>
      </c>
      <c r="T2814">
        <v>6500</v>
      </c>
      <c r="U2814" t="str">
        <f t="shared" ca="1" si="522"/>
        <v>cu</v>
      </c>
      <c r="V2814" t="str">
        <f t="shared" si="524"/>
        <v>GO</v>
      </c>
      <c r="W2814">
        <f t="shared" si="525"/>
        <v>13000</v>
      </c>
      <c r="X2814" t="str">
        <f t="shared" ca="1" si="526"/>
        <v>cu</v>
      </c>
      <c r="Y2814" t="str">
        <f t="shared" si="527"/>
        <v>GO</v>
      </c>
      <c r="Z2814">
        <f t="shared" si="528"/>
        <v>6500</v>
      </c>
    </row>
    <row r="2815" spans="1:26">
      <c r="A2815" t="str">
        <f t="shared" ref="A2815:A2841" si="532">A2814</f>
        <v>rt9</v>
      </c>
      <c r="B2815" t="str">
        <f t="shared" ref="B2815:B2841" si="533">B2814</f>
        <v>루틴9</v>
      </c>
      <c r="C2815">
        <v>258</v>
      </c>
      <c r="D2815">
        <v>256</v>
      </c>
      <c r="E2815">
        <f t="shared" ca="1" si="530"/>
        <v>32846</v>
      </c>
      <c r="F2815">
        <f ca="1">(60+SUMIF(OFFSET(N2815,-$C2815+1,0,$C2815),"EN",OFFSET(O2815,-$C2815+1,0,$C2815)))*SummonTypeTable!$Q$2</f>
        <v>10200</v>
      </c>
      <c r="G2815" t="str">
        <f ca="1">IF(C2815=1,60*SummonTypeTable!$Q$2-OFFSET(F2815,0,-1),
IF(F2815&lt;&gt;OFFSET(F2815,-1,0),OFFSET(F2815,-1,0)-OFFSET(F2815,0,-1),""))</f>
        <v/>
      </c>
      <c r="H2815" t="str">
        <f ca="1">IF(C2815=1,60*SummonTypeTable!$Q$2/OFFSET(F2815,0,-1),
IF(F2815&lt;&gt;OFFSET(F2815,-1,0),OFFSET(F2815,-1,0)/OFFSET(F2815,0,-1),""))</f>
        <v/>
      </c>
      <c r="I2815">
        <f ca="1">(60+SUMIF(OFFSET(N2815,-$C2815+1,0,$C2815),"EN",OFFSET(O2815,-$C2815+1,0,$C2815))+SUMIF(OFFSET(S2815,-$C2815+1,0,$C2815),"EN",OFFSET(T2815,-$C2815+1,0,$C2815)))*SummonTypeTable!$Q$2</f>
        <v>10200</v>
      </c>
      <c r="J2815" t="str">
        <f ca="1">IF(C2815=1,60*SummonTypeTable!$Q$2-OFFSET(I2815,0,-4),
IF(I2815&lt;&gt;OFFSET(I2815,-1,0),OFFSET(I2815,-1,0)-OFFSET(I2815,0,-4),""))</f>
        <v/>
      </c>
      <c r="K2815" t="str">
        <f ca="1">IF(C2815=1,60*SummonTypeTable!$Q$2/OFFSET(I2815,0,-4),
IF(I2815&lt;&gt;OFFSET(I2815,-1,0),OFFSET(I2815,-1,0)/OFFSET(I2815,0,-4),""))</f>
        <v/>
      </c>
      <c r="L2815" t="str">
        <f t="shared" ca="1" si="531"/>
        <v>it</v>
      </c>
      <c r="M2815" t="s">
        <v>139</v>
      </c>
      <c r="N2815" t="s">
        <v>140</v>
      </c>
      <c r="O2815">
        <v>10</v>
      </c>
      <c r="P2815" t="str">
        <f t="shared" si="523"/>
        <v/>
      </c>
      <c r="Q2815" t="str">
        <f t="shared" ca="1" si="529"/>
        <v>cu</v>
      </c>
      <c r="R2815" t="s">
        <v>81</v>
      </c>
      <c r="S2815" t="s">
        <v>147</v>
      </c>
      <c r="T2815">
        <v>6525</v>
      </c>
      <c r="U2815" t="str">
        <f t="shared" ca="1" si="522"/>
        <v>it</v>
      </c>
      <c r="V2815" t="str">
        <f t="shared" si="524"/>
        <v>Cash_sCharacterGacha</v>
      </c>
      <c r="W2815">
        <f t="shared" si="525"/>
        <v>10</v>
      </c>
      <c r="X2815" t="str">
        <f t="shared" ca="1" si="526"/>
        <v>cu</v>
      </c>
      <c r="Y2815" t="str">
        <f t="shared" si="527"/>
        <v>GO</v>
      </c>
      <c r="Z2815">
        <f t="shared" si="528"/>
        <v>6525</v>
      </c>
    </row>
    <row r="2816" spans="1:26">
      <c r="A2816" t="str">
        <f t="shared" si="532"/>
        <v>rt9</v>
      </c>
      <c r="B2816" t="str">
        <f t="shared" si="533"/>
        <v>루틴9</v>
      </c>
      <c r="C2816">
        <v>259</v>
      </c>
      <c r="D2816">
        <v>802</v>
      </c>
      <c r="E2816">
        <f t="shared" ca="1" si="530"/>
        <v>33648</v>
      </c>
      <c r="F2816">
        <f ca="1">(60+SUMIF(OFFSET(N2816,-$C2816+1,0,$C2816),"EN",OFFSET(O2816,-$C2816+1,0,$C2816)))*SummonTypeTable!$Q$2</f>
        <v>10653.333333333332</v>
      </c>
      <c r="G2816">
        <f ca="1">IF(C2816=1,60*SummonTypeTable!$Q$2-OFFSET(F2816,0,-1),
IF(F2816&lt;&gt;OFFSET(F2816,-1,0),OFFSET(F2816,-1,0)-OFFSET(F2816,0,-1),""))</f>
        <v>-23448</v>
      </c>
      <c r="H2816">
        <f ca="1">IF(C2816=1,60*SummonTypeTable!$Q$2/OFFSET(F2816,0,-1),
IF(F2816&lt;&gt;OFFSET(F2816,-1,0),OFFSET(F2816,-1,0)/OFFSET(F2816,0,-1),""))</f>
        <v>0.30313837375178315</v>
      </c>
      <c r="I2816">
        <f ca="1">(60+SUMIF(OFFSET(N2816,-$C2816+1,0,$C2816),"EN",OFFSET(O2816,-$C2816+1,0,$C2816))+SUMIF(OFFSET(S2816,-$C2816+1,0,$C2816),"EN",OFFSET(T2816,-$C2816+1,0,$C2816)))*SummonTypeTable!$Q$2</f>
        <v>10653.333333333332</v>
      </c>
      <c r="J2816">
        <f ca="1">IF(C2816=1,60*SummonTypeTable!$Q$2-OFFSET(I2816,0,-4),
IF(I2816&lt;&gt;OFFSET(I2816,-1,0),OFFSET(I2816,-1,0)-OFFSET(I2816,0,-4),""))</f>
        <v>-23448</v>
      </c>
      <c r="K2816">
        <f ca="1">IF(C2816=1,60*SummonTypeTable!$Q$2/OFFSET(I2816,0,-4),
IF(I2816&lt;&gt;OFFSET(I2816,-1,0),OFFSET(I2816,-1,0)/OFFSET(I2816,0,-4),""))</f>
        <v>0.30313837375178315</v>
      </c>
      <c r="L2816" t="str">
        <f t="shared" ca="1" si="531"/>
        <v>cu</v>
      </c>
      <c r="M2816" t="s">
        <v>81</v>
      </c>
      <c r="N2816" t="s">
        <v>146</v>
      </c>
      <c r="O2816">
        <v>680</v>
      </c>
      <c r="P2816" t="str">
        <f t="shared" si="523"/>
        <v>에너지너무많음</v>
      </c>
      <c r="Q2816" t="str">
        <f t="shared" ca="1" si="529"/>
        <v>cu</v>
      </c>
      <c r="R2816" t="s">
        <v>81</v>
      </c>
      <c r="S2816" t="s">
        <v>147</v>
      </c>
      <c r="T2816">
        <v>6550</v>
      </c>
      <c r="U2816" t="str">
        <f t="shared" ca="1" si="522"/>
        <v>cu</v>
      </c>
      <c r="V2816" t="str">
        <f t="shared" si="524"/>
        <v>EN</v>
      </c>
      <c r="W2816">
        <f t="shared" si="525"/>
        <v>680</v>
      </c>
      <c r="X2816" t="str">
        <f t="shared" ca="1" si="526"/>
        <v>cu</v>
      </c>
      <c r="Y2816" t="str">
        <f t="shared" si="527"/>
        <v>GO</v>
      </c>
      <c r="Z2816">
        <f t="shared" si="528"/>
        <v>6550</v>
      </c>
    </row>
    <row r="2817" spans="1:26">
      <c r="A2817" t="str">
        <f t="shared" si="532"/>
        <v>rt9</v>
      </c>
      <c r="B2817" t="str">
        <f t="shared" si="533"/>
        <v>루틴9</v>
      </c>
      <c r="C2817">
        <v>260</v>
      </c>
      <c r="D2817">
        <v>88</v>
      </c>
      <c r="E2817">
        <f t="shared" ca="1" si="530"/>
        <v>33736</v>
      </c>
      <c r="F2817">
        <f ca="1">(60+SUMIF(OFFSET(N2817,-$C2817+1,0,$C2817),"EN",OFFSET(O2817,-$C2817+1,0,$C2817)))*SummonTypeTable!$Q$2</f>
        <v>10653.333333333332</v>
      </c>
      <c r="G2817" t="str">
        <f ca="1">IF(C2817=1,60*SummonTypeTable!$Q$2-OFFSET(F2817,0,-1),
IF(F2817&lt;&gt;OFFSET(F2817,-1,0),OFFSET(F2817,-1,0)-OFFSET(F2817,0,-1),""))</f>
        <v/>
      </c>
      <c r="H2817" t="str">
        <f ca="1">IF(C2817=1,60*SummonTypeTable!$Q$2/OFFSET(F2817,0,-1),
IF(F2817&lt;&gt;OFFSET(F2817,-1,0),OFFSET(F2817,-1,0)/OFFSET(F2817,0,-1),""))</f>
        <v/>
      </c>
      <c r="I2817">
        <f ca="1">(60+SUMIF(OFFSET(N2817,-$C2817+1,0,$C2817),"EN",OFFSET(O2817,-$C2817+1,0,$C2817))+SUMIF(OFFSET(S2817,-$C2817+1,0,$C2817),"EN",OFFSET(T2817,-$C2817+1,0,$C2817)))*SummonTypeTable!$Q$2</f>
        <v>10653.333333333332</v>
      </c>
      <c r="J2817" t="str">
        <f ca="1">IF(C2817=1,60*SummonTypeTable!$Q$2-OFFSET(I2817,0,-4),
IF(I2817&lt;&gt;OFFSET(I2817,-1,0),OFFSET(I2817,-1,0)-OFFSET(I2817,0,-4),""))</f>
        <v/>
      </c>
      <c r="K2817" t="str">
        <f ca="1">IF(C2817=1,60*SummonTypeTable!$Q$2/OFFSET(I2817,0,-4),
IF(I2817&lt;&gt;OFFSET(I2817,-1,0),OFFSET(I2817,-1,0)/OFFSET(I2817,0,-4),""))</f>
        <v/>
      </c>
      <c r="L2817" t="str">
        <f t="shared" ca="1" si="531"/>
        <v>cu</v>
      </c>
      <c r="M2817" t="s">
        <v>81</v>
      </c>
      <c r="N2817" t="s">
        <v>147</v>
      </c>
      <c r="O2817">
        <v>13150</v>
      </c>
      <c r="P2817" t="str">
        <f t="shared" si="523"/>
        <v/>
      </c>
      <c r="Q2817" t="str">
        <f t="shared" ca="1" si="529"/>
        <v>cu</v>
      </c>
      <c r="R2817" t="s">
        <v>81</v>
      </c>
      <c r="S2817" t="s">
        <v>147</v>
      </c>
      <c r="T2817">
        <v>6575</v>
      </c>
      <c r="U2817" t="str">
        <f t="shared" ca="1" si="522"/>
        <v>cu</v>
      </c>
      <c r="V2817" t="str">
        <f t="shared" si="524"/>
        <v>GO</v>
      </c>
      <c r="W2817">
        <f t="shared" si="525"/>
        <v>13150</v>
      </c>
      <c r="X2817" t="str">
        <f t="shared" ca="1" si="526"/>
        <v>cu</v>
      </c>
      <c r="Y2817" t="str">
        <f t="shared" si="527"/>
        <v>GO</v>
      </c>
      <c r="Z2817">
        <f t="shared" si="528"/>
        <v>6575</v>
      </c>
    </row>
    <row r="2818" spans="1:26">
      <c r="A2818" t="str">
        <f t="shared" si="532"/>
        <v>rt9</v>
      </c>
      <c r="B2818" t="str">
        <f t="shared" si="533"/>
        <v>루틴9</v>
      </c>
      <c r="C2818">
        <v>261</v>
      </c>
      <c r="D2818">
        <v>125</v>
      </c>
      <c r="E2818">
        <f t="shared" ca="1" si="530"/>
        <v>33861</v>
      </c>
      <c r="F2818">
        <f ca="1">(60+SUMIF(OFFSET(N2818,-$C2818+1,0,$C2818),"EN",OFFSET(O2818,-$C2818+1,0,$C2818)))*SummonTypeTable!$Q$2</f>
        <v>10653.333333333332</v>
      </c>
      <c r="G2818" t="str">
        <f ca="1">IF(C2818=1,60*SummonTypeTable!$Q$2-OFFSET(F2818,0,-1),
IF(F2818&lt;&gt;OFFSET(F2818,-1,0),OFFSET(F2818,-1,0)-OFFSET(F2818,0,-1),""))</f>
        <v/>
      </c>
      <c r="H2818" t="str">
        <f ca="1">IF(C2818=1,60*SummonTypeTable!$Q$2/OFFSET(F2818,0,-1),
IF(F2818&lt;&gt;OFFSET(F2818,-1,0),OFFSET(F2818,-1,0)/OFFSET(F2818,0,-1),""))</f>
        <v/>
      </c>
      <c r="I2818">
        <f ca="1">(60+SUMIF(OFFSET(N2818,-$C2818+1,0,$C2818),"EN",OFFSET(O2818,-$C2818+1,0,$C2818))+SUMIF(OFFSET(S2818,-$C2818+1,0,$C2818),"EN",OFFSET(T2818,-$C2818+1,0,$C2818)))*SummonTypeTable!$Q$2</f>
        <v>10653.333333333332</v>
      </c>
      <c r="J2818" t="str">
        <f ca="1">IF(C2818=1,60*SummonTypeTable!$Q$2-OFFSET(I2818,0,-4),
IF(I2818&lt;&gt;OFFSET(I2818,-1,0),OFFSET(I2818,-1,0)-OFFSET(I2818,0,-4),""))</f>
        <v/>
      </c>
      <c r="K2818" t="str">
        <f ca="1">IF(C2818=1,60*SummonTypeTable!$Q$2/OFFSET(I2818,0,-4),
IF(I2818&lt;&gt;OFFSET(I2818,-1,0),OFFSET(I2818,-1,0)/OFFSET(I2818,0,-4),""))</f>
        <v/>
      </c>
      <c r="L2818" t="str">
        <f t="shared" ca="1" si="531"/>
        <v>it</v>
      </c>
      <c r="M2818" t="s">
        <v>139</v>
      </c>
      <c r="N2818" t="s">
        <v>158</v>
      </c>
      <c r="O2818">
        <v>3</v>
      </c>
      <c r="P2818" t="str">
        <f t="shared" si="523"/>
        <v/>
      </c>
      <c r="Q2818" t="str">
        <f t="shared" ca="1" si="529"/>
        <v>cu</v>
      </c>
      <c r="R2818" t="s">
        <v>81</v>
      </c>
      <c r="S2818" t="s">
        <v>147</v>
      </c>
      <c r="T2818">
        <v>6600</v>
      </c>
      <c r="U2818" t="str">
        <f t="shared" ref="U2818:U2881" ca="1" si="534">IF(LEN(L2818)=0,"",L2818)</f>
        <v>it</v>
      </c>
      <c r="V2818" t="str">
        <f t="shared" si="524"/>
        <v>Cash_sEquipGacha</v>
      </c>
      <c r="W2818">
        <f t="shared" si="525"/>
        <v>3</v>
      </c>
      <c r="X2818" t="str">
        <f t="shared" ca="1" si="526"/>
        <v>cu</v>
      </c>
      <c r="Y2818" t="str">
        <f t="shared" si="527"/>
        <v>GO</v>
      </c>
      <c r="Z2818">
        <f t="shared" si="528"/>
        <v>6600</v>
      </c>
    </row>
    <row r="2819" spans="1:26">
      <c r="A2819" t="str">
        <f t="shared" si="532"/>
        <v>rt9</v>
      </c>
      <c r="B2819" t="str">
        <f t="shared" si="533"/>
        <v>루틴9</v>
      </c>
      <c r="C2819">
        <v>262</v>
      </c>
      <c r="D2819">
        <v>175</v>
      </c>
      <c r="E2819">
        <f t="shared" ca="1" si="530"/>
        <v>34036</v>
      </c>
      <c r="F2819">
        <f ca="1">(60+SUMIF(OFFSET(N2819,-$C2819+1,0,$C2819),"EN",OFFSET(O2819,-$C2819+1,0,$C2819)))*SummonTypeTable!$Q$2</f>
        <v>10653.333333333332</v>
      </c>
      <c r="G2819" t="str">
        <f ca="1">IF(C2819=1,60*SummonTypeTable!$Q$2-OFFSET(F2819,0,-1),
IF(F2819&lt;&gt;OFFSET(F2819,-1,0),OFFSET(F2819,-1,0)-OFFSET(F2819,0,-1),""))</f>
        <v/>
      </c>
      <c r="H2819" t="str">
        <f ca="1">IF(C2819=1,60*SummonTypeTable!$Q$2/OFFSET(F2819,0,-1),
IF(F2819&lt;&gt;OFFSET(F2819,-1,0),OFFSET(F2819,-1,0)/OFFSET(F2819,0,-1),""))</f>
        <v/>
      </c>
      <c r="I2819">
        <f ca="1">(60+SUMIF(OFFSET(N2819,-$C2819+1,0,$C2819),"EN",OFFSET(O2819,-$C2819+1,0,$C2819))+SUMIF(OFFSET(S2819,-$C2819+1,0,$C2819),"EN",OFFSET(T2819,-$C2819+1,0,$C2819)))*SummonTypeTable!$Q$2</f>
        <v>10653.333333333332</v>
      </c>
      <c r="J2819" t="str">
        <f ca="1">IF(C2819=1,60*SummonTypeTable!$Q$2-OFFSET(I2819,0,-4),
IF(I2819&lt;&gt;OFFSET(I2819,-1,0),OFFSET(I2819,-1,0)-OFFSET(I2819,0,-4),""))</f>
        <v/>
      </c>
      <c r="K2819" t="str">
        <f ca="1">IF(C2819=1,60*SummonTypeTable!$Q$2/OFFSET(I2819,0,-4),
IF(I2819&lt;&gt;OFFSET(I2819,-1,0),OFFSET(I2819,-1,0)/OFFSET(I2819,0,-4),""))</f>
        <v/>
      </c>
      <c r="L2819" t="str">
        <f t="shared" ca="1" si="531"/>
        <v>cu</v>
      </c>
      <c r="M2819" t="s">
        <v>81</v>
      </c>
      <c r="N2819" t="s">
        <v>147</v>
      </c>
      <c r="O2819">
        <v>13250</v>
      </c>
      <c r="P2819" t="str">
        <f t="shared" si="523"/>
        <v/>
      </c>
      <c r="Q2819" t="str">
        <f t="shared" ca="1" si="529"/>
        <v>cu</v>
      </c>
      <c r="R2819" t="s">
        <v>81</v>
      </c>
      <c r="S2819" t="s">
        <v>147</v>
      </c>
      <c r="T2819">
        <v>6625</v>
      </c>
      <c r="U2819" t="str">
        <f t="shared" ca="1" si="534"/>
        <v>cu</v>
      </c>
      <c r="V2819" t="str">
        <f t="shared" si="524"/>
        <v>GO</v>
      </c>
      <c r="W2819">
        <f t="shared" si="525"/>
        <v>13250</v>
      </c>
      <c r="X2819" t="str">
        <f t="shared" ca="1" si="526"/>
        <v>cu</v>
      </c>
      <c r="Y2819" t="str">
        <f t="shared" si="527"/>
        <v>GO</v>
      </c>
      <c r="Z2819">
        <f t="shared" si="528"/>
        <v>6625</v>
      </c>
    </row>
    <row r="2820" spans="1:26">
      <c r="A2820" t="str">
        <f t="shared" si="532"/>
        <v>rt9</v>
      </c>
      <c r="B2820" t="str">
        <f t="shared" si="533"/>
        <v>루틴9</v>
      </c>
      <c r="C2820">
        <v>263</v>
      </c>
      <c r="D2820">
        <v>225</v>
      </c>
      <c r="E2820">
        <f t="shared" ca="1" si="530"/>
        <v>34261</v>
      </c>
      <c r="F2820">
        <f ca="1">(60+SUMIF(OFFSET(N2820,-$C2820+1,0,$C2820),"EN",OFFSET(O2820,-$C2820+1,0,$C2820)))*SummonTypeTable!$Q$2</f>
        <v>10653.333333333332</v>
      </c>
      <c r="G2820" t="str">
        <f ca="1">IF(C2820=1,60*SummonTypeTable!$Q$2-OFFSET(F2820,0,-1),
IF(F2820&lt;&gt;OFFSET(F2820,-1,0),OFFSET(F2820,-1,0)-OFFSET(F2820,0,-1),""))</f>
        <v/>
      </c>
      <c r="H2820" t="str">
        <f ca="1">IF(C2820=1,60*SummonTypeTable!$Q$2/OFFSET(F2820,0,-1),
IF(F2820&lt;&gt;OFFSET(F2820,-1,0),OFFSET(F2820,-1,0)/OFFSET(F2820,0,-1),""))</f>
        <v/>
      </c>
      <c r="I2820">
        <f ca="1">(60+SUMIF(OFFSET(N2820,-$C2820+1,0,$C2820),"EN",OFFSET(O2820,-$C2820+1,0,$C2820))+SUMIF(OFFSET(S2820,-$C2820+1,0,$C2820),"EN",OFFSET(T2820,-$C2820+1,0,$C2820)))*SummonTypeTable!$Q$2</f>
        <v>10653.333333333332</v>
      </c>
      <c r="J2820" t="str">
        <f ca="1">IF(C2820=1,60*SummonTypeTable!$Q$2-OFFSET(I2820,0,-4),
IF(I2820&lt;&gt;OFFSET(I2820,-1,0),OFFSET(I2820,-1,0)-OFFSET(I2820,0,-4),""))</f>
        <v/>
      </c>
      <c r="K2820" t="str">
        <f ca="1">IF(C2820=1,60*SummonTypeTable!$Q$2/OFFSET(I2820,0,-4),
IF(I2820&lt;&gt;OFFSET(I2820,-1,0),OFFSET(I2820,-1,0)/OFFSET(I2820,0,-4),""))</f>
        <v/>
      </c>
      <c r="L2820" t="str">
        <f t="shared" ca="1" si="531"/>
        <v>cu</v>
      </c>
      <c r="M2820" t="s">
        <v>81</v>
      </c>
      <c r="N2820" t="s">
        <v>147</v>
      </c>
      <c r="O2820">
        <v>13300</v>
      </c>
      <c r="P2820" t="str">
        <f t="shared" si="523"/>
        <v/>
      </c>
      <c r="Q2820" t="str">
        <f t="shared" ca="1" si="529"/>
        <v>cu</v>
      </c>
      <c r="R2820" t="s">
        <v>81</v>
      </c>
      <c r="S2820" t="s">
        <v>147</v>
      </c>
      <c r="T2820">
        <v>6650</v>
      </c>
      <c r="U2820" t="str">
        <f t="shared" ca="1" si="534"/>
        <v>cu</v>
      </c>
      <c r="V2820" t="str">
        <f t="shared" si="524"/>
        <v>GO</v>
      </c>
      <c r="W2820">
        <f t="shared" si="525"/>
        <v>13300</v>
      </c>
      <c r="X2820" t="str">
        <f t="shared" ca="1" si="526"/>
        <v>cu</v>
      </c>
      <c r="Y2820" t="str">
        <f t="shared" si="527"/>
        <v>GO</v>
      </c>
      <c r="Z2820">
        <f t="shared" si="528"/>
        <v>6650</v>
      </c>
    </row>
    <row r="2821" spans="1:26">
      <c r="A2821" t="str">
        <f t="shared" si="532"/>
        <v>rt9</v>
      </c>
      <c r="B2821" t="str">
        <f t="shared" si="533"/>
        <v>루틴9</v>
      </c>
      <c r="C2821">
        <v>264</v>
      </c>
      <c r="D2821">
        <v>671</v>
      </c>
      <c r="E2821">
        <f t="shared" ca="1" si="530"/>
        <v>34932</v>
      </c>
      <c r="F2821">
        <f ca="1">(60+SUMIF(OFFSET(N2821,-$C2821+1,0,$C2821),"EN",OFFSET(O2821,-$C2821+1,0,$C2821)))*SummonTypeTable!$Q$2</f>
        <v>11133.333333333332</v>
      </c>
      <c r="G2821">
        <f ca="1">IF(C2821=1,60*SummonTypeTable!$Q$2-OFFSET(F2821,0,-1),
IF(F2821&lt;&gt;OFFSET(F2821,-1,0),OFFSET(F2821,-1,0)-OFFSET(F2821,0,-1),""))</f>
        <v>-24278.666666666668</v>
      </c>
      <c r="H2821">
        <f ca="1">IF(C2821=1,60*SummonTypeTable!$Q$2/OFFSET(F2821,0,-1),
IF(F2821&lt;&gt;OFFSET(F2821,-1,0),OFFSET(F2821,-1,0)/OFFSET(F2821,0,-1),""))</f>
        <v>0.30497347226993393</v>
      </c>
      <c r="I2821">
        <f ca="1">(60+SUMIF(OFFSET(N2821,-$C2821+1,0,$C2821),"EN",OFFSET(O2821,-$C2821+1,0,$C2821))+SUMIF(OFFSET(S2821,-$C2821+1,0,$C2821),"EN",OFFSET(T2821,-$C2821+1,0,$C2821)))*SummonTypeTable!$Q$2</f>
        <v>11133.333333333332</v>
      </c>
      <c r="J2821">
        <f ca="1">IF(C2821=1,60*SummonTypeTable!$Q$2-OFFSET(I2821,0,-4),
IF(I2821&lt;&gt;OFFSET(I2821,-1,0),OFFSET(I2821,-1,0)-OFFSET(I2821,0,-4),""))</f>
        <v>-24278.666666666668</v>
      </c>
      <c r="K2821">
        <f ca="1">IF(C2821=1,60*SummonTypeTable!$Q$2/OFFSET(I2821,0,-4),
IF(I2821&lt;&gt;OFFSET(I2821,-1,0),OFFSET(I2821,-1,0)/OFFSET(I2821,0,-4),""))</f>
        <v>0.30497347226993393</v>
      </c>
      <c r="L2821" t="str">
        <f t="shared" ca="1" si="531"/>
        <v>cu</v>
      </c>
      <c r="M2821" t="s">
        <v>81</v>
      </c>
      <c r="N2821" t="s">
        <v>146</v>
      </c>
      <c r="O2821">
        <v>720</v>
      </c>
      <c r="P2821" t="str">
        <f t="shared" si="523"/>
        <v>에너지너무많음</v>
      </c>
      <c r="Q2821" t="str">
        <f t="shared" ca="1" si="529"/>
        <v>cu</v>
      </c>
      <c r="R2821" t="s">
        <v>81</v>
      </c>
      <c r="S2821" t="s">
        <v>147</v>
      </c>
      <c r="T2821">
        <v>6675</v>
      </c>
      <c r="U2821" t="str">
        <f t="shared" ca="1" si="534"/>
        <v>cu</v>
      </c>
      <c r="V2821" t="str">
        <f t="shared" si="524"/>
        <v>EN</v>
      </c>
      <c r="W2821">
        <f t="shared" si="525"/>
        <v>720</v>
      </c>
      <c r="X2821" t="str">
        <f t="shared" ca="1" si="526"/>
        <v>cu</v>
      </c>
      <c r="Y2821" t="str">
        <f t="shared" si="527"/>
        <v>GO</v>
      </c>
      <c r="Z2821">
        <f t="shared" si="528"/>
        <v>6675</v>
      </c>
    </row>
    <row r="2822" spans="1:26">
      <c r="A2822" t="str">
        <f t="shared" si="532"/>
        <v>rt9</v>
      </c>
      <c r="B2822" t="str">
        <f t="shared" si="533"/>
        <v>루틴9</v>
      </c>
      <c r="C2822">
        <v>265</v>
      </c>
      <c r="D2822">
        <v>135</v>
      </c>
      <c r="E2822">
        <f t="shared" ca="1" si="530"/>
        <v>35067</v>
      </c>
      <c r="F2822">
        <f ca="1">(60+SUMIF(OFFSET(N2822,-$C2822+1,0,$C2822),"EN",OFFSET(O2822,-$C2822+1,0,$C2822)))*SummonTypeTable!$Q$2</f>
        <v>11133.333333333332</v>
      </c>
      <c r="G2822" t="str">
        <f ca="1">IF(C2822=1,60*SummonTypeTable!$Q$2-OFFSET(F2822,0,-1),
IF(F2822&lt;&gt;OFFSET(F2822,-1,0),OFFSET(F2822,-1,0)-OFFSET(F2822,0,-1),""))</f>
        <v/>
      </c>
      <c r="H2822" t="str">
        <f ca="1">IF(C2822=1,60*SummonTypeTable!$Q$2/OFFSET(F2822,0,-1),
IF(F2822&lt;&gt;OFFSET(F2822,-1,0),OFFSET(F2822,-1,0)/OFFSET(F2822,0,-1),""))</f>
        <v/>
      </c>
      <c r="I2822">
        <f ca="1">(60+SUMIF(OFFSET(N2822,-$C2822+1,0,$C2822),"EN",OFFSET(O2822,-$C2822+1,0,$C2822))+SUMIF(OFFSET(S2822,-$C2822+1,0,$C2822),"EN",OFFSET(T2822,-$C2822+1,0,$C2822)))*SummonTypeTable!$Q$2</f>
        <v>11133.333333333332</v>
      </c>
      <c r="J2822" t="str">
        <f ca="1">IF(C2822=1,60*SummonTypeTable!$Q$2-OFFSET(I2822,0,-4),
IF(I2822&lt;&gt;OFFSET(I2822,-1,0),OFFSET(I2822,-1,0)-OFFSET(I2822,0,-4),""))</f>
        <v/>
      </c>
      <c r="K2822" t="str">
        <f ca="1">IF(C2822=1,60*SummonTypeTable!$Q$2/OFFSET(I2822,0,-4),
IF(I2822&lt;&gt;OFFSET(I2822,-1,0),OFFSET(I2822,-1,0)/OFFSET(I2822,0,-4),""))</f>
        <v/>
      </c>
      <c r="L2822" t="str">
        <f t="shared" ca="1" si="531"/>
        <v>it</v>
      </c>
      <c r="M2822" t="s">
        <v>139</v>
      </c>
      <c r="N2822" t="s">
        <v>158</v>
      </c>
      <c r="O2822">
        <v>3</v>
      </c>
      <c r="P2822" t="str">
        <f t="shared" si="523"/>
        <v/>
      </c>
      <c r="Q2822" t="str">
        <f t="shared" ca="1" si="529"/>
        <v>cu</v>
      </c>
      <c r="R2822" t="s">
        <v>81</v>
      </c>
      <c r="S2822" t="s">
        <v>147</v>
      </c>
      <c r="T2822">
        <v>6700</v>
      </c>
      <c r="U2822" t="str">
        <f t="shared" ca="1" si="534"/>
        <v>it</v>
      </c>
      <c r="V2822" t="str">
        <f t="shared" si="524"/>
        <v>Cash_sEquipGacha</v>
      </c>
      <c r="W2822">
        <f t="shared" si="525"/>
        <v>3</v>
      </c>
      <c r="X2822" t="str">
        <f t="shared" ca="1" si="526"/>
        <v>cu</v>
      </c>
      <c r="Y2822" t="str">
        <f t="shared" si="527"/>
        <v>GO</v>
      </c>
      <c r="Z2822">
        <f t="shared" si="528"/>
        <v>6700</v>
      </c>
    </row>
    <row r="2823" spans="1:26">
      <c r="A2823" t="str">
        <f t="shared" si="532"/>
        <v>rt9</v>
      </c>
      <c r="B2823" t="str">
        <f t="shared" si="533"/>
        <v>루틴9</v>
      </c>
      <c r="C2823">
        <v>266</v>
      </c>
      <c r="D2823">
        <v>168</v>
      </c>
      <c r="E2823">
        <f t="shared" ca="1" si="530"/>
        <v>35235</v>
      </c>
      <c r="F2823">
        <f ca="1">(60+SUMIF(OFFSET(N2823,-$C2823+1,0,$C2823),"EN",OFFSET(O2823,-$C2823+1,0,$C2823)))*SummonTypeTable!$Q$2</f>
        <v>11133.333333333332</v>
      </c>
      <c r="G2823" t="str">
        <f ca="1">IF(C2823=1,60*SummonTypeTable!$Q$2-OFFSET(F2823,0,-1),
IF(F2823&lt;&gt;OFFSET(F2823,-1,0),OFFSET(F2823,-1,0)-OFFSET(F2823,0,-1),""))</f>
        <v/>
      </c>
      <c r="H2823" t="str">
        <f ca="1">IF(C2823=1,60*SummonTypeTable!$Q$2/OFFSET(F2823,0,-1),
IF(F2823&lt;&gt;OFFSET(F2823,-1,0),OFFSET(F2823,-1,0)/OFFSET(F2823,0,-1),""))</f>
        <v/>
      </c>
      <c r="I2823">
        <f ca="1">(60+SUMIF(OFFSET(N2823,-$C2823+1,0,$C2823),"EN",OFFSET(O2823,-$C2823+1,0,$C2823))+SUMIF(OFFSET(S2823,-$C2823+1,0,$C2823),"EN",OFFSET(T2823,-$C2823+1,0,$C2823)))*SummonTypeTable!$Q$2</f>
        <v>11133.333333333332</v>
      </c>
      <c r="J2823" t="str">
        <f ca="1">IF(C2823=1,60*SummonTypeTable!$Q$2-OFFSET(I2823,0,-4),
IF(I2823&lt;&gt;OFFSET(I2823,-1,0),OFFSET(I2823,-1,0)-OFFSET(I2823,0,-4),""))</f>
        <v/>
      </c>
      <c r="K2823" t="str">
        <f ca="1">IF(C2823=1,60*SummonTypeTable!$Q$2/OFFSET(I2823,0,-4),
IF(I2823&lt;&gt;OFFSET(I2823,-1,0),OFFSET(I2823,-1,0)/OFFSET(I2823,0,-4),""))</f>
        <v/>
      </c>
      <c r="L2823" t="str">
        <f t="shared" ca="1" si="531"/>
        <v>cu</v>
      </c>
      <c r="M2823" t="s">
        <v>81</v>
      </c>
      <c r="N2823" t="s">
        <v>147</v>
      </c>
      <c r="O2823">
        <v>13450</v>
      </c>
      <c r="P2823" t="str">
        <f t="shared" si="523"/>
        <v/>
      </c>
      <c r="Q2823" t="str">
        <f t="shared" ca="1" si="529"/>
        <v>cu</v>
      </c>
      <c r="R2823" t="s">
        <v>81</v>
      </c>
      <c r="S2823" t="s">
        <v>147</v>
      </c>
      <c r="T2823">
        <v>6725</v>
      </c>
      <c r="U2823" t="str">
        <f t="shared" ca="1" si="534"/>
        <v>cu</v>
      </c>
      <c r="V2823" t="str">
        <f t="shared" si="524"/>
        <v>GO</v>
      </c>
      <c r="W2823">
        <f t="shared" si="525"/>
        <v>13450</v>
      </c>
      <c r="X2823" t="str">
        <f t="shared" ca="1" si="526"/>
        <v>cu</v>
      </c>
      <c r="Y2823" t="str">
        <f t="shared" si="527"/>
        <v>GO</v>
      </c>
      <c r="Z2823">
        <f t="shared" si="528"/>
        <v>6725</v>
      </c>
    </row>
    <row r="2824" spans="1:26">
      <c r="A2824" t="str">
        <f t="shared" si="532"/>
        <v>rt9</v>
      </c>
      <c r="B2824" t="str">
        <f t="shared" si="533"/>
        <v>루틴9</v>
      </c>
      <c r="C2824">
        <v>267</v>
      </c>
      <c r="D2824">
        <v>217</v>
      </c>
      <c r="E2824">
        <f t="shared" ca="1" si="530"/>
        <v>35452</v>
      </c>
      <c r="F2824">
        <f ca="1">(60+SUMIF(OFFSET(N2824,-$C2824+1,0,$C2824),"EN",OFFSET(O2824,-$C2824+1,0,$C2824)))*SummonTypeTable!$Q$2</f>
        <v>11133.333333333332</v>
      </c>
      <c r="G2824" t="str">
        <f ca="1">IF(C2824=1,60*SummonTypeTable!$Q$2-OFFSET(F2824,0,-1),
IF(F2824&lt;&gt;OFFSET(F2824,-1,0),OFFSET(F2824,-1,0)-OFFSET(F2824,0,-1),""))</f>
        <v/>
      </c>
      <c r="H2824" t="str">
        <f ca="1">IF(C2824=1,60*SummonTypeTable!$Q$2/OFFSET(F2824,0,-1),
IF(F2824&lt;&gt;OFFSET(F2824,-1,0),OFFSET(F2824,-1,0)/OFFSET(F2824,0,-1),""))</f>
        <v/>
      </c>
      <c r="I2824">
        <f ca="1">(60+SUMIF(OFFSET(N2824,-$C2824+1,0,$C2824),"EN",OFFSET(O2824,-$C2824+1,0,$C2824))+SUMIF(OFFSET(S2824,-$C2824+1,0,$C2824),"EN",OFFSET(T2824,-$C2824+1,0,$C2824)))*SummonTypeTable!$Q$2</f>
        <v>11133.333333333332</v>
      </c>
      <c r="J2824" t="str">
        <f ca="1">IF(C2824=1,60*SummonTypeTable!$Q$2-OFFSET(I2824,0,-4),
IF(I2824&lt;&gt;OFFSET(I2824,-1,0),OFFSET(I2824,-1,0)-OFFSET(I2824,0,-4),""))</f>
        <v/>
      </c>
      <c r="K2824" t="str">
        <f ca="1">IF(C2824=1,60*SummonTypeTable!$Q$2/OFFSET(I2824,0,-4),
IF(I2824&lt;&gt;OFFSET(I2824,-1,0),OFFSET(I2824,-1,0)/OFFSET(I2824,0,-4),""))</f>
        <v/>
      </c>
      <c r="L2824" t="str">
        <f t="shared" ca="1" si="531"/>
        <v>it</v>
      </c>
      <c r="M2824" t="s">
        <v>139</v>
      </c>
      <c r="N2824" t="s">
        <v>138</v>
      </c>
      <c r="O2824">
        <v>30</v>
      </c>
      <c r="P2824" t="str">
        <f t="shared" si="523"/>
        <v/>
      </c>
      <c r="Q2824" t="str">
        <f t="shared" ca="1" si="529"/>
        <v>cu</v>
      </c>
      <c r="R2824" t="s">
        <v>81</v>
      </c>
      <c r="S2824" t="s">
        <v>147</v>
      </c>
      <c r="T2824">
        <v>6750</v>
      </c>
      <c r="U2824" t="str">
        <f t="shared" ca="1" si="534"/>
        <v>it</v>
      </c>
      <c r="V2824" t="str">
        <f t="shared" si="524"/>
        <v>Cash_sSpellGacha</v>
      </c>
      <c r="W2824">
        <f t="shared" si="525"/>
        <v>30</v>
      </c>
      <c r="X2824" t="str">
        <f t="shared" ca="1" si="526"/>
        <v>cu</v>
      </c>
      <c r="Y2824" t="str">
        <f t="shared" si="527"/>
        <v>GO</v>
      </c>
      <c r="Z2824">
        <f t="shared" si="528"/>
        <v>6750</v>
      </c>
    </row>
    <row r="2825" spans="1:26">
      <c r="A2825" t="str">
        <f t="shared" si="532"/>
        <v>rt9</v>
      </c>
      <c r="B2825" t="str">
        <f t="shared" si="533"/>
        <v>루틴9</v>
      </c>
      <c r="C2825">
        <v>268</v>
      </c>
      <c r="D2825">
        <v>796</v>
      </c>
      <c r="E2825">
        <f t="shared" ca="1" si="530"/>
        <v>36248</v>
      </c>
      <c r="F2825">
        <f ca="1">(60+SUMIF(OFFSET(N2825,-$C2825+1,0,$C2825),"EN",OFFSET(O2825,-$C2825+1,0,$C2825)))*SummonTypeTable!$Q$2</f>
        <v>11133.333333333332</v>
      </c>
      <c r="G2825" t="str">
        <f ca="1">IF(C2825=1,60*SummonTypeTable!$Q$2-OFFSET(F2825,0,-1),
IF(F2825&lt;&gt;OFFSET(F2825,-1,0),OFFSET(F2825,-1,0)-OFFSET(F2825,0,-1),""))</f>
        <v/>
      </c>
      <c r="H2825" t="str">
        <f ca="1">IF(C2825=1,60*SummonTypeTable!$Q$2/OFFSET(F2825,0,-1),
IF(F2825&lt;&gt;OFFSET(F2825,-1,0),OFFSET(F2825,-1,0)/OFFSET(F2825,0,-1),""))</f>
        <v/>
      </c>
      <c r="I2825">
        <f ca="1">(60+SUMIF(OFFSET(N2825,-$C2825+1,0,$C2825),"EN",OFFSET(O2825,-$C2825+1,0,$C2825))+SUMIF(OFFSET(S2825,-$C2825+1,0,$C2825),"EN",OFFSET(T2825,-$C2825+1,0,$C2825)))*SummonTypeTable!$Q$2</f>
        <v>11133.333333333332</v>
      </c>
      <c r="J2825" t="str">
        <f ca="1">IF(C2825=1,60*SummonTypeTable!$Q$2-OFFSET(I2825,0,-4),
IF(I2825&lt;&gt;OFFSET(I2825,-1,0),OFFSET(I2825,-1,0)-OFFSET(I2825,0,-4),""))</f>
        <v/>
      </c>
      <c r="K2825" t="str">
        <f ca="1">IF(C2825=1,60*SummonTypeTable!$Q$2/OFFSET(I2825,0,-4),
IF(I2825&lt;&gt;OFFSET(I2825,-1,0),OFFSET(I2825,-1,0)/OFFSET(I2825,0,-4),""))</f>
        <v/>
      </c>
      <c r="L2825" t="str">
        <f t="shared" ca="1" si="531"/>
        <v>cu</v>
      </c>
      <c r="M2825" t="s">
        <v>81</v>
      </c>
      <c r="N2825" t="s">
        <v>153</v>
      </c>
      <c r="O2825">
        <v>45</v>
      </c>
      <c r="P2825" t="str">
        <f t="shared" si="523"/>
        <v/>
      </c>
      <c r="Q2825" t="str">
        <f t="shared" ca="1" si="529"/>
        <v>cu</v>
      </c>
      <c r="R2825" t="s">
        <v>81</v>
      </c>
      <c r="S2825" t="s">
        <v>153</v>
      </c>
      <c r="T2825">
        <v>15</v>
      </c>
      <c r="U2825" t="str">
        <f t="shared" ca="1" si="534"/>
        <v>cu</v>
      </c>
      <c r="V2825" t="str">
        <f t="shared" si="524"/>
        <v>DI</v>
      </c>
      <c r="W2825">
        <f t="shared" si="525"/>
        <v>45</v>
      </c>
      <c r="X2825" t="str">
        <f t="shared" ca="1" si="526"/>
        <v>cu</v>
      </c>
      <c r="Y2825" t="str">
        <f t="shared" si="527"/>
        <v>DI</v>
      </c>
      <c r="Z2825">
        <f t="shared" si="528"/>
        <v>15</v>
      </c>
    </row>
    <row r="2826" spans="1:26">
      <c r="A2826" t="str">
        <f t="shared" si="532"/>
        <v>rt9</v>
      </c>
      <c r="B2826" t="str">
        <f t="shared" si="533"/>
        <v>루틴9</v>
      </c>
      <c r="C2826">
        <v>269</v>
      </c>
      <c r="D2826">
        <v>183</v>
      </c>
      <c r="E2826">
        <f t="shared" ca="1" si="530"/>
        <v>36431</v>
      </c>
      <c r="F2826">
        <f ca="1">(60+SUMIF(OFFSET(N2826,-$C2826+1,0,$C2826),"EN",OFFSET(O2826,-$C2826+1,0,$C2826)))*SummonTypeTable!$Q$2</f>
        <v>11133.333333333332</v>
      </c>
      <c r="G2826" t="str">
        <f ca="1">IF(C2826=1,60*SummonTypeTable!$Q$2-OFFSET(F2826,0,-1),
IF(F2826&lt;&gt;OFFSET(F2826,-1,0),OFFSET(F2826,-1,0)-OFFSET(F2826,0,-1),""))</f>
        <v/>
      </c>
      <c r="H2826" t="str">
        <f ca="1">IF(C2826=1,60*SummonTypeTable!$Q$2/OFFSET(F2826,0,-1),
IF(F2826&lt;&gt;OFFSET(F2826,-1,0),OFFSET(F2826,-1,0)/OFFSET(F2826,0,-1),""))</f>
        <v/>
      </c>
      <c r="I2826">
        <f ca="1">(60+SUMIF(OFFSET(N2826,-$C2826+1,0,$C2826),"EN",OFFSET(O2826,-$C2826+1,0,$C2826))+SUMIF(OFFSET(S2826,-$C2826+1,0,$C2826),"EN",OFFSET(T2826,-$C2826+1,0,$C2826)))*SummonTypeTable!$Q$2</f>
        <v>11133.333333333332</v>
      </c>
      <c r="J2826" t="str">
        <f ca="1">IF(C2826=1,60*SummonTypeTable!$Q$2-OFFSET(I2826,0,-4),
IF(I2826&lt;&gt;OFFSET(I2826,-1,0),OFFSET(I2826,-1,0)-OFFSET(I2826,0,-4),""))</f>
        <v/>
      </c>
      <c r="K2826" t="str">
        <f ca="1">IF(C2826=1,60*SummonTypeTable!$Q$2/OFFSET(I2826,0,-4),
IF(I2826&lt;&gt;OFFSET(I2826,-1,0),OFFSET(I2826,-1,0)/OFFSET(I2826,0,-4),""))</f>
        <v/>
      </c>
      <c r="L2826" t="str">
        <f t="shared" ca="1" si="531"/>
        <v>cu</v>
      </c>
      <c r="M2826" t="s">
        <v>81</v>
      </c>
      <c r="N2826" t="s">
        <v>147</v>
      </c>
      <c r="O2826">
        <v>13600</v>
      </c>
      <c r="P2826" t="str">
        <f t="shared" si="523"/>
        <v/>
      </c>
      <c r="Q2826" t="str">
        <f t="shared" ca="1" si="529"/>
        <v>cu</v>
      </c>
      <c r="R2826" t="s">
        <v>81</v>
      </c>
      <c r="S2826" t="s">
        <v>147</v>
      </c>
      <c r="T2826">
        <v>6800</v>
      </c>
      <c r="U2826" t="str">
        <f t="shared" ca="1" si="534"/>
        <v>cu</v>
      </c>
      <c r="V2826" t="str">
        <f t="shared" si="524"/>
        <v>GO</v>
      </c>
      <c r="W2826">
        <f t="shared" si="525"/>
        <v>13600</v>
      </c>
      <c r="X2826" t="str">
        <f t="shared" ca="1" si="526"/>
        <v>cu</v>
      </c>
      <c r="Y2826" t="str">
        <f t="shared" si="527"/>
        <v>GO</v>
      </c>
      <c r="Z2826">
        <f t="shared" si="528"/>
        <v>6800</v>
      </c>
    </row>
    <row r="2827" spans="1:26">
      <c r="A2827" t="str">
        <f t="shared" si="532"/>
        <v>rt9</v>
      </c>
      <c r="B2827" t="str">
        <f t="shared" si="533"/>
        <v>루틴9</v>
      </c>
      <c r="C2827">
        <v>270</v>
      </c>
      <c r="D2827">
        <v>238</v>
      </c>
      <c r="E2827">
        <f t="shared" ca="1" si="530"/>
        <v>36669</v>
      </c>
      <c r="F2827">
        <f ca="1">(60+SUMIF(OFFSET(N2827,-$C2827+1,0,$C2827),"EN",OFFSET(O2827,-$C2827+1,0,$C2827)))*SummonTypeTable!$Q$2</f>
        <v>11133.333333333332</v>
      </c>
      <c r="G2827" t="str">
        <f ca="1">IF(C2827=1,60*SummonTypeTable!$Q$2-OFFSET(F2827,0,-1),
IF(F2827&lt;&gt;OFFSET(F2827,-1,0),OFFSET(F2827,-1,0)-OFFSET(F2827,0,-1),""))</f>
        <v/>
      </c>
      <c r="H2827" t="str">
        <f ca="1">IF(C2827=1,60*SummonTypeTable!$Q$2/OFFSET(F2827,0,-1),
IF(F2827&lt;&gt;OFFSET(F2827,-1,0),OFFSET(F2827,-1,0)/OFFSET(F2827,0,-1),""))</f>
        <v/>
      </c>
      <c r="I2827">
        <f ca="1">(60+SUMIF(OFFSET(N2827,-$C2827+1,0,$C2827),"EN",OFFSET(O2827,-$C2827+1,0,$C2827))+SUMIF(OFFSET(S2827,-$C2827+1,0,$C2827),"EN",OFFSET(T2827,-$C2827+1,0,$C2827)))*SummonTypeTable!$Q$2</f>
        <v>11133.333333333332</v>
      </c>
      <c r="J2827" t="str">
        <f ca="1">IF(C2827=1,60*SummonTypeTable!$Q$2-OFFSET(I2827,0,-4),
IF(I2827&lt;&gt;OFFSET(I2827,-1,0),OFFSET(I2827,-1,0)-OFFSET(I2827,0,-4),""))</f>
        <v/>
      </c>
      <c r="K2827" t="str">
        <f ca="1">IF(C2827=1,60*SummonTypeTable!$Q$2/OFFSET(I2827,0,-4),
IF(I2827&lt;&gt;OFFSET(I2827,-1,0),OFFSET(I2827,-1,0)/OFFSET(I2827,0,-4),""))</f>
        <v/>
      </c>
      <c r="L2827" t="str">
        <f t="shared" ca="1" si="531"/>
        <v>it</v>
      </c>
      <c r="M2827" t="s">
        <v>139</v>
      </c>
      <c r="N2827" t="s">
        <v>140</v>
      </c>
      <c r="O2827">
        <v>3</v>
      </c>
      <c r="P2827" t="str">
        <f t="shared" si="523"/>
        <v/>
      </c>
      <c r="Q2827" t="str">
        <f t="shared" ca="1" si="529"/>
        <v>cu</v>
      </c>
      <c r="R2827" t="s">
        <v>81</v>
      </c>
      <c r="S2827" t="s">
        <v>147</v>
      </c>
      <c r="T2827">
        <v>6825</v>
      </c>
      <c r="U2827" t="str">
        <f t="shared" ca="1" si="534"/>
        <v>it</v>
      </c>
      <c r="V2827" t="str">
        <f t="shared" si="524"/>
        <v>Cash_sCharacterGacha</v>
      </c>
      <c r="W2827">
        <f t="shared" si="525"/>
        <v>3</v>
      </c>
      <c r="X2827" t="str">
        <f t="shared" ca="1" si="526"/>
        <v>cu</v>
      </c>
      <c r="Y2827" t="str">
        <f t="shared" si="527"/>
        <v>GO</v>
      </c>
      <c r="Z2827">
        <f t="shared" si="528"/>
        <v>6825</v>
      </c>
    </row>
    <row r="2828" spans="1:26">
      <c r="A2828" t="str">
        <f t="shared" si="532"/>
        <v>rt9</v>
      </c>
      <c r="B2828" t="str">
        <f t="shared" si="533"/>
        <v>루틴9</v>
      </c>
      <c r="C2828">
        <v>271</v>
      </c>
      <c r="D2828">
        <v>927</v>
      </c>
      <c r="E2828">
        <f t="shared" ca="1" si="530"/>
        <v>37596</v>
      </c>
      <c r="F2828">
        <f ca="1">(60+SUMIF(OFFSET(N2828,-$C2828+1,0,$C2828),"EN",OFFSET(O2828,-$C2828+1,0,$C2828)))*SummonTypeTable!$Q$2</f>
        <v>11586.666666666666</v>
      </c>
      <c r="G2828">
        <f ca="1">IF(C2828=1,60*SummonTypeTable!$Q$2-OFFSET(F2828,0,-1),
IF(F2828&lt;&gt;OFFSET(F2828,-1,0),OFFSET(F2828,-1,0)-OFFSET(F2828,0,-1),""))</f>
        <v>-26462.666666666668</v>
      </c>
      <c r="H2828">
        <f ca="1">IF(C2828=1,60*SummonTypeTable!$Q$2/OFFSET(F2828,0,-1),
IF(F2828&lt;&gt;OFFSET(F2828,-1,0),OFFSET(F2828,-1,0)/OFFSET(F2828,0,-1),""))</f>
        <v>0.29613079405610521</v>
      </c>
      <c r="I2828">
        <f ca="1">(60+SUMIF(OFFSET(N2828,-$C2828+1,0,$C2828),"EN",OFFSET(O2828,-$C2828+1,0,$C2828))+SUMIF(OFFSET(S2828,-$C2828+1,0,$C2828),"EN",OFFSET(T2828,-$C2828+1,0,$C2828)))*SummonTypeTable!$Q$2</f>
        <v>11586.666666666666</v>
      </c>
      <c r="J2828">
        <f ca="1">IF(C2828=1,60*SummonTypeTable!$Q$2-OFFSET(I2828,0,-4),
IF(I2828&lt;&gt;OFFSET(I2828,-1,0),OFFSET(I2828,-1,0)-OFFSET(I2828,0,-4),""))</f>
        <v>-26462.666666666668</v>
      </c>
      <c r="K2828">
        <f ca="1">IF(C2828=1,60*SummonTypeTable!$Q$2/OFFSET(I2828,0,-4),
IF(I2828&lt;&gt;OFFSET(I2828,-1,0),OFFSET(I2828,-1,0)/OFFSET(I2828,0,-4),""))</f>
        <v>0.29613079405610521</v>
      </c>
      <c r="L2828" t="str">
        <f t="shared" ca="1" si="531"/>
        <v>cu</v>
      </c>
      <c r="M2828" t="s">
        <v>81</v>
      </c>
      <c r="N2828" t="s">
        <v>146</v>
      </c>
      <c r="O2828">
        <v>680</v>
      </c>
      <c r="P2828" t="str">
        <f t="shared" si="523"/>
        <v>에너지너무많음</v>
      </c>
      <c r="Q2828" t="str">
        <f t="shared" ca="1" si="529"/>
        <v>cu</v>
      </c>
      <c r="R2828" t="s">
        <v>81</v>
      </c>
      <c r="S2828" t="s">
        <v>147</v>
      </c>
      <c r="T2828">
        <v>6850</v>
      </c>
      <c r="U2828" t="str">
        <f t="shared" ca="1" si="534"/>
        <v>cu</v>
      </c>
      <c r="V2828" t="str">
        <f t="shared" si="524"/>
        <v>EN</v>
      </c>
      <c r="W2828">
        <f t="shared" si="525"/>
        <v>680</v>
      </c>
      <c r="X2828" t="str">
        <f t="shared" ca="1" si="526"/>
        <v>cu</v>
      </c>
      <c r="Y2828" t="str">
        <f t="shared" si="527"/>
        <v>GO</v>
      </c>
      <c r="Z2828">
        <f t="shared" si="528"/>
        <v>6850</v>
      </c>
    </row>
    <row r="2829" spans="1:26">
      <c r="A2829" t="str">
        <f t="shared" si="532"/>
        <v>rt9</v>
      </c>
      <c r="B2829" t="str">
        <f t="shared" si="533"/>
        <v>루틴9</v>
      </c>
      <c r="C2829">
        <v>272</v>
      </c>
      <c r="D2829">
        <v>153</v>
      </c>
      <c r="E2829">
        <f t="shared" ca="1" si="530"/>
        <v>37749</v>
      </c>
      <c r="F2829">
        <f ca="1">(60+SUMIF(OFFSET(N2829,-$C2829+1,0,$C2829),"EN",OFFSET(O2829,-$C2829+1,0,$C2829)))*SummonTypeTable!$Q$2</f>
        <v>11586.666666666666</v>
      </c>
      <c r="G2829" t="str">
        <f ca="1">IF(C2829=1,60*SummonTypeTable!$Q$2-OFFSET(F2829,0,-1),
IF(F2829&lt;&gt;OFFSET(F2829,-1,0),OFFSET(F2829,-1,0)-OFFSET(F2829,0,-1),""))</f>
        <v/>
      </c>
      <c r="H2829" t="str">
        <f ca="1">IF(C2829=1,60*SummonTypeTable!$Q$2/OFFSET(F2829,0,-1),
IF(F2829&lt;&gt;OFFSET(F2829,-1,0),OFFSET(F2829,-1,0)/OFFSET(F2829,0,-1),""))</f>
        <v/>
      </c>
      <c r="I2829">
        <f ca="1">(60+SUMIF(OFFSET(N2829,-$C2829+1,0,$C2829),"EN",OFFSET(O2829,-$C2829+1,0,$C2829))+SUMIF(OFFSET(S2829,-$C2829+1,0,$C2829),"EN",OFFSET(T2829,-$C2829+1,0,$C2829)))*SummonTypeTable!$Q$2</f>
        <v>11586.666666666666</v>
      </c>
      <c r="J2829" t="str">
        <f ca="1">IF(C2829=1,60*SummonTypeTable!$Q$2-OFFSET(I2829,0,-4),
IF(I2829&lt;&gt;OFFSET(I2829,-1,0),OFFSET(I2829,-1,0)-OFFSET(I2829,0,-4),""))</f>
        <v/>
      </c>
      <c r="K2829" t="str">
        <f ca="1">IF(C2829=1,60*SummonTypeTable!$Q$2/OFFSET(I2829,0,-4),
IF(I2829&lt;&gt;OFFSET(I2829,-1,0),OFFSET(I2829,-1,0)/OFFSET(I2829,0,-4),""))</f>
        <v/>
      </c>
      <c r="L2829" t="str">
        <f t="shared" ca="1" si="531"/>
        <v>cu</v>
      </c>
      <c r="M2829" t="s">
        <v>81</v>
      </c>
      <c r="N2829" t="s">
        <v>147</v>
      </c>
      <c r="O2829">
        <v>13750</v>
      </c>
      <c r="P2829" t="str">
        <f t="shared" si="523"/>
        <v/>
      </c>
      <c r="Q2829" t="str">
        <f t="shared" ca="1" si="529"/>
        <v>cu</v>
      </c>
      <c r="R2829" t="s">
        <v>81</v>
      </c>
      <c r="S2829" t="s">
        <v>147</v>
      </c>
      <c r="T2829">
        <v>6875</v>
      </c>
      <c r="U2829" t="str">
        <f t="shared" ca="1" si="534"/>
        <v>cu</v>
      </c>
      <c r="V2829" t="str">
        <f t="shared" si="524"/>
        <v>GO</v>
      </c>
      <c r="W2829">
        <f t="shared" si="525"/>
        <v>13750</v>
      </c>
      <c r="X2829" t="str">
        <f t="shared" ca="1" si="526"/>
        <v>cu</v>
      </c>
      <c r="Y2829" t="str">
        <f t="shared" si="527"/>
        <v>GO</v>
      </c>
      <c r="Z2829">
        <f t="shared" si="528"/>
        <v>6875</v>
      </c>
    </row>
    <row r="2830" spans="1:26">
      <c r="A2830" t="str">
        <f t="shared" si="532"/>
        <v>rt9</v>
      </c>
      <c r="B2830" t="str">
        <f t="shared" si="533"/>
        <v>루틴9</v>
      </c>
      <c r="C2830">
        <v>273</v>
      </c>
      <c r="D2830">
        <v>195</v>
      </c>
      <c r="E2830">
        <f t="shared" ca="1" si="530"/>
        <v>37944</v>
      </c>
      <c r="F2830">
        <f ca="1">(60+SUMIF(OFFSET(N2830,-$C2830+1,0,$C2830),"EN",OFFSET(O2830,-$C2830+1,0,$C2830)))*SummonTypeTable!$Q$2</f>
        <v>11586.666666666666</v>
      </c>
      <c r="G2830" t="str">
        <f ca="1">IF(C2830=1,60*SummonTypeTable!$Q$2-OFFSET(F2830,0,-1),
IF(F2830&lt;&gt;OFFSET(F2830,-1,0),OFFSET(F2830,-1,0)-OFFSET(F2830,0,-1),""))</f>
        <v/>
      </c>
      <c r="H2830" t="str">
        <f ca="1">IF(C2830=1,60*SummonTypeTable!$Q$2/OFFSET(F2830,0,-1),
IF(F2830&lt;&gt;OFFSET(F2830,-1,0),OFFSET(F2830,-1,0)/OFFSET(F2830,0,-1),""))</f>
        <v/>
      </c>
      <c r="I2830">
        <f ca="1">(60+SUMIF(OFFSET(N2830,-$C2830+1,0,$C2830),"EN",OFFSET(O2830,-$C2830+1,0,$C2830))+SUMIF(OFFSET(S2830,-$C2830+1,0,$C2830),"EN",OFFSET(T2830,-$C2830+1,0,$C2830)))*SummonTypeTable!$Q$2</f>
        <v>11586.666666666666</v>
      </c>
      <c r="J2830" t="str">
        <f ca="1">IF(C2830=1,60*SummonTypeTable!$Q$2-OFFSET(I2830,0,-4),
IF(I2830&lt;&gt;OFFSET(I2830,-1,0),OFFSET(I2830,-1,0)-OFFSET(I2830,0,-4),""))</f>
        <v/>
      </c>
      <c r="K2830" t="str">
        <f ca="1">IF(C2830=1,60*SummonTypeTable!$Q$2/OFFSET(I2830,0,-4),
IF(I2830&lt;&gt;OFFSET(I2830,-1,0),OFFSET(I2830,-1,0)/OFFSET(I2830,0,-4),""))</f>
        <v/>
      </c>
      <c r="L2830" t="str">
        <f t="shared" ca="1" si="531"/>
        <v>it</v>
      </c>
      <c r="M2830" t="s">
        <v>139</v>
      </c>
      <c r="N2830" t="s">
        <v>158</v>
      </c>
      <c r="O2830">
        <v>5</v>
      </c>
      <c r="P2830" t="str">
        <f t="shared" si="523"/>
        <v/>
      </c>
      <c r="Q2830" t="str">
        <f t="shared" ca="1" si="529"/>
        <v>cu</v>
      </c>
      <c r="R2830" t="s">
        <v>81</v>
      </c>
      <c r="S2830" t="s">
        <v>147</v>
      </c>
      <c r="T2830">
        <v>6900</v>
      </c>
      <c r="U2830" t="str">
        <f t="shared" ca="1" si="534"/>
        <v>it</v>
      </c>
      <c r="V2830" t="str">
        <f t="shared" si="524"/>
        <v>Cash_sEquipGacha</v>
      </c>
      <c r="W2830">
        <f t="shared" si="525"/>
        <v>5</v>
      </c>
      <c r="X2830" t="str">
        <f t="shared" ca="1" si="526"/>
        <v>cu</v>
      </c>
      <c r="Y2830" t="str">
        <f t="shared" si="527"/>
        <v>GO</v>
      </c>
      <c r="Z2830">
        <f t="shared" si="528"/>
        <v>6900</v>
      </c>
    </row>
    <row r="2831" spans="1:26">
      <c r="A2831" t="str">
        <f t="shared" si="532"/>
        <v>rt9</v>
      </c>
      <c r="B2831" t="str">
        <f t="shared" si="533"/>
        <v>루틴9</v>
      </c>
      <c r="C2831">
        <v>274</v>
      </c>
      <c r="D2831">
        <v>1032</v>
      </c>
      <c r="E2831">
        <f t="shared" ca="1" si="530"/>
        <v>38976</v>
      </c>
      <c r="F2831">
        <f ca="1">(60+SUMIF(OFFSET(N2831,-$C2831+1,0,$C2831),"EN",OFFSET(O2831,-$C2831+1,0,$C2831)))*SummonTypeTable!$Q$2</f>
        <v>12066.666666666666</v>
      </c>
      <c r="G2831">
        <f ca="1">IF(C2831=1,60*SummonTypeTable!$Q$2-OFFSET(F2831,0,-1),
IF(F2831&lt;&gt;OFFSET(F2831,-1,0),OFFSET(F2831,-1,0)-OFFSET(F2831,0,-1),""))</f>
        <v>-27389.333333333336</v>
      </c>
      <c r="H2831">
        <f ca="1">IF(C2831=1,60*SummonTypeTable!$Q$2/OFFSET(F2831,0,-1),
IF(F2831&lt;&gt;OFFSET(F2831,-1,0),OFFSET(F2831,-1,0)/OFFSET(F2831,0,-1),""))</f>
        <v>0.29727695675971538</v>
      </c>
      <c r="I2831">
        <f ca="1">(60+SUMIF(OFFSET(N2831,-$C2831+1,0,$C2831),"EN",OFFSET(O2831,-$C2831+1,0,$C2831))+SUMIF(OFFSET(S2831,-$C2831+1,0,$C2831),"EN",OFFSET(T2831,-$C2831+1,0,$C2831)))*SummonTypeTable!$Q$2</f>
        <v>12066.666666666666</v>
      </c>
      <c r="J2831">
        <f ca="1">IF(C2831=1,60*SummonTypeTable!$Q$2-OFFSET(I2831,0,-4),
IF(I2831&lt;&gt;OFFSET(I2831,-1,0),OFFSET(I2831,-1,0)-OFFSET(I2831,0,-4),""))</f>
        <v>-27389.333333333336</v>
      </c>
      <c r="K2831">
        <f ca="1">IF(C2831=1,60*SummonTypeTable!$Q$2/OFFSET(I2831,0,-4),
IF(I2831&lt;&gt;OFFSET(I2831,-1,0),OFFSET(I2831,-1,0)/OFFSET(I2831,0,-4),""))</f>
        <v>0.29727695675971538</v>
      </c>
      <c r="L2831" t="str">
        <f t="shared" ca="1" si="531"/>
        <v>cu</v>
      </c>
      <c r="M2831" t="s">
        <v>81</v>
      </c>
      <c r="N2831" t="s">
        <v>146</v>
      </c>
      <c r="O2831">
        <v>720</v>
      </c>
      <c r="P2831" t="str">
        <f t="shared" si="523"/>
        <v>에너지너무많음</v>
      </c>
      <c r="Q2831" t="str">
        <f t="shared" ca="1" si="529"/>
        <v>cu</v>
      </c>
      <c r="R2831" t="s">
        <v>81</v>
      </c>
      <c r="S2831" t="s">
        <v>147</v>
      </c>
      <c r="T2831">
        <v>6925</v>
      </c>
      <c r="U2831" t="str">
        <f t="shared" ca="1" si="534"/>
        <v>cu</v>
      </c>
      <c r="V2831" t="str">
        <f t="shared" si="524"/>
        <v>EN</v>
      </c>
      <c r="W2831">
        <f t="shared" si="525"/>
        <v>720</v>
      </c>
      <c r="X2831" t="str">
        <f t="shared" ca="1" si="526"/>
        <v>cu</v>
      </c>
      <c r="Y2831" t="str">
        <f t="shared" si="527"/>
        <v>GO</v>
      </c>
      <c r="Z2831">
        <f t="shared" si="528"/>
        <v>6925</v>
      </c>
    </row>
    <row r="2832" spans="1:26">
      <c r="A2832" t="str">
        <f t="shared" si="532"/>
        <v>rt9</v>
      </c>
      <c r="B2832" t="str">
        <f t="shared" si="533"/>
        <v>루틴9</v>
      </c>
      <c r="C2832">
        <v>275</v>
      </c>
      <c r="D2832">
        <v>125</v>
      </c>
      <c r="E2832">
        <f t="shared" ca="1" si="530"/>
        <v>39101</v>
      </c>
      <c r="F2832">
        <f ca="1">(60+SUMIF(OFFSET(N2832,-$C2832+1,0,$C2832),"EN",OFFSET(O2832,-$C2832+1,0,$C2832)))*SummonTypeTable!$Q$2</f>
        <v>12066.666666666666</v>
      </c>
      <c r="G2832" t="str">
        <f ca="1">IF(C2832=1,60*SummonTypeTable!$Q$2-OFFSET(F2832,0,-1),
IF(F2832&lt;&gt;OFFSET(F2832,-1,0),OFFSET(F2832,-1,0)-OFFSET(F2832,0,-1),""))</f>
        <v/>
      </c>
      <c r="H2832" t="str">
        <f ca="1">IF(C2832=1,60*SummonTypeTable!$Q$2/OFFSET(F2832,0,-1),
IF(F2832&lt;&gt;OFFSET(F2832,-1,0),OFFSET(F2832,-1,0)/OFFSET(F2832,0,-1),""))</f>
        <v/>
      </c>
      <c r="I2832">
        <f ca="1">(60+SUMIF(OFFSET(N2832,-$C2832+1,0,$C2832),"EN",OFFSET(O2832,-$C2832+1,0,$C2832))+SUMIF(OFFSET(S2832,-$C2832+1,0,$C2832),"EN",OFFSET(T2832,-$C2832+1,0,$C2832)))*SummonTypeTable!$Q$2</f>
        <v>12066.666666666666</v>
      </c>
      <c r="J2832" t="str">
        <f ca="1">IF(C2832=1,60*SummonTypeTable!$Q$2-OFFSET(I2832,0,-4),
IF(I2832&lt;&gt;OFFSET(I2832,-1,0),OFFSET(I2832,-1,0)-OFFSET(I2832,0,-4),""))</f>
        <v/>
      </c>
      <c r="K2832" t="str">
        <f ca="1">IF(C2832=1,60*SummonTypeTable!$Q$2/OFFSET(I2832,0,-4),
IF(I2832&lt;&gt;OFFSET(I2832,-1,0),OFFSET(I2832,-1,0)/OFFSET(I2832,0,-4),""))</f>
        <v/>
      </c>
      <c r="L2832" t="str">
        <f t="shared" ca="1" si="531"/>
        <v>cu</v>
      </c>
      <c r="M2832" t="s">
        <v>81</v>
      </c>
      <c r="N2832" t="s">
        <v>147</v>
      </c>
      <c r="O2832">
        <v>13900</v>
      </c>
      <c r="P2832" t="str">
        <f t="shared" si="523"/>
        <v/>
      </c>
      <c r="Q2832" t="str">
        <f t="shared" ca="1" si="529"/>
        <v>cu</v>
      </c>
      <c r="R2832" t="s">
        <v>81</v>
      </c>
      <c r="S2832" t="s">
        <v>147</v>
      </c>
      <c r="T2832">
        <v>6950</v>
      </c>
      <c r="U2832" t="str">
        <f t="shared" ca="1" si="534"/>
        <v>cu</v>
      </c>
      <c r="V2832" t="str">
        <f t="shared" si="524"/>
        <v>GO</v>
      </c>
      <c r="W2832">
        <f t="shared" si="525"/>
        <v>13900</v>
      </c>
      <c r="X2832" t="str">
        <f t="shared" ca="1" si="526"/>
        <v>cu</v>
      </c>
      <c r="Y2832" t="str">
        <f t="shared" si="527"/>
        <v>GO</v>
      </c>
      <c r="Z2832">
        <f t="shared" si="528"/>
        <v>6950</v>
      </c>
    </row>
    <row r="2833" spans="1:26">
      <c r="A2833" t="str">
        <f t="shared" si="532"/>
        <v>rt9</v>
      </c>
      <c r="B2833" t="str">
        <f t="shared" si="533"/>
        <v>루틴9</v>
      </c>
      <c r="C2833">
        <v>276</v>
      </c>
      <c r="D2833">
        <v>195</v>
      </c>
      <c r="E2833">
        <f t="shared" ca="1" si="530"/>
        <v>39296</v>
      </c>
      <c r="F2833">
        <f ca="1">(60+SUMIF(OFFSET(N2833,-$C2833+1,0,$C2833),"EN",OFFSET(O2833,-$C2833+1,0,$C2833)))*SummonTypeTable!$Q$2</f>
        <v>12066.666666666666</v>
      </c>
      <c r="G2833" t="str">
        <f ca="1">IF(C2833=1,60*SummonTypeTable!$Q$2-OFFSET(F2833,0,-1),
IF(F2833&lt;&gt;OFFSET(F2833,-1,0),OFFSET(F2833,-1,0)-OFFSET(F2833,0,-1),""))</f>
        <v/>
      </c>
      <c r="H2833" t="str">
        <f ca="1">IF(C2833=1,60*SummonTypeTable!$Q$2/OFFSET(F2833,0,-1),
IF(F2833&lt;&gt;OFFSET(F2833,-1,0),OFFSET(F2833,-1,0)/OFFSET(F2833,0,-1),""))</f>
        <v/>
      </c>
      <c r="I2833">
        <f ca="1">(60+SUMIF(OFFSET(N2833,-$C2833+1,0,$C2833),"EN",OFFSET(O2833,-$C2833+1,0,$C2833))+SUMIF(OFFSET(S2833,-$C2833+1,0,$C2833),"EN",OFFSET(T2833,-$C2833+1,0,$C2833)))*SummonTypeTable!$Q$2</f>
        <v>12066.666666666666</v>
      </c>
      <c r="J2833" t="str">
        <f ca="1">IF(C2833=1,60*SummonTypeTable!$Q$2-OFFSET(I2833,0,-4),
IF(I2833&lt;&gt;OFFSET(I2833,-1,0),OFFSET(I2833,-1,0)-OFFSET(I2833,0,-4),""))</f>
        <v/>
      </c>
      <c r="K2833" t="str">
        <f ca="1">IF(C2833=1,60*SummonTypeTable!$Q$2/OFFSET(I2833,0,-4),
IF(I2833&lt;&gt;OFFSET(I2833,-1,0),OFFSET(I2833,-1,0)/OFFSET(I2833,0,-4),""))</f>
        <v/>
      </c>
      <c r="L2833" t="str">
        <f t="shared" ca="1" si="531"/>
        <v>it</v>
      </c>
      <c r="M2833" t="s">
        <v>139</v>
      </c>
      <c r="N2833" t="s">
        <v>158</v>
      </c>
      <c r="O2833">
        <v>5</v>
      </c>
      <c r="P2833" t="str">
        <f t="shared" si="523"/>
        <v/>
      </c>
      <c r="Q2833" t="str">
        <f t="shared" ca="1" si="529"/>
        <v>cu</v>
      </c>
      <c r="R2833" t="s">
        <v>81</v>
      </c>
      <c r="S2833" t="s">
        <v>147</v>
      </c>
      <c r="T2833">
        <v>6975</v>
      </c>
      <c r="U2833" t="str">
        <f t="shared" ca="1" si="534"/>
        <v>it</v>
      </c>
      <c r="V2833" t="str">
        <f t="shared" si="524"/>
        <v>Cash_sEquipGacha</v>
      </c>
      <c r="W2833">
        <f t="shared" si="525"/>
        <v>5</v>
      </c>
      <c r="X2833" t="str">
        <f t="shared" ca="1" si="526"/>
        <v>cu</v>
      </c>
      <c r="Y2833" t="str">
        <f t="shared" si="527"/>
        <v>GO</v>
      </c>
      <c r="Z2833">
        <f t="shared" si="528"/>
        <v>6975</v>
      </c>
    </row>
    <row r="2834" spans="1:26">
      <c r="A2834" t="str">
        <f t="shared" si="532"/>
        <v>rt9</v>
      </c>
      <c r="B2834" t="str">
        <f t="shared" si="533"/>
        <v>루틴9</v>
      </c>
      <c r="C2834">
        <v>277</v>
      </c>
      <c r="D2834">
        <v>224</v>
      </c>
      <c r="E2834">
        <f t="shared" ca="1" si="530"/>
        <v>39520</v>
      </c>
      <c r="F2834">
        <f ca="1">(60+SUMIF(OFFSET(N2834,-$C2834+1,0,$C2834),"EN",OFFSET(O2834,-$C2834+1,0,$C2834)))*SummonTypeTable!$Q$2</f>
        <v>12066.666666666666</v>
      </c>
      <c r="G2834" t="str">
        <f ca="1">IF(C2834=1,60*SummonTypeTable!$Q$2-OFFSET(F2834,0,-1),
IF(F2834&lt;&gt;OFFSET(F2834,-1,0),OFFSET(F2834,-1,0)-OFFSET(F2834,0,-1),""))</f>
        <v/>
      </c>
      <c r="H2834" t="str">
        <f ca="1">IF(C2834=1,60*SummonTypeTable!$Q$2/OFFSET(F2834,0,-1),
IF(F2834&lt;&gt;OFFSET(F2834,-1,0),OFFSET(F2834,-1,0)/OFFSET(F2834,0,-1),""))</f>
        <v/>
      </c>
      <c r="I2834">
        <f ca="1">(60+SUMIF(OFFSET(N2834,-$C2834+1,0,$C2834),"EN",OFFSET(O2834,-$C2834+1,0,$C2834))+SUMIF(OFFSET(S2834,-$C2834+1,0,$C2834),"EN",OFFSET(T2834,-$C2834+1,0,$C2834)))*SummonTypeTable!$Q$2</f>
        <v>12066.666666666666</v>
      </c>
      <c r="J2834" t="str">
        <f ca="1">IF(C2834=1,60*SummonTypeTable!$Q$2-OFFSET(I2834,0,-4),
IF(I2834&lt;&gt;OFFSET(I2834,-1,0),OFFSET(I2834,-1,0)-OFFSET(I2834,0,-4),""))</f>
        <v/>
      </c>
      <c r="K2834" t="str">
        <f ca="1">IF(C2834=1,60*SummonTypeTable!$Q$2/OFFSET(I2834,0,-4),
IF(I2834&lt;&gt;OFFSET(I2834,-1,0),OFFSET(I2834,-1,0)/OFFSET(I2834,0,-4),""))</f>
        <v/>
      </c>
      <c r="L2834" t="str">
        <f t="shared" ca="1" si="531"/>
        <v>cu</v>
      </c>
      <c r="M2834" t="s">
        <v>81</v>
      </c>
      <c r="N2834" t="s">
        <v>147</v>
      </c>
      <c r="O2834">
        <v>14000</v>
      </c>
      <c r="P2834" t="str">
        <f t="shared" si="523"/>
        <v/>
      </c>
      <c r="Q2834" t="str">
        <f t="shared" ca="1" si="529"/>
        <v>cu</v>
      </c>
      <c r="R2834" t="s">
        <v>81</v>
      </c>
      <c r="S2834" t="s">
        <v>147</v>
      </c>
      <c r="T2834">
        <v>7000</v>
      </c>
      <c r="U2834" t="str">
        <f t="shared" ca="1" si="534"/>
        <v>cu</v>
      </c>
      <c r="V2834" t="str">
        <f t="shared" si="524"/>
        <v>GO</v>
      </c>
      <c r="W2834">
        <f t="shared" si="525"/>
        <v>14000</v>
      </c>
      <c r="X2834" t="str">
        <f t="shared" ca="1" si="526"/>
        <v>cu</v>
      </c>
      <c r="Y2834" t="str">
        <f t="shared" si="527"/>
        <v>GO</v>
      </c>
      <c r="Z2834">
        <f t="shared" si="528"/>
        <v>7000</v>
      </c>
    </row>
    <row r="2835" spans="1:26">
      <c r="A2835" t="str">
        <f t="shared" si="532"/>
        <v>rt9</v>
      </c>
      <c r="B2835" t="str">
        <f t="shared" si="533"/>
        <v>루틴9</v>
      </c>
      <c r="C2835">
        <v>278</v>
      </c>
      <c r="D2835">
        <v>868</v>
      </c>
      <c r="E2835">
        <f t="shared" ca="1" si="530"/>
        <v>40388</v>
      </c>
      <c r="F2835">
        <f ca="1">(60+SUMIF(OFFSET(N2835,-$C2835+1,0,$C2835),"EN",OFFSET(O2835,-$C2835+1,0,$C2835)))*SummonTypeTable!$Q$2</f>
        <v>12573.333333333332</v>
      </c>
      <c r="G2835">
        <f ca="1">IF(C2835=1,60*SummonTypeTable!$Q$2-OFFSET(F2835,0,-1),
IF(F2835&lt;&gt;OFFSET(F2835,-1,0),OFFSET(F2835,-1,0)-OFFSET(F2835,0,-1),""))</f>
        <v>-28321.333333333336</v>
      </c>
      <c r="H2835">
        <f ca="1">IF(C2835=1,60*SummonTypeTable!$Q$2/OFFSET(F2835,0,-1),
IF(F2835&lt;&gt;OFFSET(F2835,-1,0),OFFSET(F2835,-1,0)/OFFSET(F2835,0,-1),""))</f>
        <v>0.29876861113862202</v>
      </c>
      <c r="I2835">
        <f ca="1">(60+SUMIF(OFFSET(N2835,-$C2835+1,0,$C2835),"EN",OFFSET(O2835,-$C2835+1,0,$C2835))+SUMIF(OFFSET(S2835,-$C2835+1,0,$C2835),"EN",OFFSET(T2835,-$C2835+1,0,$C2835)))*SummonTypeTable!$Q$2</f>
        <v>12573.333333333332</v>
      </c>
      <c r="J2835">
        <f ca="1">IF(C2835=1,60*SummonTypeTable!$Q$2-OFFSET(I2835,0,-4),
IF(I2835&lt;&gt;OFFSET(I2835,-1,0),OFFSET(I2835,-1,0)-OFFSET(I2835,0,-4),""))</f>
        <v>-28321.333333333336</v>
      </c>
      <c r="K2835">
        <f ca="1">IF(C2835=1,60*SummonTypeTable!$Q$2/OFFSET(I2835,0,-4),
IF(I2835&lt;&gt;OFFSET(I2835,-1,0),OFFSET(I2835,-1,0)/OFFSET(I2835,0,-4),""))</f>
        <v>0.29876861113862202</v>
      </c>
      <c r="L2835" t="str">
        <f t="shared" ca="1" si="531"/>
        <v>cu</v>
      </c>
      <c r="M2835" t="s">
        <v>81</v>
      </c>
      <c r="N2835" t="s">
        <v>146</v>
      </c>
      <c r="O2835">
        <v>760</v>
      </c>
      <c r="P2835" t="str">
        <f t="shared" si="523"/>
        <v>에너지너무많음</v>
      </c>
      <c r="Q2835" t="str">
        <f t="shared" ca="1" si="529"/>
        <v>cu</v>
      </c>
      <c r="R2835" t="s">
        <v>81</v>
      </c>
      <c r="S2835" t="s">
        <v>147</v>
      </c>
      <c r="T2835">
        <v>7025</v>
      </c>
      <c r="U2835" t="str">
        <f t="shared" ca="1" si="534"/>
        <v>cu</v>
      </c>
      <c r="V2835" t="str">
        <f t="shared" si="524"/>
        <v>EN</v>
      </c>
      <c r="W2835">
        <f t="shared" si="525"/>
        <v>760</v>
      </c>
      <c r="X2835" t="str">
        <f t="shared" ca="1" si="526"/>
        <v>cu</v>
      </c>
      <c r="Y2835" t="str">
        <f t="shared" si="527"/>
        <v>GO</v>
      </c>
      <c r="Z2835">
        <f t="shared" si="528"/>
        <v>7025</v>
      </c>
    </row>
    <row r="2836" spans="1:26">
      <c r="A2836" t="str">
        <f t="shared" si="532"/>
        <v>rt9</v>
      </c>
      <c r="B2836" t="str">
        <f t="shared" si="533"/>
        <v>루틴9</v>
      </c>
      <c r="C2836">
        <v>279</v>
      </c>
      <c r="D2836">
        <v>195</v>
      </c>
      <c r="E2836">
        <f t="shared" ca="1" si="530"/>
        <v>40583</v>
      </c>
      <c r="F2836">
        <f ca="1">(60+SUMIF(OFFSET(N2836,-$C2836+1,0,$C2836),"EN",OFFSET(O2836,-$C2836+1,0,$C2836)))*SummonTypeTable!$Q$2</f>
        <v>12573.333333333332</v>
      </c>
      <c r="G2836" t="str">
        <f ca="1">IF(C2836=1,60*SummonTypeTable!$Q$2-OFFSET(F2836,0,-1),
IF(F2836&lt;&gt;OFFSET(F2836,-1,0),OFFSET(F2836,-1,0)-OFFSET(F2836,0,-1),""))</f>
        <v/>
      </c>
      <c r="H2836" t="str">
        <f ca="1">IF(C2836=1,60*SummonTypeTable!$Q$2/OFFSET(F2836,0,-1),
IF(F2836&lt;&gt;OFFSET(F2836,-1,0),OFFSET(F2836,-1,0)/OFFSET(F2836,0,-1),""))</f>
        <v/>
      </c>
      <c r="I2836">
        <f ca="1">(60+SUMIF(OFFSET(N2836,-$C2836+1,0,$C2836),"EN",OFFSET(O2836,-$C2836+1,0,$C2836))+SUMIF(OFFSET(S2836,-$C2836+1,0,$C2836),"EN",OFFSET(T2836,-$C2836+1,0,$C2836)))*SummonTypeTable!$Q$2</f>
        <v>12573.333333333332</v>
      </c>
      <c r="J2836" t="str">
        <f ca="1">IF(C2836=1,60*SummonTypeTable!$Q$2-OFFSET(I2836,0,-4),
IF(I2836&lt;&gt;OFFSET(I2836,-1,0),OFFSET(I2836,-1,0)-OFFSET(I2836,0,-4),""))</f>
        <v/>
      </c>
      <c r="K2836" t="str">
        <f ca="1">IF(C2836=1,60*SummonTypeTable!$Q$2/OFFSET(I2836,0,-4),
IF(I2836&lt;&gt;OFFSET(I2836,-1,0),OFFSET(I2836,-1,0)/OFFSET(I2836,0,-4),""))</f>
        <v/>
      </c>
      <c r="L2836" t="str">
        <f t="shared" ca="1" si="531"/>
        <v>it</v>
      </c>
      <c r="M2836" t="s">
        <v>139</v>
      </c>
      <c r="N2836" t="s">
        <v>138</v>
      </c>
      <c r="O2836">
        <v>50</v>
      </c>
      <c r="P2836" t="str">
        <f t="shared" si="523"/>
        <v/>
      </c>
      <c r="Q2836" t="str">
        <f t="shared" ca="1" si="529"/>
        <v>cu</v>
      </c>
      <c r="R2836" t="s">
        <v>81</v>
      </c>
      <c r="S2836" t="s">
        <v>147</v>
      </c>
      <c r="T2836">
        <v>7050</v>
      </c>
      <c r="U2836" t="str">
        <f t="shared" ca="1" si="534"/>
        <v>it</v>
      </c>
      <c r="V2836" t="str">
        <f t="shared" si="524"/>
        <v>Cash_sSpellGacha</v>
      </c>
      <c r="W2836">
        <f t="shared" si="525"/>
        <v>50</v>
      </c>
      <c r="X2836" t="str">
        <f t="shared" ca="1" si="526"/>
        <v>cu</v>
      </c>
      <c r="Y2836" t="str">
        <f t="shared" si="527"/>
        <v>GO</v>
      </c>
      <c r="Z2836">
        <f t="shared" si="528"/>
        <v>7050</v>
      </c>
    </row>
    <row r="2837" spans="1:26">
      <c r="A2837" t="str">
        <f t="shared" si="532"/>
        <v>rt9</v>
      </c>
      <c r="B2837" t="str">
        <f t="shared" si="533"/>
        <v>루틴9</v>
      </c>
      <c r="C2837">
        <v>280</v>
      </c>
      <c r="D2837">
        <v>235</v>
      </c>
      <c r="E2837">
        <f t="shared" ca="1" si="530"/>
        <v>40818</v>
      </c>
      <c r="F2837">
        <f ca="1">(60+SUMIF(OFFSET(N2837,-$C2837+1,0,$C2837),"EN",OFFSET(O2837,-$C2837+1,0,$C2837)))*SummonTypeTable!$Q$2</f>
        <v>12573.333333333332</v>
      </c>
      <c r="G2837" t="str">
        <f ca="1">IF(C2837=1,60*SummonTypeTable!$Q$2-OFFSET(F2837,0,-1),
IF(F2837&lt;&gt;OFFSET(F2837,-1,0),OFFSET(F2837,-1,0)-OFFSET(F2837,0,-1),""))</f>
        <v/>
      </c>
      <c r="H2837" t="str">
        <f ca="1">IF(C2837=1,60*SummonTypeTable!$Q$2/OFFSET(F2837,0,-1),
IF(F2837&lt;&gt;OFFSET(F2837,-1,0),OFFSET(F2837,-1,0)/OFFSET(F2837,0,-1),""))</f>
        <v/>
      </c>
      <c r="I2837">
        <f ca="1">(60+SUMIF(OFFSET(N2837,-$C2837+1,0,$C2837),"EN",OFFSET(O2837,-$C2837+1,0,$C2837))+SUMIF(OFFSET(S2837,-$C2837+1,0,$C2837),"EN",OFFSET(T2837,-$C2837+1,0,$C2837)))*SummonTypeTable!$Q$2</f>
        <v>12573.333333333332</v>
      </c>
      <c r="J2837" t="str">
        <f ca="1">IF(C2837=1,60*SummonTypeTable!$Q$2-OFFSET(I2837,0,-4),
IF(I2837&lt;&gt;OFFSET(I2837,-1,0),OFFSET(I2837,-1,0)-OFFSET(I2837,0,-4),""))</f>
        <v/>
      </c>
      <c r="K2837" t="str">
        <f ca="1">IF(C2837=1,60*SummonTypeTable!$Q$2/OFFSET(I2837,0,-4),
IF(I2837&lt;&gt;OFFSET(I2837,-1,0),OFFSET(I2837,-1,0)/OFFSET(I2837,0,-4),""))</f>
        <v/>
      </c>
      <c r="L2837" t="str">
        <f t="shared" ca="1" si="531"/>
        <v>cu</v>
      </c>
      <c r="M2837" t="s">
        <v>81</v>
      </c>
      <c r="N2837" t="s">
        <v>147</v>
      </c>
      <c r="O2837">
        <v>14150</v>
      </c>
      <c r="P2837" t="str">
        <f t="shared" si="523"/>
        <v/>
      </c>
      <c r="Q2837" t="str">
        <f t="shared" ca="1" si="529"/>
        <v>cu</v>
      </c>
      <c r="R2837" t="s">
        <v>81</v>
      </c>
      <c r="S2837" t="s">
        <v>147</v>
      </c>
      <c r="T2837">
        <v>7075</v>
      </c>
      <c r="U2837" t="str">
        <f t="shared" ca="1" si="534"/>
        <v>cu</v>
      </c>
      <c r="V2837" t="str">
        <f t="shared" si="524"/>
        <v>GO</v>
      </c>
      <c r="W2837">
        <f t="shared" si="525"/>
        <v>14150</v>
      </c>
      <c r="X2837" t="str">
        <f t="shared" ca="1" si="526"/>
        <v>cu</v>
      </c>
      <c r="Y2837" t="str">
        <f t="shared" si="527"/>
        <v>GO</v>
      </c>
      <c r="Z2837">
        <f t="shared" si="528"/>
        <v>7075</v>
      </c>
    </row>
    <row r="2838" spans="1:26">
      <c r="A2838" t="str">
        <f t="shared" si="532"/>
        <v>rt9</v>
      </c>
      <c r="B2838" t="str">
        <f t="shared" si="533"/>
        <v>루틴9</v>
      </c>
      <c r="C2838">
        <v>281</v>
      </c>
      <c r="D2838">
        <v>1014</v>
      </c>
      <c r="E2838">
        <f t="shared" ca="1" si="530"/>
        <v>41832</v>
      </c>
      <c r="F2838">
        <f ca="1">(60+SUMIF(OFFSET(N2838,-$C2838+1,0,$C2838),"EN",OFFSET(O2838,-$C2838+1,0,$C2838)))*SummonTypeTable!$Q$2</f>
        <v>13106.666666666666</v>
      </c>
      <c r="G2838">
        <f ca="1">IF(C2838=1,60*SummonTypeTable!$Q$2-OFFSET(F2838,0,-1),
IF(F2838&lt;&gt;OFFSET(F2838,-1,0),OFFSET(F2838,-1,0)-OFFSET(F2838,0,-1),""))</f>
        <v>-29258.666666666668</v>
      </c>
      <c r="H2838">
        <f ca="1">IF(C2838=1,60*SummonTypeTable!$Q$2/OFFSET(F2838,0,-1),
IF(F2838&lt;&gt;OFFSET(F2838,-1,0),OFFSET(F2838,-1,0)/OFFSET(F2838,0,-1),""))</f>
        <v>0.30056734876011981</v>
      </c>
      <c r="I2838">
        <f ca="1">(60+SUMIF(OFFSET(N2838,-$C2838+1,0,$C2838),"EN",OFFSET(O2838,-$C2838+1,0,$C2838))+SUMIF(OFFSET(S2838,-$C2838+1,0,$C2838),"EN",OFFSET(T2838,-$C2838+1,0,$C2838)))*SummonTypeTable!$Q$2</f>
        <v>13106.666666666666</v>
      </c>
      <c r="J2838">
        <f ca="1">IF(C2838=1,60*SummonTypeTable!$Q$2-OFFSET(I2838,0,-4),
IF(I2838&lt;&gt;OFFSET(I2838,-1,0),OFFSET(I2838,-1,0)-OFFSET(I2838,0,-4),""))</f>
        <v>-29258.666666666668</v>
      </c>
      <c r="K2838">
        <f ca="1">IF(C2838=1,60*SummonTypeTable!$Q$2/OFFSET(I2838,0,-4),
IF(I2838&lt;&gt;OFFSET(I2838,-1,0),OFFSET(I2838,-1,0)/OFFSET(I2838,0,-4),""))</f>
        <v>0.30056734876011981</v>
      </c>
      <c r="L2838" t="str">
        <f t="shared" ca="1" si="531"/>
        <v>cu</v>
      </c>
      <c r="M2838" t="s">
        <v>81</v>
      </c>
      <c r="N2838" t="s">
        <v>146</v>
      </c>
      <c r="O2838">
        <v>800</v>
      </c>
      <c r="P2838" t="str">
        <f t="shared" si="523"/>
        <v>에너지너무많음</v>
      </c>
      <c r="Q2838" t="str">
        <f t="shared" ca="1" si="529"/>
        <v>cu</v>
      </c>
      <c r="R2838" t="s">
        <v>81</v>
      </c>
      <c r="S2838" t="s">
        <v>147</v>
      </c>
      <c r="T2838">
        <v>7100</v>
      </c>
      <c r="U2838" t="str">
        <f t="shared" ca="1" si="534"/>
        <v>cu</v>
      </c>
      <c r="V2838" t="str">
        <f t="shared" si="524"/>
        <v>EN</v>
      </c>
      <c r="W2838">
        <f t="shared" si="525"/>
        <v>800</v>
      </c>
      <c r="X2838" t="str">
        <f t="shared" ca="1" si="526"/>
        <v>cu</v>
      </c>
      <c r="Y2838" t="str">
        <f t="shared" si="527"/>
        <v>GO</v>
      </c>
      <c r="Z2838">
        <f t="shared" si="528"/>
        <v>7100</v>
      </c>
    </row>
    <row r="2839" spans="1:26">
      <c r="A2839" t="str">
        <f t="shared" si="532"/>
        <v>rt9</v>
      </c>
      <c r="B2839" t="str">
        <f t="shared" si="533"/>
        <v>루틴9</v>
      </c>
      <c r="C2839">
        <v>282</v>
      </c>
      <c r="D2839">
        <v>127</v>
      </c>
      <c r="E2839">
        <f t="shared" ca="1" si="530"/>
        <v>41959</v>
      </c>
      <c r="F2839">
        <f ca="1">(60+SUMIF(OFFSET(N2839,-$C2839+1,0,$C2839),"EN",OFFSET(O2839,-$C2839+1,0,$C2839)))*SummonTypeTable!$Q$2</f>
        <v>13106.666666666666</v>
      </c>
      <c r="G2839" t="str">
        <f ca="1">IF(C2839=1,60*SummonTypeTable!$Q$2-OFFSET(F2839,0,-1),
IF(F2839&lt;&gt;OFFSET(F2839,-1,0),OFFSET(F2839,-1,0)-OFFSET(F2839,0,-1),""))</f>
        <v/>
      </c>
      <c r="H2839" t="str">
        <f ca="1">IF(C2839=1,60*SummonTypeTable!$Q$2/OFFSET(F2839,0,-1),
IF(F2839&lt;&gt;OFFSET(F2839,-1,0),OFFSET(F2839,-1,0)/OFFSET(F2839,0,-1),""))</f>
        <v/>
      </c>
      <c r="I2839">
        <f ca="1">(60+SUMIF(OFFSET(N2839,-$C2839+1,0,$C2839),"EN",OFFSET(O2839,-$C2839+1,0,$C2839))+SUMIF(OFFSET(S2839,-$C2839+1,0,$C2839),"EN",OFFSET(T2839,-$C2839+1,0,$C2839)))*SummonTypeTable!$Q$2</f>
        <v>13106.666666666666</v>
      </c>
      <c r="J2839" t="str">
        <f ca="1">IF(C2839=1,60*SummonTypeTable!$Q$2-OFFSET(I2839,0,-4),
IF(I2839&lt;&gt;OFFSET(I2839,-1,0),OFFSET(I2839,-1,0)-OFFSET(I2839,0,-4),""))</f>
        <v/>
      </c>
      <c r="K2839" t="str">
        <f ca="1">IF(C2839=1,60*SummonTypeTable!$Q$2/OFFSET(I2839,0,-4),
IF(I2839&lt;&gt;OFFSET(I2839,-1,0),OFFSET(I2839,-1,0)/OFFSET(I2839,0,-4),""))</f>
        <v/>
      </c>
      <c r="L2839" t="str">
        <f t="shared" ca="1" si="531"/>
        <v>it</v>
      </c>
      <c r="M2839" t="s">
        <v>139</v>
      </c>
      <c r="N2839" t="s">
        <v>140</v>
      </c>
      <c r="O2839">
        <v>20</v>
      </c>
      <c r="P2839" t="str">
        <f t="shared" si="523"/>
        <v/>
      </c>
      <c r="Q2839" t="str">
        <f t="shared" ca="1" si="529"/>
        <v>cu</v>
      </c>
      <c r="R2839" t="s">
        <v>81</v>
      </c>
      <c r="S2839" t="s">
        <v>147</v>
      </c>
      <c r="T2839">
        <v>7125</v>
      </c>
      <c r="U2839" t="str">
        <f t="shared" ca="1" si="534"/>
        <v>it</v>
      </c>
      <c r="V2839" t="str">
        <f t="shared" si="524"/>
        <v>Cash_sCharacterGacha</v>
      </c>
      <c r="W2839">
        <f t="shared" si="525"/>
        <v>20</v>
      </c>
      <c r="X2839" t="str">
        <f t="shared" ca="1" si="526"/>
        <v>cu</v>
      </c>
      <c r="Y2839" t="str">
        <f t="shared" si="527"/>
        <v>GO</v>
      </c>
      <c r="Z2839">
        <f t="shared" si="528"/>
        <v>7125</v>
      </c>
    </row>
    <row r="2840" spans="1:26">
      <c r="A2840" t="str">
        <f t="shared" si="532"/>
        <v>rt9</v>
      </c>
      <c r="B2840" t="str">
        <f t="shared" si="533"/>
        <v>루틴9</v>
      </c>
      <c r="C2840">
        <v>283</v>
      </c>
      <c r="D2840">
        <v>234</v>
      </c>
      <c r="E2840">
        <f t="shared" ca="1" si="530"/>
        <v>42193</v>
      </c>
      <c r="F2840">
        <f ca="1">(60+SUMIF(OFFSET(N2840,-$C2840+1,0,$C2840),"EN",OFFSET(O2840,-$C2840+1,0,$C2840)))*SummonTypeTable!$Q$2</f>
        <v>13106.666666666666</v>
      </c>
      <c r="G2840" t="str">
        <f ca="1">IF(C2840=1,60*SummonTypeTable!$Q$2-OFFSET(F2840,0,-1),
IF(F2840&lt;&gt;OFFSET(F2840,-1,0),OFFSET(F2840,-1,0)-OFFSET(F2840,0,-1),""))</f>
        <v/>
      </c>
      <c r="H2840" t="str">
        <f ca="1">IF(C2840=1,60*SummonTypeTable!$Q$2/OFFSET(F2840,0,-1),
IF(F2840&lt;&gt;OFFSET(F2840,-1,0),OFFSET(F2840,-1,0)/OFFSET(F2840,0,-1),""))</f>
        <v/>
      </c>
      <c r="I2840">
        <f ca="1">(60+SUMIF(OFFSET(N2840,-$C2840+1,0,$C2840),"EN",OFFSET(O2840,-$C2840+1,0,$C2840))+SUMIF(OFFSET(S2840,-$C2840+1,0,$C2840),"EN",OFFSET(T2840,-$C2840+1,0,$C2840)))*SummonTypeTable!$Q$2</f>
        <v>13106.666666666666</v>
      </c>
      <c r="J2840" t="str">
        <f ca="1">IF(C2840=1,60*SummonTypeTable!$Q$2-OFFSET(I2840,0,-4),
IF(I2840&lt;&gt;OFFSET(I2840,-1,0),OFFSET(I2840,-1,0)-OFFSET(I2840,0,-4),""))</f>
        <v/>
      </c>
      <c r="K2840" t="str">
        <f ca="1">IF(C2840=1,60*SummonTypeTable!$Q$2/OFFSET(I2840,0,-4),
IF(I2840&lt;&gt;OFFSET(I2840,-1,0),OFFSET(I2840,-1,0)/OFFSET(I2840,0,-4),""))</f>
        <v/>
      </c>
      <c r="L2840" t="str">
        <f t="shared" ca="1" si="531"/>
        <v>cu</v>
      </c>
      <c r="M2840" t="s">
        <v>81</v>
      </c>
      <c r="N2840" t="s">
        <v>147</v>
      </c>
      <c r="O2840">
        <v>14300</v>
      </c>
      <c r="P2840" t="str">
        <f t="shared" si="523"/>
        <v/>
      </c>
      <c r="Q2840" t="str">
        <f t="shared" ca="1" si="529"/>
        <v>cu</v>
      </c>
      <c r="R2840" t="s">
        <v>81</v>
      </c>
      <c r="S2840" t="s">
        <v>147</v>
      </c>
      <c r="T2840">
        <v>7150</v>
      </c>
      <c r="U2840" t="str">
        <f t="shared" ca="1" si="534"/>
        <v>cu</v>
      </c>
      <c r="V2840" t="str">
        <f t="shared" si="524"/>
        <v>GO</v>
      </c>
      <c r="W2840">
        <f t="shared" si="525"/>
        <v>14300</v>
      </c>
      <c r="X2840" t="str">
        <f t="shared" ca="1" si="526"/>
        <v>cu</v>
      </c>
      <c r="Y2840" t="str">
        <f t="shared" si="527"/>
        <v>GO</v>
      </c>
      <c r="Z2840">
        <f t="shared" si="528"/>
        <v>7150</v>
      </c>
    </row>
    <row r="2841" spans="1:26">
      <c r="A2841" t="str">
        <f t="shared" si="532"/>
        <v>rt9</v>
      </c>
      <c r="B2841" t="str">
        <f t="shared" si="533"/>
        <v>루틴9</v>
      </c>
      <c r="C2841">
        <v>284</v>
      </c>
      <c r="D2841">
        <v>1119</v>
      </c>
      <c r="E2841">
        <f t="shared" ca="1" si="530"/>
        <v>43312</v>
      </c>
      <c r="F2841">
        <f ca="1">(60+SUMIF(OFFSET(N2841,-$C2841+1,0,$C2841),"EN",OFFSET(O2841,-$C2841+1,0,$C2841)))*SummonTypeTable!$Q$2</f>
        <v>13106.666666666666</v>
      </c>
      <c r="G2841" t="str">
        <f ca="1">IF(C2841=1,60*SummonTypeTable!$Q$2-OFFSET(F2841,0,-1),
IF(F2841&lt;&gt;OFFSET(F2841,-1,0),OFFSET(F2841,-1,0)-OFFSET(F2841,0,-1),""))</f>
        <v/>
      </c>
      <c r="H2841" t="str">
        <f ca="1">IF(C2841=1,60*SummonTypeTable!$Q$2/OFFSET(F2841,0,-1),
IF(F2841&lt;&gt;OFFSET(F2841,-1,0),OFFSET(F2841,-1,0)/OFFSET(F2841,0,-1),""))</f>
        <v/>
      </c>
      <c r="I2841">
        <f ca="1">(60+SUMIF(OFFSET(N2841,-$C2841+1,0,$C2841),"EN",OFFSET(O2841,-$C2841+1,0,$C2841))+SUMIF(OFFSET(S2841,-$C2841+1,0,$C2841),"EN",OFFSET(T2841,-$C2841+1,0,$C2841)))*SummonTypeTable!$Q$2</f>
        <v>13106.666666666666</v>
      </c>
      <c r="J2841" t="str">
        <f ca="1">IF(C2841=1,60*SummonTypeTable!$Q$2-OFFSET(I2841,0,-4),
IF(I2841&lt;&gt;OFFSET(I2841,-1,0),OFFSET(I2841,-1,0)-OFFSET(I2841,0,-4),""))</f>
        <v/>
      </c>
      <c r="K2841" t="str">
        <f ca="1">IF(C2841=1,60*SummonTypeTable!$Q$2/OFFSET(I2841,0,-4),
IF(I2841&lt;&gt;OFFSET(I2841,-1,0),OFFSET(I2841,-1,0)/OFFSET(I2841,0,-4),""))</f>
        <v/>
      </c>
      <c r="L2841" t="str">
        <f t="shared" ca="1" si="531"/>
        <v>it</v>
      </c>
      <c r="M2841" t="s">
        <v>139</v>
      </c>
      <c r="N2841" t="s">
        <v>158</v>
      </c>
      <c r="O2841">
        <v>50</v>
      </c>
      <c r="P2841" t="str">
        <f t="shared" si="523"/>
        <v/>
      </c>
      <c r="Q2841" t="str">
        <f t="shared" ca="1" si="529"/>
        <v>cu</v>
      </c>
      <c r="R2841" t="s">
        <v>81</v>
      </c>
      <c r="S2841" t="s">
        <v>153</v>
      </c>
      <c r="T2841">
        <v>16</v>
      </c>
      <c r="U2841" t="str">
        <f t="shared" ca="1" si="534"/>
        <v>it</v>
      </c>
      <c r="V2841" t="str">
        <f t="shared" si="524"/>
        <v>Cash_sEquipGacha</v>
      </c>
      <c r="W2841">
        <f t="shared" si="525"/>
        <v>50</v>
      </c>
      <c r="X2841" t="str">
        <f t="shared" ca="1" si="526"/>
        <v>cu</v>
      </c>
      <c r="Y2841" t="str">
        <f t="shared" si="527"/>
        <v>DI</v>
      </c>
      <c r="Z2841">
        <f t="shared" si="528"/>
        <v>16</v>
      </c>
    </row>
    <row r="2842" spans="1:26">
      <c r="A2842" t="s">
        <v>55</v>
      </c>
      <c r="B2842" t="s">
        <v>39</v>
      </c>
      <c r="C2842">
        <v>1</v>
      </c>
      <c r="D2842">
        <v>12</v>
      </c>
      <c r="E2842">
        <f t="shared" ca="1" si="530"/>
        <v>12</v>
      </c>
      <c r="F2842">
        <f ca="1">(60+SUMIF(OFFSET(N2842,-$C2842+1,0,$C2842),"EN",OFFSET(O2842,-$C2842+1,0,$C2842)))*SummonTypeTable!$Q$2</f>
        <v>66.666666666666657</v>
      </c>
      <c r="G2842">
        <f ca="1">IF(C2842=1,60*SummonTypeTable!$Q$2-OFFSET(F2842,0,-1),
IF(F2842&lt;&gt;OFFSET(F2842,-1,0),OFFSET(F2842,-1,0)-OFFSET(F2842,0,-1),""))</f>
        <v>28</v>
      </c>
      <c r="H2842">
        <f ca="1">IF(C2842=1,60*SummonTypeTable!$Q$2/OFFSET(F2842,0,-1),
IF(F2842&lt;&gt;OFFSET(F2842,-1,0),OFFSET(F2842,-1,0)/OFFSET(F2842,0,-1),""))</f>
        <v>3.3333333333333335</v>
      </c>
      <c r="I2842">
        <f ca="1">(60+SUMIF(OFFSET(N2842,-$C2842+1,0,$C2842),"EN",OFFSET(O2842,-$C2842+1,0,$C2842))+SUMIF(OFFSET(S2842,-$C2842+1,0,$C2842),"EN",OFFSET(T2842,-$C2842+1,0,$C2842)))*SummonTypeTable!$Q$2</f>
        <v>66.666666666666657</v>
      </c>
      <c r="J2842">
        <f ca="1">IF(C2842=1,60*SummonTypeTable!$Q$2-OFFSET(I2842,0,-4),
IF(I2842&lt;&gt;OFFSET(I2842,-1,0),OFFSET(I2842,-1,0)-OFFSET(I2842,0,-4),""))</f>
        <v>28</v>
      </c>
      <c r="K2842">
        <f ca="1">IF(C2842=1,60*SummonTypeTable!$Q$2/OFFSET(I2842,0,-4),
IF(I2842&lt;&gt;OFFSET(I2842,-1,0),OFFSET(I2842,-1,0)/OFFSET(I2842,0,-4),""))</f>
        <v>3.3333333333333335</v>
      </c>
      <c r="L2842" t="str">
        <f t="shared" ca="1" si="531"/>
        <v>cu</v>
      </c>
      <c r="M2842" t="s">
        <v>81</v>
      </c>
      <c r="N2842" t="s">
        <v>146</v>
      </c>
      <c r="O2842">
        <v>40</v>
      </c>
      <c r="P2842" t="str">
        <f t="shared" si="523"/>
        <v>에너지너무많음</v>
      </c>
      <c r="Q2842" t="str">
        <f t="shared" ca="1" si="529"/>
        <v>cu</v>
      </c>
      <c r="R2842" t="s">
        <v>81</v>
      </c>
      <c r="S2842" t="s">
        <v>147</v>
      </c>
      <c r="T2842">
        <v>100</v>
      </c>
      <c r="U2842" t="str">
        <f t="shared" ca="1" si="534"/>
        <v>cu</v>
      </c>
      <c r="V2842" t="str">
        <f t="shared" si="524"/>
        <v>EN</v>
      </c>
      <c r="W2842">
        <f t="shared" si="525"/>
        <v>40</v>
      </c>
      <c r="X2842" t="str">
        <f t="shared" ca="1" si="526"/>
        <v>cu</v>
      </c>
      <c r="Y2842" t="str">
        <f t="shared" si="527"/>
        <v>GO</v>
      </c>
      <c r="Z2842">
        <f t="shared" si="528"/>
        <v>100</v>
      </c>
    </row>
    <row r="2843" spans="1:26">
      <c r="A2843" t="str">
        <f t="shared" ref="A2843:A2906" si="535">A2842</f>
        <v>rt10</v>
      </c>
      <c r="B2843" t="str">
        <f t="shared" ref="B2843:B2906" si="536">B2842</f>
        <v>루틴10</v>
      </c>
      <c r="C2843">
        <v>2</v>
      </c>
      <c r="D2843">
        <v>5</v>
      </c>
      <c r="E2843">
        <f t="shared" ca="1" si="530"/>
        <v>17</v>
      </c>
      <c r="F2843">
        <f ca="1">(60+SUMIF(OFFSET(N2843,-$C2843+1,0,$C2843),"EN",OFFSET(O2843,-$C2843+1,0,$C2843)))*SummonTypeTable!$Q$2</f>
        <v>66.666666666666657</v>
      </c>
      <c r="G2843" t="str">
        <f ca="1">IF(C2843=1,60*SummonTypeTable!$Q$2-OFFSET(F2843,0,-1),
IF(F2843&lt;&gt;OFFSET(F2843,-1,0),OFFSET(F2843,-1,0)-OFFSET(F2843,0,-1),""))</f>
        <v/>
      </c>
      <c r="H2843" t="str">
        <f ca="1">IF(C2843=1,60*SummonTypeTable!$Q$2/OFFSET(F2843,0,-1),
IF(F2843&lt;&gt;OFFSET(F2843,-1,0),OFFSET(F2843,-1,0)/OFFSET(F2843,0,-1),""))</f>
        <v/>
      </c>
      <c r="I2843">
        <f ca="1">(60+SUMIF(OFFSET(N2843,-$C2843+1,0,$C2843),"EN",OFFSET(O2843,-$C2843+1,0,$C2843))+SUMIF(OFFSET(S2843,-$C2843+1,0,$C2843),"EN",OFFSET(T2843,-$C2843+1,0,$C2843)))*SummonTypeTable!$Q$2</f>
        <v>66.666666666666657</v>
      </c>
      <c r="J2843" t="str">
        <f ca="1">IF(C2843=1,60*SummonTypeTable!$Q$2-OFFSET(I2843,0,-4),
IF(I2843&lt;&gt;OFFSET(I2843,-1,0),OFFSET(I2843,-1,0)-OFFSET(I2843,0,-4),""))</f>
        <v/>
      </c>
      <c r="K2843" t="str">
        <f ca="1">IF(C2843=1,60*SummonTypeTable!$Q$2/OFFSET(I2843,0,-4),
IF(I2843&lt;&gt;OFFSET(I2843,-1,0),OFFSET(I2843,-1,0)/OFFSET(I2843,0,-4),""))</f>
        <v/>
      </c>
      <c r="L2843" t="str">
        <f t="shared" ca="1" si="531"/>
        <v>cu</v>
      </c>
      <c r="M2843" t="s">
        <v>81</v>
      </c>
      <c r="N2843" t="s">
        <v>147</v>
      </c>
      <c r="O2843">
        <v>250</v>
      </c>
      <c r="P2843" t="str">
        <f t="shared" si="523"/>
        <v/>
      </c>
      <c r="Q2843" t="str">
        <f t="shared" ca="1" si="529"/>
        <v>cu</v>
      </c>
      <c r="R2843" t="s">
        <v>81</v>
      </c>
      <c r="S2843" t="s">
        <v>147</v>
      </c>
      <c r="T2843">
        <v>125</v>
      </c>
      <c r="U2843" t="str">
        <f t="shared" ca="1" si="534"/>
        <v>cu</v>
      </c>
      <c r="V2843" t="str">
        <f t="shared" si="524"/>
        <v>GO</v>
      </c>
      <c r="W2843">
        <f t="shared" si="525"/>
        <v>250</v>
      </c>
      <c r="X2843" t="str">
        <f t="shared" ca="1" si="526"/>
        <v>cu</v>
      </c>
      <c r="Y2843" t="str">
        <f t="shared" si="527"/>
        <v>GO</v>
      </c>
      <c r="Z2843">
        <f t="shared" si="528"/>
        <v>125</v>
      </c>
    </row>
    <row r="2844" spans="1:26">
      <c r="A2844" t="str">
        <f t="shared" si="535"/>
        <v>rt10</v>
      </c>
      <c r="B2844" t="str">
        <f t="shared" si="536"/>
        <v>루틴10</v>
      </c>
      <c r="C2844">
        <v>3</v>
      </c>
      <c r="D2844">
        <v>9</v>
      </c>
      <c r="E2844">
        <f t="shared" ca="1" si="530"/>
        <v>26</v>
      </c>
      <c r="F2844">
        <f ca="1">(60+SUMIF(OFFSET(N2844,-$C2844+1,0,$C2844),"EN",OFFSET(O2844,-$C2844+1,0,$C2844)))*SummonTypeTable!$Q$2</f>
        <v>66.666666666666657</v>
      </c>
      <c r="G2844" t="str">
        <f ca="1">IF(C2844=1,60*SummonTypeTable!$Q$2-OFFSET(F2844,0,-1),
IF(F2844&lt;&gt;OFFSET(F2844,-1,0),OFFSET(F2844,-1,0)-OFFSET(F2844,0,-1),""))</f>
        <v/>
      </c>
      <c r="H2844" t="str">
        <f ca="1">IF(C2844=1,60*SummonTypeTable!$Q$2/OFFSET(F2844,0,-1),
IF(F2844&lt;&gt;OFFSET(F2844,-1,0),OFFSET(F2844,-1,0)/OFFSET(F2844,0,-1),""))</f>
        <v/>
      </c>
      <c r="I2844">
        <f ca="1">(60+SUMIF(OFFSET(N2844,-$C2844+1,0,$C2844),"EN",OFFSET(O2844,-$C2844+1,0,$C2844))+SUMIF(OFFSET(S2844,-$C2844+1,0,$C2844),"EN",OFFSET(T2844,-$C2844+1,0,$C2844)))*SummonTypeTable!$Q$2</f>
        <v>66.666666666666657</v>
      </c>
      <c r="J2844" t="str">
        <f ca="1">IF(C2844=1,60*SummonTypeTable!$Q$2-OFFSET(I2844,0,-4),
IF(I2844&lt;&gt;OFFSET(I2844,-1,0),OFFSET(I2844,-1,0)-OFFSET(I2844,0,-4),""))</f>
        <v/>
      </c>
      <c r="K2844" t="str">
        <f ca="1">IF(C2844=1,60*SummonTypeTable!$Q$2/OFFSET(I2844,0,-4),
IF(I2844&lt;&gt;OFFSET(I2844,-1,0),OFFSET(I2844,-1,0)/OFFSET(I2844,0,-4),""))</f>
        <v/>
      </c>
      <c r="L2844" t="str">
        <f t="shared" ca="1" si="531"/>
        <v>it</v>
      </c>
      <c r="M2844" t="s">
        <v>139</v>
      </c>
      <c r="N2844" t="s">
        <v>138</v>
      </c>
      <c r="O2844">
        <v>1</v>
      </c>
      <c r="P2844" t="str">
        <f t="shared" si="523"/>
        <v/>
      </c>
      <c r="Q2844" t="str">
        <f t="shared" ca="1" si="529"/>
        <v>cu</v>
      </c>
      <c r="R2844" t="s">
        <v>81</v>
      </c>
      <c r="S2844" t="s">
        <v>147</v>
      </c>
      <c r="T2844">
        <v>150</v>
      </c>
      <c r="U2844" t="str">
        <f t="shared" ca="1" si="534"/>
        <v>it</v>
      </c>
      <c r="V2844" t="str">
        <f t="shared" si="524"/>
        <v>Cash_sSpellGacha</v>
      </c>
      <c r="W2844">
        <f t="shared" si="525"/>
        <v>1</v>
      </c>
      <c r="X2844" t="str">
        <f t="shared" ca="1" si="526"/>
        <v>cu</v>
      </c>
      <c r="Y2844" t="str">
        <f t="shared" si="527"/>
        <v>GO</v>
      </c>
      <c r="Z2844">
        <f t="shared" si="528"/>
        <v>150</v>
      </c>
    </row>
    <row r="2845" spans="1:26">
      <c r="A2845" t="str">
        <f t="shared" si="535"/>
        <v>rt10</v>
      </c>
      <c r="B2845" t="str">
        <f t="shared" si="536"/>
        <v>루틴10</v>
      </c>
      <c r="C2845">
        <v>4</v>
      </c>
      <c r="D2845">
        <v>2</v>
      </c>
      <c r="E2845">
        <f t="shared" ca="1" si="530"/>
        <v>28</v>
      </c>
      <c r="F2845">
        <f ca="1">(60+SUMIF(OFFSET(N2845,-$C2845+1,0,$C2845),"EN",OFFSET(O2845,-$C2845+1,0,$C2845)))*SummonTypeTable!$Q$2</f>
        <v>96.666666666666657</v>
      </c>
      <c r="G2845">
        <f ca="1">IF(C2845=1,60*SummonTypeTable!$Q$2-OFFSET(F2845,0,-1),
IF(F2845&lt;&gt;OFFSET(F2845,-1,0),OFFSET(F2845,-1,0)-OFFSET(F2845,0,-1),""))</f>
        <v>38.666666666666657</v>
      </c>
      <c r="H2845">
        <f ca="1">IF(C2845=1,60*SummonTypeTable!$Q$2/OFFSET(F2845,0,-1),
IF(F2845&lt;&gt;OFFSET(F2845,-1,0),OFFSET(F2845,-1,0)/OFFSET(F2845,0,-1),""))</f>
        <v>2.3809523809523805</v>
      </c>
      <c r="I2845">
        <f ca="1">(60+SUMIF(OFFSET(N2845,-$C2845+1,0,$C2845),"EN",OFFSET(O2845,-$C2845+1,0,$C2845))+SUMIF(OFFSET(S2845,-$C2845+1,0,$C2845),"EN",OFFSET(T2845,-$C2845+1,0,$C2845)))*SummonTypeTable!$Q$2</f>
        <v>96.666666666666657</v>
      </c>
      <c r="J2845">
        <f ca="1">IF(C2845=1,60*SummonTypeTable!$Q$2-OFFSET(I2845,0,-4),
IF(I2845&lt;&gt;OFFSET(I2845,-1,0),OFFSET(I2845,-1,0)-OFFSET(I2845,0,-4),""))</f>
        <v>38.666666666666657</v>
      </c>
      <c r="K2845">
        <f ca="1">IF(C2845=1,60*SummonTypeTable!$Q$2/OFFSET(I2845,0,-4),
IF(I2845&lt;&gt;OFFSET(I2845,-1,0),OFFSET(I2845,-1,0)/OFFSET(I2845,0,-4),""))</f>
        <v>2.3809523809523805</v>
      </c>
      <c r="L2845" t="str">
        <f t="shared" ca="1" si="531"/>
        <v>cu</v>
      </c>
      <c r="M2845" t="s">
        <v>81</v>
      </c>
      <c r="N2845" t="s">
        <v>146</v>
      </c>
      <c r="O2845">
        <v>45</v>
      </c>
      <c r="P2845" t="str">
        <f t="shared" si="523"/>
        <v>에너지너무많음</v>
      </c>
      <c r="Q2845" t="str">
        <f t="shared" ca="1" si="529"/>
        <v>cu</v>
      </c>
      <c r="R2845" t="s">
        <v>81</v>
      </c>
      <c r="S2845" t="s">
        <v>147</v>
      </c>
      <c r="T2845">
        <v>175</v>
      </c>
      <c r="U2845" t="str">
        <f t="shared" ca="1" si="534"/>
        <v>cu</v>
      </c>
      <c r="V2845" t="str">
        <f t="shared" si="524"/>
        <v>EN</v>
      </c>
      <c r="W2845">
        <f t="shared" si="525"/>
        <v>45</v>
      </c>
      <c r="X2845" t="str">
        <f t="shared" ca="1" si="526"/>
        <v>cu</v>
      </c>
      <c r="Y2845" t="str">
        <f t="shared" si="527"/>
        <v>GO</v>
      </c>
      <c r="Z2845">
        <f t="shared" si="528"/>
        <v>175</v>
      </c>
    </row>
    <row r="2846" spans="1:26">
      <c r="A2846" t="str">
        <f t="shared" si="535"/>
        <v>rt10</v>
      </c>
      <c r="B2846" t="str">
        <f t="shared" si="536"/>
        <v>루틴10</v>
      </c>
      <c r="C2846">
        <v>5</v>
      </c>
      <c r="D2846">
        <v>7</v>
      </c>
      <c r="E2846">
        <f t="shared" ca="1" si="530"/>
        <v>35</v>
      </c>
      <c r="F2846">
        <f ca="1">(60+SUMIF(OFFSET(N2846,-$C2846+1,0,$C2846),"EN",OFFSET(O2846,-$C2846+1,0,$C2846)))*SummonTypeTable!$Q$2</f>
        <v>96.666666666666657</v>
      </c>
      <c r="G2846" t="str">
        <f ca="1">IF(C2846=1,60*SummonTypeTable!$Q$2-OFFSET(F2846,0,-1),
IF(F2846&lt;&gt;OFFSET(F2846,-1,0),OFFSET(F2846,-1,0)-OFFSET(F2846,0,-1),""))</f>
        <v/>
      </c>
      <c r="H2846" t="str">
        <f ca="1">IF(C2846=1,60*SummonTypeTable!$Q$2/OFFSET(F2846,0,-1),
IF(F2846&lt;&gt;OFFSET(F2846,-1,0),OFFSET(F2846,-1,0)/OFFSET(F2846,0,-1),""))</f>
        <v/>
      </c>
      <c r="I2846">
        <f ca="1">(60+SUMIF(OFFSET(N2846,-$C2846+1,0,$C2846),"EN",OFFSET(O2846,-$C2846+1,0,$C2846))+SUMIF(OFFSET(S2846,-$C2846+1,0,$C2846),"EN",OFFSET(T2846,-$C2846+1,0,$C2846)))*SummonTypeTable!$Q$2</f>
        <v>96.666666666666657</v>
      </c>
      <c r="J2846" t="str">
        <f ca="1">IF(C2846=1,60*SummonTypeTable!$Q$2-OFFSET(I2846,0,-4),
IF(I2846&lt;&gt;OFFSET(I2846,-1,0),OFFSET(I2846,-1,0)-OFFSET(I2846,0,-4),""))</f>
        <v/>
      </c>
      <c r="K2846" t="str">
        <f ca="1">IF(C2846=1,60*SummonTypeTable!$Q$2/OFFSET(I2846,0,-4),
IF(I2846&lt;&gt;OFFSET(I2846,-1,0),OFFSET(I2846,-1,0)/OFFSET(I2846,0,-4),""))</f>
        <v/>
      </c>
      <c r="L2846" t="str">
        <f t="shared" ca="1" si="531"/>
        <v>cu</v>
      </c>
      <c r="M2846" t="s">
        <v>81</v>
      </c>
      <c r="N2846" t="s">
        <v>147</v>
      </c>
      <c r="O2846">
        <v>400</v>
      </c>
      <c r="P2846" t="str">
        <f t="shared" si="523"/>
        <v/>
      </c>
      <c r="Q2846" t="str">
        <f t="shared" ca="1" si="529"/>
        <v>cu</v>
      </c>
      <c r="R2846" t="s">
        <v>81</v>
      </c>
      <c r="S2846" t="s">
        <v>147</v>
      </c>
      <c r="T2846">
        <v>200</v>
      </c>
      <c r="U2846" t="str">
        <f t="shared" ca="1" si="534"/>
        <v>cu</v>
      </c>
      <c r="V2846" t="str">
        <f t="shared" si="524"/>
        <v>GO</v>
      </c>
      <c r="W2846">
        <f t="shared" si="525"/>
        <v>400</v>
      </c>
      <c r="X2846" t="str">
        <f t="shared" ca="1" si="526"/>
        <v>cu</v>
      </c>
      <c r="Y2846" t="str">
        <f t="shared" si="527"/>
        <v>GO</v>
      </c>
      <c r="Z2846">
        <f t="shared" si="528"/>
        <v>200</v>
      </c>
    </row>
    <row r="2847" spans="1:26">
      <c r="A2847" t="str">
        <f t="shared" si="535"/>
        <v>rt10</v>
      </c>
      <c r="B2847" t="str">
        <f t="shared" si="536"/>
        <v>루틴10</v>
      </c>
      <c r="C2847">
        <v>6</v>
      </c>
      <c r="D2847">
        <v>11</v>
      </c>
      <c r="E2847">
        <f t="shared" ca="1" si="530"/>
        <v>46</v>
      </c>
      <c r="F2847">
        <f ca="1">(60+SUMIF(OFFSET(N2847,-$C2847+1,0,$C2847),"EN",OFFSET(O2847,-$C2847+1,0,$C2847)))*SummonTypeTable!$Q$2</f>
        <v>96.666666666666657</v>
      </c>
      <c r="G2847" t="str">
        <f ca="1">IF(C2847=1,60*SummonTypeTable!$Q$2-OFFSET(F2847,0,-1),
IF(F2847&lt;&gt;OFFSET(F2847,-1,0),OFFSET(F2847,-1,0)-OFFSET(F2847,0,-1),""))</f>
        <v/>
      </c>
      <c r="H2847" t="str">
        <f ca="1">IF(C2847=1,60*SummonTypeTable!$Q$2/OFFSET(F2847,0,-1),
IF(F2847&lt;&gt;OFFSET(F2847,-1,0),OFFSET(F2847,-1,0)/OFFSET(F2847,0,-1),""))</f>
        <v/>
      </c>
      <c r="I2847">
        <f ca="1">(60+SUMIF(OFFSET(N2847,-$C2847+1,0,$C2847),"EN",OFFSET(O2847,-$C2847+1,0,$C2847))+SUMIF(OFFSET(S2847,-$C2847+1,0,$C2847),"EN",OFFSET(T2847,-$C2847+1,0,$C2847)))*SummonTypeTable!$Q$2</f>
        <v>96.666666666666657</v>
      </c>
      <c r="J2847" t="str">
        <f ca="1">IF(C2847=1,60*SummonTypeTable!$Q$2-OFFSET(I2847,0,-4),
IF(I2847&lt;&gt;OFFSET(I2847,-1,0),OFFSET(I2847,-1,0)-OFFSET(I2847,0,-4),""))</f>
        <v/>
      </c>
      <c r="K2847" t="str">
        <f ca="1">IF(C2847=1,60*SummonTypeTable!$Q$2/OFFSET(I2847,0,-4),
IF(I2847&lt;&gt;OFFSET(I2847,-1,0),OFFSET(I2847,-1,0)/OFFSET(I2847,0,-4),""))</f>
        <v/>
      </c>
      <c r="L2847" t="str">
        <f t="shared" ca="1" si="531"/>
        <v>cu</v>
      </c>
      <c r="M2847" t="s">
        <v>81</v>
      </c>
      <c r="N2847" t="s">
        <v>147</v>
      </c>
      <c r="O2847">
        <v>450</v>
      </c>
      <c r="P2847" t="str">
        <f t="shared" si="523"/>
        <v/>
      </c>
      <c r="Q2847" t="str">
        <f t="shared" ca="1" si="529"/>
        <v>cu</v>
      </c>
      <c r="R2847" t="s">
        <v>81</v>
      </c>
      <c r="S2847" t="s">
        <v>147</v>
      </c>
      <c r="T2847">
        <v>225</v>
      </c>
      <c r="U2847" t="str">
        <f t="shared" ca="1" si="534"/>
        <v>cu</v>
      </c>
      <c r="V2847" t="str">
        <f t="shared" si="524"/>
        <v>GO</v>
      </c>
      <c r="W2847">
        <f t="shared" si="525"/>
        <v>450</v>
      </c>
      <c r="X2847" t="str">
        <f t="shared" ca="1" si="526"/>
        <v>cu</v>
      </c>
      <c r="Y2847" t="str">
        <f t="shared" si="527"/>
        <v>GO</v>
      </c>
      <c r="Z2847">
        <f t="shared" si="528"/>
        <v>225</v>
      </c>
    </row>
    <row r="2848" spans="1:26">
      <c r="A2848" t="str">
        <f t="shared" si="535"/>
        <v>rt10</v>
      </c>
      <c r="B2848" t="str">
        <f t="shared" si="536"/>
        <v>루틴10</v>
      </c>
      <c r="C2848">
        <v>7</v>
      </c>
      <c r="D2848">
        <v>2</v>
      </c>
      <c r="E2848">
        <f t="shared" ca="1" si="530"/>
        <v>48</v>
      </c>
      <c r="F2848">
        <f ca="1">(60+SUMIF(OFFSET(N2848,-$C2848+1,0,$C2848),"EN",OFFSET(O2848,-$C2848+1,0,$C2848)))*SummonTypeTable!$Q$2</f>
        <v>130</v>
      </c>
      <c r="G2848">
        <f ca="1">IF(C2848=1,60*SummonTypeTable!$Q$2-OFFSET(F2848,0,-1),
IF(F2848&lt;&gt;OFFSET(F2848,-1,0),OFFSET(F2848,-1,0)-OFFSET(F2848,0,-1),""))</f>
        <v>48.666666666666657</v>
      </c>
      <c r="H2848">
        <f ca="1">IF(C2848=1,60*SummonTypeTable!$Q$2/OFFSET(F2848,0,-1),
IF(F2848&lt;&gt;OFFSET(F2848,-1,0),OFFSET(F2848,-1,0)/OFFSET(F2848,0,-1),""))</f>
        <v>2.0138888888888888</v>
      </c>
      <c r="I2848">
        <f ca="1">(60+SUMIF(OFFSET(N2848,-$C2848+1,0,$C2848),"EN",OFFSET(O2848,-$C2848+1,0,$C2848))+SUMIF(OFFSET(S2848,-$C2848+1,0,$C2848),"EN",OFFSET(T2848,-$C2848+1,0,$C2848)))*SummonTypeTable!$Q$2</f>
        <v>130</v>
      </c>
      <c r="J2848">
        <f ca="1">IF(C2848=1,60*SummonTypeTable!$Q$2-OFFSET(I2848,0,-4),
IF(I2848&lt;&gt;OFFSET(I2848,-1,0),OFFSET(I2848,-1,0)-OFFSET(I2848,0,-4),""))</f>
        <v>48.666666666666657</v>
      </c>
      <c r="K2848">
        <f ca="1">IF(C2848=1,60*SummonTypeTable!$Q$2/OFFSET(I2848,0,-4),
IF(I2848&lt;&gt;OFFSET(I2848,-1,0),OFFSET(I2848,-1,0)/OFFSET(I2848,0,-4),""))</f>
        <v>2.0138888888888888</v>
      </c>
      <c r="L2848" t="str">
        <f t="shared" ca="1" si="531"/>
        <v>cu</v>
      </c>
      <c r="M2848" t="s">
        <v>81</v>
      </c>
      <c r="N2848" t="s">
        <v>146</v>
      </c>
      <c r="O2848">
        <v>50</v>
      </c>
      <c r="P2848" t="str">
        <f t="shared" si="523"/>
        <v>에너지너무많음</v>
      </c>
      <c r="Q2848" t="str">
        <f t="shared" ca="1" si="529"/>
        <v>cu</v>
      </c>
      <c r="R2848" t="s">
        <v>81</v>
      </c>
      <c r="S2848" t="s">
        <v>147</v>
      </c>
      <c r="T2848">
        <v>250</v>
      </c>
      <c r="U2848" t="str">
        <f t="shared" ca="1" si="534"/>
        <v>cu</v>
      </c>
      <c r="V2848" t="str">
        <f t="shared" si="524"/>
        <v>EN</v>
      </c>
      <c r="W2848">
        <f t="shared" si="525"/>
        <v>50</v>
      </c>
      <c r="X2848" t="str">
        <f t="shared" ca="1" si="526"/>
        <v>cu</v>
      </c>
      <c r="Y2848" t="str">
        <f t="shared" si="527"/>
        <v>GO</v>
      </c>
      <c r="Z2848">
        <f t="shared" si="528"/>
        <v>250</v>
      </c>
    </row>
    <row r="2849" spans="1:26">
      <c r="A2849" t="str">
        <f t="shared" si="535"/>
        <v>rt10</v>
      </c>
      <c r="B2849" t="str">
        <f t="shared" si="536"/>
        <v>루틴10</v>
      </c>
      <c r="C2849">
        <v>8</v>
      </c>
      <c r="D2849">
        <v>9</v>
      </c>
      <c r="E2849">
        <f t="shared" ca="1" si="530"/>
        <v>57</v>
      </c>
      <c r="F2849">
        <f ca="1">(60+SUMIF(OFFSET(N2849,-$C2849+1,0,$C2849),"EN",OFFSET(O2849,-$C2849+1,0,$C2849)))*SummonTypeTable!$Q$2</f>
        <v>130</v>
      </c>
      <c r="G2849" t="str">
        <f ca="1">IF(C2849=1,60*SummonTypeTable!$Q$2-OFFSET(F2849,0,-1),
IF(F2849&lt;&gt;OFFSET(F2849,-1,0),OFFSET(F2849,-1,0)-OFFSET(F2849,0,-1),""))</f>
        <v/>
      </c>
      <c r="H2849" t="str">
        <f ca="1">IF(C2849=1,60*SummonTypeTable!$Q$2/OFFSET(F2849,0,-1),
IF(F2849&lt;&gt;OFFSET(F2849,-1,0),OFFSET(F2849,-1,0)/OFFSET(F2849,0,-1),""))</f>
        <v/>
      </c>
      <c r="I2849">
        <f ca="1">(60+SUMIF(OFFSET(N2849,-$C2849+1,0,$C2849),"EN",OFFSET(O2849,-$C2849+1,0,$C2849))+SUMIF(OFFSET(S2849,-$C2849+1,0,$C2849),"EN",OFFSET(T2849,-$C2849+1,0,$C2849)))*SummonTypeTable!$Q$2</f>
        <v>130</v>
      </c>
      <c r="J2849" t="str">
        <f ca="1">IF(C2849=1,60*SummonTypeTable!$Q$2-OFFSET(I2849,0,-4),
IF(I2849&lt;&gt;OFFSET(I2849,-1,0),OFFSET(I2849,-1,0)-OFFSET(I2849,0,-4),""))</f>
        <v/>
      </c>
      <c r="K2849" t="str">
        <f ca="1">IF(C2849=1,60*SummonTypeTable!$Q$2/OFFSET(I2849,0,-4),
IF(I2849&lt;&gt;OFFSET(I2849,-1,0),OFFSET(I2849,-1,0)/OFFSET(I2849,0,-4),""))</f>
        <v/>
      </c>
      <c r="L2849" t="str">
        <f t="shared" ca="1" si="531"/>
        <v>it</v>
      </c>
      <c r="M2849" t="s">
        <v>139</v>
      </c>
      <c r="N2849" t="s">
        <v>138</v>
      </c>
      <c r="O2849">
        <v>1</v>
      </c>
      <c r="P2849" t="str">
        <f t="shared" ref="P2849:P2912" si="537">IF(M2849="장비1상자",
  IF(OR(N2849&gt;3,O2849&gt;5),"장비이상",""),
IF(N2849="GO",
  IF(O2849&lt;100,"골드이상",""),
IF(N2849="EN",
  IF(O2849&gt;29,"에너지너무많음",
  IF(O2849&gt;9,"에너지다소많음","")),"")))</f>
        <v/>
      </c>
      <c r="Q2849" t="str">
        <f t="shared" ca="1" si="529"/>
        <v>cu</v>
      </c>
      <c r="R2849" t="s">
        <v>81</v>
      </c>
      <c r="S2849" t="s">
        <v>147</v>
      </c>
      <c r="T2849">
        <v>275</v>
      </c>
      <c r="U2849" t="str">
        <f t="shared" ca="1" si="534"/>
        <v>it</v>
      </c>
      <c r="V2849" t="str">
        <f t="shared" ref="V2849:V2912" si="538">IF(LEN(N2849)=0,"",N2849)</f>
        <v>Cash_sSpellGacha</v>
      </c>
      <c r="W2849">
        <f t="shared" ref="W2849:W2912" si="539">IF(LEN(O2849)=0,"",O2849)</f>
        <v>1</v>
      </c>
      <c r="X2849" t="str">
        <f t="shared" ref="X2849:X2912" ca="1" si="540">IF(LEN(Q2849)=0,"",Q2849)</f>
        <v>cu</v>
      </c>
      <c r="Y2849" t="str">
        <f t="shared" ref="Y2849:Y2912" si="541">IF(LEN(S2849)=0,"",S2849)</f>
        <v>GO</v>
      </c>
      <c r="Z2849">
        <f t="shared" ref="Z2849:Z2912" si="542">IF(LEN(T2849)=0,"",T2849)</f>
        <v>275</v>
      </c>
    </row>
    <row r="2850" spans="1:26">
      <c r="A2850" t="str">
        <f t="shared" si="535"/>
        <v>rt10</v>
      </c>
      <c r="B2850" t="str">
        <f t="shared" si="536"/>
        <v>루틴10</v>
      </c>
      <c r="C2850">
        <v>9</v>
      </c>
      <c r="D2850">
        <v>2</v>
      </c>
      <c r="E2850">
        <f t="shared" ca="1" si="530"/>
        <v>59</v>
      </c>
      <c r="F2850">
        <f ca="1">(60+SUMIF(OFFSET(N2850,-$C2850+1,0,$C2850),"EN",OFFSET(O2850,-$C2850+1,0,$C2850)))*SummonTypeTable!$Q$2</f>
        <v>130</v>
      </c>
      <c r="G2850" t="str">
        <f ca="1">IF(C2850=1,60*SummonTypeTable!$Q$2-OFFSET(F2850,0,-1),
IF(F2850&lt;&gt;OFFSET(F2850,-1,0),OFFSET(F2850,-1,0)-OFFSET(F2850,0,-1),""))</f>
        <v/>
      </c>
      <c r="H2850" t="str">
        <f ca="1">IF(C2850=1,60*SummonTypeTable!$Q$2/OFFSET(F2850,0,-1),
IF(F2850&lt;&gt;OFFSET(F2850,-1,0),OFFSET(F2850,-1,0)/OFFSET(F2850,0,-1),""))</f>
        <v/>
      </c>
      <c r="I2850">
        <f ca="1">(60+SUMIF(OFFSET(N2850,-$C2850+1,0,$C2850),"EN",OFFSET(O2850,-$C2850+1,0,$C2850))+SUMIF(OFFSET(S2850,-$C2850+1,0,$C2850),"EN",OFFSET(T2850,-$C2850+1,0,$C2850)))*SummonTypeTable!$Q$2</f>
        <v>130</v>
      </c>
      <c r="J2850" t="str">
        <f ca="1">IF(C2850=1,60*SummonTypeTable!$Q$2-OFFSET(I2850,0,-4),
IF(I2850&lt;&gt;OFFSET(I2850,-1,0),OFFSET(I2850,-1,0)-OFFSET(I2850,0,-4),""))</f>
        <v/>
      </c>
      <c r="K2850" t="str">
        <f ca="1">IF(C2850=1,60*SummonTypeTable!$Q$2/OFFSET(I2850,0,-4),
IF(I2850&lt;&gt;OFFSET(I2850,-1,0),OFFSET(I2850,-1,0)/OFFSET(I2850,0,-4),""))</f>
        <v/>
      </c>
      <c r="L2850" t="str">
        <f t="shared" ca="1" si="531"/>
        <v>cu</v>
      </c>
      <c r="M2850" t="s">
        <v>81</v>
      </c>
      <c r="N2850" t="s">
        <v>147</v>
      </c>
      <c r="O2850">
        <v>600</v>
      </c>
      <c r="P2850" t="str">
        <f t="shared" si="537"/>
        <v/>
      </c>
      <c r="Q2850" t="str">
        <f t="shared" ca="1" si="529"/>
        <v>cu</v>
      </c>
      <c r="R2850" t="s">
        <v>81</v>
      </c>
      <c r="S2850" t="s">
        <v>147</v>
      </c>
      <c r="T2850">
        <v>300</v>
      </c>
      <c r="U2850" t="str">
        <f t="shared" ca="1" si="534"/>
        <v>cu</v>
      </c>
      <c r="V2850" t="str">
        <f t="shared" si="538"/>
        <v>GO</v>
      </c>
      <c r="W2850">
        <f t="shared" si="539"/>
        <v>600</v>
      </c>
      <c r="X2850" t="str">
        <f t="shared" ca="1" si="540"/>
        <v>cu</v>
      </c>
      <c r="Y2850" t="str">
        <f t="shared" si="541"/>
        <v>GO</v>
      </c>
      <c r="Z2850">
        <f t="shared" si="542"/>
        <v>300</v>
      </c>
    </row>
    <row r="2851" spans="1:26">
      <c r="A2851" t="str">
        <f t="shared" si="535"/>
        <v>rt10</v>
      </c>
      <c r="B2851" t="str">
        <f t="shared" si="536"/>
        <v>루틴10</v>
      </c>
      <c r="C2851">
        <v>10</v>
      </c>
      <c r="D2851">
        <v>3</v>
      </c>
      <c r="E2851">
        <f t="shared" ca="1" si="530"/>
        <v>62</v>
      </c>
      <c r="F2851">
        <f ca="1">(60+SUMIF(OFFSET(N2851,-$C2851+1,0,$C2851),"EN",OFFSET(O2851,-$C2851+1,0,$C2851)))*SummonTypeTable!$Q$2</f>
        <v>130</v>
      </c>
      <c r="G2851" t="str">
        <f ca="1">IF(C2851=1,60*SummonTypeTable!$Q$2-OFFSET(F2851,0,-1),
IF(F2851&lt;&gt;OFFSET(F2851,-1,0),OFFSET(F2851,-1,0)-OFFSET(F2851,0,-1),""))</f>
        <v/>
      </c>
      <c r="H2851" t="str">
        <f ca="1">IF(C2851=1,60*SummonTypeTable!$Q$2/OFFSET(F2851,0,-1),
IF(F2851&lt;&gt;OFFSET(F2851,-1,0),OFFSET(F2851,-1,0)/OFFSET(F2851,0,-1),""))</f>
        <v/>
      </c>
      <c r="I2851">
        <f ca="1">(60+SUMIF(OFFSET(N2851,-$C2851+1,0,$C2851),"EN",OFFSET(O2851,-$C2851+1,0,$C2851))+SUMIF(OFFSET(S2851,-$C2851+1,0,$C2851),"EN",OFFSET(T2851,-$C2851+1,0,$C2851)))*SummonTypeTable!$Q$2</f>
        <v>130</v>
      </c>
      <c r="J2851" t="str">
        <f ca="1">IF(C2851=1,60*SummonTypeTable!$Q$2-OFFSET(I2851,0,-4),
IF(I2851&lt;&gt;OFFSET(I2851,-1,0),OFFSET(I2851,-1,0)-OFFSET(I2851,0,-4),""))</f>
        <v/>
      </c>
      <c r="K2851" t="str">
        <f ca="1">IF(C2851=1,60*SummonTypeTable!$Q$2/OFFSET(I2851,0,-4),
IF(I2851&lt;&gt;OFFSET(I2851,-1,0),OFFSET(I2851,-1,0)/OFFSET(I2851,0,-4),""))</f>
        <v/>
      </c>
      <c r="L2851" t="str">
        <f t="shared" ca="1" si="531"/>
        <v>it</v>
      </c>
      <c r="M2851" t="s">
        <v>139</v>
      </c>
      <c r="N2851" t="s">
        <v>140</v>
      </c>
      <c r="O2851">
        <v>1</v>
      </c>
      <c r="P2851" t="str">
        <f t="shared" si="537"/>
        <v/>
      </c>
      <c r="Q2851" t="str">
        <f t="shared" ca="1" si="529"/>
        <v>cu</v>
      </c>
      <c r="R2851" t="s">
        <v>81</v>
      </c>
      <c r="S2851" t="s">
        <v>147</v>
      </c>
      <c r="T2851">
        <v>325</v>
      </c>
      <c r="U2851" t="str">
        <f t="shared" ca="1" si="534"/>
        <v>it</v>
      </c>
      <c r="V2851" t="str">
        <f t="shared" si="538"/>
        <v>Cash_sCharacterGacha</v>
      </c>
      <c r="W2851">
        <f t="shared" si="539"/>
        <v>1</v>
      </c>
      <c r="X2851" t="str">
        <f t="shared" ca="1" si="540"/>
        <v>cu</v>
      </c>
      <c r="Y2851" t="str">
        <f t="shared" si="541"/>
        <v>GO</v>
      </c>
      <c r="Z2851">
        <f t="shared" si="542"/>
        <v>325</v>
      </c>
    </row>
    <row r="2852" spans="1:26">
      <c r="A2852" t="str">
        <f t="shared" si="535"/>
        <v>rt10</v>
      </c>
      <c r="B2852" t="str">
        <f t="shared" si="536"/>
        <v>루틴10</v>
      </c>
      <c r="C2852">
        <v>11</v>
      </c>
      <c r="D2852">
        <v>10</v>
      </c>
      <c r="E2852">
        <f t="shared" ca="1" si="530"/>
        <v>72</v>
      </c>
      <c r="F2852">
        <f ca="1">(60+SUMIF(OFFSET(N2852,-$C2852+1,0,$C2852),"EN",OFFSET(O2852,-$C2852+1,0,$C2852)))*SummonTypeTable!$Q$2</f>
        <v>166.66666666666666</v>
      </c>
      <c r="G2852">
        <f ca="1">IF(C2852=1,60*SummonTypeTable!$Q$2-OFFSET(F2852,0,-1),
IF(F2852&lt;&gt;OFFSET(F2852,-1,0),OFFSET(F2852,-1,0)-OFFSET(F2852,0,-1),""))</f>
        <v>58</v>
      </c>
      <c r="H2852">
        <f ca="1">IF(C2852=1,60*SummonTypeTable!$Q$2/OFFSET(F2852,0,-1),
IF(F2852&lt;&gt;OFFSET(F2852,-1,0),OFFSET(F2852,-1,0)/OFFSET(F2852,0,-1),""))</f>
        <v>1.8055555555555556</v>
      </c>
      <c r="I2852">
        <f ca="1">(60+SUMIF(OFFSET(N2852,-$C2852+1,0,$C2852),"EN",OFFSET(O2852,-$C2852+1,0,$C2852))+SUMIF(OFFSET(S2852,-$C2852+1,0,$C2852),"EN",OFFSET(T2852,-$C2852+1,0,$C2852)))*SummonTypeTable!$Q$2</f>
        <v>166.66666666666666</v>
      </c>
      <c r="J2852">
        <f ca="1">IF(C2852=1,60*SummonTypeTable!$Q$2-OFFSET(I2852,0,-4),
IF(I2852&lt;&gt;OFFSET(I2852,-1,0),OFFSET(I2852,-1,0)-OFFSET(I2852,0,-4),""))</f>
        <v>58</v>
      </c>
      <c r="K2852">
        <f ca="1">IF(C2852=1,60*SummonTypeTable!$Q$2/OFFSET(I2852,0,-4),
IF(I2852&lt;&gt;OFFSET(I2852,-1,0),OFFSET(I2852,-1,0)/OFFSET(I2852,0,-4),""))</f>
        <v>1.8055555555555556</v>
      </c>
      <c r="L2852" t="str">
        <f t="shared" ca="1" si="531"/>
        <v>cu</v>
      </c>
      <c r="M2852" t="s">
        <v>81</v>
      </c>
      <c r="N2852" t="s">
        <v>146</v>
      </c>
      <c r="O2852">
        <v>55</v>
      </c>
      <c r="P2852" t="str">
        <f t="shared" si="537"/>
        <v>에너지너무많음</v>
      </c>
      <c r="Q2852" t="str">
        <f t="shared" ca="1" si="529"/>
        <v>cu</v>
      </c>
      <c r="R2852" t="s">
        <v>81</v>
      </c>
      <c r="S2852" t="s">
        <v>147</v>
      </c>
      <c r="T2852">
        <v>350</v>
      </c>
      <c r="U2852" t="str">
        <f t="shared" ca="1" si="534"/>
        <v>cu</v>
      </c>
      <c r="V2852" t="str">
        <f t="shared" si="538"/>
        <v>EN</v>
      </c>
      <c r="W2852">
        <f t="shared" si="539"/>
        <v>55</v>
      </c>
      <c r="X2852" t="str">
        <f t="shared" ca="1" si="540"/>
        <v>cu</v>
      </c>
      <c r="Y2852" t="str">
        <f t="shared" si="541"/>
        <v>GO</v>
      </c>
      <c r="Z2852">
        <f t="shared" si="542"/>
        <v>350</v>
      </c>
    </row>
    <row r="2853" spans="1:26">
      <c r="A2853" t="str">
        <f t="shared" si="535"/>
        <v>rt10</v>
      </c>
      <c r="B2853" t="str">
        <f t="shared" si="536"/>
        <v>루틴10</v>
      </c>
      <c r="C2853">
        <v>12</v>
      </c>
      <c r="D2853">
        <v>13</v>
      </c>
      <c r="E2853">
        <f t="shared" ca="1" si="530"/>
        <v>85</v>
      </c>
      <c r="F2853">
        <f ca="1">(60+SUMIF(OFFSET(N2853,-$C2853+1,0,$C2853),"EN",OFFSET(O2853,-$C2853+1,0,$C2853)))*SummonTypeTable!$Q$2</f>
        <v>166.66666666666666</v>
      </c>
      <c r="G2853" t="str">
        <f ca="1">IF(C2853=1,60*SummonTypeTable!$Q$2-OFFSET(F2853,0,-1),
IF(F2853&lt;&gt;OFFSET(F2853,-1,0),OFFSET(F2853,-1,0)-OFFSET(F2853,0,-1),""))</f>
        <v/>
      </c>
      <c r="H2853" t="str">
        <f ca="1">IF(C2853=1,60*SummonTypeTable!$Q$2/OFFSET(F2853,0,-1),
IF(F2853&lt;&gt;OFFSET(F2853,-1,0),OFFSET(F2853,-1,0)/OFFSET(F2853,0,-1),""))</f>
        <v/>
      </c>
      <c r="I2853">
        <f ca="1">(60+SUMIF(OFFSET(N2853,-$C2853+1,0,$C2853),"EN",OFFSET(O2853,-$C2853+1,0,$C2853))+SUMIF(OFFSET(S2853,-$C2853+1,0,$C2853),"EN",OFFSET(T2853,-$C2853+1,0,$C2853)))*SummonTypeTable!$Q$2</f>
        <v>166.66666666666666</v>
      </c>
      <c r="J2853" t="str">
        <f ca="1">IF(C2853=1,60*SummonTypeTable!$Q$2-OFFSET(I2853,0,-4),
IF(I2853&lt;&gt;OFFSET(I2853,-1,0),OFFSET(I2853,-1,0)-OFFSET(I2853,0,-4),""))</f>
        <v/>
      </c>
      <c r="K2853" t="str">
        <f ca="1">IF(C2853=1,60*SummonTypeTable!$Q$2/OFFSET(I2853,0,-4),
IF(I2853&lt;&gt;OFFSET(I2853,-1,0),OFFSET(I2853,-1,0)/OFFSET(I2853,0,-4),""))</f>
        <v/>
      </c>
      <c r="L2853" t="str">
        <f t="shared" ca="1" si="531"/>
        <v>cu</v>
      </c>
      <c r="M2853" t="s">
        <v>81</v>
      </c>
      <c r="N2853" t="s">
        <v>147</v>
      </c>
      <c r="O2853">
        <v>750</v>
      </c>
      <c r="P2853" t="str">
        <f t="shared" si="537"/>
        <v/>
      </c>
      <c r="Q2853" t="str">
        <f t="shared" ca="1" si="529"/>
        <v>cu</v>
      </c>
      <c r="R2853" t="s">
        <v>81</v>
      </c>
      <c r="S2853" t="s">
        <v>147</v>
      </c>
      <c r="T2853">
        <v>375</v>
      </c>
      <c r="U2853" t="str">
        <f t="shared" ca="1" si="534"/>
        <v>cu</v>
      </c>
      <c r="V2853" t="str">
        <f t="shared" si="538"/>
        <v>GO</v>
      </c>
      <c r="W2853">
        <f t="shared" si="539"/>
        <v>750</v>
      </c>
      <c r="X2853" t="str">
        <f t="shared" ca="1" si="540"/>
        <v>cu</v>
      </c>
      <c r="Y2853" t="str">
        <f t="shared" si="541"/>
        <v>GO</v>
      </c>
      <c r="Z2853">
        <f t="shared" si="542"/>
        <v>375</v>
      </c>
    </row>
    <row r="2854" spans="1:26">
      <c r="A2854" t="str">
        <f t="shared" si="535"/>
        <v>rt10</v>
      </c>
      <c r="B2854" t="str">
        <f t="shared" si="536"/>
        <v>루틴10</v>
      </c>
      <c r="C2854">
        <v>13</v>
      </c>
      <c r="D2854">
        <v>5</v>
      </c>
      <c r="E2854">
        <f t="shared" ca="1" si="530"/>
        <v>90</v>
      </c>
      <c r="F2854">
        <f ca="1">(60+SUMIF(OFFSET(N2854,-$C2854+1,0,$C2854),"EN",OFFSET(O2854,-$C2854+1,0,$C2854)))*SummonTypeTable!$Q$2</f>
        <v>166.66666666666666</v>
      </c>
      <c r="G2854" t="str">
        <f ca="1">IF(C2854=1,60*SummonTypeTable!$Q$2-OFFSET(F2854,0,-1),
IF(F2854&lt;&gt;OFFSET(F2854,-1,0),OFFSET(F2854,-1,0)-OFFSET(F2854,0,-1),""))</f>
        <v/>
      </c>
      <c r="H2854" t="str">
        <f ca="1">IF(C2854=1,60*SummonTypeTable!$Q$2/OFFSET(F2854,0,-1),
IF(F2854&lt;&gt;OFFSET(F2854,-1,0),OFFSET(F2854,-1,0)/OFFSET(F2854,0,-1),""))</f>
        <v/>
      </c>
      <c r="I2854">
        <f ca="1">(60+SUMIF(OFFSET(N2854,-$C2854+1,0,$C2854),"EN",OFFSET(O2854,-$C2854+1,0,$C2854))+SUMIF(OFFSET(S2854,-$C2854+1,0,$C2854),"EN",OFFSET(T2854,-$C2854+1,0,$C2854)))*SummonTypeTable!$Q$2</f>
        <v>166.66666666666666</v>
      </c>
      <c r="J2854" t="str">
        <f ca="1">IF(C2854=1,60*SummonTypeTable!$Q$2-OFFSET(I2854,0,-4),
IF(I2854&lt;&gt;OFFSET(I2854,-1,0),OFFSET(I2854,-1,0)-OFFSET(I2854,0,-4),""))</f>
        <v/>
      </c>
      <c r="K2854" t="str">
        <f ca="1">IF(C2854=1,60*SummonTypeTable!$Q$2/OFFSET(I2854,0,-4),
IF(I2854&lt;&gt;OFFSET(I2854,-1,0),OFFSET(I2854,-1,0)/OFFSET(I2854,0,-4),""))</f>
        <v/>
      </c>
      <c r="L2854" t="str">
        <f t="shared" ca="1" si="531"/>
        <v>it</v>
      </c>
      <c r="M2854" t="s">
        <v>139</v>
      </c>
      <c r="N2854" t="s">
        <v>138</v>
      </c>
      <c r="O2854">
        <v>1</v>
      </c>
      <c r="P2854" t="str">
        <f t="shared" si="537"/>
        <v/>
      </c>
      <c r="Q2854" t="str">
        <f t="shared" ca="1" si="529"/>
        <v>cu</v>
      </c>
      <c r="R2854" t="s">
        <v>81</v>
      </c>
      <c r="S2854" t="s">
        <v>147</v>
      </c>
      <c r="T2854">
        <v>400</v>
      </c>
      <c r="U2854" t="str">
        <f t="shared" ca="1" si="534"/>
        <v>it</v>
      </c>
      <c r="V2854" t="str">
        <f t="shared" si="538"/>
        <v>Cash_sSpellGacha</v>
      </c>
      <c r="W2854">
        <f t="shared" si="539"/>
        <v>1</v>
      </c>
      <c r="X2854" t="str">
        <f t="shared" ca="1" si="540"/>
        <v>cu</v>
      </c>
      <c r="Y2854" t="str">
        <f t="shared" si="541"/>
        <v>GO</v>
      </c>
      <c r="Z2854">
        <f t="shared" si="542"/>
        <v>400</v>
      </c>
    </row>
    <row r="2855" spans="1:26">
      <c r="A2855" t="str">
        <f t="shared" si="535"/>
        <v>rt10</v>
      </c>
      <c r="B2855" t="str">
        <f t="shared" si="536"/>
        <v>루틴10</v>
      </c>
      <c r="C2855">
        <v>14</v>
      </c>
      <c r="D2855">
        <v>10</v>
      </c>
      <c r="E2855">
        <f t="shared" ca="1" si="530"/>
        <v>100</v>
      </c>
      <c r="F2855">
        <f ca="1">(60+SUMIF(OFFSET(N2855,-$C2855+1,0,$C2855),"EN",OFFSET(O2855,-$C2855+1,0,$C2855)))*SummonTypeTable!$Q$2</f>
        <v>166.66666666666666</v>
      </c>
      <c r="G2855" t="str">
        <f ca="1">IF(C2855=1,60*SummonTypeTable!$Q$2-OFFSET(F2855,0,-1),
IF(F2855&lt;&gt;OFFSET(F2855,-1,0),OFFSET(F2855,-1,0)-OFFSET(F2855,0,-1),""))</f>
        <v/>
      </c>
      <c r="H2855" t="str">
        <f ca="1">IF(C2855=1,60*SummonTypeTable!$Q$2/OFFSET(F2855,0,-1),
IF(F2855&lt;&gt;OFFSET(F2855,-1,0),OFFSET(F2855,-1,0)/OFFSET(F2855,0,-1),""))</f>
        <v/>
      </c>
      <c r="I2855">
        <f ca="1">(60+SUMIF(OFFSET(N2855,-$C2855+1,0,$C2855),"EN",OFFSET(O2855,-$C2855+1,0,$C2855))+SUMIF(OFFSET(S2855,-$C2855+1,0,$C2855),"EN",OFFSET(T2855,-$C2855+1,0,$C2855)))*SummonTypeTable!$Q$2</f>
        <v>166.66666666666666</v>
      </c>
      <c r="J2855" t="str">
        <f ca="1">IF(C2855=1,60*SummonTypeTable!$Q$2-OFFSET(I2855,0,-4),
IF(I2855&lt;&gt;OFFSET(I2855,-1,0),OFFSET(I2855,-1,0)-OFFSET(I2855,0,-4),""))</f>
        <v/>
      </c>
      <c r="K2855" t="str">
        <f ca="1">IF(C2855=1,60*SummonTypeTable!$Q$2/OFFSET(I2855,0,-4),
IF(I2855&lt;&gt;OFFSET(I2855,-1,0),OFFSET(I2855,-1,0)/OFFSET(I2855,0,-4),""))</f>
        <v/>
      </c>
      <c r="L2855" t="str">
        <f t="shared" ca="1" si="531"/>
        <v>cu</v>
      </c>
      <c r="M2855" t="s">
        <v>81</v>
      </c>
      <c r="N2855" t="s">
        <v>153</v>
      </c>
      <c r="O2855">
        <v>3</v>
      </c>
      <c r="P2855" t="str">
        <f t="shared" si="537"/>
        <v/>
      </c>
      <c r="Q2855" t="str">
        <f t="shared" ca="1" si="529"/>
        <v>cu</v>
      </c>
      <c r="R2855" t="s">
        <v>81</v>
      </c>
      <c r="S2855" t="s">
        <v>153</v>
      </c>
      <c r="T2855">
        <v>1</v>
      </c>
      <c r="U2855" t="str">
        <f t="shared" ca="1" si="534"/>
        <v>cu</v>
      </c>
      <c r="V2855" t="str">
        <f t="shared" si="538"/>
        <v>DI</v>
      </c>
      <c r="W2855">
        <f t="shared" si="539"/>
        <v>3</v>
      </c>
      <c r="X2855" t="str">
        <f t="shared" ca="1" si="540"/>
        <v>cu</v>
      </c>
      <c r="Y2855" t="str">
        <f t="shared" si="541"/>
        <v>DI</v>
      </c>
      <c r="Z2855">
        <f t="shared" si="542"/>
        <v>1</v>
      </c>
    </row>
    <row r="2856" spans="1:26">
      <c r="A2856" t="str">
        <f t="shared" si="535"/>
        <v>rt10</v>
      </c>
      <c r="B2856" t="str">
        <f t="shared" si="536"/>
        <v>루틴10</v>
      </c>
      <c r="C2856">
        <v>15</v>
      </c>
      <c r="D2856">
        <v>16</v>
      </c>
      <c r="E2856">
        <f t="shared" ca="1" si="530"/>
        <v>116</v>
      </c>
      <c r="F2856">
        <f ca="1">(60+SUMIF(OFFSET(N2856,-$C2856+1,0,$C2856),"EN",OFFSET(O2856,-$C2856+1,0,$C2856)))*SummonTypeTable!$Q$2</f>
        <v>166.66666666666666</v>
      </c>
      <c r="G2856" t="str">
        <f ca="1">IF(C2856=1,60*SummonTypeTable!$Q$2-OFFSET(F2856,0,-1),
IF(F2856&lt;&gt;OFFSET(F2856,-1,0),OFFSET(F2856,-1,0)-OFFSET(F2856,0,-1),""))</f>
        <v/>
      </c>
      <c r="H2856" t="str">
        <f ca="1">IF(C2856=1,60*SummonTypeTable!$Q$2/OFFSET(F2856,0,-1),
IF(F2856&lt;&gt;OFFSET(F2856,-1,0),OFFSET(F2856,-1,0)/OFFSET(F2856,0,-1),""))</f>
        <v/>
      </c>
      <c r="I2856">
        <f ca="1">(60+SUMIF(OFFSET(N2856,-$C2856+1,0,$C2856),"EN",OFFSET(O2856,-$C2856+1,0,$C2856))+SUMIF(OFFSET(S2856,-$C2856+1,0,$C2856),"EN",OFFSET(T2856,-$C2856+1,0,$C2856)))*SummonTypeTable!$Q$2</f>
        <v>166.66666666666666</v>
      </c>
      <c r="J2856" t="str">
        <f ca="1">IF(C2856=1,60*SummonTypeTable!$Q$2-OFFSET(I2856,0,-4),
IF(I2856&lt;&gt;OFFSET(I2856,-1,0),OFFSET(I2856,-1,0)-OFFSET(I2856,0,-4),""))</f>
        <v/>
      </c>
      <c r="K2856" t="str">
        <f ca="1">IF(C2856=1,60*SummonTypeTable!$Q$2/OFFSET(I2856,0,-4),
IF(I2856&lt;&gt;OFFSET(I2856,-1,0),OFFSET(I2856,-1,0)/OFFSET(I2856,0,-4),""))</f>
        <v/>
      </c>
      <c r="L2856" t="str">
        <f t="shared" ca="1" si="531"/>
        <v>cu</v>
      </c>
      <c r="M2856" t="s">
        <v>81</v>
      </c>
      <c r="N2856" t="s">
        <v>147</v>
      </c>
      <c r="O2856">
        <v>900</v>
      </c>
      <c r="P2856" t="str">
        <f t="shared" si="537"/>
        <v/>
      </c>
      <c r="Q2856" t="str">
        <f t="shared" ca="1" si="529"/>
        <v>cu</v>
      </c>
      <c r="R2856" t="s">
        <v>81</v>
      </c>
      <c r="S2856" t="s">
        <v>147</v>
      </c>
      <c r="T2856">
        <v>450</v>
      </c>
      <c r="U2856" t="str">
        <f t="shared" ca="1" si="534"/>
        <v>cu</v>
      </c>
      <c r="V2856" t="str">
        <f t="shared" si="538"/>
        <v>GO</v>
      </c>
      <c r="W2856">
        <f t="shared" si="539"/>
        <v>900</v>
      </c>
      <c r="X2856" t="str">
        <f t="shared" ca="1" si="540"/>
        <v>cu</v>
      </c>
      <c r="Y2856" t="str">
        <f t="shared" si="541"/>
        <v>GO</v>
      </c>
      <c r="Z2856">
        <f t="shared" si="542"/>
        <v>450</v>
      </c>
    </row>
    <row r="2857" spans="1:26">
      <c r="A2857" t="str">
        <f t="shared" si="535"/>
        <v>rt10</v>
      </c>
      <c r="B2857" t="str">
        <f t="shared" si="536"/>
        <v>루틴10</v>
      </c>
      <c r="C2857">
        <v>16</v>
      </c>
      <c r="D2857">
        <v>16</v>
      </c>
      <c r="E2857">
        <f t="shared" ca="1" si="530"/>
        <v>132</v>
      </c>
      <c r="F2857">
        <f ca="1">(60+SUMIF(OFFSET(N2857,-$C2857+1,0,$C2857),"EN",OFFSET(O2857,-$C2857+1,0,$C2857)))*SummonTypeTable!$Q$2</f>
        <v>200</v>
      </c>
      <c r="G2857">
        <f ca="1">IF(C2857=1,60*SummonTypeTable!$Q$2-OFFSET(F2857,0,-1),
IF(F2857&lt;&gt;OFFSET(F2857,-1,0),OFFSET(F2857,-1,0)-OFFSET(F2857,0,-1),""))</f>
        <v>34.666666666666657</v>
      </c>
      <c r="H2857">
        <f ca="1">IF(C2857=1,60*SummonTypeTable!$Q$2/OFFSET(F2857,0,-1),
IF(F2857&lt;&gt;OFFSET(F2857,-1,0),OFFSET(F2857,-1,0)/OFFSET(F2857,0,-1),""))</f>
        <v>1.2626262626262625</v>
      </c>
      <c r="I2857">
        <f ca="1">(60+SUMIF(OFFSET(N2857,-$C2857+1,0,$C2857),"EN",OFFSET(O2857,-$C2857+1,0,$C2857))+SUMIF(OFFSET(S2857,-$C2857+1,0,$C2857),"EN",OFFSET(T2857,-$C2857+1,0,$C2857)))*SummonTypeTable!$Q$2</f>
        <v>200</v>
      </c>
      <c r="J2857">
        <f ca="1">IF(C2857=1,60*SummonTypeTable!$Q$2-OFFSET(I2857,0,-4),
IF(I2857&lt;&gt;OFFSET(I2857,-1,0),OFFSET(I2857,-1,0)-OFFSET(I2857,0,-4),""))</f>
        <v>34.666666666666657</v>
      </c>
      <c r="K2857">
        <f ca="1">IF(C2857=1,60*SummonTypeTable!$Q$2/OFFSET(I2857,0,-4),
IF(I2857&lt;&gt;OFFSET(I2857,-1,0),OFFSET(I2857,-1,0)/OFFSET(I2857,0,-4),""))</f>
        <v>1.2626262626262625</v>
      </c>
      <c r="L2857" t="str">
        <f t="shared" ca="1" si="531"/>
        <v>cu</v>
      </c>
      <c r="M2857" t="s">
        <v>81</v>
      </c>
      <c r="N2857" t="s">
        <v>146</v>
      </c>
      <c r="O2857">
        <v>50</v>
      </c>
      <c r="P2857" t="str">
        <f t="shared" si="537"/>
        <v>에너지너무많음</v>
      </c>
      <c r="Q2857" t="str">
        <f t="shared" ca="1" si="529"/>
        <v>cu</v>
      </c>
      <c r="R2857" t="s">
        <v>81</v>
      </c>
      <c r="S2857" t="s">
        <v>147</v>
      </c>
      <c r="T2857">
        <v>475</v>
      </c>
      <c r="U2857" t="str">
        <f t="shared" ca="1" si="534"/>
        <v>cu</v>
      </c>
      <c r="V2857" t="str">
        <f t="shared" si="538"/>
        <v>EN</v>
      </c>
      <c r="W2857">
        <f t="shared" si="539"/>
        <v>50</v>
      </c>
      <c r="X2857" t="str">
        <f t="shared" ca="1" si="540"/>
        <v>cu</v>
      </c>
      <c r="Y2857" t="str">
        <f t="shared" si="541"/>
        <v>GO</v>
      </c>
      <c r="Z2857">
        <f t="shared" si="542"/>
        <v>475</v>
      </c>
    </row>
    <row r="2858" spans="1:26">
      <c r="A2858" t="str">
        <f t="shared" si="535"/>
        <v>rt10</v>
      </c>
      <c r="B2858" t="str">
        <f t="shared" si="536"/>
        <v>루틴10</v>
      </c>
      <c r="C2858">
        <v>17</v>
      </c>
      <c r="D2858">
        <v>19</v>
      </c>
      <c r="E2858">
        <f t="shared" ca="1" si="530"/>
        <v>151</v>
      </c>
      <c r="F2858">
        <f ca="1">(60+SUMIF(OFFSET(N2858,-$C2858+1,0,$C2858),"EN",OFFSET(O2858,-$C2858+1,0,$C2858)))*SummonTypeTable!$Q$2</f>
        <v>200</v>
      </c>
      <c r="G2858" t="str">
        <f ca="1">IF(C2858=1,60*SummonTypeTable!$Q$2-OFFSET(F2858,0,-1),
IF(F2858&lt;&gt;OFFSET(F2858,-1,0),OFFSET(F2858,-1,0)-OFFSET(F2858,0,-1),""))</f>
        <v/>
      </c>
      <c r="H2858" t="str">
        <f ca="1">IF(C2858=1,60*SummonTypeTable!$Q$2/OFFSET(F2858,0,-1),
IF(F2858&lt;&gt;OFFSET(F2858,-1,0),OFFSET(F2858,-1,0)/OFFSET(F2858,0,-1),""))</f>
        <v/>
      </c>
      <c r="I2858">
        <f ca="1">(60+SUMIF(OFFSET(N2858,-$C2858+1,0,$C2858),"EN",OFFSET(O2858,-$C2858+1,0,$C2858))+SUMIF(OFFSET(S2858,-$C2858+1,0,$C2858),"EN",OFFSET(T2858,-$C2858+1,0,$C2858)))*SummonTypeTable!$Q$2</f>
        <v>200</v>
      </c>
      <c r="J2858" t="str">
        <f ca="1">IF(C2858=1,60*SummonTypeTable!$Q$2-OFFSET(I2858,0,-4),
IF(I2858&lt;&gt;OFFSET(I2858,-1,0),OFFSET(I2858,-1,0)-OFFSET(I2858,0,-4),""))</f>
        <v/>
      </c>
      <c r="K2858" t="str">
        <f ca="1">IF(C2858=1,60*SummonTypeTable!$Q$2/OFFSET(I2858,0,-4),
IF(I2858&lt;&gt;OFFSET(I2858,-1,0),OFFSET(I2858,-1,0)/OFFSET(I2858,0,-4),""))</f>
        <v/>
      </c>
      <c r="L2858" t="str">
        <f t="shared" ca="1" si="531"/>
        <v>cu</v>
      </c>
      <c r="M2858" t="s">
        <v>81</v>
      </c>
      <c r="N2858" t="s">
        <v>147</v>
      </c>
      <c r="O2858">
        <v>1000</v>
      </c>
      <c r="P2858" t="str">
        <f t="shared" si="537"/>
        <v/>
      </c>
      <c r="Q2858" t="str">
        <f t="shared" ca="1" si="529"/>
        <v>cu</v>
      </c>
      <c r="R2858" t="s">
        <v>81</v>
      </c>
      <c r="S2858" t="s">
        <v>147</v>
      </c>
      <c r="T2858">
        <v>500</v>
      </c>
      <c r="U2858" t="str">
        <f t="shared" ca="1" si="534"/>
        <v>cu</v>
      </c>
      <c r="V2858" t="str">
        <f t="shared" si="538"/>
        <v>GO</v>
      </c>
      <c r="W2858">
        <f t="shared" si="539"/>
        <v>1000</v>
      </c>
      <c r="X2858" t="str">
        <f t="shared" ca="1" si="540"/>
        <v>cu</v>
      </c>
      <c r="Y2858" t="str">
        <f t="shared" si="541"/>
        <v>GO</v>
      </c>
      <c r="Z2858">
        <f t="shared" si="542"/>
        <v>500</v>
      </c>
    </row>
    <row r="2859" spans="1:26">
      <c r="A2859" t="str">
        <f t="shared" si="535"/>
        <v>rt10</v>
      </c>
      <c r="B2859" t="str">
        <f t="shared" si="536"/>
        <v>루틴10</v>
      </c>
      <c r="C2859">
        <v>18</v>
      </c>
      <c r="D2859">
        <v>12</v>
      </c>
      <c r="E2859">
        <f t="shared" ca="1" si="530"/>
        <v>163</v>
      </c>
      <c r="F2859">
        <f ca="1">(60+SUMIF(OFFSET(N2859,-$C2859+1,0,$C2859),"EN",OFFSET(O2859,-$C2859+1,0,$C2859)))*SummonTypeTable!$Q$2</f>
        <v>200</v>
      </c>
      <c r="G2859" t="str">
        <f ca="1">IF(C2859=1,60*SummonTypeTable!$Q$2-OFFSET(F2859,0,-1),
IF(F2859&lt;&gt;OFFSET(F2859,-1,0),OFFSET(F2859,-1,0)-OFFSET(F2859,0,-1),""))</f>
        <v/>
      </c>
      <c r="H2859" t="str">
        <f ca="1">IF(C2859=1,60*SummonTypeTable!$Q$2/OFFSET(F2859,0,-1),
IF(F2859&lt;&gt;OFFSET(F2859,-1,0),OFFSET(F2859,-1,0)/OFFSET(F2859,0,-1),""))</f>
        <v/>
      </c>
      <c r="I2859">
        <f ca="1">(60+SUMIF(OFFSET(N2859,-$C2859+1,0,$C2859),"EN",OFFSET(O2859,-$C2859+1,0,$C2859))+SUMIF(OFFSET(S2859,-$C2859+1,0,$C2859),"EN",OFFSET(T2859,-$C2859+1,0,$C2859)))*SummonTypeTable!$Q$2</f>
        <v>200</v>
      </c>
      <c r="J2859" t="str">
        <f ca="1">IF(C2859=1,60*SummonTypeTable!$Q$2-OFFSET(I2859,0,-4),
IF(I2859&lt;&gt;OFFSET(I2859,-1,0),OFFSET(I2859,-1,0)-OFFSET(I2859,0,-4),""))</f>
        <v/>
      </c>
      <c r="K2859" t="str">
        <f ca="1">IF(C2859=1,60*SummonTypeTable!$Q$2/OFFSET(I2859,0,-4),
IF(I2859&lt;&gt;OFFSET(I2859,-1,0),OFFSET(I2859,-1,0)/OFFSET(I2859,0,-4),""))</f>
        <v/>
      </c>
      <c r="L2859" t="str">
        <f t="shared" ca="1" si="531"/>
        <v>it</v>
      </c>
      <c r="M2859" t="s">
        <v>139</v>
      </c>
      <c r="N2859" t="s">
        <v>138</v>
      </c>
      <c r="O2859">
        <v>1</v>
      </c>
      <c r="P2859" t="str">
        <f t="shared" si="537"/>
        <v/>
      </c>
      <c r="Q2859" t="str">
        <f t="shared" ca="1" si="529"/>
        <v>cu</v>
      </c>
      <c r="R2859" t="s">
        <v>81</v>
      </c>
      <c r="S2859" t="s">
        <v>147</v>
      </c>
      <c r="T2859">
        <v>525</v>
      </c>
      <c r="U2859" t="str">
        <f t="shared" ca="1" si="534"/>
        <v>it</v>
      </c>
      <c r="V2859" t="str">
        <f t="shared" si="538"/>
        <v>Cash_sSpellGacha</v>
      </c>
      <c r="W2859">
        <f t="shared" si="539"/>
        <v>1</v>
      </c>
      <c r="X2859" t="str">
        <f t="shared" ca="1" si="540"/>
        <v>cu</v>
      </c>
      <c r="Y2859" t="str">
        <f t="shared" si="541"/>
        <v>GO</v>
      </c>
      <c r="Z2859">
        <f t="shared" si="542"/>
        <v>525</v>
      </c>
    </row>
    <row r="2860" spans="1:26">
      <c r="A2860" t="str">
        <f t="shared" si="535"/>
        <v>rt10</v>
      </c>
      <c r="B2860" t="str">
        <f t="shared" si="536"/>
        <v>루틴10</v>
      </c>
      <c r="C2860">
        <v>19</v>
      </c>
      <c r="D2860">
        <v>5</v>
      </c>
      <c r="E2860">
        <f t="shared" ca="1" si="530"/>
        <v>168</v>
      </c>
      <c r="F2860">
        <f ca="1">(60+SUMIF(OFFSET(N2860,-$C2860+1,0,$C2860),"EN",OFFSET(O2860,-$C2860+1,0,$C2860)))*SummonTypeTable!$Q$2</f>
        <v>236.66666666666666</v>
      </c>
      <c r="G2860">
        <f ca="1">IF(C2860=1,60*SummonTypeTable!$Q$2-OFFSET(F2860,0,-1),
IF(F2860&lt;&gt;OFFSET(F2860,-1,0),OFFSET(F2860,-1,0)-OFFSET(F2860,0,-1),""))</f>
        <v>32</v>
      </c>
      <c r="H2860">
        <f ca="1">IF(C2860=1,60*SummonTypeTable!$Q$2/OFFSET(F2860,0,-1),
IF(F2860&lt;&gt;OFFSET(F2860,-1,0),OFFSET(F2860,-1,0)/OFFSET(F2860,0,-1),""))</f>
        <v>1.1904761904761905</v>
      </c>
      <c r="I2860">
        <f ca="1">(60+SUMIF(OFFSET(N2860,-$C2860+1,0,$C2860),"EN",OFFSET(O2860,-$C2860+1,0,$C2860))+SUMIF(OFFSET(S2860,-$C2860+1,0,$C2860),"EN",OFFSET(T2860,-$C2860+1,0,$C2860)))*SummonTypeTable!$Q$2</f>
        <v>236.66666666666666</v>
      </c>
      <c r="J2860">
        <f ca="1">IF(C2860=1,60*SummonTypeTable!$Q$2-OFFSET(I2860,0,-4),
IF(I2860&lt;&gt;OFFSET(I2860,-1,0),OFFSET(I2860,-1,0)-OFFSET(I2860,0,-4),""))</f>
        <v>32</v>
      </c>
      <c r="K2860">
        <f ca="1">IF(C2860=1,60*SummonTypeTable!$Q$2/OFFSET(I2860,0,-4),
IF(I2860&lt;&gt;OFFSET(I2860,-1,0),OFFSET(I2860,-1,0)/OFFSET(I2860,0,-4),""))</f>
        <v>1.1904761904761905</v>
      </c>
      <c r="L2860" t="str">
        <f t="shared" ca="1" si="531"/>
        <v>cu</v>
      </c>
      <c r="M2860" t="s">
        <v>81</v>
      </c>
      <c r="N2860" t="s">
        <v>146</v>
      </c>
      <c r="O2860">
        <v>55</v>
      </c>
      <c r="P2860" t="str">
        <f t="shared" si="537"/>
        <v>에너지너무많음</v>
      </c>
      <c r="Q2860" t="str">
        <f t="shared" ca="1" si="529"/>
        <v>cu</v>
      </c>
      <c r="R2860" t="s">
        <v>81</v>
      </c>
      <c r="S2860" t="s">
        <v>147</v>
      </c>
      <c r="T2860">
        <v>550</v>
      </c>
      <c r="U2860" t="str">
        <f t="shared" ca="1" si="534"/>
        <v>cu</v>
      </c>
      <c r="V2860" t="str">
        <f t="shared" si="538"/>
        <v>EN</v>
      </c>
      <c r="W2860">
        <f t="shared" si="539"/>
        <v>55</v>
      </c>
      <c r="X2860" t="str">
        <f t="shared" ca="1" si="540"/>
        <v>cu</v>
      </c>
      <c r="Y2860" t="str">
        <f t="shared" si="541"/>
        <v>GO</v>
      </c>
      <c r="Z2860">
        <f t="shared" si="542"/>
        <v>550</v>
      </c>
    </row>
    <row r="2861" spans="1:26">
      <c r="A2861" t="str">
        <f t="shared" si="535"/>
        <v>rt10</v>
      </c>
      <c r="B2861" t="str">
        <f t="shared" si="536"/>
        <v>루틴10</v>
      </c>
      <c r="C2861">
        <v>20</v>
      </c>
      <c r="D2861">
        <v>15</v>
      </c>
      <c r="E2861">
        <f t="shared" ca="1" si="530"/>
        <v>183</v>
      </c>
      <c r="F2861">
        <f ca="1">(60+SUMIF(OFFSET(N2861,-$C2861+1,0,$C2861),"EN",OFFSET(O2861,-$C2861+1,0,$C2861)))*SummonTypeTable!$Q$2</f>
        <v>236.66666666666666</v>
      </c>
      <c r="G2861" t="str">
        <f ca="1">IF(C2861=1,60*SummonTypeTable!$Q$2-OFFSET(F2861,0,-1),
IF(F2861&lt;&gt;OFFSET(F2861,-1,0),OFFSET(F2861,-1,0)-OFFSET(F2861,0,-1),""))</f>
        <v/>
      </c>
      <c r="H2861" t="str">
        <f ca="1">IF(C2861=1,60*SummonTypeTable!$Q$2/OFFSET(F2861,0,-1),
IF(F2861&lt;&gt;OFFSET(F2861,-1,0),OFFSET(F2861,-1,0)/OFFSET(F2861,0,-1),""))</f>
        <v/>
      </c>
      <c r="I2861">
        <f ca="1">(60+SUMIF(OFFSET(N2861,-$C2861+1,0,$C2861),"EN",OFFSET(O2861,-$C2861+1,0,$C2861))+SUMIF(OFFSET(S2861,-$C2861+1,0,$C2861),"EN",OFFSET(T2861,-$C2861+1,0,$C2861)))*SummonTypeTable!$Q$2</f>
        <v>236.66666666666666</v>
      </c>
      <c r="J2861" t="str">
        <f ca="1">IF(C2861=1,60*SummonTypeTable!$Q$2-OFFSET(I2861,0,-4),
IF(I2861&lt;&gt;OFFSET(I2861,-1,0),OFFSET(I2861,-1,0)-OFFSET(I2861,0,-4),""))</f>
        <v/>
      </c>
      <c r="K2861" t="str">
        <f ca="1">IF(C2861=1,60*SummonTypeTable!$Q$2/OFFSET(I2861,0,-4),
IF(I2861&lt;&gt;OFFSET(I2861,-1,0),OFFSET(I2861,-1,0)/OFFSET(I2861,0,-4),""))</f>
        <v/>
      </c>
      <c r="L2861" t="str">
        <f t="shared" ca="1" si="531"/>
        <v>cu</v>
      </c>
      <c r="M2861" t="s">
        <v>81</v>
      </c>
      <c r="N2861" t="s">
        <v>147</v>
      </c>
      <c r="O2861">
        <v>1150</v>
      </c>
      <c r="P2861" t="str">
        <f t="shared" si="537"/>
        <v/>
      </c>
      <c r="Q2861" t="str">
        <f t="shared" ca="1" si="529"/>
        <v>cu</v>
      </c>
      <c r="R2861" t="s">
        <v>81</v>
      </c>
      <c r="S2861" t="s">
        <v>147</v>
      </c>
      <c r="T2861">
        <v>575</v>
      </c>
      <c r="U2861" t="str">
        <f t="shared" ca="1" si="534"/>
        <v>cu</v>
      </c>
      <c r="V2861" t="str">
        <f t="shared" si="538"/>
        <v>GO</v>
      </c>
      <c r="W2861">
        <f t="shared" si="539"/>
        <v>1150</v>
      </c>
      <c r="X2861" t="str">
        <f t="shared" ca="1" si="540"/>
        <v>cu</v>
      </c>
      <c r="Y2861" t="str">
        <f t="shared" si="541"/>
        <v>GO</v>
      </c>
      <c r="Z2861">
        <f t="shared" si="542"/>
        <v>575</v>
      </c>
    </row>
    <row r="2862" spans="1:26">
      <c r="A2862" t="str">
        <f t="shared" si="535"/>
        <v>rt10</v>
      </c>
      <c r="B2862" t="str">
        <f t="shared" si="536"/>
        <v>루틴10</v>
      </c>
      <c r="C2862">
        <v>21</v>
      </c>
      <c r="D2862">
        <v>4</v>
      </c>
      <c r="E2862">
        <f t="shared" ca="1" si="530"/>
        <v>187</v>
      </c>
      <c r="F2862">
        <f ca="1">(60+SUMIF(OFFSET(N2862,-$C2862+1,0,$C2862),"EN",OFFSET(O2862,-$C2862+1,0,$C2862)))*SummonTypeTable!$Q$2</f>
        <v>236.66666666666666</v>
      </c>
      <c r="G2862" t="str">
        <f ca="1">IF(C2862=1,60*SummonTypeTable!$Q$2-OFFSET(F2862,0,-1),
IF(F2862&lt;&gt;OFFSET(F2862,-1,0),OFFSET(F2862,-1,0)-OFFSET(F2862,0,-1),""))</f>
        <v/>
      </c>
      <c r="H2862" t="str">
        <f ca="1">IF(C2862=1,60*SummonTypeTable!$Q$2/OFFSET(F2862,0,-1),
IF(F2862&lt;&gt;OFFSET(F2862,-1,0),OFFSET(F2862,-1,0)/OFFSET(F2862,0,-1),""))</f>
        <v/>
      </c>
      <c r="I2862">
        <f ca="1">(60+SUMIF(OFFSET(N2862,-$C2862+1,0,$C2862),"EN",OFFSET(O2862,-$C2862+1,0,$C2862))+SUMIF(OFFSET(S2862,-$C2862+1,0,$C2862),"EN",OFFSET(T2862,-$C2862+1,0,$C2862)))*SummonTypeTable!$Q$2</f>
        <v>236.66666666666666</v>
      </c>
      <c r="J2862" t="str">
        <f ca="1">IF(C2862=1,60*SummonTypeTable!$Q$2-OFFSET(I2862,0,-4),
IF(I2862&lt;&gt;OFFSET(I2862,-1,0),OFFSET(I2862,-1,0)-OFFSET(I2862,0,-4),""))</f>
        <v/>
      </c>
      <c r="K2862" t="str">
        <f ca="1">IF(C2862=1,60*SummonTypeTable!$Q$2/OFFSET(I2862,0,-4),
IF(I2862&lt;&gt;OFFSET(I2862,-1,0),OFFSET(I2862,-1,0)/OFFSET(I2862,0,-4),""))</f>
        <v/>
      </c>
      <c r="L2862" t="str">
        <f t="shared" ca="1" si="531"/>
        <v>it</v>
      </c>
      <c r="M2862" t="s">
        <v>139</v>
      </c>
      <c r="N2862" t="s">
        <v>140</v>
      </c>
      <c r="O2862">
        <v>1</v>
      </c>
      <c r="P2862" t="str">
        <f t="shared" si="537"/>
        <v/>
      </c>
      <c r="Q2862" t="str">
        <f t="shared" ref="Q2862:Q2925" ca="1" si="543">IF(ISBLANK(R2862),"",
VLOOKUP(R2862,OFFSET(INDIRECT("$A:$B"),0,MATCH(R$1&amp;"_Verify",INDIRECT("$1:$1"),0)-1),2,0)
)</f>
        <v>cu</v>
      </c>
      <c r="R2862" t="s">
        <v>81</v>
      </c>
      <c r="S2862" t="s">
        <v>147</v>
      </c>
      <c r="T2862">
        <v>600</v>
      </c>
      <c r="U2862" t="str">
        <f t="shared" ca="1" si="534"/>
        <v>it</v>
      </c>
      <c r="V2862" t="str">
        <f t="shared" si="538"/>
        <v>Cash_sCharacterGacha</v>
      </c>
      <c r="W2862">
        <f t="shared" si="539"/>
        <v>1</v>
      </c>
      <c r="X2862" t="str">
        <f t="shared" ca="1" si="540"/>
        <v>cu</v>
      </c>
      <c r="Y2862" t="str">
        <f t="shared" si="541"/>
        <v>GO</v>
      </c>
      <c r="Z2862">
        <f t="shared" si="542"/>
        <v>600</v>
      </c>
    </row>
    <row r="2863" spans="1:26">
      <c r="A2863" t="str">
        <f t="shared" si="535"/>
        <v>rt10</v>
      </c>
      <c r="B2863" t="str">
        <f t="shared" si="536"/>
        <v>루틴10</v>
      </c>
      <c r="C2863">
        <v>22</v>
      </c>
      <c r="D2863">
        <v>5</v>
      </c>
      <c r="E2863">
        <f t="shared" ca="1" si="530"/>
        <v>192</v>
      </c>
      <c r="F2863">
        <f ca="1">(60+SUMIF(OFFSET(N2863,-$C2863+1,0,$C2863),"EN",OFFSET(O2863,-$C2863+1,0,$C2863)))*SummonTypeTable!$Q$2</f>
        <v>236.66666666666666</v>
      </c>
      <c r="G2863" t="str">
        <f ca="1">IF(C2863=1,60*SummonTypeTable!$Q$2-OFFSET(F2863,0,-1),
IF(F2863&lt;&gt;OFFSET(F2863,-1,0),OFFSET(F2863,-1,0)-OFFSET(F2863,0,-1),""))</f>
        <v/>
      </c>
      <c r="H2863" t="str">
        <f ca="1">IF(C2863=1,60*SummonTypeTable!$Q$2/OFFSET(F2863,0,-1),
IF(F2863&lt;&gt;OFFSET(F2863,-1,0),OFFSET(F2863,-1,0)/OFFSET(F2863,0,-1),""))</f>
        <v/>
      </c>
      <c r="I2863">
        <f ca="1">(60+SUMIF(OFFSET(N2863,-$C2863+1,0,$C2863),"EN",OFFSET(O2863,-$C2863+1,0,$C2863))+SUMIF(OFFSET(S2863,-$C2863+1,0,$C2863),"EN",OFFSET(T2863,-$C2863+1,0,$C2863)))*SummonTypeTable!$Q$2</f>
        <v>236.66666666666666</v>
      </c>
      <c r="J2863" t="str">
        <f ca="1">IF(C2863=1,60*SummonTypeTable!$Q$2-OFFSET(I2863,0,-4),
IF(I2863&lt;&gt;OFFSET(I2863,-1,0),OFFSET(I2863,-1,0)-OFFSET(I2863,0,-4),""))</f>
        <v/>
      </c>
      <c r="K2863" t="str">
        <f ca="1">IF(C2863=1,60*SummonTypeTable!$Q$2/OFFSET(I2863,0,-4),
IF(I2863&lt;&gt;OFFSET(I2863,-1,0),OFFSET(I2863,-1,0)/OFFSET(I2863,0,-4),""))</f>
        <v/>
      </c>
      <c r="L2863" t="str">
        <f t="shared" ca="1" si="531"/>
        <v>cu</v>
      </c>
      <c r="M2863" t="s">
        <v>81</v>
      </c>
      <c r="N2863" t="s">
        <v>147</v>
      </c>
      <c r="O2863">
        <v>1250</v>
      </c>
      <c r="P2863" t="str">
        <f t="shared" si="537"/>
        <v/>
      </c>
      <c r="Q2863" t="str">
        <f t="shared" ca="1" si="543"/>
        <v>cu</v>
      </c>
      <c r="R2863" t="s">
        <v>81</v>
      </c>
      <c r="S2863" t="s">
        <v>147</v>
      </c>
      <c r="T2863">
        <v>625</v>
      </c>
      <c r="U2863" t="str">
        <f t="shared" ca="1" si="534"/>
        <v>cu</v>
      </c>
      <c r="V2863" t="str">
        <f t="shared" si="538"/>
        <v>GO</v>
      </c>
      <c r="W2863">
        <f t="shared" si="539"/>
        <v>1250</v>
      </c>
      <c r="X2863" t="str">
        <f t="shared" ca="1" si="540"/>
        <v>cu</v>
      </c>
      <c r="Y2863" t="str">
        <f t="shared" si="541"/>
        <v>GO</v>
      </c>
      <c r="Z2863">
        <f t="shared" si="542"/>
        <v>625</v>
      </c>
    </row>
    <row r="2864" spans="1:26">
      <c r="A2864" t="str">
        <f t="shared" si="535"/>
        <v>rt10</v>
      </c>
      <c r="B2864" t="str">
        <f t="shared" si="536"/>
        <v>루틴10</v>
      </c>
      <c r="C2864">
        <v>23</v>
      </c>
      <c r="D2864">
        <v>16</v>
      </c>
      <c r="E2864">
        <f t="shared" ca="1" si="530"/>
        <v>208</v>
      </c>
      <c r="F2864">
        <f ca="1">(60+SUMIF(OFFSET(N2864,-$C2864+1,0,$C2864),"EN",OFFSET(O2864,-$C2864+1,0,$C2864)))*SummonTypeTable!$Q$2</f>
        <v>276.66666666666663</v>
      </c>
      <c r="G2864">
        <f ca="1">IF(C2864=1,60*SummonTypeTable!$Q$2-OFFSET(F2864,0,-1),
IF(F2864&lt;&gt;OFFSET(F2864,-1,0),OFFSET(F2864,-1,0)-OFFSET(F2864,0,-1),""))</f>
        <v>28.666666666666657</v>
      </c>
      <c r="H2864">
        <f ca="1">IF(C2864=1,60*SummonTypeTable!$Q$2/OFFSET(F2864,0,-1),
IF(F2864&lt;&gt;OFFSET(F2864,-1,0),OFFSET(F2864,-1,0)/OFFSET(F2864,0,-1),""))</f>
        <v>1.1378205128205128</v>
      </c>
      <c r="I2864">
        <f ca="1">(60+SUMIF(OFFSET(N2864,-$C2864+1,0,$C2864),"EN",OFFSET(O2864,-$C2864+1,0,$C2864))+SUMIF(OFFSET(S2864,-$C2864+1,0,$C2864),"EN",OFFSET(T2864,-$C2864+1,0,$C2864)))*SummonTypeTable!$Q$2</f>
        <v>276.66666666666663</v>
      </c>
      <c r="J2864">
        <f ca="1">IF(C2864=1,60*SummonTypeTable!$Q$2-OFFSET(I2864,0,-4),
IF(I2864&lt;&gt;OFFSET(I2864,-1,0),OFFSET(I2864,-1,0)-OFFSET(I2864,0,-4),""))</f>
        <v>28.666666666666657</v>
      </c>
      <c r="K2864">
        <f ca="1">IF(C2864=1,60*SummonTypeTable!$Q$2/OFFSET(I2864,0,-4),
IF(I2864&lt;&gt;OFFSET(I2864,-1,0),OFFSET(I2864,-1,0)/OFFSET(I2864,0,-4),""))</f>
        <v>1.1378205128205128</v>
      </c>
      <c r="L2864" t="str">
        <f t="shared" ca="1" si="531"/>
        <v>cu</v>
      </c>
      <c r="M2864" t="s">
        <v>81</v>
      </c>
      <c r="N2864" t="s">
        <v>146</v>
      </c>
      <c r="O2864">
        <v>60</v>
      </c>
      <c r="P2864" t="str">
        <f t="shared" si="537"/>
        <v>에너지너무많음</v>
      </c>
      <c r="Q2864" t="str">
        <f t="shared" ca="1" si="543"/>
        <v>cu</v>
      </c>
      <c r="R2864" t="s">
        <v>81</v>
      </c>
      <c r="S2864" t="s">
        <v>147</v>
      </c>
      <c r="T2864">
        <v>650</v>
      </c>
      <c r="U2864" t="str">
        <f t="shared" ca="1" si="534"/>
        <v>cu</v>
      </c>
      <c r="V2864" t="str">
        <f t="shared" si="538"/>
        <v>EN</v>
      </c>
      <c r="W2864">
        <f t="shared" si="539"/>
        <v>60</v>
      </c>
      <c r="X2864" t="str">
        <f t="shared" ca="1" si="540"/>
        <v>cu</v>
      </c>
      <c r="Y2864" t="str">
        <f t="shared" si="541"/>
        <v>GO</v>
      </c>
      <c r="Z2864">
        <f t="shared" si="542"/>
        <v>650</v>
      </c>
    </row>
    <row r="2865" spans="1:26">
      <c r="A2865" t="str">
        <f t="shared" si="535"/>
        <v>rt10</v>
      </c>
      <c r="B2865" t="str">
        <f t="shared" si="536"/>
        <v>루틴10</v>
      </c>
      <c r="C2865">
        <v>24</v>
      </c>
      <c r="D2865">
        <v>12</v>
      </c>
      <c r="E2865">
        <f t="shared" ca="1" si="530"/>
        <v>220</v>
      </c>
      <c r="F2865">
        <f ca="1">(60+SUMIF(OFFSET(N2865,-$C2865+1,0,$C2865),"EN",OFFSET(O2865,-$C2865+1,0,$C2865)))*SummonTypeTable!$Q$2</f>
        <v>276.66666666666663</v>
      </c>
      <c r="G2865" t="str">
        <f ca="1">IF(C2865=1,60*SummonTypeTable!$Q$2-OFFSET(F2865,0,-1),
IF(F2865&lt;&gt;OFFSET(F2865,-1,0),OFFSET(F2865,-1,0)-OFFSET(F2865,0,-1),""))</f>
        <v/>
      </c>
      <c r="H2865" t="str">
        <f ca="1">IF(C2865=1,60*SummonTypeTable!$Q$2/OFFSET(F2865,0,-1),
IF(F2865&lt;&gt;OFFSET(F2865,-1,0),OFFSET(F2865,-1,0)/OFFSET(F2865,0,-1),""))</f>
        <v/>
      </c>
      <c r="I2865">
        <f ca="1">(60+SUMIF(OFFSET(N2865,-$C2865+1,0,$C2865),"EN",OFFSET(O2865,-$C2865+1,0,$C2865))+SUMIF(OFFSET(S2865,-$C2865+1,0,$C2865),"EN",OFFSET(T2865,-$C2865+1,0,$C2865)))*SummonTypeTable!$Q$2</f>
        <v>276.66666666666663</v>
      </c>
      <c r="J2865" t="str">
        <f ca="1">IF(C2865=1,60*SummonTypeTable!$Q$2-OFFSET(I2865,0,-4),
IF(I2865&lt;&gt;OFFSET(I2865,-1,0),OFFSET(I2865,-1,0)-OFFSET(I2865,0,-4),""))</f>
        <v/>
      </c>
      <c r="K2865" t="str">
        <f ca="1">IF(C2865=1,60*SummonTypeTable!$Q$2/OFFSET(I2865,0,-4),
IF(I2865&lt;&gt;OFFSET(I2865,-1,0),OFFSET(I2865,-1,0)/OFFSET(I2865,0,-4),""))</f>
        <v/>
      </c>
      <c r="L2865" t="str">
        <f t="shared" ca="1" si="531"/>
        <v>cu</v>
      </c>
      <c r="M2865" t="s">
        <v>81</v>
      </c>
      <c r="N2865" t="s">
        <v>147</v>
      </c>
      <c r="O2865">
        <v>1350</v>
      </c>
      <c r="P2865" t="str">
        <f t="shared" si="537"/>
        <v/>
      </c>
      <c r="Q2865" t="str">
        <f t="shared" ca="1" si="543"/>
        <v>cu</v>
      </c>
      <c r="R2865" t="s">
        <v>81</v>
      </c>
      <c r="S2865" t="s">
        <v>147</v>
      </c>
      <c r="T2865">
        <v>675</v>
      </c>
      <c r="U2865" t="str">
        <f t="shared" ca="1" si="534"/>
        <v>cu</v>
      </c>
      <c r="V2865" t="str">
        <f t="shared" si="538"/>
        <v>GO</v>
      </c>
      <c r="W2865">
        <f t="shared" si="539"/>
        <v>1350</v>
      </c>
      <c r="X2865" t="str">
        <f t="shared" ca="1" si="540"/>
        <v>cu</v>
      </c>
      <c r="Y2865" t="str">
        <f t="shared" si="541"/>
        <v>GO</v>
      </c>
      <c r="Z2865">
        <f t="shared" si="542"/>
        <v>675</v>
      </c>
    </row>
    <row r="2866" spans="1:26">
      <c r="A2866" t="str">
        <f t="shared" si="535"/>
        <v>rt10</v>
      </c>
      <c r="B2866" t="str">
        <f t="shared" si="536"/>
        <v>루틴10</v>
      </c>
      <c r="C2866">
        <v>25</v>
      </c>
      <c r="D2866">
        <v>4</v>
      </c>
      <c r="E2866">
        <f t="shared" ca="1" si="530"/>
        <v>224</v>
      </c>
      <c r="F2866">
        <f ca="1">(60+SUMIF(OFFSET(N2866,-$C2866+1,0,$C2866),"EN",OFFSET(O2866,-$C2866+1,0,$C2866)))*SummonTypeTable!$Q$2</f>
        <v>276.66666666666663</v>
      </c>
      <c r="G2866" t="str">
        <f ca="1">IF(C2866=1,60*SummonTypeTable!$Q$2-OFFSET(F2866,0,-1),
IF(F2866&lt;&gt;OFFSET(F2866,-1,0),OFFSET(F2866,-1,0)-OFFSET(F2866,0,-1),""))</f>
        <v/>
      </c>
      <c r="H2866" t="str">
        <f ca="1">IF(C2866=1,60*SummonTypeTable!$Q$2/OFFSET(F2866,0,-1),
IF(F2866&lt;&gt;OFFSET(F2866,-1,0),OFFSET(F2866,-1,0)/OFFSET(F2866,0,-1),""))</f>
        <v/>
      </c>
      <c r="I2866">
        <f ca="1">(60+SUMIF(OFFSET(N2866,-$C2866+1,0,$C2866),"EN",OFFSET(O2866,-$C2866+1,0,$C2866))+SUMIF(OFFSET(S2866,-$C2866+1,0,$C2866),"EN",OFFSET(T2866,-$C2866+1,0,$C2866)))*SummonTypeTable!$Q$2</f>
        <v>276.66666666666663</v>
      </c>
      <c r="J2866" t="str">
        <f ca="1">IF(C2866=1,60*SummonTypeTable!$Q$2-OFFSET(I2866,0,-4),
IF(I2866&lt;&gt;OFFSET(I2866,-1,0),OFFSET(I2866,-1,0)-OFFSET(I2866,0,-4),""))</f>
        <v/>
      </c>
      <c r="K2866" t="str">
        <f ca="1">IF(C2866=1,60*SummonTypeTable!$Q$2/OFFSET(I2866,0,-4),
IF(I2866&lt;&gt;OFFSET(I2866,-1,0),OFFSET(I2866,-1,0)/OFFSET(I2866,0,-4),""))</f>
        <v/>
      </c>
      <c r="L2866" t="str">
        <f t="shared" ca="1" si="531"/>
        <v>it</v>
      </c>
      <c r="M2866" t="s">
        <v>139</v>
      </c>
      <c r="N2866" t="s">
        <v>138</v>
      </c>
      <c r="O2866">
        <v>1</v>
      </c>
      <c r="P2866" t="str">
        <f t="shared" si="537"/>
        <v/>
      </c>
      <c r="Q2866" t="str">
        <f t="shared" ca="1" si="543"/>
        <v>cu</v>
      </c>
      <c r="R2866" t="s">
        <v>81</v>
      </c>
      <c r="S2866" t="s">
        <v>147</v>
      </c>
      <c r="T2866">
        <v>700</v>
      </c>
      <c r="U2866" t="str">
        <f t="shared" ca="1" si="534"/>
        <v>it</v>
      </c>
      <c r="V2866" t="str">
        <f t="shared" si="538"/>
        <v>Cash_sSpellGacha</v>
      </c>
      <c r="W2866">
        <f t="shared" si="539"/>
        <v>1</v>
      </c>
      <c r="X2866" t="str">
        <f t="shared" ca="1" si="540"/>
        <v>cu</v>
      </c>
      <c r="Y2866" t="str">
        <f t="shared" si="541"/>
        <v>GO</v>
      </c>
      <c r="Z2866">
        <f t="shared" si="542"/>
        <v>700</v>
      </c>
    </row>
    <row r="2867" spans="1:26">
      <c r="A2867" t="str">
        <f t="shared" si="535"/>
        <v>rt10</v>
      </c>
      <c r="B2867" t="str">
        <f t="shared" si="536"/>
        <v>루틴10</v>
      </c>
      <c r="C2867">
        <v>26</v>
      </c>
      <c r="D2867">
        <v>5</v>
      </c>
      <c r="E2867">
        <f t="shared" ca="1" si="530"/>
        <v>229</v>
      </c>
      <c r="F2867">
        <f ca="1">(60+SUMIF(OFFSET(N2867,-$C2867+1,0,$C2867),"EN",OFFSET(O2867,-$C2867+1,0,$C2867)))*SummonTypeTable!$Q$2</f>
        <v>276.66666666666663</v>
      </c>
      <c r="G2867" t="str">
        <f ca="1">IF(C2867=1,60*SummonTypeTable!$Q$2-OFFSET(F2867,0,-1),
IF(F2867&lt;&gt;OFFSET(F2867,-1,0),OFFSET(F2867,-1,0)-OFFSET(F2867,0,-1),""))</f>
        <v/>
      </c>
      <c r="H2867" t="str">
        <f ca="1">IF(C2867=1,60*SummonTypeTable!$Q$2/OFFSET(F2867,0,-1),
IF(F2867&lt;&gt;OFFSET(F2867,-1,0),OFFSET(F2867,-1,0)/OFFSET(F2867,0,-1),""))</f>
        <v/>
      </c>
      <c r="I2867">
        <f ca="1">(60+SUMIF(OFFSET(N2867,-$C2867+1,0,$C2867),"EN",OFFSET(O2867,-$C2867+1,0,$C2867))+SUMIF(OFFSET(S2867,-$C2867+1,0,$C2867),"EN",OFFSET(T2867,-$C2867+1,0,$C2867)))*SummonTypeTable!$Q$2</f>
        <v>276.66666666666663</v>
      </c>
      <c r="J2867" t="str">
        <f ca="1">IF(C2867=1,60*SummonTypeTable!$Q$2-OFFSET(I2867,0,-4),
IF(I2867&lt;&gt;OFFSET(I2867,-1,0),OFFSET(I2867,-1,0)-OFFSET(I2867,0,-4),""))</f>
        <v/>
      </c>
      <c r="K2867" t="str">
        <f ca="1">IF(C2867=1,60*SummonTypeTable!$Q$2/OFFSET(I2867,0,-4),
IF(I2867&lt;&gt;OFFSET(I2867,-1,0),OFFSET(I2867,-1,0)/OFFSET(I2867,0,-4),""))</f>
        <v/>
      </c>
      <c r="L2867" t="str">
        <f t="shared" ca="1" si="531"/>
        <v>it</v>
      </c>
      <c r="M2867" t="s">
        <v>139</v>
      </c>
      <c r="N2867" t="s">
        <v>140</v>
      </c>
      <c r="O2867">
        <v>1</v>
      </c>
      <c r="P2867" t="str">
        <f t="shared" si="537"/>
        <v/>
      </c>
      <c r="Q2867" t="str">
        <f t="shared" ca="1" si="543"/>
        <v>cu</v>
      </c>
      <c r="R2867" t="s">
        <v>81</v>
      </c>
      <c r="S2867" t="s">
        <v>147</v>
      </c>
      <c r="T2867">
        <v>725</v>
      </c>
      <c r="U2867" t="str">
        <f t="shared" ca="1" si="534"/>
        <v>it</v>
      </c>
      <c r="V2867" t="str">
        <f t="shared" si="538"/>
        <v>Cash_sCharacterGacha</v>
      </c>
      <c r="W2867">
        <f t="shared" si="539"/>
        <v>1</v>
      </c>
      <c r="X2867" t="str">
        <f t="shared" ca="1" si="540"/>
        <v>cu</v>
      </c>
      <c r="Y2867" t="str">
        <f t="shared" si="541"/>
        <v>GO</v>
      </c>
      <c r="Z2867">
        <f t="shared" si="542"/>
        <v>725</v>
      </c>
    </row>
    <row r="2868" spans="1:26">
      <c r="A2868" t="str">
        <f t="shared" si="535"/>
        <v>rt10</v>
      </c>
      <c r="B2868" t="str">
        <f t="shared" si="536"/>
        <v>루틴10</v>
      </c>
      <c r="C2868">
        <v>27</v>
      </c>
      <c r="D2868">
        <v>5</v>
      </c>
      <c r="E2868">
        <f t="shared" ca="1" si="530"/>
        <v>234</v>
      </c>
      <c r="F2868">
        <f ca="1">(60+SUMIF(OFFSET(N2868,-$C2868+1,0,$C2868),"EN",OFFSET(O2868,-$C2868+1,0,$C2868)))*SummonTypeTable!$Q$2</f>
        <v>276.66666666666663</v>
      </c>
      <c r="G2868" t="str">
        <f ca="1">IF(C2868=1,60*SummonTypeTable!$Q$2-OFFSET(F2868,0,-1),
IF(F2868&lt;&gt;OFFSET(F2868,-1,0),OFFSET(F2868,-1,0)-OFFSET(F2868,0,-1),""))</f>
        <v/>
      </c>
      <c r="H2868" t="str">
        <f ca="1">IF(C2868=1,60*SummonTypeTable!$Q$2/OFFSET(F2868,0,-1),
IF(F2868&lt;&gt;OFFSET(F2868,-1,0),OFFSET(F2868,-1,0)/OFFSET(F2868,0,-1),""))</f>
        <v/>
      </c>
      <c r="I2868">
        <f ca="1">(60+SUMIF(OFFSET(N2868,-$C2868+1,0,$C2868),"EN",OFFSET(O2868,-$C2868+1,0,$C2868))+SUMIF(OFFSET(S2868,-$C2868+1,0,$C2868),"EN",OFFSET(T2868,-$C2868+1,0,$C2868)))*SummonTypeTable!$Q$2</f>
        <v>276.66666666666663</v>
      </c>
      <c r="J2868" t="str">
        <f ca="1">IF(C2868=1,60*SummonTypeTable!$Q$2-OFFSET(I2868,0,-4),
IF(I2868&lt;&gt;OFFSET(I2868,-1,0),OFFSET(I2868,-1,0)-OFFSET(I2868,0,-4),""))</f>
        <v/>
      </c>
      <c r="K2868" t="str">
        <f ca="1">IF(C2868=1,60*SummonTypeTable!$Q$2/OFFSET(I2868,0,-4),
IF(I2868&lt;&gt;OFFSET(I2868,-1,0),OFFSET(I2868,-1,0)/OFFSET(I2868,0,-4),""))</f>
        <v/>
      </c>
      <c r="L2868" t="str">
        <f t="shared" ca="1" si="531"/>
        <v>cu</v>
      </c>
      <c r="M2868" t="s">
        <v>81</v>
      </c>
      <c r="N2868" t="s">
        <v>147</v>
      </c>
      <c r="O2868">
        <v>1500</v>
      </c>
      <c r="P2868" t="str">
        <f t="shared" si="537"/>
        <v/>
      </c>
      <c r="Q2868" t="str">
        <f t="shared" ca="1" si="543"/>
        <v>cu</v>
      </c>
      <c r="R2868" t="s">
        <v>81</v>
      </c>
      <c r="S2868" t="s">
        <v>147</v>
      </c>
      <c r="T2868">
        <v>750</v>
      </c>
      <c r="U2868" t="str">
        <f t="shared" ca="1" si="534"/>
        <v>cu</v>
      </c>
      <c r="V2868" t="str">
        <f t="shared" si="538"/>
        <v>GO</v>
      </c>
      <c r="W2868">
        <f t="shared" si="539"/>
        <v>1500</v>
      </c>
      <c r="X2868" t="str">
        <f t="shared" ca="1" si="540"/>
        <v>cu</v>
      </c>
      <c r="Y2868" t="str">
        <f t="shared" si="541"/>
        <v>GO</v>
      </c>
      <c r="Z2868">
        <f t="shared" si="542"/>
        <v>750</v>
      </c>
    </row>
    <row r="2869" spans="1:26">
      <c r="A2869" t="str">
        <f t="shared" si="535"/>
        <v>rt10</v>
      </c>
      <c r="B2869" t="str">
        <f t="shared" si="536"/>
        <v>루틴10</v>
      </c>
      <c r="C2869">
        <v>28</v>
      </c>
      <c r="D2869">
        <v>10</v>
      </c>
      <c r="E2869">
        <f t="shared" ref="E2869:E2932" ca="1" si="544">IF(A2869&lt;&gt;OFFSET(A2869,-1,0),D2869,OFFSET(E2869,-1,0)+D2869)</f>
        <v>244</v>
      </c>
      <c r="F2869">
        <f ca="1">(60+SUMIF(OFFSET(N2869,-$C2869+1,0,$C2869),"EN",OFFSET(O2869,-$C2869+1,0,$C2869)))*SummonTypeTable!$Q$2</f>
        <v>276.66666666666663</v>
      </c>
      <c r="G2869" t="str">
        <f ca="1">IF(C2869=1,60*SummonTypeTable!$Q$2-OFFSET(F2869,0,-1),
IF(F2869&lt;&gt;OFFSET(F2869,-1,0),OFFSET(F2869,-1,0)-OFFSET(F2869,0,-1),""))</f>
        <v/>
      </c>
      <c r="H2869" t="str">
        <f ca="1">IF(C2869=1,60*SummonTypeTable!$Q$2/OFFSET(F2869,0,-1),
IF(F2869&lt;&gt;OFFSET(F2869,-1,0),OFFSET(F2869,-1,0)/OFFSET(F2869,0,-1),""))</f>
        <v/>
      </c>
      <c r="I2869">
        <f ca="1">(60+SUMIF(OFFSET(N2869,-$C2869+1,0,$C2869),"EN",OFFSET(O2869,-$C2869+1,0,$C2869))+SUMIF(OFFSET(S2869,-$C2869+1,0,$C2869),"EN",OFFSET(T2869,-$C2869+1,0,$C2869)))*SummonTypeTable!$Q$2</f>
        <v>276.66666666666663</v>
      </c>
      <c r="J2869" t="str">
        <f ca="1">IF(C2869=1,60*SummonTypeTable!$Q$2-OFFSET(I2869,0,-4),
IF(I2869&lt;&gt;OFFSET(I2869,-1,0),OFFSET(I2869,-1,0)-OFFSET(I2869,0,-4),""))</f>
        <v/>
      </c>
      <c r="K2869" t="str">
        <f ca="1">IF(C2869=1,60*SummonTypeTable!$Q$2/OFFSET(I2869,0,-4),
IF(I2869&lt;&gt;OFFSET(I2869,-1,0),OFFSET(I2869,-1,0)/OFFSET(I2869,0,-4),""))</f>
        <v/>
      </c>
      <c r="L2869" t="str">
        <f t="shared" ca="1" si="531"/>
        <v>it</v>
      </c>
      <c r="M2869" t="s">
        <v>139</v>
      </c>
      <c r="N2869" t="s">
        <v>138</v>
      </c>
      <c r="O2869">
        <v>1</v>
      </c>
      <c r="P2869" t="str">
        <f t="shared" si="537"/>
        <v/>
      </c>
      <c r="Q2869" t="str">
        <f t="shared" ca="1" si="543"/>
        <v>cu</v>
      </c>
      <c r="R2869" t="s">
        <v>81</v>
      </c>
      <c r="S2869" t="s">
        <v>147</v>
      </c>
      <c r="T2869">
        <v>775</v>
      </c>
      <c r="U2869" t="str">
        <f t="shared" ca="1" si="534"/>
        <v>it</v>
      </c>
      <c r="V2869" t="str">
        <f t="shared" si="538"/>
        <v>Cash_sSpellGacha</v>
      </c>
      <c r="W2869">
        <f t="shared" si="539"/>
        <v>1</v>
      </c>
      <c r="X2869" t="str">
        <f t="shared" ca="1" si="540"/>
        <v>cu</v>
      </c>
      <c r="Y2869" t="str">
        <f t="shared" si="541"/>
        <v>GO</v>
      </c>
      <c r="Z2869">
        <f t="shared" si="542"/>
        <v>775</v>
      </c>
    </row>
    <row r="2870" spans="1:26">
      <c r="A2870" t="str">
        <f t="shared" si="535"/>
        <v>rt10</v>
      </c>
      <c r="B2870" t="str">
        <f t="shared" si="536"/>
        <v>루틴10</v>
      </c>
      <c r="C2870">
        <v>29</v>
      </c>
      <c r="D2870">
        <v>8</v>
      </c>
      <c r="E2870">
        <f t="shared" ca="1" si="544"/>
        <v>252</v>
      </c>
      <c r="F2870">
        <f ca="1">(60+SUMIF(OFFSET(N2870,-$C2870+1,0,$C2870),"EN",OFFSET(O2870,-$C2870+1,0,$C2870)))*SummonTypeTable!$Q$2</f>
        <v>320</v>
      </c>
      <c r="G2870">
        <f ca="1">IF(C2870=1,60*SummonTypeTable!$Q$2-OFFSET(F2870,0,-1),
IF(F2870&lt;&gt;OFFSET(F2870,-1,0),OFFSET(F2870,-1,0)-OFFSET(F2870,0,-1),""))</f>
        <v>24.666666666666629</v>
      </c>
      <c r="H2870">
        <f ca="1">IF(C2870=1,60*SummonTypeTable!$Q$2/OFFSET(F2870,0,-1),
IF(F2870&lt;&gt;OFFSET(F2870,-1,0),OFFSET(F2870,-1,0)/OFFSET(F2870,0,-1),""))</f>
        <v>1.0978835978835977</v>
      </c>
      <c r="I2870">
        <f ca="1">(60+SUMIF(OFFSET(N2870,-$C2870+1,0,$C2870),"EN",OFFSET(O2870,-$C2870+1,0,$C2870))+SUMIF(OFFSET(S2870,-$C2870+1,0,$C2870),"EN",OFFSET(T2870,-$C2870+1,0,$C2870)))*SummonTypeTable!$Q$2</f>
        <v>320</v>
      </c>
      <c r="J2870">
        <f ca="1">IF(C2870=1,60*SummonTypeTable!$Q$2-OFFSET(I2870,0,-4),
IF(I2870&lt;&gt;OFFSET(I2870,-1,0),OFFSET(I2870,-1,0)-OFFSET(I2870,0,-4),""))</f>
        <v>24.666666666666629</v>
      </c>
      <c r="K2870">
        <f ca="1">IF(C2870=1,60*SummonTypeTable!$Q$2/OFFSET(I2870,0,-4),
IF(I2870&lt;&gt;OFFSET(I2870,-1,0),OFFSET(I2870,-1,0)/OFFSET(I2870,0,-4),""))</f>
        <v>1.0978835978835977</v>
      </c>
      <c r="L2870" t="str">
        <f t="shared" ca="1" si="531"/>
        <v>cu</v>
      </c>
      <c r="M2870" t="s">
        <v>81</v>
      </c>
      <c r="N2870" t="s">
        <v>146</v>
      </c>
      <c r="O2870">
        <v>65</v>
      </c>
      <c r="P2870" t="str">
        <f t="shared" si="537"/>
        <v>에너지너무많음</v>
      </c>
      <c r="Q2870" t="str">
        <f t="shared" ca="1" si="543"/>
        <v>cu</v>
      </c>
      <c r="R2870" t="s">
        <v>81</v>
      </c>
      <c r="S2870" t="s">
        <v>147</v>
      </c>
      <c r="T2870">
        <v>800</v>
      </c>
      <c r="U2870" t="str">
        <f t="shared" ca="1" si="534"/>
        <v>cu</v>
      </c>
      <c r="V2870" t="str">
        <f t="shared" si="538"/>
        <v>EN</v>
      </c>
      <c r="W2870">
        <f t="shared" si="539"/>
        <v>65</v>
      </c>
      <c r="X2870" t="str">
        <f t="shared" ca="1" si="540"/>
        <v>cu</v>
      </c>
      <c r="Y2870" t="str">
        <f t="shared" si="541"/>
        <v>GO</v>
      </c>
      <c r="Z2870">
        <f t="shared" si="542"/>
        <v>800</v>
      </c>
    </row>
    <row r="2871" spans="1:26">
      <c r="A2871" t="str">
        <f t="shared" si="535"/>
        <v>rt10</v>
      </c>
      <c r="B2871" t="str">
        <f t="shared" si="536"/>
        <v>루틴10</v>
      </c>
      <c r="C2871">
        <v>30</v>
      </c>
      <c r="D2871">
        <v>48</v>
      </c>
      <c r="E2871">
        <f t="shared" ca="1" si="544"/>
        <v>300</v>
      </c>
      <c r="F2871">
        <f ca="1">(60+SUMIF(OFFSET(N2871,-$C2871+1,0,$C2871),"EN",OFFSET(O2871,-$C2871+1,0,$C2871)))*SummonTypeTable!$Q$2</f>
        <v>320</v>
      </c>
      <c r="G2871" t="str">
        <f ca="1">IF(C2871=1,60*SummonTypeTable!$Q$2-OFFSET(F2871,0,-1),
IF(F2871&lt;&gt;OFFSET(F2871,-1,0),OFFSET(F2871,-1,0)-OFFSET(F2871,0,-1),""))</f>
        <v/>
      </c>
      <c r="H2871" t="str">
        <f ca="1">IF(C2871=1,60*SummonTypeTable!$Q$2/OFFSET(F2871,0,-1),
IF(F2871&lt;&gt;OFFSET(F2871,-1,0),OFFSET(F2871,-1,0)/OFFSET(F2871,0,-1),""))</f>
        <v/>
      </c>
      <c r="I2871">
        <f ca="1">(60+SUMIF(OFFSET(N2871,-$C2871+1,0,$C2871),"EN",OFFSET(O2871,-$C2871+1,0,$C2871))+SUMIF(OFFSET(S2871,-$C2871+1,0,$C2871),"EN",OFFSET(T2871,-$C2871+1,0,$C2871)))*SummonTypeTable!$Q$2</f>
        <v>320</v>
      </c>
      <c r="J2871" t="str">
        <f ca="1">IF(C2871=1,60*SummonTypeTable!$Q$2-OFFSET(I2871,0,-4),
IF(I2871&lt;&gt;OFFSET(I2871,-1,0),OFFSET(I2871,-1,0)-OFFSET(I2871,0,-4),""))</f>
        <v/>
      </c>
      <c r="K2871" t="str">
        <f ca="1">IF(C2871=1,60*SummonTypeTable!$Q$2/OFFSET(I2871,0,-4),
IF(I2871&lt;&gt;OFFSET(I2871,-1,0),OFFSET(I2871,-1,0)/OFFSET(I2871,0,-4),""))</f>
        <v/>
      </c>
      <c r="L2871" t="str">
        <f t="shared" ca="1" si="531"/>
        <v>cu</v>
      </c>
      <c r="M2871" t="s">
        <v>81</v>
      </c>
      <c r="N2871" t="s">
        <v>147</v>
      </c>
      <c r="O2871">
        <v>1650</v>
      </c>
      <c r="P2871" t="str">
        <f t="shared" si="537"/>
        <v/>
      </c>
      <c r="Q2871" t="str">
        <f t="shared" ca="1" si="543"/>
        <v>cu</v>
      </c>
      <c r="R2871" t="s">
        <v>81</v>
      </c>
      <c r="S2871" t="s">
        <v>147</v>
      </c>
      <c r="T2871">
        <v>825</v>
      </c>
      <c r="U2871" t="str">
        <f t="shared" ca="1" si="534"/>
        <v>cu</v>
      </c>
      <c r="V2871" t="str">
        <f t="shared" si="538"/>
        <v>GO</v>
      </c>
      <c r="W2871">
        <f t="shared" si="539"/>
        <v>1650</v>
      </c>
      <c r="X2871" t="str">
        <f t="shared" ca="1" si="540"/>
        <v>cu</v>
      </c>
      <c r="Y2871" t="str">
        <f t="shared" si="541"/>
        <v>GO</v>
      </c>
      <c r="Z2871">
        <f t="shared" si="542"/>
        <v>825</v>
      </c>
    </row>
    <row r="2872" spans="1:26">
      <c r="A2872" t="str">
        <f t="shared" si="535"/>
        <v>rt10</v>
      </c>
      <c r="B2872" t="str">
        <f t="shared" si="536"/>
        <v>루틴10</v>
      </c>
      <c r="C2872">
        <v>31</v>
      </c>
      <c r="D2872">
        <v>4</v>
      </c>
      <c r="E2872">
        <f t="shared" ca="1" si="544"/>
        <v>304</v>
      </c>
      <c r="F2872">
        <f ca="1">(60+SUMIF(OFFSET(N2872,-$C2872+1,0,$C2872),"EN",OFFSET(O2872,-$C2872+1,0,$C2872)))*SummonTypeTable!$Q$2</f>
        <v>320</v>
      </c>
      <c r="G2872" t="str">
        <f ca="1">IF(C2872=1,60*SummonTypeTable!$Q$2-OFFSET(F2872,0,-1),
IF(F2872&lt;&gt;OFFSET(F2872,-1,0),OFFSET(F2872,-1,0)-OFFSET(F2872,0,-1),""))</f>
        <v/>
      </c>
      <c r="H2872" t="str">
        <f ca="1">IF(C2872=1,60*SummonTypeTable!$Q$2/OFFSET(F2872,0,-1),
IF(F2872&lt;&gt;OFFSET(F2872,-1,0),OFFSET(F2872,-1,0)/OFFSET(F2872,0,-1),""))</f>
        <v/>
      </c>
      <c r="I2872">
        <f ca="1">(60+SUMIF(OFFSET(N2872,-$C2872+1,0,$C2872),"EN",OFFSET(O2872,-$C2872+1,0,$C2872))+SUMIF(OFFSET(S2872,-$C2872+1,0,$C2872),"EN",OFFSET(T2872,-$C2872+1,0,$C2872)))*SummonTypeTable!$Q$2</f>
        <v>320</v>
      </c>
      <c r="J2872" t="str">
        <f ca="1">IF(C2872=1,60*SummonTypeTable!$Q$2-OFFSET(I2872,0,-4),
IF(I2872&lt;&gt;OFFSET(I2872,-1,0),OFFSET(I2872,-1,0)-OFFSET(I2872,0,-4),""))</f>
        <v/>
      </c>
      <c r="K2872" t="str">
        <f ca="1">IF(C2872=1,60*SummonTypeTable!$Q$2/OFFSET(I2872,0,-4),
IF(I2872&lt;&gt;OFFSET(I2872,-1,0),OFFSET(I2872,-1,0)/OFFSET(I2872,0,-4),""))</f>
        <v/>
      </c>
      <c r="L2872" t="str">
        <f t="shared" ca="1" si="531"/>
        <v>cu</v>
      </c>
      <c r="M2872" t="s">
        <v>81</v>
      </c>
      <c r="N2872" t="s">
        <v>153</v>
      </c>
      <c r="O2872">
        <v>6</v>
      </c>
      <c r="P2872" t="str">
        <f t="shared" si="537"/>
        <v/>
      </c>
      <c r="Q2872" t="str">
        <f t="shared" ca="1" si="543"/>
        <v>cu</v>
      </c>
      <c r="R2872" t="s">
        <v>81</v>
      </c>
      <c r="S2872" t="s">
        <v>153</v>
      </c>
      <c r="T2872">
        <v>2</v>
      </c>
      <c r="U2872" t="str">
        <f t="shared" ca="1" si="534"/>
        <v>cu</v>
      </c>
      <c r="V2872" t="str">
        <f t="shared" si="538"/>
        <v>DI</v>
      </c>
      <c r="W2872">
        <f t="shared" si="539"/>
        <v>6</v>
      </c>
      <c r="X2872" t="str">
        <f t="shared" ca="1" si="540"/>
        <v>cu</v>
      </c>
      <c r="Y2872" t="str">
        <f t="shared" si="541"/>
        <v>DI</v>
      </c>
      <c r="Z2872">
        <f t="shared" si="542"/>
        <v>2</v>
      </c>
    </row>
    <row r="2873" spans="1:26">
      <c r="A2873" t="str">
        <f t="shared" si="535"/>
        <v>rt10</v>
      </c>
      <c r="B2873" t="str">
        <f t="shared" si="536"/>
        <v>루틴10</v>
      </c>
      <c r="C2873">
        <v>32</v>
      </c>
      <c r="D2873">
        <v>30</v>
      </c>
      <c r="E2873">
        <f t="shared" ca="1" si="544"/>
        <v>334</v>
      </c>
      <c r="F2873">
        <f ca="1">(60+SUMIF(OFFSET(N2873,-$C2873+1,0,$C2873),"EN",OFFSET(O2873,-$C2873+1,0,$C2873)))*SummonTypeTable!$Q$2</f>
        <v>320</v>
      </c>
      <c r="G2873" t="str">
        <f ca="1">IF(C2873=1,60*SummonTypeTable!$Q$2-OFFSET(F2873,0,-1),
IF(F2873&lt;&gt;OFFSET(F2873,-1,0),OFFSET(F2873,-1,0)-OFFSET(F2873,0,-1),""))</f>
        <v/>
      </c>
      <c r="H2873" t="str">
        <f ca="1">IF(C2873=1,60*SummonTypeTable!$Q$2/OFFSET(F2873,0,-1),
IF(F2873&lt;&gt;OFFSET(F2873,-1,0),OFFSET(F2873,-1,0)/OFFSET(F2873,0,-1),""))</f>
        <v/>
      </c>
      <c r="I2873">
        <f ca="1">(60+SUMIF(OFFSET(N2873,-$C2873+1,0,$C2873),"EN",OFFSET(O2873,-$C2873+1,0,$C2873))+SUMIF(OFFSET(S2873,-$C2873+1,0,$C2873),"EN",OFFSET(T2873,-$C2873+1,0,$C2873)))*SummonTypeTable!$Q$2</f>
        <v>320</v>
      </c>
      <c r="J2873" t="str">
        <f ca="1">IF(C2873=1,60*SummonTypeTable!$Q$2-OFFSET(I2873,0,-4),
IF(I2873&lt;&gt;OFFSET(I2873,-1,0),OFFSET(I2873,-1,0)-OFFSET(I2873,0,-4),""))</f>
        <v/>
      </c>
      <c r="K2873" t="str">
        <f ca="1">IF(C2873=1,60*SummonTypeTable!$Q$2/OFFSET(I2873,0,-4),
IF(I2873&lt;&gt;OFFSET(I2873,-1,0),OFFSET(I2873,-1,0)/OFFSET(I2873,0,-4),""))</f>
        <v/>
      </c>
      <c r="L2873" t="str">
        <f t="shared" ca="1" si="531"/>
        <v>cu</v>
      </c>
      <c r="M2873" t="s">
        <v>81</v>
      </c>
      <c r="N2873" t="s">
        <v>147</v>
      </c>
      <c r="O2873">
        <v>1750</v>
      </c>
      <c r="P2873" t="str">
        <f t="shared" si="537"/>
        <v/>
      </c>
      <c r="Q2873" t="str">
        <f t="shared" ca="1" si="543"/>
        <v>cu</v>
      </c>
      <c r="R2873" t="s">
        <v>81</v>
      </c>
      <c r="S2873" t="s">
        <v>147</v>
      </c>
      <c r="T2873">
        <v>875</v>
      </c>
      <c r="U2873" t="str">
        <f t="shared" ca="1" si="534"/>
        <v>cu</v>
      </c>
      <c r="V2873" t="str">
        <f t="shared" si="538"/>
        <v>GO</v>
      </c>
      <c r="W2873">
        <f t="shared" si="539"/>
        <v>1750</v>
      </c>
      <c r="X2873" t="str">
        <f t="shared" ca="1" si="540"/>
        <v>cu</v>
      </c>
      <c r="Y2873" t="str">
        <f t="shared" si="541"/>
        <v>GO</v>
      </c>
      <c r="Z2873">
        <f t="shared" si="542"/>
        <v>875</v>
      </c>
    </row>
    <row r="2874" spans="1:26">
      <c r="A2874" t="str">
        <f t="shared" si="535"/>
        <v>rt10</v>
      </c>
      <c r="B2874" t="str">
        <f t="shared" si="536"/>
        <v>루틴10</v>
      </c>
      <c r="C2874">
        <v>33</v>
      </c>
      <c r="D2874">
        <v>8</v>
      </c>
      <c r="E2874">
        <f t="shared" ca="1" si="544"/>
        <v>342</v>
      </c>
      <c r="F2874">
        <f ca="1">(60+SUMIF(OFFSET(N2874,-$C2874+1,0,$C2874),"EN",OFFSET(O2874,-$C2874+1,0,$C2874)))*SummonTypeTable!$Q$2</f>
        <v>320</v>
      </c>
      <c r="G2874" t="str">
        <f ca="1">IF(C2874=1,60*SummonTypeTable!$Q$2-OFFSET(F2874,0,-1),
IF(F2874&lt;&gt;OFFSET(F2874,-1,0),OFFSET(F2874,-1,0)-OFFSET(F2874,0,-1),""))</f>
        <v/>
      </c>
      <c r="H2874" t="str">
        <f ca="1">IF(C2874=1,60*SummonTypeTable!$Q$2/OFFSET(F2874,0,-1),
IF(F2874&lt;&gt;OFFSET(F2874,-1,0),OFFSET(F2874,-1,0)/OFFSET(F2874,0,-1),""))</f>
        <v/>
      </c>
      <c r="I2874">
        <f ca="1">(60+SUMIF(OFFSET(N2874,-$C2874+1,0,$C2874),"EN",OFFSET(O2874,-$C2874+1,0,$C2874))+SUMIF(OFFSET(S2874,-$C2874+1,0,$C2874),"EN",OFFSET(T2874,-$C2874+1,0,$C2874)))*SummonTypeTable!$Q$2</f>
        <v>320</v>
      </c>
      <c r="J2874" t="str">
        <f ca="1">IF(C2874=1,60*SummonTypeTable!$Q$2-OFFSET(I2874,0,-4),
IF(I2874&lt;&gt;OFFSET(I2874,-1,0),OFFSET(I2874,-1,0)-OFFSET(I2874,0,-4),""))</f>
        <v/>
      </c>
      <c r="K2874" t="str">
        <f ca="1">IF(C2874=1,60*SummonTypeTable!$Q$2/OFFSET(I2874,0,-4),
IF(I2874&lt;&gt;OFFSET(I2874,-1,0),OFFSET(I2874,-1,0)/OFFSET(I2874,0,-4),""))</f>
        <v/>
      </c>
      <c r="L2874" t="str">
        <f t="shared" ca="1" si="531"/>
        <v>it</v>
      </c>
      <c r="M2874" t="s">
        <v>139</v>
      </c>
      <c r="N2874" t="s">
        <v>138</v>
      </c>
      <c r="O2874">
        <v>1</v>
      </c>
      <c r="P2874" t="str">
        <f t="shared" si="537"/>
        <v/>
      </c>
      <c r="Q2874" t="str">
        <f t="shared" ca="1" si="543"/>
        <v>cu</v>
      </c>
      <c r="R2874" t="s">
        <v>81</v>
      </c>
      <c r="S2874" t="s">
        <v>147</v>
      </c>
      <c r="T2874">
        <v>900</v>
      </c>
      <c r="U2874" t="str">
        <f t="shared" ca="1" si="534"/>
        <v>it</v>
      </c>
      <c r="V2874" t="str">
        <f t="shared" si="538"/>
        <v>Cash_sSpellGacha</v>
      </c>
      <c r="W2874">
        <f t="shared" si="539"/>
        <v>1</v>
      </c>
      <c r="X2874" t="str">
        <f t="shared" ca="1" si="540"/>
        <v>cu</v>
      </c>
      <c r="Y2874" t="str">
        <f t="shared" si="541"/>
        <v>GO</v>
      </c>
      <c r="Z2874">
        <f t="shared" si="542"/>
        <v>900</v>
      </c>
    </row>
    <row r="2875" spans="1:26">
      <c r="A2875" t="str">
        <f t="shared" si="535"/>
        <v>rt10</v>
      </c>
      <c r="B2875" t="str">
        <f t="shared" si="536"/>
        <v>루틴10</v>
      </c>
      <c r="C2875">
        <v>34</v>
      </c>
      <c r="D2875">
        <v>22</v>
      </c>
      <c r="E2875">
        <f t="shared" ca="1" si="544"/>
        <v>364</v>
      </c>
      <c r="F2875">
        <f ca="1">(60+SUMIF(OFFSET(N2875,-$C2875+1,0,$C2875),"EN",OFFSET(O2875,-$C2875+1,0,$C2875)))*SummonTypeTable!$Q$2</f>
        <v>360</v>
      </c>
      <c r="G2875">
        <f ca="1">IF(C2875=1,60*SummonTypeTable!$Q$2-OFFSET(F2875,0,-1),
IF(F2875&lt;&gt;OFFSET(F2875,-1,0),OFFSET(F2875,-1,0)-OFFSET(F2875,0,-1),""))</f>
        <v>-44</v>
      </c>
      <c r="H2875">
        <f ca="1">IF(C2875=1,60*SummonTypeTable!$Q$2/OFFSET(F2875,0,-1),
IF(F2875&lt;&gt;OFFSET(F2875,-1,0),OFFSET(F2875,-1,0)/OFFSET(F2875,0,-1),""))</f>
        <v>0.87912087912087911</v>
      </c>
      <c r="I2875">
        <f ca="1">(60+SUMIF(OFFSET(N2875,-$C2875+1,0,$C2875),"EN",OFFSET(O2875,-$C2875+1,0,$C2875))+SUMIF(OFFSET(S2875,-$C2875+1,0,$C2875),"EN",OFFSET(T2875,-$C2875+1,0,$C2875)))*SummonTypeTable!$Q$2</f>
        <v>360</v>
      </c>
      <c r="J2875">
        <f ca="1">IF(C2875=1,60*SummonTypeTable!$Q$2-OFFSET(I2875,0,-4),
IF(I2875&lt;&gt;OFFSET(I2875,-1,0),OFFSET(I2875,-1,0)-OFFSET(I2875,0,-4),""))</f>
        <v>-44</v>
      </c>
      <c r="K2875">
        <f ca="1">IF(C2875=1,60*SummonTypeTable!$Q$2/OFFSET(I2875,0,-4),
IF(I2875&lt;&gt;OFFSET(I2875,-1,0),OFFSET(I2875,-1,0)/OFFSET(I2875,0,-4),""))</f>
        <v>0.87912087912087911</v>
      </c>
      <c r="L2875" t="str">
        <f t="shared" ca="1" si="531"/>
        <v>cu</v>
      </c>
      <c r="M2875" t="s">
        <v>81</v>
      </c>
      <c r="N2875" t="s">
        <v>146</v>
      </c>
      <c r="O2875">
        <v>60</v>
      </c>
      <c r="P2875" t="str">
        <f t="shared" si="537"/>
        <v>에너지너무많음</v>
      </c>
      <c r="Q2875" t="str">
        <f t="shared" ca="1" si="543"/>
        <v>cu</v>
      </c>
      <c r="R2875" t="s">
        <v>81</v>
      </c>
      <c r="S2875" t="s">
        <v>147</v>
      </c>
      <c r="T2875">
        <v>925</v>
      </c>
      <c r="U2875" t="str">
        <f t="shared" ca="1" si="534"/>
        <v>cu</v>
      </c>
      <c r="V2875" t="str">
        <f t="shared" si="538"/>
        <v>EN</v>
      </c>
      <c r="W2875">
        <f t="shared" si="539"/>
        <v>60</v>
      </c>
      <c r="X2875" t="str">
        <f t="shared" ca="1" si="540"/>
        <v>cu</v>
      </c>
      <c r="Y2875" t="str">
        <f t="shared" si="541"/>
        <v>GO</v>
      </c>
      <c r="Z2875">
        <f t="shared" si="542"/>
        <v>925</v>
      </c>
    </row>
    <row r="2876" spans="1:26">
      <c r="A2876" t="str">
        <f t="shared" si="535"/>
        <v>rt10</v>
      </c>
      <c r="B2876" t="str">
        <f t="shared" si="536"/>
        <v>루틴10</v>
      </c>
      <c r="C2876">
        <v>35</v>
      </c>
      <c r="D2876">
        <v>39</v>
      </c>
      <c r="E2876">
        <f t="shared" ca="1" si="544"/>
        <v>403</v>
      </c>
      <c r="F2876">
        <f ca="1">(60+SUMIF(OFFSET(N2876,-$C2876+1,0,$C2876),"EN",OFFSET(O2876,-$C2876+1,0,$C2876)))*SummonTypeTable!$Q$2</f>
        <v>360</v>
      </c>
      <c r="G2876" t="str">
        <f ca="1">IF(C2876=1,60*SummonTypeTable!$Q$2-OFFSET(F2876,0,-1),
IF(F2876&lt;&gt;OFFSET(F2876,-1,0),OFFSET(F2876,-1,0)-OFFSET(F2876,0,-1),""))</f>
        <v/>
      </c>
      <c r="H2876" t="str">
        <f ca="1">IF(C2876=1,60*SummonTypeTable!$Q$2/OFFSET(F2876,0,-1),
IF(F2876&lt;&gt;OFFSET(F2876,-1,0),OFFSET(F2876,-1,0)/OFFSET(F2876,0,-1),""))</f>
        <v/>
      </c>
      <c r="I2876">
        <f ca="1">(60+SUMIF(OFFSET(N2876,-$C2876+1,0,$C2876),"EN",OFFSET(O2876,-$C2876+1,0,$C2876))+SUMIF(OFFSET(S2876,-$C2876+1,0,$C2876),"EN",OFFSET(T2876,-$C2876+1,0,$C2876)))*SummonTypeTable!$Q$2</f>
        <v>360</v>
      </c>
      <c r="J2876" t="str">
        <f ca="1">IF(C2876=1,60*SummonTypeTable!$Q$2-OFFSET(I2876,0,-4),
IF(I2876&lt;&gt;OFFSET(I2876,-1,0),OFFSET(I2876,-1,0)-OFFSET(I2876,0,-4),""))</f>
        <v/>
      </c>
      <c r="K2876" t="str">
        <f ca="1">IF(C2876=1,60*SummonTypeTable!$Q$2/OFFSET(I2876,0,-4),
IF(I2876&lt;&gt;OFFSET(I2876,-1,0),OFFSET(I2876,-1,0)/OFFSET(I2876,0,-4),""))</f>
        <v/>
      </c>
      <c r="L2876" t="str">
        <f t="shared" ref="L2876:L2939" ca="1" si="545">IF(ISBLANK(M2876),"",
VLOOKUP(M2876,OFFSET(INDIRECT("$A:$B"),0,MATCH(M$1&amp;"_Verify",INDIRECT("$1:$1"),0)-1),2,0)
)</f>
        <v>cu</v>
      </c>
      <c r="M2876" t="s">
        <v>81</v>
      </c>
      <c r="N2876" t="s">
        <v>147</v>
      </c>
      <c r="O2876">
        <v>1900</v>
      </c>
      <c r="P2876" t="str">
        <f t="shared" si="537"/>
        <v/>
      </c>
      <c r="Q2876" t="str">
        <f t="shared" ca="1" si="543"/>
        <v>cu</v>
      </c>
      <c r="R2876" t="s">
        <v>81</v>
      </c>
      <c r="S2876" t="s">
        <v>147</v>
      </c>
      <c r="T2876">
        <v>950</v>
      </c>
      <c r="U2876" t="str">
        <f t="shared" ca="1" si="534"/>
        <v>cu</v>
      </c>
      <c r="V2876" t="str">
        <f t="shared" si="538"/>
        <v>GO</v>
      </c>
      <c r="W2876">
        <f t="shared" si="539"/>
        <v>1900</v>
      </c>
      <c r="X2876" t="str">
        <f t="shared" ca="1" si="540"/>
        <v>cu</v>
      </c>
      <c r="Y2876" t="str">
        <f t="shared" si="541"/>
        <v>GO</v>
      </c>
      <c r="Z2876">
        <f t="shared" si="542"/>
        <v>950</v>
      </c>
    </row>
    <row r="2877" spans="1:26">
      <c r="A2877" t="str">
        <f t="shared" si="535"/>
        <v>rt10</v>
      </c>
      <c r="B2877" t="str">
        <f t="shared" si="536"/>
        <v>루틴10</v>
      </c>
      <c r="C2877">
        <v>36</v>
      </c>
      <c r="D2877">
        <v>12</v>
      </c>
      <c r="E2877">
        <f t="shared" ca="1" si="544"/>
        <v>415</v>
      </c>
      <c r="F2877">
        <f ca="1">(60+SUMIF(OFFSET(N2877,-$C2877+1,0,$C2877),"EN",OFFSET(O2877,-$C2877+1,0,$C2877)))*SummonTypeTable!$Q$2</f>
        <v>360</v>
      </c>
      <c r="G2877" t="str">
        <f ca="1">IF(C2877=1,60*SummonTypeTable!$Q$2-OFFSET(F2877,0,-1),
IF(F2877&lt;&gt;OFFSET(F2877,-1,0),OFFSET(F2877,-1,0)-OFFSET(F2877,0,-1),""))</f>
        <v/>
      </c>
      <c r="H2877" t="str">
        <f ca="1">IF(C2877=1,60*SummonTypeTable!$Q$2/OFFSET(F2877,0,-1),
IF(F2877&lt;&gt;OFFSET(F2877,-1,0),OFFSET(F2877,-1,0)/OFFSET(F2877,0,-1),""))</f>
        <v/>
      </c>
      <c r="I2877">
        <f ca="1">(60+SUMIF(OFFSET(N2877,-$C2877+1,0,$C2877),"EN",OFFSET(O2877,-$C2877+1,0,$C2877))+SUMIF(OFFSET(S2877,-$C2877+1,0,$C2877),"EN",OFFSET(T2877,-$C2877+1,0,$C2877)))*SummonTypeTable!$Q$2</f>
        <v>360</v>
      </c>
      <c r="J2877" t="str">
        <f ca="1">IF(C2877=1,60*SummonTypeTable!$Q$2-OFFSET(I2877,0,-4),
IF(I2877&lt;&gt;OFFSET(I2877,-1,0),OFFSET(I2877,-1,0)-OFFSET(I2877,0,-4),""))</f>
        <v/>
      </c>
      <c r="K2877" t="str">
        <f ca="1">IF(C2877=1,60*SummonTypeTable!$Q$2/OFFSET(I2877,0,-4),
IF(I2877&lt;&gt;OFFSET(I2877,-1,0),OFFSET(I2877,-1,0)/OFFSET(I2877,0,-4),""))</f>
        <v/>
      </c>
      <c r="L2877" t="str">
        <f t="shared" ca="1" si="545"/>
        <v>it</v>
      </c>
      <c r="M2877" t="s">
        <v>139</v>
      </c>
      <c r="N2877" t="s">
        <v>138</v>
      </c>
      <c r="O2877">
        <v>2</v>
      </c>
      <c r="P2877" t="str">
        <f t="shared" si="537"/>
        <v/>
      </c>
      <c r="Q2877" t="str">
        <f t="shared" ca="1" si="543"/>
        <v>cu</v>
      </c>
      <c r="R2877" t="s">
        <v>81</v>
      </c>
      <c r="S2877" t="s">
        <v>147</v>
      </c>
      <c r="T2877">
        <v>975</v>
      </c>
      <c r="U2877" t="str">
        <f t="shared" ca="1" si="534"/>
        <v>it</v>
      </c>
      <c r="V2877" t="str">
        <f t="shared" si="538"/>
        <v>Cash_sSpellGacha</v>
      </c>
      <c r="W2877">
        <f t="shared" si="539"/>
        <v>2</v>
      </c>
      <c r="X2877" t="str">
        <f t="shared" ca="1" si="540"/>
        <v>cu</v>
      </c>
      <c r="Y2877" t="str">
        <f t="shared" si="541"/>
        <v>GO</v>
      </c>
      <c r="Z2877">
        <f t="shared" si="542"/>
        <v>975</v>
      </c>
    </row>
    <row r="2878" spans="1:26">
      <c r="A2878" t="str">
        <f t="shared" si="535"/>
        <v>rt10</v>
      </c>
      <c r="B2878" t="str">
        <f t="shared" si="536"/>
        <v>루틴10</v>
      </c>
      <c r="C2878">
        <v>37</v>
      </c>
      <c r="D2878">
        <v>17</v>
      </c>
      <c r="E2878">
        <f t="shared" ca="1" si="544"/>
        <v>432</v>
      </c>
      <c r="F2878">
        <f ca="1">(60+SUMIF(OFFSET(N2878,-$C2878+1,0,$C2878),"EN",OFFSET(O2878,-$C2878+1,0,$C2878)))*SummonTypeTable!$Q$2</f>
        <v>406.66666666666663</v>
      </c>
      <c r="G2878">
        <f ca="1">IF(C2878=1,60*SummonTypeTable!$Q$2-OFFSET(F2878,0,-1),
IF(F2878&lt;&gt;OFFSET(F2878,-1,0),OFFSET(F2878,-1,0)-OFFSET(F2878,0,-1),""))</f>
        <v>-72</v>
      </c>
      <c r="H2878">
        <f ca="1">IF(C2878=1,60*SummonTypeTable!$Q$2/OFFSET(F2878,0,-1),
IF(F2878&lt;&gt;OFFSET(F2878,-1,0),OFFSET(F2878,-1,0)/OFFSET(F2878,0,-1),""))</f>
        <v>0.83333333333333337</v>
      </c>
      <c r="I2878">
        <f ca="1">(60+SUMIF(OFFSET(N2878,-$C2878+1,0,$C2878),"EN",OFFSET(O2878,-$C2878+1,0,$C2878))+SUMIF(OFFSET(S2878,-$C2878+1,0,$C2878),"EN",OFFSET(T2878,-$C2878+1,0,$C2878)))*SummonTypeTable!$Q$2</f>
        <v>406.66666666666663</v>
      </c>
      <c r="J2878">
        <f ca="1">IF(C2878=1,60*SummonTypeTable!$Q$2-OFFSET(I2878,0,-4),
IF(I2878&lt;&gt;OFFSET(I2878,-1,0),OFFSET(I2878,-1,0)-OFFSET(I2878,0,-4),""))</f>
        <v>-72</v>
      </c>
      <c r="K2878">
        <f ca="1">IF(C2878=1,60*SummonTypeTable!$Q$2/OFFSET(I2878,0,-4),
IF(I2878&lt;&gt;OFFSET(I2878,-1,0),OFFSET(I2878,-1,0)/OFFSET(I2878,0,-4),""))</f>
        <v>0.83333333333333337</v>
      </c>
      <c r="L2878" t="str">
        <f t="shared" ca="1" si="545"/>
        <v>cu</v>
      </c>
      <c r="M2878" t="s">
        <v>81</v>
      </c>
      <c r="N2878" t="s">
        <v>146</v>
      </c>
      <c r="O2878">
        <v>70</v>
      </c>
      <c r="P2878" t="str">
        <f t="shared" si="537"/>
        <v>에너지너무많음</v>
      </c>
      <c r="Q2878" t="str">
        <f t="shared" ca="1" si="543"/>
        <v>cu</v>
      </c>
      <c r="R2878" t="s">
        <v>81</v>
      </c>
      <c r="S2878" t="s">
        <v>147</v>
      </c>
      <c r="T2878">
        <v>1000</v>
      </c>
      <c r="U2878" t="str">
        <f t="shared" ca="1" si="534"/>
        <v>cu</v>
      </c>
      <c r="V2878" t="str">
        <f t="shared" si="538"/>
        <v>EN</v>
      </c>
      <c r="W2878">
        <f t="shared" si="539"/>
        <v>70</v>
      </c>
      <c r="X2878" t="str">
        <f t="shared" ca="1" si="540"/>
        <v>cu</v>
      </c>
      <c r="Y2878" t="str">
        <f t="shared" si="541"/>
        <v>GO</v>
      </c>
      <c r="Z2878">
        <f t="shared" si="542"/>
        <v>1000</v>
      </c>
    </row>
    <row r="2879" spans="1:26">
      <c r="A2879" t="str">
        <f t="shared" si="535"/>
        <v>rt10</v>
      </c>
      <c r="B2879" t="str">
        <f t="shared" si="536"/>
        <v>루틴10</v>
      </c>
      <c r="C2879">
        <v>38</v>
      </c>
      <c r="D2879">
        <v>22</v>
      </c>
      <c r="E2879">
        <f t="shared" ca="1" si="544"/>
        <v>454</v>
      </c>
      <c r="F2879">
        <f ca="1">(60+SUMIF(OFFSET(N2879,-$C2879+1,0,$C2879),"EN",OFFSET(O2879,-$C2879+1,0,$C2879)))*SummonTypeTable!$Q$2</f>
        <v>406.66666666666663</v>
      </c>
      <c r="G2879" t="str">
        <f ca="1">IF(C2879=1,60*SummonTypeTable!$Q$2-OFFSET(F2879,0,-1),
IF(F2879&lt;&gt;OFFSET(F2879,-1,0),OFFSET(F2879,-1,0)-OFFSET(F2879,0,-1),""))</f>
        <v/>
      </c>
      <c r="H2879" t="str">
        <f ca="1">IF(C2879=1,60*SummonTypeTable!$Q$2/OFFSET(F2879,0,-1),
IF(F2879&lt;&gt;OFFSET(F2879,-1,0),OFFSET(F2879,-1,0)/OFFSET(F2879,0,-1),""))</f>
        <v/>
      </c>
      <c r="I2879">
        <f ca="1">(60+SUMIF(OFFSET(N2879,-$C2879+1,0,$C2879),"EN",OFFSET(O2879,-$C2879+1,0,$C2879))+SUMIF(OFFSET(S2879,-$C2879+1,0,$C2879),"EN",OFFSET(T2879,-$C2879+1,0,$C2879)))*SummonTypeTable!$Q$2</f>
        <v>406.66666666666663</v>
      </c>
      <c r="J2879" t="str">
        <f ca="1">IF(C2879=1,60*SummonTypeTable!$Q$2-OFFSET(I2879,0,-4),
IF(I2879&lt;&gt;OFFSET(I2879,-1,0),OFFSET(I2879,-1,0)-OFFSET(I2879,0,-4),""))</f>
        <v/>
      </c>
      <c r="K2879" t="str">
        <f ca="1">IF(C2879=1,60*SummonTypeTable!$Q$2/OFFSET(I2879,0,-4),
IF(I2879&lt;&gt;OFFSET(I2879,-1,0),OFFSET(I2879,-1,0)/OFFSET(I2879,0,-4),""))</f>
        <v/>
      </c>
      <c r="L2879" t="str">
        <f t="shared" ca="1" si="545"/>
        <v>cu</v>
      </c>
      <c r="M2879" t="s">
        <v>81</v>
      </c>
      <c r="N2879" t="s">
        <v>147</v>
      </c>
      <c r="O2879">
        <v>2050</v>
      </c>
      <c r="P2879" t="str">
        <f t="shared" si="537"/>
        <v/>
      </c>
      <c r="Q2879" t="str">
        <f t="shared" ca="1" si="543"/>
        <v>cu</v>
      </c>
      <c r="R2879" t="s">
        <v>81</v>
      </c>
      <c r="S2879" t="s">
        <v>147</v>
      </c>
      <c r="T2879">
        <v>1025</v>
      </c>
      <c r="U2879" t="str">
        <f t="shared" ca="1" si="534"/>
        <v>cu</v>
      </c>
      <c r="V2879" t="str">
        <f t="shared" si="538"/>
        <v>GO</v>
      </c>
      <c r="W2879">
        <f t="shared" si="539"/>
        <v>2050</v>
      </c>
      <c r="X2879" t="str">
        <f t="shared" ca="1" si="540"/>
        <v>cu</v>
      </c>
      <c r="Y2879" t="str">
        <f t="shared" si="541"/>
        <v>GO</v>
      </c>
      <c r="Z2879">
        <f t="shared" si="542"/>
        <v>1025</v>
      </c>
    </row>
    <row r="2880" spans="1:26">
      <c r="A2880" t="str">
        <f t="shared" si="535"/>
        <v>rt10</v>
      </c>
      <c r="B2880" t="str">
        <f t="shared" si="536"/>
        <v>루틴10</v>
      </c>
      <c r="C2880">
        <v>39</v>
      </c>
      <c r="D2880">
        <v>5</v>
      </c>
      <c r="E2880">
        <f t="shared" ca="1" si="544"/>
        <v>459</v>
      </c>
      <c r="F2880">
        <f ca="1">(60+SUMIF(OFFSET(N2880,-$C2880+1,0,$C2880),"EN",OFFSET(O2880,-$C2880+1,0,$C2880)))*SummonTypeTable!$Q$2</f>
        <v>406.66666666666663</v>
      </c>
      <c r="G2880" t="str">
        <f ca="1">IF(C2880=1,60*SummonTypeTable!$Q$2-OFFSET(F2880,0,-1),
IF(F2880&lt;&gt;OFFSET(F2880,-1,0),OFFSET(F2880,-1,0)-OFFSET(F2880,0,-1),""))</f>
        <v/>
      </c>
      <c r="H2880" t="str">
        <f ca="1">IF(C2880=1,60*SummonTypeTable!$Q$2/OFFSET(F2880,0,-1),
IF(F2880&lt;&gt;OFFSET(F2880,-1,0),OFFSET(F2880,-1,0)/OFFSET(F2880,0,-1),""))</f>
        <v/>
      </c>
      <c r="I2880">
        <f ca="1">(60+SUMIF(OFFSET(N2880,-$C2880+1,0,$C2880),"EN",OFFSET(O2880,-$C2880+1,0,$C2880))+SUMIF(OFFSET(S2880,-$C2880+1,0,$C2880),"EN",OFFSET(T2880,-$C2880+1,0,$C2880)))*SummonTypeTable!$Q$2</f>
        <v>406.66666666666663</v>
      </c>
      <c r="J2880" t="str">
        <f ca="1">IF(C2880=1,60*SummonTypeTable!$Q$2-OFFSET(I2880,0,-4),
IF(I2880&lt;&gt;OFFSET(I2880,-1,0),OFFSET(I2880,-1,0)-OFFSET(I2880,0,-4),""))</f>
        <v/>
      </c>
      <c r="K2880" t="str">
        <f ca="1">IF(C2880=1,60*SummonTypeTable!$Q$2/OFFSET(I2880,0,-4),
IF(I2880&lt;&gt;OFFSET(I2880,-1,0),OFFSET(I2880,-1,0)/OFFSET(I2880,0,-4),""))</f>
        <v/>
      </c>
      <c r="L2880" t="str">
        <f t="shared" ca="1" si="545"/>
        <v>it</v>
      </c>
      <c r="M2880" t="s">
        <v>139</v>
      </c>
      <c r="N2880" t="s">
        <v>138</v>
      </c>
      <c r="O2880">
        <v>1</v>
      </c>
      <c r="P2880" t="str">
        <f t="shared" si="537"/>
        <v/>
      </c>
      <c r="Q2880" t="str">
        <f t="shared" ca="1" si="543"/>
        <v>cu</v>
      </c>
      <c r="R2880" t="s">
        <v>81</v>
      </c>
      <c r="S2880" t="s">
        <v>147</v>
      </c>
      <c r="T2880">
        <v>1050</v>
      </c>
      <c r="U2880" t="str">
        <f t="shared" ca="1" si="534"/>
        <v>it</v>
      </c>
      <c r="V2880" t="str">
        <f t="shared" si="538"/>
        <v>Cash_sSpellGacha</v>
      </c>
      <c r="W2880">
        <f t="shared" si="539"/>
        <v>1</v>
      </c>
      <c r="X2880" t="str">
        <f t="shared" ca="1" si="540"/>
        <v>cu</v>
      </c>
      <c r="Y2880" t="str">
        <f t="shared" si="541"/>
        <v>GO</v>
      </c>
      <c r="Z2880">
        <f t="shared" si="542"/>
        <v>1050</v>
      </c>
    </row>
    <row r="2881" spans="1:26">
      <c r="A2881" t="str">
        <f t="shared" si="535"/>
        <v>rt10</v>
      </c>
      <c r="B2881" t="str">
        <f t="shared" si="536"/>
        <v>루틴10</v>
      </c>
      <c r="C2881">
        <v>40</v>
      </c>
      <c r="D2881">
        <v>18</v>
      </c>
      <c r="E2881">
        <f t="shared" ca="1" si="544"/>
        <v>477</v>
      </c>
      <c r="F2881">
        <f ca="1">(60+SUMIF(OFFSET(N2881,-$C2881+1,0,$C2881),"EN",OFFSET(O2881,-$C2881+1,0,$C2881)))*SummonTypeTable!$Q$2</f>
        <v>406.66666666666663</v>
      </c>
      <c r="G2881" t="str">
        <f ca="1">IF(C2881=1,60*SummonTypeTable!$Q$2-OFFSET(F2881,0,-1),
IF(F2881&lt;&gt;OFFSET(F2881,-1,0),OFFSET(F2881,-1,0)-OFFSET(F2881,0,-1),""))</f>
        <v/>
      </c>
      <c r="H2881" t="str">
        <f ca="1">IF(C2881=1,60*SummonTypeTable!$Q$2/OFFSET(F2881,0,-1),
IF(F2881&lt;&gt;OFFSET(F2881,-1,0),OFFSET(F2881,-1,0)/OFFSET(F2881,0,-1),""))</f>
        <v/>
      </c>
      <c r="I2881">
        <f ca="1">(60+SUMIF(OFFSET(N2881,-$C2881+1,0,$C2881),"EN",OFFSET(O2881,-$C2881+1,0,$C2881))+SUMIF(OFFSET(S2881,-$C2881+1,0,$C2881),"EN",OFFSET(T2881,-$C2881+1,0,$C2881)))*SummonTypeTable!$Q$2</f>
        <v>406.66666666666663</v>
      </c>
      <c r="J2881" t="str">
        <f ca="1">IF(C2881=1,60*SummonTypeTable!$Q$2-OFFSET(I2881,0,-4),
IF(I2881&lt;&gt;OFFSET(I2881,-1,0),OFFSET(I2881,-1,0)-OFFSET(I2881,0,-4),""))</f>
        <v/>
      </c>
      <c r="K2881" t="str">
        <f ca="1">IF(C2881=1,60*SummonTypeTable!$Q$2/OFFSET(I2881,0,-4),
IF(I2881&lt;&gt;OFFSET(I2881,-1,0),OFFSET(I2881,-1,0)/OFFSET(I2881,0,-4),""))</f>
        <v/>
      </c>
      <c r="L2881" t="str">
        <f t="shared" ca="1" si="545"/>
        <v>cu</v>
      </c>
      <c r="M2881" t="s">
        <v>81</v>
      </c>
      <c r="N2881" t="s">
        <v>147</v>
      </c>
      <c r="O2881">
        <v>2150</v>
      </c>
      <c r="P2881" t="str">
        <f t="shared" si="537"/>
        <v/>
      </c>
      <c r="Q2881" t="str">
        <f t="shared" ca="1" si="543"/>
        <v>cu</v>
      </c>
      <c r="R2881" t="s">
        <v>81</v>
      </c>
      <c r="S2881" t="s">
        <v>147</v>
      </c>
      <c r="T2881">
        <v>1075</v>
      </c>
      <c r="U2881" t="str">
        <f t="shared" ca="1" si="534"/>
        <v>cu</v>
      </c>
      <c r="V2881" t="str">
        <f t="shared" si="538"/>
        <v>GO</v>
      </c>
      <c r="W2881">
        <f t="shared" si="539"/>
        <v>2150</v>
      </c>
      <c r="X2881" t="str">
        <f t="shared" ca="1" si="540"/>
        <v>cu</v>
      </c>
      <c r="Y2881" t="str">
        <f t="shared" si="541"/>
        <v>GO</v>
      </c>
      <c r="Z2881">
        <f t="shared" si="542"/>
        <v>1075</v>
      </c>
    </row>
    <row r="2882" spans="1:26">
      <c r="A2882" t="str">
        <f t="shared" si="535"/>
        <v>rt10</v>
      </c>
      <c r="B2882" t="str">
        <f t="shared" si="536"/>
        <v>루틴10</v>
      </c>
      <c r="C2882">
        <v>41</v>
      </c>
      <c r="D2882">
        <v>31</v>
      </c>
      <c r="E2882">
        <f t="shared" ca="1" si="544"/>
        <v>508</v>
      </c>
      <c r="F2882">
        <f ca="1">(60+SUMIF(OFFSET(N2882,-$C2882+1,0,$C2882),"EN",OFFSET(O2882,-$C2882+1,0,$C2882)))*SummonTypeTable!$Q$2</f>
        <v>460</v>
      </c>
      <c r="G2882">
        <f ca="1">IF(C2882=1,60*SummonTypeTable!$Q$2-OFFSET(F2882,0,-1),
IF(F2882&lt;&gt;OFFSET(F2882,-1,0),OFFSET(F2882,-1,0)-OFFSET(F2882,0,-1),""))</f>
        <v>-101.33333333333337</v>
      </c>
      <c r="H2882">
        <f ca="1">IF(C2882=1,60*SummonTypeTable!$Q$2/OFFSET(F2882,0,-1),
IF(F2882&lt;&gt;OFFSET(F2882,-1,0),OFFSET(F2882,-1,0)/OFFSET(F2882,0,-1),""))</f>
        <v>0.80052493438320205</v>
      </c>
      <c r="I2882">
        <f ca="1">(60+SUMIF(OFFSET(N2882,-$C2882+1,0,$C2882),"EN",OFFSET(O2882,-$C2882+1,0,$C2882))+SUMIF(OFFSET(S2882,-$C2882+1,0,$C2882),"EN",OFFSET(T2882,-$C2882+1,0,$C2882)))*SummonTypeTable!$Q$2</f>
        <v>460</v>
      </c>
      <c r="J2882">
        <f ca="1">IF(C2882=1,60*SummonTypeTable!$Q$2-OFFSET(I2882,0,-4),
IF(I2882&lt;&gt;OFFSET(I2882,-1,0),OFFSET(I2882,-1,0)-OFFSET(I2882,0,-4),""))</f>
        <v>-101.33333333333337</v>
      </c>
      <c r="K2882">
        <f ca="1">IF(C2882=1,60*SummonTypeTable!$Q$2/OFFSET(I2882,0,-4),
IF(I2882&lt;&gt;OFFSET(I2882,-1,0),OFFSET(I2882,-1,0)/OFFSET(I2882,0,-4),""))</f>
        <v>0.80052493438320205</v>
      </c>
      <c r="L2882" t="str">
        <f t="shared" ca="1" si="545"/>
        <v>cu</v>
      </c>
      <c r="M2882" t="s">
        <v>81</v>
      </c>
      <c r="N2882" t="s">
        <v>146</v>
      </c>
      <c r="O2882">
        <v>80</v>
      </c>
      <c r="P2882" t="str">
        <f t="shared" si="537"/>
        <v>에너지너무많음</v>
      </c>
      <c r="Q2882" t="str">
        <f t="shared" ca="1" si="543"/>
        <v>cu</v>
      </c>
      <c r="R2882" t="s">
        <v>81</v>
      </c>
      <c r="S2882" t="s">
        <v>147</v>
      </c>
      <c r="T2882">
        <v>1100</v>
      </c>
      <c r="U2882" t="str">
        <f t="shared" ref="U2882:U2945" ca="1" si="546">IF(LEN(L2882)=0,"",L2882)</f>
        <v>cu</v>
      </c>
      <c r="V2882" t="str">
        <f t="shared" si="538"/>
        <v>EN</v>
      </c>
      <c r="W2882">
        <f t="shared" si="539"/>
        <v>80</v>
      </c>
      <c r="X2882" t="str">
        <f t="shared" ca="1" si="540"/>
        <v>cu</v>
      </c>
      <c r="Y2882" t="str">
        <f t="shared" si="541"/>
        <v>GO</v>
      </c>
      <c r="Z2882">
        <f t="shared" si="542"/>
        <v>1100</v>
      </c>
    </row>
    <row r="2883" spans="1:26">
      <c r="A2883" t="str">
        <f t="shared" si="535"/>
        <v>rt10</v>
      </c>
      <c r="B2883" t="str">
        <f t="shared" si="536"/>
        <v>루틴10</v>
      </c>
      <c r="C2883">
        <v>42</v>
      </c>
      <c r="D2883">
        <v>38</v>
      </c>
      <c r="E2883">
        <f t="shared" ca="1" si="544"/>
        <v>546</v>
      </c>
      <c r="F2883">
        <f ca="1">(60+SUMIF(OFFSET(N2883,-$C2883+1,0,$C2883),"EN",OFFSET(O2883,-$C2883+1,0,$C2883)))*SummonTypeTable!$Q$2</f>
        <v>460</v>
      </c>
      <c r="G2883" t="str">
        <f ca="1">IF(C2883=1,60*SummonTypeTable!$Q$2-OFFSET(F2883,0,-1),
IF(F2883&lt;&gt;OFFSET(F2883,-1,0),OFFSET(F2883,-1,0)-OFFSET(F2883,0,-1),""))</f>
        <v/>
      </c>
      <c r="H2883" t="str">
        <f ca="1">IF(C2883=1,60*SummonTypeTable!$Q$2/OFFSET(F2883,0,-1),
IF(F2883&lt;&gt;OFFSET(F2883,-1,0),OFFSET(F2883,-1,0)/OFFSET(F2883,0,-1),""))</f>
        <v/>
      </c>
      <c r="I2883">
        <f ca="1">(60+SUMIF(OFFSET(N2883,-$C2883+1,0,$C2883),"EN",OFFSET(O2883,-$C2883+1,0,$C2883))+SUMIF(OFFSET(S2883,-$C2883+1,0,$C2883),"EN",OFFSET(T2883,-$C2883+1,0,$C2883)))*SummonTypeTable!$Q$2</f>
        <v>460</v>
      </c>
      <c r="J2883" t="str">
        <f ca="1">IF(C2883=1,60*SummonTypeTable!$Q$2-OFFSET(I2883,0,-4),
IF(I2883&lt;&gt;OFFSET(I2883,-1,0),OFFSET(I2883,-1,0)-OFFSET(I2883,0,-4),""))</f>
        <v/>
      </c>
      <c r="K2883" t="str">
        <f ca="1">IF(C2883=1,60*SummonTypeTable!$Q$2/OFFSET(I2883,0,-4),
IF(I2883&lt;&gt;OFFSET(I2883,-1,0),OFFSET(I2883,-1,0)/OFFSET(I2883,0,-4),""))</f>
        <v/>
      </c>
      <c r="L2883" t="str">
        <f t="shared" ca="1" si="545"/>
        <v>cu</v>
      </c>
      <c r="M2883" t="s">
        <v>81</v>
      </c>
      <c r="N2883" t="s">
        <v>147</v>
      </c>
      <c r="O2883">
        <v>2250</v>
      </c>
      <c r="P2883" t="str">
        <f t="shared" si="537"/>
        <v/>
      </c>
      <c r="Q2883" t="str">
        <f t="shared" ca="1" si="543"/>
        <v>cu</v>
      </c>
      <c r="R2883" t="s">
        <v>81</v>
      </c>
      <c r="S2883" t="s">
        <v>147</v>
      </c>
      <c r="T2883">
        <v>1125</v>
      </c>
      <c r="U2883" t="str">
        <f t="shared" ca="1" si="546"/>
        <v>cu</v>
      </c>
      <c r="V2883" t="str">
        <f t="shared" si="538"/>
        <v>GO</v>
      </c>
      <c r="W2883">
        <f t="shared" si="539"/>
        <v>2250</v>
      </c>
      <c r="X2883" t="str">
        <f t="shared" ca="1" si="540"/>
        <v>cu</v>
      </c>
      <c r="Y2883" t="str">
        <f t="shared" si="541"/>
        <v>GO</v>
      </c>
      <c r="Z2883">
        <f t="shared" si="542"/>
        <v>1125</v>
      </c>
    </row>
    <row r="2884" spans="1:26">
      <c r="A2884" t="str">
        <f t="shared" si="535"/>
        <v>rt10</v>
      </c>
      <c r="B2884" t="str">
        <f t="shared" si="536"/>
        <v>루틴10</v>
      </c>
      <c r="C2884">
        <v>43</v>
      </c>
      <c r="D2884">
        <v>4</v>
      </c>
      <c r="E2884">
        <f t="shared" ca="1" si="544"/>
        <v>550</v>
      </c>
      <c r="F2884">
        <f ca="1">(60+SUMIF(OFFSET(N2884,-$C2884+1,0,$C2884),"EN",OFFSET(O2884,-$C2884+1,0,$C2884)))*SummonTypeTable!$Q$2</f>
        <v>460</v>
      </c>
      <c r="G2884" t="str">
        <f ca="1">IF(C2884=1,60*SummonTypeTable!$Q$2-OFFSET(F2884,0,-1),
IF(F2884&lt;&gt;OFFSET(F2884,-1,0),OFFSET(F2884,-1,0)-OFFSET(F2884,0,-1),""))</f>
        <v/>
      </c>
      <c r="H2884" t="str">
        <f ca="1">IF(C2884=1,60*SummonTypeTable!$Q$2/OFFSET(F2884,0,-1),
IF(F2884&lt;&gt;OFFSET(F2884,-1,0),OFFSET(F2884,-1,0)/OFFSET(F2884,0,-1),""))</f>
        <v/>
      </c>
      <c r="I2884">
        <f ca="1">(60+SUMIF(OFFSET(N2884,-$C2884+1,0,$C2884),"EN",OFFSET(O2884,-$C2884+1,0,$C2884))+SUMIF(OFFSET(S2884,-$C2884+1,0,$C2884),"EN",OFFSET(T2884,-$C2884+1,0,$C2884)))*SummonTypeTable!$Q$2</f>
        <v>460</v>
      </c>
      <c r="J2884" t="str">
        <f ca="1">IF(C2884=1,60*SummonTypeTable!$Q$2-OFFSET(I2884,0,-4),
IF(I2884&lt;&gt;OFFSET(I2884,-1,0),OFFSET(I2884,-1,0)-OFFSET(I2884,0,-4),""))</f>
        <v/>
      </c>
      <c r="K2884" t="str">
        <f ca="1">IF(C2884=1,60*SummonTypeTable!$Q$2/OFFSET(I2884,0,-4),
IF(I2884&lt;&gt;OFFSET(I2884,-1,0),OFFSET(I2884,-1,0)/OFFSET(I2884,0,-4),""))</f>
        <v/>
      </c>
      <c r="L2884" t="str">
        <f t="shared" ca="1" si="545"/>
        <v>it</v>
      </c>
      <c r="M2884" t="s">
        <v>139</v>
      </c>
      <c r="N2884" t="s">
        <v>138</v>
      </c>
      <c r="O2884">
        <v>1</v>
      </c>
      <c r="P2884" t="str">
        <f t="shared" si="537"/>
        <v/>
      </c>
      <c r="Q2884" t="str">
        <f t="shared" ca="1" si="543"/>
        <v>cu</v>
      </c>
      <c r="R2884" t="s">
        <v>81</v>
      </c>
      <c r="S2884" t="s">
        <v>147</v>
      </c>
      <c r="T2884">
        <v>1150</v>
      </c>
      <c r="U2884" t="str">
        <f t="shared" ca="1" si="546"/>
        <v>it</v>
      </c>
      <c r="V2884" t="str">
        <f t="shared" si="538"/>
        <v>Cash_sSpellGacha</v>
      </c>
      <c r="W2884">
        <f t="shared" si="539"/>
        <v>1</v>
      </c>
      <c r="X2884" t="str">
        <f t="shared" ca="1" si="540"/>
        <v>cu</v>
      </c>
      <c r="Y2884" t="str">
        <f t="shared" si="541"/>
        <v>GO</v>
      </c>
      <c r="Z2884">
        <f t="shared" si="542"/>
        <v>1150</v>
      </c>
    </row>
    <row r="2885" spans="1:26">
      <c r="A2885" t="str">
        <f t="shared" si="535"/>
        <v>rt10</v>
      </c>
      <c r="B2885" t="str">
        <f t="shared" si="536"/>
        <v>루틴10</v>
      </c>
      <c r="C2885">
        <v>44</v>
      </c>
      <c r="D2885">
        <v>42</v>
      </c>
      <c r="E2885">
        <f t="shared" ca="1" si="544"/>
        <v>592</v>
      </c>
      <c r="F2885">
        <f ca="1">(60+SUMIF(OFFSET(N2885,-$C2885+1,0,$C2885),"EN",OFFSET(O2885,-$C2885+1,0,$C2885)))*SummonTypeTable!$Q$2</f>
        <v>520</v>
      </c>
      <c r="G2885">
        <f ca="1">IF(C2885=1,60*SummonTypeTable!$Q$2-OFFSET(F2885,0,-1),
IF(F2885&lt;&gt;OFFSET(F2885,-1,0),OFFSET(F2885,-1,0)-OFFSET(F2885,0,-1),""))</f>
        <v>-132</v>
      </c>
      <c r="H2885">
        <f ca="1">IF(C2885=1,60*SummonTypeTable!$Q$2/OFFSET(F2885,0,-1),
IF(F2885&lt;&gt;OFFSET(F2885,-1,0),OFFSET(F2885,-1,0)/OFFSET(F2885,0,-1),""))</f>
        <v>0.77702702702702697</v>
      </c>
      <c r="I2885">
        <f ca="1">(60+SUMIF(OFFSET(N2885,-$C2885+1,0,$C2885),"EN",OFFSET(O2885,-$C2885+1,0,$C2885))+SUMIF(OFFSET(S2885,-$C2885+1,0,$C2885),"EN",OFFSET(T2885,-$C2885+1,0,$C2885)))*SummonTypeTable!$Q$2</f>
        <v>520</v>
      </c>
      <c r="J2885">
        <f ca="1">IF(C2885=1,60*SummonTypeTable!$Q$2-OFFSET(I2885,0,-4),
IF(I2885&lt;&gt;OFFSET(I2885,-1,0),OFFSET(I2885,-1,0)-OFFSET(I2885,0,-4),""))</f>
        <v>-132</v>
      </c>
      <c r="K2885">
        <f ca="1">IF(C2885=1,60*SummonTypeTable!$Q$2/OFFSET(I2885,0,-4),
IF(I2885&lt;&gt;OFFSET(I2885,-1,0),OFFSET(I2885,-1,0)/OFFSET(I2885,0,-4),""))</f>
        <v>0.77702702702702697</v>
      </c>
      <c r="L2885" t="str">
        <f t="shared" ca="1" si="545"/>
        <v>cu</v>
      </c>
      <c r="M2885" t="s">
        <v>81</v>
      </c>
      <c r="N2885" t="s">
        <v>146</v>
      </c>
      <c r="O2885">
        <v>90</v>
      </c>
      <c r="P2885" t="str">
        <f t="shared" si="537"/>
        <v>에너지너무많음</v>
      </c>
      <c r="Q2885" t="str">
        <f t="shared" ca="1" si="543"/>
        <v>cu</v>
      </c>
      <c r="R2885" t="s">
        <v>81</v>
      </c>
      <c r="S2885" t="s">
        <v>147</v>
      </c>
      <c r="T2885">
        <v>1175</v>
      </c>
      <c r="U2885" t="str">
        <f t="shared" ca="1" si="546"/>
        <v>cu</v>
      </c>
      <c r="V2885" t="str">
        <f t="shared" si="538"/>
        <v>EN</v>
      </c>
      <c r="W2885">
        <f t="shared" si="539"/>
        <v>90</v>
      </c>
      <c r="X2885" t="str">
        <f t="shared" ca="1" si="540"/>
        <v>cu</v>
      </c>
      <c r="Y2885" t="str">
        <f t="shared" si="541"/>
        <v>GO</v>
      </c>
      <c r="Z2885">
        <f t="shared" si="542"/>
        <v>1175</v>
      </c>
    </row>
    <row r="2886" spans="1:26">
      <c r="A2886" t="str">
        <f t="shared" si="535"/>
        <v>rt10</v>
      </c>
      <c r="B2886" t="str">
        <f t="shared" si="536"/>
        <v>루틴10</v>
      </c>
      <c r="C2886">
        <v>45</v>
      </c>
      <c r="D2886">
        <v>42</v>
      </c>
      <c r="E2886">
        <f t="shared" ca="1" si="544"/>
        <v>634</v>
      </c>
      <c r="F2886">
        <f ca="1">(60+SUMIF(OFFSET(N2886,-$C2886+1,0,$C2886),"EN",OFFSET(O2886,-$C2886+1,0,$C2886)))*SummonTypeTable!$Q$2</f>
        <v>520</v>
      </c>
      <c r="G2886" t="str">
        <f ca="1">IF(C2886=1,60*SummonTypeTable!$Q$2-OFFSET(F2886,0,-1),
IF(F2886&lt;&gt;OFFSET(F2886,-1,0),OFFSET(F2886,-1,0)-OFFSET(F2886,0,-1),""))</f>
        <v/>
      </c>
      <c r="H2886" t="str">
        <f ca="1">IF(C2886=1,60*SummonTypeTable!$Q$2/OFFSET(F2886,0,-1),
IF(F2886&lt;&gt;OFFSET(F2886,-1,0),OFFSET(F2886,-1,0)/OFFSET(F2886,0,-1),""))</f>
        <v/>
      </c>
      <c r="I2886">
        <f ca="1">(60+SUMIF(OFFSET(N2886,-$C2886+1,0,$C2886),"EN",OFFSET(O2886,-$C2886+1,0,$C2886))+SUMIF(OFFSET(S2886,-$C2886+1,0,$C2886),"EN",OFFSET(T2886,-$C2886+1,0,$C2886)))*SummonTypeTable!$Q$2</f>
        <v>520</v>
      </c>
      <c r="J2886" t="str">
        <f ca="1">IF(C2886=1,60*SummonTypeTable!$Q$2-OFFSET(I2886,0,-4),
IF(I2886&lt;&gt;OFFSET(I2886,-1,0),OFFSET(I2886,-1,0)-OFFSET(I2886,0,-4),""))</f>
        <v/>
      </c>
      <c r="K2886" t="str">
        <f ca="1">IF(C2886=1,60*SummonTypeTable!$Q$2/OFFSET(I2886,0,-4),
IF(I2886&lt;&gt;OFFSET(I2886,-1,0),OFFSET(I2886,-1,0)/OFFSET(I2886,0,-4),""))</f>
        <v/>
      </c>
      <c r="L2886" t="str">
        <f t="shared" ca="1" si="545"/>
        <v>cu</v>
      </c>
      <c r="M2886" t="s">
        <v>81</v>
      </c>
      <c r="N2886" t="s">
        <v>147</v>
      </c>
      <c r="O2886">
        <v>2400</v>
      </c>
      <c r="P2886" t="str">
        <f t="shared" si="537"/>
        <v/>
      </c>
      <c r="Q2886" t="str">
        <f t="shared" ca="1" si="543"/>
        <v>cu</v>
      </c>
      <c r="R2886" t="s">
        <v>81</v>
      </c>
      <c r="S2886" t="s">
        <v>147</v>
      </c>
      <c r="T2886">
        <v>1200</v>
      </c>
      <c r="U2886" t="str">
        <f t="shared" ca="1" si="546"/>
        <v>cu</v>
      </c>
      <c r="V2886" t="str">
        <f t="shared" si="538"/>
        <v>GO</v>
      </c>
      <c r="W2886">
        <f t="shared" si="539"/>
        <v>2400</v>
      </c>
      <c r="X2886" t="str">
        <f t="shared" ca="1" si="540"/>
        <v>cu</v>
      </c>
      <c r="Y2886" t="str">
        <f t="shared" si="541"/>
        <v>GO</v>
      </c>
      <c r="Z2886">
        <f t="shared" si="542"/>
        <v>1200</v>
      </c>
    </row>
    <row r="2887" spans="1:26">
      <c r="A2887" t="str">
        <f t="shared" si="535"/>
        <v>rt10</v>
      </c>
      <c r="B2887" t="str">
        <f t="shared" si="536"/>
        <v>루틴10</v>
      </c>
      <c r="C2887">
        <v>46</v>
      </c>
      <c r="D2887">
        <v>12</v>
      </c>
      <c r="E2887">
        <f t="shared" ca="1" si="544"/>
        <v>646</v>
      </c>
      <c r="F2887">
        <f ca="1">(60+SUMIF(OFFSET(N2887,-$C2887+1,0,$C2887),"EN",OFFSET(O2887,-$C2887+1,0,$C2887)))*SummonTypeTable!$Q$2</f>
        <v>520</v>
      </c>
      <c r="G2887" t="str">
        <f ca="1">IF(C2887=1,60*SummonTypeTable!$Q$2-OFFSET(F2887,0,-1),
IF(F2887&lt;&gt;OFFSET(F2887,-1,0),OFFSET(F2887,-1,0)-OFFSET(F2887,0,-1),""))</f>
        <v/>
      </c>
      <c r="H2887" t="str">
        <f ca="1">IF(C2887=1,60*SummonTypeTable!$Q$2/OFFSET(F2887,0,-1),
IF(F2887&lt;&gt;OFFSET(F2887,-1,0),OFFSET(F2887,-1,0)/OFFSET(F2887,0,-1),""))</f>
        <v/>
      </c>
      <c r="I2887">
        <f ca="1">(60+SUMIF(OFFSET(N2887,-$C2887+1,0,$C2887),"EN",OFFSET(O2887,-$C2887+1,0,$C2887))+SUMIF(OFFSET(S2887,-$C2887+1,0,$C2887),"EN",OFFSET(T2887,-$C2887+1,0,$C2887)))*SummonTypeTable!$Q$2</f>
        <v>520</v>
      </c>
      <c r="J2887" t="str">
        <f ca="1">IF(C2887=1,60*SummonTypeTable!$Q$2-OFFSET(I2887,0,-4),
IF(I2887&lt;&gt;OFFSET(I2887,-1,0),OFFSET(I2887,-1,0)-OFFSET(I2887,0,-4),""))</f>
        <v/>
      </c>
      <c r="K2887" t="str">
        <f ca="1">IF(C2887=1,60*SummonTypeTable!$Q$2/OFFSET(I2887,0,-4),
IF(I2887&lt;&gt;OFFSET(I2887,-1,0),OFFSET(I2887,-1,0)/OFFSET(I2887,0,-4),""))</f>
        <v/>
      </c>
      <c r="L2887" t="str">
        <f t="shared" ca="1" si="545"/>
        <v>it</v>
      </c>
      <c r="M2887" t="s">
        <v>139</v>
      </c>
      <c r="N2887" t="s">
        <v>140</v>
      </c>
      <c r="O2887">
        <v>1</v>
      </c>
      <c r="P2887" t="str">
        <f t="shared" si="537"/>
        <v/>
      </c>
      <c r="Q2887" t="str">
        <f t="shared" ca="1" si="543"/>
        <v>cu</v>
      </c>
      <c r="R2887" t="s">
        <v>81</v>
      </c>
      <c r="S2887" t="s">
        <v>147</v>
      </c>
      <c r="T2887">
        <v>1225</v>
      </c>
      <c r="U2887" t="str">
        <f t="shared" ca="1" si="546"/>
        <v>it</v>
      </c>
      <c r="V2887" t="str">
        <f t="shared" si="538"/>
        <v>Cash_sCharacterGacha</v>
      </c>
      <c r="W2887">
        <f t="shared" si="539"/>
        <v>1</v>
      </c>
      <c r="X2887" t="str">
        <f t="shared" ca="1" si="540"/>
        <v>cu</v>
      </c>
      <c r="Y2887" t="str">
        <f t="shared" si="541"/>
        <v>GO</v>
      </c>
      <c r="Z2887">
        <f t="shared" si="542"/>
        <v>1225</v>
      </c>
    </row>
    <row r="2888" spans="1:26">
      <c r="A2888" t="str">
        <f t="shared" si="535"/>
        <v>rt10</v>
      </c>
      <c r="B2888" t="str">
        <f t="shared" si="536"/>
        <v>루틴10</v>
      </c>
      <c r="C2888">
        <v>47</v>
      </c>
      <c r="D2888">
        <v>38</v>
      </c>
      <c r="E2888">
        <f t="shared" ca="1" si="544"/>
        <v>684</v>
      </c>
      <c r="F2888">
        <f ca="1">(60+SUMIF(OFFSET(N2888,-$C2888+1,0,$C2888),"EN",OFFSET(O2888,-$C2888+1,0,$C2888)))*SummonTypeTable!$Q$2</f>
        <v>520</v>
      </c>
      <c r="G2888" t="str">
        <f ca="1">IF(C2888=1,60*SummonTypeTable!$Q$2-OFFSET(F2888,0,-1),
IF(F2888&lt;&gt;OFFSET(F2888,-1,0),OFFSET(F2888,-1,0)-OFFSET(F2888,0,-1),""))</f>
        <v/>
      </c>
      <c r="H2888" t="str">
        <f ca="1">IF(C2888=1,60*SummonTypeTable!$Q$2/OFFSET(F2888,0,-1),
IF(F2888&lt;&gt;OFFSET(F2888,-1,0),OFFSET(F2888,-1,0)/OFFSET(F2888,0,-1),""))</f>
        <v/>
      </c>
      <c r="I2888">
        <f ca="1">(60+SUMIF(OFFSET(N2888,-$C2888+1,0,$C2888),"EN",OFFSET(O2888,-$C2888+1,0,$C2888))+SUMIF(OFFSET(S2888,-$C2888+1,0,$C2888),"EN",OFFSET(T2888,-$C2888+1,0,$C2888)))*SummonTypeTable!$Q$2</f>
        <v>520</v>
      </c>
      <c r="J2888" t="str">
        <f ca="1">IF(C2888=1,60*SummonTypeTable!$Q$2-OFFSET(I2888,0,-4),
IF(I2888&lt;&gt;OFFSET(I2888,-1,0),OFFSET(I2888,-1,0)-OFFSET(I2888,0,-4),""))</f>
        <v/>
      </c>
      <c r="K2888" t="str">
        <f ca="1">IF(C2888=1,60*SummonTypeTable!$Q$2/OFFSET(I2888,0,-4),
IF(I2888&lt;&gt;OFFSET(I2888,-1,0),OFFSET(I2888,-1,0)/OFFSET(I2888,0,-4),""))</f>
        <v/>
      </c>
      <c r="L2888" t="str">
        <f t="shared" ca="1" si="545"/>
        <v>cu</v>
      </c>
      <c r="M2888" t="s">
        <v>81</v>
      </c>
      <c r="N2888" t="s">
        <v>153</v>
      </c>
      <c r="O2888">
        <v>9</v>
      </c>
      <c r="P2888" t="str">
        <f t="shared" si="537"/>
        <v/>
      </c>
      <c r="Q2888" t="str">
        <f t="shared" ca="1" si="543"/>
        <v>cu</v>
      </c>
      <c r="R2888" t="s">
        <v>81</v>
      </c>
      <c r="S2888" t="s">
        <v>153</v>
      </c>
      <c r="T2888">
        <v>3</v>
      </c>
      <c r="U2888" t="str">
        <f t="shared" ca="1" si="546"/>
        <v>cu</v>
      </c>
      <c r="V2888" t="str">
        <f t="shared" si="538"/>
        <v>DI</v>
      </c>
      <c r="W2888">
        <f t="shared" si="539"/>
        <v>9</v>
      </c>
      <c r="X2888" t="str">
        <f t="shared" ca="1" si="540"/>
        <v>cu</v>
      </c>
      <c r="Y2888" t="str">
        <f t="shared" si="541"/>
        <v>DI</v>
      </c>
      <c r="Z2888">
        <f t="shared" si="542"/>
        <v>3</v>
      </c>
    </row>
    <row r="2889" spans="1:26">
      <c r="A2889" t="str">
        <f t="shared" si="535"/>
        <v>rt10</v>
      </c>
      <c r="B2889" t="str">
        <f t="shared" si="536"/>
        <v>루틴10</v>
      </c>
      <c r="C2889">
        <v>48</v>
      </c>
      <c r="D2889">
        <v>42</v>
      </c>
      <c r="E2889">
        <f t="shared" ca="1" si="544"/>
        <v>726</v>
      </c>
      <c r="F2889">
        <f ca="1">(60+SUMIF(OFFSET(N2889,-$C2889+1,0,$C2889),"EN",OFFSET(O2889,-$C2889+1,0,$C2889)))*SummonTypeTable!$Q$2</f>
        <v>520</v>
      </c>
      <c r="G2889" t="str">
        <f ca="1">IF(C2889=1,60*SummonTypeTable!$Q$2-OFFSET(F2889,0,-1),
IF(F2889&lt;&gt;OFFSET(F2889,-1,0),OFFSET(F2889,-1,0)-OFFSET(F2889,0,-1),""))</f>
        <v/>
      </c>
      <c r="H2889" t="str">
        <f ca="1">IF(C2889=1,60*SummonTypeTable!$Q$2/OFFSET(F2889,0,-1),
IF(F2889&lt;&gt;OFFSET(F2889,-1,0),OFFSET(F2889,-1,0)/OFFSET(F2889,0,-1),""))</f>
        <v/>
      </c>
      <c r="I2889">
        <f ca="1">(60+SUMIF(OFFSET(N2889,-$C2889+1,0,$C2889),"EN",OFFSET(O2889,-$C2889+1,0,$C2889))+SUMIF(OFFSET(S2889,-$C2889+1,0,$C2889),"EN",OFFSET(T2889,-$C2889+1,0,$C2889)))*SummonTypeTable!$Q$2</f>
        <v>520</v>
      </c>
      <c r="J2889" t="str">
        <f ca="1">IF(C2889=1,60*SummonTypeTable!$Q$2-OFFSET(I2889,0,-4),
IF(I2889&lt;&gt;OFFSET(I2889,-1,0),OFFSET(I2889,-1,0)-OFFSET(I2889,0,-4),""))</f>
        <v/>
      </c>
      <c r="K2889" t="str">
        <f ca="1">IF(C2889=1,60*SummonTypeTable!$Q$2/OFFSET(I2889,0,-4),
IF(I2889&lt;&gt;OFFSET(I2889,-1,0),OFFSET(I2889,-1,0)/OFFSET(I2889,0,-4),""))</f>
        <v/>
      </c>
      <c r="L2889" t="str">
        <f t="shared" ca="1" si="545"/>
        <v>cu</v>
      </c>
      <c r="M2889" t="s">
        <v>81</v>
      </c>
      <c r="N2889" t="s">
        <v>147</v>
      </c>
      <c r="O2889">
        <v>2550</v>
      </c>
      <c r="P2889" t="str">
        <f t="shared" si="537"/>
        <v/>
      </c>
      <c r="Q2889" t="str">
        <f t="shared" ca="1" si="543"/>
        <v>cu</v>
      </c>
      <c r="R2889" t="s">
        <v>81</v>
      </c>
      <c r="S2889" t="s">
        <v>147</v>
      </c>
      <c r="T2889">
        <v>1275</v>
      </c>
      <c r="U2889" t="str">
        <f t="shared" ca="1" si="546"/>
        <v>cu</v>
      </c>
      <c r="V2889" t="str">
        <f t="shared" si="538"/>
        <v>GO</v>
      </c>
      <c r="W2889">
        <f t="shared" si="539"/>
        <v>2550</v>
      </c>
      <c r="X2889" t="str">
        <f t="shared" ca="1" si="540"/>
        <v>cu</v>
      </c>
      <c r="Y2889" t="str">
        <f t="shared" si="541"/>
        <v>GO</v>
      </c>
      <c r="Z2889">
        <f t="shared" si="542"/>
        <v>1275</v>
      </c>
    </row>
    <row r="2890" spans="1:26">
      <c r="A2890" t="str">
        <f t="shared" si="535"/>
        <v>rt10</v>
      </c>
      <c r="B2890" t="str">
        <f t="shared" si="536"/>
        <v>루틴10</v>
      </c>
      <c r="C2890">
        <v>49</v>
      </c>
      <c r="D2890">
        <v>12</v>
      </c>
      <c r="E2890">
        <f t="shared" ca="1" si="544"/>
        <v>738</v>
      </c>
      <c r="F2890">
        <f ca="1">(60+SUMIF(OFFSET(N2890,-$C2890+1,0,$C2890),"EN",OFFSET(O2890,-$C2890+1,0,$C2890)))*SummonTypeTable!$Q$2</f>
        <v>520</v>
      </c>
      <c r="G2890" t="str">
        <f ca="1">IF(C2890=1,60*SummonTypeTable!$Q$2-OFFSET(F2890,0,-1),
IF(F2890&lt;&gt;OFFSET(F2890,-1,0),OFFSET(F2890,-1,0)-OFFSET(F2890,0,-1),""))</f>
        <v/>
      </c>
      <c r="H2890" t="str">
        <f ca="1">IF(C2890=1,60*SummonTypeTable!$Q$2/OFFSET(F2890,0,-1),
IF(F2890&lt;&gt;OFFSET(F2890,-1,0),OFFSET(F2890,-1,0)/OFFSET(F2890,0,-1),""))</f>
        <v/>
      </c>
      <c r="I2890">
        <f ca="1">(60+SUMIF(OFFSET(N2890,-$C2890+1,0,$C2890),"EN",OFFSET(O2890,-$C2890+1,0,$C2890))+SUMIF(OFFSET(S2890,-$C2890+1,0,$C2890),"EN",OFFSET(T2890,-$C2890+1,0,$C2890)))*SummonTypeTable!$Q$2</f>
        <v>520</v>
      </c>
      <c r="J2890" t="str">
        <f ca="1">IF(C2890=1,60*SummonTypeTable!$Q$2-OFFSET(I2890,0,-4),
IF(I2890&lt;&gt;OFFSET(I2890,-1,0),OFFSET(I2890,-1,0)-OFFSET(I2890,0,-4),""))</f>
        <v/>
      </c>
      <c r="K2890" t="str">
        <f ca="1">IF(C2890=1,60*SummonTypeTable!$Q$2/OFFSET(I2890,0,-4),
IF(I2890&lt;&gt;OFFSET(I2890,-1,0),OFFSET(I2890,-1,0)/OFFSET(I2890,0,-4),""))</f>
        <v/>
      </c>
      <c r="L2890" t="str">
        <f t="shared" ca="1" si="545"/>
        <v>it</v>
      </c>
      <c r="M2890" t="s">
        <v>139</v>
      </c>
      <c r="N2890" t="s">
        <v>138</v>
      </c>
      <c r="O2890">
        <v>1</v>
      </c>
      <c r="P2890" t="str">
        <f t="shared" si="537"/>
        <v/>
      </c>
      <c r="Q2890" t="str">
        <f t="shared" ca="1" si="543"/>
        <v>cu</v>
      </c>
      <c r="R2890" t="s">
        <v>81</v>
      </c>
      <c r="S2890" t="s">
        <v>147</v>
      </c>
      <c r="T2890">
        <v>1300</v>
      </c>
      <c r="U2890" t="str">
        <f t="shared" ca="1" si="546"/>
        <v>it</v>
      </c>
      <c r="V2890" t="str">
        <f t="shared" si="538"/>
        <v>Cash_sSpellGacha</v>
      </c>
      <c r="W2890">
        <f t="shared" si="539"/>
        <v>1</v>
      </c>
      <c r="X2890" t="str">
        <f t="shared" ca="1" si="540"/>
        <v>cu</v>
      </c>
      <c r="Y2890" t="str">
        <f t="shared" si="541"/>
        <v>GO</v>
      </c>
      <c r="Z2890">
        <f t="shared" si="542"/>
        <v>1300</v>
      </c>
    </row>
    <row r="2891" spans="1:26">
      <c r="A2891" t="str">
        <f t="shared" si="535"/>
        <v>rt10</v>
      </c>
      <c r="B2891" t="str">
        <f t="shared" si="536"/>
        <v>루틴10</v>
      </c>
      <c r="C2891">
        <v>50</v>
      </c>
      <c r="D2891">
        <v>46</v>
      </c>
      <c r="E2891">
        <f t="shared" ca="1" si="544"/>
        <v>784</v>
      </c>
      <c r="F2891">
        <f ca="1">(60+SUMIF(OFFSET(N2891,-$C2891+1,0,$C2891),"EN",OFFSET(O2891,-$C2891+1,0,$C2891)))*SummonTypeTable!$Q$2</f>
        <v>573.33333333333326</v>
      </c>
      <c r="G2891">
        <f ca="1">IF(C2891=1,60*SummonTypeTable!$Q$2-OFFSET(F2891,0,-1),
IF(F2891&lt;&gt;OFFSET(F2891,-1,0),OFFSET(F2891,-1,0)-OFFSET(F2891,0,-1),""))</f>
        <v>-264</v>
      </c>
      <c r="H2891">
        <f ca="1">IF(C2891=1,60*SummonTypeTable!$Q$2/OFFSET(F2891,0,-1),
IF(F2891&lt;&gt;OFFSET(F2891,-1,0),OFFSET(F2891,-1,0)/OFFSET(F2891,0,-1),""))</f>
        <v>0.66326530612244894</v>
      </c>
      <c r="I2891">
        <f ca="1">(60+SUMIF(OFFSET(N2891,-$C2891+1,0,$C2891),"EN",OFFSET(O2891,-$C2891+1,0,$C2891))+SUMIF(OFFSET(S2891,-$C2891+1,0,$C2891),"EN",OFFSET(T2891,-$C2891+1,0,$C2891)))*SummonTypeTable!$Q$2</f>
        <v>573.33333333333326</v>
      </c>
      <c r="J2891">
        <f ca="1">IF(C2891=1,60*SummonTypeTable!$Q$2-OFFSET(I2891,0,-4),
IF(I2891&lt;&gt;OFFSET(I2891,-1,0),OFFSET(I2891,-1,0)-OFFSET(I2891,0,-4),""))</f>
        <v>-264</v>
      </c>
      <c r="K2891">
        <f ca="1">IF(C2891=1,60*SummonTypeTable!$Q$2/OFFSET(I2891,0,-4),
IF(I2891&lt;&gt;OFFSET(I2891,-1,0),OFFSET(I2891,-1,0)/OFFSET(I2891,0,-4),""))</f>
        <v>0.66326530612244894</v>
      </c>
      <c r="L2891" t="str">
        <f t="shared" ca="1" si="545"/>
        <v>cu</v>
      </c>
      <c r="M2891" t="s">
        <v>81</v>
      </c>
      <c r="N2891" t="s">
        <v>146</v>
      </c>
      <c r="O2891">
        <v>80</v>
      </c>
      <c r="P2891" t="str">
        <f t="shared" si="537"/>
        <v>에너지너무많음</v>
      </c>
      <c r="Q2891" t="str">
        <f t="shared" ca="1" si="543"/>
        <v>cu</v>
      </c>
      <c r="R2891" t="s">
        <v>81</v>
      </c>
      <c r="S2891" t="s">
        <v>147</v>
      </c>
      <c r="T2891">
        <v>1325</v>
      </c>
      <c r="U2891" t="str">
        <f t="shared" ca="1" si="546"/>
        <v>cu</v>
      </c>
      <c r="V2891" t="str">
        <f t="shared" si="538"/>
        <v>EN</v>
      </c>
      <c r="W2891">
        <f t="shared" si="539"/>
        <v>80</v>
      </c>
      <c r="X2891" t="str">
        <f t="shared" ca="1" si="540"/>
        <v>cu</v>
      </c>
      <c r="Y2891" t="str">
        <f t="shared" si="541"/>
        <v>GO</v>
      </c>
      <c r="Z2891">
        <f t="shared" si="542"/>
        <v>1325</v>
      </c>
    </row>
    <row r="2892" spans="1:26">
      <c r="A2892" t="str">
        <f t="shared" si="535"/>
        <v>rt10</v>
      </c>
      <c r="B2892" t="str">
        <f t="shared" si="536"/>
        <v>루틴10</v>
      </c>
      <c r="C2892">
        <v>51</v>
      </c>
      <c r="D2892">
        <v>45</v>
      </c>
      <c r="E2892">
        <f t="shared" ca="1" si="544"/>
        <v>829</v>
      </c>
      <c r="F2892">
        <f ca="1">(60+SUMIF(OFFSET(N2892,-$C2892+1,0,$C2892),"EN",OFFSET(O2892,-$C2892+1,0,$C2892)))*SummonTypeTable!$Q$2</f>
        <v>573.33333333333326</v>
      </c>
      <c r="G2892" t="str">
        <f ca="1">IF(C2892=1,60*SummonTypeTable!$Q$2-OFFSET(F2892,0,-1),
IF(F2892&lt;&gt;OFFSET(F2892,-1,0),OFFSET(F2892,-1,0)-OFFSET(F2892,0,-1),""))</f>
        <v/>
      </c>
      <c r="H2892" t="str">
        <f ca="1">IF(C2892=1,60*SummonTypeTable!$Q$2/OFFSET(F2892,0,-1),
IF(F2892&lt;&gt;OFFSET(F2892,-1,0),OFFSET(F2892,-1,0)/OFFSET(F2892,0,-1),""))</f>
        <v/>
      </c>
      <c r="I2892">
        <f ca="1">(60+SUMIF(OFFSET(N2892,-$C2892+1,0,$C2892),"EN",OFFSET(O2892,-$C2892+1,0,$C2892))+SUMIF(OFFSET(S2892,-$C2892+1,0,$C2892),"EN",OFFSET(T2892,-$C2892+1,0,$C2892)))*SummonTypeTable!$Q$2</f>
        <v>573.33333333333326</v>
      </c>
      <c r="J2892" t="str">
        <f ca="1">IF(C2892=1,60*SummonTypeTable!$Q$2-OFFSET(I2892,0,-4),
IF(I2892&lt;&gt;OFFSET(I2892,-1,0),OFFSET(I2892,-1,0)-OFFSET(I2892,0,-4),""))</f>
        <v/>
      </c>
      <c r="K2892" t="str">
        <f ca="1">IF(C2892=1,60*SummonTypeTable!$Q$2/OFFSET(I2892,0,-4),
IF(I2892&lt;&gt;OFFSET(I2892,-1,0),OFFSET(I2892,-1,0)/OFFSET(I2892,0,-4),""))</f>
        <v/>
      </c>
      <c r="L2892" t="str">
        <f t="shared" ca="1" si="545"/>
        <v>it</v>
      </c>
      <c r="M2892" t="s">
        <v>139</v>
      </c>
      <c r="N2892" t="s">
        <v>158</v>
      </c>
      <c r="O2892">
        <v>1</v>
      </c>
      <c r="P2892" t="str">
        <f t="shared" si="537"/>
        <v/>
      </c>
      <c r="Q2892" t="str">
        <f t="shared" ca="1" si="543"/>
        <v>cu</v>
      </c>
      <c r="R2892" t="s">
        <v>81</v>
      </c>
      <c r="S2892" t="s">
        <v>147</v>
      </c>
      <c r="T2892">
        <v>1350</v>
      </c>
      <c r="U2892" t="str">
        <f t="shared" ca="1" si="546"/>
        <v>it</v>
      </c>
      <c r="V2892" t="str">
        <f t="shared" si="538"/>
        <v>Cash_sEquipGacha</v>
      </c>
      <c r="W2892">
        <f t="shared" si="539"/>
        <v>1</v>
      </c>
      <c r="X2892" t="str">
        <f t="shared" ca="1" si="540"/>
        <v>cu</v>
      </c>
      <c r="Y2892" t="str">
        <f t="shared" si="541"/>
        <v>GO</v>
      </c>
      <c r="Z2892">
        <f t="shared" si="542"/>
        <v>1350</v>
      </c>
    </row>
    <row r="2893" spans="1:26">
      <c r="A2893" t="str">
        <f t="shared" si="535"/>
        <v>rt10</v>
      </c>
      <c r="B2893" t="str">
        <f t="shared" si="536"/>
        <v>루틴10</v>
      </c>
      <c r="C2893">
        <v>52</v>
      </c>
      <c r="D2893">
        <v>36</v>
      </c>
      <c r="E2893">
        <f t="shared" ca="1" si="544"/>
        <v>865</v>
      </c>
      <c r="F2893">
        <f ca="1">(60+SUMIF(OFFSET(N2893,-$C2893+1,0,$C2893),"EN",OFFSET(O2893,-$C2893+1,0,$C2893)))*SummonTypeTable!$Q$2</f>
        <v>573.33333333333326</v>
      </c>
      <c r="G2893" t="str">
        <f ca="1">IF(C2893=1,60*SummonTypeTable!$Q$2-OFFSET(F2893,0,-1),
IF(F2893&lt;&gt;OFFSET(F2893,-1,0),OFFSET(F2893,-1,0)-OFFSET(F2893,0,-1),""))</f>
        <v/>
      </c>
      <c r="H2893" t="str">
        <f ca="1">IF(C2893=1,60*SummonTypeTable!$Q$2/OFFSET(F2893,0,-1),
IF(F2893&lt;&gt;OFFSET(F2893,-1,0),OFFSET(F2893,-1,0)/OFFSET(F2893,0,-1),""))</f>
        <v/>
      </c>
      <c r="I2893">
        <f ca="1">(60+SUMIF(OFFSET(N2893,-$C2893+1,0,$C2893),"EN",OFFSET(O2893,-$C2893+1,0,$C2893))+SUMIF(OFFSET(S2893,-$C2893+1,0,$C2893),"EN",OFFSET(T2893,-$C2893+1,0,$C2893)))*SummonTypeTable!$Q$2</f>
        <v>573.33333333333326</v>
      </c>
      <c r="J2893" t="str">
        <f ca="1">IF(C2893=1,60*SummonTypeTable!$Q$2-OFFSET(I2893,0,-4),
IF(I2893&lt;&gt;OFFSET(I2893,-1,0),OFFSET(I2893,-1,0)-OFFSET(I2893,0,-4),""))</f>
        <v/>
      </c>
      <c r="K2893" t="str">
        <f ca="1">IF(C2893=1,60*SummonTypeTable!$Q$2/OFFSET(I2893,0,-4),
IF(I2893&lt;&gt;OFFSET(I2893,-1,0),OFFSET(I2893,-1,0)/OFFSET(I2893,0,-4),""))</f>
        <v/>
      </c>
      <c r="L2893" t="str">
        <f t="shared" ca="1" si="545"/>
        <v>cu</v>
      </c>
      <c r="M2893" t="s">
        <v>81</v>
      </c>
      <c r="N2893" t="s">
        <v>147</v>
      </c>
      <c r="O2893">
        <v>2750</v>
      </c>
      <c r="P2893" t="str">
        <f t="shared" si="537"/>
        <v/>
      </c>
      <c r="Q2893" t="str">
        <f t="shared" ca="1" si="543"/>
        <v>cu</v>
      </c>
      <c r="R2893" t="s">
        <v>81</v>
      </c>
      <c r="S2893" t="s">
        <v>147</v>
      </c>
      <c r="T2893">
        <v>1375</v>
      </c>
      <c r="U2893" t="str">
        <f t="shared" ca="1" si="546"/>
        <v>cu</v>
      </c>
      <c r="V2893" t="str">
        <f t="shared" si="538"/>
        <v>GO</v>
      </c>
      <c r="W2893">
        <f t="shared" si="539"/>
        <v>2750</v>
      </c>
      <c r="X2893" t="str">
        <f t="shared" ca="1" si="540"/>
        <v>cu</v>
      </c>
      <c r="Y2893" t="str">
        <f t="shared" si="541"/>
        <v>GO</v>
      </c>
      <c r="Z2893">
        <f t="shared" si="542"/>
        <v>1375</v>
      </c>
    </row>
    <row r="2894" spans="1:26">
      <c r="A2894" t="str">
        <f t="shared" si="535"/>
        <v>rt10</v>
      </c>
      <c r="B2894" t="str">
        <f t="shared" si="536"/>
        <v>루틴10</v>
      </c>
      <c r="C2894">
        <v>53</v>
      </c>
      <c r="D2894">
        <v>27</v>
      </c>
      <c r="E2894">
        <f t="shared" ca="1" si="544"/>
        <v>892</v>
      </c>
      <c r="F2894">
        <f ca="1">(60+SUMIF(OFFSET(N2894,-$C2894+1,0,$C2894),"EN",OFFSET(O2894,-$C2894+1,0,$C2894)))*SummonTypeTable!$Q$2</f>
        <v>633.33333333333326</v>
      </c>
      <c r="G2894">
        <f ca="1">IF(C2894=1,60*SummonTypeTable!$Q$2-OFFSET(F2894,0,-1),
IF(F2894&lt;&gt;OFFSET(F2894,-1,0),OFFSET(F2894,-1,0)-OFFSET(F2894,0,-1),""))</f>
        <v>-318.66666666666674</v>
      </c>
      <c r="H2894">
        <f ca="1">IF(C2894=1,60*SummonTypeTable!$Q$2/OFFSET(F2894,0,-1),
IF(F2894&lt;&gt;OFFSET(F2894,-1,0),OFFSET(F2894,-1,0)/OFFSET(F2894,0,-1),""))</f>
        <v>0.64275037369207766</v>
      </c>
      <c r="I2894">
        <f ca="1">(60+SUMIF(OFFSET(N2894,-$C2894+1,0,$C2894),"EN",OFFSET(O2894,-$C2894+1,0,$C2894))+SUMIF(OFFSET(S2894,-$C2894+1,0,$C2894),"EN",OFFSET(T2894,-$C2894+1,0,$C2894)))*SummonTypeTable!$Q$2</f>
        <v>633.33333333333326</v>
      </c>
      <c r="J2894">
        <f ca="1">IF(C2894=1,60*SummonTypeTable!$Q$2-OFFSET(I2894,0,-4),
IF(I2894&lt;&gt;OFFSET(I2894,-1,0),OFFSET(I2894,-1,0)-OFFSET(I2894,0,-4),""))</f>
        <v>-318.66666666666674</v>
      </c>
      <c r="K2894">
        <f ca="1">IF(C2894=1,60*SummonTypeTable!$Q$2/OFFSET(I2894,0,-4),
IF(I2894&lt;&gt;OFFSET(I2894,-1,0),OFFSET(I2894,-1,0)/OFFSET(I2894,0,-4),""))</f>
        <v>0.64275037369207766</v>
      </c>
      <c r="L2894" t="str">
        <f t="shared" ca="1" si="545"/>
        <v>cu</v>
      </c>
      <c r="M2894" t="s">
        <v>81</v>
      </c>
      <c r="N2894" t="s">
        <v>146</v>
      </c>
      <c r="O2894">
        <v>90</v>
      </c>
      <c r="P2894" t="str">
        <f t="shared" si="537"/>
        <v>에너지너무많음</v>
      </c>
      <c r="Q2894" t="str">
        <f t="shared" ca="1" si="543"/>
        <v>cu</v>
      </c>
      <c r="R2894" t="s">
        <v>81</v>
      </c>
      <c r="S2894" t="s">
        <v>147</v>
      </c>
      <c r="T2894">
        <v>1400</v>
      </c>
      <c r="U2894" t="str">
        <f t="shared" ca="1" si="546"/>
        <v>cu</v>
      </c>
      <c r="V2894" t="str">
        <f t="shared" si="538"/>
        <v>EN</v>
      </c>
      <c r="W2894">
        <f t="shared" si="539"/>
        <v>90</v>
      </c>
      <c r="X2894" t="str">
        <f t="shared" ca="1" si="540"/>
        <v>cu</v>
      </c>
      <c r="Y2894" t="str">
        <f t="shared" si="541"/>
        <v>GO</v>
      </c>
      <c r="Z2894">
        <f t="shared" si="542"/>
        <v>1400</v>
      </c>
    </row>
    <row r="2895" spans="1:26">
      <c r="A2895" t="str">
        <f t="shared" si="535"/>
        <v>rt10</v>
      </c>
      <c r="B2895" t="str">
        <f t="shared" si="536"/>
        <v>루틴10</v>
      </c>
      <c r="C2895">
        <v>54</v>
      </c>
      <c r="D2895">
        <v>54</v>
      </c>
      <c r="E2895">
        <f t="shared" ca="1" si="544"/>
        <v>946</v>
      </c>
      <c r="F2895">
        <f ca="1">(60+SUMIF(OFFSET(N2895,-$C2895+1,0,$C2895),"EN",OFFSET(O2895,-$C2895+1,0,$C2895)))*SummonTypeTable!$Q$2</f>
        <v>633.33333333333326</v>
      </c>
      <c r="G2895" t="str">
        <f ca="1">IF(C2895=1,60*SummonTypeTable!$Q$2-OFFSET(F2895,0,-1),
IF(F2895&lt;&gt;OFFSET(F2895,-1,0),OFFSET(F2895,-1,0)-OFFSET(F2895,0,-1),""))</f>
        <v/>
      </c>
      <c r="H2895" t="str">
        <f ca="1">IF(C2895=1,60*SummonTypeTable!$Q$2/OFFSET(F2895,0,-1),
IF(F2895&lt;&gt;OFFSET(F2895,-1,0),OFFSET(F2895,-1,0)/OFFSET(F2895,0,-1),""))</f>
        <v/>
      </c>
      <c r="I2895">
        <f ca="1">(60+SUMIF(OFFSET(N2895,-$C2895+1,0,$C2895),"EN",OFFSET(O2895,-$C2895+1,0,$C2895))+SUMIF(OFFSET(S2895,-$C2895+1,0,$C2895),"EN",OFFSET(T2895,-$C2895+1,0,$C2895)))*SummonTypeTable!$Q$2</f>
        <v>633.33333333333326</v>
      </c>
      <c r="J2895" t="str">
        <f ca="1">IF(C2895=1,60*SummonTypeTable!$Q$2-OFFSET(I2895,0,-4),
IF(I2895&lt;&gt;OFFSET(I2895,-1,0),OFFSET(I2895,-1,0)-OFFSET(I2895,0,-4),""))</f>
        <v/>
      </c>
      <c r="K2895" t="str">
        <f ca="1">IF(C2895=1,60*SummonTypeTable!$Q$2/OFFSET(I2895,0,-4),
IF(I2895&lt;&gt;OFFSET(I2895,-1,0),OFFSET(I2895,-1,0)/OFFSET(I2895,0,-4),""))</f>
        <v/>
      </c>
      <c r="L2895" t="str">
        <f t="shared" ca="1" si="545"/>
        <v>it</v>
      </c>
      <c r="M2895" t="s">
        <v>139</v>
      </c>
      <c r="N2895" t="s">
        <v>138</v>
      </c>
      <c r="O2895">
        <v>1</v>
      </c>
      <c r="P2895" t="str">
        <f t="shared" si="537"/>
        <v/>
      </c>
      <c r="Q2895" t="str">
        <f t="shared" ca="1" si="543"/>
        <v>cu</v>
      </c>
      <c r="R2895" t="s">
        <v>81</v>
      </c>
      <c r="S2895" t="s">
        <v>147</v>
      </c>
      <c r="T2895">
        <v>1425</v>
      </c>
      <c r="U2895" t="str">
        <f t="shared" ca="1" si="546"/>
        <v>it</v>
      </c>
      <c r="V2895" t="str">
        <f t="shared" si="538"/>
        <v>Cash_sSpellGacha</v>
      </c>
      <c r="W2895">
        <f t="shared" si="539"/>
        <v>1</v>
      </c>
      <c r="X2895" t="str">
        <f t="shared" ca="1" si="540"/>
        <v>cu</v>
      </c>
      <c r="Y2895" t="str">
        <f t="shared" si="541"/>
        <v>GO</v>
      </c>
      <c r="Z2895">
        <f t="shared" si="542"/>
        <v>1425</v>
      </c>
    </row>
    <row r="2896" spans="1:26">
      <c r="A2896" t="str">
        <f t="shared" si="535"/>
        <v>rt10</v>
      </c>
      <c r="B2896" t="str">
        <f t="shared" si="536"/>
        <v>루틴10</v>
      </c>
      <c r="C2896">
        <v>55</v>
      </c>
      <c r="D2896">
        <v>10</v>
      </c>
      <c r="E2896">
        <f t="shared" ca="1" si="544"/>
        <v>956</v>
      </c>
      <c r="F2896">
        <f ca="1">(60+SUMIF(OFFSET(N2896,-$C2896+1,0,$C2896),"EN",OFFSET(O2896,-$C2896+1,0,$C2896)))*SummonTypeTable!$Q$2</f>
        <v>633.33333333333326</v>
      </c>
      <c r="G2896" t="str">
        <f ca="1">IF(C2896=1,60*SummonTypeTable!$Q$2-OFFSET(F2896,0,-1),
IF(F2896&lt;&gt;OFFSET(F2896,-1,0),OFFSET(F2896,-1,0)-OFFSET(F2896,0,-1),""))</f>
        <v/>
      </c>
      <c r="H2896" t="str">
        <f ca="1">IF(C2896=1,60*SummonTypeTable!$Q$2/OFFSET(F2896,0,-1),
IF(F2896&lt;&gt;OFFSET(F2896,-1,0),OFFSET(F2896,-1,0)/OFFSET(F2896,0,-1),""))</f>
        <v/>
      </c>
      <c r="I2896">
        <f ca="1">(60+SUMIF(OFFSET(N2896,-$C2896+1,0,$C2896),"EN",OFFSET(O2896,-$C2896+1,0,$C2896))+SUMIF(OFFSET(S2896,-$C2896+1,0,$C2896),"EN",OFFSET(T2896,-$C2896+1,0,$C2896)))*SummonTypeTable!$Q$2</f>
        <v>633.33333333333326</v>
      </c>
      <c r="J2896" t="str">
        <f ca="1">IF(C2896=1,60*SummonTypeTable!$Q$2-OFFSET(I2896,0,-4),
IF(I2896&lt;&gt;OFFSET(I2896,-1,0),OFFSET(I2896,-1,0)-OFFSET(I2896,0,-4),""))</f>
        <v/>
      </c>
      <c r="K2896" t="str">
        <f ca="1">IF(C2896=1,60*SummonTypeTable!$Q$2/OFFSET(I2896,0,-4),
IF(I2896&lt;&gt;OFFSET(I2896,-1,0),OFFSET(I2896,-1,0)/OFFSET(I2896,0,-4),""))</f>
        <v/>
      </c>
      <c r="L2896" t="str">
        <f t="shared" ca="1" si="545"/>
        <v>cu</v>
      </c>
      <c r="M2896" t="s">
        <v>81</v>
      </c>
      <c r="N2896" t="s">
        <v>147</v>
      </c>
      <c r="O2896">
        <v>2900</v>
      </c>
      <c r="P2896" t="str">
        <f t="shared" si="537"/>
        <v/>
      </c>
      <c r="Q2896" t="str">
        <f t="shared" ca="1" si="543"/>
        <v>cu</v>
      </c>
      <c r="R2896" t="s">
        <v>81</v>
      </c>
      <c r="S2896" t="s">
        <v>147</v>
      </c>
      <c r="T2896">
        <v>1450</v>
      </c>
      <c r="U2896" t="str">
        <f t="shared" ca="1" si="546"/>
        <v>cu</v>
      </c>
      <c r="V2896" t="str">
        <f t="shared" si="538"/>
        <v>GO</v>
      </c>
      <c r="W2896">
        <f t="shared" si="539"/>
        <v>2900</v>
      </c>
      <c r="X2896" t="str">
        <f t="shared" ca="1" si="540"/>
        <v>cu</v>
      </c>
      <c r="Y2896" t="str">
        <f t="shared" si="541"/>
        <v>GO</v>
      </c>
      <c r="Z2896">
        <f t="shared" si="542"/>
        <v>1450</v>
      </c>
    </row>
    <row r="2897" spans="1:26">
      <c r="A2897" t="str">
        <f t="shared" si="535"/>
        <v>rt10</v>
      </c>
      <c r="B2897" t="str">
        <f t="shared" si="536"/>
        <v>루틴10</v>
      </c>
      <c r="C2897">
        <v>56</v>
      </c>
      <c r="D2897">
        <v>52</v>
      </c>
      <c r="E2897">
        <f t="shared" ca="1" si="544"/>
        <v>1008</v>
      </c>
      <c r="F2897">
        <f ca="1">(60+SUMIF(OFFSET(N2897,-$C2897+1,0,$C2897),"EN",OFFSET(O2897,-$C2897+1,0,$C2897)))*SummonTypeTable!$Q$2</f>
        <v>700</v>
      </c>
      <c r="G2897">
        <f ca="1">IF(C2897=1,60*SummonTypeTable!$Q$2-OFFSET(F2897,0,-1),
IF(F2897&lt;&gt;OFFSET(F2897,-1,0),OFFSET(F2897,-1,0)-OFFSET(F2897,0,-1),""))</f>
        <v>-374.66666666666674</v>
      </c>
      <c r="H2897">
        <f ca="1">IF(C2897=1,60*SummonTypeTable!$Q$2/OFFSET(F2897,0,-1),
IF(F2897&lt;&gt;OFFSET(F2897,-1,0),OFFSET(F2897,-1,0)/OFFSET(F2897,0,-1),""))</f>
        <v>0.62830687830687826</v>
      </c>
      <c r="I2897">
        <f ca="1">(60+SUMIF(OFFSET(N2897,-$C2897+1,0,$C2897),"EN",OFFSET(O2897,-$C2897+1,0,$C2897))+SUMIF(OFFSET(S2897,-$C2897+1,0,$C2897),"EN",OFFSET(T2897,-$C2897+1,0,$C2897)))*SummonTypeTable!$Q$2</f>
        <v>700</v>
      </c>
      <c r="J2897">
        <f ca="1">IF(C2897=1,60*SummonTypeTable!$Q$2-OFFSET(I2897,0,-4),
IF(I2897&lt;&gt;OFFSET(I2897,-1,0),OFFSET(I2897,-1,0)-OFFSET(I2897,0,-4),""))</f>
        <v>-374.66666666666674</v>
      </c>
      <c r="K2897">
        <f ca="1">IF(C2897=1,60*SummonTypeTable!$Q$2/OFFSET(I2897,0,-4),
IF(I2897&lt;&gt;OFFSET(I2897,-1,0),OFFSET(I2897,-1,0)/OFFSET(I2897,0,-4),""))</f>
        <v>0.62830687830687826</v>
      </c>
      <c r="L2897" t="str">
        <f t="shared" ca="1" si="545"/>
        <v>cu</v>
      </c>
      <c r="M2897" t="s">
        <v>81</v>
      </c>
      <c r="N2897" t="s">
        <v>146</v>
      </c>
      <c r="O2897">
        <v>100</v>
      </c>
      <c r="P2897" t="str">
        <f t="shared" si="537"/>
        <v>에너지너무많음</v>
      </c>
      <c r="Q2897" t="str">
        <f t="shared" ca="1" si="543"/>
        <v>cu</v>
      </c>
      <c r="R2897" t="s">
        <v>81</v>
      </c>
      <c r="S2897" t="s">
        <v>147</v>
      </c>
      <c r="T2897">
        <v>1475</v>
      </c>
      <c r="U2897" t="str">
        <f t="shared" ca="1" si="546"/>
        <v>cu</v>
      </c>
      <c r="V2897" t="str">
        <f t="shared" si="538"/>
        <v>EN</v>
      </c>
      <c r="W2897">
        <f t="shared" si="539"/>
        <v>100</v>
      </c>
      <c r="X2897" t="str">
        <f t="shared" ca="1" si="540"/>
        <v>cu</v>
      </c>
      <c r="Y2897" t="str">
        <f t="shared" si="541"/>
        <v>GO</v>
      </c>
      <c r="Z2897">
        <f t="shared" si="542"/>
        <v>1475</v>
      </c>
    </row>
    <row r="2898" spans="1:26">
      <c r="A2898" t="str">
        <f t="shared" si="535"/>
        <v>rt10</v>
      </c>
      <c r="B2898" t="str">
        <f t="shared" si="536"/>
        <v>루틴10</v>
      </c>
      <c r="C2898">
        <v>57</v>
      </c>
      <c r="D2898">
        <v>38</v>
      </c>
      <c r="E2898">
        <f t="shared" ca="1" si="544"/>
        <v>1046</v>
      </c>
      <c r="F2898">
        <f ca="1">(60+SUMIF(OFFSET(N2898,-$C2898+1,0,$C2898),"EN",OFFSET(O2898,-$C2898+1,0,$C2898)))*SummonTypeTable!$Q$2</f>
        <v>700</v>
      </c>
      <c r="G2898" t="str">
        <f ca="1">IF(C2898=1,60*SummonTypeTable!$Q$2-OFFSET(F2898,0,-1),
IF(F2898&lt;&gt;OFFSET(F2898,-1,0),OFFSET(F2898,-1,0)-OFFSET(F2898,0,-1),""))</f>
        <v/>
      </c>
      <c r="H2898" t="str">
        <f ca="1">IF(C2898=1,60*SummonTypeTable!$Q$2/OFFSET(F2898,0,-1),
IF(F2898&lt;&gt;OFFSET(F2898,-1,0),OFFSET(F2898,-1,0)/OFFSET(F2898,0,-1),""))</f>
        <v/>
      </c>
      <c r="I2898">
        <f ca="1">(60+SUMIF(OFFSET(N2898,-$C2898+1,0,$C2898),"EN",OFFSET(O2898,-$C2898+1,0,$C2898))+SUMIF(OFFSET(S2898,-$C2898+1,0,$C2898),"EN",OFFSET(T2898,-$C2898+1,0,$C2898)))*SummonTypeTable!$Q$2</f>
        <v>700</v>
      </c>
      <c r="J2898" t="str">
        <f ca="1">IF(C2898=1,60*SummonTypeTable!$Q$2-OFFSET(I2898,0,-4),
IF(I2898&lt;&gt;OFFSET(I2898,-1,0),OFFSET(I2898,-1,0)-OFFSET(I2898,0,-4),""))</f>
        <v/>
      </c>
      <c r="K2898" t="str">
        <f ca="1">IF(C2898=1,60*SummonTypeTable!$Q$2/OFFSET(I2898,0,-4),
IF(I2898&lt;&gt;OFFSET(I2898,-1,0),OFFSET(I2898,-1,0)/OFFSET(I2898,0,-4),""))</f>
        <v/>
      </c>
      <c r="L2898" t="str">
        <f t="shared" ca="1" si="545"/>
        <v>cu</v>
      </c>
      <c r="M2898" t="s">
        <v>81</v>
      </c>
      <c r="N2898" t="s">
        <v>147</v>
      </c>
      <c r="O2898">
        <v>3000</v>
      </c>
      <c r="P2898" t="str">
        <f t="shared" si="537"/>
        <v/>
      </c>
      <c r="Q2898" t="str">
        <f t="shared" ca="1" si="543"/>
        <v>cu</v>
      </c>
      <c r="R2898" t="s">
        <v>81</v>
      </c>
      <c r="S2898" t="s">
        <v>147</v>
      </c>
      <c r="T2898">
        <v>1500</v>
      </c>
      <c r="U2898" t="str">
        <f t="shared" ca="1" si="546"/>
        <v>cu</v>
      </c>
      <c r="V2898" t="str">
        <f t="shared" si="538"/>
        <v>GO</v>
      </c>
      <c r="W2898">
        <f t="shared" si="539"/>
        <v>3000</v>
      </c>
      <c r="X2898" t="str">
        <f t="shared" ca="1" si="540"/>
        <v>cu</v>
      </c>
      <c r="Y2898" t="str">
        <f t="shared" si="541"/>
        <v>GO</v>
      </c>
      <c r="Z2898">
        <f t="shared" si="542"/>
        <v>1500</v>
      </c>
    </row>
    <row r="2899" spans="1:26">
      <c r="A2899" t="str">
        <f t="shared" si="535"/>
        <v>rt10</v>
      </c>
      <c r="B2899" t="str">
        <f t="shared" si="536"/>
        <v>루틴10</v>
      </c>
      <c r="C2899">
        <v>58</v>
      </c>
      <c r="D2899">
        <v>47</v>
      </c>
      <c r="E2899">
        <f t="shared" ca="1" si="544"/>
        <v>1093</v>
      </c>
      <c r="F2899">
        <f ca="1">(60+SUMIF(OFFSET(N2899,-$C2899+1,0,$C2899),"EN",OFFSET(O2899,-$C2899+1,0,$C2899)))*SummonTypeTable!$Q$2</f>
        <v>700</v>
      </c>
      <c r="G2899" t="str">
        <f ca="1">IF(C2899=1,60*SummonTypeTable!$Q$2-OFFSET(F2899,0,-1),
IF(F2899&lt;&gt;OFFSET(F2899,-1,0),OFFSET(F2899,-1,0)-OFFSET(F2899,0,-1),""))</f>
        <v/>
      </c>
      <c r="H2899" t="str">
        <f ca="1">IF(C2899=1,60*SummonTypeTable!$Q$2/OFFSET(F2899,0,-1),
IF(F2899&lt;&gt;OFFSET(F2899,-1,0),OFFSET(F2899,-1,0)/OFFSET(F2899,0,-1),""))</f>
        <v/>
      </c>
      <c r="I2899">
        <f ca="1">(60+SUMIF(OFFSET(N2899,-$C2899+1,0,$C2899),"EN",OFFSET(O2899,-$C2899+1,0,$C2899))+SUMIF(OFFSET(S2899,-$C2899+1,0,$C2899),"EN",OFFSET(T2899,-$C2899+1,0,$C2899)))*SummonTypeTable!$Q$2</f>
        <v>700</v>
      </c>
      <c r="J2899" t="str">
        <f ca="1">IF(C2899=1,60*SummonTypeTable!$Q$2-OFFSET(I2899,0,-4),
IF(I2899&lt;&gt;OFFSET(I2899,-1,0),OFFSET(I2899,-1,0)-OFFSET(I2899,0,-4),""))</f>
        <v/>
      </c>
      <c r="K2899" t="str">
        <f ca="1">IF(C2899=1,60*SummonTypeTable!$Q$2/OFFSET(I2899,0,-4),
IF(I2899&lt;&gt;OFFSET(I2899,-1,0),OFFSET(I2899,-1,0)/OFFSET(I2899,0,-4),""))</f>
        <v/>
      </c>
      <c r="L2899" t="str">
        <f t="shared" ca="1" si="545"/>
        <v>it</v>
      </c>
      <c r="M2899" t="s">
        <v>139</v>
      </c>
      <c r="N2899" t="s">
        <v>140</v>
      </c>
      <c r="O2899">
        <v>2</v>
      </c>
      <c r="P2899" t="str">
        <f t="shared" si="537"/>
        <v/>
      </c>
      <c r="Q2899" t="str">
        <f t="shared" ca="1" si="543"/>
        <v>cu</v>
      </c>
      <c r="R2899" t="s">
        <v>81</v>
      </c>
      <c r="S2899" t="s">
        <v>147</v>
      </c>
      <c r="T2899">
        <v>1525</v>
      </c>
      <c r="U2899" t="str">
        <f t="shared" ca="1" si="546"/>
        <v>it</v>
      </c>
      <c r="V2899" t="str">
        <f t="shared" si="538"/>
        <v>Cash_sCharacterGacha</v>
      </c>
      <c r="W2899">
        <f t="shared" si="539"/>
        <v>2</v>
      </c>
      <c r="X2899" t="str">
        <f t="shared" ca="1" si="540"/>
        <v>cu</v>
      </c>
      <c r="Y2899" t="str">
        <f t="shared" si="541"/>
        <v>GO</v>
      </c>
      <c r="Z2899">
        <f t="shared" si="542"/>
        <v>1525</v>
      </c>
    </row>
    <row r="2900" spans="1:26">
      <c r="A2900" t="str">
        <f t="shared" si="535"/>
        <v>rt10</v>
      </c>
      <c r="B2900" t="str">
        <f t="shared" si="536"/>
        <v>루틴10</v>
      </c>
      <c r="C2900">
        <v>59</v>
      </c>
      <c r="D2900">
        <v>15</v>
      </c>
      <c r="E2900">
        <f t="shared" ca="1" si="544"/>
        <v>1108</v>
      </c>
      <c r="F2900">
        <f ca="1">(60+SUMIF(OFFSET(N2900,-$C2900+1,0,$C2900),"EN",OFFSET(O2900,-$C2900+1,0,$C2900)))*SummonTypeTable!$Q$2</f>
        <v>700</v>
      </c>
      <c r="G2900" t="str">
        <f ca="1">IF(C2900=1,60*SummonTypeTable!$Q$2-OFFSET(F2900,0,-1),
IF(F2900&lt;&gt;OFFSET(F2900,-1,0),OFFSET(F2900,-1,0)-OFFSET(F2900,0,-1),""))</f>
        <v/>
      </c>
      <c r="H2900" t="str">
        <f ca="1">IF(C2900=1,60*SummonTypeTable!$Q$2/OFFSET(F2900,0,-1),
IF(F2900&lt;&gt;OFFSET(F2900,-1,0),OFFSET(F2900,-1,0)/OFFSET(F2900,0,-1),""))</f>
        <v/>
      </c>
      <c r="I2900">
        <f ca="1">(60+SUMIF(OFFSET(N2900,-$C2900+1,0,$C2900),"EN",OFFSET(O2900,-$C2900+1,0,$C2900))+SUMIF(OFFSET(S2900,-$C2900+1,0,$C2900),"EN",OFFSET(T2900,-$C2900+1,0,$C2900)))*SummonTypeTable!$Q$2</f>
        <v>700</v>
      </c>
      <c r="J2900" t="str">
        <f ca="1">IF(C2900=1,60*SummonTypeTable!$Q$2-OFFSET(I2900,0,-4),
IF(I2900&lt;&gt;OFFSET(I2900,-1,0),OFFSET(I2900,-1,0)-OFFSET(I2900,0,-4),""))</f>
        <v/>
      </c>
      <c r="K2900" t="str">
        <f ca="1">IF(C2900=1,60*SummonTypeTable!$Q$2/OFFSET(I2900,0,-4),
IF(I2900&lt;&gt;OFFSET(I2900,-1,0),OFFSET(I2900,-1,0)/OFFSET(I2900,0,-4),""))</f>
        <v/>
      </c>
      <c r="L2900" t="str">
        <f t="shared" ca="1" si="545"/>
        <v>cu</v>
      </c>
      <c r="M2900" t="s">
        <v>81</v>
      </c>
      <c r="N2900" t="s">
        <v>147</v>
      </c>
      <c r="O2900">
        <v>3100</v>
      </c>
      <c r="P2900" t="str">
        <f t="shared" si="537"/>
        <v/>
      </c>
      <c r="Q2900" t="str">
        <f t="shared" ca="1" si="543"/>
        <v>cu</v>
      </c>
      <c r="R2900" t="s">
        <v>81</v>
      </c>
      <c r="S2900" t="s">
        <v>147</v>
      </c>
      <c r="T2900">
        <v>1550</v>
      </c>
      <c r="U2900" t="str">
        <f t="shared" ca="1" si="546"/>
        <v>cu</v>
      </c>
      <c r="V2900" t="str">
        <f t="shared" si="538"/>
        <v>GO</v>
      </c>
      <c r="W2900">
        <f t="shared" si="539"/>
        <v>3100</v>
      </c>
      <c r="X2900" t="str">
        <f t="shared" ca="1" si="540"/>
        <v>cu</v>
      </c>
      <c r="Y2900" t="str">
        <f t="shared" si="541"/>
        <v>GO</v>
      </c>
      <c r="Z2900">
        <f t="shared" si="542"/>
        <v>1550</v>
      </c>
    </row>
    <row r="2901" spans="1:26">
      <c r="A2901" t="str">
        <f t="shared" si="535"/>
        <v>rt10</v>
      </c>
      <c r="B2901" t="str">
        <f t="shared" si="536"/>
        <v>루틴10</v>
      </c>
      <c r="C2901">
        <v>60</v>
      </c>
      <c r="D2901">
        <v>24</v>
      </c>
      <c r="E2901">
        <f t="shared" ca="1" si="544"/>
        <v>1132</v>
      </c>
      <c r="F2901">
        <f ca="1">(60+SUMIF(OFFSET(N2901,-$C2901+1,0,$C2901),"EN",OFFSET(O2901,-$C2901+1,0,$C2901)))*SummonTypeTable!$Q$2</f>
        <v>773.33333333333326</v>
      </c>
      <c r="G2901">
        <f ca="1">IF(C2901=1,60*SummonTypeTable!$Q$2-OFFSET(F2901,0,-1),
IF(F2901&lt;&gt;OFFSET(F2901,-1,0),OFFSET(F2901,-1,0)-OFFSET(F2901,0,-1),""))</f>
        <v>-432</v>
      </c>
      <c r="H2901">
        <f ca="1">IF(C2901=1,60*SummonTypeTable!$Q$2/OFFSET(F2901,0,-1),
IF(F2901&lt;&gt;OFFSET(F2901,-1,0),OFFSET(F2901,-1,0)/OFFSET(F2901,0,-1),""))</f>
        <v>0.61837455830388688</v>
      </c>
      <c r="I2901">
        <f ca="1">(60+SUMIF(OFFSET(N2901,-$C2901+1,0,$C2901),"EN",OFFSET(O2901,-$C2901+1,0,$C2901))+SUMIF(OFFSET(S2901,-$C2901+1,0,$C2901),"EN",OFFSET(T2901,-$C2901+1,0,$C2901)))*SummonTypeTable!$Q$2</f>
        <v>773.33333333333326</v>
      </c>
      <c r="J2901">
        <f ca="1">IF(C2901=1,60*SummonTypeTable!$Q$2-OFFSET(I2901,0,-4),
IF(I2901&lt;&gt;OFFSET(I2901,-1,0),OFFSET(I2901,-1,0)-OFFSET(I2901,0,-4),""))</f>
        <v>-432</v>
      </c>
      <c r="K2901">
        <f ca="1">IF(C2901=1,60*SummonTypeTable!$Q$2/OFFSET(I2901,0,-4),
IF(I2901&lt;&gt;OFFSET(I2901,-1,0),OFFSET(I2901,-1,0)/OFFSET(I2901,0,-4),""))</f>
        <v>0.61837455830388688</v>
      </c>
      <c r="L2901" t="str">
        <f t="shared" ca="1" si="545"/>
        <v>cu</v>
      </c>
      <c r="M2901" t="s">
        <v>81</v>
      </c>
      <c r="N2901" t="s">
        <v>146</v>
      </c>
      <c r="O2901">
        <v>110</v>
      </c>
      <c r="P2901" t="str">
        <f t="shared" si="537"/>
        <v>에너지너무많음</v>
      </c>
      <c r="Q2901" t="str">
        <f t="shared" ca="1" si="543"/>
        <v>cu</v>
      </c>
      <c r="R2901" t="s">
        <v>81</v>
      </c>
      <c r="S2901" t="s">
        <v>147</v>
      </c>
      <c r="T2901">
        <v>1575</v>
      </c>
      <c r="U2901" t="str">
        <f t="shared" ca="1" si="546"/>
        <v>cu</v>
      </c>
      <c r="V2901" t="str">
        <f t="shared" si="538"/>
        <v>EN</v>
      </c>
      <c r="W2901">
        <f t="shared" si="539"/>
        <v>110</v>
      </c>
      <c r="X2901" t="str">
        <f t="shared" ca="1" si="540"/>
        <v>cu</v>
      </c>
      <c r="Y2901" t="str">
        <f t="shared" si="541"/>
        <v>GO</v>
      </c>
      <c r="Z2901">
        <f t="shared" si="542"/>
        <v>1575</v>
      </c>
    </row>
    <row r="2902" spans="1:26">
      <c r="A2902" t="str">
        <f t="shared" si="535"/>
        <v>rt10</v>
      </c>
      <c r="B2902" t="str">
        <f t="shared" si="536"/>
        <v>루틴10</v>
      </c>
      <c r="C2902">
        <v>61</v>
      </c>
      <c r="D2902">
        <v>55</v>
      </c>
      <c r="E2902">
        <f t="shared" ca="1" si="544"/>
        <v>1187</v>
      </c>
      <c r="F2902">
        <f ca="1">(60+SUMIF(OFFSET(N2902,-$C2902+1,0,$C2902),"EN",OFFSET(O2902,-$C2902+1,0,$C2902)))*SummonTypeTable!$Q$2</f>
        <v>773.33333333333326</v>
      </c>
      <c r="G2902" t="str">
        <f ca="1">IF(C2902=1,60*SummonTypeTable!$Q$2-OFFSET(F2902,0,-1),
IF(F2902&lt;&gt;OFFSET(F2902,-1,0),OFFSET(F2902,-1,0)-OFFSET(F2902,0,-1),""))</f>
        <v/>
      </c>
      <c r="H2902" t="str">
        <f ca="1">IF(C2902=1,60*SummonTypeTable!$Q$2/OFFSET(F2902,0,-1),
IF(F2902&lt;&gt;OFFSET(F2902,-1,0),OFFSET(F2902,-1,0)/OFFSET(F2902,0,-1),""))</f>
        <v/>
      </c>
      <c r="I2902">
        <f ca="1">(60+SUMIF(OFFSET(N2902,-$C2902+1,0,$C2902),"EN",OFFSET(O2902,-$C2902+1,0,$C2902))+SUMIF(OFFSET(S2902,-$C2902+1,0,$C2902),"EN",OFFSET(T2902,-$C2902+1,0,$C2902)))*SummonTypeTable!$Q$2</f>
        <v>773.33333333333326</v>
      </c>
      <c r="J2902" t="str">
        <f ca="1">IF(C2902=1,60*SummonTypeTable!$Q$2-OFFSET(I2902,0,-4),
IF(I2902&lt;&gt;OFFSET(I2902,-1,0),OFFSET(I2902,-1,0)-OFFSET(I2902,0,-4),""))</f>
        <v/>
      </c>
      <c r="K2902" t="str">
        <f ca="1">IF(C2902=1,60*SummonTypeTable!$Q$2/OFFSET(I2902,0,-4),
IF(I2902&lt;&gt;OFFSET(I2902,-1,0),OFFSET(I2902,-1,0)/OFFSET(I2902,0,-4),""))</f>
        <v/>
      </c>
      <c r="L2902" t="str">
        <f t="shared" ca="1" si="545"/>
        <v>cu</v>
      </c>
      <c r="M2902" t="s">
        <v>81</v>
      </c>
      <c r="N2902" t="s">
        <v>147</v>
      </c>
      <c r="O2902">
        <v>3200</v>
      </c>
      <c r="P2902" t="str">
        <f t="shared" si="537"/>
        <v/>
      </c>
      <c r="Q2902" t="str">
        <f t="shared" ca="1" si="543"/>
        <v>cu</v>
      </c>
      <c r="R2902" t="s">
        <v>81</v>
      </c>
      <c r="S2902" t="s">
        <v>147</v>
      </c>
      <c r="T2902">
        <v>1600</v>
      </c>
      <c r="U2902" t="str">
        <f t="shared" ca="1" si="546"/>
        <v>cu</v>
      </c>
      <c r="V2902" t="str">
        <f t="shared" si="538"/>
        <v>GO</v>
      </c>
      <c r="W2902">
        <f t="shared" si="539"/>
        <v>3200</v>
      </c>
      <c r="X2902" t="str">
        <f t="shared" ca="1" si="540"/>
        <v>cu</v>
      </c>
      <c r="Y2902" t="str">
        <f t="shared" si="541"/>
        <v>GO</v>
      </c>
      <c r="Z2902">
        <f t="shared" si="542"/>
        <v>1600</v>
      </c>
    </row>
    <row r="2903" spans="1:26">
      <c r="A2903" t="str">
        <f t="shared" si="535"/>
        <v>rt10</v>
      </c>
      <c r="B2903" t="str">
        <f t="shared" si="536"/>
        <v>루틴10</v>
      </c>
      <c r="C2903">
        <v>62</v>
      </c>
      <c r="D2903">
        <v>24</v>
      </c>
      <c r="E2903">
        <f t="shared" ca="1" si="544"/>
        <v>1211</v>
      </c>
      <c r="F2903">
        <f ca="1">(60+SUMIF(OFFSET(N2903,-$C2903+1,0,$C2903),"EN",OFFSET(O2903,-$C2903+1,0,$C2903)))*SummonTypeTable!$Q$2</f>
        <v>773.33333333333326</v>
      </c>
      <c r="G2903" t="str">
        <f ca="1">IF(C2903=1,60*SummonTypeTable!$Q$2-OFFSET(F2903,0,-1),
IF(F2903&lt;&gt;OFFSET(F2903,-1,0),OFFSET(F2903,-1,0)-OFFSET(F2903,0,-1),""))</f>
        <v/>
      </c>
      <c r="H2903" t="str">
        <f ca="1">IF(C2903=1,60*SummonTypeTable!$Q$2/OFFSET(F2903,0,-1),
IF(F2903&lt;&gt;OFFSET(F2903,-1,0),OFFSET(F2903,-1,0)/OFFSET(F2903,0,-1),""))</f>
        <v/>
      </c>
      <c r="I2903">
        <f ca="1">(60+SUMIF(OFFSET(N2903,-$C2903+1,0,$C2903),"EN",OFFSET(O2903,-$C2903+1,0,$C2903))+SUMIF(OFFSET(S2903,-$C2903+1,0,$C2903),"EN",OFFSET(T2903,-$C2903+1,0,$C2903)))*SummonTypeTable!$Q$2</f>
        <v>773.33333333333326</v>
      </c>
      <c r="J2903" t="str">
        <f ca="1">IF(C2903=1,60*SummonTypeTable!$Q$2-OFFSET(I2903,0,-4),
IF(I2903&lt;&gt;OFFSET(I2903,-1,0),OFFSET(I2903,-1,0)-OFFSET(I2903,0,-4),""))</f>
        <v/>
      </c>
      <c r="K2903" t="str">
        <f ca="1">IF(C2903=1,60*SummonTypeTable!$Q$2/OFFSET(I2903,0,-4),
IF(I2903&lt;&gt;OFFSET(I2903,-1,0),OFFSET(I2903,-1,0)/OFFSET(I2903,0,-4),""))</f>
        <v/>
      </c>
      <c r="L2903" t="str">
        <f t="shared" ca="1" si="545"/>
        <v>it</v>
      </c>
      <c r="M2903" t="s">
        <v>139</v>
      </c>
      <c r="N2903" t="s">
        <v>140</v>
      </c>
      <c r="O2903">
        <v>1</v>
      </c>
      <c r="P2903" t="str">
        <f t="shared" si="537"/>
        <v/>
      </c>
      <c r="Q2903" t="str">
        <f t="shared" ca="1" si="543"/>
        <v>cu</v>
      </c>
      <c r="R2903" t="s">
        <v>81</v>
      </c>
      <c r="S2903" t="s">
        <v>147</v>
      </c>
      <c r="T2903">
        <v>1625</v>
      </c>
      <c r="U2903" t="str">
        <f t="shared" ca="1" si="546"/>
        <v>it</v>
      </c>
      <c r="V2903" t="str">
        <f t="shared" si="538"/>
        <v>Cash_sCharacterGacha</v>
      </c>
      <c r="W2903">
        <f t="shared" si="539"/>
        <v>1</v>
      </c>
      <c r="X2903" t="str">
        <f t="shared" ca="1" si="540"/>
        <v>cu</v>
      </c>
      <c r="Y2903" t="str">
        <f t="shared" si="541"/>
        <v>GO</v>
      </c>
      <c r="Z2903">
        <f t="shared" si="542"/>
        <v>1625</v>
      </c>
    </row>
    <row r="2904" spans="1:26">
      <c r="A2904" t="str">
        <f t="shared" si="535"/>
        <v>rt10</v>
      </c>
      <c r="B2904" t="str">
        <f t="shared" si="536"/>
        <v>루틴10</v>
      </c>
      <c r="C2904">
        <v>63</v>
      </c>
      <c r="D2904">
        <v>57</v>
      </c>
      <c r="E2904">
        <f t="shared" ca="1" si="544"/>
        <v>1268</v>
      </c>
      <c r="F2904">
        <f ca="1">(60+SUMIF(OFFSET(N2904,-$C2904+1,0,$C2904),"EN",OFFSET(O2904,-$C2904+1,0,$C2904)))*SummonTypeTable!$Q$2</f>
        <v>773.33333333333326</v>
      </c>
      <c r="G2904" t="str">
        <f ca="1">IF(C2904=1,60*SummonTypeTable!$Q$2-OFFSET(F2904,0,-1),
IF(F2904&lt;&gt;OFFSET(F2904,-1,0),OFFSET(F2904,-1,0)-OFFSET(F2904,0,-1),""))</f>
        <v/>
      </c>
      <c r="H2904" t="str">
        <f ca="1">IF(C2904=1,60*SummonTypeTable!$Q$2/OFFSET(F2904,0,-1),
IF(F2904&lt;&gt;OFFSET(F2904,-1,0),OFFSET(F2904,-1,0)/OFFSET(F2904,0,-1),""))</f>
        <v/>
      </c>
      <c r="I2904">
        <f ca="1">(60+SUMIF(OFFSET(N2904,-$C2904+1,0,$C2904),"EN",OFFSET(O2904,-$C2904+1,0,$C2904))+SUMIF(OFFSET(S2904,-$C2904+1,0,$C2904),"EN",OFFSET(T2904,-$C2904+1,0,$C2904)))*SummonTypeTable!$Q$2</f>
        <v>773.33333333333326</v>
      </c>
      <c r="J2904" t="str">
        <f ca="1">IF(C2904=1,60*SummonTypeTable!$Q$2-OFFSET(I2904,0,-4),
IF(I2904&lt;&gt;OFFSET(I2904,-1,0),OFFSET(I2904,-1,0)-OFFSET(I2904,0,-4),""))</f>
        <v/>
      </c>
      <c r="K2904" t="str">
        <f ca="1">IF(C2904=1,60*SummonTypeTable!$Q$2/OFFSET(I2904,0,-4),
IF(I2904&lt;&gt;OFFSET(I2904,-1,0),OFFSET(I2904,-1,0)/OFFSET(I2904,0,-4),""))</f>
        <v/>
      </c>
      <c r="L2904" t="str">
        <f t="shared" ca="1" si="545"/>
        <v>cu</v>
      </c>
      <c r="M2904" t="s">
        <v>81</v>
      </c>
      <c r="N2904" t="s">
        <v>153</v>
      </c>
      <c r="O2904">
        <v>12</v>
      </c>
      <c r="P2904" t="str">
        <f t="shared" si="537"/>
        <v/>
      </c>
      <c r="Q2904" t="str">
        <f t="shared" ca="1" si="543"/>
        <v>cu</v>
      </c>
      <c r="R2904" t="s">
        <v>81</v>
      </c>
      <c r="S2904" t="s">
        <v>153</v>
      </c>
      <c r="T2904">
        <v>4</v>
      </c>
      <c r="U2904" t="str">
        <f t="shared" ca="1" si="546"/>
        <v>cu</v>
      </c>
      <c r="V2904" t="str">
        <f t="shared" si="538"/>
        <v>DI</v>
      </c>
      <c r="W2904">
        <f t="shared" si="539"/>
        <v>12</v>
      </c>
      <c r="X2904" t="str">
        <f t="shared" ca="1" si="540"/>
        <v>cu</v>
      </c>
      <c r="Y2904" t="str">
        <f t="shared" si="541"/>
        <v>DI</v>
      </c>
      <c r="Z2904">
        <f t="shared" si="542"/>
        <v>4</v>
      </c>
    </row>
    <row r="2905" spans="1:26">
      <c r="A2905" t="str">
        <f t="shared" si="535"/>
        <v>rt10</v>
      </c>
      <c r="B2905" t="str">
        <f t="shared" si="536"/>
        <v>루틴10</v>
      </c>
      <c r="C2905">
        <v>64</v>
      </c>
      <c r="D2905">
        <v>35</v>
      </c>
      <c r="E2905">
        <f t="shared" ca="1" si="544"/>
        <v>1303</v>
      </c>
      <c r="F2905">
        <f ca="1">(60+SUMIF(OFFSET(N2905,-$C2905+1,0,$C2905),"EN",OFFSET(O2905,-$C2905+1,0,$C2905)))*SummonTypeTable!$Q$2</f>
        <v>773.33333333333326</v>
      </c>
      <c r="G2905" t="str">
        <f ca="1">IF(C2905=1,60*SummonTypeTable!$Q$2-OFFSET(F2905,0,-1),
IF(F2905&lt;&gt;OFFSET(F2905,-1,0),OFFSET(F2905,-1,0)-OFFSET(F2905,0,-1),""))</f>
        <v/>
      </c>
      <c r="H2905" t="str">
        <f ca="1">IF(C2905=1,60*SummonTypeTable!$Q$2/OFFSET(F2905,0,-1),
IF(F2905&lt;&gt;OFFSET(F2905,-1,0),OFFSET(F2905,-1,0)/OFFSET(F2905,0,-1),""))</f>
        <v/>
      </c>
      <c r="I2905">
        <f ca="1">(60+SUMIF(OFFSET(N2905,-$C2905+1,0,$C2905),"EN",OFFSET(O2905,-$C2905+1,0,$C2905))+SUMIF(OFFSET(S2905,-$C2905+1,0,$C2905),"EN",OFFSET(T2905,-$C2905+1,0,$C2905)))*SummonTypeTable!$Q$2</f>
        <v>773.33333333333326</v>
      </c>
      <c r="J2905" t="str">
        <f ca="1">IF(C2905=1,60*SummonTypeTable!$Q$2-OFFSET(I2905,0,-4),
IF(I2905&lt;&gt;OFFSET(I2905,-1,0),OFFSET(I2905,-1,0)-OFFSET(I2905,0,-4),""))</f>
        <v/>
      </c>
      <c r="K2905" t="str">
        <f ca="1">IF(C2905=1,60*SummonTypeTable!$Q$2/OFFSET(I2905,0,-4),
IF(I2905&lt;&gt;OFFSET(I2905,-1,0),OFFSET(I2905,-1,0)/OFFSET(I2905,0,-4),""))</f>
        <v/>
      </c>
      <c r="L2905" t="str">
        <f t="shared" ca="1" si="545"/>
        <v>cu</v>
      </c>
      <c r="M2905" t="s">
        <v>81</v>
      </c>
      <c r="N2905" t="s">
        <v>147</v>
      </c>
      <c r="O2905">
        <v>3350</v>
      </c>
      <c r="P2905" t="str">
        <f t="shared" si="537"/>
        <v/>
      </c>
      <c r="Q2905" t="str">
        <f t="shared" ca="1" si="543"/>
        <v>cu</v>
      </c>
      <c r="R2905" t="s">
        <v>81</v>
      </c>
      <c r="S2905" t="s">
        <v>147</v>
      </c>
      <c r="T2905">
        <v>1675</v>
      </c>
      <c r="U2905" t="str">
        <f t="shared" ca="1" si="546"/>
        <v>cu</v>
      </c>
      <c r="V2905" t="str">
        <f t="shared" si="538"/>
        <v>GO</v>
      </c>
      <c r="W2905">
        <f t="shared" si="539"/>
        <v>3350</v>
      </c>
      <c r="X2905" t="str">
        <f t="shared" ca="1" si="540"/>
        <v>cu</v>
      </c>
      <c r="Y2905" t="str">
        <f t="shared" si="541"/>
        <v>GO</v>
      </c>
      <c r="Z2905">
        <f t="shared" si="542"/>
        <v>1675</v>
      </c>
    </row>
    <row r="2906" spans="1:26">
      <c r="A2906" t="str">
        <f t="shared" si="535"/>
        <v>rt10</v>
      </c>
      <c r="B2906" t="str">
        <f t="shared" si="536"/>
        <v>루틴10</v>
      </c>
      <c r="C2906">
        <v>65</v>
      </c>
      <c r="D2906">
        <v>55</v>
      </c>
      <c r="E2906">
        <f t="shared" ca="1" si="544"/>
        <v>1358</v>
      </c>
      <c r="F2906">
        <f ca="1">(60+SUMIF(OFFSET(N2906,-$C2906+1,0,$C2906),"EN",OFFSET(O2906,-$C2906+1,0,$C2906)))*SummonTypeTable!$Q$2</f>
        <v>773.33333333333326</v>
      </c>
      <c r="G2906" t="str">
        <f ca="1">IF(C2906=1,60*SummonTypeTable!$Q$2-OFFSET(F2906,0,-1),
IF(F2906&lt;&gt;OFFSET(F2906,-1,0),OFFSET(F2906,-1,0)-OFFSET(F2906,0,-1),""))</f>
        <v/>
      </c>
      <c r="H2906" t="str">
        <f ca="1">IF(C2906=1,60*SummonTypeTable!$Q$2/OFFSET(F2906,0,-1),
IF(F2906&lt;&gt;OFFSET(F2906,-1,0),OFFSET(F2906,-1,0)/OFFSET(F2906,0,-1),""))</f>
        <v/>
      </c>
      <c r="I2906">
        <f ca="1">(60+SUMIF(OFFSET(N2906,-$C2906+1,0,$C2906),"EN",OFFSET(O2906,-$C2906+1,0,$C2906))+SUMIF(OFFSET(S2906,-$C2906+1,0,$C2906),"EN",OFFSET(T2906,-$C2906+1,0,$C2906)))*SummonTypeTable!$Q$2</f>
        <v>773.33333333333326</v>
      </c>
      <c r="J2906" t="str">
        <f ca="1">IF(C2906=1,60*SummonTypeTable!$Q$2-OFFSET(I2906,0,-4),
IF(I2906&lt;&gt;OFFSET(I2906,-1,0),OFFSET(I2906,-1,0)-OFFSET(I2906,0,-4),""))</f>
        <v/>
      </c>
      <c r="K2906" t="str">
        <f ca="1">IF(C2906=1,60*SummonTypeTable!$Q$2/OFFSET(I2906,0,-4),
IF(I2906&lt;&gt;OFFSET(I2906,-1,0),OFFSET(I2906,-1,0)/OFFSET(I2906,0,-4),""))</f>
        <v/>
      </c>
      <c r="L2906" t="str">
        <f t="shared" ca="1" si="545"/>
        <v>it</v>
      </c>
      <c r="M2906" t="s">
        <v>139</v>
      </c>
      <c r="N2906" t="s">
        <v>138</v>
      </c>
      <c r="O2906">
        <v>2</v>
      </c>
      <c r="P2906" t="str">
        <f t="shared" si="537"/>
        <v/>
      </c>
      <c r="Q2906" t="str">
        <f t="shared" ca="1" si="543"/>
        <v>cu</v>
      </c>
      <c r="R2906" t="s">
        <v>81</v>
      </c>
      <c r="S2906" t="s">
        <v>147</v>
      </c>
      <c r="T2906">
        <v>1700</v>
      </c>
      <c r="U2906" t="str">
        <f t="shared" ca="1" si="546"/>
        <v>it</v>
      </c>
      <c r="V2906" t="str">
        <f t="shared" si="538"/>
        <v>Cash_sSpellGacha</v>
      </c>
      <c r="W2906">
        <f t="shared" si="539"/>
        <v>2</v>
      </c>
      <c r="X2906" t="str">
        <f t="shared" ca="1" si="540"/>
        <v>cu</v>
      </c>
      <c r="Y2906" t="str">
        <f t="shared" si="541"/>
        <v>GO</v>
      </c>
      <c r="Z2906">
        <f t="shared" si="542"/>
        <v>1700</v>
      </c>
    </row>
    <row r="2907" spans="1:26">
      <c r="A2907" t="str">
        <f t="shared" ref="A2907:A2970" si="547">A2906</f>
        <v>rt10</v>
      </c>
      <c r="B2907" t="str">
        <f t="shared" ref="B2907:B2970" si="548">B2906</f>
        <v>루틴10</v>
      </c>
      <c r="C2907">
        <v>66</v>
      </c>
      <c r="D2907">
        <v>12</v>
      </c>
      <c r="E2907">
        <f t="shared" ca="1" si="544"/>
        <v>1370</v>
      </c>
      <c r="F2907">
        <f ca="1">(60+SUMIF(OFFSET(N2907,-$C2907+1,0,$C2907),"EN",OFFSET(O2907,-$C2907+1,0,$C2907)))*SummonTypeTable!$Q$2</f>
        <v>773.33333333333326</v>
      </c>
      <c r="G2907" t="str">
        <f ca="1">IF(C2907=1,60*SummonTypeTable!$Q$2-OFFSET(F2907,0,-1),
IF(F2907&lt;&gt;OFFSET(F2907,-1,0),OFFSET(F2907,-1,0)-OFFSET(F2907,0,-1),""))</f>
        <v/>
      </c>
      <c r="H2907" t="str">
        <f ca="1">IF(C2907=1,60*SummonTypeTable!$Q$2/OFFSET(F2907,0,-1),
IF(F2907&lt;&gt;OFFSET(F2907,-1,0),OFFSET(F2907,-1,0)/OFFSET(F2907,0,-1),""))</f>
        <v/>
      </c>
      <c r="I2907">
        <f ca="1">(60+SUMIF(OFFSET(N2907,-$C2907+1,0,$C2907),"EN",OFFSET(O2907,-$C2907+1,0,$C2907))+SUMIF(OFFSET(S2907,-$C2907+1,0,$C2907),"EN",OFFSET(T2907,-$C2907+1,0,$C2907)))*SummonTypeTable!$Q$2</f>
        <v>773.33333333333326</v>
      </c>
      <c r="J2907" t="str">
        <f ca="1">IF(C2907=1,60*SummonTypeTable!$Q$2-OFFSET(I2907,0,-4),
IF(I2907&lt;&gt;OFFSET(I2907,-1,0),OFFSET(I2907,-1,0)-OFFSET(I2907,0,-4),""))</f>
        <v/>
      </c>
      <c r="K2907" t="str">
        <f ca="1">IF(C2907=1,60*SummonTypeTable!$Q$2/OFFSET(I2907,0,-4),
IF(I2907&lt;&gt;OFFSET(I2907,-1,0),OFFSET(I2907,-1,0)/OFFSET(I2907,0,-4),""))</f>
        <v/>
      </c>
      <c r="L2907" t="str">
        <f t="shared" ca="1" si="545"/>
        <v>cu</v>
      </c>
      <c r="M2907" t="s">
        <v>81</v>
      </c>
      <c r="N2907" t="s">
        <v>147</v>
      </c>
      <c r="O2907">
        <v>3450</v>
      </c>
      <c r="P2907" t="str">
        <f t="shared" si="537"/>
        <v/>
      </c>
      <c r="Q2907" t="str">
        <f t="shared" ca="1" si="543"/>
        <v>cu</v>
      </c>
      <c r="R2907" t="s">
        <v>81</v>
      </c>
      <c r="S2907" t="s">
        <v>147</v>
      </c>
      <c r="T2907">
        <v>1725</v>
      </c>
      <c r="U2907" t="str">
        <f t="shared" ca="1" si="546"/>
        <v>cu</v>
      </c>
      <c r="V2907" t="str">
        <f t="shared" si="538"/>
        <v>GO</v>
      </c>
      <c r="W2907">
        <f t="shared" si="539"/>
        <v>3450</v>
      </c>
      <c r="X2907" t="str">
        <f t="shared" ca="1" si="540"/>
        <v>cu</v>
      </c>
      <c r="Y2907" t="str">
        <f t="shared" si="541"/>
        <v>GO</v>
      </c>
      <c r="Z2907">
        <f t="shared" si="542"/>
        <v>1725</v>
      </c>
    </row>
    <row r="2908" spans="1:26">
      <c r="A2908" t="str">
        <f t="shared" si="547"/>
        <v>rt10</v>
      </c>
      <c r="B2908" t="str">
        <f t="shared" si="548"/>
        <v>루틴10</v>
      </c>
      <c r="C2908">
        <v>67</v>
      </c>
      <c r="D2908">
        <v>46</v>
      </c>
      <c r="E2908">
        <f t="shared" ca="1" si="544"/>
        <v>1416</v>
      </c>
      <c r="F2908">
        <f ca="1">(60+SUMIF(OFFSET(N2908,-$C2908+1,0,$C2908),"EN",OFFSET(O2908,-$C2908+1,0,$C2908)))*SummonTypeTable!$Q$2</f>
        <v>840</v>
      </c>
      <c r="G2908">
        <f ca="1">IF(C2908=1,60*SummonTypeTable!$Q$2-OFFSET(F2908,0,-1),
IF(F2908&lt;&gt;OFFSET(F2908,-1,0),OFFSET(F2908,-1,0)-OFFSET(F2908,0,-1),""))</f>
        <v>-642.66666666666674</v>
      </c>
      <c r="H2908">
        <f ca="1">IF(C2908=1,60*SummonTypeTable!$Q$2/OFFSET(F2908,0,-1),
IF(F2908&lt;&gt;OFFSET(F2908,-1,0),OFFSET(F2908,-1,0)/OFFSET(F2908,0,-1),""))</f>
        <v>0.54613935969868166</v>
      </c>
      <c r="I2908">
        <f ca="1">(60+SUMIF(OFFSET(N2908,-$C2908+1,0,$C2908),"EN",OFFSET(O2908,-$C2908+1,0,$C2908))+SUMIF(OFFSET(S2908,-$C2908+1,0,$C2908),"EN",OFFSET(T2908,-$C2908+1,0,$C2908)))*SummonTypeTable!$Q$2</f>
        <v>840</v>
      </c>
      <c r="J2908">
        <f ca="1">IF(C2908=1,60*SummonTypeTable!$Q$2-OFFSET(I2908,0,-4),
IF(I2908&lt;&gt;OFFSET(I2908,-1,0),OFFSET(I2908,-1,0)-OFFSET(I2908,0,-4),""))</f>
        <v>-642.66666666666674</v>
      </c>
      <c r="K2908">
        <f ca="1">IF(C2908=1,60*SummonTypeTable!$Q$2/OFFSET(I2908,0,-4),
IF(I2908&lt;&gt;OFFSET(I2908,-1,0),OFFSET(I2908,-1,0)/OFFSET(I2908,0,-4),""))</f>
        <v>0.54613935969868166</v>
      </c>
      <c r="L2908" t="str">
        <f t="shared" ca="1" si="545"/>
        <v>cu</v>
      </c>
      <c r="M2908" t="s">
        <v>81</v>
      </c>
      <c r="N2908" t="s">
        <v>146</v>
      </c>
      <c r="O2908">
        <v>100</v>
      </c>
      <c r="P2908" t="str">
        <f t="shared" si="537"/>
        <v>에너지너무많음</v>
      </c>
      <c r="Q2908" t="str">
        <f t="shared" ca="1" si="543"/>
        <v>cu</v>
      </c>
      <c r="R2908" t="s">
        <v>81</v>
      </c>
      <c r="S2908" t="s">
        <v>147</v>
      </c>
      <c r="T2908">
        <v>1750</v>
      </c>
      <c r="U2908" t="str">
        <f t="shared" ca="1" si="546"/>
        <v>cu</v>
      </c>
      <c r="V2908" t="str">
        <f t="shared" si="538"/>
        <v>EN</v>
      </c>
      <c r="W2908">
        <f t="shared" si="539"/>
        <v>100</v>
      </c>
      <c r="X2908" t="str">
        <f t="shared" ca="1" si="540"/>
        <v>cu</v>
      </c>
      <c r="Y2908" t="str">
        <f t="shared" si="541"/>
        <v>GO</v>
      </c>
      <c r="Z2908">
        <f t="shared" si="542"/>
        <v>1750</v>
      </c>
    </row>
    <row r="2909" spans="1:26">
      <c r="A2909" t="str">
        <f t="shared" si="547"/>
        <v>rt10</v>
      </c>
      <c r="B2909" t="str">
        <f t="shared" si="548"/>
        <v>루틴10</v>
      </c>
      <c r="C2909">
        <v>68</v>
      </c>
      <c r="D2909">
        <v>65</v>
      </c>
      <c r="E2909">
        <f t="shared" ca="1" si="544"/>
        <v>1481</v>
      </c>
      <c r="F2909">
        <f ca="1">(60+SUMIF(OFFSET(N2909,-$C2909+1,0,$C2909),"EN",OFFSET(O2909,-$C2909+1,0,$C2909)))*SummonTypeTable!$Q$2</f>
        <v>840</v>
      </c>
      <c r="G2909" t="str">
        <f ca="1">IF(C2909=1,60*SummonTypeTable!$Q$2-OFFSET(F2909,0,-1),
IF(F2909&lt;&gt;OFFSET(F2909,-1,0),OFFSET(F2909,-1,0)-OFFSET(F2909,0,-1),""))</f>
        <v/>
      </c>
      <c r="H2909" t="str">
        <f ca="1">IF(C2909=1,60*SummonTypeTable!$Q$2/OFFSET(F2909,0,-1),
IF(F2909&lt;&gt;OFFSET(F2909,-1,0),OFFSET(F2909,-1,0)/OFFSET(F2909,0,-1),""))</f>
        <v/>
      </c>
      <c r="I2909">
        <f ca="1">(60+SUMIF(OFFSET(N2909,-$C2909+1,0,$C2909),"EN",OFFSET(O2909,-$C2909+1,0,$C2909))+SUMIF(OFFSET(S2909,-$C2909+1,0,$C2909),"EN",OFFSET(T2909,-$C2909+1,0,$C2909)))*SummonTypeTable!$Q$2</f>
        <v>840</v>
      </c>
      <c r="J2909" t="str">
        <f ca="1">IF(C2909=1,60*SummonTypeTable!$Q$2-OFFSET(I2909,0,-4),
IF(I2909&lt;&gt;OFFSET(I2909,-1,0),OFFSET(I2909,-1,0)-OFFSET(I2909,0,-4),""))</f>
        <v/>
      </c>
      <c r="K2909" t="str">
        <f ca="1">IF(C2909=1,60*SummonTypeTable!$Q$2/OFFSET(I2909,0,-4),
IF(I2909&lt;&gt;OFFSET(I2909,-1,0),OFFSET(I2909,-1,0)/OFFSET(I2909,0,-4),""))</f>
        <v/>
      </c>
      <c r="L2909" t="str">
        <f t="shared" ca="1" si="545"/>
        <v>it</v>
      </c>
      <c r="M2909" t="s">
        <v>139</v>
      </c>
      <c r="N2909" t="s">
        <v>140</v>
      </c>
      <c r="O2909">
        <v>3</v>
      </c>
      <c r="P2909" t="str">
        <f t="shared" si="537"/>
        <v/>
      </c>
      <c r="Q2909" t="str">
        <f t="shared" ca="1" si="543"/>
        <v>cu</v>
      </c>
      <c r="R2909" t="s">
        <v>81</v>
      </c>
      <c r="S2909" t="s">
        <v>147</v>
      </c>
      <c r="T2909">
        <v>1775</v>
      </c>
      <c r="U2909" t="str">
        <f t="shared" ca="1" si="546"/>
        <v>it</v>
      </c>
      <c r="V2909" t="str">
        <f t="shared" si="538"/>
        <v>Cash_sCharacterGacha</v>
      </c>
      <c r="W2909">
        <f t="shared" si="539"/>
        <v>3</v>
      </c>
      <c r="X2909" t="str">
        <f t="shared" ca="1" si="540"/>
        <v>cu</v>
      </c>
      <c r="Y2909" t="str">
        <f t="shared" si="541"/>
        <v>GO</v>
      </c>
      <c r="Z2909">
        <f t="shared" si="542"/>
        <v>1775</v>
      </c>
    </row>
    <row r="2910" spans="1:26">
      <c r="A2910" t="str">
        <f t="shared" si="547"/>
        <v>rt10</v>
      </c>
      <c r="B2910" t="str">
        <f t="shared" si="548"/>
        <v>루틴10</v>
      </c>
      <c r="C2910">
        <v>69</v>
      </c>
      <c r="D2910">
        <v>35</v>
      </c>
      <c r="E2910">
        <f t="shared" ca="1" si="544"/>
        <v>1516</v>
      </c>
      <c r="F2910">
        <f ca="1">(60+SUMIF(OFFSET(N2910,-$C2910+1,0,$C2910),"EN",OFFSET(O2910,-$C2910+1,0,$C2910)))*SummonTypeTable!$Q$2</f>
        <v>840</v>
      </c>
      <c r="G2910" t="str">
        <f ca="1">IF(C2910=1,60*SummonTypeTable!$Q$2-OFFSET(F2910,0,-1),
IF(F2910&lt;&gt;OFFSET(F2910,-1,0),OFFSET(F2910,-1,0)-OFFSET(F2910,0,-1),""))</f>
        <v/>
      </c>
      <c r="H2910" t="str">
        <f ca="1">IF(C2910=1,60*SummonTypeTable!$Q$2/OFFSET(F2910,0,-1),
IF(F2910&lt;&gt;OFFSET(F2910,-1,0),OFFSET(F2910,-1,0)/OFFSET(F2910,0,-1),""))</f>
        <v/>
      </c>
      <c r="I2910">
        <f ca="1">(60+SUMIF(OFFSET(N2910,-$C2910+1,0,$C2910),"EN",OFFSET(O2910,-$C2910+1,0,$C2910))+SUMIF(OFFSET(S2910,-$C2910+1,0,$C2910),"EN",OFFSET(T2910,-$C2910+1,0,$C2910)))*SummonTypeTable!$Q$2</f>
        <v>840</v>
      </c>
      <c r="J2910" t="str">
        <f ca="1">IF(C2910=1,60*SummonTypeTable!$Q$2-OFFSET(I2910,0,-4),
IF(I2910&lt;&gt;OFFSET(I2910,-1,0),OFFSET(I2910,-1,0)-OFFSET(I2910,0,-4),""))</f>
        <v/>
      </c>
      <c r="K2910" t="str">
        <f ca="1">IF(C2910=1,60*SummonTypeTable!$Q$2/OFFSET(I2910,0,-4),
IF(I2910&lt;&gt;OFFSET(I2910,-1,0),OFFSET(I2910,-1,0)/OFFSET(I2910,0,-4),""))</f>
        <v/>
      </c>
      <c r="L2910" t="str">
        <f t="shared" ca="1" si="545"/>
        <v>cu</v>
      </c>
      <c r="M2910" t="s">
        <v>81</v>
      </c>
      <c r="N2910" t="s">
        <v>147</v>
      </c>
      <c r="O2910">
        <v>3600</v>
      </c>
      <c r="P2910" t="str">
        <f t="shared" si="537"/>
        <v/>
      </c>
      <c r="Q2910" t="str">
        <f t="shared" ca="1" si="543"/>
        <v>cu</v>
      </c>
      <c r="R2910" t="s">
        <v>81</v>
      </c>
      <c r="S2910" t="s">
        <v>147</v>
      </c>
      <c r="T2910">
        <v>1800</v>
      </c>
      <c r="U2910" t="str">
        <f t="shared" ca="1" si="546"/>
        <v>cu</v>
      </c>
      <c r="V2910" t="str">
        <f t="shared" si="538"/>
        <v>GO</v>
      </c>
      <c r="W2910">
        <f t="shared" si="539"/>
        <v>3600</v>
      </c>
      <c r="X2910" t="str">
        <f t="shared" ca="1" si="540"/>
        <v>cu</v>
      </c>
      <c r="Y2910" t="str">
        <f t="shared" si="541"/>
        <v>GO</v>
      </c>
      <c r="Z2910">
        <f t="shared" si="542"/>
        <v>1800</v>
      </c>
    </row>
    <row r="2911" spans="1:26">
      <c r="A2911" t="str">
        <f t="shared" si="547"/>
        <v>rt10</v>
      </c>
      <c r="B2911" t="str">
        <f t="shared" si="548"/>
        <v>루틴10</v>
      </c>
      <c r="C2911">
        <v>70</v>
      </c>
      <c r="D2911">
        <v>60</v>
      </c>
      <c r="E2911">
        <f t="shared" ca="1" si="544"/>
        <v>1576</v>
      </c>
      <c r="F2911">
        <f ca="1">(60+SUMIF(OFFSET(N2911,-$C2911+1,0,$C2911),"EN",OFFSET(O2911,-$C2911+1,0,$C2911)))*SummonTypeTable!$Q$2</f>
        <v>916.66666666666663</v>
      </c>
      <c r="G2911">
        <f ca="1">IF(C2911=1,60*SummonTypeTable!$Q$2-OFFSET(F2911,0,-1),
IF(F2911&lt;&gt;OFFSET(F2911,-1,0),OFFSET(F2911,-1,0)-OFFSET(F2911,0,-1),""))</f>
        <v>-736</v>
      </c>
      <c r="H2911">
        <f ca="1">IF(C2911=1,60*SummonTypeTable!$Q$2/OFFSET(F2911,0,-1),
IF(F2911&lt;&gt;OFFSET(F2911,-1,0),OFFSET(F2911,-1,0)/OFFSET(F2911,0,-1),""))</f>
        <v>0.53299492385786806</v>
      </c>
      <c r="I2911">
        <f ca="1">(60+SUMIF(OFFSET(N2911,-$C2911+1,0,$C2911),"EN",OFFSET(O2911,-$C2911+1,0,$C2911))+SUMIF(OFFSET(S2911,-$C2911+1,0,$C2911),"EN",OFFSET(T2911,-$C2911+1,0,$C2911)))*SummonTypeTable!$Q$2</f>
        <v>916.66666666666663</v>
      </c>
      <c r="J2911">
        <f ca="1">IF(C2911=1,60*SummonTypeTable!$Q$2-OFFSET(I2911,0,-4),
IF(I2911&lt;&gt;OFFSET(I2911,-1,0),OFFSET(I2911,-1,0)-OFFSET(I2911,0,-4),""))</f>
        <v>-736</v>
      </c>
      <c r="K2911">
        <f ca="1">IF(C2911=1,60*SummonTypeTable!$Q$2/OFFSET(I2911,0,-4),
IF(I2911&lt;&gt;OFFSET(I2911,-1,0),OFFSET(I2911,-1,0)/OFFSET(I2911,0,-4),""))</f>
        <v>0.53299492385786806</v>
      </c>
      <c r="L2911" t="str">
        <f t="shared" ca="1" si="545"/>
        <v>cu</v>
      </c>
      <c r="M2911" t="s">
        <v>81</v>
      </c>
      <c r="N2911" t="s">
        <v>146</v>
      </c>
      <c r="O2911">
        <v>115</v>
      </c>
      <c r="P2911" t="str">
        <f t="shared" si="537"/>
        <v>에너지너무많음</v>
      </c>
      <c r="Q2911" t="str">
        <f t="shared" ca="1" si="543"/>
        <v>cu</v>
      </c>
      <c r="R2911" t="s">
        <v>81</v>
      </c>
      <c r="S2911" t="s">
        <v>147</v>
      </c>
      <c r="T2911">
        <v>1825</v>
      </c>
      <c r="U2911" t="str">
        <f t="shared" ca="1" si="546"/>
        <v>cu</v>
      </c>
      <c r="V2911" t="str">
        <f t="shared" si="538"/>
        <v>EN</v>
      </c>
      <c r="W2911">
        <f t="shared" si="539"/>
        <v>115</v>
      </c>
      <c r="X2911" t="str">
        <f t="shared" ca="1" si="540"/>
        <v>cu</v>
      </c>
      <c r="Y2911" t="str">
        <f t="shared" si="541"/>
        <v>GO</v>
      </c>
      <c r="Z2911">
        <f t="shared" si="542"/>
        <v>1825</v>
      </c>
    </row>
    <row r="2912" spans="1:26">
      <c r="A2912" t="str">
        <f t="shared" si="547"/>
        <v>rt10</v>
      </c>
      <c r="B2912" t="str">
        <f t="shared" si="548"/>
        <v>루틴10</v>
      </c>
      <c r="C2912">
        <v>71</v>
      </c>
      <c r="D2912">
        <v>72</v>
      </c>
      <c r="E2912">
        <f t="shared" ca="1" si="544"/>
        <v>1648</v>
      </c>
      <c r="F2912">
        <f ca="1">(60+SUMIF(OFFSET(N2912,-$C2912+1,0,$C2912),"EN",OFFSET(O2912,-$C2912+1,0,$C2912)))*SummonTypeTable!$Q$2</f>
        <v>916.66666666666663</v>
      </c>
      <c r="G2912" t="str">
        <f ca="1">IF(C2912=1,60*SummonTypeTable!$Q$2-OFFSET(F2912,0,-1),
IF(F2912&lt;&gt;OFFSET(F2912,-1,0),OFFSET(F2912,-1,0)-OFFSET(F2912,0,-1),""))</f>
        <v/>
      </c>
      <c r="H2912" t="str">
        <f ca="1">IF(C2912=1,60*SummonTypeTable!$Q$2/OFFSET(F2912,0,-1),
IF(F2912&lt;&gt;OFFSET(F2912,-1,0),OFFSET(F2912,-1,0)/OFFSET(F2912,0,-1),""))</f>
        <v/>
      </c>
      <c r="I2912">
        <f ca="1">(60+SUMIF(OFFSET(N2912,-$C2912+1,0,$C2912),"EN",OFFSET(O2912,-$C2912+1,0,$C2912))+SUMIF(OFFSET(S2912,-$C2912+1,0,$C2912),"EN",OFFSET(T2912,-$C2912+1,0,$C2912)))*SummonTypeTable!$Q$2</f>
        <v>916.66666666666663</v>
      </c>
      <c r="J2912" t="str">
        <f ca="1">IF(C2912=1,60*SummonTypeTable!$Q$2-OFFSET(I2912,0,-4),
IF(I2912&lt;&gt;OFFSET(I2912,-1,0),OFFSET(I2912,-1,0)-OFFSET(I2912,0,-4),""))</f>
        <v/>
      </c>
      <c r="K2912" t="str">
        <f ca="1">IF(C2912=1,60*SummonTypeTable!$Q$2/OFFSET(I2912,0,-4),
IF(I2912&lt;&gt;OFFSET(I2912,-1,0),OFFSET(I2912,-1,0)/OFFSET(I2912,0,-4),""))</f>
        <v/>
      </c>
      <c r="L2912" t="str">
        <f t="shared" ca="1" si="545"/>
        <v>it</v>
      </c>
      <c r="M2912" t="s">
        <v>139</v>
      </c>
      <c r="N2912" t="s">
        <v>158</v>
      </c>
      <c r="O2912">
        <v>1</v>
      </c>
      <c r="P2912" t="str">
        <f t="shared" si="537"/>
        <v/>
      </c>
      <c r="Q2912" t="str">
        <f t="shared" ca="1" si="543"/>
        <v>cu</v>
      </c>
      <c r="R2912" t="s">
        <v>81</v>
      </c>
      <c r="S2912" t="s">
        <v>147</v>
      </c>
      <c r="T2912">
        <v>1850</v>
      </c>
      <c r="U2912" t="str">
        <f t="shared" ca="1" si="546"/>
        <v>it</v>
      </c>
      <c r="V2912" t="str">
        <f t="shared" si="538"/>
        <v>Cash_sEquipGacha</v>
      </c>
      <c r="W2912">
        <f t="shared" si="539"/>
        <v>1</v>
      </c>
      <c r="X2912" t="str">
        <f t="shared" ca="1" si="540"/>
        <v>cu</v>
      </c>
      <c r="Y2912" t="str">
        <f t="shared" si="541"/>
        <v>GO</v>
      </c>
      <c r="Z2912">
        <f t="shared" si="542"/>
        <v>1850</v>
      </c>
    </row>
    <row r="2913" spans="1:26">
      <c r="A2913" t="str">
        <f t="shared" si="547"/>
        <v>rt10</v>
      </c>
      <c r="B2913" t="str">
        <f t="shared" si="548"/>
        <v>루틴10</v>
      </c>
      <c r="C2913">
        <v>72</v>
      </c>
      <c r="D2913">
        <v>88</v>
      </c>
      <c r="E2913">
        <f t="shared" ca="1" si="544"/>
        <v>1736</v>
      </c>
      <c r="F2913">
        <f ca="1">(60+SUMIF(OFFSET(N2913,-$C2913+1,0,$C2913),"EN",OFFSET(O2913,-$C2913+1,0,$C2913)))*SummonTypeTable!$Q$2</f>
        <v>916.66666666666663</v>
      </c>
      <c r="G2913" t="str">
        <f ca="1">IF(C2913=1,60*SummonTypeTable!$Q$2-OFFSET(F2913,0,-1),
IF(F2913&lt;&gt;OFFSET(F2913,-1,0),OFFSET(F2913,-1,0)-OFFSET(F2913,0,-1),""))</f>
        <v/>
      </c>
      <c r="H2913" t="str">
        <f ca="1">IF(C2913=1,60*SummonTypeTable!$Q$2/OFFSET(F2913,0,-1),
IF(F2913&lt;&gt;OFFSET(F2913,-1,0),OFFSET(F2913,-1,0)/OFFSET(F2913,0,-1),""))</f>
        <v/>
      </c>
      <c r="I2913">
        <f ca="1">(60+SUMIF(OFFSET(N2913,-$C2913+1,0,$C2913),"EN",OFFSET(O2913,-$C2913+1,0,$C2913))+SUMIF(OFFSET(S2913,-$C2913+1,0,$C2913),"EN",OFFSET(T2913,-$C2913+1,0,$C2913)))*SummonTypeTable!$Q$2</f>
        <v>916.66666666666663</v>
      </c>
      <c r="J2913" t="str">
        <f ca="1">IF(C2913=1,60*SummonTypeTable!$Q$2-OFFSET(I2913,0,-4),
IF(I2913&lt;&gt;OFFSET(I2913,-1,0),OFFSET(I2913,-1,0)-OFFSET(I2913,0,-4),""))</f>
        <v/>
      </c>
      <c r="K2913" t="str">
        <f ca="1">IF(C2913=1,60*SummonTypeTable!$Q$2/OFFSET(I2913,0,-4),
IF(I2913&lt;&gt;OFFSET(I2913,-1,0),OFFSET(I2913,-1,0)/OFFSET(I2913,0,-4),""))</f>
        <v/>
      </c>
      <c r="L2913" t="str">
        <f t="shared" ca="1" si="545"/>
        <v>cu</v>
      </c>
      <c r="M2913" t="s">
        <v>81</v>
      </c>
      <c r="N2913" t="s">
        <v>147</v>
      </c>
      <c r="O2913">
        <v>3750</v>
      </c>
      <c r="P2913" t="str">
        <f t="shared" ref="P2913:P2976" si="549">IF(M2913="장비1상자",
  IF(OR(N2913&gt;3,O2913&gt;5),"장비이상",""),
IF(N2913="GO",
  IF(O2913&lt;100,"골드이상",""),
IF(N2913="EN",
  IF(O2913&gt;29,"에너지너무많음",
  IF(O2913&gt;9,"에너지다소많음","")),"")))</f>
        <v/>
      </c>
      <c r="Q2913" t="str">
        <f t="shared" ca="1" si="543"/>
        <v>cu</v>
      </c>
      <c r="R2913" t="s">
        <v>81</v>
      </c>
      <c r="S2913" t="s">
        <v>147</v>
      </c>
      <c r="T2913">
        <v>1875</v>
      </c>
      <c r="U2913" t="str">
        <f t="shared" ca="1" si="546"/>
        <v>cu</v>
      </c>
      <c r="V2913" t="str">
        <f t="shared" ref="V2913:V2976" si="550">IF(LEN(N2913)=0,"",N2913)</f>
        <v>GO</v>
      </c>
      <c r="W2913">
        <f t="shared" ref="W2913:W2976" si="551">IF(LEN(O2913)=0,"",O2913)</f>
        <v>3750</v>
      </c>
      <c r="X2913" t="str">
        <f t="shared" ref="X2913:X2976" ca="1" si="552">IF(LEN(Q2913)=0,"",Q2913)</f>
        <v>cu</v>
      </c>
      <c r="Y2913" t="str">
        <f t="shared" ref="Y2913:Y2976" si="553">IF(LEN(S2913)=0,"",S2913)</f>
        <v>GO</v>
      </c>
      <c r="Z2913">
        <f t="shared" ref="Z2913:Z2976" si="554">IF(LEN(T2913)=0,"",T2913)</f>
        <v>1875</v>
      </c>
    </row>
    <row r="2914" spans="1:26">
      <c r="A2914" t="str">
        <f t="shared" si="547"/>
        <v>rt10</v>
      </c>
      <c r="B2914" t="str">
        <f t="shared" si="548"/>
        <v>루틴10</v>
      </c>
      <c r="C2914">
        <v>73</v>
      </c>
      <c r="D2914">
        <v>12</v>
      </c>
      <c r="E2914">
        <f t="shared" ca="1" si="544"/>
        <v>1748</v>
      </c>
      <c r="F2914">
        <f ca="1">(60+SUMIF(OFFSET(N2914,-$C2914+1,0,$C2914),"EN",OFFSET(O2914,-$C2914+1,0,$C2914)))*SummonTypeTable!$Q$2</f>
        <v>1003.3333333333333</v>
      </c>
      <c r="G2914">
        <f ca="1">IF(C2914=1,60*SummonTypeTable!$Q$2-OFFSET(F2914,0,-1),
IF(F2914&lt;&gt;OFFSET(F2914,-1,0),OFFSET(F2914,-1,0)-OFFSET(F2914,0,-1),""))</f>
        <v>-831.33333333333337</v>
      </c>
      <c r="H2914">
        <f ca="1">IF(C2914=1,60*SummonTypeTable!$Q$2/OFFSET(F2914,0,-1),
IF(F2914&lt;&gt;OFFSET(F2914,-1,0),OFFSET(F2914,-1,0)/OFFSET(F2914,0,-1),""))</f>
        <v>0.52440884820747524</v>
      </c>
      <c r="I2914">
        <f ca="1">(60+SUMIF(OFFSET(N2914,-$C2914+1,0,$C2914),"EN",OFFSET(O2914,-$C2914+1,0,$C2914))+SUMIF(OFFSET(S2914,-$C2914+1,0,$C2914),"EN",OFFSET(T2914,-$C2914+1,0,$C2914)))*SummonTypeTable!$Q$2</f>
        <v>1003.3333333333333</v>
      </c>
      <c r="J2914">
        <f ca="1">IF(C2914=1,60*SummonTypeTable!$Q$2-OFFSET(I2914,0,-4),
IF(I2914&lt;&gt;OFFSET(I2914,-1,0),OFFSET(I2914,-1,0)-OFFSET(I2914,0,-4),""))</f>
        <v>-831.33333333333337</v>
      </c>
      <c r="K2914">
        <f ca="1">IF(C2914=1,60*SummonTypeTable!$Q$2/OFFSET(I2914,0,-4),
IF(I2914&lt;&gt;OFFSET(I2914,-1,0),OFFSET(I2914,-1,0)/OFFSET(I2914,0,-4),""))</f>
        <v>0.52440884820747524</v>
      </c>
      <c r="L2914" t="str">
        <f t="shared" ca="1" si="545"/>
        <v>cu</v>
      </c>
      <c r="M2914" t="s">
        <v>81</v>
      </c>
      <c r="N2914" t="s">
        <v>146</v>
      </c>
      <c r="O2914">
        <v>130</v>
      </c>
      <c r="P2914" t="str">
        <f t="shared" si="549"/>
        <v>에너지너무많음</v>
      </c>
      <c r="Q2914" t="str">
        <f t="shared" ca="1" si="543"/>
        <v>cu</v>
      </c>
      <c r="R2914" t="s">
        <v>81</v>
      </c>
      <c r="S2914" t="s">
        <v>147</v>
      </c>
      <c r="T2914">
        <v>1900</v>
      </c>
      <c r="U2914" t="str">
        <f t="shared" ca="1" si="546"/>
        <v>cu</v>
      </c>
      <c r="V2914" t="str">
        <f t="shared" si="550"/>
        <v>EN</v>
      </c>
      <c r="W2914">
        <f t="shared" si="551"/>
        <v>130</v>
      </c>
      <c r="X2914" t="str">
        <f t="shared" ca="1" si="552"/>
        <v>cu</v>
      </c>
      <c r="Y2914" t="str">
        <f t="shared" si="553"/>
        <v>GO</v>
      </c>
      <c r="Z2914">
        <f t="shared" si="554"/>
        <v>1900</v>
      </c>
    </row>
    <row r="2915" spans="1:26">
      <c r="A2915" t="str">
        <f t="shared" si="547"/>
        <v>rt10</v>
      </c>
      <c r="B2915" t="str">
        <f t="shared" si="548"/>
        <v>루틴10</v>
      </c>
      <c r="C2915">
        <v>74</v>
      </c>
      <c r="D2915">
        <v>32</v>
      </c>
      <c r="E2915">
        <f t="shared" ca="1" si="544"/>
        <v>1780</v>
      </c>
      <c r="F2915">
        <f ca="1">(60+SUMIF(OFFSET(N2915,-$C2915+1,0,$C2915),"EN",OFFSET(O2915,-$C2915+1,0,$C2915)))*SummonTypeTable!$Q$2</f>
        <v>1003.3333333333333</v>
      </c>
      <c r="G2915" t="str">
        <f ca="1">IF(C2915=1,60*SummonTypeTable!$Q$2-OFFSET(F2915,0,-1),
IF(F2915&lt;&gt;OFFSET(F2915,-1,0),OFFSET(F2915,-1,0)-OFFSET(F2915,0,-1),""))</f>
        <v/>
      </c>
      <c r="H2915" t="str">
        <f ca="1">IF(C2915=1,60*SummonTypeTable!$Q$2/OFFSET(F2915,0,-1),
IF(F2915&lt;&gt;OFFSET(F2915,-1,0),OFFSET(F2915,-1,0)/OFFSET(F2915,0,-1),""))</f>
        <v/>
      </c>
      <c r="I2915">
        <f ca="1">(60+SUMIF(OFFSET(N2915,-$C2915+1,0,$C2915),"EN",OFFSET(O2915,-$C2915+1,0,$C2915))+SUMIF(OFFSET(S2915,-$C2915+1,0,$C2915),"EN",OFFSET(T2915,-$C2915+1,0,$C2915)))*SummonTypeTable!$Q$2</f>
        <v>1003.3333333333333</v>
      </c>
      <c r="J2915" t="str">
        <f ca="1">IF(C2915=1,60*SummonTypeTable!$Q$2-OFFSET(I2915,0,-4),
IF(I2915&lt;&gt;OFFSET(I2915,-1,0),OFFSET(I2915,-1,0)-OFFSET(I2915,0,-4),""))</f>
        <v/>
      </c>
      <c r="K2915" t="str">
        <f ca="1">IF(C2915=1,60*SummonTypeTable!$Q$2/OFFSET(I2915,0,-4),
IF(I2915&lt;&gt;OFFSET(I2915,-1,0),OFFSET(I2915,-1,0)/OFFSET(I2915,0,-4),""))</f>
        <v/>
      </c>
      <c r="L2915" t="str">
        <f t="shared" ca="1" si="545"/>
        <v>it</v>
      </c>
      <c r="M2915" t="s">
        <v>139</v>
      </c>
      <c r="N2915" t="s">
        <v>140</v>
      </c>
      <c r="O2915">
        <v>1</v>
      </c>
      <c r="P2915" t="str">
        <f t="shared" si="549"/>
        <v/>
      </c>
      <c r="Q2915" t="str">
        <f t="shared" ca="1" si="543"/>
        <v>cu</v>
      </c>
      <c r="R2915" t="s">
        <v>81</v>
      </c>
      <c r="S2915" t="s">
        <v>147</v>
      </c>
      <c r="T2915">
        <v>1925</v>
      </c>
      <c r="U2915" t="str">
        <f t="shared" ca="1" si="546"/>
        <v>it</v>
      </c>
      <c r="V2915" t="str">
        <f t="shared" si="550"/>
        <v>Cash_sCharacterGacha</v>
      </c>
      <c r="W2915">
        <f t="shared" si="551"/>
        <v>1</v>
      </c>
      <c r="X2915" t="str">
        <f t="shared" ca="1" si="552"/>
        <v>cu</v>
      </c>
      <c r="Y2915" t="str">
        <f t="shared" si="553"/>
        <v>GO</v>
      </c>
      <c r="Z2915">
        <f t="shared" si="554"/>
        <v>1925</v>
      </c>
    </row>
    <row r="2916" spans="1:26">
      <c r="A2916" t="str">
        <f t="shared" si="547"/>
        <v>rt10</v>
      </c>
      <c r="B2916" t="str">
        <f t="shared" si="548"/>
        <v>루틴10</v>
      </c>
      <c r="C2916">
        <v>75</v>
      </c>
      <c r="D2916">
        <v>40</v>
      </c>
      <c r="E2916">
        <f t="shared" ca="1" si="544"/>
        <v>1820</v>
      </c>
      <c r="F2916">
        <f ca="1">(60+SUMIF(OFFSET(N2916,-$C2916+1,0,$C2916),"EN",OFFSET(O2916,-$C2916+1,0,$C2916)))*SummonTypeTable!$Q$2</f>
        <v>1003.3333333333333</v>
      </c>
      <c r="G2916" t="str">
        <f ca="1">IF(C2916=1,60*SummonTypeTable!$Q$2-OFFSET(F2916,0,-1),
IF(F2916&lt;&gt;OFFSET(F2916,-1,0),OFFSET(F2916,-1,0)-OFFSET(F2916,0,-1),""))</f>
        <v/>
      </c>
      <c r="H2916" t="str">
        <f ca="1">IF(C2916=1,60*SummonTypeTable!$Q$2/OFFSET(F2916,0,-1),
IF(F2916&lt;&gt;OFFSET(F2916,-1,0),OFFSET(F2916,-1,0)/OFFSET(F2916,0,-1),""))</f>
        <v/>
      </c>
      <c r="I2916">
        <f ca="1">(60+SUMIF(OFFSET(N2916,-$C2916+1,0,$C2916),"EN",OFFSET(O2916,-$C2916+1,0,$C2916))+SUMIF(OFFSET(S2916,-$C2916+1,0,$C2916),"EN",OFFSET(T2916,-$C2916+1,0,$C2916)))*SummonTypeTable!$Q$2</f>
        <v>1003.3333333333333</v>
      </c>
      <c r="J2916" t="str">
        <f ca="1">IF(C2916=1,60*SummonTypeTable!$Q$2-OFFSET(I2916,0,-4),
IF(I2916&lt;&gt;OFFSET(I2916,-1,0),OFFSET(I2916,-1,0)-OFFSET(I2916,0,-4),""))</f>
        <v/>
      </c>
      <c r="K2916" t="str">
        <f ca="1">IF(C2916=1,60*SummonTypeTable!$Q$2/OFFSET(I2916,0,-4),
IF(I2916&lt;&gt;OFFSET(I2916,-1,0),OFFSET(I2916,-1,0)/OFFSET(I2916,0,-4),""))</f>
        <v/>
      </c>
      <c r="L2916" t="str">
        <f t="shared" ca="1" si="545"/>
        <v>cu</v>
      </c>
      <c r="M2916" t="s">
        <v>81</v>
      </c>
      <c r="N2916" t="s">
        <v>147</v>
      </c>
      <c r="O2916">
        <v>3900</v>
      </c>
      <c r="P2916" t="str">
        <f t="shared" si="549"/>
        <v/>
      </c>
      <c r="Q2916" t="str">
        <f t="shared" ca="1" si="543"/>
        <v>cu</v>
      </c>
      <c r="R2916" t="s">
        <v>81</v>
      </c>
      <c r="S2916" t="s">
        <v>147</v>
      </c>
      <c r="T2916">
        <v>1950</v>
      </c>
      <c r="U2916" t="str">
        <f t="shared" ca="1" si="546"/>
        <v>cu</v>
      </c>
      <c r="V2916" t="str">
        <f t="shared" si="550"/>
        <v>GO</v>
      </c>
      <c r="W2916">
        <f t="shared" si="551"/>
        <v>3900</v>
      </c>
      <c r="X2916" t="str">
        <f t="shared" ca="1" si="552"/>
        <v>cu</v>
      </c>
      <c r="Y2916" t="str">
        <f t="shared" si="553"/>
        <v>GO</v>
      </c>
      <c r="Z2916">
        <f t="shared" si="554"/>
        <v>1950</v>
      </c>
    </row>
    <row r="2917" spans="1:26">
      <c r="A2917" t="str">
        <f t="shared" si="547"/>
        <v>rt10</v>
      </c>
      <c r="B2917" t="str">
        <f t="shared" si="548"/>
        <v>루틴10</v>
      </c>
      <c r="C2917">
        <v>76</v>
      </c>
      <c r="D2917">
        <v>52</v>
      </c>
      <c r="E2917">
        <f t="shared" ca="1" si="544"/>
        <v>1872</v>
      </c>
      <c r="F2917">
        <f ca="1">(60+SUMIF(OFFSET(N2917,-$C2917+1,0,$C2917),"EN",OFFSET(O2917,-$C2917+1,0,$C2917)))*SummonTypeTable!$Q$2</f>
        <v>1003.3333333333333</v>
      </c>
      <c r="G2917" t="str">
        <f ca="1">IF(C2917=1,60*SummonTypeTable!$Q$2-OFFSET(F2917,0,-1),
IF(F2917&lt;&gt;OFFSET(F2917,-1,0),OFFSET(F2917,-1,0)-OFFSET(F2917,0,-1),""))</f>
        <v/>
      </c>
      <c r="H2917" t="str">
        <f ca="1">IF(C2917=1,60*SummonTypeTable!$Q$2/OFFSET(F2917,0,-1),
IF(F2917&lt;&gt;OFFSET(F2917,-1,0),OFFSET(F2917,-1,0)/OFFSET(F2917,0,-1),""))</f>
        <v/>
      </c>
      <c r="I2917">
        <f ca="1">(60+SUMIF(OFFSET(N2917,-$C2917+1,0,$C2917),"EN",OFFSET(O2917,-$C2917+1,0,$C2917))+SUMIF(OFFSET(S2917,-$C2917+1,0,$C2917),"EN",OFFSET(T2917,-$C2917+1,0,$C2917)))*SummonTypeTable!$Q$2</f>
        <v>1003.3333333333333</v>
      </c>
      <c r="J2917" t="str">
        <f ca="1">IF(C2917=1,60*SummonTypeTable!$Q$2-OFFSET(I2917,0,-4),
IF(I2917&lt;&gt;OFFSET(I2917,-1,0),OFFSET(I2917,-1,0)-OFFSET(I2917,0,-4),""))</f>
        <v/>
      </c>
      <c r="K2917" t="str">
        <f ca="1">IF(C2917=1,60*SummonTypeTable!$Q$2/OFFSET(I2917,0,-4),
IF(I2917&lt;&gt;OFFSET(I2917,-1,0),OFFSET(I2917,-1,0)/OFFSET(I2917,0,-4),""))</f>
        <v/>
      </c>
      <c r="L2917" t="str">
        <f t="shared" ca="1" si="545"/>
        <v>it</v>
      </c>
      <c r="M2917" t="s">
        <v>139</v>
      </c>
      <c r="N2917" t="s">
        <v>138</v>
      </c>
      <c r="O2917">
        <v>1</v>
      </c>
      <c r="P2917" t="str">
        <f t="shared" si="549"/>
        <v/>
      </c>
      <c r="Q2917" t="str">
        <f t="shared" ca="1" si="543"/>
        <v>cu</v>
      </c>
      <c r="R2917" t="s">
        <v>81</v>
      </c>
      <c r="S2917" t="s">
        <v>147</v>
      </c>
      <c r="T2917">
        <v>1975</v>
      </c>
      <c r="U2917" t="str">
        <f t="shared" ca="1" si="546"/>
        <v>it</v>
      </c>
      <c r="V2917" t="str">
        <f t="shared" si="550"/>
        <v>Cash_sSpellGacha</v>
      </c>
      <c r="W2917">
        <f t="shared" si="551"/>
        <v>1</v>
      </c>
      <c r="X2917" t="str">
        <f t="shared" ca="1" si="552"/>
        <v>cu</v>
      </c>
      <c r="Y2917" t="str">
        <f t="shared" si="553"/>
        <v>GO</v>
      </c>
      <c r="Z2917">
        <f t="shared" si="554"/>
        <v>1975</v>
      </c>
    </row>
    <row r="2918" spans="1:26">
      <c r="A2918" t="str">
        <f t="shared" si="547"/>
        <v>rt10</v>
      </c>
      <c r="B2918" t="str">
        <f t="shared" si="548"/>
        <v>루틴10</v>
      </c>
      <c r="C2918">
        <v>77</v>
      </c>
      <c r="D2918">
        <v>12</v>
      </c>
      <c r="E2918">
        <f t="shared" ca="1" si="544"/>
        <v>1884</v>
      </c>
      <c r="F2918">
        <f ca="1">(60+SUMIF(OFFSET(N2918,-$C2918+1,0,$C2918),"EN",OFFSET(O2918,-$C2918+1,0,$C2918)))*SummonTypeTable!$Q$2</f>
        <v>1003.3333333333333</v>
      </c>
      <c r="G2918" t="str">
        <f ca="1">IF(C2918=1,60*SummonTypeTable!$Q$2-OFFSET(F2918,0,-1),
IF(F2918&lt;&gt;OFFSET(F2918,-1,0),OFFSET(F2918,-1,0)-OFFSET(F2918,0,-1),""))</f>
        <v/>
      </c>
      <c r="H2918" t="str">
        <f ca="1">IF(C2918=1,60*SummonTypeTable!$Q$2/OFFSET(F2918,0,-1),
IF(F2918&lt;&gt;OFFSET(F2918,-1,0),OFFSET(F2918,-1,0)/OFFSET(F2918,0,-1),""))</f>
        <v/>
      </c>
      <c r="I2918">
        <f ca="1">(60+SUMIF(OFFSET(N2918,-$C2918+1,0,$C2918),"EN",OFFSET(O2918,-$C2918+1,0,$C2918))+SUMIF(OFFSET(S2918,-$C2918+1,0,$C2918),"EN",OFFSET(T2918,-$C2918+1,0,$C2918)))*SummonTypeTable!$Q$2</f>
        <v>1003.3333333333333</v>
      </c>
      <c r="J2918" t="str">
        <f ca="1">IF(C2918=1,60*SummonTypeTable!$Q$2-OFFSET(I2918,0,-4),
IF(I2918&lt;&gt;OFFSET(I2918,-1,0),OFFSET(I2918,-1,0)-OFFSET(I2918,0,-4),""))</f>
        <v/>
      </c>
      <c r="K2918" t="str">
        <f ca="1">IF(C2918=1,60*SummonTypeTable!$Q$2/OFFSET(I2918,0,-4),
IF(I2918&lt;&gt;OFFSET(I2918,-1,0),OFFSET(I2918,-1,0)/OFFSET(I2918,0,-4),""))</f>
        <v/>
      </c>
      <c r="L2918" t="str">
        <f t="shared" ca="1" si="545"/>
        <v>cu</v>
      </c>
      <c r="M2918" t="s">
        <v>81</v>
      </c>
      <c r="N2918" t="s">
        <v>147</v>
      </c>
      <c r="O2918">
        <v>4000</v>
      </c>
      <c r="P2918" t="str">
        <f t="shared" si="549"/>
        <v/>
      </c>
      <c r="Q2918" t="str">
        <f t="shared" ca="1" si="543"/>
        <v>cu</v>
      </c>
      <c r="R2918" t="s">
        <v>81</v>
      </c>
      <c r="S2918" t="s">
        <v>147</v>
      </c>
      <c r="T2918">
        <v>2000</v>
      </c>
      <c r="U2918" t="str">
        <f t="shared" ca="1" si="546"/>
        <v>cu</v>
      </c>
      <c r="V2918" t="str">
        <f t="shared" si="550"/>
        <v>GO</v>
      </c>
      <c r="W2918">
        <f t="shared" si="551"/>
        <v>4000</v>
      </c>
      <c r="X2918" t="str">
        <f t="shared" ca="1" si="552"/>
        <v>cu</v>
      </c>
      <c r="Y2918" t="str">
        <f t="shared" si="553"/>
        <v>GO</v>
      </c>
      <c r="Z2918">
        <f t="shared" si="554"/>
        <v>2000</v>
      </c>
    </row>
    <row r="2919" spans="1:26">
      <c r="A2919" t="str">
        <f t="shared" si="547"/>
        <v>rt10</v>
      </c>
      <c r="B2919" t="str">
        <f t="shared" si="548"/>
        <v>루틴10</v>
      </c>
      <c r="C2919">
        <v>78</v>
      </c>
      <c r="D2919">
        <v>48</v>
      </c>
      <c r="E2919">
        <f t="shared" ca="1" si="544"/>
        <v>1932</v>
      </c>
      <c r="F2919">
        <f ca="1">(60+SUMIF(OFFSET(N2919,-$C2919+1,0,$C2919),"EN",OFFSET(O2919,-$C2919+1,0,$C2919)))*SummonTypeTable!$Q$2</f>
        <v>1100</v>
      </c>
      <c r="G2919">
        <f ca="1">IF(C2919=1,60*SummonTypeTable!$Q$2-OFFSET(F2919,0,-1),
IF(F2919&lt;&gt;OFFSET(F2919,-1,0),OFFSET(F2919,-1,0)-OFFSET(F2919,0,-1),""))</f>
        <v>-928.66666666666674</v>
      </c>
      <c r="H2919">
        <f ca="1">IF(C2919=1,60*SummonTypeTable!$Q$2/OFFSET(F2919,0,-1),
IF(F2919&lt;&gt;OFFSET(F2919,-1,0),OFFSET(F2919,-1,0)/OFFSET(F2919,0,-1),""))</f>
        <v>0.51932367149758452</v>
      </c>
      <c r="I2919">
        <f ca="1">(60+SUMIF(OFFSET(N2919,-$C2919+1,0,$C2919),"EN",OFFSET(O2919,-$C2919+1,0,$C2919))+SUMIF(OFFSET(S2919,-$C2919+1,0,$C2919),"EN",OFFSET(T2919,-$C2919+1,0,$C2919)))*SummonTypeTable!$Q$2</f>
        <v>1100</v>
      </c>
      <c r="J2919">
        <f ca="1">IF(C2919=1,60*SummonTypeTable!$Q$2-OFFSET(I2919,0,-4),
IF(I2919&lt;&gt;OFFSET(I2919,-1,0),OFFSET(I2919,-1,0)-OFFSET(I2919,0,-4),""))</f>
        <v>-928.66666666666674</v>
      </c>
      <c r="K2919">
        <f ca="1">IF(C2919=1,60*SummonTypeTable!$Q$2/OFFSET(I2919,0,-4),
IF(I2919&lt;&gt;OFFSET(I2919,-1,0),OFFSET(I2919,-1,0)/OFFSET(I2919,0,-4),""))</f>
        <v>0.51932367149758452</v>
      </c>
      <c r="L2919" t="str">
        <f t="shared" ca="1" si="545"/>
        <v>cu</v>
      </c>
      <c r="M2919" t="s">
        <v>81</v>
      </c>
      <c r="N2919" t="s">
        <v>146</v>
      </c>
      <c r="O2919">
        <v>145</v>
      </c>
      <c r="P2919" t="str">
        <f t="shared" si="549"/>
        <v>에너지너무많음</v>
      </c>
      <c r="Q2919" t="str">
        <f t="shared" ca="1" si="543"/>
        <v>cu</v>
      </c>
      <c r="R2919" t="s">
        <v>81</v>
      </c>
      <c r="S2919" t="s">
        <v>147</v>
      </c>
      <c r="T2919">
        <v>2025</v>
      </c>
      <c r="U2919" t="str">
        <f t="shared" ca="1" si="546"/>
        <v>cu</v>
      </c>
      <c r="V2919" t="str">
        <f t="shared" si="550"/>
        <v>EN</v>
      </c>
      <c r="W2919">
        <f t="shared" si="551"/>
        <v>145</v>
      </c>
      <c r="X2919" t="str">
        <f t="shared" ca="1" si="552"/>
        <v>cu</v>
      </c>
      <c r="Y2919" t="str">
        <f t="shared" si="553"/>
        <v>GO</v>
      </c>
      <c r="Z2919">
        <f t="shared" si="554"/>
        <v>2025</v>
      </c>
    </row>
    <row r="2920" spans="1:26">
      <c r="A2920" t="str">
        <f t="shared" si="547"/>
        <v>rt10</v>
      </c>
      <c r="B2920" t="str">
        <f t="shared" si="548"/>
        <v>루틴10</v>
      </c>
      <c r="C2920">
        <v>79</v>
      </c>
      <c r="D2920">
        <v>45</v>
      </c>
      <c r="E2920">
        <f t="shared" ca="1" si="544"/>
        <v>1977</v>
      </c>
      <c r="F2920">
        <f ca="1">(60+SUMIF(OFFSET(N2920,-$C2920+1,0,$C2920),"EN",OFFSET(O2920,-$C2920+1,0,$C2920)))*SummonTypeTable!$Q$2</f>
        <v>1100</v>
      </c>
      <c r="G2920" t="str">
        <f ca="1">IF(C2920=1,60*SummonTypeTable!$Q$2-OFFSET(F2920,0,-1),
IF(F2920&lt;&gt;OFFSET(F2920,-1,0),OFFSET(F2920,-1,0)-OFFSET(F2920,0,-1),""))</f>
        <v/>
      </c>
      <c r="H2920" t="str">
        <f ca="1">IF(C2920=1,60*SummonTypeTable!$Q$2/OFFSET(F2920,0,-1),
IF(F2920&lt;&gt;OFFSET(F2920,-1,0),OFFSET(F2920,-1,0)/OFFSET(F2920,0,-1),""))</f>
        <v/>
      </c>
      <c r="I2920">
        <f ca="1">(60+SUMIF(OFFSET(N2920,-$C2920+1,0,$C2920),"EN",OFFSET(O2920,-$C2920+1,0,$C2920))+SUMIF(OFFSET(S2920,-$C2920+1,0,$C2920),"EN",OFFSET(T2920,-$C2920+1,0,$C2920)))*SummonTypeTable!$Q$2</f>
        <v>1100</v>
      </c>
      <c r="J2920" t="str">
        <f ca="1">IF(C2920=1,60*SummonTypeTable!$Q$2-OFFSET(I2920,0,-4),
IF(I2920&lt;&gt;OFFSET(I2920,-1,0),OFFSET(I2920,-1,0)-OFFSET(I2920,0,-4),""))</f>
        <v/>
      </c>
      <c r="K2920" t="str">
        <f ca="1">IF(C2920=1,60*SummonTypeTable!$Q$2/OFFSET(I2920,0,-4),
IF(I2920&lt;&gt;OFFSET(I2920,-1,0),OFFSET(I2920,-1,0)/OFFSET(I2920,0,-4),""))</f>
        <v/>
      </c>
      <c r="L2920" t="str">
        <f t="shared" ca="1" si="545"/>
        <v>cu</v>
      </c>
      <c r="M2920" t="s">
        <v>81</v>
      </c>
      <c r="N2920" t="s">
        <v>147</v>
      </c>
      <c r="O2920">
        <v>4100</v>
      </c>
      <c r="P2920" t="str">
        <f t="shared" si="549"/>
        <v/>
      </c>
      <c r="Q2920" t="str">
        <f t="shared" ca="1" si="543"/>
        <v>cu</v>
      </c>
      <c r="R2920" t="s">
        <v>81</v>
      </c>
      <c r="S2920" t="s">
        <v>147</v>
      </c>
      <c r="T2920">
        <v>2050</v>
      </c>
      <c r="U2920" t="str">
        <f t="shared" ca="1" si="546"/>
        <v>cu</v>
      </c>
      <c r="V2920" t="str">
        <f t="shared" si="550"/>
        <v>GO</v>
      </c>
      <c r="W2920">
        <f t="shared" si="551"/>
        <v>4100</v>
      </c>
      <c r="X2920" t="str">
        <f t="shared" ca="1" si="552"/>
        <v>cu</v>
      </c>
      <c r="Y2920" t="str">
        <f t="shared" si="553"/>
        <v>GO</v>
      </c>
      <c r="Z2920">
        <f t="shared" si="554"/>
        <v>2050</v>
      </c>
    </row>
    <row r="2921" spans="1:26">
      <c r="A2921" t="str">
        <f t="shared" si="547"/>
        <v>rt10</v>
      </c>
      <c r="B2921" t="str">
        <f t="shared" si="548"/>
        <v>루틴10</v>
      </c>
      <c r="C2921">
        <v>80</v>
      </c>
      <c r="D2921">
        <v>70</v>
      </c>
      <c r="E2921">
        <f t="shared" ca="1" si="544"/>
        <v>2047</v>
      </c>
      <c r="F2921">
        <f ca="1">(60+SUMIF(OFFSET(N2921,-$C2921+1,0,$C2921),"EN",OFFSET(O2921,-$C2921+1,0,$C2921)))*SummonTypeTable!$Q$2</f>
        <v>1100</v>
      </c>
      <c r="G2921" t="str">
        <f ca="1">IF(C2921=1,60*SummonTypeTable!$Q$2-OFFSET(F2921,0,-1),
IF(F2921&lt;&gt;OFFSET(F2921,-1,0),OFFSET(F2921,-1,0)-OFFSET(F2921,0,-1),""))</f>
        <v/>
      </c>
      <c r="H2921" t="str">
        <f ca="1">IF(C2921=1,60*SummonTypeTable!$Q$2/OFFSET(F2921,0,-1),
IF(F2921&lt;&gt;OFFSET(F2921,-1,0),OFFSET(F2921,-1,0)/OFFSET(F2921,0,-1),""))</f>
        <v/>
      </c>
      <c r="I2921">
        <f ca="1">(60+SUMIF(OFFSET(N2921,-$C2921+1,0,$C2921),"EN",OFFSET(O2921,-$C2921+1,0,$C2921))+SUMIF(OFFSET(S2921,-$C2921+1,0,$C2921),"EN",OFFSET(T2921,-$C2921+1,0,$C2921)))*SummonTypeTable!$Q$2</f>
        <v>1100</v>
      </c>
      <c r="J2921" t="str">
        <f ca="1">IF(C2921=1,60*SummonTypeTable!$Q$2-OFFSET(I2921,0,-4),
IF(I2921&lt;&gt;OFFSET(I2921,-1,0),OFFSET(I2921,-1,0)-OFFSET(I2921,0,-4),""))</f>
        <v/>
      </c>
      <c r="K2921" t="str">
        <f ca="1">IF(C2921=1,60*SummonTypeTable!$Q$2/OFFSET(I2921,0,-4),
IF(I2921&lt;&gt;OFFSET(I2921,-1,0),OFFSET(I2921,-1,0)/OFFSET(I2921,0,-4),""))</f>
        <v/>
      </c>
      <c r="L2921" t="str">
        <f t="shared" ca="1" si="545"/>
        <v>it</v>
      </c>
      <c r="M2921" t="s">
        <v>139</v>
      </c>
      <c r="N2921" t="s">
        <v>138</v>
      </c>
      <c r="O2921">
        <v>1</v>
      </c>
      <c r="P2921" t="str">
        <f t="shared" si="549"/>
        <v/>
      </c>
      <c r="Q2921" t="str">
        <f t="shared" ca="1" si="543"/>
        <v>cu</v>
      </c>
      <c r="R2921" t="s">
        <v>81</v>
      </c>
      <c r="S2921" t="s">
        <v>147</v>
      </c>
      <c r="T2921">
        <v>2075</v>
      </c>
      <c r="U2921" t="str">
        <f t="shared" ca="1" si="546"/>
        <v>it</v>
      </c>
      <c r="V2921" t="str">
        <f t="shared" si="550"/>
        <v>Cash_sSpellGacha</v>
      </c>
      <c r="W2921">
        <f t="shared" si="551"/>
        <v>1</v>
      </c>
      <c r="X2921" t="str">
        <f t="shared" ca="1" si="552"/>
        <v>cu</v>
      </c>
      <c r="Y2921" t="str">
        <f t="shared" si="553"/>
        <v>GO</v>
      </c>
      <c r="Z2921">
        <f t="shared" si="554"/>
        <v>2075</v>
      </c>
    </row>
    <row r="2922" spans="1:26">
      <c r="A2922" t="str">
        <f t="shared" si="547"/>
        <v>rt10</v>
      </c>
      <c r="B2922" t="str">
        <f t="shared" si="548"/>
        <v>루틴10</v>
      </c>
      <c r="C2922">
        <v>81</v>
      </c>
      <c r="D2922">
        <v>12</v>
      </c>
      <c r="E2922">
        <f t="shared" ca="1" si="544"/>
        <v>2059</v>
      </c>
      <c r="F2922">
        <f ca="1">(60+SUMIF(OFFSET(N2922,-$C2922+1,0,$C2922),"EN",OFFSET(O2922,-$C2922+1,0,$C2922)))*SummonTypeTable!$Q$2</f>
        <v>1100</v>
      </c>
      <c r="G2922" t="str">
        <f ca="1">IF(C2922=1,60*SummonTypeTable!$Q$2-OFFSET(F2922,0,-1),
IF(F2922&lt;&gt;OFFSET(F2922,-1,0),OFFSET(F2922,-1,0)-OFFSET(F2922,0,-1),""))</f>
        <v/>
      </c>
      <c r="H2922" t="str">
        <f ca="1">IF(C2922=1,60*SummonTypeTable!$Q$2/OFFSET(F2922,0,-1),
IF(F2922&lt;&gt;OFFSET(F2922,-1,0),OFFSET(F2922,-1,0)/OFFSET(F2922,0,-1),""))</f>
        <v/>
      </c>
      <c r="I2922">
        <f ca="1">(60+SUMIF(OFFSET(N2922,-$C2922+1,0,$C2922),"EN",OFFSET(O2922,-$C2922+1,0,$C2922))+SUMIF(OFFSET(S2922,-$C2922+1,0,$C2922),"EN",OFFSET(T2922,-$C2922+1,0,$C2922)))*SummonTypeTable!$Q$2</f>
        <v>1100</v>
      </c>
      <c r="J2922" t="str">
        <f ca="1">IF(C2922=1,60*SummonTypeTable!$Q$2-OFFSET(I2922,0,-4),
IF(I2922&lt;&gt;OFFSET(I2922,-1,0),OFFSET(I2922,-1,0)-OFFSET(I2922,0,-4),""))</f>
        <v/>
      </c>
      <c r="K2922" t="str">
        <f ca="1">IF(C2922=1,60*SummonTypeTable!$Q$2/OFFSET(I2922,0,-4),
IF(I2922&lt;&gt;OFFSET(I2922,-1,0),OFFSET(I2922,-1,0)/OFFSET(I2922,0,-4),""))</f>
        <v/>
      </c>
      <c r="L2922" t="str">
        <f t="shared" ca="1" si="545"/>
        <v>cu</v>
      </c>
      <c r="M2922" t="s">
        <v>81</v>
      </c>
      <c r="N2922" t="s">
        <v>147</v>
      </c>
      <c r="O2922">
        <v>4200</v>
      </c>
      <c r="P2922" t="str">
        <f t="shared" si="549"/>
        <v/>
      </c>
      <c r="Q2922" t="str">
        <f t="shared" ca="1" si="543"/>
        <v>cu</v>
      </c>
      <c r="R2922" t="s">
        <v>81</v>
      </c>
      <c r="S2922" t="s">
        <v>147</v>
      </c>
      <c r="T2922">
        <v>2100</v>
      </c>
      <c r="U2922" t="str">
        <f t="shared" ca="1" si="546"/>
        <v>cu</v>
      </c>
      <c r="V2922" t="str">
        <f t="shared" si="550"/>
        <v>GO</v>
      </c>
      <c r="W2922">
        <f t="shared" si="551"/>
        <v>4200</v>
      </c>
      <c r="X2922" t="str">
        <f t="shared" ca="1" si="552"/>
        <v>cu</v>
      </c>
      <c r="Y2922" t="str">
        <f t="shared" si="553"/>
        <v>GO</v>
      </c>
      <c r="Z2922">
        <f t="shared" si="554"/>
        <v>2100</v>
      </c>
    </row>
    <row r="2923" spans="1:26">
      <c r="A2923" t="str">
        <f t="shared" si="547"/>
        <v>rt10</v>
      </c>
      <c r="B2923" t="str">
        <f t="shared" si="548"/>
        <v>루틴10</v>
      </c>
      <c r="C2923">
        <v>82</v>
      </c>
      <c r="D2923">
        <v>69</v>
      </c>
      <c r="E2923">
        <f t="shared" ca="1" si="544"/>
        <v>2128</v>
      </c>
      <c r="F2923">
        <f ca="1">(60+SUMIF(OFFSET(N2923,-$C2923+1,0,$C2923),"EN",OFFSET(O2923,-$C2923+1,0,$C2923)))*SummonTypeTable!$Q$2</f>
        <v>1100</v>
      </c>
      <c r="G2923" t="str">
        <f ca="1">IF(C2923=1,60*SummonTypeTable!$Q$2-OFFSET(F2923,0,-1),
IF(F2923&lt;&gt;OFFSET(F2923,-1,0),OFFSET(F2923,-1,0)-OFFSET(F2923,0,-1),""))</f>
        <v/>
      </c>
      <c r="H2923" t="str">
        <f ca="1">IF(C2923=1,60*SummonTypeTable!$Q$2/OFFSET(F2923,0,-1),
IF(F2923&lt;&gt;OFFSET(F2923,-1,0),OFFSET(F2923,-1,0)/OFFSET(F2923,0,-1),""))</f>
        <v/>
      </c>
      <c r="I2923">
        <f ca="1">(60+SUMIF(OFFSET(N2923,-$C2923+1,0,$C2923),"EN",OFFSET(O2923,-$C2923+1,0,$C2923))+SUMIF(OFFSET(S2923,-$C2923+1,0,$C2923),"EN",OFFSET(T2923,-$C2923+1,0,$C2923)))*SummonTypeTable!$Q$2</f>
        <v>1100</v>
      </c>
      <c r="J2923" t="str">
        <f ca="1">IF(C2923=1,60*SummonTypeTable!$Q$2-OFFSET(I2923,0,-4),
IF(I2923&lt;&gt;OFFSET(I2923,-1,0),OFFSET(I2923,-1,0)-OFFSET(I2923,0,-4),""))</f>
        <v/>
      </c>
      <c r="K2923" t="str">
        <f ca="1">IF(C2923=1,60*SummonTypeTable!$Q$2/OFFSET(I2923,0,-4),
IF(I2923&lt;&gt;OFFSET(I2923,-1,0),OFFSET(I2923,-1,0)/OFFSET(I2923,0,-4),""))</f>
        <v/>
      </c>
      <c r="L2923" t="str">
        <f t="shared" ca="1" si="545"/>
        <v>cu</v>
      </c>
      <c r="M2923" t="s">
        <v>81</v>
      </c>
      <c r="N2923" t="s">
        <v>153</v>
      </c>
      <c r="O2923">
        <v>15</v>
      </c>
      <c r="P2923" t="str">
        <f t="shared" si="549"/>
        <v/>
      </c>
      <c r="Q2923" t="str">
        <f t="shared" ca="1" si="543"/>
        <v>cu</v>
      </c>
      <c r="R2923" t="s">
        <v>81</v>
      </c>
      <c r="S2923" t="s">
        <v>153</v>
      </c>
      <c r="T2923">
        <v>5</v>
      </c>
      <c r="U2923" t="str">
        <f t="shared" ca="1" si="546"/>
        <v>cu</v>
      </c>
      <c r="V2923" t="str">
        <f t="shared" si="550"/>
        <v>DI</v>
      </c>
      <c r="W2923">
        <f t="shared" si="551"/>
        <v>15</v>
      </c>
      <c r="X2923" t="str">
        <f t="shared" ca="1" si="552"/>
        <v>cu</v>
      </c>
      <c r="Y2923" t="str">
        <f t="shared" si="553"/>
        <v>DI</v>
      </c>
      <c r="Z2923">
        <f t="shared" si="554"/>
        <v>5</v>
      </c>
    </row>
    <row r="2924" spans="1:26">
      <c r="A2924" t="str">
        <f t="shared" si="547"/>
        <v>rt10</v>
      </c>
      <c r="B2924" t="str">
        <f t="shared" si="548"/>
        <v>루틴10</v>
      </c>
      <c r="C2924">
        <v>83</v>
      </c>
      <c r="D2924">
        <v>150</v>
      </c>
      <c r="E2924">
        <f t="shared" ca="1" si="544"/>
        <v>2278</v>
      </c>
      <c r="F2924">
        <f ca="1">(60+SUMIF(OFFSET(N2924,-$C2924+1,0,$C2924),"EN",OFFSET(O2924,-$C2924+1,0,$C2924)))*SummonTypeTable!$Q$2</f>
        <v>1100</v>
      </c>
      <c r="G2924" t="str">
        <f ca="1">IF(C2924=1,60*SummonTypeTable!$Q$2-OFFSET(F2924,0,-1),
IF(F2924&lt;&gt;OFFSET(F2924,-1,0),OFFSET(F2924,-1,0)-OFFSET(F2924,0,-1),""))</f>
        <v/>
      </c>
      <c r="H2924" t="str">
        <f ca="1">IF(C2924=1,60*SummonTypeTable!$Q$2/OFFSET(F2924,0,-1),
IF(F2924&lt;&gt;OFFSET(F2924,-1,0),OFFSET(F2924,-1,0)/OFFSET(F2924,0,-1),""))</f>
        <v/>
      </c>
      <c r="I2924">
        <f ca="1">(60+SUMIF(OFFSET(N2924,-$C2924+1,0,$C2924),"EN",OFFSET(O2924,-$C2924+1,0,$C2924))+SUMIF(OFFSET(S2924,-$C2924+1,0,$C2924),"EN",OFFSET(T2924,-$C2924+1,0,$C2924)))*SummonTypeTable!$Q$2</f>
        <v>1100</v>
      </c>
      <c r="J2924" t="str">
        <f ca="1">IF(C2924=1,60*SummonTypeTable!$Q$2-OFFSET(I2924,0,-4),
IF(I2924&lt;&gt;OFFSET(I2924,-1,0),OFFSET(I2924,-1,0)-OFFSET(I2924,0,-4),""))</f>
        <v/>
      </c>
      <c r="K2924" t="str">
        <f ca="1">IF(C2924=1,60*SummonTypeTable!$Q$2/OFFSET(I2924,0,-4),
IF(I2924&lt;&gt;OFFSET(I2924,-1,0),OFFSET(I2924,-1,0)/OFFSET(I2924,0,-4),""))</f>
        <v/>
      </c>
      <c r="L2924" t="str">
        <f t="shared" ca="1" si="545"/>
        <v>it</v>
      </c>
      <c r="M2924" t="s">
        <v>139</v>
      </c>
      <c r="N2924" t="s">
        <v>158</v>
      </c>
      <c r="O2924">
        <v>2</v>
      </c>
      <c r="P2924" t="str">
        <f t="shared" si="549"/>
        <v/>
      </c>
      <c r="Q2924" t="str">
        <f t="shared" ca="1" si="543"/>
        <v>cu</v>
      </c>
      <c r="R2924" t="s">
        <v>81</v>
      </c>
      <c r="S2924" t="s">
        <v>147</v>
      </c>
      <c r="T2924">
        <v>2150</v>
      </c>
      <c r="U2924" t="str">
        <f t="shared" ca="1" si="546"/>
        <v>it</v>
      </c>
      <c r="V2924" t="str">
        <f t="shared" si="550"/>
        <v>Cash_sEquipGacha</v>
      </c>
      <c r="W2924">
        <f t="shared" si="551"/>
        <v>2</v>
      </c>
      <c r="X2924" t="str">
        <f t="shared" ca="1" si="552"/>
        <v>cu</v>
      </c>
      <c r="Y2924" t="str">
        <f t="shared" si="553"/>
        <v>GO</v>
      </c>
      <c r="Z2924">
        <f t="shared" si="554"/>
        <v>2150</v>
      </c>
    </row>
    <row r="2925" spans="1:26">
      <c r="A2925" t="str">
        <f t="shared" si="547"/>
        <v>rt10</v>
      </c>
      <c r="B2925" t="str">
        <f t="shared" si="548"/>
        <v>루틴10</v>
      </c>
      <c r="C2925">
        <v>84</v>
      </c>
      <c r="D2925">
        <v>58</v>
      </c>
      <c r="E2925">
        <f t="shared" ca="1" si="544"/>
        <v>2336</v>
      </c>
      <c r="F2925">
        <f ca="1">(60+SUMIF(OFFSET(N2925,-$C2925+1,0,$C2925),"EN",OFFSET(O2925,-$C2925+1,0,$C2925)))*SummonTypeTable!$Q$2</f>
        <v>1186.6666666666665</v>
      </c>
      <c r="G2925">
        <f ca="1">IF(C2925=1,60*SummonTypeTable!$Q$2-OFFSET(F2925,0,-1),
IF(F2925&lt;&gt;OFFSET(F2925,-1,0),OFFSET(F2925,-1,0)-OFFSET(F2925,0,-1),""))</f>
        <v>-1236</v>
      </c>
      <c r="H2925">
        <f ca="1">IF(C2925=1,60*SummonTypeTable!$Q$2/OFFSET(F2925,0,-1),
IF(F2925&lt;&gt;OFFSET(F2925,-1,0),OFFSET(F2925,-1,0)/OFFSET(F2925,0,-1),""))</f>
        <v>0.4708904109589041</v>
      </c>
      <c r="I2925">
        <f ca="1">(60+SUMIF(OFFSET(N2925,-$C2925+1,0,$C2925),"EN",OFFSET(O2925,-$C2925+1,0,$C2925))+SUMIF(OFFSET(S2925,-$C2925+1,0,$C2925),"EN",OFFSET(T2925,-$C2925+1,0,$C2925)))*SummonTypeTable!$Q$2</f>
        <v>1186.6666666666665</v>
      </c>
      <c r="J2925">
        <f ca="1">IF(C2925=1,60*SummonTypeTable!$Q$2-OFFSET(I2925,0,-4),
IF(I2925&lt;&gt;OFFSET(I2925,-1,0),OFFSET(I2925,-1,0)-OFFSET(I2925,0,-4),""))</f>
        <v>-1236</v>
      </c>
      <c r="K2925">
        <f ca="1">IF(C2925=1,60*SummonTypeTable!$Q$2/OFFSET(I2925,0,-4),
IF(I2925&lt;&gt;OFFSET(I2925,-1,0),OFFSET(I2925,-1,0)/OFFSET(I2925,0,-4),""))</f>
        <v>0.4708904109589041</v>
      </c>
      <c r="L2925" t="str">
        <f t="shared" ca="1" si="545"/>
        <v>cu</v>
      </c>
      <c r="M2925" t="s">
        <v>81</v>
      </c>
      <c r="N2925" t="s">
        <v>146</v>
      </c>
      <c r="O2925">
        <v>130</v>
      </c>
      <c r="P2925" t="str">
        <f t="shared" si="549"/>
        <v>에너지너무많음</v>
      </c>
      <c r="Q2925" t="str">
        <f t="shared" ca="1" si="543"/>
        <v>cu</v>
      </c>
      <c r="R2925" t="s">
        <v>81</v>
      </c>
      <c r="S2925" t="s">
        <v>147</v>
      </c>
      <c r="T2925">
        <v>2175</v>
      </c>
      <c r="U2925" t="str">
        <f t="shared" ca="1" si="546"/>
        <v>cu</v>
      </c>
      <c r="V2925" t="str">
        <f t="shared" si="550"/>
        <v>EN</v>
      </c>
      <c r="W2925">
        <f t="shared" si="551"/>
        <v>130</v>
      </c>
      <c r="X2925" t="str">
        <f t="shared" ca="1" si="552"/>
        <v>cu</v>
      </c>
      <c r="Y2925" t="str">
        <f t="shared" si="553"/>
        <v>GO</v>
      </c>
      <c r="Z2925">
        <f t="shared" si="554"/>
        <v>2175</v>
      </c>
    </row>
    <row r="2926" spans="1:26">
      <c r="A2926" t="str">
        <f t="shared" si="547"/>
        <v>rt10</v>
      </c>
      <c r="B2926" t="str">
        <f t="shared" si="548"/>
        <v>루틴10</v>
      </c>
      <c r="C2926">
        <v>85</v>
      </c>
      <c r="D2926">
        <v>95</v>
      </c>
      <c r="E2926">
        <f t="shared" ca="1" si="544"/>
        <v>2431</v>
      </c>
      <c r="F2926">
        <f ca="1">(60+SUMIF(OFFSET(N2926,-$C2926+1,0,$C2926),"EN",OFFSET(O2926,-$C2926+1,0,$C2926)))*SummonTypeTable!$Q$2</f>
        <v>1186.6666666666665</v>
      </c>
      <c r="G2926" t="str">
        <f ca="1">IF(C2926=1,60*SummonTypeTable!$Q$2-OFFSET(F2926,0,-1),
IF(F2926&lt;&gt;OFFSET(F2926,-1,0),OFFSET(F2926,-1,0)-OFFSET(F2926,0,-1),""))</f>
        <v/>
      </c>
      <c r="H2926" t="str">
        <f ca="1">IF(C2926=1,60*SummonTypeTable!$Q$2/OFFSET(F2926,0,-1),
IF(F2926&lt;&gt;OFFSET(F2926,-1,0),OFFSET(F2926,-1,0)/OFFSET(F2926,0,-1),""))</f>
        <v/>
      </c>
      <c r="I2926">
        <f ca="1">(60+SUMIF(OFFSET(N2926,-$C2926+1,0,$C2926),"EN",OFFSET(O2926,-$C2926+1,0,$C2926))+SUMIF(OFFSET(S2926,-$C2926+1,0,$C2926),"EN",OFFSET(T2926,-$C2926+1,0,$C2926)))*SummonTypeTable!$Q$2</f>
        <v>1186.6666666666665</v>
      </c>
      <c r="J2926" t="str">
        <f ca="1">IF(C2926=1,60*SummonTypeTable!$Q$2-OFFSET(I2926,0,-4),
IF(I2926&lt;&gt;OFFSET(I2926,-1,0),OFFSET(I2926,-1,0)-OFFSET(I2926,0,-4),""))</f>
        <v/>
      </c>
      <c r="K2926" t="str">
        <f ca="1">IF(C2926=1,60*SummonTypeTable!$Q$2/OFFSET(I2926,0,-4),
IF(I2926&lt;&gt;OFFSET(I2926,-1,0),OFFSET(I2926,-1,0)/OFFSET(I2926,0,-4),""))</f>
        <v/>
      </c>
      <c r="L2926" t="str">
        <f t="shared" ca="1" si="545"/>
        <v>cu</v>
      </c>
      <c r="M2926" t="s">
        <v>81</v>
      </c>
      <c r="N2926" t="s">
        <v>147</v>
      </c>
      <c r="O2926">
        <v>4400</v>
      </c>
      <c r="P2926" t="str">
        <f t="shared" si="549"/>
        <v/>
      </c>
      <c r="Q2926" t="str">
        <f t="shared" ref="Q2926:Q3010" ca="1" si="555">IF(ISBLANK(R2926),"",
VLOOKUP(R2926,OFFSET(INDIRECT("$A:$B"),0,MATCH(R$1&amp;"_Verify",INDIRECT("$1:$1"),0)-1),2,0)
)</f>
        <v>cu</v>
      </c>
      <c r="R2926" t="s">
        <v>81</v>
      </c>
      <c r="S2926" t="s">
        <v>147</v>
      </c>
      <c r="T2926">
        <v>2200</v>
      </c>
      <c r="U2926" t="str">
        <f t="shared" ca="1" si="546"/>
        <v>cu</v>
      </c>
      <c r="V2926" t="str">
        <f t="shared" si="550"/>
        <v>GO</v>
      </c>
      <c r="W2926">
        <f t="shared" si="551"/>
        <v>4400</v>
      </c>
      <c r="X2926" t="str">
        <f t="shared" ca="1" si="552"/>
        <v>cu</v>
      </c>
      <c r="Y2926" t="str">
        <f t="shared" si="553"/>
        <v>GO</v>
      </c>
      <c r="Z2926">
        <f t="shared" si="554"/>
        <v>2200</v>
      </c>
    </row>
    <row r="2927" spans="1:26">
      <c r="A2927" t="str">
        <f t="shared" si="547"/>
        <v>rt10</v>
      </c>
      <c r="B2927" t="str">
        <f t="shared" si="548"/>
        <v>루틴10</v>
      </c>
      <c r="C2927">
        <v>86</v>
      </c>
      <c r="D2927">
        <v>105</v>
      </c>
      <c r="E2927">
        <f t="shared" ca="1" si="544"/>
        <v>2536</v>
      </c>
      <c r="F2927">
        <f ca="1">(60+SUMIF(OFFSET(N2927,-$C2927+1,0,$C2927),"EN",OFFSET(O2927,-$C2927+1,0,$C2927)))*SummonTypeTable!$Q$2</f>
        <v>1186.6666666666665</v>
      </c>
      <c r="G2927" t="str">
        <f ca="1">IF(C2927=1,60*SummonTypeTable!$Q$2-OFFSET(F2927,0,-1),
IF(F2927&lt;&gt;OFFSET(F2927,-1,0),OFFSET(F2927,-1,0)-OFFSET(F2927,0,-1),""))</f>
        <v/>
      </c>
      <c r="H2927" t="str">
        <f ca="1">IF(C2927=1,60*SummonTypeTable!$Q$2/OFFSET(F2927,0,-1),
IF(F2927&lt;&gt;OFFSET(F2927,-1,0),OFFSET(F2927,-1,0)/OFFSET(F2927,0,-1),""))</f>
        <v/>
      </c>
      <c r="I2927">
        <f ca="1">(60+SUMIF(OFFSET(N2927,-$C2927+1,0,$C2927),"EN",OFFSET(O2927,-$C2927+1,0,$C2927))+SUMIF(OFFSET(S2927,-$C2927+1,0,$C2927),"EN",OFFSET(T2927,-$C2927+1,0,$C2927)))*SummonTypeTable!$Q$2</f>
        <v>1186.6666666666665</v>
      </c>
      <c r="J2927" t="str">
        <f ca="1">IF(C2927=1,60*SummonTypeTable!$Q$2-OFFSET(I2927,0,-4),
IF(I2927&lt;&gt;OFFSET(I2927,-1,0),OFFSET(I2927,-1,0)-OFFSET(I2927,0,-4),""))</f>
        <v/>
      </c>
      <c r="K2927" t="str">
        <f ca="1">IF(C2927=1,60*SummonTypeTable!$Q$2/OFFSET(I2927,0,-4),
IF(I2927&lt;&gt;OFFSET(I2927,-1,0),OFFSET(I2927,-1,0)/OFFSET(I2927,0,-4),""))</f>
        <v/>
      </c>
      <c r="L2927" t="str">
        <f t="shared" ca="1" si="545"/>
        <v>it</v>
      </c>
      <c r="M2927" t="s">
        <v>139</v>
      </c>
      <c r="N2927" t="s">
        <v>140</v>
      </c>
      <c r="O2927">
        <v>5</v>
      </c>
      <c r="P2927" t="str">
        <f t="shared" si="549"/>
        <v/>
      </c>
      <c r="Q2927" t="str">
        <f t="shared" ca="1" si="555"/>
        <v>cu</v>
      </c>
      <c r="R2927" t="s">
        <v>81</v>
      </c>
      <c r="S2927" t="s">
        <v>147</v>
      </c>
      <c r="T2927">
        <v>2225</v>
      </c>
      <c r="U2927" t="str">
        <f t="shared" ca="1" si="546"/>
        <v>it</v>
      </c>
      <c r="V2927" t="str">
        <f t="shared" si="550"/>
        <v>Cash_sCharacterGacha</v>
      </c>
      <c r="W2927">
        <f t="shared" si="551"/>
        <v>5</v>
      </c>
      <c r="X2927" t="str">
        <f t="shared" ca="1" si="552"/>
        <v>cu</v>
      </c>
      <c r="Y2927" t="str">
        <f t="shared" si="553"/>
        <v>GO</v>
      </c>
      <c r="Z2927">
        <f t="shared" si="554"/>
        <v>2225</v>
      </c>
    </row>
    <row r="2928" spans="1:26">
      <c r="A2928" t="str">
        <f t="shared" si="547"/>
        <v>rt10</v>
      </c>
      <c r="B2928" t="str">
        <f t="shared" si="548"/>
        <v>루틴10</v>
      </c>
      <c r="C2928">
        <v>87</v>
      </c>
      <c r="D2928">
        <v>20</v>
      </c>
      <c r="E2928">
        <f t="shared" ca="1" si="544"/>
        <v>2556</v>
      </c>
      <c r="F2928">
        <f ca="1">(60+SUMIF(OFFSET(N2928,-$C2928+1,0,$C2928),"EN",OFFSET(O2928,-$C2928+1,0,$C2928)))*SummonTypeTable!$Q$2</f>
        <v>1283.3333333333333</v>
      </c>
      <c r="G2928">
        <f ca="1">IF(C2928=1,60*SummonTypeTable!$Q$2-OFFSET(F2928,0,-1),
IF(F2928&lt;&gt;OFFSET(F2928,-1,0),OFFSET(F2928,-1,0)-OFFSET(F2928,0,-1),""))</f>
        <v>-1369.3333333333335</v>
      </c>
      <c r="H2928">
        <f ca="1">IF(C2928=1,60*SummonTypeTable!$Q$2/OFFSET(F2928,0,-1),
IF(F2928&lt;&gt;OFFSET(F2928,-1,0),OFFSET(F2928,-1,0)/OFFSET(F2928,0,-1),""))</f>
        <v>0.46426708398539379</v>
      </c>
      <c r="I2928">
        <f ca="1">(60+SUMIF(OFFSET(N2928,-$C2928+1,0,$C2928),"EN",OFFSET(O2928,-$C2928+1,0,$C2928))+SUMIF(OFFSET(S2928,-$C2928+1,0,$C2928),"EN",OFFSET(T2928,-$C2928+1,0,$C2928)))*SummonTypeTable!$Q$2</f>
        <v>1283.3333333333333</v>
      </c>
      <c r="J2928">
        <f ca="1">IF(C2928=1,60*SummonTypeTable!$Q$2-OFFSET(I2928,0,-4),
IF(I2928&lt;&gt;OFFSET(I2928,-1,0),OFFSET(I2928,-1,0)-OFFSET(I2928,0,-4),""))</f>
        <v>-1369.3333333333335</v>
      </c>
      <c r="K2928">
        <f ca="1">IF(C2928=1,60*SummonTypeTable!$Q$2/OFFSET(I2928,0,-4),
IF(I2928&lt;&gt;OFFSET(I2928,-1,0),OFFSET(I2928,-1,0)/OFFSET(I2928,0,-4),""))</f>
        <v>0.46426708398539379</v>
      </c>
      <c r="L2928" t="str">
        <f t="shared" ca="1" si="545"/>
        <v>cu</v>
      </c>
      <c r="M2928" t="s">
        <v>81</v>
      </c>
      <c r="N2928" t="s">
        <v>146</v>
      </c>
      <c r="O2928">
        <v>145</v>
      </c>
      <c r="P2928" t="str">
        <f t="shared" si="549"/>
        <v>에너지너무많음</v>
      </c>
      <c r="Q2928" t="str">
        <f t="shared" ca="1" si="555"/>
        <v>cu</v>
      </c>
      <c r="R2928" t="s">
        <v>81</v>
      </c>
      <c r="S2928" t="s">
        <v>147</v>
      </c>
      <c r="T2928">
        <v>2250</v>
      </c>
      <c r="U2928" t="str">
        <f t="shared" ca="1" si="546"/>
        <v>cu</v>
      </c>
      <c r="V2928" t="str">
        <f t="shared" si="550"/>
        <v>EN</v>
      </c>
      <c r="W2928">
        <f t="shared" si="551"/>
        <v>145</v>
      </c>
      <c r="X2928" t="str">
        <f t="shared" ca="1" si="552"/>
        <v>cu</v>
      </c>
      <c r="Y2928" t="str">
        <f t="shared" si="553"/>
        <v>GO</v>
      </c>
      <c r="Z2928">
        <f t="shared" si="554"/>
        <v>2250</v>
      </c>
    </row>
    <row r="2929" spans="1:26">
      <c r="A2929" t="str">
        <f t="shared" si="547"/>
        <v>rt10</v>
      </c>
      <c r="B2929" t="str">
        <f t="shared" si="548"/>
        <v>루틴10</v>
      </c>
      <c r="C2929">
        <v>88</v>
      </c>
      <c r="D2929">
        <v>59</v>
      </c>
      <c r="E2929">
        <f t="shared" ca="1" si="544"/>
        <v>2615</v>
      </c>
      <c r="F2929">
        <f ca="1">(60+SUMIF(OFFSET(N2929,-$C2929+1,0,$C2929),"EN",OFFSET(O2929,-$C2929+1,0,$C2929)))*SummonTypeTable!$Q$2</f>
        <v>1283.3333333333333</v>
      </c>
      <c r="G2929" t="str">
        <f ca="1">IF(C2929=1,60*SummonTypeTable!$Q$2-OFFSET(F2929,0,-1),
IF(F2929&lt;&gt;OFFSET(F2929,-1,0),OFFSET(F2929,-1,0)-OFFSET(F2929,0,-1),""))</f>
        <v/>
      </c>
      <c r="H2929" t="str">
        <f ca="1">IF(C2929=1,60*SummonTypeTable!$Q$2/OFFSET(F2929,0,-1),
IF(F2929&lt;&gt;OFFSET(F2929,-1,0),OFFSET(F2929,-1,0)/OFFSET(F2929,0,-1),""))</f>
        <v/>
      </c>
      <c r="I2929">
        <f ca="1">(60+SUMIF(OFFSET(N2929,-$C2929+1,0,$C2929),"EN",OFFSET(O2929,-$C2929+1,0,$C2929))+SUMIF(OFFSET(S2929,-$C2929+1,0,$C2929),"EN",OFFSET(T2929,-$C2929+1,0,$C2929)))*SummonTypeTable!$Q$2</f>
        <v>1283.3333333333333</v>
      </c>
      <c r="J2929" t="str">
        <f ca="1">IF(C2929=1,60*SummonTypeTable!$Q$2-OFFSET(I2929,0,-4),
IF(I2929&lt;&gt;OFFSET(I2929,-1,0),OFFSET(I2929,-1,0)-OFFSET(I2929,0,-4),""))</f>
        <v/>
      </c>
      <c r="K2929" t="str">
        <f ca="1">IF(C2929=1,60*SummonTypeTable!$Q$2/OFFSET(I2929,0,-4),
IF(I2929&lt;&gt;OFFSET(I2929,-1,0),OFFSET(I2929,-1,0)/OFFSET(I2929,0,-4),""))</f>
        <v/>
      </c>
      <c r="L2929" t="str">
        <f t="shared" ca="1" si="545"/>
        <v>cu</v>
      </c>
      <c r="M2929" t="s">
        <v>81</v>
      </c>
      <c r="N2929" t="s">
        <v>147</v>
      </c>
      <c r="O2929">
        <v>4550</v>
      </c>
      <c r="P2929" t="str">
        <f t="shared" si="549"/>
        <v/>
      </c>
      <c r="Q2929" t="str">
        <f t="shared" ca="1" si="555"/>
        <v>cu</v>
      </c>
      <c r="R2929" t="s">
        <v>81</v>
      </c>
      <c r="S2929" t="s">
        <v>147</v>
      </c>
      <c r="T2929">
        <v>2275</v>
      </c>
      <c r="U2929" t="str">
        <f t="shared" ca="1" si="546"/>
        <v>cu</v>
      </c>
      <c r="V2929" t="str">
        <f t="shared" si="550"/>
        <v>GO</v>
      </c>
      <c r="W2929">
        <f t="shared" si="551"/>
        <v>4550</v>
      </c>
      <c r="X2929" t="str">
        <f t="shared" ca="1" si="552"/>
        <v>cu</v>
      </c>
      <c r="Y2929" t="str">
        <f t="shared" si="553"/>
        <v>GO</v>
      </c>
      <c r="Z2929">
        <f t="shared" si="554"/>
        <v>2275</v>
      </c>
    </row>
    <row r="2930" spans="1:26">
      <c r="A2930" t="str">
        <f t="shared" si="547"/>
        <v>rt10</v>
      </c>
      <c r="B2930" t="str">
        <f t="shared" si="548"/>
        <v>루틴10</v>
      </c>
      <c r="C2930">
        <v>89</v>
      </c>
      <c r="D2930">
        <v>75</v>
      </c>
      <c r="E2930">
        <f t="shared" ca="1" si="544"/>
        <v>2690</v>
      </c>
      <c r="F2930">
        <f ca="1">(60+SUMIF(OFFSET(N2930,-$C2930+1,0,$C2930),"EN",OFFSET(O2930,-$C2930+1,0,$C2930)))*SummonTypeTable!$Q$2</f>
        <v>1283.3333333333333</v>
      </c>
      <c r="G2930" t="str">
        <f ca="1">IF(C2930=1,60*SummonTypeTable!$Q$2-OFFSET(F2930,0,-1),
IF(F2930&lt;&gt;OFFSET(F2930,-1,0),OFFSET(F2930,-1,0)-OFFSET(F2930,0,-1),""))</f>
        <v/>
      </c>
      <c r="H2930" t="str">
        <f ca="1">IF(C2930=1,60*SummonTypeTable!$Q$2/OFFSET(F2930,0,-1),
IF(F2930&lt;&gt;OFFSET(F2930,-1,0),OFFSET(F2930,-1,0)/OFFSET(F2930,0,-1),""))</f>
        <v/>
      </c>
      <c r="I2930">
        <f ca="1">(60+SUMIF(OFFSET(N2930,-$C2930+1,0,$C2930),"EN",OFFSET(O2930,-$C2930+1,0,$C2930))+SUMIF(OFFSET(S2930,-$C2930+1,0,$C2930),"EN",OFFSET(T2930,-$C2930+1,0,$C2930)))*SummonTypeTable!$Q$2</f>
        <v>1283.3333333333333</v>
      </c>
      <c r="J2930" t="str">
        <f ca="1">IF(C2930=1,60*SummonTypeTable!$Q$2-OFFSET(I2930,0,-4),
IF(I2930&lt;&gt;OFFSET(I2930,-1,0),OFFSET(I2930,-1,0)-OFFSET(I2930,0,-4),""))</f>
        <v/>
      </c>
      <c r="K2930" t="str">
        <f ca="1">IF(C2930=1,60*SummonTypeTable!$Q$2/OFFSET(I2930,0,-4),
IF(I2930&lt;&gt;OFFSET(I2930,-1,0),OFFSET(I2930,-1,0)/OFFSET(I2930,0,-4),""))</f>
        <v/>
      </c>
      <c r="L2930" t="str">
        <f t="shared" ca="1" si="545"/>
        <v>it</v>
      </c>
      <c r="M2930" t="s">
        <v>139</v>
      </c>
      <c r="N2930" t="s">
        <v>138</v>
      </c>
      <c r="O2930">
        <v>2</v>
      </c>
      <c r="P2930" t="str">
        <f t="shared" si="549"/>
        <v/>
      </c>
      <c r="Q2930" t="str">
        <f t="shared" ca="1" si="555"/>
        <v>cu</v>
      </c>
      <c r="R2930" t="s">
        <v>81</v>
      </c>
      <c r="S2930" t="s">
        <v>147</v>
      </c>
      <c r="T2930">
        <v>2300</v>
      </c>
      <c r="U2930" t="str">
        <f t="shared" ca="1" si="546"/>
        <v>it</v>
      </c>
      <c r="V2930" t="str">
        <f t="shared" si="550"/>
        <v>Cash_sSpellGacha</v>
      </c>
      <c r="W2930">
        <f t="shared" si="551"/>
        <v>2</v>
      </c>
      <c r="X2930" t="str">
        <f t="shared" ca="1" si="552"/>
        <v>cu</v>
      </c>
      <c r="Y2930" t="str">
        <f t="shared" si="553"/>
        <v>GO</v>
      </c>
      <c r="Z2930">
        <f t="shared" si="554"/>
        <v>2300</v>
      </c>
    </row>
    <row r="2931" spans="1:26">
      <c r="A2931" t="str">
        <f t="shared" si="547"/>
        <v>rt10</v>
      </c>
      <c r="B2931" t="str">
        <f t="shared" si="548"/>
        <v>루틴10</v>
      </c>
      <c r="C2931">
        <v>90</v>
      </c>
      <c r="D2931">
        <v>94</v>
      </c>
      <c r="E2931">
        <f t="shared" ca="1" si="544"/>
        <v>2784</v>
      </c>
      <c r="F2931">
        <f ca="1">(60+SUMIF(OFFSET(N2931,-$C2931+1,0,$C2931),"EN",OFFSET(O2931,-$C2931+1,0,$C2931)))*SummonTypeTable!$Q$2</f>
        <v>1283.3333333333333</v>
      </c>
      <c r="G2931" t="str">
        <f ca="1">IF(C2931=1,60*SummonTypeTable!$Q$2-OFFSET(F2931,0,-1),
IF(F2931&lt;&gt;OFFSET(F2931,-1,0),OFFSET(F2931,-1,0)-OFFSET(F2931,0,-1),""))</f>
        <v/>
      </c>
      <c r="H2931" t="str">
        <f ca="1">IF(C2931=1,60*SummonTypeTable!$Q$2/OFFSET(F2931,0,-1),
IF(F2931&lt;&gt;OFFSET(F2931,-1,0),OFFSET(F2931,-1,0)/OFFSET(F2931,0,-1),""))</f>
        <v/>
      </c>
      <c r="I2931">
        <f ca="1">(60+SUMIF(OFFSET(N2931,-$C2931+1,0,$C2931),"EN",OFFSET(O2931,-$C2931+1,0,$C2931))+SUMIF(OFFSET(S2931,-$C2931+1,0,$C2931),"EN",OFFSET(T2931,-$C2931+1,0,$C2931)))*SummonTypeTable!$Q$2</f>
        <v>1283.3333333333333</v>
      </c>
      <c r="J2931" t="str">
        <f ca="1">IF(C2931=1,60*SummonTypeTable!$Q$2-OFFSET(I2931,0,-4),
IF(I2931&lt;&gt;OFFSET(I2931,-1,0),OFFSET(I2931,-1,0)-OFFSET(I2931,0,-4),""))</f>
        <v/>
      </c>
      <c r="K2931" t="str">
        <f ca="1">IF(C2931=1,60*SummonTypeTable!$Q$2/OFFSET(I2931,0,-4),
IF(I2931&lt;&gt;OFFSET(I2931,-1,0),OFFSET(I2931,-1,0)/OFFSET(I2931,0,-4),""))</f>
        <v/>
      </c>
      <c r="L2931" t="str">
        <f t="shared" ca="1" si="545"/>
        <v>cu</v>
      </c>
      <c r="M2931" t="s">
        <v>81</v>
      </c>
      <c r="N2931" t="s">
        <v>147</v>
      </c>
      <c r="O2931">
        <v>4650</v>
      </c>
      <c r="P2931" t="str">
        <f t="shared" si="549"/>
        <v/>
      </c>
      <c r="Q2931" t="str">
        <f t="shared" ca="1" si="555"/>
        <v>cu</v>
      </c>
      <c r="R2931" t="s">
        <v>81</v>
      </c>
      <c r="S2931" t="s">
        <v>147</v>
      </c>
      <c r="T2931">
        <v>2325</v>
      </c>
      <c r="U2931" t="str">
        <f t="shared" ca="1" si="546"/>
        <v>cu</v>
      </c>
      <c r="V2931" t="str">
        <f t="shared" si="550"/>
        <v>GO</v>
      </c>
      <c r="W2931">
        <f t="shared" si="551"/>
        <v>4650</v>
      </c>
      <c r="X2931" t="str">
        <f t="shared" ca="1" si="552"/>
        <v>cu</v>
      </c>
      <c r="Y2931" t="str">
        <f t="shared" si="553"/>
        <v>GO</v>
      </c>
      <c r="Z2931">
        <f t="shared" si="554"/>
        <v>2325</v>
      </c>
    </row>
    <row r="2932" spans="1:26">
      <c r="A2932" t="str">
        <f t="shared" si="547"/>
        <v>rt10</v>
      </c>
      <c r="B2932" t="str">
        <f t="shared" si="548"/>
        <v>루틴10</v>
      </c>
      <c r="C2932">
        <v>91</v>
      </c>
      <c r="D2932">
        <v>4</v>
      </c>
      <c r="E2932">
        <f t="shared" ca="1" si="544"/>
        <v>2788</v>
      </c>
      <c r="F2932">
        <f ca="1">(60+SUMIF(OFFSET(N2932,-$C2932+1,0,$C2932),"EN",OFFSET(O2932,-$C2932+1,0,$C2932)))*SummonTypeTable!$Q$2</f>
        <v>1390</v>
      </c>
      <c r="G2932">
        <f ca="1">IF(C2932=1,60*SummonTypeTable!$Q$2-OFFSET(F2932,0,-1),
IF(F2932&lt;&gt;OFFSET(F2932,-1,0),OFFSET(F2932,-1,0)-OFFSET(F2932,0,-1),""))</f>
        <v>-1504.6666666666667</v>
      </c>
      <c r="H2932">
        <f ca="1">IF(C2932=1,60*SummonTypeTable!$Q$2/OFFSET(F2932,0,-1),
IF(F2932&lt;&gt;OFFSET(F2932,-1,0),OFFSET(F2932,-1,0)/OFFSET(F2932,0,-1),""))</f>
        <v>0.46030607364897175</v>
      </c>
      <c r="I2932">
        <f ca="1">(60+SUMIF(OFFSET(N2932,-$C2932+1,0,$C2932),"EN",OFFSET(O2932,-$C2932+1,0,$C2932))+SUMIF(OFFSET(S2932,-$C2932+1,0,$C2932),"EN",OFFSET(T2932,-$C2932+1,0,$C2932)))*SummonTypeTable!$Q$2</f>
        <v>1390</v>
      </c>
      <c r="J2932">
        <f ca="1">IF(C2932=1,60*SummonTypeTable!$Q$2-OFFSET(I2932,0,-4),
IF(I2932&lt;&gt;OFFSET(I2932,-1,0),OFFSET(I2932,-1,0)-OFFSET(I2932,0,-4),""))</f>
        <v>-1504.6666666666667</v>
      </c>
      <c r="K2932">
        <f ca="1">IF(C2932=1,60*SummonTypeTable!$Q$2/OFFSET(I2932,0,-4),
IF(I2932&lt;&gt;OFFSET(I2932,-1,0),OFFSET(I2932,-1,0)/OFFSET(I2932,0,-4),""))</f>
        <v>0.46030607364897175</v>
      </c>
      <c r="L2932" t="str">
        <f t="shared" ca="1" si="545"/>
        <v>cu</v>
      </c>
      <c r="M2932" t="s">
        <v>81</v>
      </c>
      <c r="N2932" t="s">
        <v>146</v>
      </c>
      <c r="O2932">
        <v>160</v>
      </c>
      <c r="P2932" t="str">
        <f t="shared" si="549"/>
        <v>에너지너무많음</v>
      </c>
      <c r="Q2932" t="str">
        <f t="shared" ca="1" si="555"/>
        <v>cu</v>
      </c>
      <c r="R2932" t="s">
        <v>81</v>
      </c>
      <c r="S2932" t="s">
        <v>147</v>
      </c>
      <c r="T2932">
        <v>2350</v>
      </c>
      <c r="U2932" t="str">
        <f t="shared" ca="1" si="546"/>
        <v>cu</v>
      </c>
      <c r="V2932" t="str">
        <f t="shared" si="550"/>
        <v>EN</v>
      </c>
      <c r="W2932">
        <f t="shared" si="551"/>
        <v>160</v>
      </c>
      <c r="X2932" t="str">
        <f t="shared" ca="1" si="552"/>
        <v>cu</v>
      </c>
      <c r="Y2932" t="str">
        <f t="shared" si="553"/>
        <v>GO</v>
      </c>
      <c r="Z2932">
        <f t="shared" si="554"/>
        <v>2350</v>
      </c>
    </row>
    <row r="2933" spans="1:26">
      <c r="A2933" t="str">
        <f t="shared" si="547"/>
        <v>rt10</v>
      </c>
      <c r="B2933" t="str">
        <f t="shared" si="548"/>
        <v>루틴10</v>
      </c>
      <c r="C2933">
        <v>92</v>
      </c>
      <c r="D2933">
        <v>35</v>
      </c>
      <c r="E2933">
        <f t="shared" ref="E2933:E2996" ca="1" si="556">IF(A2933&lt;&gt;OFFSET(A2933,-1,0),D2933,OFFSET(E2933,-1,0)+D2933)</f>
        <v>2823</v>
      </c>
      <c r="F2933">
        <f ca="1">(60+SUMIF(OFFSET(N2933,-$C2933+1,0,$C2933),"EN",OFFSET(O2933,-$C2933+1,0,$C2933)))*SummonTypeTable!$Q$2</f>
        <v>1390</v>
      </c>
      <c r="G2933" t="str">
        <f ca="1">IF(C2933=1,60*SummonTypeTable!$Q$2-OFFSET(F2933,0,-1),
IF(F2933&lt;&gt;OFFSET(F2933,-1,0),OFFSET(F2933,-1,0)-OFFSET(F2933,0,-1),""))</f>
        <v/>
      </c>
      <c r="H2933" t="str">
        <f ca="1">IF(C2933=1,60*SummonTypeTable!$Q$2/OFFSET(F2933,0,-1),
IF(F2933&lt;&gt;OFFSET(F2933,-1,0),OFFSET(F2933,-1,0)/OFFSET(F2933,0,-1),""))</f>
        <v/>
      </c>
      <c r="I2933">
        <f ca="1">(60+SUMIF(OFFSET(N2933,-$C2933+1,0,$C2933),"EN",OFFSET(O2933,-$C2933+1,0,$C2933))+SUMIF(OFFSET(S2933,-$C2933+1,0,$C2933),"EN",OFFSET(T2933,-$C2933+1,0,$C2933)))*SummonTypeTable!$Q$2</f>
        <v>1390</v>
      </c>
      <c r="J2933" t="str">
        <f ca="1">IF(C2933=1,60*SummonTypeTable!$Q$2-OFFSET(I2933,0,-4),
IF(I2933&lt;&gt;OFFSET(I2933,-1,0),OFFSET(I2933,-1,0)-OFFSET(I2933,0,-4),""))</f>
        <v/>
      </c>
      <c r="K2933" t="str">
        <f ca="1">IF(C2933=1,60*SummonTypeTable!$Q$2/OFFSET(I2933,0,-4),
IF(I2933&lt;&gt;OFFSET(I2933,-1,0),OFFSET(I2933,-1,0)/OFFSET(I2933,0,-4),""))</f>
        <v/>
      </c>
      <c r="L2933" t="str">
        <f t="shared" ca="1" si="545"/>
        <v>cu</v>
      </c>
      <c r="M2933" t="s">
        <v>81</v>
      </c>
      <c r="N2933" t="s">
        <v>147</v>
      </c>
      <c r="O2933">
        <v>4750</v>
      </c>
      <c r="P2933" t="str">
        <f t="shared" si="549"/>
        <v/>
      </c>
      <c r="Q2933" t="str">
        <f t="shared" ca="1" si="555"/>
        <v>cu</v>
      </c>
      <c r="R2933" t="s">
        <v>81</v>
      </c>
      <c r="S2933" t="s">
        <v>147</v>
      </c>
      <c r="T2933">
        <v>2375</v>
      </c>
      <c r="U2933" t="str">
        <f t="shared" ca="1" si="546"/>
        <v>cu</v>
      </c>
      <c r="V2933" t="str">
        <f t="shared" si="550"/>
        <v>GO</v>
      </c>
      <c r="W2933">
        <f t="shared" si="551"/>
        <v>4750</v>
      </c>
      <c r="X2933" t="str">
        <f t="shared" ca="1" si="552"/>
        <v>cu</v>
      </c>
      <c r="Y2933" t="str">
        <f t="shared" si="553"/>
        <v>GO</v>
      </c>
      <c r="Z2933">
        <f t="shared" si="554"/>
        <v>2375</v>
      </c>
    </row>
    <row r="2934" spans="1:26">
      <c r="A2934" t="str">
        <f t="shared" si="547"/>
        <v>rt10</v>
      </c>
      <c r="B2934" t="str">
        <f t="shared" si="548"/>
        <v>루틴10</v>
      </c>
      <c r="C2934">
        <v>93</v>
      </c>
      <c r="D2934">
        <v>41</v>
      </c>
      <c r="E2934">
        <f t="shared" ca="1" si="556"/>
        <v>2864</v>
      </c>
      <c r="F2934">
        <f ca="1">(60+SUMIF(OFFSET(N2934,-$C2934+1,0,$C2934),"EN",OFFSET(O2934,-$C2934+1,0,$C2934)))*SummonTypeTable!$Q$2</f>
        <v>1390</v>
      </c>
      <c r="G2934" t="str">
        <f ca="1">IF(C2934=1,60*SummonTypeTable!$Q$2-OFFSET(F2934,0,-1),
IF(F2934&lt;&gt;OFFSET(F2934,-1,0),OFFSET(F2934,-1,0)-OFFSET(F2934,0,-1),""))</f>
        <v/>
      </c>
      <c r="H2934" t="str">
        <f ca="1">IF(C2934=1,60*SummonTypeTable!$Q$2/OFFSET(F2934,0,-1),
IF(F2934&lt;&gt;OFFSET(F2934,-1,0),OFFSET(F2934,-1,0)/OFFSET(F2934,0,-1),""))</f>
        <v/>
      </c>
      <c r="I2934">
        <f ca="1">(60+SUMIF(OFFSET(N2934,-$C2934+1,0,$C2934),"EN",OFFSET(O2934,-$C2934+1,0,$C2934))+SUMIF(OFFSET(S2934,-$C2934+1,0,$C2934),"EN",OFFSET(T2934,-$C2934+1,0,$C2934)))*SummonTypeTable!$Q$2</f>
        <v>1390</v>
      </c>
      <c r="J2934" t="str">
        <f ca="1">IF(C2934=1,60*SummonTypeTable!$Q$2-OFFSET(I2934,0,-4),
IF(I2934&lt;&gt;OFFSET(I2934,-1,0),OFFSET(I2934,-1,0)-OFFSET(I2934,0,-4),""))</f>
        <v/>
      </c>
      <c r="K2934" t="str">
        <f ca="1">IF(C2934=1,60*SummonTypeTable!$Q$2/OFFSET(I2934,0,-4),
IF(I2934&lt;&gt;OFFSET(I2934,-1,0),OFFSET(I2934,-1,0)/OFFSET(I2934,0,-4),""))</f>
        <v/>
      </c>
      <c r="L2934" t="str">
        <f t="shared" ca="1" si="545"/>
        <v>it</v>
      </c>
      <c r="M2934" t="s">
        <v>139</v>
      </c>
      <c r="N2934" t="s">
        <v>158</v>
      </c>
      <c r="O2934">
        <v>1</v>
      </c>
      <c r="P2934" t="str">
        <f t="shared" si="549"/>
        <v/>
      </c>
      <c r="Q2934" t="str">
        <f t="shared" ca="1" si="555"/>
        <v>cu</v>
      </c>
      <c r="R2934" t="s">
        <v>81</v>
      </c>
      <c r="S2934" t="s">
        <v>147</v>
      </c>
      <c r="T2934">
        <v>2400</v>
      </c>
      <c r="U2934" t="str">
        <f t="shared" ca="1" si="546"/>
        <v>it</v>
      </c>
      <c r="V2934" t="str">
        <f t="shared" si="550"/>
        <v>Cash_sEquipGacha</v>
      </c>
      <c r="W2934">
        <f t="shared" si="551"/>
        <v>1</v>
      </c>
      <c r="X2934" t="str">
        <f t="shared" ca="1" si="552"/>
        <v>cu</v>
      </c>
      <c r="Y2934" t="str">
        <f t="shared" si="553"/>
        <v>GO</v>
      </c>
      <c r="Z2934">
        <f t="shared" si="554"/>
        <v>2400</v>
      </c>
    </row>
    <row r="2935" spans="1:26">
      <c r="A2935" t="str">
        <f t="shared" si="547"/>
        <v>rt10</v>
      </c>
      <c r="B2935" t="str">
        <f t="shared" si="548"/>
        <v>루틴10</v>
      </c>
      <c r="C2935">
        <v>94</v>
      </c>
      <c r="D2935">
        <v>53</v>
      </c>
      <c r="E2935">
        <f t="shared" ca="1" si="556"/>
        <v>2917</v>
      </c>
      <c r="F2935">
        <f ca="1">(60+SUMIF(OFFSET(N2935,-$C2935+1,0,$C2935),"EN",OFFSET(O2935,-$C2935+1,0,$C2935)))*SummonTypeTable!$Q$2</f>
        <v>1390</v>
      </c>
      <c r="G2935" t="str">
        <f ca="1">IF(C2935=1,60*SummonTypeTable!$Q$2-OFFSET(F2935,0,-1),
IF(F2935&lt;&gt;OFFSET(F2935,-1,0),OFFSET(F2935,-1,0)-OFFSET(F2935,0,-1),""))</f>
        <v/>
      </c>
      <c r="H2935" t="str">
        <f ca="1">IF(C2935=1,60*SummonTypeTable!$Q$2/OFFSET(F2935,0,-1),
IF(F2935&lt;&gt;OFFSET(F2935,-1,0),OFFSET(F2935,-1,0)/OFFSET(F2935,0,-1),""))</f>
        <v/>
      </c>
      <c r="I2935">
        <f ca="1">(60+SUMIF(OFFSET(N2935,-$C2935+1,0,$C2935),"EN",OFFSET(O2935,-$C2935+1,0,$C2935))+SUMIF(OFFSET(S2935,-$C2935+1,0,$C2935),"EN",OFFSET(T2935,-$C2935+1,0,$C2935)))*SummonTypeTable!$Q$2</f>
        <v>1390</v>
      </c>
      <c r="J2935" t="str">
        <f ca="1">IF(C2935=1,60*SummonTypeTable!$Q$2-OFFSET(I2935,0,-4),
IF(I2935&lt;&gt;OFFSET(I2935,-1,0),OFFSET(I2935,-1,0)-OFFSET(I2935,0,-4),""))</f>
        <v/>
      </c>
      <c r="K2935" t="str">
        <f ca="1">IF(C2935=1,60*SummonTypeTable!$Q$2/OFFSET(I2935,0,-4),
IF(I2935&lt;&gt;OFFSET(I2935,-1,0),OFFSET(I2935,-1,0)/OFFSET(I2935,0,-4),""))</f>
        <v/>
      </c>
      <c r="L2935" t="str">
        <f t="shared" ca="1" si="545"/>
        <v>cu</v>
      </c>
      <c r="M2935" t="s">
        <v>81</v>
      </c>
      <c r="N2935" t="s">
        <v>147</v>
      </c>
      <c r="O2935">
        <v>4850</v>
      </c>
      <c r="P2935" t="str">
        <f t="shared" si="549"/>
        <v/>
      </c>
      <c r="Q2935" t="str">
        <f t="shared" ca="1" si="555"/>
        <v>cu</v>
      </c>
      <c r="R2935" t="s">
        <v>81</v>
      </c>
      <c r="S2935" t="s">
        <v>147</v>
      </c>
      <c r="T2935">
        <v>2425</v>
      </c>
      <c r="U2935" t="str">
        <f t="shared" ca="1" si="546"/>
        <v>cu</v>
      </c>
      <c r="V2935" t="str">
        <f t="shared" si="550"/>
        <v>GO</v>
      </c>
      <c r="W2935">
        <f t="shared" si="551"/>
        <v>4850</v>
      </c>
      <c r="X2935" t="str">
        <f t="shared" ca="1" si="552"/>
        <v>cu</v>
      </c>
      <c r="Y2935" t="str">
        <f t="shared" si="553"/>
        <v>GO</v>
      </c>
      <c r="Z2935">
        <f t="shared" si="554"/>
        <v>2425</v>
      </c>
    </row>
    <row r="2936" spans="1:26">
      <c r="A2936" t="str">
        <f t="shared" si="547"/>
        <v>rt10</v>
      </c>
      <c r="B2936" t="str">
        <f t="shared" si="548"/>
        <v>루틴10</v>
      </c>
      <c r="C2936">
        <v>95</v>
      </c>
      <c r="D2936">
        <v>12</v>
      </c>
      <c r="E2936">
        <f t="shared" ca="1" si="556"/>
        <v>2929</v>
      </c>
      <c r="F2936">
        <f ca="1">(60+SUMIF(OFFSET(N2936,-$C2936+1,0,$C2936),"EN",OFFSET(O2936,-$C2936+1,0,$C2936)))*SummonTypeTable!$Q$2</f>
        <v>1390</v>
      </c>
      <c r="G2936" t="str">
        <f ca="1">IF(C2936=1,60*SummonTypeTable!$Q$2-OFFSET(F2936,0,-1),
IF(F2936&lt;&gt;OFFSET(F2936,-1,0),OFFSET(F2936,-1,0)-OFFSET(F2936,0,-1),""))</f>
        <v/>
      </c>
      <c r="H2936" t="str">
        <f ca="1">IF(C2936=1,60*SummonTypeTable!$Q$2/OFFSET(F2936,0,-1),
IF(F2936&lt;&gt;OFFSET(F2936,-1,0),OFFSET(F2936,-1,0)/OFFSET(F2936,0,-1),""))</f>
        <v/>
      </c>
      <c r="I2936">
        <f ca="1">(60+SUMIF(OFFSET(N2936,-$C2936+1,0,$C2936),"EN",OFFSET(O2936,-$C2936+1,0,$C2936))+SUMIF(OFFSET(S2936,-$C2936+1,0,$C2936),"EN",OFFSET(T2936,-$C2936+1,0,$C2936)))*SummonTypeTable!$Q$2</f>
        <v>1390</v>
      </c>
      <c r="J2936" t="str">
        <f ca="1">IF(C2936=1,60*SummonTypeTable!$Q$2-OFFSET(I2936,0,-4),
IF(I2936&lt;&gt;OFFSET(I2936,-1,0),OFFSET(I2936,-1,0)-OFFSET(I2936,0,-4),""))</f>
        <v/>
      </c>
      <c r="K2936" t="str">
        <f ca="1">IF(C2936=1,60*SummonTypeTable!$Q$2/OFFSET(I2936,0,-4),
IF(I2936&lt;&gt;OFFSET(I2936,-1,0),OFFSET(I2936,-1,0)/OFFSET(I2936,0,-4),""))</f>
        <v/>
      </c>
      <c r="L2936" t="str">
        <f t="shared" ca="1" si="545"/>
        <v>it</v>
      </c>
      <c r="M2936" t="s">
        <v>139</v>
      </c>
      <c r="N2936" t="s">
        <v>140</v>
      </c>
      <c r="O2936">
        <v>1</v>
      </c>
      <c r="P2936" t="str">
        <f t="shared" si="549"/>
        <v/>
      </c>
      <c r="Q2936" t="str">
        <f t="shared" ca="1" si="555"/>
        <v>cu</v>
      </c>
      <c r="R2936" t="s">
        <v>81</v>
      </c>
      <c r="S2936" t="s">
        <v>147</v>
      </c>
      <c r="T2936">
        <v>2450</v>
      </c>
      <c r="U2936" t="str">
        <f t="shared" ca="1" si="546"/>
        <v>it</v>
      </c>
      <c r="V2936" t="str">
        <f t="shared" si="550"/>
        <v>Cash_sCharacterGacha</v>
      </c>
      <c r="W2936">
        <f t="shared" si="551"/>
        <v>1</v>
      </c>
      <c r="X2936" t="str">
        <f t="shared" ca="1" si="552"/>
        <v>cu</v>
      </c>
      <c r="Y2936" t="str">
        <f t="shared" si="553"/>
        <v>GO</v>
      </c>
      <c r="Z2936">
        <f t="shared" si="554"/>
        <v>2450</v>
      </c>
    </row>
    <row r="2937" spans="1:26">
      <c r="A2937" t="str">
        <f t="shared" si="547"/>
        <v>rt10</v>
      </c>
      <c r="B2937" t="str">
        <f t="shared" si="548"/>
        <v>루틴10</v>
      </c>
      <c r="C2937">
        <v>96</v>
      </c>
      <c r="D2937">
        <v>24</v>
      </c>
      <c r="E2937">
        <f t="shared" ca="1" si="556"/>
        <v>2953</v>
      </c>
      <c r="F2937">
        <f ca="1">(60+SUMIF(OFFSET(N2937,-$C2937+1,0,$C2937),"EN",OFFSET(O2937,-$C2937+1,0,$C2937)))*SummonTypeTable!$Q$2</f>
        <v>1390</v>
      </c>
      <c r="G2937" t="str">
        <f ca="1">IF(C2937=1,60*SummonTypeTable!$Q$2-OFFSET(F2937,0,-1),
IF(F2937&lt;&gt;OFFSET(F2937,-1,0),OFFSET(F2937,-1,0)-OFFSET(F2937,0,-1),""))</f>
        <v/>
      </c>
      <c r="H2937" t="str">
        <f ca="1">IF(C2937=1,60*SummonTypeTable!$Q$2/OFFSET(F2937,0,-1),
IF(F2937&lt;&gt;OFFSET(F2937,-1,0),OFFSET(F2937,-1,0)/OFFSET(F2937,0,-1),""))</f>
        <v/>
      </c>
      <c r="I2937">
        <f ca="1">(60+SUMIF(OFFSET(N2937,-$C2937+1,0,$C2937),"EN",OFFSET(O2937,-$C2937+1,0,$C2937))+SUMIF(OFFSET(S2937,-$C2937+1,0,$C2937),"EN",OFFSET(T2937,-$C2937+1,0,$C2937)))*SummonTypeTable!$Q$2</f>
        <v>1390</v>
      </c>
      <c r="J2937" t="str">
        <f ca="1">IF(C2937=1,60*SummonTypeTable!$Q$2-OFFSET(I2937,0,-4),
IF(I2937&lt;&gt;OFFSET(I2937,-1,0),OFFSET(I2937,-1,0)-OFFSET(I2937,0,-4),""))</f>
        <v/>
      </c>
      <c r="K2937" t="str">
        <f ca="1">IF(C2937=1,60*SummonTypeTable!$Q$2/OFFSET(I2937,0,-4),
IF(I2937&lt;&gt;OFFSET(I2937,-1,0),OFFSET(I2937,-1,0)/OFFSET(I2937,0,-4),""))</f>
        <v/>
      </c>
      <c r="L2937" t="str">
        <f t="shared" ca="1" si="545"/>
        <v>cu</v>
      </c>
      <c r="M2937" t="s">
        <v>81</v>
      </c>
      <c r="N2937" t="s">
        <v>147</v>
      </c>
      <c r="O2937">
        <v>4950</v>
      </c>
      <c r="P2937" t="str">
        <f t="shared" si="549"/>
        <v/>
      </c>
      <c r="Q2937" t="str">
        <f t="shared" ca="1" si="555"/>
        <v>cu</v>
      </c>
      <c r="R2937" t="s">
        <v>81</v>
      </c>
      <c r="S2937" t="s">
        <v>147</v>
      </c>
      <c r="T2937">
        <v>2475</v>
      </c>
      <c r="U2937" t="str">
        <f t="shared" ca="1" si="546"/>
        <v>cu</v>
      </c>
      <c r="V2937" t="str">
        <f t="shared" si="550"/>
        <v>GO</v>
      </c>
      <c r="W2937">
        <f t="shared" si="551"/>
        <v>4950</v>
      </c>
      <c r="X2937" t="str">
        <f t="shared" ca="1" si="552"/>
        <v>cu</v>
      </c>
      <c r="Y2937" t="str">
        <f t="shared" si="553"/>
        <v>GO</v>
      </c>
      <c r="Z2937">
        <f t="shared" si="554"/>
        <v>2475</v>
      </c>
    </row>
    <row r="2938" spans="1:26">
      <c r="A2938" t="str">
        <f t="shared" si="547"/>
        <v>rt10</v>
      </c>
      <c r="B2938" t="str">
        <f t="shared" si="548"/>
        <v>루틴10</v>
      </c>
      <c r="C2938">
        <v>97</v>
      </c>
      <c r="D2938">
        <v>79</v>
      </c>
      <c r="E2938">
        <f t="shared" ca="1" si="556"/>
        <v>3032</v>
      </c>
      <c r="F2938">
        <f ca="1">(60+SUMIF(OFFSET(N2938,-$C2938+1,0,$C2938),"EN",OFFSET(O2938,-$C2938+1,0,$C2938)))*SummonTypeTable!$Q$2</f>
        <v>1506.6666666666665</v>
      </c>
      <c r="G2938">
        <f ca="1">IF(C2938=1,60*SummonTypeTable!$Q$2-OFFSET(F2938,0,-1),
IF(F2938&lt;&gt;OFFSET(F2938,-1,0),OFFSET(F2938,-1,0)-OFFSET(F2938,0,-1),""))</f>
        <v>-1642</v>
      </c>
      <c r="H2938">
        <f ca="1">IF(C2938=1,60*SummonTypeTable!$Q$2/OFFSET(F2938,0,-1),
IF(F2938&lt;&gt;OFFSET(F2938,-1,0),OFFSET(F2938,-1,0)/OFFSET(F2938,0,-1),""))</f>
        <v>0.45844327176781002</v>
      </c>
      <c r="I2938">
        <f ca="1">(60+SUMIF(OFFSET(N2938,-$C2938+1,0,$C2938),"EN",OFFSET(O2938,-$C2938+1,0,$C2938))+SUMIF(OFFSET(S2938,-$C2938+1,0,$C2938),"EN",OFFSET(T2938,-$C2938+1,0,$C2938)))*SummonTypeTable!$Q$2</f>
        <v>1506.6666666666665</v>
      </c>
      <c r="J2938">
        <f ca="1">IF(C2938=1,60*SummonTypeTable!$Q$2-OFFSET(I2938,0,-4),
IF(I2938&lt;&gt;OFFSET(I2938,-1,0),OFFSET(I2938,-1,0)-OFFSET(I2938,0,-4),""))</f>
        <v>-1642</v>
      </c>
      <c r="K2938">
        <f ca="1">IF(C2938=1,60*SummonTypeTable!$Q$2/OFFSET(I2938,0,-4),
IF(I2938&lt;&gt;OFFSET(I2938,-1,0),OFFSET(I2938,-1,0)/OFFSET(I2938,0,-4),""))</f>
        <v>0.45844327176781002</v>
      </c>
      <c r="L2938" t="str">
        <f t="shared" ca="1" si="545"/>
        <v>cu</v>
      </c>
      <c r="M2938" t="s">
        <v>81</v>
      </c>
      <c r="N2938" t="s">
        <v>146</v>
      </c>
      <c r="O2938">
        <v>175</v>
      </c>
      <c r="P2938" t="str">
        <f t="shared" si="549"/>
        <v>에너지너무많음</v>
      </c>
      <c r="Q2938" t="str">
        <f t="shared" ca="1" si="555"/>
        <v>cu</v>
      </c>
      <c r="R2938" t="s">
        <v>81</v>
      </c>
      <c r="S2938" t="s">
        <v>147</v>
      </c>
      <c r="T2938">
        <v>2500</v>
      </c>
      <c r="U2938" t="str">
        <f t="shared" ca="1" si="546"/>
        <v>cu</v>
      </c>
      <c r="V2938" t="str">
        <f t="shared" si="550"/>
        <v>EN</v>
      </c>
      <c r="W2938">
        <f t="shared" si="551"/>
        <v>175</v>
      </c>
      <c r="X2938" t="str">
        <f t="shared" ca="1" si="552"/>
        <v>cu</v>
      </c>
      <c r="Y2938" t="str">
        <f t="shared" si="553"/>
        <v>GO</v>
      </c>
      <c r="Z2938">
        <f t="shared" si="554"/>
        <v>2500</v>
      </c>
    </row>
    <row r="2939" spans="1:26">
      <c r="A2939" t="str">
        <f t="shared" si="547"/>
        <v>rt10</v>
      </c>
      <c r="B2939" t="str">
        <f t="shared" si="548"/>
        <v>루틴10</v>
      </c>
      <c r="C2939">
        <v>98</v>
      </c>
      <c r="D2939">
        <v>40</v>
      </c>
      <c r="E2939">
        <f t="shared" ca="1" si="556"/>
        <v>3072</v>
      </c>
      <c r="F2939">
        <f ca="1">(60+SUMIF(OFFSET(N2939,-$C2939+1,0,$C2939),"EN",OFFSET(O2939,-$C2939+1,0,$C2939)))*SummonTypeTable!$Q$2</f>
        <v>1506.6666666666665</v>
      </c>
      <c r="G2939" t="str">
        <f ca="1">IF(C2939=1,60*SummonTypeTable!$Q$2-OFFSET(F2939,0,-1),
IF(F2939&lt;&gt;OFFSET(F2939,-1,0),OFFSET(F2939,-1,0)-OFFSET(F2939,0,-1),""))</f>
        <v/>
      </c>
      <c r="H2939" t="str">
        <f ca="1">IF(C2939=1,60*SummonTypeTable!$Q$2/OFFSET(F2939,0,-1),
IF(F2939&lt;&gt;OFFSET(F2939,-1,0),OFFSET(F2939,-1,0)/OFFSET(F2939,0,-1),""))</f>
        <v/>
      </c>
      <c r="I2939">
        <f ca="1">(60+SUMIF(OFFSET(N2939,-$C2939+1,0,$C2939),"EN",OFFSET(O2939,-$C2939+1,0,$C2939))+SUMIF(OFFSET(S2939,-$C2939+1,0,$C2939),"EN",OFFSET(T2939,-$C2939+1,0,$C2939)))*SummonTypeTable!$Q$2</f>
        <v>1506.6666666666665</v>
      </c>
      <c r="J2939" t="str">
        <f ca="1">IF(C2939=1,60*SummonTypeTable!$Q$2-OFFSET(I2939,0,-4),
IF(I2939&lt;&gt;OFFSET(I2939,-1,0),OFFSET(I2939,-1,0)-OFFSET(I2939,0,-4),""))</f>
        <v/>
      </c>
      <c r="K2939" t="str">
        <f ca="1">IF(C2939=1,60*SummonTypeTable!$Q$2/OFFSET(I2939,0,-4),
IF(I2939&lt;&gt;OFFSET(I2939,-1,0),OFFSET(I2939,-1,0)/OFFSET(I2939,0,-4),""))</f>
        <v/>
      </c>
      <c r="L2939" t="str">
        <f t="shared" ca="1" si="545"/>
        <v>it</v>
      </c>
      <c r="M2939" t="s">
        <v>139</v>
      </c>
      <c r="N2939" t="s">
        <v>138</v>
      </c>
      <c r="O2939">
        <v>1</v>
      </c>
      <c r="P2939" t="str">
        <f t="shared" si="549"/>
        <v/>
      </c>
      <c r="Q2939" t="str">
        <f t="shared" ca="1" si="555"/>
        <v>cu</v>
      </c>
      <c r="R2939" t="s">
        <v>81</v>
      </c>
      <c r="S2939" t="s">
        <v>147</v>
      </c>
      <c r="T2939">
        <v>2525</v>
      </c>
      <c r="U2939" t="str">
        <f t="shared" ca="1" si="546"/>
        <v>it</v>
      </c>
      <c r="V2939" t="str">
        <f t="shared" si="550"/>
        <v>Cash_sSpellGacha</v>
      </c>
      <c r="W2939">
        <f t="shared" si="551"/>
        <v>1</v>
      </c>
      <c r="X2939" t="str">
        <f t="shared" ca="1" si="552"/>
        <v>cu</v>
      </c>
      <c r="Y2939" t="str">
        <f t="shared" si="553"/>
        <v>GO</v>
      </c>
      <c r="Z2939">
        <f t="shared" si="554"/>
        <v>2525</v>
      </c>
    </row>
    <row r="2940" spans="1:26">
      <c r="A2940" t="str">
        <f t="shared" si="547"/>
        <v>rt10</v>
      </c>
      <c r="B2940" t="str">
        <f t="shared" si="548"/>
        <v>루틴10</v>
      </c>
      <c r="C2940">
        <v>99</v>
      </c>
      <c r="D2940">
        <v>66</v>
      </c>
      <c r="E2940">
        <f t="shared" ca="1" si="556"/>
        <v>3138</v>
      </c>
      <c r="F2940">
        <f ca="1">(60+SUMIF(OFFSET(N2940,-$C2940+1,0,$C2940),"EN",OFFSET(O2940,-$C2940+1,0,$C2940)))*SummonTypeTable!$Q$2</f>
        <v>1506.6666666666665</v>
      </c>
      <c r="G2940" t="str">
        <f ca="1">IF(C2940=1,60*SummonTypeTable!$Q$2-OFFSET(F2940,0,-1),
IF(F2940&lt;&gt;OFFSET(F2940,-1,0),OFFSET(F2940,-1,0)-OFFSET(F2940,0,-1),""))</f>
        <v/>
      </c>
      <c r="H2940" t="str">
        <f ca="1">IF(C2940=1,60*SummonTypeTable!$Q$2/OFFSET(F2940,0,-1),
IF(F2940&lt;&gt;OFFSET(F2940,-1,0),OFFSET(F2940,-1,0)/OFFSET(F2940,0,-1),""))</f>
        <v/>
      </c>
      <c r="I2940">
        <f ca="1">(60+SUMIF(OFFSET(N2940,-$C2940+1,0,$C2940),"EN",OFFSET(O2940,-$C2940+1,0,$C2940))+SUMIF(OFFSET(S2940,-$C2940+1,0,$C2940),"EN",OFFSET(T2940,-$C2940+1,0,$C2940)))*SummonTypeTable!$Q$2</f>
        <v>1506.6666666666665</v>
      </c>
      <c r="J2940" t="str">
        <f ca="1">IF(C2940=1,60*SummonTypeTable!$Q$2-OFFSET(I2940,0,-4),
IF(I2940&lt;&gt;OFFSET(I2940,-1,0),OFFSET(I2940,-1,0)-OFFSET(I2940,0,-4),""))</f>
        <v/>
      </c>
      <c r="K2940" t="str">
        <f ca="1">IF(C2940=1,60*SummonTypeTable!$Q$2/OFFSET(I2940,0,-4),
IF(I2940&lt;&gt;OFFSET(I2940,-1,0),OFFSET(I2940,-1,0)/OFFSET(I2940,0,-4),""))</f>
        <v/>
      </c>
      <c r="L2940" t="str">
        <f t="shared" ref="L2940:L3026" ca="1" si="557">IF(ISBLANK(M2940),"",
VLOOKUP(M2940,OFFSET(INDIRECT("$A:$B"),0,MATCH(M$1&amp;"_Verify",INDIRECT("$1:$1"),0)-1),2,0)
)</f>
        <v>cu</v>
      </c>
      <c r="M2940" t="s">
        <v>81</v>
      </c>
      <c r="N2940" t="s">
        <v>147</v>
      </c>
      <c r="O2940">
        <v>5100</v>
      </c>
      <c r="P2940" t="str">
        <f t="shared" si="549"/>
        <v/>
      </c>
      <c r="Q2940" t="str">
        <f t="shared" ca="1" si="555"/>
        <v>cu</v>
      </c>
      <c r="R2940" t="s">
        <v>81</v>
      </c>
      <c r="S2940" t="s">
        <v>147</v>
      </c>
      <c r="T2940">
        <v>2550</v>
      </c>
      <c r="U2940" t="str">
        <f t="shared" ca="1" si="546"/>
        <v>cu</v>
      </c>
      <c r="V2940" t="str">
        <f t="shared" si="550"/>
        <v>GO</v>
      </c>
      <c r="W2940">
        <f t="shared" si="551"/>
        <v>5100</v>
      </c>
      <c r="X2940" t="str">
        <f t="shared" ca="1" si="552"/>
        <v>cu</v>
      </c>
      <c r="Y2940" t="str">
        <f t="shared" si="553"/>
        <v>GO</v>
      </c>
      <c r="Z2940">
        <f t="shared" si="554"/>
        <v>2550</v>
      </c>
    </row>
    <row r="2941" spans="1:26">
      <c r="A2941" t="str">
        <f t="shared" si="547"/>
        <v>rt10</v>
      </c>
      <c r="B2941" t="str">
        <f t="shared" si="548"/>
        <v>루틴10</v>
      </c>
      <c r="C2941">
        <v>100</v>
      </c>
      <c r="D2941">
        <v>89</v>
      </c>
      <c r="E2941">
        <f t="shared" ca="1" si="556"/>
        <v>3227</v>
      </c>
      <c r="F2941">
        <f ca="1">(60+SUMIF(OFFSET(N2941,-$C2941+1,0,$C2941),"EN",OFFSET(O2941,-$C2941+1,0,$C2941)))*SummonTypeTable!$Q$2</f>
        <v>1506.6666666666665</v>
      </c>
      <c r="G2941" t="str">
        <f ca="1">IF(C2941=1,60*SummonTypeTable!$Q$2-OFFSET(F2941,0,-1),
IF(F2941&lt;&gt;OFFSET(F2941,-1,0),OFFSET(F2941,-1,0)-OFFSET(F2941,0,-1),""))</f>
        <v/>
      </c>
      <c r="H2941" t="str">
        <f ca="1">IF(C2941=1,60*SummonTypeTable!$Q$2/OFFSET(F2941,0,-1),
IF(F2941&lt;&gt;OFFSET(F2941,-1,0),OFFSET(F2941,-1,0)/OFFSET(F2941,0,-1),""))</f>
        <v/>
      </c>
      <c r="I2941">
        <f ca="1">(60+SUMIF(OFFSET(N2941,-$C2941+1,0,$C2941),"EN",OFFSET(O2941,-$C2941+1,0,$C2941))+SUMIF(OFFSET(S2941,-$C2941+1,0,$C2941),"EN",OFFSET(T2941,-$C2941+1,0,$C2941)))*SummonTypeTable!$Q$2</f>
        <v>1506.6666666666665</v>
      </c>
      <c r="J2941" t="str">
        <f ca="1">IF(C2941=1,60*SummonTypeTable!$Q$2-OFFSET(I2941,0,-4),
IF(I2941&lt;&gt;OFFSET(I2941,-1,0),OFFSET(I2941,-1,0)-OFFSET(I2941,0,-4),""))</f>
        <v/>
      </c>
      <c r="K2941" t="str">
        <f ca="1">IF(C2941=1,60*SummonTypeTable!$Q$2/OFFSET(I2941,0,-4),
IF(I2941&lt;&gt;OFFSET(I2941,-1,0),OFFSET(I2941,-1,0)/OFFSET(I2941,0,-4),""))</f>
        <v/>
      </c>
      <c r="L2941" t="str">
        <f t="shared" ca="1" si="557"/>
        <v>it</v>
      </c>
      <c r="M2941" t="s">
        <v>139</v>
      </c>
      <c r="N2941" t="s">
        <v>158</v>
      </c>
      <c r="O2941">
        <v>1</v>
      </c>
      <c r="P2941" t="str">
        <f t="shared" si="549"/>
        <v/>
      </c>
      <c r="Q2941" t="str">
        <f t="shared" ca="1" si="555"/>
        <v>cu</v>
      </c>
      <c r="R2941" t="s">
        <v>81</v>
      </c>
      <c r="S2941" t="s">
        <v>147</v>
      </c>
      <c r="T2941">
        <v>2575</v>
      </c>
      <c r="U2941" t="str">
        <f t="shared" ca="1" si="546"/>
        <v>it</v>
      </c>
      <c r="V2941" t="str">
        <f t="shared" si="550"/>
        <v>Cash_sEquipGacha</v>
      </c>
      <c r="W2941">
        <f t="shared" si="551"/>
        <v>1</v>
      </c>
      <c r="X2941" t="str">
        <f t="shared" ca="1" si="552"/>
        <v>cu</v>
      </c>
      <c r="Y2941" t="str">
        <f t="shared" si="553"/>
        <v>GO</v>
      </c>
      <c r="Z2941">
        <f t="shared" si="554"/>
        <v>2575</v>
      </c>
    </row>
    <row r="2942" spans="1:26">
      <c r="A2942" t="str">
        <f t="shared" si="547"/>
        <v>rt10</v>
      </c>
      <c r="B2942" t="str">
        <f t="shared" si="548"/>
        <v>루틴10</v>
      </c>
      <c r="C2942">
        <v>101</v>
      </c>
      <c r="D2942">
        <v>65</v>
      </c>
      <c r="E2942">
        <f t="shared" ca="1" si="556"/>
        <v>3292</v>
      </c>
      <c r="F2942">
        <f ca="1">(60+SUMIF(OFFSET(N2942,-$C2942+1,0,$C2942),"EN",OFFSET(O2942,-$C2942+1,0,$C2942)))*SummonTypeTable!$Q$2</f>
        <v>1506.6666666666665</v>
      </c>
      <c r="G2942" t="str">
        <f ca="1">IF(C2942=1,60*SummonTypeTable!$Q$2-OFFSET(F2942,0,-1),
IF(F2942&lt;&gt;OFFSET(F2942,-1,0),OFFSET(F2942,-1,0)-OFFSET(F2942,0,-1),""))</f>
        <v/>
      </c>
      <c r="H2942" t="str">
        <f ca="1">IF(C2942=1,60*SummonTypeTable!$Q$2/OFFSET(F2942,0,-1),
IF(F2942&lt;&gt;OFFSET(F2942,-1,0),OFFSET(F2942,-1,0)/OFFSET(F2942,0,-1),""))</f>
        <v/>
      </c>
      <c r="I2942">
        <f ca="1">(60+SUMIF(OFFSET(N2942,-$C2942+1,0,$C2942),"EN",OFFSET(O2942,-$C2942+1,0,$C2942))+SUMIF(OFFSET(S2942,-$C2942+1,0,$C2942),"EN",OFFSET(T2942,-$C2942+1,0,$C2942)))*SummonTypeTable!$Q$2</f>
        <v>1506.6666666666665</v>
      </c>
      <c r="J2942" t="str">
        <f ca="1">IF(C2942=1,60*SummonTypeTable!$Q$2-OFFSET(I2942,0,-4),
IF(I2942&lt;&gt;OFFSET(I2942,-1,0),OFFSET(I2942,-1,0)-OFFSET(I2942,0,-4),""))</f>
        <v/>
      </c>
      <c r="K2942" t="str">
        <f ca="1">IF(C2942=1,60*SummonTypeTable!$Q$2/OFFSET(I2942,0,-4),
IF(I2942&lt;&gt;OFFSET(I2942,-1,0),OFFSET(I2942,-1,0)/OFFSET(I2942,0,-4),""))</f>
        <v/>
      </c>
      <c r="L2942" t="str">
        <f t="shared" ca="1" si="557"/>
        <v>cu</v>
      </c>
      <c r="M2942" t="s">
        <v>81</v>
      </c>
      <c r="N2942" t="s">
        <v>153</v>
      </c>
      <c r="O2942">
        <v>18</v>
      </c>
      <c r="P2942" t="str">
        <f t="shared" si="549"/>
        <v/>
      </c>
      <c r="Q2942" t="str">
        <f t="shared" ca="1" si="555"/>
        <v>cu</v>
      </c>
      <c r="R2942" t="s">
        <v>81</v>
      </c>
      <c r="S2942" t="s">
        <v>153</v>
      </c>
      <c r="T2942">
        <v>6</v>
      </c>
      <c r="U2942" t="str">
        <f t="shared" ca="1" si="546"/>
        <v>cu</v>
      </c>
      <c r="V2942" t="str">
        <f t="shared" si="550"/>
        <v>DI</v>
      </c>
      <c r="W2942">
        <f t="shared" si="551"/>
        <v>18</v>
      </c>
      <c r="X2942" t="str">
        <f t="shared" ca="1" si="552"/>
        <v>cu</v>
      </c>
      <c r="Y2942" t="str">
        <f t="shared" si="553"/>
        <v>DI</v>
      </c>
      <c r="Z2942">
        <f t="shared" si="554"/>
        <v>6</v>
      </c>
    </row>
    <row r="2943" spans="1:26">
      <c r="A2943" t="str">
        <f t="shared" si="547"/>
        <v>rt10</v>
      </c>
      <c r="B2943" t="str">
        <f t="shared" si="548"/>
        <v>루틴10</v>
      </c>
      <c r="C2943">
        <v>102</v>
      </c>
      <c r="D2943">
        <v>55</v>
      </c>
      <c r="E2943">
        <f t="shared" ca="1" si="556"/>
        <v>3347</v>
      </c>
      <c r="F2943">
        <f ca="1">(60+SUMIF(OFFSET(N2943,-$C2943+1,0,$C2943),"EN",OFFSET(O2943,-$C2943+1,0,$C2943)))*SummonTypeTable!$Q$2</f>
        <v>1506.6666666666665</v>
      </c>
      <c r="G2943" t="str">
        <f ca="1">IF(C2943=1,60*SummonTypeTable!$Q$2-OFFSET(F2943,0,-1),
IF(F2943&lt;&gt;OFFSET(F2943,-1,0),OFFSET(F2943,-1,0)-OFFSET(F2943,0,-1),""))</f>
        <v/>
      </c>
      <c r="H2943" t="str">
        <f ca="1">IF(C2943=1,60*SummonTypeTable!$Q$2/OFFSET(F2943,0,-1),
IF(F2943&lt;&gt;OFFSET(F2943,-1,0),OFFSET(F2943,-1,0)/OFFSET(F2943,0,-1),""))</f>
        <v/>
      </c>
      <c r="I2943">
        <f ca="1">(60+SUMIF(OFFSET(N2943,-$C2943+1,0,$C2943),"EN",OFFSET(O2943,-$C2943+1,0,$C2943))+SUMIF(OFFSET(S2943,-$C2943+1,0,$C2943),"EN",OFFSET(T2943,-$C2943+1,0,$C2943)))*SummonTypeTable!$Q$2</f>
        <v>1506.6666666666665</v>
      </c>
      <c r="J2943" t="str">
        <f ca="1">IF(C2943=1,60*SummonTypeTable!$Q$2-OFFSET(I2943,0,-4),
IF(I2943&lt;&gt;OFFSET(I2943,-1,0),OFFSET(I2943,-1,0)-OFFSET(I2943,0,-4),""))</f>
        <v/>
      </c>
      <c r="K2943" t="str">
        <f ca="1">IF(C2943=1,60*SummonTypeTable!$Q$2/OFFSET(I2943,0,-4),
IF(I2943&lt;&gt;OFFSET(I2943,-1,0),OFFSET(I2943,-1,0)/OFFSET(I2943,0,-4),""))</f>
        <v/>
      </c>
      <c r="L2943" t="str">
        <f t="shared" ca="1" si="557"/>
        <v>it</v>
      </c>
      <c r="M2943" t="s">
        <v>139</v>
      </c>
      <c r="N2943" t="s">
        <v>140</v>
      </c>
      <c r="O2943">
        <v>1</v>
      </c>
      <c r="P2943" t="str">
        <f t="shared" si="549"/>
        <v/>
      </c>
      <c r="Q2943" t="str">
        <f t="shared" ca="1" si="555"/>
        <v>cu</v>
      </c>
      <c r="R2943" t="s">
        <v>81</v>
      </c>
      <c r="S2943" t="s">
        <v>147</v>
      </c>
      <c r="T2943">
        <v>2625</v>
      </c>
      <c r="U2943" t="str">
        <f t="shared" ca="1" si="546"/>
        <v>it</v>
      </c>
      <c r="V2943" t="str">
        <f t="shared" si="550"/>
        <v>Cash_sCharacterGacha</v>
      </c>
      <c r="W2943">
        <f t="shared" si="551"/>
        <v>1</v>
      </c>
      <c r="X2943" t="str">
        <f t="shared" ca="1" si="552"/>
        <v>cu</v>
      </c>
      <c r="Y2943" t="str">
        <f t="shared" si="553"/>
        <v>GO</v>
      </c>
      <c r="Z2943">
        <f t="shared" si="554"/>
        <v>2625</v>
      </c>
    </row>
    <row r="2944" spans="1:26">
      <c r="A2944" t="str">
        <f t="shared" si="547"/>
        <v>rt10</v>
      </c>
      <c r="B2944" t="str">
        <f t="shared" si="548"/>
        <v>루틴10</v>
      </c>
      <c r="C2944">
        <v>103</v>
      </c>
      <c r="D2944">
        <v>125</v>
      </c>
      <c r="E2944">
        <f t="shared" ca="1" si="556"/>
        <v>3472</v>
      </c>
      <c r="F2944">
        <f ca="1">(60+SUMIF(OFFSET(N2944,-$C2944+1,0,$C2944),"EN",OFFSET(O2944,-$C2944+1,0,$C2944)))*SummonTypeTable!$Q$2</f>
        <v>1506.6666666666665</v>
      </c>
      <c r="G2944" t="str">
        <f ca="1">IF(C2944=1,60*SummonTypeTable!$Q$2-OFFSET(F2944,0,-1),
IF(F2944&lt;&gt;OFFSET(F2944,-1,0),OFFSET(F2944,-1,0)-OFFSET(F2944,0,-1),""))</f>
        <v/>
      </c>
      <c r="H2944" t="str">
        <f ca="1">IF(C2944=1,60*SummonTypeTable!$Q$2/OFFSET(F2944,0,-1),
IF(F2944&lt;&gt;OFFSET(F2944,-1,0),OFFSET(F2944,-1,0)/OFFSET(F2944,0,-1),""))</f>
        <v/>
      </c>
      <c r="I2944">
        <f ca="1">(60+SUMIF(OFFSET(N2944,-$C2944+1,0,$C2944),"EN",OFFSET(O2944,-$C2944+1,0,$C2944))+SUMIF(OFFSET(S2944,-$C2944+1,0,$C2944),"EN",OFFSET(T2944,-$C2944+1,0,$C2944)))*SummonTypeTable!$Q$2</f>
        <v>1506.6666666666665</v>
      </c>
      <c r="J2944" t="str">
        <f ca="1">IF(C2944=1,60*SummonTypeTable!$Q$2-OFFSET(I2944,0,-4),
IF(I2944&lt;&gt;OFFSET(I2944,-1,0),OFFSET(I2944,-1,0)-OFFSET(I2944,0,-4),""))</f>
        <v/>
      </c>
      <c r="K2944" t="str">
        <f ca="1">IF(C2944=1,60*SummonTypeTable!$Q$2/OFFSET(I2944,0,-4),
IF(I2944&lt;&gt;OFFSET(I2944,-1,0),OFFSET(I2944,-1,0)/OFFSET(I2944,0,-4),""))</f>
        <v/>
      </c>
      <c r="L2944" t="str">
        <f t="shared" ca="1" si="557"/>
        <v>cu</v>
      </c>
      <c r="M2944" t="s">
        <v>81</v>
      </c>
      <c r="N2944" t="s">
        <v>147</v>
      </c>
      <c r="O2944">
        <v>5300</v>
      </c>
      <c r="P2944" t="str">
        <f t="shared" si="549"/>
        <v/>
      </c>
      <c r="Q2944" t="str">
        <f t="shared" ca="1" si="555"/>
        <v>cu</v>
      </c>
      <c r="R2944" t="s">
        <v>81</v>
      </c>
      <c r="S2944" t="s">
        <v>147</v>
      </c>
      <c r="T2944">
        <v>2650</v>
      </c>
      <c r="U2944" t="str">
        <f t="shared" ca="1" si="546"/>
        <v>cu</v>
      </c>
      <c r="V2944" t="str">
        <f t="shared" si="550"/>
        <v>GO</v>
      </c>
      <c r="W2944">
        <f t="shared" si="551"/>
        <v>5300</v>
      </c>
      <c r="X2944" t="str">
        <f t="shared" ca="1" si="552"/>
        <v>cu</v>
      </c>
      <c r="Y2944" t="str">
        <f t="shared" si="553"/>
        <v>GO</v>
      </c>
      <c r="Z2944">
        <f t="shared" si="554"/>
        <v>2650</v>
      </c>
    </row>
    <row r="2945" spans="1:26">
      <c r="A2945" t="str">
        <f t="shared" si="547"/>
        <v>rt10</v>
      </c>
      <c r="B2945" t="str">
        <f t="shared" si="548"/>
        <v>루틴10</v>
      </c>
      <c r="C2945">
        <v>104</v>
      </c>
      <c r="D2945">
        <v>96</v>
      </c>
      <c r="E2945">
        <f t="shared" ca="1" si="556"/>
        <v>3568</v>
      </c>
      <c r="F2945">
        <f ca="1">(60+SUMIF(OFFSET(N2945,-$C2945+1,0,$C2945),"EN",OFFSET(O2945,-$C2945+1,0,$C2945)))*SummonTypeTable!$Q$2</f>
        <v>1613.3333333333333</v>
      </c>
      <c r="G2945">
        <f ca="1">IF(C2945=1,60*SummonTypeTable!$Q$2-OFFSET(F2945,0,-1),
IF(F2945&lt;&gt;OFFSET(F2945,-1,0),OFFSET(F2945,-1,0)-OFFSET(F2945,0,-1),""))</f>
        <v>-2061.3333333333335</v>
      </c>
      <c r="H2945">
        <f ca="1">IF(C2945=1,60*SummonTypeTable!$Q$2/OFFSET(F2945,0,-1),
IF(F2945&lt;&gt;OFFSET(F2945,-1,0),OFFSET(F2945,-1,0)/OFFSET(F2945,0,-1),""))</f>
        <v>0.42227204783258593</v>
      </c>
      <c r="I2945">
        <f ca="1">(60+SUMIF(OFFSET(N2945,-$C2945+1,0,$C2945),"EN",OFFSET(O2945,-$C2945+1,0,$C2945))+SUMIF(OFFSET(S2945,-$C2945+1,0,$C2945),"EN",OFFSET(T2945,-$C2945+1,0,$C2945)))*SummonTypeTable!$Q$2</f>
        <v>1613.3333333333333</v>
      </c>
      <c r="J2945">
        <f ca="1">IF(C2945=1,60*SummonTypeTable!$Q$2-OFFSET(I2945,0,-4),
IF(I2945&lt;&gt;OFFSET(I2945,-1,0),OFFSET(I2945,-1,0)-OFFSET(I2945,0,-4),""))</f>
        <v>-2061.3333333333335</v>
      </c>
      <c r="K2945">
        <f ca="1">IF(C2945=1,60*SummonTypeTable!$Q$2/OFFSET(I2945,0,-4),
IF(I2945&lt;&gt;OFFSET(I2945,-1,0),OFFSET(I2945,-1,0)/OFFSET(I2945,0,-4),""))</f>
        <v>0.42227204783258593</v>
      </c>
      <c r="L2945" t="str">
        <f t="shared" ca="1" si="557"/>
        <v>cu</v>
      </c>
      <c r="M2945" t="s">
        <v>81</v>
      </c>
      <c r="N2945" t="s">
        <v>146</v>
      </c>
      <c r="O2945">
        <v>160</v>
      </c>
      <c r="P2945" t="str">
        <f t="shared" si="549"/>
        <v>에너지너무많음</v>
      </c>
      <c r="Q2945" t="str">
        <f t="shared" ca="1" si="555"/>
        <v>cu</v>
      </c>
      <c r="R2945" t="s">
        <v>81</v>
      </c>
      <c r="S2945" t="s">
        <v>147</v>
      </c>
      <c r="T2945">
        <v>2675</v>
      </c>
      <c r="U2945" t="str">
        <f t="shared" ca="1" si="546"/>
        <v>cu</v>
      </c>
      <c r="V2945" t="str">
        <f t="shared" si="550"/>
        <v>EN</v>
      </c>
      <c r="W2945">
        <f t="shared" si="551"/>
        <v>160</v>
      </c>
      <c r="X2945" t="str">
        <f t="shared" ca="1" si="552"/>
        <v>cu</v>
      </c>
      <c r="Y2945" t="str">
        <f t="shared" si="553"/>
        <v>GO</v>
      </c>
      <c r="Z2945">
        <f t="shared" si="554"/>
        <v>2675</v>
      </c>
    </row>
    <row r="2946" spans="1:26">
      <c r="A2946" t="str">
        <f t="shared" si="547"/>
        <v>rt10</v>
      </c>
      <c r="B2946" t="str">
        <f t="shared" si="548"/>
        <v>루틴10</v>
      </c>
      <c r="C2946">
        <v>105</v>
      </c>
      <c r="D2946">
        <v>66</v>
      </c>
      <c r="E2946">
        <f t="shared" ca="1" si="556"/>
        <v>3634</v>
      </c>
      <c r="F2946">
        <f ca="1">(60+SUMIF(OFFSET(N2946,-$C2946+1,0,$C2946),"EN",OFFSET(O2946,-$C2946+1,0,$C2946)))*SummonTypeTable!$Q$2</f>
        <v>1613.3333333333333</v>
      </c>
      <c r="G2946" t="str">
        <f ca="1">IF(C2946=1,60*SummonTypeTable!$Q$2-OFFSET(F2946,0,-1),
IF(F2946&lt;&gt;OFFSET(F2946,-1,0),OFFSET(F2946,-1,0)-OFFSET(F2946,0,-1),""))</f>
        <v/>
      </c>
      <c r="H2946" t="str">
        <f ca="1">IF(C2946=1,60*SummonTypeTable!$Q$2/OFFSET(F2946,0,-1),
IF(F2946&lt;&gt;OFFSET(F2946,-1,0),OFFSET(F2946,-1,0)/OFFSET(F2946,0,-1),""))</f>
        <v/>
      </c>
      <c r="I2946">
        <f ca="1">(60+SUMIF(OFFSET(N2946,-$C2946+1,0,$C2946),"EN",OFFSET(O2946,-$C2946+1,0,$C2946))+SUMIF(OFFSET(S2946,-$C2946+1,0,$C2946),"EN",OFFSET(T2946,-$C2946+1,0,$C2946)))*SummonTypeTable!$Q$2</f>
        <v>1613.3333333333333</v>
      </c>
      <c r="J2946" t="str">
        <f ca="1">IF(C2946=1,60*SummonTypeTable!$Q$2-OFFSET(I2946,0,-4),
IF(I2946&lt;&gt;OFFSET(I2946,-1,0),OFFSET(I2946,-1,0)-OFFSET(I2946,0,-4),""))</f>
        <v/>
      </c>
      <c r="K2946" t="str">
        <f ca="1">IF(C2946=1,60*SummonTypeTable!$Q$2/OFFSET(I2946,0,-4),
IF(I2946&lt;&gt;OFFSET(I2946,-1,0),OFFSET(I2946,-1,0)/OFFSET(I2946,0,-4),""))</f>
        <v/>
      </c>
      <c r="L2946" t="str">
        <f t="shared" ca="1" si="557"/>
        <v>it</v>
      </c>
      <c r="M2946" t="s">
        <v>139</v>
      </c>
      <c r="N2946" t="s">
        <v>138</v>
      </c>
      <c r="O2946">
        <v>1</v>
      </c>
      <c r="P2946" t="str">
        <f t="shared" si="549"/>
        <v/>
      </c>
      <c r="Q2946" t="str">
        <f t="shared" ca="1" si="555"/>
        <v>cu</v>
      </c>
      <c r="R2946" t="s">
        <v>81</v>
      </c>
      <c r="S2946" t="s">
        <v>147</v>
      </c>
      <c r="T2946">
        <v>2700</v>
      </c>
      <c r="U2946" t="str">
        <f t="shared" ref="U2946:U3009" ca="1" si="558">IF(LEN(L2946)=0,"",L2946)</f>
        <v>it</v>
      </c>
      <c r="V2946" t="str">
        <f t="shared" si="550"/>
        <v>Cash_sSpellGacha</v>
      </c>
      <c r="W2946">
        <f t="shared" si="551"/>
        <v>1</v>
      </c>
      <c r="X2946" t="str">
        <f t="shared" ca="1" si="552"/>
        <v>cu</v>
      </c>
      <c r="Y2946" t="str">
        <f t="shared" si="553"/>
        <v>GO</v>
      </c>
      <c r="Z2946">
        <f t="shared" si="554"/>
        <v>2700</v>
      </c>
    </row>
    <row r="2947" spans="1:26">
      <c r="A2947" t="str">
        <f t="shared" si="547"/>
        <v>rt10</v>
      </c>
      <c r="B2947" t="str">
        <f t="shared" si="548"/>
        <v>루틴10</v>
      </c>
      <c r="C2947">
        <v>106</v>
      </c>
      <c r="D2947">
        <v>115</v>
      </c>
      <c r="E2947">
        <f t="shared" ca="1" si="556"/>
        <v>3749</v>
      </c>
      <c r="F2947">
        <f ca="1">(60+SUMIF(OFFSET(N2947,-$C2947+1,0,$C2947),"EN",OFFSET(O2947,-$C2947+1,0,$C2947)))*SummonTypeTable!$Q$2</f>
        <v>1613.3333333333333</v>
      </c>
      <c r="G2947" t="str">
        <f ca="1">IF(C2947=1,60*SummonTypeTable!$Q$2-OFFSET(F2947,0,-1),
IF(F2947&lt;&gt;OFFSET(F2947,-1,0),OFFSET(F2947,-1,0)-OFFSET(F2947,0,-1),""))</f>
        <v/>
      </c>
      <c r="H2947" t="str">
        <f ca="1">IF(C2947=1,60*SummonTypeTable!$Q$2/OFFSET(F2947,0,-1),
IF(F2947&lt;&gt;OFFSET(F2947,-1,0),OFFSET(F2947,-1,0)/OFFSET(F2947,0,-1),""))</f>
        <v/>
      </c>
      <c r="I2947">
        <f ca="1">(60+SUMIF(OFFSET(N2947,-$C2947+1,0,$C2947),"EN",OFFSET(O2947,-$C2947+1,0,$C2947))+SUMIF(OFFSET(S2947,-$C2947+1,0,$C2947),"EN",OFFSET(T2947,-$C2947+1,0,$C2947)))*SummonTypeTable!$Q$2</f>
        <v>1613.3333333333333</v>
      </c>
      <c r="J2947" t="str">
        <f ca="1">IF(C2947=1,60*SummonTypeTable!$Q$2-OFFSET(I2947,0,-4),
IF(I2947&lt;&gt;OFFSET(I2947,-1,0),OFFSET(I2947,-1,0)-OFFSET(I2947,0,-4),""))</f>
        <v/>
      </c>
      <c r="K2947" t="str">
        <f ca="1">IF(C2947=1,60*SummonTypeTable!$Q$2/OFFSET(I2947,0,-4),
IF(I2947&lt;&gt;OFFSET(I2947,-1,0),OFFSET(I2947,-1,0)/OFFSET(I2947,0,-4),""))</f>
        <v/>
      </c>
      <c r="L2947" t="str">
        <f t="shared" ca="1" si="557"/>
        <v>cu</v>
      </c>
      <c r="M2947" t="s">
        <v>81</v>
      </c>
      <c r="N2947" t="s">
        <v>147</v>
      </c>
      <c r="O2947">
        <v>5450</v>
      </c>
      <c r="P2947" t="str">
        <f t="shared" si="549"/>
        <v/>
      </c>
      <c r="Q2947" t="str">
        <f t="shared" ca="1" si="555"/>
        <v>cu</v>
      </c>
      <c r="R2947" t="s">
        <v>81</v>
      </c>
      <c r="S2947" t="s">
        <v>147</v>
      </c>
      <c r="T2947">
        <v>2725</v>
      </c>
      <c r="U2947" t="str">
        <f t="shared" ca="1" si="558"/>
        <v>cu</v>
      </c>
      <c r="V2947" t="str">
        <f t="shared" si="550"/>
        <v>GO</v>
      </c>
      <c r="W2947">
        <f t="shared" si="551"/>
        <v>5450</v>
      </c>
      <c r="X2947" t="str">
        <f t="shared" ca="1" si="552"/>
        <v>cu</v>
      </c>
      <c r="Y2947" t="str">
        <f t="shared" si="553"/>
        <v>GO</v>
      </c>
      <c r="Z2947">
        <f t="shared" si="554"/>
        <v>2725</v>
      </c>
    </row>
    <row r="2948" spans="1:26">
      <c r="A2948" t="str">
        <f t="shared" si="547"/>
        <v>rt10</v>
      </c>
      <c r="B2948" t="str">
        <f t="shared" si="548"/>
        <v>루틴10</v>
      </c>
      <c r="C2948">
        <v>107</v>
      </c>
      <c r="D2948">
        <v>111</v>
      </c>
      <c r="E2948">
        <f t="shared" ca="1" si="556"/>
        <v>3860</v>
      </c>
      <c r="F2948">
        <f ca="1">(60+SUMIF(OFFSET(N2948,-$C2948+1,0,$C2948),"EN",OFFSET(O2948,-$C2948+1,0,$C2948)))*SummonTypeTable!$Q$2</f>
        <v>1733.3333333333333</v>
      </c>
      <c r="G2948">
        <f ca="1">IF(C2948=1,60*SummonTypeTable!$Q$2-OFFSET(F2948,0,-1),
IF(F2948&lt;&gt;OFFSET(F2948,-1,0),OFFSET(F2948,-1,0)-OFFSET(F2948,0,-1),""))</f>
        <v>-2246.666666666667</v>
      </c>
      <c r="H2948">
        <f ca="1">IF(C2948=1,60*SummonTypeTable!$Q$2/OFFSET(F2948,0,-1),
IF(F2948&lt;&gt;OFFSET(F2948,-1,0),OFFSET(F2948,-1,0)/OFFSET(F2948,0,-1),""))</f>
        <v>0.4179620034542314</v>
      </c>
      <c r="I2948">
        <f ca="1">(60+SUMIF(OFFSET(N2948,-$C2948+1,0,$C2948),"EN",OFFSET(O2948,-$C2948+1,0,$C2948))+SUMIF(OFFSET(S2948,-$C2948+1,0,$C2948),"EN",OFFSET(T2948,-$C2948+1,0,$C2948)))*SummonTypeTable!$Q$2</f>
        <v>1733.3333333333333</v>
      </c>
      <c r="J2948">
        <f ca="1">IF(C2948=1,60*SummonTypeTable!$Q$2-OFFSET(I2948,0,-4),
IF(I2948&lt;&gt;OFFSET(I2948,-1,0),OFFSET(I2948,-1,0)-OFFSET(I2948,0,-4),""))</f>
        <v>-2246.666666666667</v>
      </c>
      <c r="K2948">
        <f ca="1">IF(C2948=1,60*SummonTypeTable!$Q$2/OFFSET(I2948,0,-4),
IF(I2948&lt;&gt;OFFSET(I2948,-1,0),OFFSET(I2948,-1,0)/OFFSET(I2948,0,-4),""))</f>
        <v>0.4179620034542314</v>
      </c>
      <c r="L2948" t="str">
        <f t="shared" ca="1" si="557"/>
        <v>cu</v>
      </c>
      <c r="M2948" t="s">
        <v>81</v>
      </c>
      <c r="N2948" t="s">
        <v>146</v>
      </c>
      <c r="O2948">
        <v>180</v>
      </c>
      <c r="P2948" t="str">
        <f t="shared" si="549"/>
        <v>에너지너무많음</v>
      </c>
      <c r="Q2948" t="str">
        <f t="shared" ca="1" si="555"/>
        <v>cu</v>
      </c>
      <c r="R2948" t="s">
        <v>81</v>
      </c>
      <c r="S2948" t="s">
        <v>147</v>
      </c>
      <c r="T2948">
        <v>2750</v>
      </c>
      <c r="U2948" t="str">
        <f t="shared" ca="1" si="558"/>
        <v>cu</v>
      </c>
      <c r="V2948" t="str">
        <f t="shared" si="550"/>
        <v>EN</v>
      </c>
      <c r="W2948">
        <f t="shared" si="551"/>
        <v>180</v>
      </c>
      <c r="X2948" t="str">
        <f t="shared" ca="1" si="552"/>
        <v>cu</v>
      </c>
      <c r="Y2948" t="str">
        <f t="shared" si="553"/>
        <v>GO</v>
      </c>
      <c r="Z2948">
        <f t="shared" si="554"/>
        <v>2750</v>
      </c>
    </row>
    <row r="2949" spans="1:26">
      <c r="A2949" t="str">
        <f t="shared" si="547"/>
        <v>rt10</v>
      </c>
      <c r="B2949" t="str">
        <f t="shared" si="548"/>
        <v>루틴10</v>
      </c>
      <c r="C2949">
        <v>108</v>
      </c>
      <c r="D2949">
        <v>95</v>
      </c>
      <c r="E2949">
        <f t="shared" ca="1" si="556"/>
        <v>3955</v>
      </c>
      <c r="F2949">
        <f ca="1">(60+SUMIF(OFFSET(N2949,-$C2949+1,0,$C2949),"EN",OFFSET(O2949,-$C2949+1,0,$C2949)))*SummonTypeTable!$Q$2</f>
        <v>1733.3333333333333</v>
      </c>
      <c r="G2949" t="str">
        <f ca="1">IF(C2949=1,60*SummonTypeTable!$Q$2-OFFSET(F2949,0,-1),
IF(F2949&lt;&gt;OFFSET(F2949,-1,0),OFFSET(F2949,-1,0)-OFFSET(F2949,0,-1),""))</f>
        <v/>
      </c>
      <c r="H2949" t="str">
        <f ca="1">IF(C2949=1,60*SummonTypeTable!$Q$2/OFFSET(F2949,0,-1),
IF(F2949&lt;&gt;OFFSET(F2949,-1,0),OFFSET(F2949,-1,0)/OFFSET(F2949,0,-1),""))</f>
        <v/>
      </c>
      <c r="I2949">
        <f ca="1">(60+SUMIF(OFFSET(N2949,-$C2949+1,0,$C2949),"EN",OFFSET(O2949,-$C2949+1,0,$C2949))+SUMIF(OFFSET(S2949,-$C2949+1,0,$C2949),"EN",OFFSET(T2949,-$C2949+1,0,$C2949)))*SummonTypeTable!$Q$2</f>
        <v>1733.3333333333333</v>
      </c>
      <c r="J2949" t="str">
        <f ca="1">IF(C2949=1,60*SummonTypeTable!$Q$2-OFFSET(I2949,0,-4),
IF(I2949&lt;&gt;OFFSET(I2949,-1,0),OFFSET(I2949,-1,0)-OFFSET(I2949,0,-4),""))</f>
        <v/>
      </c>
      <c r="K2949" t="str">
        <f ca="1">IF(C2949=1,60*SummonTypeTable!$Q$2/OFFSET(I2949,0,-4),
IF(I2949&lt;&gt;OFFSET(I2949,-1,0),OFFSET(I2949,-1,0)/OFFSET(I2949,0,-4),""))</f>
        <v/>
      </c>
      <c r="L2949" t="str">
        <f t="shared" ca="1" si="557"/>
        <v>it</v>
      </c>
      <c r="M2949" t="s">
        <v>139</v>
      </c>
      <c r="N2949" t="s">
        <v>138</v>
      </c>
      <c r="O2949">
        <v>10</v>
      </c>
      <c r="P2949" t="str">
        <f t="shared" si="549"/>
        <v/>
      </c>
      <c r="Q2949" t="str">
        <f t="shared" ca="1" si="555"/>
        <v>cu</v>
      </c>
      <c r="R2949" t="s">
        <v>81</v>
      </c>
      <c r="S2949" t="s">
        <v>147</v>
      </c>
      <c r="T2949">
        <v>2775</v>
      </c>
      <c r="U2949" t="str">
        <f t="shared" ca="1" si="558"/>
        <v>it</v>
      </c>
      <c r="V2949" t="str">
        <f t="shared" si="550"/>
        <v>Cash_sSpellGacha</v>
      </c>
      <c r="W2949">
        <f t="shared" si="551"/>
        <v>10</v>
      </c>
      <c r="X2949" t="str">
        <f t="shared" ca="1" si="552"/>
        <v>cu</v>
      </c>
      <c r="Y2949" t="str">
        <f t="shared" si="553"/>
        <v>GO</v>
      </c>
      <c r="Z2949">
        <f t="shared" si="554"/>
        <v>2775</v>
      </c>
    </row>
    <row r="2950" spans="1:26">
      <c r="A2950" t="str">
        <f t="shared" si="547"/>
        <v>rt10</v>
      </c>
      <c r="B2950" t="str">
        <f t="shared" si="548"/>
        <v>루틴10</v>
      </c>
      <c r="C2950">
        <v>109</v>
      </c>
      <c r="D2950">
        <v>126</v>
      </c>
      <c r="E2950">
        <f t="shared" ca="1" si="556"/>
        <v>4081</v>
      </c>
      <c r="F2950">
        <f ca="1">(60+SUMIF(OFFSET(N2950,-$C2950+1,0,$C2950),"EN",OFFSET(O2950,-$C2950+1,0,$C2950)))*SummonTypeTable!$Q$2</f>
        <v>1733.3333333333333</v>
      </c>
      <c r="G2950" t="str">
        <f ca="1">IF(C2950=1,60*SummonTypeTable!$Q$2-OFFSET(F2950,0,-1),
IF(F2950&lt;&gt;OFFSET(F2950,-1,0),OFFSET(F2950,-1,0)-OFFSET(F2950,0,-1),""))</f>
        <v/>
      </c>
      <c r="H2950" t="str">
        <f ca="1">IF(C2950=1,60*SummonTypeTable!$Q$2/OFFSET(F2950,0,-1),
IF(F2950&lt;&gt;OFFSET(F2950,-1,0),OFFSET(F2950,-1,0)/OFFSET(F2950,0,-1),""))</f>
        <v/>
      </c>
      <c r="I2950">
        <f ca="1">(60+SUMIF(OFFSET(N2950,-$C2950+1,0,$C2950),"EN",OFFSET(O2950,-$C2950+1,0,$C2950))+SUMIF(OFFSET(S2950,-$C2950+1,0,$C2950),"EN",OFFSET(T2950,-$C2950+1,0,$C2950)))*SummonTypeTable!$Q$2</f>
        <v>1733.3333333333333</v>
      </c>
      <c r="J2950" t="str">
        <f ca="1">IF(C2950=1,60*SummonTypeTable!$Q$2-OFFSET(I2950,0,-4),
IF(I2950&lt;&gt;OFFSET(I2950,-1,0),OFFSET(I2950,-1,0)-OFFSET(I2950,0,-4),""))</f>
        <v/>
      </c>
      <c r="K2950" t="str">
        <f ca="1">IF(C2950=1,60*SummonTypeTable!$Q$2/OFFSET(I2950,0,-4),
IF(I2950&lt;&gt;OFFSET(I2950,-1,0),OFFSET(I2950,-1,0)/OFFSET(I2950,0,-4),""))</f>
        <v/>
      </c>
      <c r="L2950" t="str">
        <f t="shared" ca="1" si="557"/>
        <v>cu</v>
      </c>
      <c r="M2950" t="s">
        <v>81</v>
      </c>
      <c r="N2950" t="s">
        <v>147</v>
      </c>
      <c r="O2950">
        <v>5600</v>
      </c>
      <c r="P2950" t="str">
        <f t="shared" si="549"/>
        <v/>
      </c>
      <c r="Q2950" t="str">
        <f t="shared" ca="1" si="555"/>
        <v>cu</v>
      </c>
      <c r="R2950" t="s">
        <v>81</v>
      </c>
      <c r="S2950" t="s">
        <v>147</v>
      </c>
      <c r="T2950">
        <v>2800</v>
      </c>
      <c r="U2950" t="str">
        <f t="shared" ca="1" si="558"/>
        <v>cu</v>
      </c>
      <c r="V2950" t="str">
        <f t="shared" si="550"/>
        <v>GO</v>
      </c>
      <c r="W2950">
        <f t="shared" si="551"/>
        <v>5600</v>
      </c>
      <c r="X2950" t="str">
        <f t="shared" ca="1" si="552"/>
        <v>cu</v>
      </c>
      <c r="Y2950" t="str">
        <f t="shared" si="553"/>
        <v>GO</v>
      </c>
      <c r="Z2950">
        <f t="shared" si="554"/>
        <v>2800</v>
      </c>
    </row>
    <row r="2951" spans="1:26">
      <c r="A2951" t="str">
        <f t="shared" si="547"/>
        <v>rt10</v>
      </c>
      <c r="B2951" t="str">
        <f t="shared" si="548"/>
        <v>루틴10</v>
      </c>
      <c r="C2951">
        <v>110</v>
      </c>
      <c r="D2951">
        <v>87</v>
      </c>
      <c r="E2951">
        <f t="shared" ca="1" si="556"/>
        <v>4168</v>
      </c>
      <c r="F2951">
        <f ca="1">(60+SUMIF(OFFSET(N2951,-$C2951+1,0,$C2951),"EN",OFFSET(O2951,-$C2951+1,0,$C2951)))*SummonTypeTable!$Q$2</f>
        <v>1866.6666666666665</v>
      </c>
      <c r="G2951">
        <f ca="1">IF(C2951=1,60*SummonTypeTable!$Q$2-OFFSET(F2951,0,-1),
IF(F2951&lt;&gt;OFFSET(F2951,-1,0),OFFSET(F2951,-1,0)-OFFSET(F2951,0,-1),""))</f>
        <v>-2434.666666666667</v>
      </c>
      <c r="H2951">
        <f ca="1">IF(C2951=1,60*SummonTypeTable!$Q$2/OFFSET(F2951,0,-1),
IF(F2951&lt;&gt;OFFSET(F2951,-1,0),OFFSET(F2951,-1,0)/OFFSET(F2951,0,-1),""))</f>
        <v>0.41586692258477287</v>
      </c>
      <c r="I2951">
        <f ca="1">(60+SUMIF(OFFSET(N2951,-$C2951+1,0,$C2951),"EN",OFFSET(O2951,-$C2951+1,0,$C2951))+SUMIF(OFFSET(S2951,-$C2951+1,0,$C2951),"EN",OFFSET(T2951,-$C2951+1,0,$C2951)))*SummonTypeTable!$Q$2</f>
        <v>1866.6666666666665</v>
      </c>
      <c r="J2951">
        <f ca="1">IF(C2951=1,60*SummonTypeTable!$Q$2-OFFSET(I2951,0,-4),
IF(I2951&lt;&gt;OFFSET(I2951,-1,0),OFFSET(I2951,-1,0)-OFFSET(I2951,0,-4),""))</f>
        <v>-2434.666666666667</v>
      </c>
      <c r="K2951">
        <f ca="1">IF(C2951=1,60*SummonTypeTable!$Q$2/OFFSET(I2951,0,-4),
IF(I2951&lt;&gt;OFFSET(I2951,-1,0),OFFSET(I2951,-1,0)/OFFSET(I2951,0,-4),""))</f>
        <v>0.41586692258477287</v>
      </c>
      <c r="L2951" t="str">
        <f t="shared" ca="1" si="557"/>
        <v>cu</v>
      </c>
      <c r="M2951" t="s">
        <v>81</v>
      </c>
      <c r="N2951" t="s">
        <v>146</v>
      </c>
      <c r="O2951">
        <v>200</v>
      </c>
      <c r="P2951" t="str">
        <f t="shared" si="549"/>
        <v>에너지너무많음</v>
      </c>
      <c r="Q2951" t="str">
        <f t="shared" ca="1" si="555"/>
        <v>cu</v>
      </c>
      <c r="R2951" t="s">
        <v>81</v>
      </c>
      <c r="S2951" t="s">
        <v>147</v>
      </c>
      <c r="T2951">
        <v>2825</v>
      </c>
      <c r="U2951" t="str">
        <f t="shared" ca="1" si="558"/>
        <v>cu</v>
      </c>
      <c r="V2951" t="str">
        <f t="shared" si="550"/>
        <v>EN</v>
      </c>
      <c r="W2951">
        <f t="shared" si="551"/>
        <v>200</v>
      </c>
      <c r="X2951" t="str">
        <f t="shared" ca="1" si="552"/>
        <v>cu</v>
      </c>
      <c r="Y2951" t="str">
        <f t="shared" si="553"/>
        <v>GO</v>
      </c>
      <c r="Z2951">
        <f t="shared" si="554"/>
        <v>2825</v>
      </c>
    </row>
    <row r="2952" spans="1:26">
      <c r="A2952" t="str">
        <f t="shared" si="547"/>
        <v>rt10</v>
      </c>
      <c r="B2952" t="str">
        <f t="shared" si="548"/>
        <v>루틴10</v>
      </c>
      <c r="C2952">
        <v>111</v>
      </c>
      <c r="D2952">
        <v>45</v>
      </c>
      <c r="E2952">
        <f t="shared" ca="1" si="556"/>
        <v>4213</v>
      </c>
      <c r="F2952">
        <f ca="1">(60+SUMIF(OFFSET(N2952,-$C2952+1,0,$C2952),"EN",OFFSET(O2952,-$C2952+1,0,$C2952)))*SummonTypeTable!$Q$2</f>
        <v>1866.6666666666665</v>
      </c>
      <c r="G2952" t="str">
        <f ca="1">IF(C2952=1,60*SummonTypeTable!$Q$2-OFFSET(F2952,0,-1),
IF(F2952&lt;&gt;OFFSET(F2952,-1,0),OFFSET(F2952,-1,0)-OFFSET(F2952,0,-1),""))</f>
        <v/>
      </c>
      <c r="H2952" t="str">
        <f ca="1">IF(C2952=1,60*SummonTypeTable!$Q$2/OFFSET(F2952,0,-1),
IF(F2952&lt;&gt;OFFSET(F2952,-1,0),OFFSET(F2952,-1,0)/OFFSET(F2952,0,-1),""))</f>
        <v/>
      </c>
      <c r="I2952">
        <f ca="1">(60+SUMIF(OFFSET(N2952,-$C2952+1,0,$C2952),"EN",OFFSET(O2952,-$C2952+1,0,$C2952))+SUMIF(OFFSET(S2952,-$C2952+1,0,$C2952),"EN",OFFSET(T2952,-$C2952+1,0,$C2952)))*SummonTypeTable!$Q$2</f>
        <v>1866.6666666666665</v>
      </c>
      <c r="J2952" t="str">
        <f ca="1">IF(C2952=1,60*SummonTypeTable!$Q$2-OFFSET(I2952,0,-4),
IF(I2952&lt;&gt;OFFSET(I2952,-1,0),OFFSET(I2952,-1,0)-OFFSET(I2952,0,-4),""))</f>
        <v/>
      </c>
      <c r="K2952" t="str">
        <f ca="1">IF(C2952=1,60*SummonTypeTable!$Q$2/OFFSET(I2952,0,-4),
IF(I2952&lt;&gt;OFFSET(I2952,-1,0),OFFSET(I2952,-1,0)/OFFSET(I2952,0,-4),""))</f>
        <v/>
      </c>
      <c r="L2952" t="str">
        <f t="shared" ca="1" si="557"/>
        <v>it</v>
      </c>
      <c r="M2952" t="s">
        <v>139</v>
      </c>
      <c r="N2952" t="s">
        <v>158</v>
      </c>
      <c r="O2952">
        <v>1</v>
      </c>
      <c r="P2952" t="str">
        <f t="shared" si="549"/>
        <v/>
      </c>
      <c r="Q2952" t="str">
        <f t="shared" ca="1" si="555"/>
        <v>cu</v>
      </c>
      <c r="R2952" t="s">
        <v>81</v>
      </c>
      <c r="S2952" t="s">
        <v>147</v>
      </c>
      <c r="T2952">
        <v>2850</v>
      </c>
      <c r="U2952" t="str">
        <f t="shared" ca="1" si="558"/>
        <v>it</v>
      </c>
      <c r="V2952" t="str">
        <f t="shared" si="550"/>
        <v>Cash_sEquipGacha</v>
      </c>
      <c r="W2952">
        <f t="shared" si="551"/>
        <v>1</v>
      </c>
      <c r="X2952" t="str">
        <f t="shared" ca="1" si="552"/>
        <v>cu</v>
      </c>
      <c r="Y2952" t="str">
        <f t="shared" si="553"/>
        <v>GO</v>
      </c>
      <c r="Z2952">
        <f t="shared" si="554"/>
        <v>2850</v>
      </c>
    </row>
    <row r="2953" spans="1:26">
      <c r="A2953" t="str">
        <f t="shared" si="547"/>
        <v>rt10</v>
      </c>
      <c r="B2953" t="str">
        <f t="shared" si="548"/>
        <v>루틴10</v>
      </c>
      <c r="C2953">
        <v>112</v>
      </c>
      <c r="D2953">
        <v>52</v>
      </c>
      <c r="E2953">
        <f t="shared" ca="1" si="556"/>
        <v>4265</v>
      </c>
      <c r="F2953">
        <f ca="1">(60+SUMIF(OFFSET(N2953,-$C2953+1,0,$C2953),"EN",OFFSET(O2953,-$C2953+1,0,$C2953)))*SummonTypeTable!$Q$2</f>
        <v>1866.6666666666665</v>
      </c>
      <c r="G2953" t="str">
        <f ca="1">IF(C2953=1,60*SummonTypeTable!$Q$2-OFFSET(F2953,0,-1),
IF(F2953&lt;&gt;OFFSET(F2953,-1,0),OFFSET(F2953,-1,0)-OFFSET(F2953,0,-1),""))</f>
        <v/>
      </c>
      <c r="H2953" t="str">
        <f ca="1">IF(C2953=1,60*SummonTypeTable!$Q$2/OFFSET(F2953,0,-1),
IF(F2953&lt;&gt;OFFSET(F2953,-1,0),OFFSET(F2953,-1,0)/OFFSET(F2953,0,-1),""))</f>
        <v/>
      </c>
      <c r="I2953">
        <f ca="1">(60+SUMIF(OFFSET(N2953,-$C2953+1,0,$C2953),"EN",OFFSET(O2953,-$C2953+1,0,$C2953))+SUMIF(OFFSET(S2953,-$C2953+1,0,$C2953),"EN",OFFSET(T2953,-$C2953+1,0,$C2953)))*SummonTypeTable!$Q$2</f>
        <v>1866.6666666666665</v>
      </c>
      <c r="J2953" t="str">
        <f ca="1">IF(C2953=1,60*SummonTypeTable!$Q$2-OFFSET(I2953,0,-4),
IF(I2953&lt;&gt;OFFSET(I2953,-1,0),OFFSET(I2953,-1,0)-OFFSET(I2953,0,-4),""))</f>
        <v/>
      </c>
      <c r="K2953" t="str">
        <f ca="1">IF(C2953=1,60*SummonTypeTable!$Q$2/OFFSET(I2953,0,-4),
IF(I2953&lt;&gt;OFFSET(I2953,-1,0),OFFSET(I2953,-1,0)/OFFSET(I2953,0,-4),""))</f>
        <v/>
      </c>
      <c r="L2953" t="str">
        <f t="shared" ca="1" si="557"/>
        <v>cu</v>
      </c>
      <c r="M2953" t="s">
        <v>81</v>
      </c>
      <c r="N2953" t="s">
        <v>147</v>
      </c>
      <c r="O2953">
        <v>5750</v>
      </c>
      <c r="P2953" t="str">
        <f t="shared" si="549"/>
        <v/>
      </c>
      <c r="Q2953" t="str">
        <f t="shared" ca="1" si="555"/>
        <v>cu</v>
      </c>
      <c r="R2953" t="s">
        <v>81</v>
      </c>
      <c r="S2953" t="s">
        <v>147</v>
      </c>
      <c r="T2953">
        <v>2875</v>
      </c>
      <c r="U2953" t="str">
        <f t="shared" ca="1" si="558"/>
        <v>cu</v>
      </c>
      <c r="V2953" t="str">
        <f t="shared" si="550"/>
        <v>GO</v>
      </c>
      <c r="W2953">
        <f t="shared" si="551"/>
        <v>5750</v>
      </c>
      <c r="X2953" t="str">
        <f t="shared" ca="1" si="552"/>
        <v>cu</v>
      </c>
      <c r="Y2953" t="str">
        <f t="shared" si="553"/>
        <v>GO</v>
      </c>
      <c r="Z2953">
        <f t="shared" si="554"/>
        <v>2875</v>
      </c>
    </row>
    <row r="2954" spans="1:26">
      <c r="A2954" t="str">
        <f t="shared" si="547"/>
        <v>rt10</v>
      </c>
      <c r="B2954" t="str">
        <f t="shared" si="548"/>
        <v>루틴10</v>
      </c>
      <c r="C2954">
        <v>113</v>
      </c>
      <c r="D2954">
        <v>79</v>
      </c>
      <c r="E2954">
        <f t="shared" ca="1" si="556"/>
        <v>4344</v>
      </c>
      <c r="F2954">
        <f ca="1">(60+SUMIF(OFFSET(N2954,-$C2954+1,0,$C2954),"EN",OFFSET(O2954,-$C2954+1,0,$C2954)))*SummonTypeTable!$Q$2</f>
        <v>1866.6666666666665</v>
      </c>
      <c r="G2954" t="str">
        <f ca="1">IF(C2954=1,60*SummonTypeTable!$Q$2-OFFSET(F2954,0,-1),
IF(F2954&lt;&gt;OFFSET(F2954,-1,0),OFFSET(F2954,-1,0)-OFFSET(F2954,0,-1),""))</f>
        <v/>
      </c>
      <c r="H2954" t="str">
        <f ca="1">IF(C2954=1,60*SummonTypeTable!$Q$2/OFFSET(F2954,0,-1),
IF(F2954&lt;&gt;OFFSET(F2954,-1,0),OFFSET(F2954,-1,0)/OFFSET(F2954,0,-1),""))</f>
        <v/>
      </c>
      <c r="I2954">
        <f ca="1">(60+SUMIF(OFFSET(N2954,-$C2954+1,0,$C2954),"EN",OFFSET(O2954,-$C2954+1,0,$C2954))+SUMIF(OFFSET(S2954,-$C2954+1,0,$C2954),"EN",OFFSET(T2954,-$C2954+1,0,$C2954)))*SummonTypeTable!$Q$2</f>
        <v>1866.6666666666665</v>
      </c>
      <c r="J2954" t="str">
        <f ca="1">IF(C2954=1,60*SummonTypeTable!$Q$2-OFFSET(I2954,0,-4),
IF(I2954&lt;&gt;OFFSET(I2954,-1,0),OFFSET(I2954,-1,0)-OFFSET(I2954,0,-4),""))</f>
        <v/>
      </c>
      <c r="K2954" t="str">
        <f ca="1">IF(C2954=1,60*SummonTypeTable!$Q$2/OFFSET(I2954,0,-4),
IF(I2954&lt;&gt;OFFSET(I2954,-1,0),OFFSET(I2954,-1,0)/OFFSET(I2954,0,-4),""))</f>
        <v/>
      </c>
      <c r="L2954" t="str">
        <f t="shared" ca="1" si="557"/>
        <v>it</v>
      </c>
      <c r="M2954" t="s">
        <v>139</v>
      </c>
      <c r="N2954" t="s">
        <v>140</v>
      </c>
      <c r="O2954">
        <v>2</v>
      </c>
      <c r="P2954" t="str">
        <f t="shared" si="549"/>
        <v/>
      </c>
      <c r="Q2954" t="str">
        <f t="shared" ca="1" si="555"/>
        <v>cu</v>
      </c>
      <c r="R2954" t="s">
        <v>81</v>
      </c>
      <c r="S2954" t="s">
        <v>147</v>
      </c>
      <c r="T2954">
        <v>2900</v>
      </c>
      <c r="U2954" t="str">
        <f t="shared" ca="1" si="558"/>
        <v>it</v>
      </c>
      <c r="V2954" t="str">
        <f t="shared" si="550"/>
        <v>Cash_sCharacterGacha</v>
      </c>
      <c r="W2954">
        <f t="shared" si="551"/>
        <v>2</v>
      </c>
      <c r="X2954" t="str">
        <f t="shared" ca="1" si="552"/>
        <v>cu</v>
      </c>
      <c r="Y2954" t="str">
        <f t="shared" si="553"/>
        <v>GO</v>
      </c>
      <c r="Z2954">
        <f t="shared" si="554"/>
        <v>2900</v>
      </c>
    </row>
    <row r="2955" spans="1:26">
      <c r="A2955" t="str">
        <f t="shared" si="547"/>
        <v>rt10</v>
      </c>
      <c r="B2955" t="str">
        <f t="shared" si="548"/>
        <v>루틴10</v>
      </c>
      <c r="C2955">
        <v>114</v>
      </c>
      <c r="D2955">
        <v>105</v>
      </c>
      <c r="E2955">
        <f t="shared" ca="1" si="556"/>
        <v>4449</v>
      </c>
      <c r="F2955">
        <f ca="1">(60+SUMIF(OFFSET(N2955,-$C2955+1,0,$C2955),"EN",OFFSET(O2955,-$C2955+1,0,$C2955)))*SummonTypeTable!$Q$2</f>
        <v>1866.6666666666665</v>
      </c>
      <c r="G2955" t="str">
        <f ca="1">IF(C2955=1,60*SummonTypeTable!$Q$2-OFFSET(F2955,0,-1),
IF(F2955&lt;&gt;OFFSET(F2955,-1,0),OFFSET(F2955,-1,0)-OFFSET(F2955,0,-1),""))</f>
        <v/>
      </c>
      <c r="H2955" t="str">
        <f ca="1">IF(C2955=1,60*SummonTypeTable!$Q$2/OFFSET(F2955,0,-1),
IF(F2955&lt;&gt;OFFSET(F2955,-1,0),OFFSET(F2955,-1,0)/OFFSET(F2955,0,-1),""))</f>
        <v/>
      </c>
      <c r="I2955">
        <f ca="1">(60+SUMIF(OFFSET(N2955,-$C2955+1,0,$C2955),"EN",OFFSET(O2955,-$C2955+1,0,$C2955))+SUMIF(OFFSET(S2955,-$C2955+1,0,$C2955),"EN",OFFSET(T2955,-$C2955+1,0,$C2955)))*SummonTypeTable!$Q$2</f>
        <v>1866.6666666666665</v>
      </c>
      <c r="J2955" t="str">
        <f ca="1">IF(C2955=1,60*SummonTypeTable!$Q$2-OFFSET(I2955,0,-4),
IF(I2955&lt;&gt;OFFSET(I2955,-1,0),OFFSET(I2955,-1,0)-OFFSET(I2955,0,-4),""))</f>
        <v/>
      </c>
      <c r="K2955" t="str">
        <f ca="1">IF(C2955=1,60*SummonTypeTable!$Q$2/OFFSET(I2955,0,-4),
IF(I2955&lt;&gt;OFFSET(I2955,-1,0),OFFSET(I2955,-1,0)/OFFSET(I2955,0,-4),""))</f>
        <v/>
      </c>
      <c r="L2955" t="str">
        <f t="shared" ca="1" si="557"/>
        <v>cu</v>
      </c>
      <c r="M2955" t="s">
        <v>81</v>
      </c>
      <c r="N2955" t="s">
        <v>147</v>
      </c>
      <c r="O2955">
        <v>5850</v>
      </c>
      <c r="P2955" t="str">
        <f t="shared" si="549"/>
        <v/>
      </c>
      <c r="Q2955" t="str">
        <f t="shared" ca="1" si="555"/>
        <v>cu</v>
      </c>
      <c r="R2955" t="s">
        <v>81</v>
      </c>
      <c r="S2955" t="s">
        <v>147</v>
      </c>
      <c r="T2955">
        <v>2925</v>
      </c>
      <c r="U2955" t="str">
        <f t="shared" ca="1" si="558"/>
        <v>cu</v>
      </c>
      <c r="V2955" t="str">
        <f t="shared" si="550"/>
        <v>GO</v>
      </c>
      <c r="W2955">
        <f t="shared" si="551"/>
        <v>5850</v>
      </c>
      <c r="X2955" t="str">
        <f t="shared" ca="1" si="552"/>
        <v>cu</v>
      </c>
      <c r="Y2955" t="str">
        <f t="shared" si="553"/>
        <v>GO</v>
      </c>
      <c r="Z2955">
        <f t="shared" si="554"/>
        <v>2925</v>
      </c>
    </row>
    <row r="2956" spans="1:26">
      <c r="A2956" t="str">
        <f t="shared" si="547"/>
        <v>rt10</v>
      </c>
      <c r="B2956" t="str">
        <f t="shared" si="548"/>
        <v>루틴10</v>
      </c>
      <c r="C2956">
        <v>115</v>
      </c>
      <c r="D2956">
        <v>43</v>
      </c>
      <c r="E2956">
        <f t="shared" ca="1" si="556"/>
        <v>4492</v>
      </c>
      <c r="F2956">
        <f ca="1">(60+SUMIF(OFFSET(N2956,-$C2956+1,0,$C2956),"EN",OFFSET(O2956,-$C2956+1,0,$C2956)))*SummonTypeTable!$Q$2</f>
        <v>2013.3333333333333</v>
      </c>
      <c r="G2956">
        <f ca="1">IF(C2956=1,60*SummonTypeTable!$Q$2-OFFSET(F2956,0,-1),
IF(F2956&lt;&gt;OFFSET(F2956,-1,0),OFFSET(F2956,-1,0)-OFFSET(F2956,0,-1),""))</f>
        <v>-2625.3333333333335</v>
      </c>
      <c r="H2956">
        <f ca="1">IF(C2956=1,60*SummonTypeTable!$Q$2/OFFSET(F2956,0,-1),
IF(F2956&lt;&gt;OFFSET(F2956,-1,0),OFFSET(F2956,-1,0)/OFFSET(F2956,0,-1),""))</f>
        <v>0.41555357672899967</v>
      </c>
      <c r="I2956">
        <f ca="1">(60+SUMIF(OFFSET(N2956,-$C2956+1,0,$C2956),"EN",OFFSET(O2956,-$C2956+1,0,$C2956))+SUMIF(OFFSET(S2956,-$C2956+1,0,$C2956),"EN",OFFSET(T2956,-$C2956+1,0,$C2956)))*SummonTypeTable!$Q$2</f>
        <v>2013.3333333333333</v>
      </c>
      <c r="J2956">
        <f ca="1">IF(C2956=1,60*SummonTypeTable!$Q$2-OFFSET(I2956,0,-4),
IF(I2956&lt;&gt;OFFSET(I2956,-1,0),OFFSET(I2956,-1,0)-OFFSET(I2956,0,-4),""))</f>
        <v>-2625.3333333333335</v>
      </c>
      <c r="K2956">
        <f ca="1">IF(C2956=1,60*SummonTypeTable!$Q$2/OFFSET(I2956,0,-4),
IF(I2956&lt;&gt;OFFSET(I2956,-1,0),OFFSET(I2956,-1,0)/OFFSET(I2956,0,-4),""))</f>
        <v>0.41555357672899967</v>
      </c>
      <c r="L2956" t="str">
        <f t="shared" ca="1" si="557"/>
        <v>cu</v>
      </c>
      <c r="M2956" t="s">
        <v>81</v>
      </c>
      <c r="N2956" t="s">
        <v>146</v>
      </c>
      <c r="O2956">
        <v>220</v>
      </c>
      <c r="P2956" t="str">
        <f t="shared" si="549"/>
        <v>에너지너무많음</v>
      </c>
      <c r="Q2956" t="str">
        <f t="shared" ca="1" si="555"/>
        <v>cu</v>
      </c>
      <c r="R2956" t="s">
        <v>81</v>
      </c>
      <c r="S2956" t="s">
        <v>147</v>
      </c>
      <c r="T2956">
        <v>2950</v>
      </c>
      <c r="U2956" t="str">
        <f t="shared" ca="1" si="558"/>
        <v>cu</v>
      </c>
      <c r="V2956" t="str">
        <f t="shared" si="550"/>
        <v>EN</v>
      </c>
      <c r="W2956">
        <f t="shared" si="551"/>
        <v>220</v>
      </c>
      <c r="X2956" t="str">
        <f t="shared" ca="1" si="552"/>
        <v>cu</v>
      </c>
      <c r="Y2956" t="str">
        <f t="shared" si="553"/>
        <v>GO</v>
      </c>
      <c r="Z2956">
        <f t="shared" si="554"/>
        <v>2950</v>
      </c>
    </row>
    <row r="2957" spans="1:26">
      <c r="A2957" t="str">
        <f t="shared" si="547"/>
        <v>rt10</v>
      </c>
      <c r="B2957" t="str">
        <f t="shared" si="548"/>
        <v>루틴10</v>
      </c>
      <c r="C2957">
        <v>116</v>
      </c>
      <c r="D2957">
        <v>87</v>
      </c>
      <c r="E2957">
        <f t="shared" ca="1" si="556"/>
        <v>4579</v>
      </c>
      <c r="F2957">
        <f ca="1">(60+SUMIF(OFFSET(N2957,-$C2957+1,0,$C2957),"EN",OFFSET(O2957,-$C2957+1,0,$C2957)))*SummonTypeTable!$Q$2</f>
        <v>2013.3333333333333</v>
      </c>
      <c r="G2957" t="str">
        <f ca="1">IF(C2957=1,60*SummonTypeTable!$Q$2-OFFSET(F2957,0,-1),
IF(F2957&lt;&gt;OFFSET(F2957,-1,0),OFFSET(F2957,-1,0)-OFFSET(F2957,0,-1),""))</f>
        <v/>
      </c>
      <c r="H2957" t="str">
        <f ca="1">IF(C2957=1,60*SummonTypeTable!$Q$2/OFFSET(F2957,0,-1),
IF(F2957&lt;&gt;OFFSET(F2957,-1,0),OFFSET(F2957,-1,0)/OFFSET(F2957,0,-1),""))</f>
        <v/>
      </c>
      <c r="I2957">
        <f ca="1">(60+SUMIF(OFFSET(N2957,-$C2957+1,0,$C2957),"EN",OFFSET(O2957,-$C2957+1,0,$C2957))+SUMIF(OFFSET(S2957,-$C2957+1,0,$C2957),"EN",OFFSET(T2957,-$C2957+1,0,$C2957)))*SummonTypeTable!$Q$2</f>
        <v>2013.3333333333333</v>
      </c>
      <c r="J2957" t="str">
        <f ca="1">IF(C2957=1,60*SummonTypeTable!$Q$2-OFFSET(I2957,0,-4),
IF(I2957&lt;&gt;OFFSET(I2957,-1,0),OFFSET(I2957,-1,0)-OFFSET(I2957,0,-4),""))</f>
        <v/>
      </c>
      <c r="K2957" t="str">
        <f ca="1">IF(C2957=1,60*SummonTypeTable!$Q$2/OFFSET(I2957,0,-4),
IF(I2957&lt;&gt;OFFSET(I2957,-1,0),OFFSET(I2957,-1,0)/OFFSET(I2957,0,-4),""))</f>
        <v/>
      </c>
      <c r="L2957" t="str">
        <f t="shared" ca="1" si="557"/>
        <v>it</v>
      </c>
      <c r="M2957" t="s">
        <v>139</v>
      </c>
      <c r="N2957" t="s">
        <v>158</v>
      </c>
      <c r="O2957">
        <v>1</v>
      </c>
      <c r="P2957" t="str">
        <f t="shared" si="549"/>
        <v/>
      </c>
      <c r="Q2957" t="str">
        <f t="shared" ca="1" si="555"/>
        <v>cu</v>
      </c>
      <c r="R2957" t="s">
        <v>81</v>
      </c>
      <c r="S2957" t="s">
        <v>147</v>
      </c>
      <c r="T2957">
        <v>2975</v>
      </c>
      <c r="U2957" t="str">
        <f t="shared" ca="1" si="558"/>
        <v>it</v>
      </c>
      <c r="V2957" t="str">
        <f t="shared" si="550"/>
        <v>Cash_sEquipGacha</v>
      </c>
      <c r="W2957">
        <f t="shared" si="551"/>
        <v>1</v>
      </c>
      <c r="X2957" t="str">
        <f t="shared" ca="1" si="552"/>
        <v>cu</v>
      </c>
      <c r="Y2957" t="str">
        <f t="shared" si="553"/>
        <v>GO</v>
      </c>
      <c r="Z2957">
        <f t="shared" si="554"/>
        <v>2975</v>
      </c>
    </row>
    <row r="2958" spans="1:26">
      <c r="A2958" t="str">
        <f t="shared" si="547"/>
        <v>rt10</v>
      </c>
      <c r="B2958" t="str">
        <f t="shared" si="548"/>
        <v>루틴10</v>
      </c>
      <c r="C2958">
        <v>117</v>
      </c>
      <c r="D2958">
        <v>146</v>
      </c>
      <c r="E2958">
        <f t="shared" ca="1" si="556"/>
        <v>4725</v>
      </c>
      <c r="F2958">
        <f ca="1">(60+SUMIF(OFFSET(N2958,-$C2958+1,0,$C2958),"EN",OFFSET(O2958,-$C2958+1,0,$C2958)))*SummonTypeTable!$Q$2</f>
        <v>2013.3333333333333</v>
      </c>
      <c r="G2958" t="str">
        <f ca="1">IF(C2958=1,60*SummonTypeTable!$Q$2-OFFSET(F2958,0,-1),
IF(F2958&lt;&gt;OFFSET(F2958,-1,0),OFFSET(F2958,-1,0)-OFFSET(F2958,0,-1),""))</f>
        <v/>
      </c>
      <c r="H2958" t="str">
        <f ca="1">IF(C2958=1,60*SummonTypeTable!$Q$2/OFFSET(F2958,0,-1),
IF(F2958&lt;&gt;OFFSET(F2958,-1,0),OFFSET(F2958,-1,0)/OFFSET(F2958,0,-1),""))</f>
        <v/>
      </c>
      <c r="I2958">
        <f ca="1">(60+SUMIF(OFFSET(N2958,-$C2958+1,0,$C2958),"EN",OFFSET(O2958,-$C2958+1,0,$C2958))+SUMIF(OFFSET(S2958,-$C2958+1,0,$C2958),"EN",OFFSET(T2958,-$C2958+1,0,$C2958)))*SummonTypeTable!$Q$2</f>
        <v>2013.3333333333333</v>
      </c>
      <c r="J2958" t="str">
        <f ca="1">IF(C2958=1,60*SummonTypeTable!$Q$2-OFFSET(I2958,0,-4),
IF(I2958&lt;&gt;OFFSET(I2958,-1,0),OFFSET(I2958,-1,0)-OFFSET(I2958,0,-4),""))</f>
        <v/>
      </c>
      <c r="K2958" t="str">
        <f ca="1">IF(C2958=1,60*SummonTypeTable!$Q$2/OFFSET(I2958,0,-4),
IF(I2958&lt;&gt;OFFSET(I2958,-1,0),OFFSET(I2958,-1,0)/OFFSET(I2958,0,-4),""))</f>
        <v/>
      </c>
      <c r="L2958" t="str">
        <f t="shared" ca="1" si="557"/>
        <v>cu</v>
      </c>
      <c r="M2958" t="s">
        <v>81</v>
      </c>
      <c r="N2958" t="s">
        <v>147</v>
      </c>
      <c r="O2958">
        <v>6000</v>
      </c>
      <c r="P2958" t="str">
        <f t="shared" si="549"/>
        <v/>
      </c>
      <c r="Q2958" t="str">
        <f t="shared" ca="1" si="555"/>
        <v>cu</v>
      </c>
      <c r="R2958" t="s">
        <v>81</v>
      </c>
      <c r="S2958" t="s">
        <v>147</v>
      </c>
      <c r="T2958">
        <v>3000</v>
      </c>
      <c r="U2958" t="str">
        <f t="shared" ca="1" si="558"/>
        <v>cu</v>
      </c>
      <c r="V2958" t="str">
        <f t="shared" si="550"/>
        <v>GO</v>
      </c>
      <c r="W2958">
        <f t="shared" si="551"/>
        <v>6000</v>
      </c>
      <c r="X2958" t="str">
        <f t="shared" ca="1" si="552"/>
        <v>cu</v>
      </c>
      <c r="Y2958" t="str">
        <f t="shared" si="553"/>
        <v>GO</v>
      </c>
      <c r="Z2958">
        <f t="shared" si="554"/>
        <v>3000</v>
      </c>
    </row>
    <row r="2959" spans="1:26">
      <c r="A2959" t="str">
        <f t="shared" si="547"/>
        <v>rt10</v>
      </c>
      <c r="B2959" t="str">
        <f t="shared" si="548"/>
        <v>루틴10</v>
      </c>
      <c r="C2959">
        <v>118</v>
      </c>
      <c r="D2959">
        <v>107</v>
      </c>
      <c r="E2959">
        <f t="shared" ca="1" si="556"/>
        <v>4832</v>
      </c>
      <c r="F2959">
        <f ca="1">(60+SUMIF(OFFSET(N2959,-$C2959+1,0,$C2959),"EN",OFFSET(O2959,-$C2959+1,0,$C2959)))*SummonTypeTable!$Q$2</f>
        <v>2013.3333333333333</v>
      </c>
      <c r="G2959" t="str">
        <f ca="1">IF(C2959=1,60*SummonTypeTable!$Q$2-OFFSET(F2959,0,-1),
IF(F2959&lt;&gt;OFFSET(F2959,-1,0),OFFSET(F2959,-1,0)-OFFSET(F2959,0,-1),""))</f>
        <v/>
      </c>
      <c r="H2959" t="str">
        <f ca="1">IF(C2959=1,60*SummonTypeTable!$Q$2/OFFSET(F2959,0,-1),
IF(F2959&lt;&gt;OFFSET(F2959,-1,0),OFFSET(F2959,-1,0)/OFFSET(F2959,0,-1),""))</f>
        <v/>
      </c>
      <c r="I2959">
        <f ca="1">(60+SUMIF(OFFSET(N2959,-$C2959+1,0,$C2959),"EN",OFFSET(O2959,-$C2959+1,0,$C2959))+SUMIF(OFFSET(S2959,-$C2959+1,0,$C2959),"EN",OFFSET(T2959,-$C2959+1,0,$C2959)))*SummonTypeTable!$Q$2</f>
        <v>2013.3333333333333</v>
      </c>
      <c r="J2959" t="str">
        <f ca="1">IF(C2959=1,60*SummonTypeTable!$Q$2-OFFSET(I2959,0,-4),
IF(I2959&lt;&gt;OFFSET(I2959,-1,0),OFFSET(I2959,-1,0)-OFFSET(I2959,0,-4),""))</f>
        <v/>
      </c>
      <c r="K2959" t="str">
        <f ca="1">IF(C2959=1,60*SummonTypeTable!$Q$2/OFFSET(I2959,0,-4),
IF(I2959&lt;&gt;OFFSET(I2959,-1,0),OFFSET(I2959,-1,0)/OFFSET(I2959,0,-4),""))</f>
        <v/>
      </c>
      <c r="L2959" t="str">
        <f t="shared" ca="1" si="557"/>
        <v>cu</v>
      </c>
      <c r="M2959" t="s">
        <v>81</v>
      </c>
      <c r="N2959" t="s">
        <v>153</v>
      </c>
      <c r="O2959">
        <v>21</v>
      </c>
      <c r="P2959" t="str">
        <f t="shared" si="549"/>
        <v/>
      </c>
      <c r="Q2959" t="str">
        <f t="shared" ca="1" si="555"/>
        <v>cu</v>
      </c>
      <c r="R2959" t="s">
        <v>81</v>
      </c>
      <c r="S2959" t="s">
        <v>153</v>
      </c>
      <c r="T2959">
        <v>7</v>
      </c>
      <c r="U2959" t="str">
        <f t="shared" ca="1" si="558"/>
        <v>cu</v>
      </c>
      <c r="V2959" t="str">
        <f t="shared" si="550"/>
        <v>DI</v>
      </c>
      <c r="W2959">
        <f t="shared" si="551"/>
        <v>21</v>
      </c>
      <c r="X2959" t="str">
        <f t="shared" ca="1" si="552"/>
        <v>cu</v>
      </c>
      <c r="Y2959" t="str">
        <f t="shared" si="553"/>
        <v>DI</v>
      </c>
      <c r="Z2959">
        <f t="shared" si="554"/>
        <v>7</v>
      </c>
    </row>
    <row r="2960" spans="1:26">
      <c r="A2960" t="str">
        <f t="shared" si="547"/>
        <v>rt10</v>
      </c>
      <c r="B2960" t="str">
        <f t="shared" si="548"/>
        <v>루틴10</v>
      </c>
      <c r="C2960">
        <v>119</v>
      </c>
      <c r="D2960">
        <v>45</v>
      </c>
      <c r="E2960">
        <f t="shared" ca="1" si="556"/>
        <v>4877</v>
      </c>
      <c r="F2960">
        <f ca="1">(60+SUMIF(OFFSET(N2960,-$C2960+1,0,$C2960),"EN",OFFSET(O2960,-$C2960+1,0,$C2960)))*SummonTypeTable!$Q$2</f>
        <v>2013.3333333333333</v>
      </c>
      <c r="G2960" t="str">
        <f ca="1">IF(C2960=1,60*SummonTypeTable!$Q$2-OFFSET(F2960,0,-1),
IF(F2960&lt;&gt;OFFSET(F2960,-1,0),OFFSET(F2960,-1,0)-OFFSET(F2960,0,-1),""))</f>
        <v/>
      </c>
      <c r="H2960" t="str">
        <f ca="1">IF(C2960=1,60*SummonTypeTable!$Q$2/OFFSET(F2960,0,-1),
IF(F2960&lt;&gt;OFFSET(F2960,-1,0),OFFSET(F2960,-1,0)/OFFSET(F2960,0,-1),""))</f>
        <v/>
      </c>
      <c r="I2960">
        <f ca="1">(60+SUMIF(OFFSET(N2960,-$C2960+1,0,$C2960),"EN",OFFSET(O2960,-$C2960+1,0,$C2960))+SUMIF(OFFSET(S2960,-$C2960+1,0,$C2960),"EN",OFFSET(T2960,-$C2960+1,0,$C2960)))*SummonTypeTable!$Q$2</f>
        <v>2013.3333333333333</v>
      </c>
      <c r="J2960" t="str">
        <f ca="1">IF(C2960=1,60*SummonTypeTable!$Q$2-OFFSET(I2960,0,-4),
IF(I2960&lt;&gt;OFFSET(I2960,-1,0),OFFSET(I2960,-1,0)-OFFSET(I2960,0,-4),""))</f>
        <v/>
      </c>
      <c r="K2960" t="str">
        <f ca="1">IF(C2960=1,60*SummonTypeTable!$Q$2/OFFSET(I2960,0,-4),
IF(I2960&lt;&gt;OFFSET(I2960,-1,0),OFFSET(I2960,-1,0)/OFFSET(I2960,0,-4),""))</f>
        <v/>
      </c>
      <c r="L2960" t="str">
        <f t="shared" ca="1" si="557"/>
        <v>cu</v>
      </c>
      <c r="M2960" t="s">
        <v>81</v>
      </c>
      <c r="N2960" t="s">
        <v>147</v>
      </c>
      <c r="O2960">
        <v>6100</v>
      </c>
      <c r="P2960" t="str">
        <f t="shared" si="549"/>
        <v/>
      </c>
      <c r="Q2960" t="str">
        <f t="shared" ca="1" si="555"/>
        <v>cu</v>
      </c>
      <c r="R2960" t="s">
        <v>81</v>
      </c>
      <c r="S2960" t="s">
        <v>147</v>
      </c>
      <c r="T2960">
        <v>3050</v>
      </c>
      <c r="U2960" t="str">
        <f t="shared" ca="1" si="558"/>
        <v>cu</v>
      </c>
      <c r="V2960" t="str">
        <f t="shared" si="550"/>
        <v>GO</v>
      </c>
      <c r="W2960">
        <f t="shared" si="551"/>
        <v>6100</v>
      </c>
      <c r="X2960" t="str">
        <f t="shared" ca="1" si="552"/>
        <v>cu</v>
      </c>
      <c r="Y2960" t="str">
        <f t="shared" si="553"/>
        <v>GO</v>
      </c>
      <c r="Z2960">
        <f t="shared" si="554"/>
        <v>3050</v>
      </c>
    </row>
    <row r="2961" spans="1:26">
      <c r="A2961" t="str">
        <f t="shared" si="547"/>
        <v>rt10</v>
      </c>
      <c r="B2961" t="str">
        <f t="shared" si="548"/>
        <v>루틴10</v>
      </c>
      <c r="C2961">
        <v>120</v>
      </c>
      <c r="D2961">
        <v>63</v>
      </c>
      <c r="E2961">
        <f t="shared" ca="1" si="556"/>
        <v>4940</v>
      </c>
      <c r="F2961">
        <f ca="1">(60+SUMIF(OFFSET(N2961,-$C2961+1,0,$C2961),"EN",OFFSET(O2961,-$C2961+1,0,$C2961)))*SummonTypeTable!$Q$2</f>
        <v>2013.3333333333333</v>
      </c>
      <c r="G2961" t="str">
        <f ca="1">IF(C2961=1,60*SummonTypeTable!$Q$2-OFFSET(F2961,0,-1),
IF(F2961&lt;&gt;OFFSET(F2961,-1,0),OFFSET(F2961,-1,0)-OFFSET(F2961,0,-1),""))</f>
        <v/>
      </c>
      <c r="H2961" t="str">
        <f ca="1">IF(C2961=1,60*SummonTypeTable!$Q$2/OFFSET(F2961,0,-1),
IF(F2961&lt;&gt;OFFSET(F2961,-1,0),OFFSET(F2961,-1,0)/OFFSET(F2961,0,-1),""))</f>
        <v/>
      </c>
      <c r="I2961">
        <f ca="1">(60+SUMIF(OFFSET(N2961,-$C2961+1,0,$C2961),"EN",OFFSET(O2961,-$C2961+1,0,$C2961))+SUMIF(OFFSET(S2961,-$C2961+1,0,$C2961),"EN",OFFSET(T2961,-$C2961+1,0,$C2961)))*SummonTypeTable!$Q$2</f>
        <v>2013.3333333333333</v>
      </c>
      <c r="J2961" t="str">
        <f ca="1">IF(C2961=1,60*SummonTypeTable!$Q$2-OFFSET(I2961,0,-4),
IF(I2961&lt;&gt;OFFSET(I2961,-1,0),OFFSET(I2961,-1,0)-OFFSET(I2961,0,-4),""))</f>
        <v/>
      </c>
      <c r="K2961" t="str">
        <f ca="1">IF(C2961=1,60*SummonTypeTable!$Q$2/OFFSET(I2961,0,-4),
IF(I2961&lt;&gt;OFFSET(I2961,-1,0),OFFSET(I2961,-1,0)/OFFSET(I2961,0,-4),""))</f>
        <v/>
      </c>
      <c r="L2961" t="str">
        <f t="shared" ca="1" si="557"/>
        <v>it</v>
      </c>
      <c r="M2961" t="s">
        <v>139</v>
      </c>
      <c r="N2961" t="s">
        <v>158</v>
      </c>
      <c r="O2961">
        <v>1</v>
      </c>
      <c r="P2961" t="str">
        <f t="shared" si="549"/>
        <v/>
      </c>
      <c r="Q2961" t="str">
        <f t="shared" ca="1" si="555"/>
        <v>cu</v>
      </c>
      <c r="R2961" t="s">
        <v>81</v>
      </c>
      <c r="S2961" t="s">
        <v>147</v>
      </c>
      <c r="T2961">
        <v>3075</v>
      </c>
      <c r="U2961" t="str">
        <f t="shared" ca="1" si="558"/>
        <v>it</v>
      </c>
      <c r="V2961" t="str">
        <f t="shared" si="550"/>
        <v>Cash_sEquipGacha</v>
      </c>
      <c r="W2961">
        <f t="shared" si="551"/>
        <v>1</v>
      </c>
      <c r="X2961" t="str">
        <f t="shared" ca="1" si="552"/>
        <v>cu</v>
      </c>
      <c r="Y2961" t="str">
        <f t="shared" si="553"/>
        <v>GO</v>
      </c>
      <c r="Z2961">
        <f t="shared" si="554"/>
        <v>3075</v>
      </c>
    </row>
    <row r="2962" spans="1:26">
      <c r="A2962" t="str">
        <f t="shared" si="547"/>
        <v>rt10</v>
      </c>
      <c r="B2962" t="str">
        <f t="shared" si="548"/>
        <v>루틴10</v>
      </c>
      <c r="C2962">
        <v>121</v>
      </c>
      <c r="D2962">
        <v>248</v>
      </c>
      <c r="E2962">
        <f t="shared" ca="1" si="556"/>
        <v>5188</v>
      </c>
      <c r="F2962">
        <f ca="1">(60+SUMIF(OFFSET(N2962,-$C2962+1,0,$C2962),"EN",OFFSET(O2962,-$C2962+1,0,$C2962)))*SummonTypeTable!$Q$2</f>
        <v>2146.6666666666665</v>
      </c>
      <c r="G2962">
        <f ca="1">IF(C2962=1,60*SummonTypeTable!$Q$2-OFFSET(F2962,0,-1),
IF(F2962&lt;&gt;OFFSET(F2962,-1,0),OFFSET(F2962,-1,0)-OFFSET(F2962,0,-1),""))</f>
        <v>-3174.666666666667</v>
      </c>
      <c r="H2962">
        <f ca="1">IF(C2962=1,60*SummonTypeTable!$Q$2/OFFSET(F2962,0,-1),
IF(F2962&lt;&gt;OFFSET(F2962,-1,0),OFFSET(F2962,-1,0)/OFFSET(F2962,0,-1),""))</f>
        <v>0.38807504497558465</v>
      </c>
      <c r="I2962">
        <f ca="1">(60+SUMIF(OFFSET(N2962,-$C2962+1,0,$C2962),"EN",OFFSET(O2962,-$C2962+1,0,$C2962))+SUMIF(OFFSET(S2962,-$C2962+1,0,$C2962),"EN",OFFSET(T2962,-$C2962+1,0,$C2962)))*SummonTypeTable!$Q$2</f>
        <v>2146.6666666666665</v>
      </c>
      <c r="J2962">
        <f ca="1">IF(C2962=1,60*SummonTypeTable!$Q$2-OFFSET(I2962,0,-4),
IF(I2962&lt;&gt;OFFSET(I2962,-1,0),OFFSET(I2962,-1,0)-OFFSET(I2962,0,-4),""))</f>
        <v>-3174.666666666667</v>
      </c>
      <c r="K2962">
        <f ca="1">IF(C2962=1,60*SummonTypeTable!$Q$2/OFFSET(I2962,0,-4),
IF(I2962&lt;&gt;OFFSET(I2962,-1,0),OFFSET(I2962,-1,0)/OFFSET(I2962,0,-4),""))</f>
        <v>0.38807504497558465</v>
      </c>
      <c r="L2962" t="str">
        <f t="shared" ca="1" si="557"/>
        <v>cu</v>
      </c>
      <c r="M2962" t="s">
        <v>81</v>
      </c>
      <c r="N2962" t="s">
        <v>146</v>
      </c>
      <c r="O2962">
        <v>200</v>
      </c>
      <c r="P2962" t="str">
        <f t="shared" si="549"/>
        <v>에너지너무많음</v>
      </c>
      <c r="Q2962" t="str">
        <f t="shared" ca="1" si="555"/>
        <v>cu</v>
      </c>
      <c r="R2962" t="s">
        <v>81</v>
      </c>
      <c r="S2962" t="s">
        <v>147</v>
      </c>
      <c r="T2962">
        <v>3100</v>
      </c>
      <c r="U2962" t="str">
        <f t="shared" ca="1" si="558"/>
        <v>cu</v>
      </c>
      <c r="V2962" t="str">
        <f t="shared" si="550"/>
        <v>EN</v>
      </c>
      <c r="W2962">
        <f t="shared" si="551"/>
        <v>200</v>
      </c>
      <c r="X2962" t="str">
        <f t="shared" ca="1" si="552"/>
        <v>cu</v>
      </c>
      <c r="Y2962" t="str">
        <f t="shared" si="553"/>
        <v>GO</v>
      </c>
      <c r="Z2962">
        <f t="shared" si="554"/>
        <v>3100</v>
      </c>
    </row>
    <row r="2963" spans="1:26">
      <c r="A2963" t="str">
        <f t="shared" si="547"/>
        <v>rt10</v>
      </c>
      <c r="B2963" t="str">
        <f t="shared" si="548"/>
        <v>루틴10</v>
      </c>
      <c r="C2963">
        <v>122</v>
      </c>
      <c r="D2963">
        <v>39</v>
      </c>
      <c r="E2963">
        <f t="shared" ca="1" si="556"/>
        <v>5227</v>
      </c>
      <c r="F2963">
        <f ca="1">(60+SUMIF(OFFSET(N2963,-$C2963+1,0,$C2963),"EN",OFFSET(O2963,-$C2963+1,0,$C2963)))*SummonTypeTable!$Q$2</f>
        <v>2146.6666666666665</v>
      </c>
      <c r="G2963" t="str">
        <f ca="1">IF(C2963=1,60*SummonTypeTable!$Q$2-OFFSET(F2963,0,-1),
IF(F2963&lt;&gt;OFFSET(F2963,-1,0),OFFSET(F2963,-1,0)-OFFSET(F2963,0,-1),""))</f>
        <v/>
      </c>
      <c r="H2963" t="str">
        <f ca="1">IF(C2963=1,60*SummonTypeTable!$Q$2/OFFSET(F2963,0,-1),
IF(F2963&lt;&gt;OFFSET(F2963,-1,0),OFFSET(F2963,-1,0)/OFFSET(F2963,0,-1),""))</f>
        <v/>
      </c>
      <c r="I2963">
        <f ca="1">(60+SUMIF(OFFSET(N2963,-$C2963+1,0,$C2963),"EN",OFFSET(O2963,-$C2963+1,0,$C2963))+SUMIF(OFFSET(S2963,-$C2963+1,0,$C2963),"EN",OFFSET(T2963,-$C2963+1,0,$C2963)))*SummonTypeTable!$Q$2</f>
        <v>2146.6666666666665</v>
      </c>
      <c r="J2963" t="str">
        <f ca="1">IF(C2963=1,60*SummonTypeTable!$Q$2-OFFSET(I2963,0,-4),
IF(I2963&lt;&gt;OFFSET(I2963,-1,0),OFFSET(I2963,-1,0)-OFFSET(I2963,0,-4),""))</f>
        <v/>
      </c>
      <c r="K2963" t="str">
        <f ca="1">IF(C2963=1,60*SummonTypeTable!$Q$2/OFFSET(I2963,0,-4),
IF(I2963&lt;&gt;OFFSET(I2963,-1,0),OFFSET(I2963,-1,0)/OFFSET(I2963,0,-4),""))</f>
        <v/>
      </c>
      <c r="L2963" t="str">
        <f t="shared" ca="1" si="557"/>
        <v>cu</v>
      </c>
      <c r="M2963" t="s">
        <v>81</v>
      </c>
      <c r="N2963" t="s">
        <v>147</v>
      </c>
      <c r="O2963">
        <v>6250</v>
      </c>
      <c r="P2963" t="str">
        <f t="shared" si="549"/>
        <v/>
      </c>
      <c r="Q2963" t="str">
        <f t="shared" ca="1" si="555"/>
        <v>cu</v>
      </c>
      <c r="R2963" t="s">
        <v>81</v>
      </c>
      <c r="S2963" t="s">
        <v>147</v>
      </c>
      <c r="T2963">
        <v>3125</v>
      </c>
      <c r="U2963" t="str">
        <f t="shared" ca="1" si="558"/>
        <v>cu</v>
      </c>
      <c r="V2963" t="str">
        <f t="shared" si="550"/>
        <v>GO</v>
      </c>
      <c r="W2963">
        <f t="shared" si="551"/>
        <v>6250</v>
      </c>
      <c r="X2963" t="str">
        <f t="shared" ca="1" si="552"/>
        <v>cu</v>
      </c>
      <c r="Y2963" t="str">
        <f t="shared" si="553"/>
        <v>GO</v>
      </c>
      <c r="Z2963">
        <f t="shared" si="554"/>
        <v>3125</v>
      </c>
    </row>
    <row r="2964" spans="1:26">
      <c r="A2964" t="str">
        <f t="shared" si="547"/>
        <v>rt10</v>
      </c>
      <c r="B2964" t="str">
        <f t="shared" si="548"/>
        <v>루틴10</v>
      </c>
      <c r="C2964">
        <v>123</v>
      </c>
      <c r="D2964">
        <v>65</v>
      </c>
      <c r="E2964">
        <f t="shared" ca="1" si="556"/>
        <v>5292</v>
      </c>
      <c r="F2964">
        <f ca="1">(60+SUMIF(OFFSET(N2964,-$C2964+1,0,$C2964),"EN",OFFSET(O2964,-$C2964+1,0,$C2964)))*SummonTypeTable!$Q$2</f>
        <v>2146.6666666666665</v>
      </c>
      <c r="G2964" t="str">
        <f ca="1">IF(C2964=1,60*SummonTypeTable!$Q$2-OFFSET(F2964,0,-1),
IF(F2964&lt;&gt;OFFSET(F2964,-1,0),OFFSET(F2964,-1,0)-OFFSET(F2964,0,-1),""))</f>
        <v/>
      </c>
      <c r="H2964" t="str">
        <f ca="1">IF(C2964=1,60*SummonTypeTable!$Q$2/OFFSET(F2964,0,-1),
IF(F2964&lt;&gt;OFFSET(F2964,-1,0),OFFSET(F2964,-1,0)/OFFSET(F2964,0,-1),""))</f>
        <v/>
      </c>
      <c r="I2964">
        <f ca="1">(60+SUMIF(OFFSET(N2964,-$C2964+1,0,$C2964),"EN",OFFSET(O2964,-$C2964+1,0,$C2964))+SUMIF(OFFSET(S2964,-$C2964+1,0,$C2964),"EN",OFFSET(T2964,-$C2964+1,0,$C2964)))*SummonTypeTable!$Q$2</f>
        <v>2146.6666666666665</v>
      </c>
      <c r="J2964" t="str">
        <f ca="1">IF(C2964=1,60*SummonTypeTable!$Q$2-OFFSET(I2964,0,-4),
IF(I2964&lt;&gt;OFFSET(I2964,-1,0),OFFSET(I2964,-1,0)-OFFSET(I2964,0,-4),""))</f>
        <v/>
      </c>
      <c r="K2964" t="str">
        <f ca="1">IF(C2964=1,60*SummonTypeTable!$Q$2/OFFSET(I2964,0,-4),
IF(I2964&lt;&gt;OFFSET(I2964,-1,0),OFFSET(I2964,-1,0)/OFFSET(I2964,0,-4),""))</f>
        <v/>
      </c>
      <c r="L2964" t="str">
        <f t="shared" ca="1" si="557"/>
        <v>it</v>
      </c>
      <c r="M2964" t="s">
        <v>139</v>
      </c>
      <c r="N2964" t="s">
        <v>140</v>
      </c>
      <c r="O2964">
        <v>1</v>
      </c>
      <c r="P2964" t="str">
        <f t="shared" si="549"/>
        <v/>
      </c>
      <c r="Q2964" t="str">
        <f t="shared" ca="1" si="555"/>
        <v>cu</v>
      </c>
      <c r="R2964" t="s">
        <v>81</v>
      </c>
      <c r="S2964" t="s">
        <v>147</v>
      </c>
      <c r="T2964">
        <v>3150</v>
      </c>
      <c r="U2964" t="str">
        <f t="shared" ca="1" si="558"/>
        <v>it</v>
      </c>
      <c r="V2964" t="str">
        <f t="shared" si="550"/>
        <v>Cash_sCharacterGacha</v>
      </c>
      <c r="W2964">
        <f t="shared" si="551"/>
        <v>1</v>
      </c>
      <c r="X2964" t="str">
        <f t="shared" ca="1" si="552"/>
        <v>cu</v>
      </c>
      <c r="Y2964" t="str">
        <f t="shared" si="553"/>
        <v>GO</v>
      </c>
      <c r="Z2964">
        <f t="shared" si="554"/>
        <v>3150</v>
      </c>
    </row>
    <row r="2965" spans="1:26">
      <c r="A2965" t="str">
        <f t="shared" si="547"/>
        <v>rt10</v>
      </c>
      <c r="B2965" t="str">
        <f t="shared" si="548"/>
        <v>루틴10</v>
      </c>
      <c r="C2965">
        <v>124</v>
      </c>
      <c r="D2965">
        <v>102</v>
      </c>
      <c r="E2965">
        <f t="shared" ca="1" si="556"/>
        <v>5394</v>
      </c>
      <c r="F2965">
        <f ca="1">(60+SUMIF(OFFSET(N2965,-$C2965+1,0,$C2965),"EN",OFFSET(O2965,-$C2965+1,0,$C2965)))*SummonTypeTable!$Q$2</f>
        <v>2146.6666666666665</v>
      </c>
      <c r="G2965" t="str">
        <f ca="1">IF(C2965=1,60*SummonTypeTable!$Q$2-OFFSET(F2965,0,-1),
IF(F2965&lt;&gt;OFFSET(F2965,-1,0),OFFSET(F2965,-1,0)-OFFSET(F2965,0,-1),""))</f>
        <v/>
      </c>
      <c r="H2965" t="str">
        <f ca="1">IF(C2965=1,60*SummonTypeTable!$Q$2/OFFSET(F2965,0,-1),
IF(F2965&lt;&gt;OFFSET(F2965,-1,0),OFFSET(F2965,-1,0)/OFFSET(F2965,0,-1),""))</f>
        <v/>
      </c>
      <c r="I2965">
        <f ca="1">(60+SUMIF(OFFSET(N2965,-$C2965+1,0,$C2965),"EN",OFFSET(O2965,-$C2965+1,0,$C2965))+SUMIF(OFFSET(S2965,-$C2965+1,0,$C2965),"EN",OFFSET(T2965,-$C2965+1,0,$C2965)))*SummonTypeTable!$Q$2</f>
        <v>2146.6666666666665</v>
      </c>
      <c r="J2965" t="str">
        <f ca="1">IF(C2965=1,60*SummonTypeTable!$Q$2-OFFSET(I2965,0,-4),
IF(I2965&lt;&gt;OFFSET(I2965,-1,0),OFFSET(I2965,-1,0)-OFFSET(I2965,0,-4),""))</f>
        <v/>
      </c>
      <c r="K2965" t="str">
        <f ca="1">IF(C2965=1,60*SummonTypeTable!$Q$2/OFFSET(I2965,0,-4),
IF(I2965&lt;&gt;OFFSET(I2965,-1,0),OFFSET(I2965,-1,0)/OFFSET(I2965,0,-4),""))</f>
        <v/>
      </c>
      <c r="L2965" t="str">
        <f t="shared" ca="1" si="557"/>
        <v>cu</v>
      </c>
      <c r="M2965" t="s">
        <v>81</v>
      </c>
      <c r="N2965" t="s">
        <v>147</v>
      </c>
      <c r="O2965">
        <v>6350</v>
      </c>
      <c r="P2965" t="str">
        <f t="shared" si="549"/>
        <v/>
      </c>
      <c r="Q2965" t="str">
        <f t="shared" ca="1" si="555"/>
        <v>cu</v>
      </c>
      <c r="R2965" t="s">
        <v>81</v>
      </c>
      <c r="S2965" t="s">
        <v>147</v>
      </c>
      <c r="T2965">
        <v>3175</v>
      </c>
      <c r="U2965" t="str">
        <f t="shared" ca="1" si="558"/>
        <v>cu</v>
      </c>
      <c r="V2965" t="str">
        <f t="shared" si="550"/>
        <v>GO</v>
      </c>
      <c r="W2965">
        <f t="shared" si="551"/>
        <v>6350</v>
      </c>
      <c r="X2965" t="str">
        <f t="shared" ca="1" si="552"/>
        <v>cu</v>
      </c>
      <c r="Y2965" t="str">
        <f t="shared" si="553"/>
        <v>GO</v>
      </c>
      <c r="Z2965">
        <f t="shared" si="554"/>
        <v>3175</v>
      </c>
    </row>
    <row r="2966" spans="1:26">
      <c r="A2966" t="str">
        <f t="shared" si="547"/>
        <v>rt10</v>
      </c>
      <c r="B2966" t="str">
        <f t="shared" si="548"/>
        <v>루틴10</v>
      </c>
      <c r="C2966">
        <v>125</v>
      </c>
      <c r="D2966">
        <v>166</v>
      </c>
      <c r="E2966">
        <f t="shared" ca="1" si="556"/>
        <v>5560</v>
      </c>
      <c r="F2966">
        <f ca="1">(60+SUMIF(OFFSET(N2966,-$C2966+1,0,$C2966),"EN",OFFSET(O2966,-$C2966+1,0,$C2966)))*SummonTypeTable!$Q$2</f>
        <v>2293.333333333333</v>
      </c>
      <c r="G2966">
        <f ca="1">IF(C2966=1,60*SummonTypeTable!$Q$2-OFFSET(F2966,0,-1),
IF(F2966&lt;&gt;OFFSET(F2966,-1,0),OFFSET(F2966,-1,0)-OFFSET(F2966,0,-1),""))</f>
        <v>-3413.3333333333335</v>
      </c>
      <c r="H2966">
        <f ca="1">IF(C2966=1,60*SummonTypeTable!$Q$2/OFFSET(F2966,0,-1),
IF(F2966&lt;&gt;OFFSET(F2966,-1,0),OFFSET(F2966,-1,0)/OFFSET(F2966,0,-1),""))</f>
        <v>0.38609112709832133</v>
      </c>
      <c r="I2966">
        <f ca="1">(60+SUMIF(OFFSET(N2966,-$C2966+1,0,$C2966),"EN",OFFSET(O2966,-$C2966+1,0,$C2966))+SUMIF(OFFSET(S2966,-$C2966+1,0,$C2966),"EN",OFFSET(T2966,-$C2966+1,0,$C2966)))*SummonTypeTable!$Q$2</f>
        <v>2293.333333333333</v>
      </c>
      <c r="J2966">
        <f ca="1">IF(C2966=1,60*SummonTypeTable!$Q$2-OFFSET(I2966,0,-4),
IF(I2966&lt;&gt;OFFSET(I2966,-1,0),OFFSET(I2966,-1,0)-OFFSET(I2966,0,-4),""))</f>
        <v>-3413.3333333333335</v>
      </c>
      <c r="K2966">
        <f ca="1">IF(C2966=1,60*SummonTypeTable!$Q$2/OFFSET(I2966,0,-4),
IF(I2966&lt;&gt;OFFSET(I2966,-1,0),OFFSET(I2966,-1,0)/OFFSET(I2966,0,-4),""))</f>
        <v>0.38609112709832133</v>
      </c>
      <c r="L2966" t="str">
        <f t="shared" ca="1" si="557"/>
        <v>cu</v>
      </c>
      <c r="M2966" t="s">
        <v>81</v>
      </c>
      <c r="N2966" t="s">
        <v>146</v>
      </c>
      <c r="O2966">
        <v>220</v>
      </c>
      <c r="P2966" t="str">
        <f t="shared" si="549"/>
        <v>에너지너무많음</v>
      </c>
      <c r="Q2966" t="str">
        <f t="shared" ca="1" si="555"/>
        <v>cu</v>
      </c>
      <c r="R2966" t="s">
        <v>81</v>
      </c>
      <c r="S2966" t="s">
        <v>147</v>
      </c>
      <c r="T2966">
        <v>3200</v>
      </c>
      <c r="U2966" t="str">
        <f t="shared" ca="1" si="558"/>
        <v>cu</v>
      </c>
      <c r="V2966" t="str">
        <f t="shared" si="550"/>
        <v>EN</v>
      </c>
      <c r="W2966">
        <f t="shared" si="551"/>
        <v>220</v>
      </c>
      <c r="X2966" t="str">
        <f t="shared" ca="1" si="552"/>
        <v>cu</v>
      </c>
      <c r="Y2966" t="str">
        <f t="shared" si="553"/>
        <v>GO</v>
      </c>
      <c r="Z2966">
        <f t="shared" si="554"/>
        <v>3200</v>
      </c>
    </row>
    <row r="2967" spans="1:26">
      <c r="A2967" t="str">
        <f t="shared" si="547"/>
        <v>rt10</v>
      </c>
      <c r="B2967" t="str">
        <f t="shared" si="548"/>
        <v>루틴10</v>
      </c>
      <c r="C2967">
        <v>126</v>
      </c>
      <c r="D2967">
        <v>52</v>
      </c>
      <c r="E2967">
        <f t="shared" ca="1" si="556"/>
        <v>5612</v>
      </c>
      <c r="F2967">
        <f ca="1">(60+SUMIF(OFFSET(N2967,-$C2967+1,0,$C2967),"EN",OFFSET(O2967,-$C2967+1,0,$C2967)))*SummonTypeTable!$Q$2</f>
        <v>2293.333333333333</v>
      </c>
      <c r="G2967" t="str">
        <f ca="1">IF(C2967=1,60*SummonTypeTable!$Q$2-OFFSET(F2967,0,-1),
IF(F2967&lt;&gt;OFFSET(F2967,-1,0),OFFSET(F2967,-1,0)-OFFSET(F2967,0,-1),""))</f>
        <v/>
      </c>
      <c r="H2967" t="str">
        <f ca="1">IF(C2967=1,60*SummonTypeTable!$Q$2/OFFSET(F2967,0,-1),
IF(F2967&lt;&gt;OFFSET(F2967,-1,0),OFFSET(F2967,-1,0)/OFFSET(F2967,0,-1),""))</f>
        <v/>
      </c>
      <c r="I2967">
        <f ca="1">(60+SUMIF(OFFSET(N2967,-$C2967+1,0,$C2967),"EN",OFFSET(O2967,-$C2967+1,0,$C2967))+SUMIF(OFFSET(S2967,-$C2967+1,0,$C2967),"EN",OFFSET(T2967,-$C2967+1,0,$C2967)))*SummonTypeTable!$Q$2</f>
        <v>2293.333333333333</v>
      </c>
      <c r="J2967" t="str">
        <f ca="1">IF(C2967=1,60*SummonTypeTable!$Q$2-OFFSET(I2967,0,-4),
IF(I2967&lt;&gt;OFFSET(I2967,-1,0),OFFSET(I2967,-1,0)-OFFSET(I2967,0,-4),""))</f>
        <v/>
      </c>
      <c r="K2967" t="str">
        <f ca="1">IF(C2967=1,60*SummonTypeTable!$Q$2/OFFSET(I2967,0,-4),
IF(I2967&lt;&gt;OFFSET(I2967,-1,0),OFFSET(I2967,-1,0)/OFFSET(I2967,0,-4),""))</f>
        <v/>
      </c>
      <c r="L2967" t="str">
        <f t="shared" ca="1" si="557"/>
        <v>cu</v>
      </c>
      <c r="M2967" t="s">
        <v>81</v>
      </c>
      <c r="N2967" t="s">
        <v>147</v>
      </c>
      <c r="O2967">
        <v>6450</v>
      </c>
      <c r="P2967" t="str">
        <f t="shared" si="549"/>
        <v/>
      </c>
      <c r="Q2967" t="str">
        <f t="shared" ca="1" si="555"/>
        <v>cu</v>
      </c>
      <c r="R2967" t="s">
        <v>81</v>
      </c>
      <c r="S2967" t="s">
        <v>147</v>
      </c>
      <c r="T2967">
        <v>3225</v>
      </c>
      <c r="U2967" t="str">
        <f t="shared" ca="1" si="558"/>
        <v>cu</v>
      </c>
      <c r="V2967" t="str">
        <f t="shared" si="550"/>
        <v>GO</v>
      </c>
      <c r="W2967">
        <f t="shared" si="551"/>
        <v>6450</v>
      </c>
      <c r="X2967" t="str">
        <f t="shared" ca="1" si="552"/>
        <v>cu</v>
      </c>
      <c r="Y2967" t="str">
        <f t="shared" si="553"/>
        <v>GO</v>
      </c>
      <c r="Z2967">
        <f t="shared" si="554"/>
        <v>3225</v>
      </c>
    </row>
    <row r="2968" spans="1:26">
      <c r="A2968" t="str">
        <f t="shared" si="547"/>
        <v>rt10</v>
      </c>
      <c r="B2968" t="str">
        <f t="shared" si="548"/>
        <v>루틴10</v>
      </c>
      <c r="C2968">
        <v>127</v>
      </c>
      <c r="D2968">
        <v>75</v>
      </c>
      <c r="E2968">
        <f t="shared" ca="1" si="556"/>
        <v>5687</v>
      </c>
      <c r="F2968">
        <f ca="1">(60+SUMIF(OFFSET(N2968,-$C2968+1,0,$C2968),"EN",OFFSET(O2968,-$C2968+1,0,$C2968)))*SummonTypeTable!$Q$2</f>
        <v>2293.333333333333</v>
      </c>
      <c r="G2968" t="str">
        <f ca="1">IF(C2968=1,60*SummonTypeTable!$Q$2-OFFSET(F2968,0,-1),
IF(F2968&lt;&gt;OFFSET(F2968,-1,0),OFFSET(F2968,-1,0)-OFFSET(F2968,0,-1),""))</f>
        <v/>
      </c>
      <c r="H2968" t="str">
        <f ca="1">IF(C2968=1,60*SummonTypeTable!$Q$2/OFFSET(F2968,0,-1),
IF(F2968&lt;&gt;OFFSET(F2968,-1,0),OFFSET(F2968,-1,0)/OFFSET(F2968,0,-1),""))</f>
        <v/>
      </c>
      <c r="I2968">
        <f ca="1">(60+SUMIF(OFFSET(N2968,-$C2968+1,0,$C2968),"EN",OFFSET(O2968,-$C2968+1,0,$C2968))+SUMIF(OFFSET(S2968,-$C2968+1,0,$C2968),"EN",OFFSET(T2968,-$C2968+1,0,$C2968)))*SummonTypeTable!$Q$2</f>
        <v>2293.333333333333</v>
      </c>
      <c r="J2968" t="str">
        <f ca="1">IF(C2968=1,60*SummonTypeTable!$Q$2-OFFSET(I2968,0,-4),
IF(I2968&lt;&gt;OFFSET(I2968,-1,0),OFFSET(I2968,-1,0)-OFFSET(I2968,0,-4),""))</f>
        <v/>
      </c>
      <c r="K2968" t="str">
        <f ca="1">IF(C2968=1,60*SummonTypeTable!$Q$2/OFFSET(I2968,0,-4),
IF(I2968&lt;&gt;OFFSET(I2968,-1,0),OFFSET(I2968,-1,0)/OFFSET(I2968,0,-4),""))</f>
        <v/>
      </c>
      <c r="L2968" t="str">
        <f t="shared" ca="1" si="557"/>
        <v>it</v>
      </c>
      <c r="M2968" t="s">
        <v>139</v>
      </c>
      <c r="N2968" t="s">
        <v>138</v>
      </c>
      <c r="O2968">
        <v>2</v>
      </c>
      <c r="P2968" t="str">
        <f t="shared" si="549"/>
        <v/>
      </c>
      <c r="Q2968" t="str">
        <f t="shared" ca="1" si="555"/>
        <v>cu</v>
      </c>
      <c r="R2968" t="s">
        <v>81</v>
      </c>
      <c r="S2968" t="s">
        <v>147</v>
      </c>
      <c r="T2968">
        <v>3250</v>
      </c>
      <c r="U2968" t="str">
        <f t="shared" ca="1" si="558"/>
        <v>it</v>
      </c>
      <c r="V2968" t="str">
        <f t="shared" si="550"/>
        <v>Cash_sSpellGacha</v>
      </c>
      <c r="W2968">
        <f t="shared" si="551"/>
        <v>2</v>
      </c>
      <c r="X2968" t="str">
        <f t="shared" ca="1" si="552"/>
        <v>cu</v>
      </c>
      <c r="Y2968" t="str">
        <f t="shared" si="553"/>
        <v>GO</v>
      </c>
      <c r="Z2968">
        <f t="shared" si="554"/>
        <v>3250</v>
      </c>
    </row>
    <row r="2969" spans="1:26">
      <c r="A2969" t="str">
        <f t="shared" si="547"/>
        <v>rt10</v>
      </c>
      <c r="B2969" t="str">
        <f t="shared" si="548"/>
        <v>루틴10</v>
      </c>
      <c r="C2969">
        <v>128</v>
      </c>
      <c r="D2969">
        <v>91</v>
      </c>
      <c r="E2969">
        <f t="shared" ca="1" si="556"/>
        <v>5778</v>
      </c>
      <c r="F2969">
        <f ca="1">(60+SUMIF(OFFSET(N2969,-$C2969+1,0,$C2969),"EN",OFFSET(O2969,-$C2969+1,0,$C2969)))*SummonTypeTable!$Q$2</f>
        <v>2293.333333333333</v>
      </c>
      <c r="G2969" t="str">
        <f ca="1">IF(C2969=1,60*SummonTypeTable!$Q$2-OFFSET(F2969,0,-1),
IF(F2969&lt;&gt;OFFSET(F2969,-1,0),OFFSET(F2969,-1,0)-OFFSET(F2969,0,-1),""))</f>
        <v/>
      </c>
      <c r="H2969" t="str">
        <f ca="1">IF(C2969=1,60*SummonTypeTable!$Q$2/OFFSET(F2969,0,-1),
IF(F2969&lt;&gt;OFFSET(F2969,-1,0),OFFSET(F2969,-1,0)/OFFSET(F2969,0,-1),""))</f>
        <v/>
      </c>
      <c r="I2969">
        <f ca="1">(60+SUMIF(OFFSET(N2969,-$C2969+1,0,$C2969),"EN",OFFSET(O2969,-$C2969+1,0,$C2969))+SUMIF(OFFSET(S2969,-$C2969+1,0,$C2969),"EN",OFFSET(T2969,-$C2969+1,0,$C2969)))*SummonTypeTable!$Q$2</f>
        <v>2293.333333333333</v>
      </c>
      <c r="J2969" t="str">
        <f ca="1">IF(C2969=1,60*SummonTypeTable!$Q$2-OFFSET(I2969,0,-4),
IF(I2969&lt;&gt;OFFSET(I2969,-1,0),OFFSET(I2969,-1,0)-OFFSET(I2969,0,-4),""))</f>
        <v/>
      </c>
      <c r="K2969" t="str">
        <f ca="1">IF(C2969=1,60*SummonTypeTable!$Q$2/OFFSET(I2969,0,-4),
IF(I2969&lt;&gt;OFFSET(I2969,-1,0),OFFSET(I2969,-1,0)/OFFSET(I2969,0,-4),""))</f>
        <v/>
      </c>
      <c r="L2969" t="str">
        <f t="shared" ca="1" si="557"/>
        <v>cu</v>
      </c>
      <c r="M2969" t="s">
        <v>81</v>
      </c>
      <c r="N2969" t="s">
        <v>147</v>
      </c>
      <c r="O2969">
        <v>6550</v>
      </c>
      <c r="P2969" t="str">
        <f t="shared" si="549"/>
        <v/>
      </c>
      <c r="Q2969" t="str">
        <f t="shared" ca="1" si="555"/>
        <v>cu</v>
      </c>
      <c r="R2969" t="s">
        <v>81</v>
      </c>
      <c r="S2969" t="s">
        <v>147</v>
      </c>
      <c r="T2969">
        <v>3275</v>
      </c>
      <c r="U2969" t="str">
        <f t="shared" ca="1" si="558"/>
        <v>cu</v>
      </c>
      <c r="V2969" t="str">
        <f t="shared" si="550"/>
        <v>GO</v>
      </c>
      <c r="W2969">
        <f t="shared" si="551"/>
        <v>6550</v>
      </c>
      <c r="X2969" t="str">
        <f t="shared" ca="1" si="552"/>
        <v>cu</v>
      </c>
      <c r="Y2969" t="str">
        <f t="shared" si="553"/>
        <v>GO</v>
      </c>
      <c r="Z2969">
        <f t="shared" si="554"/>
        <v>3275</v>
      </c>
    </row>
    <row r="2970" spans="1:26">
      <c r="A2970" t="str">
        <f t="shared" si="547"/>
        <v>rt10</v>
      </c>
      <c r="B2970" t="str">
        <f t="shared" si="548"/>
        <v>루틴10</v>
      </c>
      <c r="C2970">
        <v>129</v>
      </c>
      <c r="D2970">
        <v>102</v>
      </c>
      <c r="E2970">
        <f t="shared" ca="1" si="556"/>
        <v>5880</v>
      </c>
      <c r="F2970">
        <f ca="1">(60+SUMIF(OFFSET(N2970,-$C2970+1,0,$C2970),"EN",OFFSET(O2970,-$C2970+1,0,$C2970)))*SummonTypeTable!$Q$2</f>
        <v>2293.333333333333</v>
      </c>
      <c r="G2970" t="str">
        <f ca="1">IF(C2970=1,60*SummonTypeTable!$Q$2-OFFSET(F2970,0,-1),
IF(F2970&lt;&gt;OFFSET(F2970,-1,0),OFFSET(F2970,-1,0)-OFFSET(F2970,0,-1),""))</f>
        <v/>
      </c>
      <c r="H2970" t="str">
        <f ca="1">IF(C2970=1,60*SummonTypeTable!$Q$2/OFFSET(F2970,0,-1),
IF(F2970&lt;&gt;OFFSET(F2970,-1,0),OFFSET(F2970,-1,0)/OFFSET(F2970,0,-1),""))</f>
        <v/>
      </c>
      <c r="I2970">
        <f ca="1">(60+SUMIF(OFFSET(N2970,-$C2970+1,0,$C2970),"EN",OFFSET(O2970,-$C2970+1,0,$C2970))+SUMIF(OFFSET(S2970,-$C2970+1,0,$C2970),"EN",OFFSET(T2970,-$C2970+1,0,$C2970)))*SummonTypeTable!$Q$2</f>
        <v>2293.333333333333</v>
      </c>
      <c r="J2970" t="str">
        <f ca="1">IF(C2970=1,60*SummonTypeTable!$Q$2-OFFSET(I2970,0,-4),
IF(I2970&lt;&gt;OFFSET(I2970,-1,0),OFFSET(I2970,-1,0)-OFFSET(I2970,0,-4),""))</f>
        <v/>
      </c>
      <c r="K2970" t="str">
        <f ca="1">IF(C2970=1,60*SummonTypeTable!$Q$2/OFFSET(I2970,0,-4),
IF(I2970&lt;&gt;OFFSET(I2970,-1,0),OFFSET(I2970,-1,0)/OFFSET(I2970,0,-4),""))</f>
        <v/>
      </c>
      <c r="L2970" t="str">
        <f t="shared" ca="1" si="557"/>
        <v>it</v>
      </c>
      <c r="M2970" t="s">
        <v>139</v>
      </c>
      <c r="N2970" t="s">
        <v>158</v>
      </c>
      <c r="O2970">
        <v>2</v>
      </c>
      <c r="P2970" t="str">
        <f t="shared" si="549"/>
        <v/>
      </c>
      <c r="Q2970" t="str">
        <f t="shared" ca="1" si="555"/>
        <v>cu</v>
      </c>
      <c r="R2970" t="s">
        <v>81</v>
      </c>
      <c r="S2970" t="s">
        <v>147</v>
      </c>
      <c r="T2970">
        <v>3300</v>
      </c>
      <c r="U2970" t="str">
        <f t="shared" ca="1" si="558"/>
        <v>it</v>
      </c>
      <c r="V2970" t="str">
        <f t="shared" si="550"/>
        <v>Cash_sEquipGacha</v>
      </c>
      <c r="W2970">
        <f t="shared" si="551"/>
        <v>2</v>
      </c>
      <c r="X2970" t="str">
        <f t="shared" ca="1" si="552"/>
        <v>cu</v>
      </c>
      <c r="Y2970" t="str">
        <f t="shared" si="553"/>
        <v>GO</v>
      </c>
      <c r="Z2970">
        <f t="shared" si="554"/>
        <v>3300</v>
      </c>
    </row>
    <row r="2971" spans="1:26">
      <c r="A2971" t="str">
        <f t="shared" ref="A2971:A3034" si="559">A2970</f>
        <v>rt10</v>
      </c>
      <c r="B2971" t="str">
        <f t="shared" ref="B2971:B3034" si="560">B2970</f>
        <v>루틴10</v>
      </c>
      <c r="C2971">
        <v>130</v>
      </c>
      <c r="D2971">
        <v>68</v>
      </c>
      <c r="E2971">
        <f t="shared" ca="1" si="556"/>
        <v>5948</v>
      </c>
      <c r="F2971">
        <f ca="1">(60+SUMIF(OFFSET(N2971,-$C2971+1,0,$C2971),"EN",OFFSET(O2971,-$C2971+1,0,$C2971)))*SummonTypeTable!$Q$2</f>
        <v>2453.333333333333</v>
      </c>
      <c r="G2971">
        <f ca="1">IF(C2971=1,60*SummonTypeTable!$Q$2-OFFSET(F2971,0,-1),
IF(F2971&lt;&gt;OFFSET(F2971,-1,0),OFFSET(F2971,-1,0)-OFFSET(F2971,0,-1),""))</f>
        <v>-3654.666666666667</v>
      </c>
      <c r="H2971">
        <f ca="1">IF(C2971=1,60*SummonTypeTable!$Q$2/OFFSET(F2971,0,-1),
IF(F2971&lt;&gt;OFFSET(F2971,-1,0),OFFSET(F2971,-1,0)/OFFSET(F2971,0,-1),""))</f>
        <v>0.38556377493835459</v>
      </c>
      <c r="I2971">
        <f ca="1">(60+SUMIF(OFFSET(N2971,-$C2971+1,0,$C2971),"EN",OFFSET(O2971,-$C2971+1,0,$C2971))+SUMIF(OFFSET(S2971,-$C2971+1,0,$C2971),"EN",OFFSET(T2971,-$C2971+1,0,$C2971)))*SummonTypeTable!$Q$2</f>
        <v>2453.333333333333</v>
      </c>
      <c r="J2971">
        <f ca="1">IF(C2971=1,60*SummonTypeTable!$Q$2-OFFSET(I2971,0,-4),
IF(I2971&lt;&gt;OFFSET(I2971,-1,0),OFFSET(I2971,-1,0)-OFFSET(I2971,0,-4),""))</f>
        <v>-3654.666666666667</v>
      </c>
      <c r="K2971">
        <f ca="1">IF(C2971=1,60*SummonTypeTable!$Q$2/OFFSET(I2971,0,-4),
IF(I2971&lt;&gt;OFFSET(I2971,-1,0),OFFSET(I2971,-1,0)/OFFSET(I2971,0,-4),""))</f>
        <v>0.38556377493835459</v>
      </c>
      <c r="L2971" t="str">
        <f t="shared" ca="1" si="557"/>
        <v>cu</v>
      </c>
      <c r="M2971" t="s">
        <v>81</v>
      </c>
      <c r="N2971" t="s">
        <v>146</v>
      </c>
      <c r="O2971">
        <v>240</v>
      </c>
      <c r="P2971" t="str">
        <f t="shared" si="549"/>
        <v>에너지너무많음</v>
      </c>
      <c r="Q2971" t="str">
        <f t="shared" ca="1" si="555"/>
        <v>cu</v>
      </c>
      <c r="R2971" t="s">
        <v>81</v>
      </c>
      <c r="S2971" t="s">
        <v>147</v>
      </c>
      <c r="T2971">
        <v>3325</v>
      </c>
      <c r="U2971" t="str">
        <f t="shared" ca="1" si="558"/>
        <v>cu</v>
      </c>
      <c r="V2971" t="str">
        <f t="shared" si="550"/>
        <v>EN</v>
      </c>
      <c r="W2971">
        <f t="shared" si="551"/>
        <v>240</v>
      </c>
      <c r="X2971" t="str">
        <f t="shared" ca="1" si="552"/>
        <v>cu</v>
      </c>
      <c r="Y2971" t="str">
        <f t="shared" si="553"/>
        <v>GO</v>
      </c>
      <c r="Z2971">
        <f t="shared" si="554"/>
        <v>3325</v>
      </c>
    </row>
    <row r="2972" spans="1:26">
      <c r="A2972" t="str">
        <f t="shared" si="559"/>
        <v>rt10</v>
      </c>
      <c r="B2972" t="str">
        <f t="shared" si="560"/>
        <v>루틴10</v>
      </c>
      <c r="C2972">
        <v>131</v>
      </c>
      <c r="D2972">
        <v>55</v>
      </c>
      <c r="E2972">
        <f t="shared" ca="1" si="556"/>
        <v>6003</v>
      </c>
      <c r="F2972">
        <f ca="1">(60+SUMIF(OFFSET(N2972,-$C2972+1,0,$C2972),"EN",OFFSET(O2972,-$C2972+1,0,$C2972)))*SummonTypeTable!$Q$2</f>
        <v>2453.333333333333</v>
      </c>
      <c r="G2972" t="str">
        <f ca="1">IF(C2972=1,60*SummonTypeTable!$Q$2-OFFSET(F2972,0,-1),
IF(F2972&lt;&gt;OFFSET(F2972,-1,0),OFFSET(F2972,-1,0)-OFFSET(F2972,0,-1),""))</f>
        <v/>
      </c>
      <c r="H2972" t="str">
        <f ca="1">IF(C2972=1,60*SummonTypeTable!$Q$2/OFFSET(F2972,0,-1),
IF(F2972&lt;&gt;OFFSET(F2972,-1,0),OFFSET(F2972,-1,0)/OFFSET(F2972,0,-1),""))</f>
        <v/>
      </c>
      <c r="I2972">
        <f ca="1">(60+SUMIF(OFFSET(N2972,-$C2972+1,0,$C2972),"EN",OFFSET(O2972,-$C2972+1,0,$C2972))+SUMIF(OFFSET(S2972,-$C2972+1,0,$C2972),"EN",OFFSET(T2972,-$C2972+1,0,$C2972)))*SummonTypeTable!$Q$2</f>
        <v>2453.333333333333</v>
      </c>
      <c r="J2972" t="str">
        <f ca="1">IF(C2972=1,60*SummonTypeTable!$Q$2-OFFSET(I2972,0,-4),
IF(I2972&lt;&gt;OFFSET(I2972,-1,0),OFFSET(I2972,-1,0)-OFFSET(I2972,0,-4),""))</f>
        <v/>
      </c>
      <c r="K2972" t="str">
        <f ca="1">IF(C2972=1,60*SummonTypeTable!$Q$2/OFFSET(I2972,0,-4),
IF(I2972&lt;&gt;OFFSET(I2972,-1,0),OFFSET(I2972,-1,0)/OFFSET(I2972,0,-4),""))</f>
        <v/>
      </c>
      <c r="L2972" t="str">
        <f t="shared" ca="1" si="557"/>
        <v>cu</v>
      </c>
      <c r="M2972" t="s">
        <v>81</v>
      </c>
      <c r="N2972" t="s">
        <v>147</v>
      </c>
      <c r="O2972">
        <v>6700</v>
      </c>
      <c r="P2972" t="str">
        <f t="shared" si="549"/>
        <v/>
      </c>
      <c r="Q2972" t="str">
        <f t="shared" ca="1" si="555"/>
        <v>cu</v>
      </c>
      <c r="R2972" t="s">
        <v>81</v>
      </c>
      <c r="S2972" t="s">
        <v>147</v>
      </c>
      <c r="T2972">
        <v>3350</v>
      </c>
      <c r="U2972" t="str">
        <f t="shared" ca="1" si="558"/>
        <v>cu</v>
      </c>
      <c r="V2972" t="str">
        <f t="shared" si="550"/>
        <v>GO</v>
      </c>
      <c r="W2972">
        <f t="shared" si="551"/>
        <v>6700</v>
      </c>
      <c r="X2972" t="str">
        <f t="shared" ca="1" si="552"/>
        <v>cu</v>
      </c>
      <c r="Y2972" t="str">
        <f t="shared" si="553"/>
        <v>GO</v>
      </c>
      <c r="Z2972">
        <f t="shared" si="554"/>
        <v>3350</v>
      </c>
    </row>
    <row r="2973" spans="1:26">
      <c r="A2973" t="str">
        <f t="shared" si="559"/>
        <v>rt10</v>
      </c>
      <c r="B2973" t="str">
        <f t="shared" si="560"/>
        <v>루틴10</v>
      </c>
      <c r="C2973">
        <v>132</v>
      </c>
      <c r="D2973">
        <v>65</v>
      </c>
      <c r="E2973">
        <f t="shared" ca="1" si="556"/>
        <v>6068</v>
      </c>
      <c r="F2973">
        <f ca="1">(60+SUMIF(OFFSET(N2973,-$C2973+1,0,$C2973),"EN",OFFSET(O2973,-$C2973+1,0,$C2973)))*SummonTypeTable!$Q$2</f>
        <v>2453.333333333333</v>
      </c>
      <c r="G2973" t="str">
        <f ca="1">IF(C2973=1,60*SummonTypeTable!$Q$2-OFFSET(F2973,0,-1),
IF(F2973&lt;&gt;OFFSET(F2973,-1,0),OFFSET(F2973,-1,0)-OFFSET(F2973,0,-1),""))</f>
        <v/>
      </c>
      <c r="H2973" t="str">
        <f ca="1">IF(C2973=1,60*SummonTypeTable!$Q$2/OFFSET(F2973,0,-1),
IF(F2973&lt;&gt;OFFSET(F2973,-1,0),OFFSET(F2973,-1,0)/OFFSET(F2973,0,-1),""))</f>
        <v/>
      </c>
      <c r="I2973">
        <f ca="1">(60+SUMIF(OFFSET(N2973,-$C2973+1,0,$C2973),"EN",OFFSET(O2973,-$C2973+1,0,$C2973))+SUMIF(OFFSET(S2973,-$C2973+1,0,$C2973),"EN",OFFSET(T2973,-$C2973+1,0,$C2973)))*SummonTypeTable!$Q$2</f>
        <v>2453.333333333333</v>
      </c>
      <c r="J2973" t="str">
        <f ca="1">IF(C2973=1,60*SummonTypeTable!$Q$2-OFFSET(I2973,0,-4),
IF(I2973&lt;&gt;OFFSET(I2973,-1,0),OFFSET(I2973,-1,0)-OFFSET(I2973,0,-4),""))</f>
        <v/>
      </c>
      <c r="K2973" t="str">
        <f ca="1">IF(C2973=1,60*SummonTypeTable!$Q$2/OFFSET(I2973,0,-4),
IF(I2973&lt;&gt;OFFSET(I2973,-1,0),OFFSET(I2973,-1,0)/OFFSET(I2973,0,-4),""))</f>
        <v/>
      </c>
      <c r="L2973" t="str">
        <f t="shared" ca="1" si="557"/>
        <v>cu</v>
      </c>
      <c r="M2973" t="s">
        <v>81</v>
      </c>
      <c r="N2973" t="s">
        <v>147</v>
      </c>
      <c r="O2973">
        <v>6750</v>
      </c>
      <c r="P2973" t="str">
        <f t="shared" si="549"/>
        <v/>
      </c>
      <c r="Q2973" t="str">
        <f t="shared" ca="1" si="555"/>
        <v>cu</v>
      </c>
      <c r="R2973" t="s">
        <v>81</v>
      </c>
      <c r="S2973" t="s">
        <v>147</v>
      </c>
      <c r="T2973">
        <v>3375</v>
      </c>
      <c r="U2973" t="str">
        <f t="shared" ca="1" si="558"/>
        <v>cu</v>
      </c>
      <c r="V2973" t="str">
        <f t="shared" si="550"/>
        <v>GO</v>
      </c>
      <c r="W2973">
        <f t="shared" si="551"/>
        <v>6750</v>
      </c>
      <c r="X2973" t="str">
        <f t="shared" ca="1" si="552"/>
        <v>cu</v>
      </c>
      <c r="Y2973" t="str">
        <f t="shared" si="553"/>
        <v>GO</v>
      </c>
      <c r="Z2973">
        <f t="shared" si="554"/>
        <v>3375</v>
      </c>
    </row>
    <row r="2974" spans="1:26">
      <c r="A2974" t="str">
        <f t="shared" si="559"/>
        <v>rt10</v>
      </c>
      <c r="B2974" t="str">
        <f t="shared" si="560"/>
        <v>루틴10</v>
      </c>
      <c r="C2974">
        <v>133</v>
      </c>
      <c r="D2974">
        <v>73</v>
      </c>
      <c r="E2974">
        <f t="shared" ca="1" si="556"/>
        <v>6141</v>
      </c>
      <c r="F2974">
        <f ca="1">(60+SUMIF(OFFSET(N2974,-$C2974+1,0,$C2974),"EN",OFFSET(O2974,-$C2974+1,0,$C2974)))*SummonTypeTable!$Q$2</f>
        <v>2453.333333333333</v>
      </c>
      <c r="G2974" t="str">
        <f ca="1">IF(C2974=1,60*SummonTypeTable!$Q$2-OFFSET(F2974,0,-1),
IF(F2974&lt;&gt;OFFSET(F2974,-1,0),OFFSET(F2974,-1,0)-OFFSET(F2974,0,-1),""))</f>
        <v/>
      </c>
      <c r="H2974" t="str">
        <f ca="1">IF(C2974=1,60*SummonTypeTable!$Q$2/OFFSET(F2974,0,-1),
IF(F2974&lt;&gt;OFFSET(F2974,-1,0),OFFSET(F2974,-1,0)/OFFSET(F2974,0,-1),""))</f>
        <v/>
      </c>
      <c r="I2974">
        <f ca="1">(60+SUMIF(OFFSET(N2974,-$C2974+1,0,$C2974),"EN",OFFSET(O2974,-$C2974+1,0,$C2974))+SUMIF(OFFSET(S2974,-$C2974+1,0,$C2974),"EN",OFFSET(T2974,-$C2974+1,0,$C2974)))*SummonTypeTable!$Q$2</f>
        <v>2453.333333333333</v>
      </c>
      <c r="J2974" t="str">
        <f ca="1">IF(C2974=1,60*SummonTypeTable!$Q$2-OFFSET(I2974,0,-4),
IF(I2974&lt;&gt;OFFSET(I2974,-1,0),OFFSET(I2974,-1,0)-OFFSET(I2974,0,-4),""))</f>
        <v/>
      </c>
      <c r="K2974" t="str">
        <f ca="1">IF(C2974=1,60*SummonTypeTable!$Q$2/OFFSET(I2974,0,-4),
IF(I2974&lt;&gt;OFFSET(I2974,-1,0),OFFSET(I2974,-1,0)/OFFSET(I2974,0,-4),""))</f>
        <v/>
      </c>
      <c r="L2974" t="str">
        <f t="shared" ca="1" si="557"/>
        <v>it</v>
      </c>
      <c r="M2974" t="s">
        <v>139</v>
      </c>
      <c r="N2974" t="s">
        <v>138</v>
      </c>
      <c r="O2974">
        <v>2</v>
      </c>
      <c r="P2974" t="str">
        <f t="shared" si="549"/>
        <v/>
      </c>
      <c r="Q2974" t="str">
        <f t="shared" ca="1" si="555"/>
        <v>cu</v>
      </c>
      <c r="R2974" t="s">
        <v>81</v>
      </c>
      <c r="S2974" t="s">
        <v>147</v>
      </c>
      <c r="T2974">
        <v>3400</v>
      </c>
      <c r="U2974" t="str">
        <f t="shared" ca="1" si="558"/>
        <v>it</v>
      </c>
      <c r="V2974" t="str">
        <f t="shared" si="550"/>
        <v>Cash_sSpellGacha</v>
      </c>
      <c r="W2974">
        <f t="shared" si="551"/>
        <v>2</v>
      </c>
      <c r="X2974" t="str">
        <f t="shared" ca="1" si="552"/>
        <v>cu</v>
      </c>
      <c r="Y2974" t="str">
        <f t="shared" si="553"/>
        <v>GO</v>
      </c>
      <c r="Z2974">
        <f t="shared" si="554"/>
        <v>3400</v>
      </c>
    </row>
    <row r="2975" spans="1:26">
      <c r="A2975" t="str">
        <f t="shared" si="559"/>
        <v>rt10</v>
      </c>
      <c r="B2975" t="str">
        <f t="shared" si="560"/>
        <v>루틴10</v>
      </c>
      <c r="C2975">
        <v>134</v>
      </c>
      <c r="D2975">
        <v>85</v>
      </c>
      <c r="E2975">
        <f t="shared" ca="1" si="556"/>
        <v>6226</v>
      </c>
      <c r="F2975">
        <f ca="1">(60+SUMIF(OFFSET(N2975,-$C2975+1,0,$C2975),"EN",OFFSET(O2975,-$C2975+1,0,$C2975)))*SummonTypeTable!$Q$2</f>
        <v>2453.333333333333</v>
      </c>
      <c r="G2975" t="str">
        <f ca="1">IF(C2975=1,60*SummonTypeTable!$Q$2-OFFSET(F2975,0,-1),
IF(F2975&lt;&gt;OFFSET(F2975,-1,0),OFFSET(F2975,-1,0)-OFFSET(F2975,0,-1),""))</f>
        <v/>
      </c>
      <c r="H2975" t="str">
        <f ca="1">IF(C2975=1,60*SummonTypeTable!$Q$2/OFFSET(F2975,0,-1),
IF(F2975&lt;&gt;OFFSET(F2975,-1,0),OFFSET(F2975,-1,0)/OFFSET(F2975,0,-1),""))</f>
        <v/>
      </c>
      <c r="I2975">
        <f ca="1">(60+SUMIF(OFFSET(N2975,-$C2975+1,0,$C2975),"EN",OFFSET(O2975,-$C2975+1,0,$C2975))+SUMIF(OFFSET(S2975,-$C2975+1,0,$C2975),"EN",OFFSET(T2975,-$C2975+1,0,$C2975)))*SummonTypeTable!$Q$2</f>
        <v>2453.333333333333</v>
      </c>
      <c r="J2975" t="str">
        <f ca="1">IF(C2975=1,60*SummonTypeTable!$Q$2-OFFSET(I2975,0,-4),
IF(I2975&lt;&gt;OFFSET(I2975,-1,0),OFFSET(I2975,-1,0)-OFFSET(I2975,0,-4),""))</f>
        <v/>
      </c>
      <c r="K2975" t="str">
        <f ca="1">IF(C2975=1,60*SummonTypeTable!$Q$2/OFFSET(I2975,0,-4),
IF(I2975&lt;&gt;OFFSET(I2975,-1,0),OFFSET(I2975,-1,0)/OFFSET(I2975,0,-4),""))</f>
        <v/>
      </c>
      <c r="L2975" t="str">
        <f t="shared" ca="1" si="557"/>
        <v>it</v>
      </c>
      <c r="M2975" t="s">
        <v>139</v>
      </c>
      <c r="N2975" t="s">
        <v>158</v>
      </c>
      <c r="O2975">
        <v>1</v>
      </c>
      <c r="P2975" t="str">
        <f t="shared" si="549"/>
        <v/>
      </c>
      <c r="Q2975" t="str">
        <f t="shared" ca="1" si="555"/>
        <v>cu</v>
      </c>
      <c r="R2975" t="s">
        <v>81</v>
      </c>
      <c r="S2975" t="s">
        <v>147</v>
      </c>
      <c r="T2975">
        <v>3425</v>
      </c>
      <c r="U2975" t="str">
        <f t="shared" ca="1" si="558"/>
        <v>it</v>
      </c>
      <c r="V2975" t="str">
        <f t="shared" si="550"/>
        <v>Cash_sEquipGacha</v>
      </c>
      <c r="W2975">
        <f t="shared" si="551"/>
        <v>1</v>
      </c>
      <c r="X2975" t="str">
        <f t="shared" ca="1" si="552"/>
        <v>cu</v>
      </c>
      <c r="Y2975" t="str">
        <f t="shared" si="553"/>
        <v>GO</v>
      </c>
      <c r="Z2975">
        <f t="shared" si="554"/>
        <v>3425</v>
      </c>
    </row>
    <row r="2976" spans="1:26">
      <c r="A2976" t="str">
        <f t="shared" si="559"/>
        <v>rt10</v>
      </c>
      <c r="B2976" t="str">
        <f t="shared" si="560"/>
        <v>루틴10</v>
      </c>
      <c r="C2976">
        <v>135</v>
      </c>
      <c r="D2976">
        <v>87</v>
      </c>
      <c r="E2976">
        <f t="shared" ca="1" si="556"/>
        <v>6313</v>
      </c>
      <c r="F2976">
        <f ca="1">(60+SUMIF(OFFSET(N2976,-$C2976+1,0,$C2976),"EN",OFFSET(O2976,-$C2976+1,0,$C2976)))*SummonTypeTable!$Q$2</f>
        <v>2453.333333333333</v>
      </c>
      <c r="G2976" t="str">
        <f ca="1">IF(C2976=1,60*SummonTypeTable!$Q$2-OFFSET(F2976,0,-1),
IF(F2976&lt;&gt;OFFSET(F2976,-1,0),OFFSET(F2976,-1,0)-OFFSET(F2976,0,-1),""))</f>
        <v/>
      </c>
      <c r="H2976" t="str">
        <f ca="1">IF(C2976=1,60*SummonTypeTable!$Q$2/OFFSET(F2976,0,-1),
IF(F2976&lt;&gt;OFFSET(F2976,-1,0),OFFSET(F2976,-1,0)/OFFSET(F2976,0,-1),""))</f>
        <v/>
      </c>
      <c r="I2976">
        <f ca="1">(60+SUMIF(OFFSET(N2976,-$C2976+1,0,$C2976),"EN",OFFSET(O2976,-$C2976+1,0,$C2976))+SUMIF(OFFSET(S2976,-$C2976+1,0,$C2976),"EN",OFFSET(T2976,-$C2976+1,0,$C2976)))*SummonTypeTable!$Q$2</f>
        <v>2453.333333333333</v>
      </c>
      <c r="J2976" t="str">
        <f ca="1">IF(C2976=1,60*SummonTypeTable!$Q$2-OFFSET(I2976,0,-4),
IF(I2976&lt;&gt;OFFSET(I2976,-1,0),OFFSET(I2976,-1,0)-OFFSET(I2976,0,-4),""))</f>
        <v/>
      </c>
      <c r="K2976" t="str">
        <f ca="1">IF(C2976=1,60*SummonTypeTable!$Q$2/OFFSET(I2976,0,-4),
IF(I2976&lt;&gt;OFFSET(I2976,-1,0),OFFSET(I2976,-1,0)/OFFSET(I2976,0,-4),""))</f>
        <v/>
      </c>
      <c r="L2976" t="str">
        <f t="shared" ca="1" si="557"/>
        <v>cu</v>
      </c>
      <c r="M2976" t="s">
        <v>81</v>
      </c>
      <c r="N2976" t="s">
        <v>147</v>
      </c>
      <c r="O2976">
        <v>6900</v>
      </c>
      <c r="P2976" t="str">
        <f t="shared" si="549"/>
        <v/>
      </c>
      <c r="Q2976" t="str">
        <f t="shared" ca="1" si="555"/>
        <v>cu</v>
      </c>
      <c r="R2976" t="s">
        <v>81</v>
      </c>
      <c r="S2976" t="s">
        <v>147</v>
      </c>
      <c r="T2976">
        <v>3450</v>
      </c>
      <c r="U2976" t="str">
        <f t="shared" ca="1" si="558"/>
        <v>cu</v>
      </c>
      <c r="V2976" t="str">
        <f t="shared" si="550"/>
        <v>GO</v>
      </c>
      <c r="W2976">
        <f t="shared" si="551"/>
        <v>6900</v>
      </c>
      <c r="X2976" t="str">
        <f t="shared" ca="1" si="552"/>
        <v>cu</v>
      </c>
      <c r="Y2976" t="str">
        <f t="shared" si="553"/>
        <v>GO</v>
      </c>
      <c r="Z2976">
        <f t="shared" si="554"/>
        <v>3450</v>
      </c>
    </row>
    <row r="2977" spans="1:26">
      <c r="A2977" t="str">
        <f t="shared" si="559"/>
        <v>rt10</v>
      </c>
      <c r="B2977" t="str">
        <f t="shared" si="560"/>
        <v>루틴10</v>
      </c>
      <c r="C2977">
        <v>136</v>
      </c>
      <c r="D2977">
        <v>39</v>
      </c>
      <c r="E2977">
        <f t="shared" ca="1" si="556"/>
        <v>6352</v>
      </c>
      <c r="F2977">
        <f ca="1">(60+SUMIF(OFFSET(N2977,-$C2977+1,0,$C2977),"EN",OFFSET(O2977,-$C2977+1,0,$C2977)))*SummonTypeTable!$Q$2</f>
        <v>2626.6666666666665</v>
      </c>
      <c r="G2977">
        <f ca="1">IF(C2977=1,60*SummonTypeTable!$Q$2-OFFSET(F2977,0,-1),
IF(F2977&lt;&gt;OFFSET(F2977,-1,0),OFFSET(F2977,-1,0)-OFFSET(F2977,0,-1),""))</f>
        <v>-3898.666666666667</v>
      </c>
      <c r="H2977">
        <f ca="1">IF(C2977=1,60*SummonTypeTable!$Q$2/OFFSET(F2977,0,-1),
IF(F2977&lt;&gt;OFFSET(F2977,-1,0),OFFSET(F2977,-1,0)/OFFSET(F2977,0,-1),""))</f>
        <v>0.38623005877413935</v>
      </c>
      <c r="I2977">
        <f ca="1">(60+SUMIF(OFFSET(N2977,-$C2977+1,0,$C2977),"EN",OFFSET(O2977,-$C2977+1,0,$C2977))+SUMIF(OFFSET(S2977,-$C2977+1,0,$C2977),"EN",OFFSET(T2977,-$C2977+1,0,$C2977)))*SummonTypeTable!$Q$2</f>
        <v>2626.6666666666665</v>
      </c>
      <c r="J2977">
        <f ca="1">IF(C2977=1,60*SummonTypeTable!$Q$2-OFFSET(I2977,0,-4),
IF(I2977&lt;&gt;OFFSET(I2977,-1,0),OFFSET(I2977,-1,0)-OFFSET(I2977,0,-4),""))</f>
        <v>-3898.666666666667</v>
      </c>
      <c r="K2977">
        <f ca="1">IF(C2977=1,60*SummonTypeTable!$Q$2/OFFSET(I2977,0,-4),
IF(I2977&lt;&gt;OFFSET(I2977,-1,0),OFFSET(I2977,-1,0)/OFFSET(I2977,0,-4),""))</f>
        <v>0.38623005877413935</v>
      </c>
      <c r="L2977" t="str">
        <f t="shared" ca="1" si="557"/>
        <v>cu</v>
      </c>
      <c r="M2977" t="s">
        <v>81</v>
      </c>
      <c r="N2977" t="s">
        <v>146</v>
      </c>
      <c r="O2977">
        <v>260</v>
      </c>
      <c r="P2977" t="str">
        <f t="shared" ref="P2977:P3061" si="561">IF(M2977="장비1상자",
  IF(OR(N2977&gt;3,O2977&gt;5),"장비이상",""),
IF(N2977="GO",
  IF(O2977&lt;100,"골드이상",""),
IF(N2977="EN",
  IF(O2977&gt;29,"에너지너무많음",
  IF(O2977&gt;9,"에너지다소많음","")),"")))</f>
        <v>에너지너무많음</v>
      </c>
      <c r="Q2977" t="str">
        <f t="shared" ca="1" si="555"/>
        <v>cu</v>
      </c>
      <c r="R2977" t="s">
        <v>81</v>
      </c>
      <c r="S2977" t="s">
        <v>147</v>
      </c>
      <c r="T2977">
        <v>3475</v>
      </c>
      <c r="U2977" t="str">
        <f t="shared" ca="1" si="558"/>
        <v>cu</v>
      </c>
      <c r="V2977" t="str">
        <f t="shared" ref="V2977:V3061" si="562">IF(LEN(N2977)=0,"",N2977)</f>
        <v>EN</v>
      </c>
      <c r="W2977">
        <f t="shared" ref="W2977:W3061" si="563">IF(LEN(O2977)=0,"",O2977)</f>
        <v>260</v>
      </c>
      <c r="X2977" t="str">
        <f t="shared" ref="X2977:X3061" ca="1" si="564">IF(LEN(Q2977)=0,"",Q2977)</f>
        <v>cu</v>
      </c>
      <c r="Y2977" t="str">
        <f t="shared" ref="Y2977:Y3061" si="565">IF(LEN(S2977)=0,"",S2977)</f>
        <v>GO</v>
      </c>
      <c r="Z2977">
        <f t="shared" ref="Z2977:Z3061" si="566">IF(LEN(T2977)=0,"",T2977)</f>
        <v>3475</v>
      </c>
    </row>
    <row r="2978" spans="1:26">
      <c r="A2978" t="str">
        <f t="shared" si="559"/>
        <v>rt10</v>
      </c>
      <c r="B2978" t="str">
        <f t="shared" si="560"/>
        <v>루틴10</v>
      </c>
      <c r="C2978">
        <v>137</v>
      </c>
      <c r="D2978">
        <v>85</v>
      </c>
      <c r="E2978">
        <f t="shared" ca="1" si="556"/>
        <v>6437</v>
      </c>
      <c r="F2978">
        <f ca="1">(60+SUMIF(OFFSET(N2978,-$C2978+1,0,$C2978),"EN",OFFSET(O2978,-$C2978+1,0,$C2978)))*SummonTypeTable!$Q$2</f>
        <v>2626.6666666666665</v>
      </c>
      <c r="G2978" t="str">
        <f ca="1">IF(C2978=1,60*SummonTypeTable!$Q$2-OFFSET(F2978,0,-1),
IF(F2978&lt;&gt;OFFSET(F2978,-1,0),OFFSET(F2978,-1,0)-OFFSET(F2978,0,-1),""))</f>
        <v/>
      </c>
      <c r="H2978" t="str">
        <f ca="1">IF(C2978=1,60*SummonTypeTable!$Q$2/OFFSET(F2978,0,-1),
IF(F2978&lt;&gt;OFFSET(F2978,-1,0),OFFSET(F2978,-1,0)/OFFSET(F2978,0,-1),""))</f>
        <v/>
      </c>
      <c r="I2978">
        <f ca="1">(60+SUMIF(OFFSET(N2978,-$C2978+1,0,$C2978),"EN",OFFSET(O2978,-$C2978+1,0,$C2978))+SUMIF(OFFSET(S2978,-$C2978+1,0,$C2978),"EN",OFFSET(T2978,-$C2978+1,0,$C2978)))*SummonTypeTable!$Q$2</f>
        <v>2626.6666666666665</v>
      </c>
      <c r="J2978" t="str">
        <f ca="1">IF(C2978=1,60*SummonTypeTable!$Q$2-OFFSET(I2978,0,-4),
IF(I2978&lt;&gt;OFFSET(I2978,-1,0),OFFSET(I2978,-1,0)-OFFSET(I2978,0,-4),""))</f>
        <v/>
      </c>
      <c r="K2978" t="str">
        <f ca="1">IF(C2978=1,60*SummonTypeTable!$Q$2/OFFSET(I2978,0,-4),
IF(I2978&lt;&gt;OFFSET(I2978,-1,0),OFFSET(I2978,-1,0)/OFFSET(I2978,0,-4),""))</f>
        <v/>
      </c>
      <c r="L2978" t="str">
        <f t="shared" ca="1" si="557"/>
        <v>cu</v>
      </c>
      <c r="M2978" t="s">
        <v>81</v>
      </c>
      <c r="N2978" t="s">
        <v>147</v>
      </c>
      <c r="O2978">
        <v>7000</v>
      </c>
      <c r="P2978" t="str">
        <f t="shared" si="561"/>
        <v/>
      </c>
      <c r="Q2978" t="str">
        <f t="shared" ca="1" si="555"/>
        <v>cu</v>
      </c>
      <c r="R2978" t="s">
        <v>81</v>
      </c>
      <c r="S2978" t="s">
        <v>147</v>
      </c>
      <c r="T2978">
        <v>3500</v>
      </c>
      <c r="U2978" t="str">
        <f t="shared" ca="1" si="558"/>
        <v>cu</v>
      </c>
      <c r="V2978" t="str">
        <f t="shared" si="562"/>
        <v>GO</v>
      </c>
      <c r="W2978">
        <f t="shared" si="563"/>
        <v>7000</v>
      </c>
      <c r="X2978" t="str">
        <f t="shared" ca="1" si="564"/>
        <v>cu</v>
      </c>
      <c r="Y2978" t="str">
        <f t="shared" si="565"/>
        <v>GO</v>
      </c>
      <c r="Z2978">
        <f t="shared" si="566"/>
        <v>3500</v>
      </c>
    </row>
    <row r="2979" spans="1:26">
      <c r="A2979" t="str">
        <f t="shared" si="559"/>
        <v>rt10</v>
      </c>
      <c r="B2979" t="str">
        <f t="shared" si="560"/>
        <v>루틴10</v>
      </c>
      <c r="C2979">
        <v>138</v>
      </c>
      <c r="D2979">
        <v>123</v>
      </c>
      <c r="E2979">
        <f t="shared" ca="1" si="556"/>
        <v>6560</v>
      </c>
      <c r="F2979">
        <f ca="1">(60+SUMIF(OFFSET(N2979,-$C2979+1,0,$C2979),"EN",OFFSET(O2979,-$C2979+1,0,$C2979)))*SummonTypeTable!$Q$2</f>
        <v>2626.6666666666665</v>
      </c>
      <c r="G2979" t="str">
        <f ca="1">IF(C2979=1,60*SummonTypeTable!$Q$2-OFFSET(F2979,0,-1),
IF(F2979&lt;&gt;OFFSET(F2979,-1,0),OFFSET(F2979,-1,0)-OFFSET(F2979,0,-1),""))</f>
        <v/>
      </c>
      <c r="H2979" t="str">
        <f ca="1">IF(C2979=1,60*SummonTypeTable!$Q$2/OFFSET(F2979,0,-1),
IF(F2979&lt;&gt;OFFSET(F2979,-1,0),OFFSET(F2979,-1,0)/OFFSET(F2979,0,-1),""))</f>
        <v/>
      </c>
      <c r="I2979">
        <f ca="1">(60+SUMIF(OFFSET(N2979,-$C2979+1,0,$C2979),"EN",OFFSET(O2979,-$C2979+1,0,$C2979))+SUMIF(OFFSET(S2979,-$C2979+1,0,$C2979),"EN",OFFSET(T2979,-$C2979+1,0,$C2979)))*SummonTypeTable!$Q$2</f>
        <v>2626.6666666666665</v>
      </c>
      <c r="J2979" t="str">
        <f ca="1">IF(C2979=1,60*SummonTypeTable!$Q$2-OFFSET(I2979,0,-4),
IF(I2979&lt;&gt;OFFSET(I2979,-1,0),OFFSET(I2979,-1,0)-OFFSET(I2979,0,-4),""))</f>
        <v/>
      </c>
      <c r="K2979" t="str">
        <f ca="1">IF(C2979=1,60*SummonTypeTable!$Q$2/OFFSET(I2979,0,-4),
IF(I2979&lt;&gt;OFFSET(I2979,-1,0),OFFSET(I2979,-1,0)/OFFSET(I2979,0,-4),""))</f>
        <v/>
      </c>
      <c r="L2979" t="str">
        <f t="shared" ca="1" si="557"/>
        <v>it</v>
      </c>
      <c r="M2979" t="s">
        <v>139</v>
      </c>
      <c r="N2979" t="s">
        <v>138</v>
      </c>
      <c r="O2979">
        <v>10</v>
      </c>
      <c r="P2979" t="str">
        <f t="shared" si="561"/>
        <v/>
      </c>
      <c r="Q2979" t="str">
        <f t="shared" ca="1" si="555"/>
        <v>cu</v>
      </c>
      <c r="R2979" t="s">
        <v>81</v>
      </c>
      <c r="S2979" t="s">
        <v>147</v>
      </c>
      <c r="T2979">
        <v>3525</v>
      </c>
      <c r="U2979" t="str">
        <f t="shared" ca="1" si="558"/>
        <v>it</v>
      </c>
      <c r="V2979" t="str">
        <f t="shared" si="562"/>
        <v>Cash_sSpellGacha</v>
      </c>
      <c r="W2979">
        <f t="shared" si="563"/>
        <v>10</v>
      </c>
      <c r="X2979" t="str">
        <f t="shared" ca="1" si="564"/>
        <v>cu</v>
      </c>
      <c r="Y2979" t="str">
        <f t="shared" si="565"/>
        <v>GO</v>
      </c>
      <c r="Z2979">
        <f t="shared" si="566"/>
        <v>3525</v>
      </c>
    </row>
    <row r="2980" spans="1:26">
      <c r="A2980" t="str">
        <f t="shared" si="559"/>
        <v>rt10</v>
      </c>
      <c r="B2980" t="str">
        <f t="shared" si="560"/>
        <v>루틴10</v>
      </c>
      <c r="C2980">
        <v>139</v>
      </c>
      <c r="D2980">
        <v>119</v>
      </c>
      <c r="E2980">
        <f t="shared" ca="1" si="556"/>
        <v>6679</v>
      </c>
      <c r="F2980">
        <f ca="1">(60+SUMIF(OFFSET(N2980,-$C2980+1,0,$C2980),"EN",OFFSET(O2980,-$C2980+1,0,$C2980)))*SummonTypeTable!$Q$2</f>
        <v>2626.6666666666665</v>
      </c>
      <c r="G2980" t="str">
        <f ca="1">IF(C2980=1,60*SummonTypeTable!$Q$2-OFFSET(F2980,0,-1),
IF(F2980&lt;&gt;OFFSET(F2980,-1,0),OFFSET(F2980,-1,0)-OFFSET(F2980,0,-1),""))</f>
        <v/>
      </c>
      <c r="H2980" t="str">
        <f ca="1">IF(C2980=1,60*SummonTypeTable!$Q$2/OFFSET(F2980,0,-1),
IF(F2980&lt;&gt;OFFSET(F2980,-1,0),OFFSET(F2980,-1,0)/OFFSET(F2980,0,-1),""))</f>
        <v/>
      </c>
      <c r="I2980">
        <f ca="1">(60+SUMIF(OFFSET(N2980,-$C2980+1,0,$C2980),"EN",OFFSET(O2980,-$C2980+1,0,$C2980))+SUMIF(OFFSET(S2980,-$C2980+1,0,$C2980),"EN",OFFSET(T2980,-$C2980+1,0,$C2980)))*SummonTypeTable!$Q$2</f>
        <v>2626.6666666666665</v>
      </c>
      <c r="J2980" t="str">
        <f ca="1">IF(C2980=1,60*SummonTypeTable!$Q$2-OFFSET(I2980,0,-4),
IF(I2980&lt;&gt;OFFSET(I2980,-1,0),OFFSET(I2980,-1,0)-OFFSET(I2980,0,-4),""))</f>
        <v/>
      </c>
      <c r="K2980" t="str">
        <f ca="1">IF(C2980=1,60*SummonTypeTable!$Q$2/OFFSET(I2980,0,-4),
IF(I2980&lt;&gt;OFFSET(I2980,-1,0),OFFSET(I2980,-1,0)/OFFSET(I2980,0,-4),""))</f>
        <v/>
      </c>
      <c r="L2980" t="str">
        <f t="shared" ca="1" si="557"/>
        <v>cu</v>
      </c>
      <c r="M2980" t="s">
        <v>81</v>
      </c>
      <c r="N2980" t="s">
        <v>147</v>
      </c>
      <c r="O2980">
        <v>7100</v>
      </c>
      <c r="P2980" t="str">
        <f t="shared" si="561"/>
        <v/>
      </c>
      <c r="Q2980" t="str">
        <f t="shared" ca="1" si="555"/>
        <v>cu</v>
      </c>
      <c r="R2980" t="s">
        <v>81</v>
      </c>
      <c r="S2980" t="s">
        <v>147</v>
      </c>
      <c r="T2980">
        <v>3550</v>
      </c>
      <c r="U2980" t="str">
        <f t="shared" ca="1" si="558"/>
        <v>cu</v>
      </c>
      <c r="V2980" t="str">
        <f t="shared" si="562"/>
        <v>GO</v>
      </c>
      <c r="W2980">
        <f t="shared" si="563"/>
        <v>7100</v>
      </c>
      <c r="X2980" t="str">
        <f t="shared" ca="1" si="564"/>
        <v>cu</v>
      </c>
      <c r="Y2980" t="str">
        <f t="shared" si="565"/>
        <v>GO</v>
      </c>
      <c r="Z2980">
        <f t="shared" si="566"/>
        <v>3550</v>
      </c>
    </row>
    <row r="2981" spans="1:26">
      <c r="A2981" t="str">
        <f t="shared" si="559"/>
        <v>rt10</v>
      </c>
      <c r="B2981" t="str">
        <f t="shared" si="560"/>
        <v>루틴10</v>
      </c>
      <c r="C2981">
        <v>140</v>
      </c>
      <c r="D2981">
        <v>97</v>
      </c>
      <c r="E2981">
        <f t="shared" ca="1" si="556"/>
        <v>6776</v>
      </c>
      <c r="F2981">
        <f ca="1">(60+SUMIF(OFFSET(N2981,-$C2981+1,0,$C2981),"EN",OFFSET(O2981,-$C2981+1,0,$C2981)))*SummonTypeTable!$Q$2</f>
        <v>2626.6666666666665</v>
      </c>
      <c r="G2981" t="str">
        <f ca="1">IF(C2981=1,60*SummonTypeTable!$Q$2-OFFSET(F2981,0,-1),
IF(F2981&lt;&gt;OFFSET(F2981,-1,0),OFFSET(F2981,-1,0)-OFFSET(F2981,0,-1),""))</f>
        <v/>
      </c>
      <c r="H2981" t="str">
        <f ca="1">IF(C2981=1,60*SummonTypeTable!$Q$2/OFFSET(F2981,0,-1),
IF(F2981&lt;&gt;OFFSET(F2981,-1,0),OFFSET(F2981,-1,0)/OFFSET(F2981,0,-1),""))</f>
        <v/>
      </c>
      <c r="I2981">
        <f ca="1">(60+SUMIF(OFFSET(N2981,-$C2981+1,0,$C2981),"EN",OFFSET(O2981,-$C2981+1,0,$C2981))+SUMIF(OFFSET(S2981,-$C2981+1,0,$C2981),"EN",OFFSET(T2981,-$C2981+1,0,$C2981)))*SummonTypeTable!$Q$2</f>
        <v>2626.6666666666665</v>
      </c>
      <c r="J2981" t="str">
        <f ca="1">IF(C2981=1,60*SummonTypeTable!$Q$2-OFFSET(I2981,0,-4),
IF(I2981&lt;&gt;OFFSET(I2981,-1,0),OFFSET(I2981,-1,0)-OFFSET(I2981,0,-4),""))</f>
        <v/>
      </c>
      <c r="K2981" t="str">
        <f ca="1">IF(C2981=1,60*SummonTypeTable!$Q$2/OFFSET(I2981,0,-4),
IF(I2981&lt;&gt;OFFSET(I2981,-1,0),OFFSET(I2981,-1,0)/OFFSET(I2981,0,-4),""))</f>
        <v/>
      </c>
      <c r="L2981" t="str">
        <f t="shared" ca="1" si="557"/>
        <v>cu</v>
      </c>
      <c r="M2981" t="s">
        <v>81</v>
      </c>
      <c r="N2981" t="s">
        <v>153</v>
      </c>
      <c r="O2981">
        <v>24</v>
      </c>
      <c r="P2981" t="str">
        <f t="shared" si="561"/>
        <v/>
      </c>
      <c r="Q2981" t="str">
        <f t="shared" ca="1" si="555"/>
        <v>cu</v>
      </c>
      <c r="R2981" t="s">
        <v>81</v>
      </c>
      <c r="S2981" t="s">
        <v>153</v>
      </c>
      <c r="T2981">
        <v>8</v>
      </c>
      <c r="U2981" t="str">
        <f t="shared" ca="1" si="558"/>
        <v>cu</v>
      </c>
      <c r="V2981" t="str">
        <f t="shared" si="562"/>
        <v>DI</v>
      </c>
      <c r="W2981">
        <f t="shared" si="563"/>
        <v>24</v>
      </c>
      <c r="X2981" t="str">
        <f t="shared" ca="1" si="564"/>
        <v>cu</v>
      </c>
      <c r="Y2981" t="str">
        <f t="shared" si="565"/>
        <v>DI</v>
      </c>
      <c r="Z2981">
        <f t="shared" si="566"/>
        <v>8</v>
      </c>
    </row>
    <row r="2982" spans="1:26">
      <c r="A2982" t="str">
        <f t="shared" si="559"/>
        <v>rt10</v>
      </c>
      <c r="B2982" t="str">
        <f t="shared" si="560"/>
        <v>루틴10</v>
      </c>
      <c r="C2982">
        <v>141</v>
      </c>
      <c r="D2982">
        <v>42</v>
      </c>
      <c r="E2982">
        <f t="shared" ca="1" si="556"/>
        <v>6818</v>
      </c>
      <c r="F2982">
        <f ca="1">(60+SUMIF(OFFSET(N2982,-$C2982+1,0,$C2982),"EN",OFFSET(O2982,-$C2982+1,0,$C2982)))*SummonTypeTable!$Q$2</f>
        <v>2626.6666666666665</v>
      </c>
      <c r="G2982" t="str">
        <f ca="1">IF(C2982=1,60*SummonTypeTable!$Q$2-OFFSET(F2982,0,-1),
IF(F2982&lt;&gt;OFFSET(F2982,-1,0),OFFSET(F2982,-1,0)-OFFSET(F2982,0,-1),""))</f>
        <v/>
      </c>
      <c r="H2982" t="str">
        <f ca="1">IF(C2982=1,60*SummonTypeTable!$Q$2/OFFSET(F2982,0,-1),
IF(F2982&lt;&gt;OFFSET(F2982,-1,0),OFFSET(F2982,-1,0)/OFFSET(F2982,0,-1),""))</f>
        <v/>
      </c>
      <c r="I2982">
        <f ca="1">(60+SUMIF(OFFSET(N2982,-$C2982+1,0,$C2982),"EN",OFFSET(O2982,-$C2982+1,0,$C2982))+SUMIF(OFFSET(S2982,-$C2982+1,0,$C2982),"EN",OFFSET(T2982,-$C2982+1,0,$C2982)))*SummonTypeTable!$Q$2</f>
        <v>2626.6666666666665</v>
      </c>
      <c r="J2982" t="str">
        <f ca="1">IF(C2982=1,60*SummonTypeTable!$Q$2-OFFSET(I2982,0,-4),
IF(I2982&lt;&gt;OFFSET(I2982,-1,0),OFFSET(I2982,-1,0)-OFFSET(I2982,0,-4),""))</f>
        <v/>
      </c>
      <c r="K2982" t="str">
        <f ca="1">IF(C2982=1,60*SummonTypeTable!$Q$2/OFFSET(I2982,0,-4),
IF(I2982&lt;&gt;OFFSET(I2982,-1,0),OFFSET(I2982,-1,0)/OFFSET(I2982,0,-4),""))</f>
        <v/>
      </c>
      <c r="L2982" t="str">
        <f t="shared" ca="1" si="557"/>
        <v>it</v>
      </c>
      <c r="M2982" t="s">
        <v>139</v>
      </c>
      <c r="N2982" t="s">
        <v>140</v>
      </c>
      <c r="O2982">
        <v>1</v>
      </c>
      <c r="P2982" t="str">
        <f t="shared" si="561"/>
        <v/>
      </c>
      <c r="Q2982" t="str">
        <f t="shared" ca="1" si="555"/>
        <v>cu</v>
      </c>
      <c r="R2982" t="s">
        <v>81</v>
      </c>
      <c r="S2982" t="s">
        <v>147</v>
      </c>
      <c r="T2982">
        <v>3600</v>
      </c>
      <c r="U2982" t="str">
        <f t="shared" ca="1" si="558"/>
        <v>it</v>
      </c>
      <c r="V2982" t="str">
        <f t="shared" si="562"/>
        <v>Cash_sCharacterGacha</v>
      </c>
      <c r="W2982">
        <f t="shared" si="563"/>
        <v>1</v>
      </c>
      <c r="X2982" t="str">
        <f t="shared" ca="1" si="564"/>
        <v>cu</v>
      </c>
      <c r="Y2982" t="str">
        <f t="shared" si="565"/>
        <v>GO</v>
      </c>
      <c r="Z2982">
        <f t="shared" si="566"/>
        <v>3600</v>
      </c>
    </row>
    <row r="2983" spans="1:26">
      <c r="A2983" t="str">
        <f t="shared" si="559"/>
        <v>rt10</v>
      </c>
      <c r="B2983" t="str">
        <f t="shared" si="560"/>
        <v>루틴10</v>
      </c>
      <c r="C2983">
        <v>142</v>
      </c>
      <c r="D2983">
        <v>104</v>
      </c>
      <c r="E2983">
        <f t="shared" ca="1" si="556"/>
        <v>6922</v>
      </c>
      <c r="F2983">
        <f ca="1">(60+SUMIF(OFFSET(N2983,-$C2983+1,0,$C2983),"EN",OFFSET(O2983,-$C2983+1,0,$C2983)))*SummonTypeTable!$Q$2</f>
        <v>2626.6666666666665</v>
      </c>
      <c r="G2983" t="str">
        <f ca="1">IF(C2983=1,60*SummonTypeTable!$Q$2-OFFSET(F2983,0,-1),
IF(F2983&lt;&gt;OFFSET(F2983,-1,0),OFFSET(F2983,-1,0)-OFFSET(F2983,0,-1),""))</f>
        <v/>
      </c>
      <c r="H2983" t="str">
        <f ca="1">IF(C2983=1,60*SummonTypeTable!$Q$2/OFFSET(F2983,0,-1),
IF(F2983&lt;&gt;OFFSET(F2983,-1,0),OFFSET(F2983,-1,0)/OFFSET(F2983,0,-1),""))</f>
        <v/>
      </c>
      <c r="I2983">
        <f ca="1">(60+SUMIF(OFFSET(N2983,-$C2983+1,0,$C2983),"EN",OFFSET(O2983,-$C2983+1,0,$C2983))+SUMIF(OFFSET(S2983,-$C2983+1,0,$C2983),"EN",OFFSET(T2983,-$C2983+1,0,$C2983)))*SummonTypeTable!$Q$2</f>
        <v>2626.6666666666665</v>
      </c>
      <c r="J2983" t="str">
        <f ca="1">IF(C2983=1,60*SummonTypeTable!$Q$2-OFFSET(I2983,0,-4),
IF(I2983&lt;&gt;OFFSET(I2983,-1,0),OFFSET(I2983,-1,0)-OFFSET(I2983,0,-4),""))</f>
        <v/>
      </c>
      <c r="K2983" t="str">
        <f ca="1">IF(C2983=1,60*SummonTypeTable!$Q$2/OFFSET(I2983,0,-4),
IF(I2983&lt;&gt;OFFSET(I2983,-1,0),OFFSET(I2983,-1,0)/OFFSET(I2983,0,-4),""))</f>
        <v/>
      </c>
      <c r="L2983" t="str">
        <f t="shared" ca="1" si="557"/>
        <v>cu</v>
      </c>
      <c r="M2983" t="s">
        <v>81</v>
      </c>
      <c r="N2983" t="s">
        <v>147</v>
      </c>
      <c r="O2983">
        <v>7250</v>
      </c>
      <c r="P2983" t="str">
        <f t="shared" si="561"/>
        <v/>
      </c>
      <c r="Q2983" t="str">
        <f t="shared" ca="1" si="555"/>
        <v>cu</v>
      </c>
      <c r="R2983" t="s">
        <v>81</v>
      </c>
      <c r="S2983" t="s">
        <v>147</v>
      </c>
      <c r="T2983">
        <v>3625</v>
      </c>
      <c r="U2983" t="str">
        <f t="shared" ca="1" si="558"/>
        <v>cu</v>
      </c>
      <c r="V2983" t="str">
        <f t="shared" si="562"/>
        <v>GO</v>
      </c>
      <c r="W2983">
        <f t="shared" si="563"/>
        <v>7250</v>
      </c>
      <c r="X2983" t="str">
        <f t="shared" ca="1" si="564"/>
        <v>cu</v>
      </c>
      <c r="Y2983" t="str">
        <f t="shared" si="565"/>
        <v>GO</v>
      </c>
      <c r="Z2983">
        <f t="shared" si="566"/>
        <v>3625</v>
      </c>
    </row>
    <row r="2984" spans="1:26">
      <c r="A2984" t="str">
        <f t="shared" si="559"/>
        <v>rt10</v>
      </c>
      <c r="B2984" t="str">
        <f t="shared" si="560"/>
        <v>루틴10</v>
      </c>
      <c r="C2984">
        <v>143</v>
      </c>
      <c r="D2984">
        <v>298</v>
      </c>
      <c r="E2984">
        <f t="shared" ca="1" si="556"/>
        <v>7220</v>
      </c>
      <c r="F2984">
        <f ca="1">(60+SUMIF(OFFSET(N2984,-$C2984+1,0,$C2984),"EN",OFFSET(O2984,-$C2984+1,0,$C2984)))*SummonTypeTable!$Q$2</f>
        <v>2786.6666666666665</v>
      </c>
      <c r="G2984">
        <f ca="1">IF(C2984=1,60*SummonTypeTable!$Q$2-OFFSET(F2984,0,-1),
IF(F2984&lt;&gt;OFFSET(F2984,-1,0),OFFSET(F2984,-1,0)-OFFSET(F2984,0,-1),""))</f>
        <v>-4593.3333333333339</v>
      </c>
      <c r="H2984">
        <f ca="1">IF(C2984=1,60*SummonTypeTable!$Q$2/OFFSET(F2984,0,-1),
IF(F2984&lt;&gt;OFFSET(F2984,-1,0),OFFSET(F2984,-1,0)/OFFSET(F2984,0,-1),""))</f>
        <v>0.36380424746075712</v>
      </c>
      <c r="I2984">
        <f ca="1">(60+SUMIF(OFFSET(N2984,-$C2984+1,0,$C2984),"EN",OFFSET(O2984,-$C2984+1,0,$C2984))+SUMIF(OFFSET(S2984,-$C2984+1,0,$C2984),"EN",OFFSET(T2984,-$C2984+1,0,$C2984)))*SummonTypeTable!$Q$2</f>
        <v>2786.6666666666665</v>
      </c>
      <c r="J2984">
        <f ca="1">IF(C2984=1,60*SummonTypeTable!$Q$2-OFFSET(I2984,0,-4),
IF(I2984&lt;&gt;OFFSET(I2984,-1,0),OFFSET(I2984,-1,0)-OFFSET(I2984,0,-4),""))</f>
        <v>-4593.3333333333339</v>
      </c>
      <c r="K2984">
        <f ca="1">IF(C2984=1,60*SummonTypeTable!$Q$2/OFFSET(I2984,0,-4),
IF(I2984&lt;&gt;OFFSET(I2984,-1,0),OFFSET(I2984,-1,0)/OFFSET(I2984,0,-4),""))</f>
        <v>0.36380424746075712</v>
      </c>
      <c r="L2984" t="str">
        <f t="shared" ca="1" si="557"/>
        <v>cu</v>
      </c>
      <c r="M2984" t="s">
        <v>81</v>
      </c>
      <c r="N2984" t="s">
        <v>146</v>
      </c>
      <c r="O2984">
        <v>240</v>
      </c>
      <c r="P2984" t="str">
        <f t="shared" si="561"/>
        <v>에너지너무많음</v>
      </c>
      <c r="Q2984" t="str">
        <f t="shared" ca="1" si="555"/>
        <v>cu</v>
      </c>
      <c r="R2984" t="s">
        <v>81</v>
      </c>
      <c r="S2984" t="s">
        <v>147</v>
      </c>
      <c r="T2984">
        <v>3650</v>
      </c>
      <c r="U2984" t="str">
        <f t="shared" ca="1" si="558"/>
        <v>cu</v>
      </c>
      <c r="V2984" t="str">
        <f t="shared" si="562"/>
        <v>EN</v>
      </c>
      <c r="W2984">
        <f t="shared" si="563"/>
        <v>240</v>
      </c>
      <c r="X2984" t="str">
        <f t="shared" ca="1" si="564"/>
        <v>cu</v>
      </c>
      <c r="Y2984" t="str">
        <f t="shared" si="565"/>
        <v>GO</v>
      </c>
      <c r="Z2984">
        <f t="shared" si="566"/>
        <v>3650</v>
      </c>
    </row>
    <row r="2985" spans="1:26">
      <c r="A2985" t="str">
        <f t="shared" si="559"/>
        <v>rt10</v>
      </c>
      <c r="B2985" t="str">
        <f t="shared" si="560"/>
        <v>루틴10</v>
      </c>
      <c r="C2985">
        <v>144</v>
      </c>
      <c r="D2985">
        <v>92</v>
      </c>
      <c r="E2985">
        <f t="shared" ca="1" si="556"/>
        <v>7312</v>
      </c>
      <c r="F2985">
        <f ca="1">(60+SUMIF(OFFSET(N2985,-$C2985+1,0,$C2985),"EN",OFFSET(O2985,-$C2985+1,0,$C2985)))*SummonTypeTable!$Q$2</f>
        <v>2786.6666666666665</v>
      </c>
      <c r="G2985" t="str">
        <f ca="1">IF(C2985=1,60*SummonTypeTable!$Q$2-OFFSET(F2985,0,-1),
IF(F2985&lt;&gt;OFFSET(F2985,-1,0),OFFSET(F2985,-1,0)-OFFSET(F2985,0,-1),""))</f>
        <v/>
      </c>
      <c r="H2985" t="str">
        <f ca="1">IF(C2985=1,60*SummonTypeTable!$Q$2/OFFSET(F2985,0,-1),
IF(F2985&lt;&gt;OFFSET(F2985,-1,0),OFFSET(F2985,-1,0)/OFFSET(F2985,0,-1),""))</f>
        <v/>
      </c>
      <c r="I2985">
        <f ca="1">(60+SUMIF(OFFSET(N2985,-$C2985+1,0,$C2985),"EN",OFFSET(O2985,-$C2985+1,0,$C2985))+SUMIF(OFFSET(S2985,-$C2985+1,0,$C2985),"EN",OFFSET(T2985,-$C2985+1,0,$C2985)))*SummonTypeTable!$Q$2</f>
        <v>2786.6666666666665</v>
      </c>
      <c r="J2985" t="str">
        <f ca="1">IF(C2985=1,60*SummonTypeTable!$Q$2-OFFSET(I2985,0,-4),
IF(I2985&lt;&gt;OFFSET(I2985,-1,0),OFFSET(I2985,-1,0)-OFFSET(I2985,0,-4),""))</f>
        <v/>
      </c>
      <c r="K2985" t="str">
        <f ca="1">IF(C2985=1,60*SummonTypeTable!$Q$2/OFFSET(I2985,0,-4),
IF(I2985&lt;&gt;OFFSET(I2985,-1,0),OFFSET(I2985,-1,0)/OFFSET(I2985,0,-4),""))</f>
        <v/>
      </c>
      <c r="L2985" t="str">
        <f t="shared" ca="1" si="557"/>
        <v>it</v>
      </c>
      <c r="M2985" t="s">
        <v>139</v>
      </c>
      <c r="N2985" t="s">
        <v>158</v>
      </c>
      <c r="O2985">
        <v>1</v>
      </c>
      <c r="P2985" t="str">
        <f t="shared" si="561"/>
        <v/>
      </c>
      <c r="Q2985" t="str">
        <f t="shared" ca="1" si="555"/>
        <v>cu</v>
      </c>
      <c r="R2985" t="s">
        <v>81</v>
      </c>
      <c r="S2985" t="s">
        <v>147</v>
      </c>
      <c r="T2985">
        <v>3675</v>
      </c>
      <c r="U2985" t="str">
        <f t="shared" ca="1" si="558"/>
        <v>it</v>
      </c>
      <c r="V2985" t="str">
        <f t="shared" si="562"/>
        <v>Cash_sEquipGacha</v>
      </c>
      <c r="W2985">
        <f t="shared" si="563"/>
        <v>1</v>
      </c>
      <c r="X2985" t="str">
        <f t="shared" ca="1" si="564"/>
        <v>cu</v>
      </c>
      <c r="Y2985" t="str">
        <f t="shared" si="565"/>
        <v>GO</v>
      </c>
      <c r="Z2985">
        <f t="shared" si="566"/>
        <v>3675</v>
      </c>
    </row>
    <row r="2986" spans="1:26">
      <c r="A2986" t="str">
        <f t="shared" si="559"/>
        <v>rt10</v>
      </c>
      <c r="B2986" t="str">
        <f t="shared" si="560"/>
        <v>루틴10</v>
      </c>
      <c r="C2986">
        <v>145</v>
      </c>
      <c r="D2986">
        <v>175</v>
      </c>
      <c r="E2986">
        <f t="shared" ca="1" si="556"/>
        <v>7487</v>
      </c>
      <c r="F2986">
        <f ca="1">(60+SUMIF(OFFSET(N2986,-$C2986+1,0,$C2986),"EN",OFFSET(O2986,-$C2986+1,0,$C2986)))*SummonTypeTable!$Q$2</f>
        <v>2786.6666666666665</v>
      </c>
      <c r="G2986" t="str">
        <f ca="1">IF(C2986=1,60*SummonTypeTable!$Q$2-OFFSET(F2986,0,-1),
IF(F2986&lt;&gt;OFFSET(F2986,-1,0),OFFSET(F2986,-1,0)-OFFSET(F2986,0,-1),""))</f>
        <v/>
      </c>
      <c r="H2986" t="str">
        <f ca="1">IF(C2986=1,60*SummonTypeTable!$Q$2/OFFSET(F2986,0,-1),
IF(F2986&lt;&gt;OFFSET(F2986,-1,0),OFFSET(F2986,-1,0)/OFFSET(F2986,0,-1),""))</f>
        <v/>
      </c>
      <c r="I2986">
        <f ca="1">(60+SUMIF(OFFSET(N2986,-$C2986+1,0,$C2986),"EN",OFFSET(O2986,-$C2986+1,0,$C2986))+SUMIF(OFFSET(S2986,-$C2986+1,0,$C2986),"EN",OFFSET(T2986,-$C2986+1,0,$C2986)))*SummonTypeTable!$Q$2</f>
        <v>2786.6666666666665</v>
      </c>
      <c r="J2986" t="str">
        <f ca="1">IF(C2986=1,60*SummonTypeTable!$Q$2-OFFSET(I2986,0,-4),
IF(I2986&lt;&gt;OFFSET(I2986,-1,0),OFFSET(I2986,-1,0)-OFFSET(I2986,0,-4),""))</f>
        <v/>
      </c>
      <c r="K2986" t="str">
        <f ca="1">IF(C2986=1,60*SummonTypeTable!$Q$2/OFFSET(I2986,0,-4),
IF(I2986&lt;&gt;OFFSET(I2986,-1,0),OFFSET(I2986,-1,0)/OFFSET(I2986,0,-4),""))</f>
        <v/>
      </c>
      <c r="L2986" t="str">
        <f t="shared" ca="1" si="557"/>
        <v>cu</v>
      </c>
      <c r="M2986" t="s">
        <v>81</v>
      </c>
      <c r="N2986" t="s">
        <v>147</v>
      </c>
      <c r="O2986">
        <v>7400</v>
      </c>
      <c r="P2986" t="str">
        <f t="shared" si="561"/>
        <v/>
      </c>
      <c r="Q2986" t="str">
        <f t="shared" ca="1" si="555"/>
        <v>cu</v>
      </c>
      <c r="R2986" t="s">
        <v>81</v>
      </c>
      <c r="S2986" t="s">
        <v>147</v>
      </c>
      <c r="T2986">
        <v>3700</v>
      </c>
      <c r="U2986" t="str">
        <f t="shared" ca="1" si="558"/>
        <v>cu</v>
      </c>
      <c r="V2986" t="str">
        <f t="shared" si="562"/>
        <v>GO</v>
      </c>
      <c r="W2986">
        <f t="shared" si="563"/>
        <v>7400</v>
      </c>
      <c r="X2986" t="str">
        <f t="shared" ca="1" si="564"/>
        <v>cu</v>
      </c>
      <c r="Y2986" t="str">
        <f t="shared" si="565"/>
        <v>GO</v>
      </c>
      <c r="Z2986">
        <f t="shared" si="566"/>
        <v>3700</v>
      </c>
    </row>
    <row r="2987" spans="1:26">
      <c r="A2987" t="str">
        <f t="shared" si="559"/>
        <v>rt10</v>
      </c>
      <c r="B2987" t="str">
        <f t="shared" si="560"/>
        <v>루틴10</v>
      </c>
      <c r="C2987">
        <v>146</v>
      </c>
      <c r="D2987">
        <v>197</v>
      </c>
      <c r="E2987">
        <f t="shared" ca="1" si="556"/>
        <v>7684</v>
      </c>
      <c r="F2987">
        <f ca="1">(60+SUMIF(OFFSET(N2987,-$C2987+1,0,$C2987),"EN",OFFSET(O2987,-$C2987+1,0,$C2987)))*SummonTypeTable!$Q$2</f>
        <v>2963.333333333333</v>
      </c>
      <c r="G2987">
        <f ca="1">IF(C2987=1,60*SummonTypeTable!$Q$2-OFFSET(F2987,0,-1),
IF(F2987&lt;&gt;OFFSET(F2987,-1,0),OFFSET(F2987,-1,0)-OFFSET(F2987,0,-1),""))</f>
        <v>-4897.3333333333339</v>
      </c>
      <c r="H2987">
        <f ca="1">IF(C2987=1,60*SummonTypeTable!$Q$2/OFFSET(F2987,0,-1),
IF(F2987&lt;&gt;OFFSET(F2987,-1,0),OFFSET(F2987,-1,0)/OFFSET(F2987,0,-1),""))</f>
        <v>0.36265833767135169</v>
      </c>
      <c r="I2987">
        <f ca="1">(60+SUMIF(OFFSET(N2987,-$C2987+1,0,$C2987),"EN",OFFSET(O2987,-$C2987+1,0,$C2987))+SUMIF(OFFSET(S2987,-$C2987+1,0,$C2987),"EN",OFFSET(T2987,-$C2987+1,0,$C2987)))*SummonTypeTable!$Q$2</f>
        <v>2963.333333333333</v>
      </c>
      <c r="J2987">
        <f ca="1">IF(C2987=1,60*SummonTypeTable!$Q$2-OFFSET(I2987,0,-4),
IF(I2987&lt;&gt;OFFSET(I2987,-1,0),OFFSET(I2987,-1,0)-OFFSET(I2987,0,-4),""))</f>
        <v>-4897.3333333333339</v>
      </c>
      <c r="K2987">
        <f ca="1">IF(C2987=1,60*SummonTypeTable!$Q$2/OFFSET(I2987,0,-4),
IF(I2987&lt;&gt;OFFSET(I2987,-1,0),OFFSET(I2987,-1,0)/OFFSET(I2987,0,-4),""))</f>
        <v>0.36265833767135169</v>
      </c>
      <c r="L2987" t="str">
        <f t="shared" ca="1" si="557"/>
        <v>cu</v>
      </c>
      <c r="M2987" t="s">
        <v>81</v>
      </c>
      <c r="N2987" t="s">
        <v>146</v>
      </c>
      <c r="O2987">
        <v>265</v>
      </c>
      <c r="P2987" t="str">
        <f t="shared" si="561"/>
        <v>에너지너무많음</v>
      </c>
      <c r="Q2987" t="str">
        <f t="shared" ca="1" si="555"/>
        <v>cu</v>
      </c>
      <c r="R2987" t="s">
        <v>81</v>
      </c>
      <c r="S2987" t="s">
        <v>147</v>
      </c>
      <c r="T2987">
        <v>3725</v>
      </c>
      <c r="U2987" t="str">
        <f t="shared" ca="1" si="558"/>
        <v>cu</v>
      </c>
      <c r="V2987" t="str">
        <f t="shared" si="562"/>
        <v>EN</v>
      </c>
      <c r="W2987">
        <f t="shared" si="563"/>
        <v>265</v>
      </c>
      <c r="X2987" t="str">
        <f t="shared" ca="1" si="564"/>
        <v>cu</v>
      </c>
      <c r="Y2987" t="str">
        <f t="shared" si="565"/>
        <v>GO</v>
      </c>
      <c r="Z2987">
        <f t="shared" si="566"/>
        <v>3725</v>
      </c>
    </row>
    <row r="2988" spans="1:26">
      <c r="A2988" t="str">
        <f t="shared" si="559"/>
        <v>rt10</v>
      </c>
      <c r="B2988" t="str">
        <f t="shared" si="560"/>
        <v>루틴10</v>
      </c>
      <c r="C2988">
        <v>147</v>
      </c>
      <c r="D2988">
        <v>69</v>
      </c>
      <c r="E2988">
        <f t="shared" ca="1" si="556"/>
        <v>7753</v>
      </c>
      <c r="F2988">
        <f ca="1">(60+SUMIF(OFFSET(N2988,-$C2988+1,0,$C2988),"EN",OFFSET(O2988,-$C2988+1,0,$C2988)))*SummonTypeTable!$Q$2</f>
        <v>2963.333333333333</v>
      </c>
      <c r="G2988" t="str">
        <f ca="1">IF(C2988=1,60*SummonTypeTable!$Q$2-OFFSET(F2988,0,-1),
IF(F2988&lt;&gt;OFFSET(F2988,-1,0),OFFSET(F2988,-1,0)-OFFSET(F2988,0,-1),""))</f>
        <v/>
      </c>
      <c r="H2988" t="str">
        <f ca="1">IF(C2988=1,60*SummonTypeTable!$Q$2/OFFSET(F2988,0,-1),
IF(F2988&lt;&gt;OFFSET(F2988,-1,0),OFFSET(F2988,-1,0)/OFFSET(F2988,0,-1),""))</f>
        <v/>
      </c>
      <c r="I2988">
        <f ca="1">(60+SUMIF(OFFSET(N2988,-$C2988+1,0,$C2988),"EN",OFFSET(O2988,-$C2988+1,0,$C2988))+SUMIF(OFFSET(S2988,-$C2988+1,0,$C2988),"EN",OFFSET(T2988,-$C2988+1,0,$C2988)))*SummonTypeTable!$Q$2</f>
        <v>2963.333333333333</v>
      </c>
      <c r="J2988" t="str">
        <f ca="1">IF(C2988=1,60*SummonTypeTable!$Q$2-OFFSET(I2988,0,-4),
IF(I2988&lt;&gt;OFFSET(I2988,-1,0),OFFSET(I2988,-1,0)-OFFSET(I2988,0,-4),""))</f>
        <v/>
      </c>
      <c r="K2988" t="str">
        <f ca="1">IF(C2988=1,60*SummonTypeTable!$Q$2/OFFSET(I2988,0,-4),
IF(I2988&lt;&gt;OFFSET(I2988,-1,0),OFFSET(I2988,-1,0)/OFFSET(I2988,0,-4),""))</f>
        <v/>
      </c>
      <c r="L2988" t="str">
        <f t="shared" ca="1" si="557"/>
        <v>cu</v>
      </c>
      <c r="M2988" t="s">
        <v>81</v>
      </c>
      <c r="N2988" t="s">
        <v>147</v>
      </c>
      <c r="O2988">
        <v>7500</v>
      </c>
      <c r="P2988" t="str">
        <f t="shared" si="561"/>
        <v/>
      </c>
      <c r="Q2988" t="str">
        <f t="shared" ca="1" si="555"/>
        <v>cu</v>
      </c>
      <c r="R2988" t="s">
        <v>81</v>
      </c>
      <c r="S2988" t="s">
        <v>147</v>
      </c>
      <c r="T2988">
        <v>3750</v>
      </c>
      <c r="U2988" t="str">
        <f t="shared" ca="1" si="558"/>
        <v>cu</v>
      </c>
      <c r="V2988" t="str">
        <f t="shared" si="562"/>
        <v>GO</v>
      </c>
      <c r="W2988">
        <f t="shared" si="563"/>
        <v>7500</v>
      </c>
      <c r="X2988" t="str">
        <f t="shared" ca="1" si="564"/>
        <v>cu</v>
      </c>
      <c r="Y2988" t="str">
        <f t="shared" si="565"/>
        <v>GO</v>
      </c>
      <c r="Z2988">
        <f t="shared" si="566"/>
        <v>3750</v>
      </c>
    </row>
    <row r="2989" spans="1:26">
      <c r="A2989" t="str">
        <f t="shared" si="559"/>
        <v>rt10</v>
      </c>
      <c r="B2989" t="str">
        <f t="shared" si="560"/>
        <v>루틴10</v>
      </c>
      <c r="C2989">
        <v>148</v>
      </c>
      <c r="D2989">
        <v>147</v>
      </c>
      <c r="E2989">
        <f t="shared" ca="1" si="556"/>
        <v>7900</v>
      </c>
      <c r="F2989">
        <f ca="1">(60+SUMIF(OFFSET(N2989,-$C2989+1,0,$C2989),"EN",OFFSET(O2989,-$C2989+1,0,$C2989)))*SummonTypeTable!$Q$2</f>
        <v>2963.333333333333</v>
      </c>
      <c r="G2989" t="str">
        <f ca="1">IF(C2989=1,60*SummonTypeTable!$Q$2-OFFSET(F2989,0,-1),
IF(F2989&lt;&gt;OFFSET(F2989,-1,0),OFFSET(F2989,-1,0)-OFFSET(F2989,0,-1),""))</f>
        <v/>
      </c>
      <c r="H2989" t="str">
        <f ca="1">IF(C2989=1,60*SummonTypeTable!$Q$2/OFFSET(F2989,0,-1),
IF(F2989&lt;&gt;OFFSET(F2989,-1,0),OFFSET(F2989,-1,0)/OFFSET(F2989,0,-1),""))</f>
        <v/>
      </c>
      <c r="I2989">
        <f ca="1">(60+SUMIF(OFFSET(N2989,-$C2989+1,0,$C2989),"EN",OFFSET(O2989,-$C2989+1,0,$C2989))+SUMIF(OFFSET(S2989,-$C2989+1,0,$C2989),"EN",OFFSET(T2989,-$C2989+1,0,$C2989)))*SummonTypeTable!$Q$2</f>
        <v>2963.333333333333</v>
      </c>
      <c r="J2989" t="str">
        <f ca="1">IF(C2989=1,60*SummonTypeTable!$Q$2-OFFSET(I2989,0,-4),
IF(I2989&lt;&gt;OFFSET(I2989,-1,0),OFFSET(I2989,-1,0)-OFFSET(I2989,0,-4),""))</f>
        <v/>
      </c>
      <c r="K2989" t="str">
        <f ca="1">IF(C2989=1,60*SummonTypeTable!$Q$2/OFFSET(I2989,0,-4),
IF(I2989&lt;&gt;OFFSET(I2989,-1,0),OFFSET(I2989,-1,0)/OFFSET(I2989,0,-4),""))</f>
        <v/>
      </c>
      <c r="L2989" t="str">
        <f t="shared" ca="1" si="557"/>
        <v>it</v>
      </c>
      <c r="M2989" t="s">
        <v>139</v>
      </c>
      <c r="N2989" t="s">
        <v>140</v>
      </c>
      <c r="O2989">
        <v>10</v>
      </c>
      <c r="P2989" t="str">
        <f t="shared" si="561"/>
        <v/>
      </c>
      <c r="Q2989" t="str">
        <f t="shared" ca="1" si="555"/>
        <v>cu</v>
      </c>
      <c r="R2989" t="s">
        <v>81</v>
      </c>
      <c r="S2989" t="s">
        <v>147</v>
      </c>
      <c r="T2989">
        <v>3775</v>
      </c>
      <c r="U2989" t="str">
        <f t="shared" ca="1" si="558"/>
        <v>it</v>
      </c>
      <c r="V2989" t="str">
        <f t="shared" si="562"/>
        <v>Cash_sCharacterGacha</v>
      </c>
      <c r="W2989">
        <f t="shared" si="563"/>
        <v>10</v>
      </c>
      <c r="X2989" t="str">
        <f t="shared" ca="1" si="564"/>
        <v>cu</v>
      </c>
      <c r="Y2989" t="str">
        <f t="shared" si="565"/>
        <v>GO</v>
      </c>
      <c r="Z2989">
        <f t="shared" si="566"/>
        <v>3775</v>
      </c>
    </row>
    <row r="2990" spans="1:26">
      <c r="A2990" t="str">
        <f t="shared" si="559"/>
        <v>rt10</v>
      </c>
      <c r="B2990" t="str">
        <f t="shared" si="560"/>
        <v>루틴10</v>
      </c>
      <c r="C2990">
        <v>149</v>
      </c>
      <c r="D2990">
        <v>268</v>
      </c>
      <c r="E2990">
        <f t="shared" ca="1" si="556"/>
        <v>8168</v>
      </c>
      <c r="F2990">
        <f ca="1">(60+SUMIF(OFFSET(N2990,-$C2990+1,0,$C2990),"EN",OFFSET(O2990,-$C2990+1,0,$C2990)))*SummonTypeTable!$Q$2</f>
        <v>3156.6666666666665</v>
      </c>
      <c r="G2990">
        <f ca="1">IF(C2990=1,60*SummonTypeTable!$Q$2-OFFSET(F2990,0,-1),
IF(F2990&lt;&gt;OFFSET(F2990,-1,0),OFFSET(F2990,-1,0)-OFFSET(F2990,0,-1),""))</f>
        <v>-5204.666666666667</v>
      </c>
      <c r="H2990">
        <f ca="1">IF(C2990=1,60*SummonTypeTable!$Q$2/OFFSET(F2990,0,-1),
IF(F2990&lt;&gt;OFFSET(F2990,-1,0),OFFSET(F2990,-1,0)/OFFSET(F2990,0,-1),""))</f>
        <v>0.36279791054521709</v>
      </c>
      <c r="I2990">
        <f ca="1">(60+SUMIF(OFFSET(N2990,-$C2990+1,0,$C2990),"EN",OFFSET(O2990,-$C2990+1,0,$C2990))+SUMIF(OFFSET(S2990,-$C2990+1,0,$C2990),"EN",OFFSET(T2990,-$C2990+1,0,$C2990)))*SummonTypeTable!$Q$2</f>
        <v>3156.6666666666665</v>
      </c>
      <c r="J2990">
        <f ca="1">IF(C2990=1,60*SummonTypeTable!$Q$2-OFFSET(I2990,0,-4),
IF(I2990&lt;&gt;OFFSET(I2990,-1,0),OFFSET(I2990,-1,0)-OFFSET(I2990,0,-4),""))</f>
        <v>-5204.666666666667</v>
      </c>
      <c r="K2990">
        <f ca="1">IF(C2990=1,60*SummonTypeTable!$Q$2/OFFSET(I2990,0,-4),
IF(I2990&lt;&gt;OFFSET(I2990,-1,0),OFFSET(I2990,-1,0)/OFFSET(I2990,0,-4),""))</f>
        <v>0.36279791054521709</v>
      </c>
      <c r="L2990" t="str">
        <f t="shared" ca="1" si="557"/>
        <v>cu</v>
      </c>
      <c r="M2990" t="s">
        <v>81</v>
      </c>
      <c r="N2990" t="s">
        <v>146</v>
      </c>
      <c r="O2990">
        <v>290</v>
      </c>
      <c r="P2990" t="str">
        <f t="shared" si="561"/>
        <v>에너지너무많음</v>
      </c>
      <c r="Q2990" t="str">
        <f t="shared" ca="1" si="555"/>
        <v>cu</v>
      </c>
      <c r="R2990" t="s">
        <v>81</v>
      </c>
      <c r="S2990" t="s">
        <v>147</v>
      </c>
      <c r="T2990">
        <v>3800</v>
      </c>
      <c r="U2990" t="str">
        <f t="shared" ca="1" si="558"/>
        <v>cu</v>
      </c>
      <c r="V2990" t="str">
        <f t="shared" si="562"/>
        <v>EN</v>
      </c>
      <c r="W2990">
        <f t="shared" si="563"/>
        <v>290</v>
      </c>
      <c r="X2990" t="str">
        <f t="shared" ca="1" si="564"/>
        <v>cu</v>
      </c>
      <c r="Y2990" t="str">
        <f t="shared" si="565"/>
        <v>GO</v>
      </c>
      <c r="Z2990">
        <f t="shared" si="566"/>
        <v>3800</v>
      </c>
    </row>
    <row r="2991" spans="1:26">
      <c r="A2991" t="str">
        <f t="shared" si="559"/>
        <v>rt10</v>
      </c>
      <c r="B2991" t="str">
        <f t="shared" si="560"/>
        <v>루틴10</v>
      </c>
      <c r="C2991">
        <v>150</v>
      </c>
      <c r="D2991">
        <v>80</v>
      </c>
      <c r="E2991">
        <f t="shared" ca="1" si="556"/>
        <v>8248</v>
      </c>
      <c r="F2991">
        <f ca="1">(60+SUMIF(OFFSET(N2991,-$C2991+1,0,$C2991),"EN",OFFSET(O2991,-$C2991+1,0,$C2991)))*SummonTypeTable!$Q$2</f>
        <v>3156.6666666666665</v>
      </c>
      <c r="G2991" t="str">
        <f ca="1">IF(C2991=1,60*SummonTypeTable!$Q$2-OFFSET(F2991,0,-1),
IF(F2991&lt;&gt;OFFSET(F2991,-1,0),OFFSET(F2991,-1,0)-OFFSET(F2991,0,-1),""))</f>
        <v/>
      </c>
      <c r="H2991" t="str">
        <f ca="1">IF(C2991=1,60*SummonTypeTable!$Q$2/OFFSET(F2991,0,-1),
IF(F2991&lt;&gt;OFFSET(F2991,-1,0),OFFSET(F2991,-1,0)/OFFSET(F2991,0,-1),""))</f>
        <v/>
      </c>
      <c r="I2991">
        <f ca="1">(60+SUMIF(OFFSET(N2991,-$C2991+1,0,$C2991),"EN",OFFSET(O2991,-$C2991+1,0,$C2991))+SUMIF(OFFSET(S2991,-$C2991+1,0,$C2991),"EN",OFFSET(T2991,-$C2991+1,0,$C2991)))*SummonTypeTable!$Q$2</f>
        <v>3156.6666666666665</v>
      </c>
      <c r="J2991" t="str">
        <f ca="1">IF(C2991=1,60*SummonTypeTable!$Q$2-OFFSET(I2991,0,-4),
IF(I2991&lt;&gt;OFFSET(I2991,-1,0),OFFSET(I2991,-1,0)-OFFSET(I2991,0,-4),""))</f>
        <v/>
      </c>
      <c r="K2991" t="str">
        <f ca="1">IF(C2991=1,60*SummonTypeTable!$Q$2/OFFSET(I2991,0,-4),
IF(I2991&lt;&gt;OFFSET(I2991,-1,0),OFFSET(I2991,-1,0)/OFFSET(I2991,0,-4),""))</f>
        <v/>
      </c>
      <c r="L2991" t="str">
        <f t="shared" ca="1" si="557"/>
        <v>cu</v>
      </c>
      <c r="M2991" t="s">
        <v>81</v>
      </c>
      <c r="N2991" t="s">
        <v>147</v>
      </c>
      <c r="O2991">
        <v>7650</v>
      </c>
      <c r="P2991" t="str">
        <f t="shared" si="561"/>
        <v/>
      </c>
      <c r="Q2991" t="str">
        <f t="shared" ca="1" si="555"/>
        <v>cu</v>
      </c>
      <c r="R2991" t="s">
        <v>81</v>
      </c>
      <c r="S2991" t="s">
        <v>147</v>
      </c>
      <c r="T2991">
        <v>3825</v>
      </c>
      <c r="U2991" t="str">
        <f t="shared" ca="1" si="558"/>
        <v>cu</v>
      </c>
      <c r="V2991" t="str">
        <f t="shared" si="562"/>
        <v>GO</v>
      </c>
      <c r="W2991">
        <f t="shared" si="563"/>
        <v>7650</v>
      </c>
      <c r="X2991" t="str">
        <f t="shared" ca="1" si="564"/>
        <v>cu</v>
      </c>
      <c r="Y2991" t="str">
        <f t="shared" si="565"/>
        <v>GO</v>
      </c>
      <c r="Z2991">
        <f t="shared" si="566"/>
        <v>3825</v>
      </c>
    </row>
    <row r="2992" spans="1:26">
      <c r="A2992" t="str">
        <f t="shared" si="559"/>
        <v>rt10</v>
      </c>
      <c r="B2992" t="str">
        <f t="shared" si="560"/>
        <v>루틴10</v>
      </c>
      <c r="C2992">
        <v>151</v>
      </c>
      <c r="D2992">
        <v>120</v>
      </c>
      <c r="E2992">
        <f t="shared" ca="1" si="556"/>
        <v>8368</v>
      </c>
      <c r="F2992">
        <f ca="1">(60+SUMIF(OFFSET(N2992,-$C2992+1,0,$C2992),"EN",OFFSET(O2992,-$C2992+1,0,$C2992)))*SummonTypeTable!$Q$2</f>
        <v>3156.6666666666665</v>
      </c>
      <c r="G2992" t="str">
        <f ca="1">IF(C2992=1,60*SummonTypeTable!$Q$2-OFFSET(F2992,0,-1),
IF(F2992&lt;&gt;OFFSET(F2992,-1,0),OFFSET(F2992,-1,0)-OFFSET(F2992,0,-1),""))</f>
        <v/>
      </c>
      <c r="H2992" t="str">
        <f ca="1">IF(C2992=1,60*SummonTypeTable!$Q$2/OFFSET(F2992,0,-1),
IF(F2992&lt;&gt;OFFSET(F2992,-1,0),OFFSET(F2992,-1,0)/OFFSET(F2992,0,-1),""))</f>
        <v/>
      </c>
      <c r="I2992">
        <f ca="1">(60+SUMIF(OFFSET(N2992,-$C2992+1,0,$C2992),"EN",OFFSET(O2992,-$C2992+1,0,$C2992))+SUMIF(OFFSET(S2992,-$C2992+1,0,$C2992),"EN",OFFSET(T2992,-$C2992+1,0,$C2992)))*SummonTypeTable!$Q$2</f>
        <v>3156.6666666666665</v>
      </c>
      <c r="J2992" t="str">
        <f ca="1">IF(C2992=1,60*SummonTypeTable!$Q$2-OFFSET(I2992,0,-4),
IF(I2992&lt;&gt;OFFSET(I2992,-1,0),OFFSET(I2992,-1,0)-OFFSET(I2992,0,-4),""))</f>
        <v/>
      </c>
      <c r="K2992" t="str">
        <f ca="1">IF(C2992=1,60*SummonTypeTable!$Q$2/OFFSET(I2992,0,-4),
IF(I2992&lt;&gt;OFFSET(I2992,-1,0),OFFSET(I2992,-1,0)/OFFSET(I2992,0,-4),""))</f>
        <v/>
      </c>
      <c r="L2992" t="str">
        <f t="shared" ca="1" si="557"/>
        <v>it</v>
      </c>
      <c r="M2992" t="s">
        <v>139</v>
      </c>
      <c r="N2992" t="s">
        <v>158</v>
      </c>
      <c r="O2992">
        <v>1</v>
      </c>
      <c r="P2992" t="str">
        <f t="shared" si="561"/>
        <v/>
      </c>
      <c r="Q2992" t="str">
        <f t="shared" ca="1" si="555"/>
        <v>cu</v>
      </c>
      <c r="R2992" t="s">
        <v>81</v>
      </c>
      <c r="S2992" t="s">
        <v>147</v>
      </c>
      <c r="T2992">
        <v>3850</v>
      </c>
      <c r="U2992" t="str">
        <f t="shared" ca="1" si="558"/>
        <v>it</v>
      </c>
      <c r="V2992" t="str">
        <f t="shared" si="562"/>
        <v>Cash_sEquipGacha</v>
      </c>
      <c r="W2992">
        <f t="shared" si="563"/>
        <v>1</v>
      </c>
      <c r="X2992" t="str">
        <f t="shared" ca="1" si="564"/>
        <v>cu</v>
      </c>
      <c r="Y2992" t="str">
        <f t="shared" si="565"/>
        <v>GO</v>
      </c>
      <c r="Z2992">
        <f t="shared" si="566"/>
        <v>3850</v>
      </c>
    </row>
    <row r="2993" spans="1:26">
      <c r="A2993" t="str">
        <f t="shared" si="559"/>
        <v>rt10</v>
      </c>
      <c r="B2993" t="str">
        <f t="shared" si="560"/>
        <v>루틴10</v>
      </c>
      <c r="C2993">
        <v>152</v>
      </c>
      <c r="D2993">
        <v>140</v>
      </c>
      <c r="E2993">
        <f t="shared" ca="1" si="556"/>
        <v>8508</v>
      </c>
      <c r="F2993">
        <f ca="1">(60+SUMIF(OFFSET(N2993,-$C2993+1,0,$C2993),"EN",OFFSET(O2993,-$C2993+1,0,$C2993)))*SummonTypeTable!$Q$2</f>
        <v>3156.6666666666665</v>
      </c>
      <c r="G2993" t="str">
        <f ca="1">IF(C2993=1,60*SummonTypeTable!$Q$2-OFFSET(F2993,0,-1),
IF(F2993&lt;&gt;OFFSET(F2993,-1,0),OFFSET(F2993,-1,0)-OFFSET(F2993,0,-1),""))</f>
        <v/>
      </c>
      <c r="H2993" t="str">
        <f ca="1">IF(C2993=1,60*SummonTypeTable!$Q$2/OFFSET(F2993,0,-1),
IF(F2993&lt;&gt;OFFSET(F2993,-1,0),OFFSET(F2993,-1,0)/OFFSET(F2993,0,-1),""))</f>
        <v/>
      </c>
      <c r="I2993">
        <f ca="1">(60+SUMIF(OFFSET(N2993,-$C2993+1,0,$C2993),"EN",OFFSET(O2993,-$C2993+1,0,$C2993))+SUMIF(OFFSET(S2993,-$C2993+1,0,$C2993),"EN",OFFSET(T2993,-$C2993+1,0,$C2993)))*SummonTypeTable!$Q$2</f>
        <v>3156.6666666666665</v>
      </c>
      <c r="J2993" t="str">
        <f ca="1">IF(C2993=1,60*SummonTypeTable!$Q$2-OFFSET(I2993,0,-4),
IF(I2993&lt;&gt;OFFSET(I2993,-1,0),OFFSET(I2993,-1,0)-OFFSET(I2993,0,-4),""))</f>
        <v/>
      </c>
      <c r="K2993" t="str">
        <f ca="1">IF(C2993=1,60*SummonTypeTable!$Q$2/OFFSET(I2993,0,-4),
IF(I2993&lt;&gt;OFFSET(I2993,-1,0),OFFSET(I2993,-1,0)/OFFSET(I2993,0,-4),""))</f>
        <v/>
      </c>
      <c r="L2993" t="str">
        <f t="shared" ca="1" si="557"/>
        <v>cu</v>
      </c>
      <c r="M2993" t="s">
        <v>81</v>
      </c>
      <c r="N2993" t="s">
        <v>147</v>
      </c>
      <c r="O2993">
        <v>7750</v>
      </c>
      <c r="P2993" t="str">
        <f t="shared" si="561"/>
        <v/>
      </c>
      <c r="Q2993" t="str">
        <f t="shared" ca="1" si="555"/>
        <v>cu</v>
      </c>
      <c r="R2993" t="s">
        <v>81</v>
      </c>
      <c r="S2993" t="s">
        <v>147</v>
      </c>
      <c r="T2993">
        <v>3875</v>
      </c>
      <c r="U2993" t="str">
        <f t="shared" ca="1" si="558"/>
        <v>cu</v>
      </c>
      <c r="V2993" t="str">
        <f t="shared" si="562"/>
        <v>GO</v>
      </c>
      <c r="W2993">
        <f t="shared" si="563"/>
        <v>7750</v>
      </c>
      <c r="X2993" t="str">
        <f t="shared" ca="1" si="564"/>
        <v>cu</v>
      </c>
      <c r="Y2993" t="str">
        <f t="shared" si="565"/>
        <v>GO</v>
      </c>
      <c r="Z2993">
        <f t="shared" si="566"/>
        <v>3875</v>
      </c>
    </row>
    <row r="2994" spans="1:26">
      <c r="A2994" t="str">
        <f t="shared" si="559"/>
        <v>rt10</v>
      </c>
      <c r="B2994" t="str">
        <f t="shared" si="560"/>
        <v>루틴10</v>
      </c>
      <c r="C2994">
        <v>153</v>
      </c>
      <c r="D2994">
        <v>164</v>
      </c>
      <c r="E2994">
        <f t="shared" ca="1" si="556"/>
        <v>8672</v>
      </c>
      <c r="F2994">
        <f ca="1">(60+SUMIF(OFFSET(N2994,-$C2994+1,0,$C2994),"EN",OFFSET(O2994,-$C2994+1,0,$C2994)))*SummonTypeTable!$Q$2</f>
        <v>3366.6666666666665</v>
      </c>
      <c r="G2994">
        <f ca="1">IF(C2994=1,60*SummonTypeTable!$Q$2-OFFSET(F2994,0,-1),
IF(F2994&lt;&gt;OFFSET(F2994,-1,0),OFFSET(F2994,-1,0)-OFFSET(F2994,0,-1),""))</f>
        <v>-5515.3333333333339</v>
      </c>
      <c r="H2994">
        <f ca="1">IF(C2994=1,60*SummonTypeTable!$Q$2/OFFSET(F2994,0,-1),
IF(F2994&lt;&gt;OFFSET(F2994,-1,0),OFFSET(F2994,-1,0)/OFFSET(F2994,0,-1),""))</f>
        <v>0.36400676506765067</v>
      </c>
      <c r="I2994">
        <f ca="1">(60+SUMIF(OFFSET(N2994,-$C2994+1,0,$C2994),"EN",OFFSET(O2994,-$C2994+1,0,$C2994))+SUMIF(OFFSET(S2994,-$C2994+1,0,$C2994),"EN",OFFSET(T2994,-$C2994+1,0,$C2994)))*SummonTypeTable!$Q$2</f>
        <v>3366.6666666666665</v>
      </c>
      <c r="J2994">
        <f ca="1">IF(C2994=1,60*SummonTypeTable!$Q$2-OFFSET(I2994,0,-4),
IF(I2994&lt;&gt;OFFSET(I2994,-1,0),OFFSET(I2994,-1,0)-OFFSET(I2994,0,-4),""))</f>
        <v>-5515.3333333333339</v>
      </c>
      <c r="K2994">
        <f ca="1">IF(C2994=1,60*SummonTypeTable!$Q$2/OFFSET(I2994,0,-4),
IF(I2994&lt;&gt;OFFSET(I2994,-1,0),OFFSET(I2994,-1,0)/OFFSET(I2994,0,-4),""))</f>
        <v>0.36400676506765067</v>
      </c>
      <c r="L2994" t="str">
        <f t="shared" ca="1" si="557"/>
        <v>cu</v>
      </c>
      <c r="M2994" t="s">
        <v>81</v>
      </c>
      <c r="N2994" t="s">
        <v>146</v>
      </c>
      <c r="O2994">
        <v>315</v>
      </c>
      <c r="P2994" t="str">
        <f t="shared" si="561"/>
        <v>에너지너무많음</v>
      </c>
      <c r="Q2994" t="str">
        <f t="shared" ca="1" si="555"/>
        <v>cu</v>
      </c>
      <c r="R2994" t="s">
        <v>81</v>
      </c>
      <c r="S2994" t="s">
        <v>147</v>
      </c>
      <c r="T2994">
        <v>3900</v>
      </c>
      <c r="U2994" t="str">
        <f t="shared" ca="1" si="558"/>
        <v>cu</v>
      </c>
      <c r="V2994" t="str">
        <f t="shared" si="562"/>
        <v>EN</v>
      </c>
      <c r="W2994">
        <f t="shared" si="563"/>
        <v>315</v>
      </c>
      <c r="X2994" t="str">
        <f t="shared" ca="1" si="564"/>
        <v>cu</v>
      </c>
      <c r="Y2994" t="str">
        <f t="shared" si="565"/>
        <v>GO</v>
      </c>
      <c r="Z2994">
        <f t="shared" si="566"/>
        <v>3900</v>
      </c>
    </row>
    <row r="2995" spans="1:26">
      <c r="A2995" t="str">
        <f t="shared" si="559"/>
        <v>rt10</v>
      </c>
      <c r="B2995" t="str">
        <f t="shared" si="560"/>
        <v>루틴10</v>
      </c>
      <c r="C2995">
        <v>154</v>
      </c>
      <c r="D2995">
        <v>119</v>
      </c>
      <c r="E2995">
        <f t="shared" ca="1" si="556"/>
        <v>8791</v>
      </c>
      <c r="F2995">
        <f ca="1">(60+SUMIF(OFFSET(N2995,-$C2995+1,0,$C2995),"EN",OFFSET(O2995,-$C2995+1,0,$C2995)))*SummonTypeTable!$Q$2</f>
        <v>3366.6666666666665</v>
      </c>
      <c r="G2995" t="str">
        <f ca="1">IF(C2995=1,60*SummonTypeTable!$Q$2-OFFSET(F2995,0,-1),
IF(F2995&lt;&gt;OFFSET(F2995,-1,0),OFFSET(F2995,-1,0)-OFFSET(F2995,0,-1),""))</f>
        <v/>
      </c>
      <c r="H2995" t="str">
        <f ca="1">IF(C2995=1,60*SummonTypeTable!$Q$2/OFFSET(F2995,0,-1),
IF(F2995&lt;&gt;OFFSET(F2995,-1,0),OFFSET(F2995,-1,0)/OFFSET(F2995,0,-1),""))</f>
        <v/>
      </c>
      <c r="I2995">
        <f ca="1">(60+SUMIF(OFFSET(N2995,-$C2995+1,0,$C2995),"EN",OFFSET(O2995,-$C2995+1,0,$C2995))+SUMIF(OFFSET(S2995,-$C2995+1,0,$C2995),"EN",OFFSET(T2995,-$C2995+1,0,$C2995)))*SummonTypeTable!$Q$2</f>
        <v>3366.6666666666665</v>
      </c>
      <c r="J2995" t="str">
        <f ca="1">IF(C2995=1,60*SummonTypeTable!$Q$2-OFFSET(I2995,0,-4),
IF(I2995&lt;&gt;OFFSET(I2995,-1,0),OFFSET(I2995,-1,0)-OFFSET(I2995,0,-4),""))</f>
        <v/>
      </c>
      <c r="K2995" t="str">
        <f ca="1">IF(C2995=1,60*SummonTypeTable!$Q$2/OFFSET(I2995,0,-4),
IF(I2995&lt;&gt;OFFSET(I2995,-1,0),OFFSET(I2995,-1,0)/OFFSET(I2995,0,-4),""))</f>
        <v/>
      </c>
      <c r="L2995" t="str">
        <f t="shared" ca="1" si="557"/>
        <v>cu</v>
      </c>
      <c r="M2995" t="s">
        <v>81</v>
      </c>
      <c r="N2995" t="s">
        <v>147</v>
      </c>
      <c r="O2995">
        <v>7850</v>
      </c>
      <c r="P2995" t="str">
        <f t="shared" si="561"/>
        <v/>
      </c>
      <c r="Q2995" t="str">
        <f t="shared" ca="1" si="555"/>
        <v>cu</v>
      </c>
      <c r="R2995" t="s">
        <v>81</v>
      </c>
      <c r="S2995" t="s">
        <v>147</v>
      </c>
      <c r="T2995">
        <v>3925</v>
      </c>
      <c r="U2995" t="str">
        <f t="shared" ca="1" si="558"/>
        <v>cu</v>
      </c>
      <c r="V2995" t="str">
        <f t="shared" si="562"/>
        <v>GO</v>
      </c>
      <c r="W2995">
        <f t="shared" si="563"/>
        <v>7850</v>
      </c>
      <c r="X2995" t="str">
        <f t="shared" ca="1" si="564"/>
        <v>cu</v>
      </c>
      <c r="Y2995" t="str">
        <f t="shared" si="565"/>
        <v>GO</v>
      </c>
      <c r="Z2995">
        <f t="shared" si="566"/>
        <v>3925</v>
      </c>
    </row>
    <row r="2996" spans="1:26">
      <c r="A2996" t="str">
        <f t="shared" si="559"/>
        <v>rt10</v>
      </c>
      <c r="B2996" t="str">
        <f t="shared" si="560"/>
        <v>루틴10</v>
      </c>
      <c r="C2996">
        <v>155</v>
      </c>
      <c r="D2996">
        <v>146</v>
      </c>
      <c r="E2996">
        <f t="shared" ca="1" si="556"/>
        <v>8937</v>
      </c>
      <c r="F2996">
        <f ca="1">(60+SUMIF(OFFSET(N2996,-$C2996+1,0,$C2996),"EN",OFFSET(O2996,-$C2996+1,0,$C2996)))*SummonTypeTable!$Q$2</f>
        <v>3366.6666666666665</v>
      </c>
      <c r="G2996" t="str">
        <f ca="1">IF(C2996=1,60*SummonTypeTable!$Q$2-OFFSET(F2996,0,-1),
IF(F2996&lt;&gt;OFFSET(F2996,-1,0),OFFSET(F2996,-1,0)-OFFSET(F2996,0,-1),""))</f>
        <v/>
      </c>
      <c r="H2996" t="str">
        <f ca="1">IF(C2996=1,60*SummonTypeTable!$Q$2/OFFSET(F2996,0,-1),
IF(F2996&lt;&gt;OFFSET(F2996,-1,0),OFFSET(F2996,-1,0)/OFFSET(F2996,0,-1),""))</f>
        <v/>
      </c>
      <c r="I2996">
        <f ca="1">(60+SUMIF(OFFSET(N2996,-$C2996+1,0,$C2996),"EN",OFFSET(O2996,-$C2996+1,0,$C2996))+SUMIF(OFFSET(S2996,-$C2996+1,0,$C2996),"EN",OFFSET(T2996,-$C2996+1,0,$C2996)))*SummonTypeTable!$Q$2</f>
        <v>3366.6666666666665</v>
      </c>
      <c r="J2996" t="str">
        <f ca="1">IF(C2996=1,60*SummonTypeTable!$Q$2-OFFSET(I2996,0,-4),
IF(I2996&lt;&gt;OFFSET(I2996,-1,0),OFFSET(I2996,-1,0)-OFFSET(I2996,0,-4),""))</f>
        <v/>
      </c>
      <c r="K2996" t="str">
        <f ca="1">IF(C2996=1,60*SummonTypeTable!$Q$2/OFFSET(I2996,0,-4),
IF(I2996&lt;&gt;OFFSET(I2996,-1,0),OFFSET(I2996,-1,0)/OFFSET(I2996,0,-4),""))</f>
        <v/>
      </c>
      <c r="L2996" t="str">
        <f t="shared" ca="1" si="557"/>
        <v>it</v>
      </c>
      <c r="M2996" t="s">
        <v>139</v>
      </c>
      <c r="N2996" t="s">
        <v>158</v>
      </c>
      <c r="O2996">
        <v>2</v>
      </c>
      <c r="P2996" t="str">
        <f t="shared" si="561"/>
        <v/>
      </c>
      <c r="Q2996" t="str">
        <f t="shared" ca="1" si="555"/>
        <v>cu</v>
      </c>
      <c r="R2996" t="s">
        <v>81</v>
      </c>
      <c r="S2996" t="s">
        <v>147</v>
      </c>
      <c r="T2996">
        <v>3950</v>
      </c>
      <c r="U2996" t="str">
        <f t="shared" ca="1" si="558"/>
        <v>it</v>
      </c>
      <c r="V2996" t="str">
        <f t="shared" si="562"/>
        <v>Cash_sEquipGacha</v>
      </c>
      <c r="W2996">
        <f t="shared" si="563"/>
        <v>2</v>
      </c>
      <c r="X2996" t="str">
        <f t="shared" ca="1" si="564"/>
        <v>cu</v>
      </c>
      <c r="Y2996" t="str">
        <f t="shared" si="565"/>
        <v>GO</v>
      </c>
      <c r="Z2996">
        <f t="shared" si="566"/>
        <v>3950</v>
      </c>
    </row>
    <row r="2997" spans="1:26">
      <c r="A2997" t="str">
        <f t="shared" si="559"/>
        <v>rt10</v>
      </c>
      <c r="B2997" t="str">
        <f t="shared" si="560"/>
        <v>루틴10</v>
      </c>
      <c r="C2997">
        <v>156</v>
      </c>
      <c r="D2997">
        <v>259</v>
      </c>
      <c r="E2997">
        <f t="shared" ref="E2997:E3083" ca="1" si="567">IF(A2997&lt;&gt;OFFSET(A2997,-1,0),D2997,OFFSET(E2997,-1,0)+D2997)</f>
        <v>9196</v>
      </c>
      <c r="F2997">
        <f ca="1">(60+SUMIF(OFFSET(N2997,-$C2997+1,0,$C2997),"EN",OFFSET(O2997,-$C2997+1,0,$C2997)))*SummonTypeTable!$Q$2</f>
        <v>3366.6666666666665</v>
      </c>
      <c r="G2997" t="str">
        <f ca="1">IF(C2997=1,60*SummonTypeTable!$Q$2-OFFSET(F2997,0,-1),
IF(F2997&lt;&gt;OFFSET(F2997,-1,0),OFFSET(F2997,-1,0)-OFFSET(F2997,0,-1),""))</f>
        <v/>
      </c>
      <c r="H2997" t="str">
        <f ca="1">IF(C2997=1,60*SummonTypeTable!$Q$2/OFFSET(F2997,0,-1),
IF(F2997&lt;&gt;OFFSET(F2997,-1,0),OFFSET(F2997,-1,0)/OFFSET(F2997,0,-1),""))</f>
        <v/>
      </c>
      <c r="I2997">
        <f ca="1">(60+SUMIF(OFFSET(N2997,-$C2997+1,0,$C2997),"EN",OFFSET(O2997,-$C2997+1,0,$C2997))+SUMIF(OFFSET(S2997,-$C2997+1,0,$C2997),"EN",OFFSET(T2997,-$C2997+1,0,$C2997)))*SummonTypeTable!$Q$2</f>
        <v>3366.6666666666665</v>
      </c>
      <c r="J2997" t="str">
        <f ca="1">IF(C2997=1,60*SummonTypeTable!$Q$2-OFFSET(I2997,0,-4),
IF(I2997&lt;&gt;OFFSET(I2997,-1,0),OFFSET(I2997,-1,0)-OFFSET(I2997,0,-4),""))</f>
        <v/>
      </c>
      <c r="K2997" t="str">
        <f ca="1">IF(C2997=1,60*SummonTypeTable!$Q$2/OFFSET(I2997,0,-4),
IF(I2997&lt;&gt;OFFSET(I2997,-1,0),OFFSET(I2997,-1,0)/OFFSET(I2997,0,-4),""))</f>
        <v/>
      </c>
      <c r="L2997" t="str">
        <f t="shared" ca="1" si="557"/>
        <v>cu</v>
      </c>
      <c r="M2997" t="s">
        <v>81</v>
      </c>
      <c r="N2997" t="s">
        <v>153</v>
      </c>
      <c r="O2997">
        <v>27</v>
      </c>
      <c r="P2997" t="str">
        <f t="shared" si="561"/>
        <v/>
      </c>
      <c r="Q2997" t="str">
        <f t="shared" ca="1" si="555"/>
        <v>cu</v>
      </c>
      <c r="R2997" t="s">
        <v>81</v>
      </c>
      <c r="S2997" t="s">
        <v>153</v>
      </c>
      <c r="T2997">
        <v>9</v>
      </c>
      <c r="U2997" t="str">
        <f t="shared" ca="1" si="558"/>
        <v>cu</v>
      </c>
      <c r="V2997" t="str">
        <f t="shared" si="562"/>
        <v>DI</v>
      </c>
      <c r="W2997">
        <f t="shared" si="563"/>
        <v>27</v>
      </c>
      <c r="X2997" t="str">
        <f t="shared" ca="1" si="564"/>
        <v>cu</v>
      </c>
      <c r="Y2997" t="str">
        <f t="shared" si="565"/>
        <v>DI</v>
      </c>
      <c r="Z2997">
        <f t="shared" si="566"/>
        <v>9</v>
      </c>
    </row>
    <row r="2998" spans="1:26">
      <c r="A2998" t="str">
        <f t="shared" si="559"/>
        <v>rt10</v>
      </c>
      <c r="B2998" t="str">
        <f t="shared" si="560"/>
        <v>루틴10</v>
      </c>
      <c r="C2998">
        <v>157</v>
      </c>
      <c r="D2998">
        <v>76</v>
      </c>
      <c r="E2998">
        <f t="shared" ca="1" si="567"/>
        <v>9272</v>
      </c>
      <c r="F2998">
        <f ca="1">(60+SUMIF(OFFSET(N2998,-$C2998+1,0,$C2998),"EN",OFFSET(O2998,-$C2998+1,0,$C2998)))*SummonTypeTable!$Q$2</f>
        <v>3366.6666666666665</v>
      </c>
      <c r="G2998" t="str">
        <f ca="1">IF(C2998=1,60*SummonTypeTable!$Q$2-OFFSET(F2998,0,-1),
IF(F2998&lt;&gt;OFFSET(F2998,-1,0),OFFSET(F2998,-1,0)-OFFSET(F2998,0,-1),""))</f>
        <v/>
      </c>
      <c r="H2998" t="str">
        <f ca="1">IF(C2998=1,60*SummonTypeTable!$Q$2/OFFSET(F2998,0,-1),
IF(F2998&lt;&gt;OFFSET(F2998,-1,0),OFFSET(F2998,-1,0)/OFFSET(F2998,0,-1),""))</f>
        <v/>
      </c>
      <c r="I2998">
        <f ca="1">(60+SUMIF(OFFSET(N2998,-$C2998+1,0,$C2998),"EN",OFFSET(O2998,-$C2998+1,0,$C2998))+SUMIF(OFFSET(S2998,-$C2998+1,0,$C2998),"EN",OFFSET(T2998,-$C2998+1,0,$C2998)))*SummonTypeTable!$Q$2</f>
        <v>3366.6666666666665</v>
      </c>
      <c r="J2998" t="str">
        <f ca="1">IF(C2998=1,60*SummonTypeTable!$Q$2-OFFSET(I2998,0,-4),
IF(I2998&lt;&gt;OFFSET(I2998,-1,0),OFFSET(I2998,-1,0)-OFFSET(I2998,0,-4),""))</f>
        <v/>
      </c>
      <c r="K2998" t="str">
        <f ca="1">IF(C2998=1,60*SummonTypeTable!$Q$2/OFFSET(I2998,0,-4),
IF(I2998&lt;&gt;OFFSET(I2998,-1,0),OFFSET(I2998,-1,0)/OFFSET(I2998,0,-4),""))</f>
        <v/>
      </c>
      <c r="L2998" t="str">
        <f t="shared" ca="1" si="557"/>
        <v>cu</v>
      </c>
      <c r="M2998" t="s">
        <v>81</v>
      </c>
      <c r="N2998" t="s">
        <v>147</v>
      </c>
      <c r="O2998">
        <v>8000</v>
      </c>
      <c r="P2998" t="str">
        <f t="shared" si="561"/>
        <v/>
      </c>
      <c r="Q2998" t="str">
        <f t="shared" ca="1" si="555"/>
        <v>cu</v>
      </c>
      <c r="R2998" t="s">
        <v>81</v>
      </c>
      <c r="S2998" t="s">
        <v>147</v>
      </c>
      <c r="T2998">
        <v>4000</v>
      </c>
      <c r="U2998" t="str">
        <f t="shared" ca="1" si="558"/>
        <v>cu</v>
      </c>
      <c r="V2998" t="str">
        <f t="shared" si="562"/>
        <v>GO</v>
      </c>
      <c r="W2998">
        <f t="shared" si="563"/>
        <v>8000</v>
      </c>
      <c r="X2998" t="str">
        <f t="shared" ca="1" si="564"/>
        <v>cu</v>
      </c>
      <c r="Y2998" t="str">
        <f t="shared" si="565"/>
        <v>GO</v>
      </c>
      <c r="Z2998">
        <f t="shared" si="566"/>
        <v>4000</v>
      </c>
    </row>
    <row r="2999" spans="1:26">
      <c r="A2999" t="str">
        <f t="shared" si="559"/>
        <v>rt10</v>
      </c>
      <c r="B2999" t="str">
        <f t="shared" si="560"/>
        <v>루틴10</v>
      </c>
      <c r="C2999">
        <v>158</v>
      </c>
      <c r="D2999">
        <v>145</v>
      </c>
      <c r="E2999">
        <f t="shared" ca="1" si="567"/>
        <v>9417</v>
      </c>
      <c r="F2999">
        <f ca="1">(60+SUMIF(OFFSET(N2999,-$C2999+1,0,$C2999),"EN",OFFSET(O2999,-$C2999+1,0,$C2999)))*SummonTypeTable!$Q$2</f>
        <v>3366.6666666666665</v>
      </c>
      <c r="G2999" t="str">
        <f ca="1">IF(C2999=1,60*SummonTypeTable!$Q$2-OFFSET(F2999,0,-1),
IF(F2999&lt;&gt;OFFSET(F2999,-1,0),OFFSET(F2999,-1,0)-OFFSET(F2999,0,-1),""))</f>
        <v/>
      </c>
      <c r="H2999" t="str">
        <f ca="1">IF(C2999=1,60*SummonTypeTable!$Q$2/OFFSET(F2999,0,-1),
IF(F2999&lt;&gt;OFFSET(F2999,-1,0),OFFSET(F2999,-1,0)/OFFSET(F2999,0,-1),""))</f>
        <v/>
      </c>
      <c r="I2999">
        <f ca="1">(60+SUMIF(OFFSET(N2999,-$C2999+1,0,$C2999),"EN",OFFSET(O2999,-$C2999+1,0,$C2999))+SUMIF(OFFSET(S2999,-$C2999+1,0,$C2999),"EN",OFFSET(T2999,-$C2999+1,0,$C2999)))*SummonTypeTable!$Q$2</f>
        <v>3366.6666666666665</v>
      </c>
      <c r="J2999" t="str">
        <f ca="1">IF(C2999=1,60*SummonTypeTable!$Q$2-OFFSET(I2999,0,-4),
IF(I2999&lt;&gt;OFFSET(I2999,-1,0),OFFSET(I2999,-1,0)-OFFSET(I2999,0,-4),""))</f>
        <v/>
      </c>
      <c r="K2999" t="str">
        <f ca="1">IF(C2999=1,60*SummonTypeTable!$Q$2/OFFSET(I2999,0,-4),
IF(I2999&lt;&gt;OFFSET(I2999,-1,0),OFFSET(I2999,-1,0)/OFFSET(I2999,0,-4),""))</f>
        <v/>
      </c>
      <c r="L2999" t="str">
        <f t="shared" ca="1" si="557"/>
        <v>it</v>
      </c>
      <c r="M2999" t="s">
        <v>139</v>
      </c>
      <c r="N2999" t="s">
        <v>140</v>
      </c>
      <c r="O2999">
        <v>2</v>
      </c>
      <c r="P2999" t="str">
        <f t="shared" si="561"/>
        <v/>
      </c>
      <c r="Q2999" t="str">
        <f t="shared" ca="1" si="555"/>
        <v>cu</v>
      </c>
      <c r="R2999" t="s">
        <v>81</v>
      </c>
      <c r="S2999" t="s">
        <v>147</v>
      </c>
      <c r="T2999">
        <v>4025</v>
      </c>
      <c r="U2999" t="str">
        <f t="shared" ca="1" si="558"/>
        <v>it</v>
      </c>
      <c r="V2999" t="str">
        <f t="shared" si="562"/>
        <v>Cash_sCharacterGacha</v>
      </c>
      <c r="W2999">
        <f t="shared" si="563"/>
        <v>2</v>
      </c>
      <c r="X2999" t="str">
        <f t="shared" ca="1" si="564"/>
        <v>cu</v>
      </c>
      <c r="Y2999" t="str">
        <f t="shared" si="565"/>
        <v>GO</v>
      </c>
      <c r="Z2999">
        <f t="shared" si="566"/>
        <v>4025</v>
      </c>
    </row>
    <row r="3000" spans="1:26">
      <c r="A3000" t="str">
        <f t="shared" si="559"/>
        <v>rt10</v>
      </c>
      <c r="B3000" t="str">
        <f t="shared" si="560"/>
        <v>루틴10</v>
      </c>
      <c r="C3000">
        <v>159</v>
      </c>
      <c r="D3000">
        <v>323</v>
      </c>
      <c r="E3000">
        <f t="shared" ca="1" si="567"/>
        <v>9740</v>
      </c>
      <c r="F3000">
        <f ca="1">(60+SUMIF(OFFSET(N3000,-$C3000+1,0,$C3000),"EN",OFFSET(O3000,-$C3000+1,0,$C3000)))*SummonTypeTable!$Q$2</f>
        <v>3560</v>
      </c>
      <c r="G3000">
        <f ca="1">IF(C3000=1,60*SummonTypeTable!$Q$2-OFFSET(F3000,0,-1),
IF(F3000&lt;&gt;OFFSET(F3000,-1,0),OFFSET(F3000,-1,0)-OFFSET(F3000,0,-1),""))</f>
        <v>-6373.3333333333339</v>
      </c>
      <c r="H3000">
        <f ca="1">IF(C3000=1,60*SummonTypeTable!$Q$2/OFFSET(F3000,0,-1),
IF(F3000&lt;&gt;OFFSET(F3000,-1,0),OFFSET(F3000,-1,0)/OFFSET(F3000,0,-1),""))</f>
        <v>0.34565366187542779</v>
      </c>
      <c r="I3000">
        <f ca="1">(60+SUMIF(OFFSET(N3000,-$C3000+1,0,$C3000),"EN",OFFSET(O3000,-$C3000+1,0,$C3000))+SUMIF(OFFSET(S3000,-$C3000+1,0,$C3000),"EN",OFFSET(T3000,-$C3000+1,0,$C3000)))*SummonTypeTable!$Q$2</f>
        <v>3560</v>
      </c>
      <c r="J3000">
        <f ca="1">IF(C3000=1,60*SummonTypeTable!$Q$2-OFFSET(I3000,0,-4),
IF(I3000&lt;&gt;OFFSET(I3000,-1,0),OFFSET(I3000,-1,0)-OFFSET(I3000,0,-4),""))</f>
        <v>-6373.3333333333339</v>
      </c>
      <c r="K3000">
        <f ca="1">IF(C3000=1,60*SummonTypeTable!$Q$2/OFFSET(I3000,0,-4),
IF(I3000&lt;&gt;OFFSET(I3000,-1,0),OFFSET(I3000,-1,0)/OFFSET(I3000,0,-4),""))</f>
        <v>0.34565366187542779</v>
      </c>
      <c r="L3000" t="str">
        <f t="shared" ca="1" si="557"/>
        <v>cu</v>
      </c>
      <c r="M3000" t="s">
        <v>81</v>
      </c>
      <c r="N3000" t="s">
        <v>146</v>
      </c>
      <c r="O3000">
        <v>290</v>
      </c>
      <c r="P3000" t="str">
        <f t="shared" si="561"/>
        <v>에너지너무많음</v>
      </c>
      <c r="Q3000" t="str">
        <f t="shared" ca="1" si="555"/>
        <v>cu</v>
      </c>
      <c r="R3000" t="s">
        <v>81</v>
      </c>
      <c r="S3000" t="s">
        <v>147</v>
      </c>
      <c r="T3000">
        <v>4050</v>
      </c>
      <c r="U3000" t="str">
        <f t="shared" ca="1" si="558"/>
        <v>cu</v>
      </c>
      <c r="V3000" t="str">
        <f t="shared" si="562"/>
        <v>EN</v>
      </c>
      <c r="W3000">
        <f t="shared" si="563"/>
        <v>290</v>
      </c>
      <c r="X3000" t="str">
        <f t="shared" ca="1" si="564"/>
        <v>cu</v>
      </c>
      <c r="Y3000" t="str">
        <f t="shared" si="565"/>
        <v>GO</v>
      </c>
      <c r="Z3000">
        <f t="shared" si="566"/>
        <v>4050</v>
      </c>
    </row>
    <row r="3001" spans="1:26">
      <c r="A3001" t="str">
        <f t="shared" si="559"/>
        <v>rt10</v>
      </c>
      <c r="B3001" t="str">
        <f t="shared" si="560"/>
        <v>루틴10</v>
      </c>
      <c r="C3001">
        <v>160</v>
      </c>
      <c r="D3001">
        <v>108</v>
      </c>
      <c r="E3001">
        <f t="shared" ca="1" si="567"/>
        <v>9848</v>
      </c>
      <c r="F3001">
        <f ca="1">(60+SUMIF(OFFSET(N3001,-$C3001+1,0,$C3001),"EN",OFFSET(O3001,-$C3001+1,0,$C3001)))*SummonTypeTable!$Q$2</f>
        <v>3560</v>
      </c>
      <c r="G3001" t="str">
        <f ca="1">IF(C3001=1,60*SummonTypeTable!$Q$2-OFFSET(F3001,0,-1),
IF(F3001&lt;&gt;OFFSET(F3001,-1,0),OFFSET(F3001,-1,0)-OFFSET(F3001,0,-1),""))</f>
        <v/>
      </c>
      <c r="H3001" t="str">
        <f ca="1">IF(C3001=1,60*SummonTypeTable!$Q$2/OFFSET(F3001,0,-1),
IF(F3001&lt;&gt;OFFSET(F3001,-1,0),OFFSET(F3001,-1,0)/OFFSET(F3001,0,-1),""))</f>
        <v/>
      </c>
      <c r="I3001">
        <f ca="1">(60+SUMIF(OFFSET(N3001,-$C3001+1,0,$C3001),"EN",OFFSET(O3001,-$C3001+1,0,$C3001))+SUMIF(OFFSET(S3001,-$C3001+1,0,$C3001),"EN",OFFSET(T3001,-$C3001+1,0,$C3001)))*SummonTypeTable!$Q$2</f>
        <v>3560</v>
      </c>
      <c r="J3001" t="str">
        <f ca="1">IF(C3001=1,60*SummonTypeTable!$Q$2-OFFSET(I3001,0,-4),
IF(I3001&lt;&gt;OFFSET(I3001,-1,0),OFFSET(I3001,-1,0)-OFFSET(I3001,0,-4),""))</f>
        <v/>
      </c>
      <c r="K3001" t="str">
        <f ca="1">IF(C3001=1,60*SummonTypeTable!$Q$2/OFFSET(I3001,0,-4),
IF(I3001&lt;&gt;OFFSET(I3001,-1,0),OFFSET(I3001,-1,0)/OFFSET(I3001,0,-4),""))</f>
        <v/>
      </c>
      <c r="L3001" t="str">
        <f t="shared" ca="1" si="557"/>
        <v>cu</v>
      </c>
      <c r="M3001" t="s">
        <v>81</v>
      </c>
      <c r="N3001" t="s">
        <v>147</v>
      </c>
      <c r="O3001">
        <v>8150</v>
      </c>
      <c r="P3001" t="str">
        <f t="shared" si="561"/>
        <v/>
      </c>
      <c r="Q3001" t="str">
        <f t="shared" ca="1" si="555"/>
        <v>cu</v>
      </c>
      <c r="R3001" t="s">
        <v>81</v>
      </c>
      <c r="S3001" t="s">
        <v>147</v>
      </c>
      <c r="T3001">
        <v>4075</v>
      </c>
      <c r="U3001" t="str">
        <f t="shared" ca="1" si="558"/>
        <v>cu</v>
      </c>
      <c r="V3001" t="str">
        <f t="shared" si="562"/>
        <v>GO</v>
      </c>
      <c r="W3001">
        <f t="shared" si="563"/>
        <v>8150</v>
      </c>
      <c r="X3001" t="str">
        <f t="shared" ca="1" si="564"/>
        <v>cu</v>
      </c>
      <c r="Y3001" t="str">
        <f t="shared" si="565"/>
        <v>GO</v>
      </c>
      <c r="Z3001">
        <f t="shared" si="566"/>
        <v>4075</v>
      </c>
    </row>
    <row r="3002" spans="1:26">
      <c r="A3002" t="str">
        <f t="shared" si="559"/>
        <v>rt10</v>
      </c>
      <c r="B3002" t="str">
        <f t="shared" si="560"/>
        <v>루틴10</v>
      </c>
      <c r="C3002">
        <v>161</v>
      </c>
      <c r="D3002">
        <v>116</v>
      </c>
      <c r="E3002">
        <f t="shared" ca="1" si="567"/>
        <v>9964</v>
      </c>
      <c r="F3002">
        <f ca="1">(60+SUMIF(OFFSET(N3002,-$C3002+1,0,$C3002),"EN",OFFSET(O3002,-$C3002+1,0,$C3002)))*SummonTypeTable!$Q$2</f>
        <v>3560</v>
      </c>
      <c r="G3002" t="str">
        <f ca="1">IF(C3002=1,60*SummonTypeTable!$Q$2-OFFSET(F3002,0,-1),
IF(F3002&lt;&gt;OFFSET(F3002,-1,0),OFFSET(F3002,-1,0)-OFFSET(F3002,0,-1),""))</f>
        <v/>
      </c>
      <c r="H3002" t="str">
        <f ca="1">IF(C3002=1,60*SummonTypeTable!$Q$2/OFFSET(F3002,0,-1),
IF(F3002&lt;&gt;OFFSET(F3002,-1,0),OFFSET(F3002,-1,0)/OFFSET(F3002,0,-1),""))</f>
        <v/>
      </c>
      <c r="I3002">
        <f ca="1">(60+SUMIF(OFFSET(N3002,-$C3002+1,0,$C3002),"EN",OFFSET(O3002,-$C3002+1,0,$C3002))+SUMIF(OFFSET(S3002,-$C3002+1,0,$C3002),"EN",OFFSET(T3002,-$C3002+1,0,$C3002)))*SummonTypeTable!$Q$2</f>
        <v>3560</v>
      </c>
      <c r="J3002" t="str">
        <f ca="1">IF(C3002=1,60*SummonTypeTable!$Q$2-OFFSET(I3002,0,-4),
IF(I3002&lt;&gt;OFFSET(I3002,-1,0),OFFSET(I3002,-1,0)-OFFSET(I3002,0,-4),""))</f>
        <v/>
      </c>
      <c r="K3002" t="str">
        <f ca="1">IF(C3002=1,60*SummonTypeTable!$Q$2/OFFSET(I3002,0,-4),
IF(I3002&lt;&gt;OFFSET(I3002,-1,0),OFFSET(I3002,-1,0)/OFFSET(I3002,0,-4),""))</f>
        <v/>
      </c>
      <c r="L3002" t="str">
        <f t="shared" ca="1" si="557"/>
        <v>it</v>
      </c>
      <c r="M3002" t="s">
        <v>139</v>
      </c>
      <c r="N3002" t="s">
        <v>158</v>
      </c>
      <c r="O3002">
        <v>1</v>
      </c>
      <c r="P3002" t="str">
        <f t="shared" si="561"/>
        <v/>
      </c>
      <c r="Q3002" t="str">
        <f t="shared" ca="1" si="555"/>
        <v>cu</v>
      </c>
      <c r="R3002" t="s">
        <v>81</v>
      </c>
      <c r="S3002" t="s">
        <v>147</v>
      </c>
      <c r="T3002">
        <v>4100</v>
      </c>
      <c r="U3002" t="str">
        <f t="shared" ca="1" si="558"/>
        <v>it</v>
      </c>
      <c r="V3002" t="str">
        <f t="shared" si="562"/>
        <v>Cash_sEquipGacha</v>
      </c>
      <c r="W3002">
        <f t="shared" si="563"/>
        <v>1</v>
      </c>
      <c r="X3002" t="str">
        <f t="shared" ca="1" si="564"/>
        <v>cu</v>
      </c>
      <c r="Y3002" t="str">
        <f t="shared" si="565"/>
        <v>GO</v>
      </c>
      <c r="Z3002">
        <f t="shared" si="566"/>
        <v>4100</v>
      </c>
    </row>
    <row r="3003" spans="1:26">
      <c r="A3003" t="str">
        <f t="shared" si="559"/>
        <v>rt10</v>
      </c>
      <c r="B3003" t="str">
        <f t="shared" si="560"/>
        <v>루틴10</v>
      </c>
      <c r="C3003">
        <v>162</v>
      </c>
      <c r="D3003">
        <v>158</v>
      </c>
      <c r="E3003">
        <f t="shared" ca="1" si="567"/>
        <v>10122</v>
      </c>
      <c r="F3003">
        <f ca="1">(60+SUMIF(OFFSET(N3003,-$C3003+1,0,$C3003),"EN",OFFSET(O3003,-$C3003+1,0,$C3003)))*SummonTypeTable!$Q$2</f>
        <v>3560</v>
      </c>
      <c r="G3003" t="str">
        <f ca="1">IF(C3003=1,60*SummonTypeTable!$Q$2-OFFSET(F3003,0,-1),
IF(F3003&lt;&gt;OFFSET(F3003,-1,0),OFFSET(F3003,-1,0)-OFFSET(F3003,0,-1),""))</f>
        <v/>
      </c>
      <c r="H3003" t="str">
        <f ca="1">IF(C3003=1,60*SummonTypeTable!$Q$2/OFFSET(F3003,0,-1),
IF(F3003&lt;&gt;OFFSET(F3003,-1,0),OFFSET(F3003,-1,0)/OFFSET(F3003,0,-1),""))</f>
        <v/>
      </c>
      <c r="I3003">
        <f ca="1">(60+SUMIF(OFFSET(N3003,-$C3003+1,0,$C3003),"EN",OFFSET(O3003,-$C3003+1,0,$C3003))+SUMIF(OFFSET(S3003,-$C3003+1,0,$C3003),"EN",OFFSET(T3003,-$C3003+1,0,$C3003)))*SummonTypeTable!$Q$2</f>
        <v>3560</v>
      </c>
      <c r="J3003" t="str">
        <f ca="1">IF(C3003=1,60*SummonTypeTable!$Q$2-OFFSET(I3003,0,-4),
IF(I3003&lt;&gt;OFFSET(I3003,-1,0),OFFSET(I3003,-1,0)-OFFSET(I3003,0,-4),""))</f>
        <v/>
      </c>
      <c r="K3003" t="str">
        <f ca="1">IF(C3003=1,60*SummonTypeTable!$Q$2/OFFSET(I3003,0,-4),
IF(I3003&lt;&gt;OFFSET(I3003,-1,0),OFFSET(I3003,-1,0)/OFFSET(I3003,0,-4),""))</f>
        <v/>
      </c>
      <c r="L3003" t="str">
        <f t="shared" ca="1" si="557"/>
        <v>cu</v>
      </c>
      <c r="M3003" t="s">
        <v>81</v>
      </c>
      <c r="N3003" t="s">
        <v>147</v>
      </c>
      <c r="O3003">
        <v>8250</v>
      </c>
      <c r="P3003" t="str">
        <f t="shared" si="561"/>
        <v/>
      </c>
      <c r="Q3003" t="str">
        <f t="shared" ca="1" si="555"/>
        <v>cu</v>
      </c>
      <c r="R3003" t="s">
        <v>81</v>
      </c>
      <c r="S3003" t="s">
        <v>147</v>
      </c>
      <c r="T3003">
        <v>4125</v>
      </c>
      <c r="U3003" t="str">
        <f t="shared" ca="1" si="558"/>
        <v>cu</v>
      </c>
      <c r="V3003" t="str">
        <f t="shared" si="562"/>
        <v>GO</v>
      </c>
      <c r="W3003">
        <f t="shared" si="563"/>
        <v>8250</v>
      </c>
      <c r="X3003" t="str">
        <f t="shared" ca="1" si="564"/>
        <v>cu</v>
      </c>
      <c r="Y3003" t="str">
        <f t="shared" si="565"/>
        <v>GO</v>
      </c>
      <c r="Z3003">
        <f t="shared" si="566"/>
        <v>4125</v>
      </c>
    </row>
    <row r="3004" spans="1:26">
      <c r="A3004" t="str">
        <f t="shared" si="559"/>
        <v>rt10</v>
      </c>
      <c r="B3004" t="str">
        <f t="shared" si="560"/>
        <v>루틴10</v>
      </c>
      <c r="C3004">
        <v>163</v>
      </c>
      <c r="D3004">
        <v>182</v>
      </c>
      <c r="E3004">
        <f t="shared" ca="1" si="567"/>
        <v>10304</v>
      </c>
      <c r="F3004">
        <f ca="1">(60+SUMIF(OFFSET(N3004,-$C3004+1,0,$C3004),"EN",OFFSET(O3004,-$C3004+1,0,$C3004)))*SummonTypeTable!$Q$2</f>
        <v>3770</v>
      </c>
      <c r="G3004">
        <f ca="1">IF(C3004=1,60*SummonTypeTable!$Q$2-OFFSET(F3004,0,-1),
IF(F3004&lt;&gt;OFFSET(F3004,-1,0),OFFSET(F3004,-1,0)-OFFSET(F3004,0,-1),""))</f>
        <v>-6744</v>
      </c>
      <c r="H3004">
        <f ca="1">IF(C3004=1,60*SummonTypeTable!$Q$2/OFFSET(F3004,0,-1),
IF(F3004&lt;&gt;OFFSET(F3004,-1,0),OFFSET(F3004,-1,0)/OFFSET(F3004,0,-1),""))</f>
        <v>0.34549689440993792</v>
      </c>
      <c r="I3004">
        <f ca="1">(60+SUMIF(OFFSET(N3004,-$C3004+1,0,$C3004),"EN",OFFSET(O3004,-$C3004+1,0,$C3004))+SUMIF(OFFSET(S3004,-$C3004+1,0,$C3004),"EN",OFFSET(T3004,-$C3004+1,0,$C3004)))*SummonTypeTable!$Q$2</f>
        <v>3770</v>
      </c>
      <c r="J3004">
        <f ca="1">IF(C3004=1,60*SummonTypeTable!$Q$2-OFFSET(I3004,0,-4),
IF(I3004&lt;&gt;OFFSET(I3004,-1,0),OFFSET(I3004,-1,0)-OFFSET(I3004,0,-4),""))</f>
        <v>-6744</v>
      </c>
      <c r="K3004">
        <f ca="1">IF(C3004=1,60*SummonTypeTable!$Q$2/OFFSET(I3004,0,-4),
IF(I3004&lt;&gt;OFFSET(I3004,-1,0),OFFSET(I3004,-1,0)/OFFSET(I3004,0,-4),""))</f>
        <v>0.34549689440993792</v>
      </c>
      <c r="L3004" t="str">
        <f t="shared" ca="1" si="557"/>
        <v>cu</v>
      </c>
      <c r="M3004" t="s">
        <v>81</v>
      </c>
      <c r="N3004" t="s">
        <v>146</v>
      </c>
      <c r="O3004">
        <v>315</v>
      </c>
      <c r="P3004" t="str">
        <f t="shared" si="561"/>
        <v>에너지너무많음</v>
      </c>
      <c r="Q3004" t="str">
        <f t="shared" ca="1" si="555"/>
        <v>cu</v>
      </c>
      <c r="R3004" t="s">
        <v>81</v>
      </c>
      <c r="S3004" t="s">
        <v>147</v>
      </c>
      <c r="T3004">
        <v>4150</v>
      </c>
      <c r="U3004" t="str">
        <f t="shared" ca="1" si="558"/>
        <v>cu</v>
      </c>
      <c r="V3004" t="str">
        <f t="shared" si="562"/>
        <v>EN</v>
      </c>
      <c r="W3004">
        <f t="shared" si="563"/>
        <v>315</v>
      </c>
      <c r="X3004" t="str">
        <f t="shared" ca="1" si="564"/>
        <v>cu</v>
      </c>
      <c r="Y3004" t="str">
        <f t="shared" si="565"/>
        <v>GO</v>
      </c>
      <c r="Z3004">
        <f t="shared" si="566"/>
        <v>4150</v>
      </c>
    </row>
    <row r="3005" spans="1:26">
      <c r="A3005" t="str">
        <f t="shared" si="559"/>
        <v>rt10</v>
      </c>
      <c r="B3005" t="str">
        <f t="shared" si="560"/>
        <v>루틴10</v>
      </c>
      <c r="C3005">
        <v>164</v>
      </c>
      <c r="D3005">
        <v>95</v>
      </c>
      <c r="E3005">
        <f t="shared" ca="1" si="567"/>
        <v>10399</v>
      </c>
      <c r="F3005">
        <f ca="1">(60+SUMIF(OFFSET(N3005,-$C3005+1,0,$C3005),"EN",OFFSET(O3005,-$C3005+1,0,$C3005)))*SummonTypeTable!$Q$2</f>
        <v>3770</v>
      </c>
      <c r="G3005" t="str">
        <f ca="1">IF(C3005=1,60*SummonTypeTable!$Q$2-OFFSET(F3005,0,-1),
IF(F3005&lt;&gt;OFFSET(F3005,-1,0),OFFSET(F3005,-1,0)-OFFSET(F3005,0,-1),""))</f>
        <v/>
      </c>
      <c r="H3005" t="str">
        <f ca="1">IF(C3005=1,60*SummonTypeTable!$Q$2/OFFSET(F3005,0,-1),
IF(F3005&lt;&gt;OFFSET(F3005,-1,0),OFFSET(F3005,-1,0)/OFFSET(F3005,0,-1),""))</f>
        <v/>
      </c>
      <c r="I3005">
        <f ca="1">(60+SUMIF(OFFSET(N3005,-$C3005+1,0,$C3005),"EN",OFFSET(O3005,-$C3005+1,0,$C3005))+SUMIF(OFFSET(S3005,-$C3005+1,0,$C3005),"EN",OFFSET(T3005,-$C3005+1,0,$C3005)))*SummonTypeTable!$Q$2</f>
        <v>3770</v>
      </c>
      <c r="J3005" t="str">
        <f ca="1">IF(C3005=1,60*SummonTypeTable!$Q$2-OFFSET(I3005,0,-4),
IF(I3005&lt;&gt;OFFSET(I3005,-1,0),OFFSET(I3005,-1,0)-OFFSET(I3005,0,-4),""))</f>
        <v/>
      </c>
      <c r="K3005" t="str">
        <f ca="1">IF(C3005=1,60*SummonTypeTable!$Q$2/OFFSET(I3005,0,-4),
IF(I3005&lt;&gt;OFFSET(I3005,-1,0),OFFSET(I3005,-1,0)/OFFSET(I3005,0,-4),""))</f>
        <v/>
      </c>
      <c r="L3005" t="str">
        <f t="shared" ca="1" si="557"/>
        <v>cu</v>
      </c>
      <c r="M3005" t="s">
        <v>81</v>
      </c>
      <c r="N3005" t="s">
        <v>147</v>
      </c>
      <c r="O3005">
        <v>8350</v>
      </c>
      <c r="P3005" t="str">
        <f t="shared" si="561"/>
        <v/>
      </c>
      <c r="Q3005" t="str">
        <f t="shared" ca="1" si="555"/>
        <v>cu</v>
      </c>
      <c r="R3005" t="s">
        <v>81</v>
      </c>
      <c r="S3005" t="s">
        <v>147</v>
      </c>
      <c r="T3005">
        <v>4175</v>
      </c>
      <c r="U3005" t="str">
        <f t="shared" ca="1" si="558"/>
        <v>cu</v>
      </c>
      <c r="V3005" t="str">
        <f t="shared" si="562"/>
        <v>GO</v>
      </c>
      <c r="W3005">
        <f t="shared" si="563"/>
        <v>8350</v>
      </c>
      <c r="X3005" t="str">
        <f t="shared" ca="1" si="564"/>
        <v>cu</v>
      </c>
      <c r="Y3005" t="str">
        <f t="shared" si="565"/>
        <v>GO</v>
      </c>
      <c r="Z3005">
        <f t="shared" si="566"/>
        <v>4175</v>
      </c>
    </row>
    <row r="3006" spans="1:26">
      <c r="A3006" t="str">
        <f t="shared" si="559"/>
        <v>rt10</v>
      </c>
      <c r="B3006" t="str">
        <f t="shared" si="560"/>
        <v>루틴10</v>
      </c>
      <c r="C3006">
        <v>165</v>
      </c>
      <c r="D3006">
        <v>195</v>
      </c>
      <c r="E3006">
        <f t="shared" ca="1" si="567"/>
        <v>10594</v>
      </c>
      <c r="F3006">
        <f ca="1">(60+SUMIF(OFFSET(N3006,-$C3006+1,0,$C3006),"EN",OFFSET(O3006,-$C3006+1,0,$C3006)))*SummonTypeTable!$Q$2</f>
        <v>3770</v>
      </c>
      <c r="G3006" t="str">
        <f ca="1">IF(C3006=1,60*SummonTypeTable!$Q$2-OFFSET(F3006,0,-1),
IF(F3006&lt;&gt;OFFSET(F3006,-1,0),OFFSET(F3006,-1,0)-OFFSET(F3006,0,-1),""))</f>
        <v/>
      </c>
      <c r="H3006" t="str">
        <f ca="1">IF(C3006=1,60*SummonTypeTable!$Q$2/OFFSET(F3006,0,-1),
IF(F3006&lt;&gt;OFFSET(F3006,-1,0),OFFSET(F3006,-1,0)/OFFSET(F3006,0,-1),""))</f>
        <v/>
      </c>
      <c r="I3006">
        <f ca="1">(60+SUMIF(OFFSET(N3006,-$C3006+1,0,$C3006),"EN",OFFSET(O3006,-$C3006+1,0,$C3006))+SUMIF(OFFSET(S3006,-$C3006+1,0,$C3006),"EN",OFFSET(T3006,-$C3006+1,0,$C3006)))*SummonTypeTable!$Q$2</f>
        <v>3770</v>
      </c>
      <c r="J3006" t="str">
        <f ca="1">IF(C3006=1,60*SummonTypeTable!$Q$2-OFFSET(I3006,0,-4),
IF(I3006&lt;&gt;OFFSET(I3006,-1,0),OFFSET(I3006,-1,0)-OFFSET(I3006,0,-4),""))</f>
        <v/>
      </c>
      <c r="K3006" t="str">
        <f ca="1">IF(C3006=1,60*SummonTypeTable!$Q$2/OFFSET(I3006,0,-4),
IF(I3006&lt;&gt;OFFSET(I3006,-1,0),OFFSET(I3006,-1,0)/OFFSET(I3006,0,-4),""))</f>
        <v/>
      </c>
      <c r="L3006" t="str">
        <f t="shared" ca="1" si="557"/>
        <v>it</v>
      </c>
      <c r="M3006" t="s">
        <v>139</v>
      </c>
      <c r="N3006" t="s">
        <v>140</v>
      </c>
      <c r="O3006">
        <v>5</v>
      </c>
      <c r="P3006" t="str">
        <f t="shared" si="561"/>
        <v/>
      </c>
      <c r="Q3006" t="str">
        <f t="shared" ca="1" si="555"/>
        <v>cu</v>
      </c>
      <c r="R3006" t="s">
        <v>81</v>
      </c>
      <c r="S3006" t="s">
        <v>147</v>
      </c>
      <c r="T3006">
        <v>4200</v>
      </c>
      <c r="U3006" t="str">
        <f t="shared" ca="1" si="558"/>
        <v>it</v>
      </c>
      <c r="V3006" t="str">
        <f t="shared" si="562"/>
        <v>Cash_sCharacterGacha</v>
      </c>
      <c r="W3006">
        <f t="shared" si="563"/>
        <v>5</v>
      </c>
      <c r="X3006" t="str">
        <f t="shared" ca="1" si="564"/>
        <v>cu</v>
      </c>
      <c r="Y3006" t="str">
        <f t="shared" si="565"/>
        <v>GO</v>
      </c>
      <c r="Z3006">
        <f t="shared" si="566"/>
        <v>4200</v>
      </c>
    </row>
    <row r="3007" spans="1:26">
      <c r="A3007" t="str">
        <f t="shared" si="559"/>
        <v>rt10</v>
      </c>
      <c r="B3007" t="str">
        <f t="shared" si="560"/>
        <v>루틴10</v>
      </c>
      <c r="C3007">
        <v>166</v>
      </c>
      <c r="D3007">
        <v>294</v>
      </c>
      <c r="E3007">
        <f t="shared" ca="1" si="567"/>
        <v>10888</v>
      </c>
      <c r="F3007">
        <f ca="1">(60+SUMIF(OFFSET(N3007,-$C3007+1,0,$C3007),"EN",OFFSET(O3007,-$C3007+1,0,$C3007)))*SummonTypeTable!$Q$2</f>
        <v>3996.6666666666665</v>
      </c>
      <c r="G3007">
        <f ca="1">IF(C3007=1,60*SummonTypeTable!$Q$2-OFFSET(F3007,0,-1),
IF(F3007&lt;&gt;OFFSET(F3007,-1,0),OFFSET(F3007,-1,0)-OFFSET(F3007,0,-1),""))</f>
        <v>-7118</v>
      </c>
      <c r="H3007">
        <f ca="1">IF(C3007=1,60*SummonTypeTable!$Q$2/OFFSET(F3007,0,-1),
IF(F3007&lt;&gt;OFFSET(F3007,-1,0),OFFSET(F3007,-1,0)/OFFSET(F3007,0,-1),""))</f>
        <v>0.34625275532696548</v>
      </c>
      <c r="I3007">
        <f ca="1">(60+SUMIF(OFFSET(N3007,-$C3007+1,0,$C3007),"EN",OFFSET(O3007,-$C3007+1,0,$C3007))+SUMIF(OFFSET(S3007,-$C3007+1,0,$C3007),"EN",OFFSET(T3007,-$C3007+1,0,$C3007)))*SummonTypeTable!$Q$2</f>
        <v>3996.6666666666665</v>
      </c>
      <c r="J3007">
        <f ca="1">IF(C3007=1,60*SummonTypeTable!$Q$2-OFFSET(I3007,0,-4),
IF(I3007&lt;&gt;OFFSET(I3007,-1,0),OFFSET(I3007,-1,0)-OFFSET(I3007,0,-4),""))</f>
        <v>-7118</v>
      </c>
      <c r="K3007">
        <f ca="1">IF(C3007=1,60*SummonTypeTable!$Q$2/OFFSET(I3007,0,-4),
IF(I3007&lt;&gt;OFFSET(I3007,-1,0),OFFSET(I3007,-1,0)/OFFSET(I3007,0,-4),""))</f>
        <v>0.34625275532696548</v>
      </c>
      <c r="L3007" t="str">
        <f t="shared" ca="1" si="557"/>
        <v>cu</v>
      </c>
      <c r="M3007" t="s">
        <v>81</v>
      </c>
      <c r="N3007" t="s">
        <v>146</v>
      </c>
      <c r="O3007">
        <v>340</v>
      </c>
      <c r="P3007" t="str">
        <f t="shared" si="561"/>
        <v>에너지너무많음</v>
      </c>
      <c r="Q3007" t="str">
        <f t="shared" ca="1" si="555"/>
        <v>cu</v>
      </c>
      <c r="R3007" t="s">
        <v>81</v>
      </c>
      <c r="S3007" t="s">
        <v>147</v>
      </c>
      <c r="T3007">
        <v>4225</v>
      </c>
      <c r="U3007" t="str">
        <f t="shared" ca="1" si="558"/>
        <v>cu</v>
      </c>
      <c r="V3007" t="str">
        <f t="shared" si="562"/>
        <v>EN</v>
      </c>
      <c r="W3007">
        <f t="shared" si="563"/>
        <v>340</v>
      </c>
      <c r="X3007" t="str">
        <f t="shared" ca="1" si="564"/>
        <v>cu</v>
      </c>
      <c r="Y3007" t="str">
        <f t="shared" si="565"/>
        <v>GO</v>
      </c>
      <c r="Z3007">
        <f t="shared" si="566"/>
        <v>4225</v>
      </c>
    </row>
    <row r="3008" spans="1:26">
      <c r="A3008" t="str">
        <f t="shared" si="559"/>
        <v>rt10</v>
      </c>
      <c r="B3008" t="str">
        <f t="shared" si="560"/>
        <v>루틴10</v>
      </c>
      <c r="C3008">
        <v>167</v>
      </c>
      <c r="D3008">
        <v>54</v>
      </c>
      <c r="E3008">
        <f t="shared" ca="1" si="567"/>
        <v>10942</v>
      </c>
      <c r="F3008">
        <f ca="1">(60+SUMIF(OFFSET(N3008,-$C3008+1,0,$C3008),"EN",OFFSET(O3008,-$C3008+1,0,$C3008)))*SummonTypeTable!$Q$2</f>
        <v>3996.6666666666665</v>
      </c>
      <c r="G3008" t="str">
        <f ca="1">IF(C3008=1,60*SummonTypeTable!$Q$2-OFFSET(F3008,0,-1),
IF(F3008&lt;&gt;OFFSET(F3008,-1,0),OFFSET(F3008,-1,0)-OFFSET(F3008,0,-1),""))</f>
        <v/>
      </c>
      <c r="H3008" t="str">
        <f ca="1">IF(C3008=1,60*SummonTypeTable!$Q$2/OFFSET(F3008,0,-1),
IF(F3008&lt;&gt;OFFSET(F3008,-1,0),OFFSET(F3008,-1,0)/OFFSET(F3008,0,-1),""))</f>
        <v/>
      </c>
      <c r="I3008">
        <f ca="1">(60+SUMIF(OFFSET(N3008,-$C3008+1,0,$C3008),"EN",OFFSET(O3008,-$C3008+1,0,$C3008))+SUMIF(OFFSET(S3008,-$C3008+1,0,$C3008),"EN",OFFSET(T3008,-$C3008+1,0,$C3008)))*SummonTypeTable!$Q$2</f>
        <v>3996.6666666666665</v>
      </c>
      <c r="J3008" t="str">
        <f ca="1">IF(C3008=1,60*SummonTypeTable!$Q$2-OFFSET(I3008,0,-4),
IF(I3008&lt;&gt;OFFSET(I3008,-1,0),OFFSET(I3008,-1,0)-OFFSET(I3008,0,-4),""))</f>
        <v/>
      </c>
      <c r="K3008" t="str">
        <f ca="1">IF(C3008=1,60*SummonTypeTable!$Q$2/OFFSET(I3008,0,-4),
IF(I3008&lt;&gt;OFFSET(I3008,-1,0),OFFSET(I3008,-1,0)/OFFSET(I3008,0,-4),""))</f>
        <v/>
      </c>
      <c r="L3008" t="str">
        <f t="shared" ca="1" si="557"/>
        <v>cu</v>
      </c>
      <c r="M3008" t="s">
        <v>81</v>
      </c>
      <c r="N3008" t="s">
        <v>147</v>
      </c>
      <c r="O3008">
        <v>8500</v>
      </c>
      <c r="P3008" t="str">
        <f t="shared" si="561"/>
        <v/>
      </c>
      <c r="Q3008" t="str">
        <f t="shared" ca="1" si="555"/>
        <v>cu</v>
      </c>
      <c r="R3008" t="s">
        <v>81</v>
      </c>
      <c r="S3008" t="s">
        <v>147</v>
      </c>
      <c r="T3008">
        <v>4250</v>
      </c>
      <c r="U3008" t="str">
        <f t="shared" ca="1" si="558"/>
        <v>cu</v>
      </c>
      <c r="V3008" t="str">
        <f t="shared" si="562"/>
        <v>GO</v>
      </c>
      <c r="W3008">
        <f t="shared" si="563"/>
        <v>8500</v>
      </c>
      <c r="X3008" t="str">
        <f t="shared" ca="1" si="564"/>
        <v>cu</v>
      </c>
      <c r="Y3008" t="str">
        <f t="shared" si="565"/>
        <v>GO</v>
      </c>
      <c r="Z3008">
        <f t="shared" si="566"/>
        <v>4250</v>
      </c>
    </row>
    <row r="3009" spans="1:26">
      <c r="A3009" t="str">
        <f t="shared" si="559"/>
        <v>rt10</v>
      </c>
      <c r="B3009" t="str">
        <f t="shared" si="560"/>
        <v>루틴10</v>
      </c>
      <c r="C3009">
        <v>168</v>
      </c>
      <c r="D3009">
        <v>125</v>
      </c>
      <c r="E3009">
        <f t="shared" ca="1" si="567"/>
        <v>11067</v>
      </c>
      <c r="F3009">
        <f ca="1">(60+SUMIF(OFFSET(N3009,-$C3009+1,0,$C3009),"EN",OFFSET(O3009,-$C3009+1,0,$C3009)))*SummonTypeTable!$Q$2</f>
        <v>3996.6666666666665</v>
      </c>
      <c r="G3009" t="str">
        <f ca="1">IF(C3009=1,60*SummonTypeTable!$Q$2-OFFSET(F3009,0,-1),
IF(F3009&lt;&gt;OFFSET(F3009,-1,0),OFFSET(F3009,-1,0)-OFFSET(F3009,0,-1),""))</f>
        <v/>
      </c>
      <c r="H3009" t="str">
        <f ca="1">IF(C3009=1,60*SummonTypeTable!$Q$2/OFFSET(F3009,0,-1),
IF(F3009&lt;&gt;OFFSET(F3009,-1,0),OFFSET(F3009,-1,0)/OFFSET(F3009,0,-1),""))</f>
        <v/>
      </c>
      <c r="I3009">
        <f ca="1">(60+SUMIF(OFFSET(N3009,-$C3009+1,0,$C3009),"EN",OFFSET(O3009,-$C3009+1,0,$C3009))+SUMIF(OFFSET(S3009,-$C3009+1,0,$C3009),"EN",OFFSET(T3009,-$C3009+1,0,$C3009)))*SummonTypeTable!$Q$2</f>
        <v>3996.6666666666665</v>
      </c>
      <c r="J3009" t="str">
        <f ca="1">IF(C3009=1,60*SummonTypeTable!$Q$2-OFFSET(I3009,0,-4),
IF(I3009&lt;&gt;OFFSET(I3009,-1,0),OFFSET(I3009,-1,0)-OFFSET(I3009,0,-4),""))</f>
        <v/>
      </c>
      <c r="K3009" t="str">
        <f ca="1">IF(C3009=1,60*SummonTypeTable!$Q$2/OFFSET(I3009,0,-4),
IF(I3009&lt;&gt;OFFSET(I3009,-1,0),OFFSET(I3009,-1,0)/OFFSET(I3009,0,-4),""))</f>
        <v/>
      </c>
      <c r="L3009" t="str">
        <f t="shared" ca="1" si="557"/>
        <v>it</v>
      </c>
      <c r="M3009" t="s">
        <v>139</v>
      </c>
      <c r="N3009" t="s">
        <v>138</v>
      </c>
      <c r="O3009">
        <v>10</v>
      </c>
      <c r="P3009" t="str">
        <f t="shared" si="561"/>
        <v/>
      </c>
      <c r="Q3009" t="str">
        <f t="shared" ca="1" si="555"/>
        <v>cu</v>
      </c>
      <c r="R3009" t="s">
        <v>81</v>
      </c>
      <c r="S3009" t="s">
        <v>147</v>
      </c>
      <c r="T3009">
        <v>4275</v>
      </c>
      <c r="U3009" t="str">
        <f t="shared" ca="1" si="558"/>
        <v>it</v>
      </c>
      <c r="V3009" t="str">
        <f t="shared" si="562"/>
        <v>Cash_sSpellGacha</v>
      </c>
      <c r="W3009">
        <f t="shared" si="563"/>
        <v>10</v>
      </c>
      <c r="X3009" t="str">
        <f t="shared" ca="1" si="564"/>
        <v>cu</v>
      </c>
      <c r="Y3009" t="str">
        <f t="shared" si="565"/>
        <v>GO</v>
      </c>
      <c r="Z3009">
        <f t="shared" si="566"/>
        <v>4275</v>
      </c>
    </row>
    <row r="3010" spans="1:26">
      <c r="A3010" t="str">
        <f t="shared" si="559"/>
        <v>rt10</v>
      </c>
      <c r="B3010" t="str">
        <f t="shared" si="560"/>
        <v>루틴10</v>
      </c>
      <c r="C3010">
        <v>169</v>
      </c>
      <c r="D3010">
        <v>157</v>
      </c>
      <c r="E3010">
        <f t="shared" ca="1" si="567"/>
        <v>11224</v>
      </c>
      <c r="F3010">
        <f ca="1">(60+SUMIF(OFFSET(N3010,-$C3010+1,0,$C3010),"EN",OFFSET(O3010,-$C3010+1,0,$C3010)))*SummonTypeTable!$Q$2</f>
        <v>3996.6666666666665</v>
      </c>
      <c r="G3010" t="str">
        <f ca="1">IF(C3010=1,60*SummonTypeTable!$Q$2-OFFSET(F3010,0,-1),
IF(F3010&lt;&gt;OFFSET(F3010,-1,0),OFFSET(F3010,-1,0)-OFFSET(F3010,0,-1),""))</f>
        <v/>
      </c>
      <c r="H3010" t="str">
        <f ca="1">IF(C3010=1,60*SummonTypeTable!$Q$2/OFFSET(F3010,0,-1),
IF(F3010&lt;&gt;OFFSET(F3010,-1,0),OFFSET(F3010,-1,0)/OFFSET(F3010,0,-1),""))</f>
        <v/>
      </c>
      <c r="I3010">
        <f ca="1">(60+SUMIF(OFFSET(N3010,-$C3010+1,0,$C3010),"EN",OFFSET(O3010,-$C3010+1,0,$C3010))+SUMIF(OFFSET(S3010,-$C3010+1,0,$C3010),"EN",OFFSET(T3010,-$C3010+1,0,$C3010)))*SummonTypeTable!$Q$2</f>
        <v>3996.6666666666665</v>
      </c>
      <c r="J3010" t="str">
        <f ca="1">IF(C3010=1,60*SummonTypeTable!$Q$2-OFFSET(I3010,0,-4),
IF(I3010&lt;&gt;OFFSET(I3010,-1,0),OFFSET(I3010,-1,0)-OFFSET(I3010,0,-4),""))</f>
        <v/>
      </c>
      <c r="K3010" t="str">
        <f ca="1">IF(C3010=1,60*SummonTypeTable!$Q$2/OFFSET(I3010,0,-4),
IF(I3010&lt;&gt;OFFSET(I3010,-1,0),OFFSET(I3010,-1,0)/OFFSET(I3010,0,-4),""))</f>
        <v/>
      </c>
      <c r="L3010" t="str">
        <f t="shared" ca="1" si="557"/>
        <v>cu</v>
      </c>
      <c r="M3010" t="s">
        <v>81</v>
      </c>
      <c r="N3010" t="s">
        <v>147</v>
      </c>
      <c r="O3010">
        <v>8600</v>
      </c>
      <c r="P3010" t="str">
        <f t="shared" si="561"/>
        <v/>
      </c>
      <c r="Q3010" t="str">
        <f t="shared" ca="1" si="555"/>
        <v>cu</v>
      </c>
      <c r="R3010" t="s">
        <v>81</v>
      </c>
      <c r="S3010" t="s">
        <v>147</v>
      </c>
      <c r="T3010">
        <v>4300</v>
      </c>
      <c r="U3010" t="str">
        <f t="shared" ref="U3010:U3073" ca="1" si="568">IF(LEN(L3010)=0,"",L3010)</f>
        <v>cu</v>
      </c>
      <c r="V3010" t="str">
        <f t="shared" si="562"/>
        <v>GO</v>
      </c>
      <c r="W3010">
        <f t="shared" si="563"/>
        <v>8600</v>
      </c>
      <c r="X3010" t="str">
        <f t="shared" ca="1" si="564"/>
        <v>cu</v>
      </c>
      <c r="Y3010" t="str">
        <f t="shared" si="565"/>
        <v>GO</v>
      </c>
      <c r="Z3010">
        <f t="shared" si="566"/>
        <v>4300</v>
      </c>
    </row>
    <row r="3011" spans="1:26">
      <c r="A3011" t="str">
        <f t="shared" si="559"/>
        <v>rt10</v>
      </c>
      <c r="B3011" t="str">
        <f t="shared" si="560"/>
        <v>루틴10</v>
      </c>
      <c r="C3011">
        <v>170</v>
      </c>
      <c r="D3011">
        <v>268</v>
      </c>
      <c r="E3011">
        <f t="shared" ca="1" si="567"/>
        <v>11492</v>
      </c>
      <c r="F3011">
        <f ca="1">(60+SUMIF(OFFSET(N3011,-$C3011+1,0,$C3011),"EN",OFFSET(O3011,-$C3011+1,0,$C3011)))*SummonTypeTable!$Q$2</f>
        <v>4240</v>
      </c>
      <c r="G3011">
        <f ca="1">IF(C3011=1,60*SummonTypeTable!$Q$2-OFFSET(F3011,0,-1),
IF(F3011&lt;&gt;OFFSET(F3011,-1,0),OFFSET(F3011,-1,0)-OFFSET(F3011,0,-1),""))</f>
        <v>-7495.3333333333339</v>
      </c>
      <c r="H3011">
        <f ca="1">IF(C3011=1,60*SummonTypeTable!$Q$2/OFFSET(F3011,0,-1),
IF(F3011&lt;&gt;OFFSET(F3011,-1,0),OFFSET(F3011,-1,0)/OFFSET(F3011,0,-1),""))</f>
        <v>0.34777816452024596</v>
      </c>
      <c r="I3011">
        <f ca="1">(60+SUMIF(OFFSET(N3011,-$C3011+1,0,$C3011),"EN",OFFSET(O3011,-$C3011+1,0,$C3011))+SUMIF(OFFSET(S3011,-$C3011+1,0,$C3011),"EN",OFFSET(T3011,-$C3011+1,0,$C3011)))*SummonTypeTable!$Q$2</f>
        <v>4240</v>
      </c>
      <c r="J3011">
        <f ca="1">IF(C3011=1,60*SummonTypeTable!$Q$2-OFFSET(I3011,0,-4),
IF(I3011&lt;&gt;OFFSET(I3011,-1,0),OFFSET(I3011,-1,0)-OFFSET(I3011,0,-4),""))</f>
        <v>-7495.3333333333339</v>
      </c>
      <c r="K3011">
        <f ca="1">IF(C3011=1,60*SummonTypeTable!$Q$2/OFFSET(I3011,0,-4),
IF(I3011&lt;&gt;OFFSET(I3011,-1,0),OFFSET(I3011,-1,0)/OFFSET(I3011,0,-4),""))</f>
        <v>0.34777816452024596</v>
      </c>
      <c r="L3011" t="str">
        <f t="shared" ca="1" si="557"/>
        <v>cu</v>
      </c>
      <c r="M3011" t="s">
        <v>81</v>
      </c>
      <c r="N3011" t="s">
        <v>146</v>
      </c>
      <c r="O3011">
        <v>365</v>
      </c>
      <c r="P3011" t="str">
        <f t="shared" si="561"/>
        <v>에너지너무많음</v>
      </c>
      <c r="Q3011" t="str">
        <f t="shared" ref="Q3011:Q3074" ca="1" si="569">IF(ISBLANK(R3011),"",
VLOOKUP(R3011,OFFSET(INDIRECT("$A:$B"),0,MATCH(R$1&amp;"_Verify",INDIRECT("$1:$1"),0)-1),2,0)
)</f>
        <v>cu</v>
      </c>
      <c r="R3011" t="s">
        <v>81</v>
      </c>
      <c r="S3011" t="s">
        <v>147</v>
      </c>
      <c r="T3011">
        <v>4325</v>
      </c>
      <c r="U3011" t="str">
        <f t="shared" ca="1" si="568"/>
        <v>cu</v>
      </c>
      <c r="V3011" t="str">
        <f t="shared" si="562"/>
        <v>EN</v>
      </c>
      <c r="W3011">
        <f t="shared" si="563"/>
        <v>365</v>
      </c>
      <c r="X3011" t="str">
        <f t="shared" ca="1" si="564"/>
        <v>cu</v>
      </c>
      <c r="Y3011" t="str">
        <f t="shared" si="565"/>
        <v>GO</v>
      </c>
      <c r="Z3011">
        <f t="shared" si="566"/>
        <v>4325</v>
      </c>
    </row>
    <row r="3012" spans="1:26">
      <c r="A3012" t="str">
        <f t="shared" si="559"/>
        <v>rt10</v>
      </c>
      <c r="B3012" t="str">
        <f t="shared" si="560"/>
        <v>루틴10</v>
      </c>
      <c r="C3012">
        <v>171</v>
      </c>
      <c r="D3012">
        <v>72</v>
      </c>
      <c r="E3012">
        <f t="shared" ca="1" si="567"/>
        <v>11564</v>
      </c>
      <c r="F3012">
        <f ca="1">(60+SUMIF(OFFSET(N3012,-$C3012+1,0,$C3012),"EN",OFFSET(O3012,-$C3012+1,0,$C3012)))*SummonTypeTable!$Q$2</f>
        <v>4240</v>
      </c>
      <c r="G3012" t="str">
        <f ca="1">IF(C3012=1,60*SummonTypeTable!$Q$2-OFFSET(F3012,0,-1),
IF(F3012&lt;&gt;OFFSET(F3012,-1,0),OFFSET(F3012,-1,0)-OFFSET(F3012,0,-1),""))</f>
        <v/>
      </c>
      <c r="H3012" t="str">
        <f ca="1">IF(C3012=1,60*SummonTypeTable!$Q$2/OFFSET(F3012,0,-1),
IF(F3012&lt;&gt;OFFSET(F3012,-1,0),OFFSET(F3012,-1,0)/OFFSET(F3012,0,-1),""))</f>
        <v/>
      </c>
      <c r="I3012">
        <f ca="1">(60+SUMIF(OFFSET(N3012,-$C3012+1,0,$C3012),"EN",OFFSET(O3012,-$C3012+1,0,$C3012))+SUMIF(OFFSET(S3012,-$C3012+1,0,$C3012),"EN",OFFSET(T3012,-$C3012+1,0,$C3012)))*SummonTypeTable!$Q$2</f>
        <v>4240</v>
      </c>
      <c r="J3012" t="str">
        <f ca="1">IF(C3012=1,60*SummonTypeTable!$Q$2-OFFSET(I3012,0,-4),
IF(I3012&lt;&gt;OFFSET(I3012,-1,0),OFFSET(I3012,-1,0)-OFFSET(I3012,0,-4),""))</f>
        <v/>
      </c>
      <c r="K3012" t="str">
        <f ca="1">IF(C3012=1,60*SummonTypeTable!$Q$2/OFFSET(I3012,0,-4),
IF(I3012&lt;&gt;OFFSET(I3012,-1,0),OFFSET(I3012,-1,0)/OFFSET(I3012,0,-4),""))</f>
        <v/>
      </c>
      <c r="L3012" t="str">
        <f t="shared" ca="1" si="557"/>
        <v>cu</v>
      </c>
      <c r="M3012" t="s">
        <v>81</v>
      </c>
      <c r="N3012" t="s">
        <v>147</v>
      </c>
      <c r="O3012">
        <v>8700</v>
      </c>
      <c r="P3012" t="str">
        <f t="shared" si="561"/>
        <v/>
      </c>
      <c r="Q3012" t="str">
        <f t="shared" ca="1" si="569"/>
        <v>cu</v>
      </c>
      <c r="R3012" t="s">
        <v>81</v>
      </c>
      <c r="S3012" t="s">
        <v>147</v>
      </c>
      <c r="T3012">
        <v>4350</v>
      </c>
      <c r="U3012" t="str">
        <f t="shared" ca="1" si="568"/>
        <v>cu</v>
      </c>
      <c r="V3012" t="str">
        <f t="shared" si="562"/>
        <v>GO</v>
      </c>
      <c r="W3012">
        <f t="shared" si="563"/>
        <v>8700</v>
      </c>
      <c r="X3012" t="str">
        <f t="shared" ca="1" si="564"/>
        <v>cu</v>
      </c>
      <c r="Y3012" t="str">
        <f t="shared" si="565"/>
        <v>GO</v>
      </c>
      <c r="Z3012">
        <f t="shared" si="566"/>
        <v>4350</v>
      </c>
    </row>
    <row r="3013" spans="1:26">
      <c r="A3013" t="str">
        <f t="shared" si="559"/>
        <v>rt10</v>
      </c>
      <c r="B3013" t="str">
        <f t="shared" si="560"/>
        <v>루틴10</v>
      </c>
      <c r="C3013">
        <v>172</v>
      </c>
      <c r="D3013">
        <v>144</v>
      </c>
      <c r="E3013">
        <f t="shared" ca="1" si="567"/>
        <v>11708</v>
      </c>
      <c r="F3013">
        <f ca="1">(60+SUMIF(OFFSET(N3013,-$C3013+1,0,$C3013),"EN",OFFSET(O3013,-$C3013+1,0,$C3013)))*SummonTypeTable!$Q$2</f>
        <v>4240</v>
      </c>
      <c r="G3013" t="str">
        <f ca="1">IF(C3013=1,60*SummonTypeTable!$Q$2-OFFSET(F3013,0,-1),
IF(F3013&lt;&gt;OFFSET(F3013,-1,0),OFFSET(F3013,-1,0)-OFFSET(F3013,0,-1),""))</f>
        <v/>
      </c>
      <c r="H3013" t="str">
        <f ca="1">IF(C3013=1,60*SummonTypeTable!$Q$2/OFFSET(F3013,0,-1),
IF(F3013&lt;&gt;OFFSET(F3013,-1,0),OFFSET(F3013,-1,0)/OFFSET(F3013,0,-1),""))</f>
        <v/>
      </c>
      <c r="I3013">
        <f ca="1">(60+SUMIF(OFFSET(N3013,-$C3013+1,0,$C3013),"EN",OFFSET(O3013,-$C3013+1,0,$C3013))+SUMIF(OFFSET(S3013,-$C3013+1,0,$C3013),"EN",OFFSET(T3013,-$C3013+1,0,$C3013)))*SummonTypeTable!$Q$2</f>
        <v>4240</v>
      </c>
      <c r="J3013" t="str">
        <f ca="1">IF(C3013=1,60*SummonTypeTable!$Q$2-OFFSET(I3013,0,-4),
IF(I3013&lt;&gt;OFFSET(I3013,-1,0),OFFSET(I3013,-1,0)-OFFSET(I3013,0,-4),""))</f>
        <v/>
      </c>
      <c r="K3013" t="str">
        <f ca="1">IF(C3013=1,60*SummonTypeTable!$Q$2/OFFSET(I3013,0,-4),
IF(I3013&lt;&gt;OFFSET(I3013,-1,0),OFFSET(I3013,-1,0)/OFFSET(I3013,0,-4),""))</f>
        <v/>
      </c>
      <c r="L3013" t="str">
        <f t="shared" ca="1" si="557"/>
        <v>it</v>
      </c>
      <c r="M3013" t="s">
        <v>139</v>
      </c>
      <c r="N3013" t="s">
        <v>158</v>
      </c>
      <c r="O3013">
        <v>2</v>
      </c>
      <c r="P3013" t="str">
        <f t="shared" si="561"/>
        <v/>
      </c>
      <c r="Q3013" t="str">
        <f t="shared" ca="1" si="569"/>
        <v>cu</v>
      </c>
      <c r="R3013" t="s">
        <v>81</v>
      </c>
      <c r="S3013" t="s">
        <v>147</v>
      </c>
      <c r="T3013">
        <v>4375</v>
      </c>
      <c r="U3013" t="str">
        <f t="shared" ca="1" si="568"/>
        <v>it</v>
      </c>
      <c r="V3013" t="str">
        <f t="shared" si="562"/>
        <v>Cash_sEquipGacha</v>
      </c>
      <c r="W3013">
        <f t="shared" si="563"/>
        <v>2</v>
      </c>
      <c r="X3013" t="str">
        <f t="shared" ca="1" si="564"/>
        <v>cu</v>
      </c>
      <c r="Y3013" t="str">
        <f t="shared" si="565"/>
        <v>GO</v>
      </c>
      <c r="Z3013">
        <f t="shared" si="566"/>
        <v>4375</v>
      </c>
    </row>
    <row r="3014" spans="1:26">
      <c r="A3014" t="str">
        <f t="shared" si="559"/>
        <v>rt10</v>
      </c>
      <c r="B3014" t="str">
        <f t="shared" si="560"/>
        <v>루틴10</v>
      </c>
      <c r="C3014">
        <v>173</v>
      </c>
      <c r="D3014">
        <v>412</v>
      </c>
      <c r="E3014">
        <f t="shared" ca="1" si="567"/>
        <v>12120</v>
      </c>
      <c r="F3014">
        <f ca="1">(60+SUMIF(OFFSET(N3014,-$C3014+1,0,$C3014),"EN",OFFSET(O3014,-$C3014+1,0,$C3014)))*SummonTypeTable!$Q$2</f>
        <v>4240</v>
      </c>
      <c r="G3014" t="str">
        <f ca="1">IF(C3014=1,60*SummonTypeTable!$Q$2-OFFSET(F3014,0,-1),
IF(F3014&lt;&gt;OFFSET(F3014,-1,0),OFFSET(F3014,-1,0)-OFFSET(F3014,0,-1),""))</f>
        <v/>
      </c>
      <c r="H3014" t="str">
        <f ca="1">IF(C3014=1,60*SummonTypeTable!$Q$2/OFFSET(F3014,0,-1),
IF(F3014&lt;&gt;OFFSET(F3014,-1,0),OFFSET(F3014,-1,0)/OFFSET(F3014,0,-1),""))</f>
        <v/>
      </c>
      <c r="I3014">
        <f ca="1">(60+SUMIF(OFFSET(N3014,-$C3014+1,0,$C3014),"EN",OFFSET(O3014,-$C3014+1,0,$C3014))+SUMIF(OFFSET(S3014,-$C3014+1,0,$C3014),"EN",OFFSET(T3014,-$C3014+1,0,$C3014)))*SummonTypeTable!$Q$2</f>
        <v>4240</v>
      </c>
      <c r="J3014" t="str">
        <f ca="1">IF(C3014=1,60*SummonTypeTable!$Q$2-OFFSET(I3014,0,-4),
IF(I3014&lt;&gt;OFFSET(I3014,-1,0),OFFSET(I3014,-1,0)-OFFSET(I3014,0,-4),""))</f>
        <v/>
      </c>
      <c r="K3014" t="str">
        <f ca="1">IF(C3014=1,60*SummonTypeTable!$Q$2/OFFSET(I3014,0,-4),
IF(I3014&lt;&gt;OFFSET(I3014,-1,0),OFFSET(I3014,-1,0)/OFFSET(I3014,0,-4),""))</f>
        <v/>
      </c>
      <c r="L3014" t="str">
        <f t="shared" ca="1" si="557"/>
        <v>cu</v>
      </c>
      <c r="M3014" t="s">
        <v>81</v>
      </c>
      <c r="N3014" t="s">
        <v>153</v>
      </c>
      <c r="O3014">
        <v>30</v>
      </c>
      <c r="P3014" t="str">
        <f t="shared" si="561"/>
        <v/>
      </c>
      <c r="Q3014" t="str">
        <f t="shared" ca="1" si="569"/>
        <v>cu</v>
      </c>
      <c r="R3014" t="s">
        <v>81</v>
      </c>
      <c r="S3014" t="s">
        <v>153</v>
      </c>
      <c r="T3014">
        <v>10</v>
      </c>
      <c r="U3014" t="str">
        <f t="shared" ca="1" si="568"/>
        <v>cu</v>
      </c>
      <c r="V3014" t="str">
        <f t="shared" si="562"/>
        <v>DI</v>
      </c>
      <c r="W3014">
        <f t="shared" si="563"/>
        <v>30</v>
      </c>
      <c r="X3014" t="str">
        <f t="shared" ca="1" si="564"/>
        <v>cu</v>
      </c>
      <c r="Y3014" t="str">
        <f t="shared" si="565"/>
        <v>DI</v>
      </c>
      <c r="Z3014">
        <f t="shared" si="566"/>
        <v>10</v>
      </c>
    </row>
    <row r="3015" spans="1:26">
      <c r="A3015" t="str">
        <f t="shared" si="559"/>
        <v>rt10</v>
      </c>
      <c r="B3015" t="str">
        <f t="shared" si="560"/>
        <v>루틴10</v>
      </c>
      <c r="C3015">
        <v>174</v>
      </c>
      <c r="D3015">
        <v>111</v>
      </c>
      <c r="E3015">
        <f t="shared" ca="1" si="567"/>
        <v>12231</v>
      </c>
      <c r="F3015">
        <f ca="1">(60+SUMIF(OFFSET(N3015,-$C3015+1,0,$C3015),"EN",OFFSET(O3015,-$C3015+1,0,$C3015)))*SummonTypeTable!$Q$2</f>
        <v>4240</v>
      </c>
      <c r="G3015" t="str">
        <f ca="1">IF(C3015=1,60*SummonTypeTable!$Q$2-OFFSET(F3015,0,-1),
IF(F3015&lt;&gt;OFFSET(F3015,-1,0),OFFSET(F3015,-1,0)-OFFSET(F3015,0,-1),""))</f>
        <v/>
      </c>
      <c r="H3015" t="str">
        <f ca="1">IF(C3015=1,60*SummonTypeTable!$Q$2/OFFSET(F3015,0,-1),
IF(F3015&lt;&gt;OFFSET(F3015,-1,0),OFFSET(F3015,-1,0)/OFFSET(F3015,0,-1),""))</f>
        <v/>
      </c>
      <c r="I3015">
        <f ca="1">(60+SUMIF(OFFSET(N3015,-$C3015+1,0,$C3015),"EN",OFFSET(O3015,-$C3015+1,0,$C3015))+SUMIF(OFFSET(S3015,-$C3015+1,0,$C3015),"EN",OFFSET(T3015,-$C3015+1,0,$C3015)))*SummonTypeTable!$Q$2</f>
        <v>4240</v>
      </c>
      <c r="J3015" t="str">
        <f ca="1">IF(C3015=1,60*SummonTypeTable!$Q$2-OFFSET(I3015,0,-4),
IF(I3015&lt;&gt;OFFSET(I3015,-1,0),OFFSET(I3015,-1,0)-OFFSET(I3015,0,-4),""))</f>
        <v/>
      </c>
      <c r="K3015" t="str">
        <f ca="1">IF(C3015=1,60*SummonTypeTable!$Q$2/OFFSET(I3015,0,-4),
IF(I3015&lt;&gt;OFFSET(I3015,-1,0),OFFSET(I3015,-1,0)/OFFSET(I3015,0,-4),""))</f>
        <v/>
      </c>
      <c r="L3015" t="str">
        <f t="shared" ca="1" si="557"/>
        <v>cu</v>
      </c>
      <c r="M3015" t="s">
        <v>81</v>
      </c>
      <c r="N3015" t="s">
        <v>147</v>
      </c>
      <c r="O3015">
        <v>8850</v>
      </c>
      <c r="P3015" t="str">
        <f t="shared" si="561"/>
        <v/>
      </c>
      <c r="Q3015" t="str">
        <f t="shared" ca="1" si="569"/>
        <v>cu</v>
      </c>
      <c r="R3015" t="s">
        <v>81</v>
      </c>
      <c r="S3015" t="s">
        <v>147</v>
      </c>
      <c r="T3015">
        <v>4425</v>
      </c>
      <c r="U3015" t="str">
        <f t="shared" ca="1" si="568"/>
        <v>cu</v>
      </c>
      <c r="V3015" t="str">
        <f t="shared" si="562"/>
        <v>GO</v>
      </c>
      <c r="W3015">
        <f t="shared" si="563"/>
        <v>8850</v>
      </c>
      <c r="X3015" t="str">
        <f t="shared" ca="1" si="564"/>
        <v>cu</v>
      </c>
      <c r="Y3015" t="str">
        <f t="shared" si="565"/>
        <v>GO</v>
      </c>
      <c r="Z3015">
        <f t="shared" si="566"/>
        <v>4425</v>
      </c>
    </row>
    <row r="3016" spans="1:26">
      <c r="A3016" t="str">
        <f t="shared" si="559"/>
        <v>rt10</v>
      </c>
      <c r="B3016" t="str">
        <f t="shared" si="560"/>
        <v>루틴10</v>
      </c>
      <c r="C3016">
        <v>175</v>
      </c>
      <c r="D3016">
        <v>145</v>
      </c>
      <c r="E3016">
        <f t="shared" ca="1" si="567"/>
        <v>12376</v>
      </c>
      <c r="F3016">
        <f ca="1">(60+SUMIF(OFFSET(N3016,-$C3016+1,0,$C3016),"EN",OFFSET(O3016,-$C3016+1,0,$C3016)))*SummonTypeTable!$Q$2</f>
        <v>4240</v>
      </c>
      <c r="G3016" t="str">
        <f ca="1">IF(C3016=1,60*SummonTypeTable!$Q$2-OFFSET(F3016,0,-1),
IF(F3016&lt;&gt;OFFSET(F3016,-1,0),OFFSET(F3016,-1,0)-OFFSET(F3016,0,-1),""))</f>
        <v/>
      </c>
      <c r="H3016" t="str">
        <f ca="1">IF(C3016=1,60*SummonTypeTable!$Q$2/OFFSET(F3016,0,-1),
IF(F3016&lt;&gt;OFFSET(F3016,-1,0),OFFSET(F3016,-1,0)/OFFSET(F3016,0,-1),""))</f>
        <v/>
      </c>
      <c r="I3016">
        <f ca="1">(60+SUMIF(OFFSET(N3016,-$C3016+1,0,$C3016),"EN",OFFSET(O3016,-$C3016+1,0,$C3016))+SUMIF(OFFSET(S3016,-$C3016+1,0,$C3016),"EN",OFFSET(T3016,-$C3016+1,0,$C3016)))*SummonTypeTable!$Q$2</f>
        <v>4240</v>
      </c>
      <c r="J3016" t="str">
        <f ca="1">IF(C3016=1,60*SummonTypeTable!$Q$2-OFFSET(I3016,0,-4),
IF(I3016&lt;&gt;OFFSET(I3016,-1,0),OFFSET(I3016,-1,0)-OFFSET(I3016,0,-4),""))</f>
        <v/>
      </c>
      <c r="K3016" t="str">
        <f ca="1">IF(C3016=1,60*SummonTypeTable!$Q$2/OFFSET(I3016,0,-4),
IF(I3016&lt;&gt;OFFSET(I3016,-1,0),OFFSET(I3016,-1,0)/OFFSET(I3016,0,-4),""))</f>
        <v/>
      </c>
      <c r="L3016" t="str">
        <f t="shared" ca="1" si="557"/>
        <v>it</v>
      </c>
      <c r="M3016" t="s">
        <v>139</v>
      </c>
      <c r="N3016" t="s">
        <v>138</v>
      </c>
      <c r="O3016">
        <v>10</v>
      </c>
      <c r="P3016" t="str">
        <f t="shared" si="561"/>
        <v/>
      </c>
      <c r="Q3016" t="str">
        <f t="shared" ca="1" si="569"/>
        <v>cu</v>
      </c>
      <c r="R3016" t="s">
        <v>81</v>
      </c>
      <c r="S3016" t="s">
        <v>147</v>
      </c>
      <c r="T3016">
        <v>4450</v>
      </c>
      <c r="U3016" t="str">
        <f t="shared" ca="1" si="568"/>
        <v>it</v>
      </c>
      <c r="V3016" t="str">
        <f t="shared" si="562"/>
        <v>Cash_sSpellGacha</v>
      </c>
      <c r="W3016">
        <f t="shared" si="563"/>
        <v>10</v>
      </c>
      <c r="X3016" t="str">
        <f t="shared" ca="1" si="564"/>
        <v>cu</v>
      </c>
      <c r="Y3016" t="str">
        <f t="shared" si="565"/>
        <v>GO</v>
      </c>
      <c r="Z3016">
        <f t="shared" si="566"/>
        <v>4450</v>
      </c>
    </row>
    <row r="3017" spans="1:26">
      <c r="A3017" t="str">
        <f t="shared" si="559"/>
        <v>rt10</v>
      </c>
      <c r="B3017" t="str">
        <f t="shared" si="560"/>
        <v>루틴10</v>
      </c>
      <c r="C3017">
        <v>176</v>
      </c>
      <c r="D3017">
        <v>396</v>
      </c>
      <c r="E3017">
        <f t="shared" ca="1" si="567"/>
        <v>12772</v>
      </c>
      <c r="F3017">
        <f ca="1">(60+SUMIF(OFFSET(N3017,-$C3017+1,0,$C3017),"EN",OFFSET(O3017,-$C3017+1,0,$C3017)))*SummonTypeTable!$Q$2</f>
        <v>4466.6666666666661</v>
      </c>
      <c r="G3017">
        <f ca="1">IF(C3017=1,60*SummonTypeTable!$Q$2-OFFSET(F3017,0,-1),
IF(F3017&lt;&gt;OFFSET(F3017,-1,0),OFFSET(F3017,-1,0)-OFFSET(F3017,0,-1),""))</f>
        <v>-8532</v>
      </c>
      <c r="H3017">
        <f ca="1">IF(C3017=1,60*SummonTypeTable!$Q$2/OFFSET(F3017,0,-1),
IF(F3017&lt;&gt;OFFSET(F3017,-1,0),OFFSET(F3017,-1,0)/OFFSET(F3017,0,-1),""))</f>
        <v>0.33197619793297839</v>
      </c>
      <c r="I3017">
        <f ca="1">(60+SUMIF(OFFSET(N3017,-$C3017+1,0,$C3017),"EN",OFFSET(O3017,-$C3017+1,0,$C3017))+SUMIF(OFFSET(S3017,-$C3017+1,0,$C3017),"EN",OFFSET(T3017,-$C3017+1,0,$C3017)))*SummonTypeTable!$Q$2</f>
        <v>4466.6666666666661</v>
      </c>
      <c r="J3017">
        <f ca="1">IF(C3017=1,60*SummonTypeTable!$Q$2-OFFSET(I3017,0,-4),
IF(I3017&lt;&gt;OFFSET(I3017,-1,0),OFFSET(I3017,-1,0)-OFFSET(I3017,0,-4),""))</f>
        <v>-8532</v>
      </c>
      <c r="K3017">
        <f ca="1">IF(C3017=1,60*SummonTypeTable!$Q$2/OFFSET(I3017,0,-4),
IF(I3017&lt;&gt;OFFSET(I3017,-1,0),OFFSET(I3017,-1,0)/OFFSET(I3017,0,-4),""))</f>
        <v>0.33197619793297839</v>
      </c>
      <c r="L3017" t="str">
        <f t="shared" ca="1" si="557"/>
        <v>cu</v>
      </c>
      <c r="M3017" t="s">
        <v>81</v>
      </c>
      <c r="N3017" t="s">
        <v>146</v>
      </c>
      <c r="O3017">
        <v>340</v>
      </c>
      <c r="P3017" t="str">
        <f t="shared" si="561"/>
        <v>에너지너무많음</v>
      </c>
      <c r="Q3017" t="str">
        <f t="shared" ca="1" si="569"/>
        <v>cu</v>
      </c>
      <c r="R3017" t="s">
        <v>81</v>
      </c>
      <c r="S3017" t="s">
        <v>147</v>
      </c>
      <c r="T3017">
        <v>4475</v>
      </c>
      <c r="U3017" t="str">
        <f t="shared" ca="1" si="568"/>
        <v>cu</v>
      </c>
      <c r="V3017" t="str">
        <f t="shared" si="562"/>
        <v>EN</v>
      </c>
      <c r="W3017">
        <f t="shared" si="563"/>
        <v>340</v>
      </c>
      <c r="X3017" t="str">
        <f t="shared" ca="1" si="564"/>
        <v>cu</v>
      </c>
      <c r="Y3017" t="str">
        <f t="shared" si="565"/>
        <v>GO</v>
      </c>
      <c r="Z3017">
        <f t="shared" si="566"/>
        <v>4475</v>
      </c>
    </row>
    <row r="3018" spans="1:26">
      <c r="A3018" t="str">
        <f t="shared" si="559"/>
        <v>rt10</v>
      </c>
      <c r="B3018" t="str">
        <f t="shared" si="560"/>
        <v>루틴10</v>
      </c>
      <c r="C3018">
        <v>177</v>
      </c>
      <c r="D3018">
        <v>132</v>
      </c>
      <c r="E3018">
        <f t="shared" ca="1" si="567"/>
        <v>12904</v>
      </c>
      <c r="F3018">
        <f ca="1">(60+SUMIF(OFFSET(N3018,-$C3018+1,0,$C3018),"EN",OFFSET(O3018,-$C3018+1,0,$C3018)))*SummonTypeTable!$Q$2</f>
        <v>4466.6666666666661</v>
      </c>
      <c r="G3018" t="str">
        <f ca="1">IF(C3018=1,60*SummonTypeTable!$Q$2-OFFSET(F3018,0,-1),
IF(F3018&lt;&gt;OFFSET(F3018,-1,0),OFFSET(F3018,-1,0)-OFFSET(F3018,0,-1),""))</f>
        <v/>
      </c>
      <c r="H3018" t="str">
        <f ca="1">IF(C3018=1,60*SummonTypeTable!$Q$2/OFFSET(F3018,0,-1),
IF(F3018&lt;&gt;OFFSET(F3018,-1,0),OFFSET(F3018,-1,0)/OFFSET(F3018,0,-1),""))</f>
        <v/>
      </c>
      <c r="I3018">
        <f ca="1">(60+SUMIF(OFFSET(N3018,-$C3018+1,0,$C3018),"EN",OFFSET(O3018,-$C3018+1,0,$C3018))+SUMIF(OFFSET(S3018,-$C3018+1,0,$C3018),"EN",OFFSET(T3018,-$C3018+1,0,$C3018)))*SummonTypeTable!$Q$2</f>
        <v>4466.6666666666661</v>
      </c>
      <c r="J3018" t="str">
        <f ca="1">IF(C3018=1,60*SummonTypeTable!$Q$2-OFFSET(I3018,0,-4),
IF(I3018&lt;&gt;OFFSET(I3018,-1,0),OFFSET(I3018,-1,0)-OFFSET(I3018,0,-4),""))</f>
        <v/>
      </c>
      <c r="K3018" t="str">
        <f ca="1">IF(C3018=1,60*SummonTypeTable!$Q$2/OFFSET(I3018,0,-4),
IF(I3018&lt;&gt;OFFSET(I3018,-1,0),OFFSET(I3018,-1,0)/OFFSET(I3018,0,-4),""))</f>
        <v/>
      </c>
      <c r="L3018" t="str">
        <f t="shared" ca="1" si="557"/>
        <v>it</v>
      </c>
      <c r="M3018" t="s">
        <v>139</v>
      </c>
      <c r="N3018" t="s">
        <v>140</v>
      </c>
      <c r="O3018">
        <v>2</v>
      </c>
      <c r="P3018" t="str">
        <f t="shared" si="561"/>
        <v/>
      </c>
      <c r="Q3018" t="str">
        <f t="shared" ca="1" si="569"/>
        <v>cu</v>
      </c>
      <c r="R3018" t="s">
        <v>81</v>
      </c>
      <c r="S3018" t="s">
        <v>147</v>
      </c>
      <c r="T3018">
        <v>4500</v>
      </c>
      <c r="U3018" t="str">
        <f t="shared" ca="1" si="568"/>
        <v>it</v>
      </c>
      <c r="V3018" t="str">
        <f t="shared" si="562"/>
        <v>Cash_sCharacterGacha</v>
      </c>
      <c r="W3018">
        <f t="shared" si="563"/>
        <v>2</v>
      </c>
      <c r="X3018" t="str">
        <f t="shared" ca="1" si="564"/>
        <v>cu</v>
      </c>
      <c r="Y3018" t="str">
        <f t="shared" si="565"/>
        <v>GO</v>
      </c>
      <c r="Z3018">
        <f t="shared" si="566"/>
        <v>4500</v>
      </c>
    </row>
    <row r="3019" spans="1:26">
      <c r="A3019" t="str">
        <f t="shared" si="559"/>
        <v>rt10</v>
      </c>
      <c r="B3019" t="str">
        <f t="shared" si="560"/>
        <v>루틴10</v>
      </c>
      <c r="C3019">
        <v>178</v>
      </c>
      <c r="D3019">
        <v>185</v>
      </c>
      <c r="E3019">
        <f t="shared" ca="1" si="567"/>
        <v>13089</v>
      </c>
      <c r="F3019">
        <f ca="1">(60+SUMIF(OFFSET(N3019,-$C3019+1,0,$C3019),"EN",OFFSET(O3019,-$C3019+1,0,$C3019)))*SummonTypeTable!$Q$2</f>
        <v>4466.6666666666661</v>
      </c>
      <c r="G3019" t="str">
        <f ca="1">IF(C3019=1,60*SummonTypeTable!$Q$2-OFFSET(F3019,0,-1),
IF(F3019&lt;&gt;OFFSET(F3019,-1,0),OFFSET(F3019,-1,0)-OFFSET(F3019,0,-1),""))</f>
        <v/>
      </c>
      <c r="H3019" t="str">
        <f ca="1">IF(C3019=1,60*SummonTypeTable!$Q$2/OFFSET(F3019,0,-1),
IF(F3019&lt;&gt;OFFSET(F3019,-1,0),OFFSET(F3019,-1,0)/OFFSET(F3019,0,-1),""))</f>
        <v/>
      </c>
      <c r="I3019">
        <f ca="1">(60+SUMIF(OFFSET(N3019,-$C3019+1,0,$C3019),"EN",OFFSET(O3019,-$C3019+1,0,$C3019))+SUMIF(OFFSET(S3019,-$C3019+1,0,$C3019),"EN",OFFSET(T3019,-$C3019+1,0,$C3019)))*SummonTypeTable!$Q$2</f>
        <v>4466.6666666666661</v>
      </c>
      <c r="J3019" t="str">
        <f ca="1">IF(C3019=1,60*SummonTypeTable!$Q$2-OFFSET(I3019,0,-4),
IF(I3019&lt;&gt;OFFSET(I3019,-1,0),OFFSET(I3019,-1,0)-OFFSET(I3019,0,-4),""))</f>
        <v/>
      </c>
      <c r="K3019" t="str">
        <f ca="1">IF(C3019=1,60*SummonTypeTable!$Q$2/OFFSET(I3019,0,-4),
IF(I3019&lt;&gt;OFFSET(I3019,-1,0),OFFSET(I3019,-1,0)/OFFSET(I3019,0,-4),""))</f>
        <v/>
      </c>
      <c r="L3019" t="str">
        <f t="shared" ca="1" si="557"/>
        <v>cu</v>
      </c>
      <c r="M3019" t="s">
        <v>81</v>
      </c>
      <c r="N3019" t="s">
        <v>147</v>
      </c>
      <c r="O3019">
        <v>9050</v>
      </c>
      <c r="P3019" t="str">
        <f t="shared" si="561"/>
        <v/>
      </c>
      <c r="Q3019" t="str">
        <f t="shared" ca="1" si="569"/>
        <v>cu</v>
      </c>
      <c r="R3019" t="s">
        <v>81</v>
      </c>
      <c r="S3019" t="s">
        <v>147</v>
      </c>
      <c r="T3019">
        <v>4525</v>
      </c>
      <c r="U3019" t="str">
        <f t="shared" ca="1" si="568"/>
        <v>cu</v>
      </c>
      <c r="V3019" t="str">
        <f t="shared" si="562"/>
        <v>GO</v>
      </c>
      <c r="W3019">
        <f t="shared" si="563"/>
        <v>9050</v>
      </c>
      <c r="X3019" t="str">
        <f t="shared" ca="1" si="564"/>
        <v>cu</v>
      </c>
      <c r="Y3019" t="str">
        <f t="shared" si="565"/>
        <v>GO</v>
      </c>
      <c r="Z3019">
        <f t="shared" si="566"/>
        <v>4525</v>
      </c>
    </row>
    <row r="3020" spans="1:26">
      <c r="A3020" t="str">
        <f t="shared" si="559"/>
        <v>rt10</v>
      </c>
      <c r="B3020" t="str">
        <f t="shared" si="560"/>
        <v>루틴10</v>
      </c>
      <c r="C3020">
        <v>179</v>
      </c>
      <c r="D3020">
        <v>359</v>
      </c>
      <c r="E3020">
        <f t="shared" ca="1" si="567"/>
        <v>13448</v>
      </c>
      <c r="F3020">
        <f ca="1">(60+SUMIF(OFFSET(N3020,-$C3020+1,0,$C3020),"EN",OFFSET(O3020,-$C3020+1,0,$C3020)))*SummonTypeTable!$Q$2</f>
        <v>4713.333333333333</v>
      </c>
      <c r="G3020">
        <f ca="1">IF(C3020=1,60*SummonTypeTable!$Q$2-OFFSET(F3020,0,-1),
IF(F3020&lt;&gt;OFFSET(F3020,-1,0),OFFSET(F3020,-1,0)-OFFSET(F3020,0,-1),""))</f>
        <v>-8981.3333333333339</v>
      </c>
      <c r="H3020">
        <f ca="1">IF(C3020=1,60*SummonTypeTable!$Q$2/OFFSET(F3020,0,-1),
IF(F3020&lt;&gt;OFFSET(F3020,-1,0),OFFSET(F3020,-1,0)/OFFSET(F3020,0,-1),""))</f>
        <v>0.33214356533809236</v>
      </c>
      <c r="I3020">
        <f ca="1">(60+SUMIF(OFFSET(N3020,-$C3020+1,0,$C3020),"EN",OFFSET(O3020,-$C3020+1,0,$C3020))+SUMIF(OFFSET(S3020,-$C3020+1,0,$C3020),"EN",OFFSET(T3020,-$C3020+1,0,$C3020)))*SummonTypeTable!$Q$2</f>
        <v>4713.333333333333</v>
      </c>
      <c r="J3020">
        <f ca="1">IF(C3020=1,60*SummonTypeTable!$Q$2-OFFSET(I3020,0,-4),
IF(I3020&lt;&gt;OFFSET(I3020,-1,0),OFFSET(I3020,-1,0)-OFFSET(I3020,0,-4),""))</f>
        <v>-8981.3333333333339</v>
      </c>
      <c r="K3020">
        <f ca="1">IF(C3020=1,60*SummonTypeTable!$Q$2/OFFSET(I3020,0,-4),
IF(I3020&lt;&gt;OFFSET(I3020,-1,0),OFFSET(I3020,-1,0)/OFFSET(I3020,0,-4),""))</f>
        <v>0.33214356533809236</v>
      </c>
      <c r="L3020" t="str">
        <f t="shared" ca="1" si="557"/>
        <v>cu</v>
      </c>
      <c r="M3020" t="s">
        <v>81</v>
      </c>
      <c r="N3020" t="s">
        <v>146</v>
      </c>
      <c r="O3020">
        <v>370</v>
      </c>
      <c r="P3020" t="str">
        <f t="shared" si="561"/>
        <v>에너지너무많음</v>
      </c>
      <c r="Q3020" t="str">
        <f t="shared" ca="1" si="569"/>
        <v>cu</v>
      </c>
      <c r="R3020" t="s">
        <v>81</v>
      </c>
      <c r="S3020" t="s">
        <v>147</v>
      </c>
      <c r="T3020">
        <v>4550</v>
      </c>
      <c r="U3020" t="str">
        <f t="shared" ca="1" si="568"/>
        <v>cu</v>
      </c>
      <c r="V3020" t="str">
        <f t="shared" si="562"/>
        <v>EN</v>
      </c>
      <c r="W3020">
        <f t="shared" si="563"/>
        <v>370</v>
      </c>
      <c r="X3020" t="str">
        <f t="shared" ca="1" si="564"/>
        <v>cu</v>
      </c>
      <c r="Y3020" t="str">
        <f t="shared" si="565"/>
        <v>GO</v>
      </c>
      <c r="Z3020">
        <f t="shared" si="566"/>
        <v>4550</v>
      </c>
    </row>
    <row r="3021" spans="1:26">
      <c r="A3021" t="str">
        <f t="shared" si="559"/>
        <v>rt10</v>
      </c>
      <c r="B3021" t="str">
        <f t="shared" si="560"/>
        <v>루틴10</v>
      </c>
      <c r="C3021">
        <v>180</v>
      </c>
      <c r="D3021">
        <v>86</v>
      </c>
      <c r="E3021">
        <f t="shared" ca="1" si="567"/>
        <v>13534</v>
      </c>
      <c r="F3021">
        <f ca="1">(60+SUMIF(OFFSET(N3021,-$C3021+1,0,$C3021),"EN",OFFSET(O3021,-$C3021+1,0,$C3021)))*SummonTypeTable!$Q$2</f>
        <v>4713.333333333333</v>
      </c>
      <c r="G3021" t="str">
        <f ca="1">IF(C3021=1,60*SummonTypeTable!$Q$2-OFFSET(F3021,0,-1),
IF(F3021&lt;&gt;OFFSET(F3021,-1,0),OFFSET(F3021,-1,0)-OFFSET(F3021,0,-1),""))</f>
        <v/>
      </c>
      <c r="H3021" t="str">
        <f ca="1">IF(C3021=1,60*SummonTypeTable!$Q$2/OFFSET(F3021,0,-1),
IF(F3021&lt;&gt;OFFSET(F3021,-1,0),OFFSET(F3021,-1,0)/OFFSET(F3021,0,-1),""))</f>
        <v/>
      </c>
      <c r="I3021">
        <f ca="1">(60+SUMIF(OFFSET(N3021,-$C3021+1,0,$C3021),"EN",OFFSET(O3021,-$C3021+1,0,$C3021))+SUMIF(OFFSET(S3021,-$C3021+1,0,$C3021),"EN",OFFSET(T3021,-$C3021+1,0,$C3021)))*SummonTypeTable!$Q$2</f>
        <v>4713.333333333333</v>
      </c>
      <c r="J3021" t="str">
        <f ca="1">IF(C3021=1,60*SummonTypeTable!$Q$2-OFFSET(I3021,0,-4),
IF(I3021&lt;&gt;OFFSET(I3021,-1,0),OFFSET(I3021,-1,0)-OFFSET(I3021,0,-4),""))</f>
        <v/>
      </c>
      <c r="K3021" t="str">
        <f ca="1">IF(C3021=1,60*SummonTypeTable!$Q$2/OFFSET(I3021,0,-4),
IF(I3021&lt;&gt;OFFSET(I3021,-1,0),OFFSET(I3021,-1,0)/OFFSET(I3021,0,-4),""))</f>
        <v/>
      </c>
      <c r="L3021" t="str">
        <f t="shared" ca="1" si="557"/>
        <v>it</v>
      </c>
      <c r="M3021" t="s">
        <v>139</v>
      </c>
      <c r="N3021" t="s">
        <v>138</v>
      </c>
      <c r="O3021">
        <v>2</v>
      </c>
      <c r="P3021" t="str">
        <f t="shared" si="561"/>
        <v/>
      </c>
      <c r="Q3021" t="str">
        <f t="shared" ca="1" si="569"/>
        <v>cu</v>
      </c>
      <c r="R3021" t="s">
        <v>81</v>
      </c>
      <c r="S3021" t="s">
        <v>147</v>
      </c>
      <c r="T3021">
        <v>4575</v>
      </c>
      <c r="U3021" t="str">
        <f t="shared" ca="1" si="568"/>
        <v>it</v>
      </c>
      <c r="V3021" t="str">
        <f t="shared" si="562"/>
        <v>Cash_sSpellGacha</v>
      </c>
      <c r="W3021">
        <f t="shared" si="563"/>
        <v>2</v>
      </c>
      <c r="X3021" t="str">
        <f t="shared" ca="1" si="564"/>
        <v>cu</v>
      </c>
      <c r="Y3021" t="str">
        <f t="shared" si="565"/>
        <v>GO</v>
      </c>
      <c r="Z3021">
        <f t="shared" si="566"/>
        <v>4575</v>
      </c>
    </row>
    <row r="3022" spans="1:26">
      <c r="A3022" t="str">
        <f t="shared" si="559"/>
        <v>rt10</v>
      </c>
      <c r="B3022" t="str">
        <f t="shared" si="560"/>
        <v>루틴10</v>
      </c>
      <c r="C3022">
        <v>181</v>
      </c>
      <c r="D3022">
        <v>92</v>
      </c>
      <c r="E3022">
        <f t="shared" ca="1" si="567"/>
        <v>13626</v>
      </c>
      <c r="F3022">
        <f ca="1">(60+SUMIF(OFFSET(N3022,-$C3022+1,0,$C3022),"EN",OFFSET(O3022,-$C3022+1,0,$C3022)))*SummonTypeTable!$Q$2</f>
        <v>4713.333333333333</v>
      </c>
      <c r="G3022" t="str">
        <f ca="1">IF(C3022=1,60*SummonTypeTable!$Q$2-OFFSET(F3022,0,-1),
IF(F3022&lt;&gt;OFFSET(F3022,-1,0),OFFSET(F3022,-1,0)-OFFSET(F3022,0,-1),""))</f>
        <v/>
      </c>
      <c r="H3022" t="str">
        <f ca="1">IF(C3022=1,60*SummonTypeTable!$Q$2/OFFSET(F3022,0,-1),
IF(F3022&lt;&gt;OFFSET(F3022,-1,0),OFFSET(F3022,-1,0)/OFFSET(F3022,0,-1),""))</f>
        <v/>
      </c>
      <c r="I3022">
        <f ca="1">(60+SUMIF(OFFSET(N3022,-$C3022+1,0,$C3022),"EN",OFFSET(O3022,-$C3022+1,0,$C3022))+SUMIF(OFFSET(S3022,-$C3022+1,0,$C3022),"EN",OFFSET(T3022,-$C3022+1,0,$C3022)))*SummonTypeTable!$Q$2</f>
        <v>4713.333333333333</v>
      </c>
      <c r="J3022" t="str">
        <f ca="1">IF(C3022=1,60*SummonTypeTable!$Q$2-OFFSET(I3022,0,-4),
IF(I3022&lt;&gt;OFFSET(I3022,-1,0),OFFSET(I3022,-1,0)-OFFSET(I3022,0,-4),""))</f>
        <v/>
      </c>
      <c r="K3022" t="str">
        <f ca="1">IF(C3022=1,60*SummonTypeTable!$Q$2/OFFSET(I3022,0,-4),
IF(I3022&lt;&gt;OFFSET(I3022,-1,0),OFFSET(I3022,-1,0)/OFFSET(I3022,0,-4),""))</f>
        <v/>
      </c>
      <c r="L3022" t="str">
        <f t="shared" ca="1" si="557"/>
        <v>cu</v>
      </c>
      <c r="M3022" t="s">
        <v>81</v>
      </c>
      <c r="N3022" t="s">
        <v>147</v>
      </c>
      <c r="O3022">
        <v>9200</v>
      </c>
      <c r="P3022" t="str">
        <f t="shared" si="561"/>
        <v/>
      </c>
      <c r="Q3022" t="str">
        <f t="shared" ca="1" si="569"/>
        <v>cu</v>
      </c>
      <c r="R3022" t="s">
        <v>81</v>
      </c>
      <c r="S3022" t="s">
        <v>147</v>
      </c>
      <c r="T3022">
        <v>4600</v>
      </c>
      <c r="U3022" t="str">
        <f t="shared" ca="1" si="568"/>
        <v>cu</v>
      </c>
      <c r="V3022" t="str">
        <f t="shared" si="562"/>
        <v>GO</v>
      </c>
      <c r="W3022">
        <f t="shared" si="563"/>
        <v>9200</v>
      </c>
      <c r="X3022" t="str">
        <f t="shared" ca="1" si="564"/>
        <v>cu</v>
      </c>
      <c r="Y3022" t="str">
        <f t="shared" si="565"/>
        <v>GO</v>
      </c>
      <c r="Z3022">
        <f t="shared" si="566"/>
        <v>4600</v>
      </c>
    </row>
    <row r="3023" spans="1:26">
      <c r="A3023" t="str">
        <f t="shared" si="559"/>
        <v>rt10</v>
      </c>
      <c r="B3023" t="str">
        <f t="shared" si="560"/>
        <v>루틴10</v>
      </c>
      <c r="C3023">
        <v>182</v>
      </c>
      <c r="D3023">
        <v>115</v>
      </c>
      <c r="E3023">
        <f t="shared" ca="1" si="567"/>
        <v>13741</v>
      </c>
      <c r="F3023">
        <f ca="1">(60+SUMIF(OFFSET(N3023,-$C3023+1,0,$C3023),"EN",OFFSET(O3023,-$C3023+1,0,$C3023)))*SummonTypeTable!$Q$2</f>
        <v>4713.333333333333</v>
      </c>
      <c r="G3023" t="str">
        <f ca="1">IF(C3023=1,60*SummonTypeTable!$Q$2-OFFSET(F3023,0,-1),
IF(F3023&lt;&gt;OFFSET(F3023,-1,0),OFFSET(F3023,-1,0)-OFFSET(F3023,0,-1),""))</f>
        <v/>
      </c>
      <c r="H3023" t="str">
        <f ca="1">IF(C3023=1,60*SummonTypeTable!$Q$2/OFFSET(F3023,0,-1),
IF(F3023&lt;&gt;OFFSET(F3023,-1,0),OFFSET(F3023,-1,0)/OFFSET(F3023,0,-1),""))</f>
        <v/>
      </c>
      <c r="I3023">
        <f ca="1">(60+SUMIF(OFFSET(N3023,-$C3023+1,0,$C3023),"EN",OFFSET(O3023,-$C3023+1,0,$C3023))+SUMIF(OFFSET(S3023,-$C3023+1,0,$C3023),"EN",OFFSET(T3023,-$C3023+1,0,$C3023)))*SummonTypeTable!$Q$2</f>
        <v>4713.333333333333</v>
      </c>
      <c r="J3023" t="str">
        <f ca="1">IF(C3023=1,60*SummonTypeTable!$Q$2-OFFSET(I3023,0,-4),
IF(I3023&lt;&gt;OFFSET(I3023,-1,0),OFFSET(I3023,-1,0)-OFFSET(I3023,0,-4),""))</f>
        <v/>
      </c>
      <c r="K3023" t="str">
        <f ca="1">IF(C3023=1,60*SummonTypeTable!$Q$2/OFFSET(I3023,0,-4),
IF(I3023&lt;&gt;OFFSET(I3023,-1,0),OFFSET(I3023,-1,0)/OFFSET(I3023,0,-4),""))</f>
        <v/>
      </c>
      <c r="L3023" t="str">
        <f t="shared" ca="1" si="557"/>
        <v>it</v>
      </c>
      <c r="M3023" t="s">
        <v>139</v>
      </c>
      <c r="N3023" t="s">
        <v>140</v>
      </c>
      <c r="O3023">
        <v>1</v>
      </c>
      <c r="P3023" t="str">
        <f t="shared" si="561"/>
        <v/>
      </c>
      <c r="Q3023" t="str">
        <f t="shared" ca="1" si="569"/>
        <v>cu</v>
      </c>
      <c r="R3023" t="s">
        <v>81</v>
      </c>
      <c r="S3023" t="s">
        <v>147</v>
      </c>
      <c r="T3023">
        <v>4625</v>
      </c>
      <c r="U3023" t="str">
        <f t="shared" ca="1" si="568"/>
        <v>it</v>
      </c>
      <c r="V3023" t="str">
        <f t="shared" si="562"/>
        <v>Cash_sCharacterGacha</v>
      </c>
      <c r="W3023">
        <f t="shared" si="563"/>
        <v>1</v>
      </c>
      <c r="X3023" t="str">
        <f t="shared" ca="1" si="564"/>
        <v>cu</v>
      </c>
      <c r="Y3023" t="str">
        <f t="shared" si="565"/>
        <v>GO</v>
      </c>
      <c r="Z3023">
        <f t="shared" si="566"/>
        <v>4625</v>
      </c>
    </row>
    <row r="3024" spans="1:26">
      <c r="A3024" t="str">
        <f t="shared" si="559"/>
        <v>rt10</v>
      </c>
      <c r="B3024" t="str">
        <f t="shared" si="560"/>
        <v>루틴10</v>
      </c>
      <c r="C3024">
        <v>183</v>
      </c>
      <c r="D3024">
        <v>155</v>
      </c>
      <c r="E3024">
        <f t="shared" ca="1" si="567"/>
        <v>13896</v>
      </c>
      <c r="F3024">
        <f ca="1">(60+SUMIF(OFFSET(N3024,-$C3024+1,0,$C3024),"EN",OFFSET(O3024,-$C3024+1,0,$C3024)))*SummonTypeTable!$Q$2</f>
        <v>4713.333333333333</v>
      </c>
      <c r="G3024" t="str">
        <f ca="1">IF(C3024=1,60*SummonTypeTable!$Q$2-OFFSET(F3024,0,-1),
IF(F3024&lt;&gt;OFFSET(F3024,-1,0),OFFSET(F3024,-1,0)-OFFSET(F3024,0,-1),""))</f>
        <v/>
      </c>
      <c r="H3024" t="str">
        <f ca="1">IF(C3024=1,60*SummonTypeTable!$Q$2/OFFSET(F3024,0,-1),
IF(F3024&lt;&gt;OFFSET(F3024,-1,0),OFFSET(F3024,-1,0)/OFFSET(F3024,0,-1),""))</f>
        <v/>
      </c>
      <c r="I3024">
        <f ca="1">(60+SUMIF(OFFSET(N3024,-$C3024+1,0,$C3024),"EN",OFFSET(O3024,-$C3024+1,0,$C3024))+SUMIF(OFFSET(S3024,-$C3024+1,0,$C3024),"EN",OFFSET(T3024,-$C3024+1,0,$C3024)))*SummonTypeTable!$Q$2</f>
        <v>4713.333333333333</v>
      </c>
      <c r="J3024" t="str">
        <f ca="1">IF(C3024=1,60*SummonTypeTable!$Q$2-OFFSET(I3024,0,-4),
IF(I3024&lt;&gt;OFFSET(I3024,-1,0),OFFSET(I3024,-1,0)-OFFSET(I3024,0,-4),""))</f>
        <v/>
      </c>
      <c r="K3024" t="str">
        <f ca="1">IF(C3024=1,60*SummonTypeTable!$Q$2/OFFSET(I3024,0,-4),
IF(I3024&lt;&gt;OFFSET(I3024,-1,0),OFFSET(I3024,-1,0)/OFFSET(I3024,0,-4),""))</f>
        <v/>
      </c>
      <c r="L3024" t="str">
        <f t="shared" ca="1" si="557"/>
        <v>cu</v>
      </c>
      <c r="M3024" t="s">
        <v>81</v>
      </c>
      <c r="N3024" t="s">
        <v>147</v>
      </c>
      <c r="O3024">
        <v>9300</v>
      </c>
      <c r="P3024" t="str">
        <f t="shared" si="561"/>
        <v/>
      </c>
      <c r="Q3024" t="str">
        <f t="shared" ca="1" si="569"/>
        <v>cu</v>
      </c>
      <c r="R3024" t="s">
        <v>81</v>
      </c>
      <c r="S3024" t="s">
        <v>147</v>
      </c>
      <c r="T3024">
        <v>4650</v>
      </c>
      <c r="U3024" t="str">
        <f t="shared" ca="1" si="568"/>
        <v>cu</v>
      </c>
      <c r="V3024" t="str">
        <f t="shared" si="562"/>
        <v>GO</v>
      </c>
      <c r="W3024">
        <f t="shared" si="563"/>
        <v>9300</v>
      </c>
      <c r="X3024" t="str">
        <f t="shared" ca="1" si="564"/>
        <v>cu</v>
      </c>
      <c r="Y3024" t="str">
        <f t="shared" si="565"/>
        <v>GO</v>
      </c>
      <c r="Z3024">
        <f t="shared" si="566"/>
        <v>4650</v>
      </c>
    </row>
    <row r="3025" spans="1:26">
      <c r="A3025" t="str">
        <f t="shared" si="559"/>
        <v>rt10</v>
      </c>
      <c r="B3025" t="str">
        <f t="shared" si="560"/>
        <v>루틴10</v>
      </c>
      <c r="C3025">
        <v>184</v>
      </c>
      <c r="D3025">
        <v>252</v>
      </c>
      <c r="E3025">
        <f t="shared" ca="1" si="567"/>
        <v>14148</v>
      </c>
      <c r="F3025">
        <f ca="1">(60+SUMIF(OFFSET(N3025,-$C3025+1,0,$C3025),"EN",OFFSET(O3025,-$C3025+1,0,$C3025)))*SummonTypeTable!$Q$2</f>
        <v>4980</v>
      </c>
      <c r="G3025">
        <f ca="1">IF(C3025=1,60*SummonTypeTable!$Q$2-OFFSET(F3025,0,-1),
IF(F3025&lt;&gt;OFFSET(F3025,-1,0),OFFSET(F3025,-1,0)-OFFSET(F3025,0,-1),""))</f>
        <v>-9434.6666666666679</v>
      </c>
      <c r="H3025">
        <f ca="1">IF(C3025=1,60*SummonTypeTable!$Q$2/OFFSET(F3025,0,-1),
IF(F3025&lt;&gt;OFFSET(F3025,-1,0),OFFSET(F3025,-1,0)/OFFSET(F3025,0,-1),""))</f>
        <v>0.33314484968428987</v>
      </c>
      <c r="I3025">
        <f ca="1">(60+SUMIF(OFFSET(N3025,-$C3025+1,0,$C3025),"EN",OFFSET(O3025,-$C3025+1,0,$C3025))+SUMIF(OFFSET(S3025,-$C3025+1,0,$C3025),"EN",OFFSET(T3025,-$C3025+1,0,$C3025)))*SummonTypeTable!$Q$2</f>
        <v>4980</v>
      </c>
      <c r="J3025">
        <f ca="1">IF(C3025=1,60*SummonTypeTable!$Q$2-OFFSET(I3025,0,-4),
IF(I3025&lt;&gt;OFFSET(I3025,-1,0),OFFSET(I3025,-1,0)-OFFSET(I3025,0,-4),""))</f>
        <v>-9434.6666666666679</v>
      </c>
      <c r="K3025">
        <f ca="1">IF(C3025=1,60*SummonTypeTable!$Q$2/OFFSET(I3025,0,-4),
IF(I3025&lt;&gt;OFFSET(I3025,-1,0),OFFSET(I3025,-1,0)/OFFSET(I3025,0,-4),""))</f>
        <v>0.33314484968428987</v>
      </c>
      <c r="L3025" t="str">
        <f t="shared" ca="1" si="557"/>
        <v>cu</v>
      </c>
      <c r="M3025" t="s">
        <v>81</v>
      </c>
      <c r="N3025" t="s">
        <v>146</v>
      </c>
      <c r="O3025">
        <v>400</v>
      </c>
      <c r="P3025" t="str">
        <f t="shared" si="561"/>
        <v>에너지너무많음</v>
      </c>
      <c r="Q3025" t="str">
        <f t="shared" ca="1" si="569"/>
        <v>cu</v>
      </c>
      <c r="R3025" t="s">
        <v>81</v>
      </c>
      <c r="S3025" t="s">
        <v>147</v>
      </c>
      <c r="T3025">
        <v>4675</v>
      </c>
      <c r="U3025" t="str">
        <f t="shared" ca="1" si="568"/>
        <v>cu</v>
      </c>
      <c r="V3025" t="str">
        <f t="shared" si="562"/>
        <v>EN</v>
      </c>
      <c r="W3025">
        <f t="shared" si="563"/>
        <v>400</v>
      </c>
      <c r="X3025" t="str">
        <f t="shared" ca="1" si="564"/>
        <v>cu</v>
      </c>
      <c r="Y3025" t="str">
        <f t="shared" si="565"/>
        <v>GO</v>
      </c>
      <c r="Z3025">
        <f t="shared" si="566"/>
        <v>4675</v>
      </c>
    </row>
    <row r="3026" spans="1:26">
      <c r="A3026" t="str">
        <f t="shared" si="559"/>
        <v>rt10</v>
      </c>
      <c r="B3026" t="str">
        <f t="shared" si="560"/>
        <v>루틴10</v>
      </c>
      <c r="C3026">
        <v>185</v>
      </c>
      <c r="D3026">
        <v>77</v>
      </c>
      <c r="E3026">
        <f t="shared" ca="1" si="567"/>
        <v>14225</v>
      </c>
      <c r="F3026">
        <f ca="1">(60+SUMIF(OFFSET(N3026,-$C3026+1,0,$C3026),"EN",OFFSET(O3026,-$C3026+1,0,$C3026)))*SummonTypeTable!$Q$2</f>
        <v>4980</v>
      </c>
      <c r="G3026" t="str">
        <f ca="1">IF(C3026=1,60*SummonTypeTable!$Q$2-OFFSET(F3026,0,-1),
IF(F3026&lt;&gt;OFFSET(F3026,-1,0),OFFSET(F3026,-1,0)-OFFSET(F3026,0,-1),""))</f>
        <v/>
      </c>
      <c r="H3026" t="str">
        <f ca="1">IF(C3026=1,60*SummonTypeTable!$Q$2/OFFSET(F3026,0,-1),
IF(F3026&lt;&gt;OFFSET(F3026,-1,0),OFFSET(F3026,-1,0)/OFFSET(F3026,0,-1),""))</f>
        <v/>
      </c>
      <c r="I3026">
        <f ca="1">(60+SUMIF(OFFSET(N3026,-$C3026+1,0,$C3026),"EN",OFFSET(O3026,-$C3026+1,0,$C3026))+SUMIF(OFFSET(S3026,-$C3026+1,0,$C3026),"EN",OFFSET(T3026,-$C3026+1,0,$C3026)))*SummonTypeTable!$Q$2</f>
        <v>4980</v>
      </c>
      <c r="J3026" t="str">
        <f ca="1">IF(C3026=1,60*SummonTypeTable!$Q$2-OFFSET(I3026,0,-4),
IF(I3026&lt;&gt;OFFSET(I3026,-1,0),OFFSET(I3026,-1,0)-OFFSET(I3026,0,-4),""))</f>
        <v/>
      </c>
      <c r="K3026" t="str">
        <f ca="1">IF(C3026=1,60*SummonTypeTable!$Q$2/OFFSET(I3026,0,-4),
IF(I3026&lt;&gt;OFFSET(I3026,-1,0),OFFSET(I3026,-1,0)/OFFSET(I3026,0,-4),""))</f>
        <v/>
      </c>
      <c r="L3026" t="str">
        <f t="shared" ca="1" si="557"/>
        <v>cu</v>
      </c>
      <c r="M3026" t="s">
        <v>81</v>
      </c>
      <c r="N3026" t="s">
        <v>147</v>
      </c>
      <c r="O3026">
        <v>9400</v>
      </c>
      <c r="P3026" t="str">
        <f t="shared" si="561"/>
        <v/>
      </c>
      <c r="Q3026" t="str">
        <f t="shared" ca="1" si="569"/>
        <v>cu</v>
      </c>
      <c r="R3026" t="s">
        <v>81</v>
      </c>
      <c r="S3026" t="s">
        <v>147</v>
      </c>
      <c r="T3026">
        <v>4700</v>
      </c>
      <c r="U3026" t="str">
        <f t="shared" ca="1" si="568"/>
        <v>cu</v>
      </c>
      <c r="V3026" t="str">
        <f t="shared" si="562"/>
        <v>GO</v>
      </c>
      <c r="W3026">
        <f t="shared" si="563"/>
        <v>9400</v>
      </c>
      <c r="X3026" t="str">
        <f t="shared" ca="1" si="564"/>
        <v>cu</v>
      </c>
      <c r="Y3026" t="str">
        <f t="shared" si="565"/>
        <v>GO</v>
      </c>
      <c r="Z3026">
        <f t="shared" si="566"/>
        <v>4700</v>
      </c>
    </row>
    <row r="3027" spans="1:26">
      <c r="A3027" t="str">
        <f t="shared" si="559"/>
        <v>rt10</v>
      </c>
      <c r="B3027" t="str">
        <f t="shared" si="560"/>
        <v>루틴10</v>
      </c>
      <c r="C3027">
        <v>186</v>
      </c>
      <c r="D3027">
        <v>85</v>
      </c>
      <c r="E3027">
        <f t="shared" ca="1" si="567"/>
        <v>14310</v>
      </c>
      <c r="F3027">
        <f ca="1">(60+SUMIF(OFFSET(N3027,-$C3027+1,0,$C3027),"EN",OFFSET(O3027,-$C3027+1,0,$C3027)))*SummonTypeTable!$Q$2</f>
        <v>4980</v>
      </c>
      <c r="G3027" t="str">
        <f ca="1">IF(C3027=1,60*SummonTypeTable!$Q$2-OFFSET(F3027,0,-1),
IF(F3027&lt;&gt;OFFSET(F3027,-1,0),OFFSET(F3027,-1,0)-OFFSET(F3027,0,-1),""))</f>
        <v/>
      </c>
      <c r="H3027" t="str">
        <f ca="1">IF(C3027=1,60*SummonTypeTable!$Q$2/OFFSET(F3027,0,-1),
IF(F3027&lt;&gt;OFFSET(F3027,-1,0),OFFSET(F3027,-1,0)/OFFSET(F3027,0,-1),""))</f>
        <v/>
      </c>
      <c r="I3027">
        <f ca="1">(60+SUMIF(OFFSET(N3027,-$C3027+1,0,$C3027),"EN",OFFSET(O3027,-$C3027+1,0,$C3027))+SUMIF(OFFSET(S3027,-$C3027+1,0,$C3027),"EN",OFFSET(T3027,-$C3027+1,0,$C3027)))*SummonTypeTable!$Q$2</f>
        <v>4980</v>
      </c>
      <c r="J3027" t="str">
        <f ca="1">IF(C3027=1,60*SummonTypeTable!$Q$2-OFFSET(I3027,0,-4),
IF(I3027&lt;&gt;OFFSET(I3027,-1,0),OFFSET(I3027,-1,0)-OFFSET(I3027,0,-4),""))</f>
        <v/>
      </c>
      <c r="K3027" t="str">
        <f ca="1">IF(C3027=1,60*SummonTypeTable!$Q$2/OFFSET(I3027,0,-4),
IF(I3027&lt;&gt;OFFSET(I3027,-1,0),OFFSET(I3027,-1,0)/OFFSET(I3027,0,-4),""))</f>
        <v/>
      </c>
      <c r="L3027" t="str">
        <f t="shared" ref="L3027:L3090" ca="1" si="570">IF(ISBLANK(M3027),"",
VLOOKUP(M3027,OFFSET(INDIRECT("$A:$B"),0,MATCH(M$1&amp;"_Verify",INDIRECT("$1:$1"),0)-1),2,0)
)</f>
        <v>it</v>
      </c>
      <c r="M3027" t="s">
        <v>139</v>
      </c>
      <c r="N3027" t="s">
        <v>138</v>
      </c>
      <c r="O3027">
        <v>2</v>
      </c>
      <c r="P3027" t="str">
        <f t="shared" si="561"/>
        <v/>
      </c>
      <c r="Q3027" t="str">
        <f t="shared" ca="1" si="569"/>
        <v>cu</v>
      </c>
      <c r="R3027" t="s">
        <v>81</v>
      </c>
      <c r="S3027" t="s">
        <v>147</v>
      </c>
      <c r="T3027">
        <v>4725</v>
      </c>
      <c r="U3027" t="str">
        <f t="shared" ca="1" si="568"/>
        <v>it</v>
      </c>
      <c r="V3027" t="str">
        <f t="shared" si="562"/>
        <v>Cash_sSpellGacha</v>
      </c>
      <c r="W3027">
        <f t="shared" si="563"/>
        <v>2</v>
      </c>
      <c r="X3027" t="str">
        <f t="shared" ca="1" si="564"/>
        <v>cu</v>
      </c>
      <c r="Y3027" t="str">
        <f t="shared" si="565"/>
        <v>GO</v>
      </c>
      <c r="Z3027">
        <f t="shared" si="566"/>
        <v>4725</v>
      </c>
    </row>
    <row r="3028" spans="1:26">
      <c r="A3028" t="str">
        <f t="shared" si="559"/>
        <v>rt10</v>
      </c>
      <c r="B3028" t="str">
        <f t="shared" si="560"/>
        <v>루틴10</v>
      </c>
      <c r="C3028">
        <v>187</v>
      </c>
      <c r="D3028">
        <v>92</v>
      </c>
      <c r="E3028">
        <f t="shared" ca="1" si="567"/>
        <v>14402</v>
      </c>
      <c r="F3028">
        <f ca="1">(60+SUMIF(OFFSET(N3028,-$C3028+1,0,$C3028),"EN",OFFSET(O3028,-$C3028+1,0,$C3028)))*SummonTypeTable!$Q$2</f>
        <v>4980</v>
      </c>
      <c r="G3028" t="str">
        <f ca="1">IF(C3028=1,60*SummonTypeTable!$Q$2-OFFSET(F3028,0,-1),
IF(F3028&lt;&gt;OFFSET(F3028,-1,0),OFFSET(F3028,-1,0)-OFFSET(F3028,0,-1),""))</f>
        <v/>
      </c>
      <c r="H3028" t="str">
        <f ca="1">IF(C3028=1,60*SummonTypeTable!$Q$2/OFFSET(F3028,0,-1),
IF(F3028&lt;&gt;OFFSET(F3028,-1,0),OFFSET(F3028,-1,0)/OFFSET(F3028,0,-1),""))</f>
        <v/>
      </c>
      <c r="I3028">
        <f ca="1">(60+SUMIF(OFFSET(N3028,-$C3028+1,0,$C3028),"EN",OFFSET(O3028,-$C3028+1,0,$C3028))+SUMIF(OFFSET(S3028,-$C3028+1,0,$C3028),"EN",OFFSET(T3028,-$C3028+1,0,$C3028)))*SummonTypeTable!$Q$2</f>
        <v>4980</v>
      </c>
      <c r="J3028" t="str">
        <f ca="1">IF(C3028=1,60*SummonTypeTable!$Q$2-OFFSET(I3028,0,-4),
IF(I3028&lt;&gt;OFFSET(I3028,-1,0),OFFSET(I3028,-1,0)-OFFSET(I3028,0,-4),""))</f>
        <v/>
      </c>
      <c r="K3028" t="str">
        <f ca="1">IF(C3028=1,60*SummonTypeTable!$Q$2/OFFSET(I3028,0,-4),
IF(I3028&lt;&gt;OFFSET(I3028,-1,0),OFFSET(I3028,-1,0)/OFFSET(I3028,0,-4),""))</f>
        <v/>
      </c>
      <c r="L3028" t="str">
        <f t="shared" ca="1" si="570"/>
        <v>cu</v>
      </c>
      <c r="M3028" t="s">
        <v>81</v>
      </c>
      <c r="N3028" t="s">
        <v>147</v>
      </c>
      <c r="O3028">
        <v>9500</v>
      </c>
      <c r="P3028" t="str">
        <f t="shared" si="561"/>
        <v/>
      </c>
      <c r="Q3028" t="str">
        <f t="shared" ca="1" si="569"/>
        <v>cu</v>
      </c>
      <c r="R3028" t="s">
        <v>81</v>
      </c>
      <c r="S3028" t="s">
        <v>147</v>
      </c>
      <c r="T3028">
        <v>4750</v>
      </c>
      <c r="U3028" t="str">
        <f t="shared" ca="1" si="568"/>
        <v>cu</v>
      </c>
      <c r="V3028" t="str">
        <f t="shared" si="562"/>
        <v>GO</v>
      </c>
      <c r="W3028">
        <f t="shared" si="563"/>
        <v>9500</v>
      </c>
      <c r="X3028" t="str">
        <f t="shared" ca="1" si="564"/>
        <v>cu</v>
      </c>
      <c r="Y3028" t="str">
        <f t="shared" si="565"/>
        <v>GO</v>
      </c>
      <c r="Z3028">
        <f t="shared" si="566"/>
        <v>4750</v>
      </c>
    </row>
    <row r="3029" spans="1:26">
      <c r="A3029" t="str">
        <f t="shared" si="559"/>
        <v>rt10</v>
      </c>
      <c r="B3029" t="str">
        <f t="shared" si="560"/>
        <v>루틴10</v>
      </c>
      <c r="C3029">
        <v>188</v>
      </c>
      <c r="D3029">
        <v>104</v>
      </c>
      <c r="E3029">
        <f t="shared" ca="1" si="567"/>
        <v>14506</v>
      </c>
      <c r="F3029">
        <f ca="1">(60+SUMIF(OFFSET(N3029,-$C3029+1,0,$C3029),"EN",OFFSET(O3029,-$C3029+1,0,$C3029)))*SummonTypeTable!$Q$2</f>
        <v>4980</v>
      </c>
      <c r="G3029" t="str">
        <f ca="1">IF(C3029=1,60*SummonTypeTable!$Q$2-OFFSET(F3029,0,-1),
IF(F3029&lt;&gt;OFFSET(F3029,-1,0),OFFSET(F3029,-1,0)-OFFSET(F3029,0,-1),""))</f>
        <v/>
      </c>
      <c r="H3029" t="str">
        <f ca="1">IF(C3029=1,60*SummonTypeTable!$Q$2/OFFSET(F3029,0,-1),
IF(F3029&lt;&gt;OFFSET(F3029,-1,0),OFFSET(F3029,-1,0)/OFFSET(F3029,0,-1),""))</f>
        <v/>
      </c>
      <c r="I3029">
        <f ca="1">(60+SUMIF(OFFSET(N3029,-$C3029+1,0,$C3029),"EN",OFFSET(O3029,-$C3029+1,0,$C3029))+SUMIF(OFFSET(S3029,-$C3029+1,0,$C3029),"EN",OFFSET(T3029,-$C3029+1,0,$C3029)))*SummonTypeTable!$Q$2</f>
        <v>4980</v>
      </c>
      <c r="J3029" t="str">
        <f ca="1">IF(C3029=1,60*SummonTypeTable!$Q$2-OFFSET(I3029,0,-4),
IF(I3029&lt;&gt;OFFSET(I3029,-1,0),OFFSET(I3029,-1,0)-OFFSET(I3029,0,-4),""))</f>
        <v/>
      </c>
      <c r="K3029" t="str">
        <f ca="1">IF(C3029=1,60*SummonTypeTable!$Q$2/OFFSET(I3029,0,-4),
IF(I3029&lt;&gt;OFFSET(I3029,-1,0),OFFSET(I3029,-1,0)/OFFSET(I3029,0,-4),""))</f>
        <v/>
      </c>
      <c r="L3029" t="str">
        <f t="shared" ca="1" si="570"/>
        <v>it</v>
      </c>
      <c r="M3029" t="s">
        <v>139</v>
      </c>
      <c r="N3029" t="s">
        <v>140</v>
      </c>
      <c r="O3029">
        <v>1</v>
      </c>
      <c r="P3029" t="str">
        <f t="shared" si="561"/>
        <v/>
      </c>
      <c r="Q3029" t="str">
        <f t="shared" ca="1" si="569"/>
        <v>cu</v>
      </c>
      <c r="R3029" t="s">
        <v>81</v>
      </c>
      <c r="S3029" t="s">
        <v>147</v>
      </c>
      <c r="T3029">
        <v>4775</v>
      </c>
      <c r="U3029" t="str">
        <f t="shared" ca="1" si="568"/>
        <v>it</v>
      </c>
      <c r="V3029" t="str">
        <f t="shared" si="562"/>
        <v>Cash_sCharacterGacha</v>
      </c>
      <c r="W3029">
        <f t="shared" si="563"/>
        <v>1</v>
      </c>
      <c r="X3029" t="str">
        <f t="shared" ca="1" si="564"/>
        <v>cu</v>
      </c>
      <c r="Y3029" t="str">
        <f t="shared" si="565"/>
        <v>GO</v>
      </c>
      <c r="Z3029">
        <f t="shared" si="566"/>
        <v>4775</v>
      </c>
    </row>
    <row r="3030" spans="1:26">
      <c r="A3030" t="str">
        <f t="shared" si="559"/>
        <v>rt10</v>
      </c>
      <c r="B3030" t="str">
        <f t="shared" si="560"/>
        <v>루틴10</v>
      </c>
      <c r="C3030">
        <v>189</v>
      </c>
      <c r="D3030">
        <v>126</v>
      </c>
      <c r="E3030">
        <f t="shared" ca="1" si="567"/>
        <v>14632</v>
      </c>
      <c r="F3030">
        <f ca="1">(60+SUMIF(OFFSET(N3030,-$C3030+1,0,$C3030),"EN",OFFSET(O3030,-$C3030+1,0,$C3030)))*SummonTypeTable!$Q$2</f>
        <v>4980</v>
      </c>
      <c r="G3030" t="str">
        <f ca="1">IF(C3030=1,60*SummonTypeTable!$Q$2-OFFSET(F3030,0,-1),
IF(F3030&lt;&gt;OFFSET(F3030,-1,0),OFFSET(F3030,-1,0)-OFFSET(F3030,0,-1),""))</f>
        <v/>
      </c>
      <c r="H3030" t="str">
        <f ca="1">IF(C3030=1,60*SummonTypeTable!$Q$2/OFFSET(F3030,0,-1),
IF(F3030&lt;&gt;OFFSET(F3030,-1,0),OFFSET(F3030,-1,0)/OFFSET(F3030,0,-1),""))</f>
        <v/>
      </c>
      <c r="I3030">
        <f ca="1">(60+SUMIF(OFFSET(N3030,-$C3030+1,0,$C3030),"EN",OFFSET(O3030,-$C3030+1,0,$C3030))+SUMIF(OFFSET(S3030,-$C3030+1,0,$C3030),"EN",OFFSET(T3030,-$C3030+1,0,$C3030)))*SummonTypeTable!$Q$2</f>
        <v>4980</v>
      </c>
      <c r="J3030" t="str">
        <f ca="1">IF(C3030=1,60*SummonTypeTable!$Q$2-OFFSET(I3030,0,-4),
IF(I3030&lt;&gt;OFFSET(I3030,-1,0),OFFSET(I3030,-1,0)-OFFSET(I3030,0,-4),""))</f>
        <v/>
      </c>
      <c r="K3030" t="str">
        <f ca="1">IF(C3030=1,60*SummonTypeTable!$Q$2/OFFSET(I3030,0,-4),
IF(I3030&lt;&gt;OFFSET(I3030,-1,0),OFFSET(I3030,-1,0)/OFFSET(I3030,0,-4),""))</f>
        <v/>
      </c>
      <c r="L3030" t="str">
        <f t="shared" ca="1" si="570"/>
        <v>cu</v>
      </c>
      <c r="M3030" t="s">
        <v>81</v>
      </c>
      <c r="N3030" t="s">
        <v>147</v>
      </c>
      <c r="O3030">
        <v>9600</v>
      </c>
      <c r="P3030" t="str">
        <f t="shared" si="561"/>
        <v/>
      </c>
      <c r="Q3030" t="str">
        <f t="shared" ca="1" si="569"/>
        <v>cu</v>
      </c>
      <c r="R3030" t="s">
        <v>81</v>
      </c>
      <c r="S3030" t="s">
        <v>147</v>
      </c>
      <c r="T3030">
        <v>4800</v>
      </c>
      <c r="U3030" t="str">
        <f t="shared" ca="1" si="568"/>
        <v>cu</v>
      </c>
      <c r="V3030" t="str">
        <f t="shared" si="562"/>
        <v>GO</v>
      </c>
      <c r="W3030">
        <f t="shared" si="563"/>
        <v>9600</v>
      </c>
      <c r="X3030" t="str">
        <f t="shared" ca="1" si="564"/>
        <v>cu</v>
      </c>
      <c r="Y3030" t="str">
        <f t="shared" si="565"/>
        <v>GO</v>
      </c>
      <c r="Z3030">
        <f t="shared" si="566"/>
        <v>4800</v>
      </c>
    </row>
    <row r="3031" spans="1:26">
      <c r="A3031" t="str">
        <f t="shared" si="559"/>
        <v>rt10</v>
      </c>
      <c r="B3031" t="str">
        <f t="shared" si="560"/>
        <v>루틴10</v>
      </c>
      <c r="C3031">
        <v>190</v>
      </c>
      <c r="D3031">
        <v>240</v>
      </c>
      <c r="E3031">
        <f t="shared" ca="1" si="567"/>
        <v>14872</v>
      </c>
      <c r="F3031">
        <f ca="1">(60+SUMIF(OFFSET(N3031,-$C3031+1,0,$C3031),"EN",OFFSET(O3031,-$C3031+1,0,$C3031)))*SummonTypeTable!$Q$2</f>
        <v>5266.6666666666661</v>
      </c>
      <c r="G3031">
        <f ca="1">IF(C3031=1,60*SummonTypeTable!$Q$2-OFFSET(F3031,0,-1),
IF(F3031&lt;&gt;OFFSET(F3031,-1,0),OFFSET(F3031,-1,0)-OFFSET(F3031,0,-1),""))</f>
        <v>-9892</v>
      </c>
      <c r="H3031">
        <f ca="1">IF(C3031=1,60*SummonTypeTable!$Q$2/OFFSET(F3031,0,-1),
IF(F3031&lt;&gt;OFFSET(F3031,-1,0),OFFSET(F3031,-1,0)/OFFSET(F3031,0,-1),""))</f>
        <v>0.33485745024206565</v>
      </c>
      <c r="I3031">
        <f ca="1">(60+SUMIF(OFFSET(N3031,-$C3031+1,0,$C3031),"EN",OFFSET(O3031,-$C3031+1,0,$C3031))+SUMIF(OFFSET(S3031,-$C3031+1,0,$C3031),"EN",OFFSET(T3031,-$C3031+1,0,$C3031)))*SummonTypeTable!$Q$2</f>
        <v>5266.6666666666661</v>
      </c>
      <c r="J3031">
        <f ca="1">IF(C3031=1,60*SummonTypeTable!$Q$2-OFFSET(I3031,0,-4),
IF(I3031&lt;&gt;OFFSET(I3031,-1,0),OFFSET(I3031,-1,0)-OFFSET(I3031,0,-4),""))</f>
        <v>-9892</v>
      </c>
      <c r="K3031">
        <f ca="1">IF(C3031=1,60*SummonTypeTable!$Q$2/OFFSET(I3031,0,-4),
IF(I3031&lt;&gt;OFFSET(I3031,-1,0),OFFSET(I3031,-1,0)/OFFSET(I3031,0,-4),""))</f>
        <v>0.33485745024206565</v>
      </c>
      <c r="L3031" t="str">
        <f t="shared" ca="1" si="570"/>
        <v>cu</v>
      </c>
      <c r="M3031" t="s">
        <v>81</v>
      </c>
      <c r="N3031" t="s">
        <v>146</v>
      </c>
      <c r="O3031">
        <v>430</v>
      </c>
      <c r="P3031" t="str">
        <f t="shared" si="561"/>
        <v>에너지너무많음</v>
      </c>
      <c r="Q3031" t="str">
        <f t="shared" ca="1" si="569"/>
        <v>cu</v>
      </c>
      <c r="R3031" t="s">
        <v>81</v>
      </c>
      <c r="S3031" t="s">
        <v>147</v>
      </c>
      <c r="T3031">
        <v>4825</v>
      </c>
      <c r="U3031" t="str">
        <f t="shared" ca="1" si="568"/>
        <v>cu</v>
      </c>
      <c r="V3031" t="str">
        <f t="shared" si="562"/>
        <v>EN</v>
      </c>
      <c r="W3031">
        <f t="shared" si="563"/>
        <v>430</v>
      </c>
      <c r="X3031" t="str">
        <f t="shared" ca="1" si="564"/>
        <v>cu</v>
      </c>
      <c r="Y3031" t="str">
        <f t="shared" si="565"/>
        <v>GO</v>
      </c>
      <c r="Z3031">
        <f t="shared" si="566"/>
        <v>4825</v>
      </c>
    </row>
    <row r="3032" spans="1:26">
      <c r="A3032" t="str">
        <f t="shared" si="559"/>
        <v>rt10</v>
      </c>
      <c r="B3032" t="str">
        <f t="shared" si="560"/>
        <v>루틴10</v>
      </c>
      <c r="C3032">
        <v>191</v>
      </c>
      <c r="D3032">
        <v>111</v>
      </c>
      <c r="E3032">
        <f t="shared" ca="1" si="567"/>
        <v>14983</v>
      </c>
      <c r="F3032">
        <f ca="1">(60+SUMIF(OFFSET(N3032,-$C3032+1,0,$C3032),"EN",OFFSET(O3032,-$C3032+1,0,$C3032)))*SummonTypeTable!$Q$2</f>
        <v>5266.6666666666661</v>
      </c>
      <c r="G3032" t="str">
        <f ca="1">IF(C3032=1,60*SummonTypeTable!$Q$2-OFFSET(F3032,0,-1),
IF(F3032&lt;&gt;OFFSET(F3032,-1,0),OFFSET(F3032,-1,0)-OFFSET(F3032,0,-1),""))</f>
        <v/>
      </c>
      <c r="H3032" t="str">
        <f ca="1">IF(C3032=1,60*SummonTypeTable!$Q$2/OFFSET(F3032,0,-1),
IF(F3032&lt;&gt;OFFSET(F3032,-1,0),OFFSET(F3032,-1,0)/OFFSET(F3032,0,-1),""))</f>
        <v/>
      </c>
      <c r="I3032">
        <f ca="1">(60+SUMIF(OFFSET(N3032,-$C3032+1,0,$C3032),"EN",OFFSET(O3032,-$C3032+1,0,$C3032))+SUMIF(OFFSET(S3032,-$C3032+1,0,$C3032),"EN",OFFSET(T3032,-$C3032+1,0,$C3032)))*SummonTypeTable!$Q$2</f>
        <v>5266.6666666666661</v>
      </c>
      <c r="J3032" t="str">
        <f ca="1">IF(C3032=1,60*SummonTypeTable!$Q$2-OFFSET(I3032,0,-4),
IF(I3032&lt;&gt;OFFSET(I3032,-1,0),OFFSET(I3032,-1,0)-OFFSET(I3032,0,-4),""))</f>
        <v/>
      </c>
      <c r="K3032" t="str">
        <f ca="1">IF(C3032=1,60*SummonTypeTable!$Q$2/OFFSET(I3032,0,-4),
IF(I3032&lt;&gt;OFFSET(I3032,-1,0),OFFSET(I3032,-1,0)/OFFSET(I3032,0,-4),""))</f>
        <v/>
      </c>
      <c r="L3032" t="str">
        <f t="shared" ca="1" si="570"/>
        <v>cu</v>
      </c>
      <c r="M3032" t="s">
        <v>81</v>
      </c>
      <c r="N3032" t="s">
        <v>147</v>
      </c>
      <c r="O3032">
        <v>9700</v>
      </c>
      <c r="P3032" t="str">
        <f t="shared" si="561"/>
        <v/>
      </c>
      <c r="Q3032" t="str">
        <f t="shared" ca="1" si="569"/>
        <v>cu</v>
      </c>
      <c r="R3032" t="s">
        <v>81</v>
      </c>
      <c r="S3032" t="s">
        <v>147</v>
      </c>
      <c r="T3032">
        <v>4850</v>
      </c>
      <c r="U3032" t="str">
        <f t="shared" ca="1" si="568"/>
        <v>cu</v>
      </c>
      <c r="V3032" t="str">
        <f t="shared" si="562"/>
        <v>GO</v>
      </c>
      <c r="W3032">
        <f t="shared" si="563"/>
        <v>9700</v>
      </c>
      <c r="X3032" t="str">
        <f t="shared" ca="1" si="564"/>
        <v>cu</v>
      </c>
      <c r="Y3032" t="str">
        <f t="shared" si="565"/>
        <v>GO</v>
      </c>
      <c r="Z3032">
        <f t="shared" si="566"/>
        <v>4850</v>
      </c>
    </row>
    <row r="3033" spans="1:26">
      <c r="A3033" t="str">
        <f t="shared" si="559"/>
        <v>rt10</v>
      </c>
      <c r="B3033" t="str">
        <f t="shared" si="560"/>
        <v>루틴10</v>
      </c>
      <c r="C3033">
        <v>192</v>
      </c>
      <c r="D3033">
        <v>145</v>
      </c>
      <c r="E3033">
        <f t="shared" ca="1" si="567"/>
        <v>15128</v>
      </c>
      <c r="F3033">
        <f ca="1">(60+SUMIF(OFFSET(N3033,-$C3033+1,0,$C3033),"EN",OFFSET(O3033,-$C3033+1,0,$C3033)))*SummonTypeTable!$Q$2</f>
        <v>5266.6666666666661</v>
      </c>
      <c r="G3033" t="str">
        <f ca="1">IF(C3033=1,60*SummonTypeTable!$Q$2-OFFSET(F3033,0,-1),
IF(F3033&lt;&gt;OFFSET(F3033,-1,0),OFFSET(F3033,-1,0)-OFFSET(F3033,0,-1),""))</f>
        <v/>
      </c>
      <c r="H3033" t="str">
        <f ca="1">IF(C3033=1,60*SummonTypeTable!$Q$2/OFFSET(F3033,0,-1),
IF(F3033&lt;&gt;OFFSET(F3033,-1,0),OFFSET(F3033,-1,0)/OFFSET(F3033,0,-1),""))</f>
        <v/>
      </c>
      <c r="I3033">
        <f ca="1">(60+SUMIF(OFFSET(N3033,-$C3033+1,0,$C3033),"EN",OFFSET(O3033,-$C3033+1,0,$C3033))+SUMIF(OFFSET(S3033,-$C3033+1,0,$C3033),"EN",OFFSET(T3033,-$C3033+1,0,$C3033)))*SummonTypeTable!$Q$2</f>
        <v>5266.6666666666661</v>
      </c>
      <c r="J3033" t="str">
        <f ca="1">IF(C3033=1,60*SummonTypeTable!$Q$2-OFFSET(I3033,0,-4),
IF(I3033&lt;&gt;OFFSET(I3033,-1,0),OFFSET(I3033,-1,0)-OFFSET(I3033,0,-4),""))</f>
        <v/>
      </c>
      <c r="K3033" t="str">
        <f ca="1">IF(C3033=1,60*SummonTypeTable!$Q$2/OFFSET(I3033,0,-4),
IF(I3033&lt;&gt;OFFSET(I3033,-1,0),OFFSET(I3033,-1,0)/OFFSET(I3033,0,-4),""))</f>
        <v/>
      </c>
      <c r="L3033" t="str">
        <f t="shared" ca="1" si="570"/>
        <v>it</v>
      </c>
      <c r="M3033" t="s">
        <v>139</v>
      </c>
      <c r="N3033" t="s">
        <v>140</v>
      </c>
      <c r="O3033">
        <v>5</v>
      </c>
      <c r="P3033" t="str">
        <f t="shared" si="561"/>
        <v/>
      </c>
      <c r="Q3033" t="str">
        <f t="shared" ca="1" si="569"/>
        <v>cu</v>
      </c>
      <c r="R3033" t="s">
        <v>81</v>
      </c>
      <c r="S3033" t="s">
        <v>147</v>
      </c>
      <c r="T3033">
        <v>4875</v>
      </c>
      <c r="U3033" t="str">
        <f t="shared" ca="1" si="568"/>
        <v>it</v>
      </c>
      <c r="V3033" t="str">
        <f t="shared" si="562"/>
        <v>Cash_sCharacterGacha</v>
      </c>
      <c r="W3033">
        <f t="shared" si="563"/>
        <v>5</v>
      </c>
      <c r="X3033" t="str">
        <f t="shared" ca="1" si="564"/>
        <v>cu</v>
      </c>
      <c r="Y3033" t="str">
        <f t="shared" si="565"/>
        <v>GO</v>
      </c>
      <c r="Z3033">
        <f t="shared" si="566"/>
        <v>4875</v>
      </c>
    </row>
    <row r="3034" spans="1:26">
      <c r="A3034" t="str">
        <f t="shared" si="559"/>
        <v>rt10</v>
      </c>
      <c r="B3034" t="str">
        <f t="shared" si="560"/>
        <v>루틴10</v>
      </c>
      <c r="C3034">
        <v>193</v>
      </c>
      <c r="D3034">
        <v>195</v>
      </c>
      <c r="E3034">
        <f t="shared" ca="1" si="567"/>
        <v>15323</v>
      </c>
      <c r="F3034">
        <f ca="1">(60+SUMIF(OFFSET(N3034,-$C3034+1,0,$C3034),"EN",OFFSET(O3034,-$C3034+1,0,$C3034)))*SummonTypeTable!$Q$2</f>
        <v>5266.6666666666661</v>
      </c>
      <c r="G3034" t="str">
        <f ca="1">IF(C3034=1,60*SummonTypeTable!$Q$2-OFFSET(F3034,0,-1),
IF(F3034&lt;&gt;OFFSET(F3034,-1,0),OFFSET(F3034,-1,0)-OFFSET(F3034,0,-1),""))</f>
        <v/>
      </c>
      <c r="H3034" t="str">
        <f ca="1">IF(C3034=1,60*SummonTypeTable!$Q$2/OFFSET(F3034,0,-1),
IF(F3034&lt;&gt;OFFSET(F3034,-1,0),OFFSET(F3034,-1,0)/OFFSET(F3034,0,-1),""))</f>
        <v/>
      </c>
      <c r="I3034">
        <f ca="1">(60+SUMIF(OFFSET(N3034,-$C3034+1,0,$C3034),"EN",OFFSET(O3034,-$C3034+1,0,$C3034))+SUMIF(OFFSET(S3034,-$C3034+1,0,$C3034),"EN",OFFSET(T3034,-$C3034+1,0,$C3034)))*SummonTypeTable!$Q$2</f>
        <v>5266.6666666666661</v>
      </c>
      <c r="J3034" t="str">
        <f ca="1">IF(C3034=1,60*SummonTypeTable!$Q$2-OFFSET(I3034,0,-4),
IF(I3034&lt;&gt;OFFSET(I3034,-1,0),OFFSET(I3034,-1,0)-OFFSET(I3034,0,-4),""))</f>
        <v/>
      </c>
      <c r="K3034" t="str">
        <f ca="1">IF(C3034=1,60*SummonTypeTable!$Q$2/OFFSET(I3034,0,-4),
IF(I3034&lt;&gt;OFFSET(I3034,-1,0),OFFSET(I3034,-1,0)/OFFSET(I3034,0,-4),""))</f>
        <v/>
      </c>
      <c r="L3034" t="str">
        <f t="shared" ca="1" si="570"/>
        <v>cu</v>
      </c>
      <c r="M3034" t="s">
        <v>81</v>
      </c>
      <c r="N3034" t="s">
        <v>147</v>
      </c>
      <c r="O3034">
        <v>9800</v>
      </c>
      <c r="P3034" t="str">
        <f t="shared" si="561"/>
        <v/>
      </c>
      <c r="Q3034" t="str">
        <f t="shared" ca="1" si="569"/>
        <v>cu</v>
      </c>
      <c r="R3034" t="s">
        <v>81</v>
      </c>
      <c r="S3034" t="s">
        <v>147</v>
      </c>
      <c r="T3034">
        <v>4900</v>
      </c>
      <c r="U3034" t="str">
        <f t="shared" ca="1" si="568"/>
        <v>cu</v>
      </c>
      <c r="V3034" t="str">
        <f t="shared" si="562"/>
        <v>GO</v>
      </c>
      <c r="W3034">
        <f t="shared" si="563"/>
        <v>9800</v>
      </c>
      <c r="X3034" t="str">
        <f t="shared" ca="1" si="564"/>
        <v>cu</v>
      </c>
      <c r="Y3034" t="str">
        <f t="shared" si="565"/>
        <v>GO</v>
      </c>
      <c r="Z3034">
        <f t="shared" si="566"/>
        <v>4900</v>
      </c>
    </row>
    <row r="3035" spans="1:26">
      <c r="A3035" t="str">
        <f t="shared" ref="A3035:A3098" si="571">A3034</f>
        <v>rt10</v>
      </c>
      <c r="B3035" t="str">
        <f t="shared" ref="B3035:B3098" si="572">B3034</f>
        <v>루틴10</v>
      </c>
      <c r="C3035">
        <v>194</v>
      </c>
      <c r="D3035">
        <v>297</v>
      </c>
      <c r="E3035">
        <f t="shared" ca="1" si="567"/>
        <v>15620</v>
      </c>
      <c r="F3035">
        <f ca="1">(60+SUMIF(OFFSET(N3035,-$C3035+1,0,$C3035),"EN",OFFSET(O3035,-$C3035+1,0,$C3035)))*SummonTypeTable!$Q$2</f>
        <v>5266.6666666666661</v>
      </c>
      <c r="G3035" t="str">
        <f ca="1">IF(C3035=1,60*SummonTypeTable!$Q$2-OFFSET(F3035,0,-1),
IF(F3035&lt;&gt;OFFSET(F3035,-1,0),OFFSET(F3035,-1,0)-OFFSET(F3035,0,-1),""))</f>
        <v/>
      </c>
      <c r="H3035" t="str">
        <f ca="1">IF(C3035=1,60*SummonTypeTable!$Q$2/OFFSET(F3035,0,-1),
IF(F3035&lt;&gt;OFFSET(F3035,-1,0),OFFSET(F3035,-1,0)/OFFSET(F3035,0,-1),""))</f>
        <v/>
      </c>
      <c r="I3035">
        <f ca="1">(60+SUMIF(OFFSET(N3035,-$C3035+1,0,$C3035),"EN",OFFSET(O3035,-$C3035+1,0,$C3035))+SUMIF(OFFSET(S3035,-$C3035+1,0,$C3035),"EN",OFFSET(T3035,-$C3035+1,0,$C3035)))*SummonTypeTable!$Q$2</f>
        <v>5266.6666666666661</v>
      </c>
      <c r="J3035" t="str">
        <f ca="1">IF(C3035=1,60*SummonTypeTable!$Q$2-OFFSET(I3035,0,-4),
IF(I3035&lt;&gt;OFFSET(I3035,-1,0),OFFSET(I3035,-1,0)-OFFSET(I3035,0,-4),""))</f>
        <v/>
      </c>
      <c r="K3035" t="str">
        <f ca="1">IF(C3035=1,60*SummonTypeTable!$Q$2/OFFSET(I3035,0,-4),
IF(I3035&lt;&gt;OFFSET(I3035,-1,0),OFFSET(I3035,-1,0)/OFFSET(I3035,0,-4),""))</f>
        <v/>
      </c>
      <c r="L3035" t="str">
        <f t="shared" ca="1" si="570"/>
        <v>cu</v>
      </c>
      <c r="M3035" t="s">
        <v>81</v>
      </c>
      <c r="N3035" t="s">
        <v>153</v>
      </c>
      <c r="O3035">
        <v>33</v>
      </c>
      <c r="P3035" t="str">
        <f t="shared" si="561"/>
        <v/>
      </c>
      <c r="Q3035" t="str">
        <f t="shared" ca="1" si="569"/>
        <v>cu</v>
      </c>
      <c r="R3035" t="s">
        <v>81</v>
      </c>
      <c r="S3035" t="s">
        <v>153</v>
      </c>
      <c r="T3035">
        <v>11</v>
      </c>
      <c r="U3035" t="str">
        <f t="shared" ca="1" si="568"/>
        <v>cu</v>
      </c>
      <c r="V3035" t="str">
        <f t="shared" si="562"/>
        <v>DI</v>
      </c>
      <c r="W3035">
        <f t="shared" si="563"/>
        <v>33</v>
      </c>
      <c r="X3035" t="str">
        <f t="shared" ca="1" si="564"/>
        <v>cu</v>
      </c>
      <c r="Y3035" t="str">
        <f t="shared" si="565"/>
        <v>DI</v>
      </c>
      <c r="Z3035">
        <f t="shared" si="566"/>
        <v>11</v>
      </c>
    </row>
    <row r="3036" spans="1:26">
      <c r="A3036" t="str">
        <f t="shared" si="571"/>
        <v>rt10</v>
      </c>
      <c r="B3036" t="str">
        <f t="shared" si="572"/>
        <v>루틴10</v>
      </c>
      <c r="C3036">
        <v>195</v>
      </c>
      <c r="D3036">
        <v>256</v>
      </c>
      <c r="E3036">
        <f t="shared" ca="1" si="567"/>
        <v>15876</v>
      </c>
      <c r="F3036">
        <f ca="1">(60+SUMIF(OFFSET(N3036,-$C3036+1,0,$C3036),"EN",OFFSET(O3036,-$C3036+1,0,$C3036)))*SummonTypeTable!$Q$2</f>
        <v>5266.6666666666661</v>
      </c>
      <c r="G3036" t="str">
        <f ca="1">IF(C3036=1,60*SummonTypeTable!$Q$2-OFFSET(F3036,0,-1),
IF(F3036&lt;&gt;OFFSET(F3036,-1,0),OFFSET(F3036,-1,0)-OFFSET(F3036,0,-1),""))</f>
        <v/>
      </c>
      <c r="H3036" t="str">
        <f ca="1">IF(C3036=1,60*SummonTypeTable!$Q$2/OFFSET(F3036,0,-1),
IF(F3036&lt;&gt;OFFSET(F3036,-1,0),OFFSET(F3036,-1,0)/OFFSET(F3036,0,-1),""))</f>
        <v/>
      </c>
      <c r="I3036">
        <f ca="1">(60+SUMIF(OFFSET(N3036,-$C3036+1,0,$C3036),"EN",OFFSET(O3036,-$C3036+1,0,$C3036))+SUMIF(OFFSET(S3036,-$C3036+1,0,$C3036),"EN",OFFSET(T3036,-$C3036+1,0,$C3036)))*SummonTypeTable!$Q$2</f>
        <v>5266.6666666666661</v>
      </c>
      <c r="J3036" t="str">
        <f ca="1">IF(C3036=1,60*SummonTypeTable!$Q$2-OFFSET(I3036,0,-4),
IF(I3036&lt;&gt;OFFSET(I3036,-1,0),OFFSET(I3036,-1,0)-OFFSET(I3036,0,-4),""))</f>
        <v/>
      </c>
      <c r="K3036" t="str">
        <f ca="1">IF(C3036=1,60*SummonTypeTable!$Q$2/OFFSET(I3036,0,-4),
IF(I3036&lt;&gt;OFFSET(I3036,-1,0),OFFSET(I3036,-1,0)/OFFSET(I3036,0,-4),""))</f>
        <v/>
      </c>
      <c r="L3036" t="str">
        <f t="shared" ca="1" si="570"/>
        <v>cu</v>
      </c>
      <c r="M3036" t="s">
        <v>81</v>
      </c>
      <c r="N3036" t="s">
        <v>147</v>
      </c>
      <c r="O3036">
        <v>9900</v>
      </c>
      <c r="P3036" t="str">
        <f t="shared" si="561"/>
        <v/>
      </c>
      <c r="Q3036" t="str">
        <f t="shared" ca="1" si="569"/>
        <v>cu</v>
      </c>
      <c r="R3036" t="s">
        <v>81</v>
      </c>
      <c r="S3036" t="s">
        <v>147</v>
      </c>
      <c r="T3036">
        <v>4950</v>
      </c>
      <c r="U3036" t="str">
        <f t="shared" ca="1" si="568"/>
        <v>cu</v>
      </c>
      <c r="V3036" t="str">
        <f t="shared" si="562"/>
        <v>GO</v>
      </c>
      <c r="W3036">
        <f t="shared" si="563"/>
        <v>9900</v>
      </c>
      <c r="X3036" t="str">
        <f t="shared" ca="1" si="564"/>
        <v>cu</v>
      </c>
      <c r="Y3036" t="str">
        <f t="shared" si="565"/>
        <v>GO</v>
      </c>
      <c r="Z3036">
        <f t="shared" si="566"/>
        <v>4950</v>
      </c>
    </row>
    <row r="3037" spans="1:26">
      <c r="A3037" t="str">
        <f t="shared" si="571"/>
        <v>rt10</v>
      </c>
      <c r="B3037" t="str">
        <f t="shared" si="572"/>
        <v>루틴10</v>
      </c>
      <c r="C3037">
        <v>196</v>
      </c>
      <c r="D3037">
        <v>516</v>
      </c>
      <c r="E3037">
        <f t="shared" ca="1" si="567"/>
        <v>16392</v>
      </c>
      <c r="F3037">
        <f ca="1">(60+SUMIF(OFFSET(N3037,-$C3037+1,0,$C3037),"EN",OFFSET(O3037,-$C3037+1,0,$C3037)))*SummonTypeTable!$Q$2</f>
        <v>5533.333333333333</v>
      </c>
      <c r="G3037">
        <f ca="1">IF(C3037=1,60*SummonTypeTable!$Q$2-OFFSET(F3037,0,-1),
IF(F3037&lt;&gt;OFFSET(F3037,-1,0),OFFSET(F3037,-1,0)-OFFSET(F3037,0,-1),""))</f>
        <v>-11125.333333333334</v>
      </c>
      <c r="H3037">
        <f ca="1">IF(C3037=1,60*SummonTypeTable!$Q$2/OFFSET(F3037,0,-1),
IF(F3037&lt;&gt;OFFSET(F3037,-1,0),OFFSET(F3037,-1,0)/OFFSET(F3037,0,-1),""))</f>
        <v>0.32129494062144132</v>
      </c>
      <c r="I3037">
        <f ca="1">(60+SUMIF(OFFSET(N3037,-$C3037+1,0,$C3037),"EN",OFFSET(O3037,-$C3037+1,0,$C3037))+SUMIF(OFFSET(S3037,-$C3037+1,0,$C3037),"EN",OFFSET(T3037,-$C3037+1,0,$C3037)))*SummonTypeTable!$Q$2</f>
        <v>5533.333333333333</v>
      </c>
      <c r="J3037">
        <f ca="1">IF(C3037=1,60*SummonTypeTable!$Q$2-OFFSET(I3037,0,-4),
IF(I3037&lt;&gt;OFFSET(I3037,-1,0),OFFSET(I3037,-1,0)-OFFSET(I3037,0,-4),""))</f>
        <v>-11125.333333333334</v>
      </c>
      <c r="K3037">
        <f ca="1">IF(C3037=1,60*SummonTypeTable!$Q$2/OFFSET(I3037,0,-4),
IF(I3037&lt;&gt;OFFSET(I3037,-1,0),OFFSET(I3037,-1,0)/OFFSET(I3037,0,-4),""))</f>
        <v>0.32129494062144132</v>
      </c>
      <c r="L3037" t="str">
        <f t="shared" ca="1" si="570"/>
        <v>cu</v>
      </c>
      <c r="M3037" t="s">
        <v>81</v>
      </c>
      <c r="N3037" t="s">
        <v>146</v>
      </c>
      <c r="O3037">
        <v>400</v>
      </c>
      <c r="P3037" t="str">
        <f t="shared" si="561"/>
        <v>에너지너무많음</v>
      </c>
      <c r="Q3037" t="str">
        <f t="shared" ca="1" si="569"/>
        <v>cu</v>
      </c>
      <c r="R3037" t="s">
        <v>81</v>
      </c>
      <c r="S3037" t="s">
        <v>147</v>
      </c>
      <c r="T3037">
        <v>4975</v>
      </c>
      <c r="U3037" t="str">
        <f t="shared" ca="1" si="568"/>
        <v>cu</v>
      </c>
      <c r="V3037" t="str">
        <f t="shared" si="562"/>
        <v>EN</v>
      </c>
      <c r="W3037">
        <f t="shared" si="563"/>
        <v>400</v>
      </c>
      <c r="X3037" t="str">
        <f t="shared" ca="1" si="564"/>
        <v>cu</v>
      </c>
      <c r="Y3037" t="str">
        <f t="shared" si="565"/>
        <v>GO</v>
      </c>
      <c r="Z3037">
        <f t="shared" si="566"/>
        <v>4975</v>
      </c>
    </row>
    <row r="3038" spans="1:26">
      <c r="A3038" t="str">
        <f t="shared" si="571"/>
        <v>rt10</v>
      </c>
      <c r="B3038" t="str">
        <f t="shared" si="572"/>
        <v>루틴10</v>
      </c>
      <c r="C3038">
        <v>197</v>
      </c>
      <c r="D3038">
        <v>92</v>
      </c>
      <c r="E3038">
        <f t="shared" ca="1" si="567"/>
        <v>16484</v>
      </c>
      <c r="F3038">
        <f ca="1">(60+SUMIF(OFFSET(N3038,-$C3038+1,0,$C3038),"EN",OFFSET(O3038,-$C3038+1,0,$C3038)))*SummonTypeTable!$Q$2</f>
        <v>5533.333333333333</v>
      </c>
      <c r="G3038" t="str">
        <f ca="1">IF(C3038=1,60*SummonTypeTable!$Q$2-OFFSET(F3038,0,-1),
IF(F3038&lt;&gt;OFFSET(F3038,-1,0),OFFSET(F3038,-1,0)-OFFSET(F3038,0,-1),""))</f>
        <v/>
      </c>
      <c r="H3038" t="str">
        <f ca="1">IF(C3038=1,60*SummonTypeTable!$Q$2/OFFSET(F3038,0,-1),
IF(F3038&lt;&gt;OFFSET(F3038,-1,0),OFFSET(F3038,-1,0)/OFFSET(F3038,0,-1),""))</f>
        <v/>
      </c>
      <c r="I3038">
        <f ca="1">(60+SUMIF(OFFSET(N3038,-$C3038+1,0,$C3038),"EN",OFFSET(O3038,-$C3038+1,0,$C3038))+SUMIF(OFFSET(S3038,-$C3038+1,0,$C3038),"EN",OFFSET(T3038,-$C3038+1,0,$C3038)))*SummonTypeTable!$Q$2</f>
        <v>5533.333333333333</v>
      </c>
      <c r="J3038" t="str">
        <f ca="1">IF(C3038=1,60*SummonTypeTable!$Q$2-OFFSET(I3038,0,-4),
IF(I3038&lt;&gt;OFFSET(I3038,-1,0),OFFSET(I3038,-1,0)-OFFSET(I3038,0,-4),""))</f>
        <v/>
      </c>
      <c r="K3038" t="str">
        <f ca="1">IF(C3038=1,60*SummonTypeTable!$Q$2/OFFSET(I3038,0,-4),
IF(I3038&lt;&gt;OFFSET(I3038,-1,0),OFFSET(I3038,-1,0)/OFFSET(I3038,0,-4),""))</f>
        <v/>
      </c>
      <c r="L3038" t="str">
        <f t="shared" ca="1" si="570"/>
        <v>it</v>
      </c>
      <c r="M3038" t="s">
        <v>139</v>
      </c>
      <c r="N3038" t="s">
        <v>158</v>
      </c>
      <c r="O3038">
        <v>1</v>
      </c>
      <c r="P3038" t="str">
        <f t="shared" si="561"/>
        <v/>
      </c>
      <c r="Q3038" t="str">
        <f t="shared" ca="1" si="569"/>
        <v>cu</v>
      </c>
      <c r="R3038" t="s">
        <v>81</v>
      </c>
      <c r="S3038" t="s">
        <v>147</v>
      </c>
      <c r="T3038">
        <v>5000</v>
      </c>
      <c r="U3038" t="str">
        <f t="shared" ca="1" si="568"/>
        <v>it</v>
      </c>
      <c r="V3038" t="str">
        <f t="shared" si="562"/>
        <v>Cash_sEquipGacha</v>
      </c>
      <c r="W3038">
        <f t="shared" si="563"/>
        <v>1</v>
      </c>
      <c r="X3038" t="str">
        <f t="shared" ca="1" si="564"/>
        <v>cu</v>
      </c>
      <c r="Y3038" t="str">
        <f t="shared" si="565"/>
        <v>GO</v>
      </c>
      <c r="Z3038">
        <f t="shared" si="566"/>
        <v>5000</v>
      </c>
    </row>
    <row r="3039" spans="1:26">
      <c r="A3039" t="str">
        <f t="shared" si="571"/>
        <v>rt10</v>
      </c>
      <c r="B3039" t="str">
        <f t="shared" si="572"/>
        <v>루틴10</v>
      </c>
      <c r="C3039">
        <v>198</v>
      </c>
      <c r="D3039">
        <v>115</v>
      </c>
      <c r="E3039">
        <f t="shared" ca="1" si="567"/>
        <v>16599</v>
      </c>
      <c r="F3039">
        <f ca="1">(60+SUMIF(OFFSET(N3039,-$C3039+1,0,$C3039),"EN",OFFSET(O3039,-$C3039+1,0,$C3039)))*SummonTypeTable!$Q$2</f>
        <v>5533.333333333333</v>
      </c>
      <c r="G3039" t="str">
        <f ca="1">IF(C3039=1,60*SummonTypeTable!$Q$2-OFFSET(F3039,0,-1),
IF(F3039&lt;&gt;OFFSET(F3039,-1,0),OFFSET(F3039,-1,0)-OFFSET(F3039,0,-1),""))</f>
        <v/>
      </c>
      <c r="H3039" t="str">
        <f ca="1">IF(C3039=1,60*SummonTypeTable!$Q$2/OFFSET(F3039,0,-1),
IF(F3039&lt;&gt;OFFSET(F3039,-1,0),OFFSET(F3039,-1,0)/OFFSET(F3039,0,-1),""))</f>
        <v/>
      </c>
      <c r="I3039">
        <f ca="1">(60+SUMIF(OFFSET(N3039,-$C3039+1,0,$C3039),"EN",OFFSET(O3039,-$C3039+1,0,$C3039))+SUMIF(OFFSET(S3039,-$C3039+1,0,$C3039),"EN",OFFSET(T3039,-$C3039+1,0,$C3039)))*SummonTypeTable!$Q$2</f>
        <v>5533.333333333333</v>
      </c>
      <c r="J3039" t="str">
        <f ca="1">IF(C3039=1,60*SummonTypeTable!$Q$2-OFFSET(I3039,0,-4),
IF(I3039&lt;&gt;OFFSET(I3039,-1,0),OFFSET(I3039,-1,0)-OFFSET(I3039,0,-4),""))</f>
        <v/>
      </c>
      <c r="K3039" t="str">
        <f ca="1">IF(C3039=1,60*SummonTypeTable!$Q$2/OFFSET(I3039,0,-4),
IF(I3039&lt;&gt;OFFSET(I3039,-1,0),OFFSET(I3039,-1,0)/OFFSET(I3039,0,-4),""))</f>
        <v/>
      </c>
      <c r="L3039" t="str">
        <f t="shared" ca="1" si="570"/>
        <v>cu</v>
      </c>
      <c r="M3039" t="s">
        <v>81</v>
      </c>
      <c r="N3039" t="s">
        <v>147</v>
      </c>
      <c r="O3039">
        <v>10050</v>
      </c>
      <c r="P3039" t="str">
        <f t="shared" si="561"/>
        <v/>
      </c>
      <c r="Q3039" t="str">
        <f t="shared" ca="1" si="569"/>
        <v>cu</v>
      </c>
      <c r="R3039" t="s">
        <v>81</v>
      </c>
      <c r="S3039" t="s">
        <v>147</v>
      </c>
      <c r="T3039">
        <v>5025</v>
      </c>
      <c r="U3039" t="str">
        <f t="shared" ca="1" si="568"/>
        <v>cu</v>
      </c>
      <c r="V3039" t="str">
        <f t="shared" si="562"/>
        <v>GO</v>
      </c>
      <c r="W3039">
        <f t="shared" si="563"/>
        <v>10050</v>
      </c>
      <c r="X3039" t="str">
        <f t="shared" ca="1" si="564"/>
        <v>cu</v>
      </c>
      <c r="Y3039" t="str">
        <f t="shared" si="565"/>
        <v>GO</v>
      </c>
      <c r="Z3039">
        <f t="shared" si="566"/>
        <v>5025</v>
      </c>
    </row>
    <row r="3040" spans="1:26">
      <c r="A3040" t="str">
        <f t="shared" si="571"/>
        <v>rt10</v>
      </c>
      <c r="B3040" t="str">
        <f t="shared" si="572"/>
        <v>루틴10</v>
      </c>
      <c r="C3040">
        <v>199</v>
      </c>
      <c r="D3040">
        <v>189</v>
      </c>
      <c r="E3040">
        <f t="shared" ca="1" si="567"/>
        <v>16788</v>
      </c>
      <c r="F3040">
        <f ca="1">(60+SUMIF(OFFSET(N3040,-$C3040+1,0,$C3040),"EN",OFFSET(O3040,-$C3040+1,0,$C3040)))*SummonTypeTable!$Q$2</f>
        <v>5533.333333333333</v>
      </c>
      <c r="G3040" t="str">
        <f ca="1">IF(C3040=1,60*SummonTypeTable!$Q$2-OFFSET(F3040,0,-1),
IF(F3040&lt;&gt;OFFSET(F3040,-1,0),OFFSET(F3040,-1,0)-OFFSET(F3040,0,-1),""))</f>
        <v/>
      </c>
      <c r="H3040" t="str">
        <f ca="1">IF(C3040=1,60*SummonTypeTable!$Q$2/OFFSET(F3040,0,-1),
IF(F3040&lt;&gt;OFFSET(F3040,-1,0),OFFSET(F3040,-1,0)/OFFSET(F3040,0,-1),""))</f>
        <v/>
      </c>
      <c r="I3040">
        <f ca="1">(60+SUMIF(OFFSET(N3040,-$C3040+1,0,$C3040),"EN",OFFSET(O3040,-$C3040+1,0,$C3040))+SUMIF(OFFSET(S3040,-$C3040+1,0,$C3040),"EN",OFFSET(T3040,-$C3040+1,0,$C3040)))*SummonTypeTable!$Q$2</f>
        <v>5533.333333333333</v>
      </c>
      <c r="J3040" t="str">
        <f ca="1">IF(C3040=1,60*SummonTypeTable!$Q$2-OFFSET(I3040,0,-4),
IF(I3040&lt;&gt;OFFSET(I3040,-1,0),OFFSET(I3040,-1,0)-OFFSET(I3040,0,-4),""))</f>
        <v/>
      </c>
      <c r="K3040" t="str">
        <f ca="1">IF(C3040=1,60*SummonTypeTable!$Q$2/OFFSET(I3040,0,-4),
IF(I3040&lt;&gt;OFFSET(I3040,-1,0),OFFSET(I3040,-1,0)/OFFSET(I3040,0,-4),""))</f>
        <v/>
      </c>
      <c r="L3040" t="str">
        <f t="shared" ca="1" si="570"/>
        <v>it</v>
      </c>
      <c r="M3040" t="s">
        <v>139</v>
      </c>
      <c r="N3040" t="s">
        <v>138</v>
      </c>
      <c r="O3040">
        <v>10</v>
      </c>
      <c r="P3040" t="str">
        <f t="shared" si="561"/>
        <v/>
      </c>
      <c r="Q3040" t="str">
        <f t="shared" ca="1" si="569"/>
        <v>cu</v>
      </c>
      <c r="R3040" t="s">
        <v>81</v>
      </c>
      <c r="S3040" t="s">
        <v>147</v>
      </c>
      <c r="T3040">
        <v>5050</v>
      </c>
      <c r="U3040" t="str">
        <f t="shared" ca="1" si="568"/>
        <v>it</v>
      </c>
      <c r="V3040" t="str">
        <f t="shared" si="562"/>
        <v>Cash_sSpellGacha</v>
      </c>
      <c r="W3040">
        <f t="shared" si="563"/>
        <v>10</v>
      </c>
      <c r="X3040" t="str">
        <f t="shared" ca="1" si="564"/>
        <v>cu</v>
      </c>
      <c r="Y3040" t="str">
        <f t="shared" si="565"/>
        <v>GO</v>
      </c>
      <c r="Z3040">
        <f t="shared" si="566"/>
        <v>5050</v>
      </c>
    </row>
    <row r="3041" spans="1:26">
      <c r="A3041" t="str">
        <f t="shared" si="571"/>
        <v>rt10</v>
      </c>
      <c r="B3041" t="str">
        <f t="shared" si="572"/>
        <v>루틴10</v>
      </c>
      <c r="C3041">
        <v>200</v>
      </c>
      <c r="D3041">
        <v>400</v>
      </c>
      <c r="E3041">
        <f t="shared" ca="1" si="567"/>
        <v>17188</v>
      </c>
      <c r="F3041">
        <f ca="1">(60+SUMIF(OFFSET(N3041,-$C3041+1,0,$C3041),"EN",OFFSET(O3041,-$C3041+1,0,$C3041)))*SummonTypeTable!$Q$2</f>
        <v>5820</v>
      </c>
      <c r="G3041">
        <f ca="1">IF(C3041=1,60*SummonTypeTable!$Q$2-OFFSET(F3041,0,-1),
IF(F3041&lt;&gt;OFFSET(F3041,-1,0),OFFSET(F3041,-1,0)-OFFSET(F3041,0,-1),""))</f>
        <v>-11654.666666666668</v>
      </c>
      <c r="H3041">
        <f ca="1">IF(C3041=1,60*SummonTypeTable!$Q$2/OFFSET(F3041,0,-1),
IF(F3041&lt;&gt;OFFSET(F3041,-1,0),OFFSET(F3041,-1,0)/OFFSET(F3041,0,-1),""))</f>
        <v>0.32193002870219534</v>
      </c>
      <c r="I3041">
        <f ca="1">(60+SUMIF(OFFSET(N3041,-$C3041+1,0,$C3041),"EN",OFFSET(O3041,-$C3041+1,0,$C3041))+SUMIF(OFFSET(S3041,-$C3041+1,0,$C3041),"EN",OFFSET(T3041,-$C3041+1,0,$C3041)))*SummonTypeTable!$Q$2</f>
        <v>5820</v>
      </c>
      <c r="J3041">
        <f ca="1">IF(C3041=1,60*SummonTypeTable!$Q$2-OFFSET(I3041,0,-4),
IF(I3041&lt;&gt;OFFSET(I3041,-1,0),OFFSET(I3041,-1,0)-OFFSET(I3041,0,-4),""))</f>
        <v>-11654.666666666668</v>
      </c>
      <c r="K3041">
        <f ca="1">IF(C3041=1,60*SummonTypeTable!$Q$2/OFFSET(I3041,0,-4),
IF(I3041&lt;&gt;OFFSET(I3041,-1,0),OFFSET(I3041,-1,0)/OFFSET(I3041,0,-4),""))</f>
        <v>0.32193002870219534</v>
      </c>
      <c r="L3041" t="str">
        <f t="shared" ca="1" si="570"/>
        <v>cu</v>
      </c>
      <c r="M3041" t="s">
        <v>81</v>
      </c>
      <c r="N3041" t="s">
        <v>146</v>
      </c>
      <c r="O3041">
        <v>430</v>
      </c>
      <c r="P3041" t="str">
        <f t="shared" si="561"/>
        <v>에너지너무많음</v>
      </c>
      <c r="Q3041" t="str">
        <f t="shared" ca="1" si="569"/>
        <v>cu</v>
      </c>
      <c r="R3041" t="s">
        <v>81</v>
      </c>
      <c r="S3041" t="s">
        <v>147</v>
      </c>
      <c r="T3041">
        <v>5075</v>
      </c>
      <c r="U3041" t="str">
        <f t="shared" ca="1" si="568"/>
        <v>cu</v>
      </c>
      <c r="V3041" t="str">
        <f t="shared" si="562"/>
        <v>EN</v>
      </c>
      <c r="W3041">
        <f t="shared" si="563"/>
        <v>430</v>
      </c>
      <c r="X3041" t="str">
        <f t="shared" ca="1" si="564"/>
        <v>cu</v>
      </c>
      <c r="Y3041" t="str">
        <f t="shared" si="565"/>
        <v>GO</v>
      </c>
      <c r="Z3041">
        <f t="shared" si="566"/>
        <v>5075</v>
      </c>
    </row>
    <row r="3042" spans="1:26">
      <c r="A3042" t="str">
        <f t="shared" si="571"/>
        <v>rt10</v>
      </c>
      <c r="B3042" t="str">
        <f t="shared" si="572"/>
        <v>루틴10</v>
      </c>
      <c r="C3042">
        <v>201</v>
      </c>
      <c r="D3042">
        <v>95</v>
      </c>
      <c r="E3042">
        <f t="shared" ca="1" si="567"/>
        <v>17283</v>
      </c>
      <c r="F3042">
        <f ca="1">(60+SUMIF(OFFSET(N3042,-$C3042+1,0,$C3042),"EN",OFFSET(O3042,-$C3042+1,0,$C3042)))*SummonTypeTable!$Q$2</f>
        <v>5820</v>
      </c>
      <c r="G3042" t="str">
        <f ca="1">IF(C3042=1,60*SummonTypeTable!$Q$2-OFFSET(F3042,0,-1),
IF(F3042&lt;&gt;OFFSET(F3042,-1,0),OFFSET(F3042,-1,0)-OFFSET(F3042,0,-1),""))</f>
        <v/>
      </c>
      <c r="H3042" t="str">
        <f ca="1">IF(C3042=1,60*SummonTypeTable!$Q$2/OFFSET(F3042,0,-1),
IF(F3042&lt;&gt;OFFSET(F3042,-1,0),OFFSET(F3042,-1,0)/OFFSET(F3042,0,-1),""))</f>
        <v/>
      </c>
      <c r="I3042">
        <f ca="1">(60+SUMIF(OFFSET(N3042,-$C3042+1,0,$C3042),"EN",OFFSET(O3042,-$C3042+1,0,$C3042))+SUMIF(OFFSET(S3042,-$C3042+1,0,$C3042),"EN",OFFSET(T3042,-$C3042+1,0,$C3042)))*SummonTypeTable!$Q$2</f>
        <v>5820</v>
      </c>
      <c r="J3042" t="str">
        <f ca="1">IF(C3042=1,60*SummonTypeTable!$Q$2-OFFSET(I3042,0,-4),
IF(I3042&lt;&gt;OFFSET(I3042,-1,0),OFFSET(I3042,-1,0)-OFFSET(I3042,0,-4),""))</f>
        <v/>
      </c>
      <c r="K3042" t="str">
        <f ca="1">IF(C3042=1,60*SummonTypeTable!$Q$2/OFFSET(I3042,0,-4),
IF(I3042&lt;&gt;OFFSET(I3042,-1,0),OFFSET(I3042,-1,0)/OFFSET(I3042,0,-4),""))</f>
        <v/>
      </c>
      <c r="L3042" t="str">
        <f t="shared" ca="1" si="570"/>
        <v>it</v>
      </c>
      <c r="M3042" t="s">
        <v>139</v>
      </c>
      <c r="N3042" t="s">
        <v>138</v>
      </c>
      <c r="O3042">
        <v>2</v>
      </c>
      <c r="P3042" t="str">
        <f t="shared" si="561"/>
        <v/>
      </c>
      <c r="Q3042" t="str">
        <f t="shared" ca="1" si="569"/>
        <v>cu</v>
      </c>
      <c r="R3042" t="s">
        <v>81</v>
      </c>
      <c r="S3042" t="s">
        <v>147</v>
      </c>
      <c r="T3042">
        <v>5100</v>
      </c>
      <c r="U3042" t="str">
        <f t="shared" ca="1" si="568"/>
        <v>it</v>
      </c>
      <c r="V3042" t="str">
        <f t="shared" si="562"/>
        <v>Cash_sSpellGacha</v>
      </c>
      <c r="W3042">
        <f t="shared" si="563"/>
        <v>2</v>
      </c>
      <c r="X3042" t="str">
        <f t="shared" ca="1" si="564"/>
        <v>cu</v>
      </c>
      <c r="Y3042" t="str">
        <f t="shared" si="565"/>
        <v>GO</v>
      </c>
      <c r="Z3042">
        <f t="shared" si="566"/>
        <v>5100</v>
      </c>
    </row>
    <row r="3043" spans="1:26">
      <c r="A3043" t="str">
        <f t="shared" si="571"/>
        <v>rt10</v>
      </c>
      <c r="B3043" t="str">
        <f t="shared" si="572"/>
        <v>루틴10</v>
      </c>
      <c r="C3043">
        <v>202</v>
      </c>
      <c r="D3043">
        <v>117</v>
      </c>
      <c r="E3043">
        <f t="shared" ca="1" si="567"/>
        <v>17400</v>
      </c>
      <c r="F3043">
        <f ca="1">(60+SUMIF(OFFSET(N3043,-$C3043+1,0,$C3043),"EN",OFFSET(O3043,-$C3043+1,0,$C3043)))*SummonTypeTable!$Q$2</f>
        <v>5820</v>
      </c>
      <c r="G3043" t="str">
        <f ca="1">IF(C3043=1,60*SummonTypeTable!$Q$2-OFFSET(F3043,0,-1),
IF(F3043&lt;&gt;OFFSET(F3043,-1,0),OFFSET(F3043,-1,0)-OFFSET(F3043,0,-1),""))</f>
        <v/>
      </c>
      <c r="H3043" t="str">
        <f ca="1">IF(C3043=1,60*SummonTypeTable!$Q$2/OFFSET(F3043,0,-1),
IF(F3043&lt;&gt;OFFSET(F3043,-1,0),OFFSET(F3043,-1,0)/OFFSET(F3043,0,-1),""))</f>
        <v/>
      </c>
      <c r="I3043">
        <f ca="1">(60+SUMIF(OFFSET(N3043,-$C3043+1,0,$C3043),"EN",OFFSET(O3043,-$C3043+1,0,$C3043))+SUMIF(OFFSET(S3043,-$C3043+1,0,$C3043),"EN",OFFSET(T3043,-$C3043+1,0,$C3043)))*SummonTypeTable!$Q$2</f>
        <v>5820</v>
      </c>
      <c r="J3043" t="str">
        <f ca="1">IF(C3043=1,60*SummonTypeTable!$Q$2-OFFSET(I3043,0,-4),
IF(I3043&lt;&gt;OFFSET(I3043,-1,0),OFFSET(I3043,-1,0)-OFFSET(I3043,0,-4),""))</f>
        <v/>
      </c>
      <c r="K3043" t="str">
        <f ca="1">IF(C3043=1,60*SummonTypeTable!$Q$2/OFFSET(I3043,0,-4),
IF(I3043&lt;&gt;OFFSET(I3043,-1,0),OFFSET(I3043,-1,0)/OFFSET(I3043,0,-4),""))</f>
        <v/>
      </c>
      <c r="L3043" t="str">
        <f t="shared" ca="1" si="570"/>
        <v>cu</v>
      </c>
      <c r="M3043" t="s">
        <v>81</v>
      </c>
      <c r="N3043" t="s">
        <v>147</v>
      </c>
      <c r="O3043">
        <v>10250</v>
      </c>
      <c r="P3043" t="str">
        <f t="shared" si="561"/>
        <v/>
      </c>
      <c r="Q3043" t="str">
        <f t="shared" ca="1" si="569"/>
        <v>cu</v>
      </c>
      <c r="R3043" t="s">
        <v>81</v>
      </c>
      <c r="S3043" t="s">
        <v>147</v>
      </c>
      <c r="T3043">
        <v>5125</v>
      </c>
      <c r="U3043" t="str">
        <f t="shared" ca="1" si="568"/>
        <v>cu</v>
      </c>
      <c r="V3043" t="str">
        <f t="shared" si="562"/>
        <v>GO</v>
      </c>
      <c r="W3043">
        <f t="shared" si="563"/>
        <v>10250</v>
      </c>
      <c r="X3043" t="str">
        <f t="shared" ca="1" si="564"/>
        <v>cu</v>
      </c>
      <c r="Y3043" t="str">
        <f t="shared" si="565"/>
        <v>GO</v>
      </c>
      <c r="Z3043">
        <f t="shared" si="566"/>
        <v>5125</v>
      </c>
    </row>
    <row r="3044" spans="1:26">
      <c r="A3044" t="str">
        <f t="shared" si="571"/>
        <v>rt10</v>
      </c>
      <c r="B3044" t="str">
        <f t="shared" si="572"/>
        <v>루틴10</v>
      </c>
      <c r="C3044">
        <v>203</v>
      </c>
      <c r="D3044">
        <v>125</v>
      </c>
      <c r="E3044">
        <f t="shared" ca="1" si="567"/>
        <v>17525</v>
      </c>
      <c r="F3044">
        <f ca="1">(60+SUMIF(OFFSET(N3044,-$C3044+1,0,$C3044),"EN",OFFSET(O3044,-$C3044+1,0,$C3044)))*SummonTypeTable!$Q$2</f>
        <v>5820</v>
      </c>
      <c r="G3044" t="str">
        <f ca="1">IF(C3044=1,60*SummonTypeTable!$Q$2-OFFSET(F3044,0,-1),
IF(F3044&lt;&gt;OFFSET(F3044,-1,0),OFFSET(F3044,-1,0)-OFFSET(F3044,0,-1),""))</f>
        <v/>
      </c>
      <c r="H3044" t="str">
        <f ca="1">IF(C3044=1,60*SummonTypeTable!$Q$2/OFFSET(F3044,0,-1),
IF(F3044&lt;&gt;OFFSET(F3044,-1,0),OFFSET(F3044,-1,0)/OFFSET(F3044,0,-1),""))</f>
        <v/>
      </c>
      <c r="I3044">
        <f ca="1">(60+SUMIF(OFFSET(N3044,-$C3044+1,0,$C3044),"EN",OFFSET(O3044,-$C3044+1,0,$C3044))+SUMIF(OFFSET(S3044,-$C3044+1,0,$C3044),"EN",OFFSET(T3044,-$C3044+1,0,$C3044)))*SummonTypeTable!$Q$2</f>
        <v>5820</v>
      </c>
      <c r="J3044" t="str">
        <f ca="1">IF(C3044=1,60*SummonTypeTable!$Q$2-OFFSET(I3044,0,-4),
IF(I3044&lt;&gt;OFFSET(I3044,-1,0),OFFSET(I3044,-1,0)-OFFSET(I3044,0,-4),""))</f>
        <v/>
      </c>
      <c r="K3044" t="str">
        <f ca="1">IF(C3044=1,60*SummonTypeTable!$Q$2/OFFSET(I3044,0,-4),
IF(I3044&lt;&gt;OFFSET(I3044,-1,0),OFFSET(I3044,-1,0)/OFFSET(I3044,0,-4),""))</f>
        <v/>
      </c>
      <c r="L3044" t="str">
        <f t="shared" ca="1" si="570"/>
        <v>it</v>
      </c>
      <c r="M3044" t="s">
        <v>139</v>
      </c>
      <c r="N3044" t="s">
        <v>140</v>
      </c>
      <c r="O3044">
        <v>2</v>
      </c>
      <c r="P3044" t="str">
        <f t="shared" si="561"/>
        <v/>
      </c>
      <c r="Q3044" t="str">
        <f t="shared" ca="1" si="569"/>
        <v>cu</v>
      </c>
      <c r="R3044" t="s">
        <v>81</v>
      </c>
      <c r="S3044" t="s">
        <v>147</v>
      </c>
      <c r="T3044">
        <v>5150</v>
      </c>
      <c r="U3044" t="str">
        <f t="shared" ca="1" si="568"/>
        <v>it</v>
      </c>
      <c r="V3044" t="str">
        <f t="shared" si="562"/>
        <v>Cash_sCharacterGacha</v>
      </c>
      <c r="W3044">
        <f t="shared" si="563"/>
        <v>2</v>
      </c>
      <c r="X3044" t="str">
        <f t="shared" ca="1" si="564"/>
        <v>cu</v>
      </c>
      <c r="Y3044" t="str">
        <f t="shared" si="565"/>
        <v>GO</v>
      </c>
      <c r="Z3044">
        <f t="shared" si="566"/>
        <v>5150</v>
      </c>
    </row>
    <row r="3045" spans="1:26">
      <c r="A3045" t="str">
        <f t="shared" si="571"/>
        <v>rt10</v>
      </c>
      <c r="B3045" t="str">
        <f t="shared" si="572"/>
        <v>루틴10</v>
      </c>
      <c r="C3045">
        <v>204</v>
      </c>
      <c r="D3045">
        <v>165</v>
      </c>
      <c r="E3045">
        <f t="shared" ca="1" si="567"/>
        <v>17690</v>
      </c>
      <c r="F3045">
        <f ca="1">(60+SUMIF(OFFSET(N3045,-$C3045+1,0,$C3045),"EN",OFFSET(O3045,-$C3045+1,0,$C3045)))*SummonTypeTable!$Q$2</f>
        <v>5820</v>
      </c>
      <c r="G3045" t="str">
        <f ca="1">IF(C3045=1,60*SummonTypeTable!$Q$2-OFFSET(F3045,0,-1),
IF(F3045&lt;&gt;OFFSET(F3045,-1,0),OFFSET(F3045,-1,0)-OFFSET(F3045,0,-1),""))</f>
        <v/>
      </c>
      <c r="H3045" t="str">
        <f ca="1">IF(C3045=1,60*SummonTypeTable!$Q$2/OFFSET(F3045,0,-1),
IF(F3045&lt;&gt;OFFSET(F3045,-1,0),OFFSET(F3045,-1,0)/OFFSET(F3045,0,-1),""))</f>
        <v/>
      </c>
      <c r="I3045">
        <f ca="1">(60+SUMIF(OFFSET(N3045,-$C3045+1,0,$C3045),"EN",OFFSET(O3045,-$C3045+1,0,$C3045))+SUMIF(OFFSET(S3045,-$C3045+1,0,$C3045),"EN",OFFSET(T3045,-$C3045+1,0,$C3045)))*SummonTypeTable!$Q$2</f>
        <v>5820</v>
      </c>
      <c r="J3045" t="str">
        <f ca="1">IF(C3045=1,60*SummonTypeTable!$Q$2-OFFSET(I3045,0,-4),
IF(I3045&lt;&gt;OFFSET(I3045,-1,0),OFFSET(I3045,-1,0)-OFFSET(I3045,0,-4),""))</f>
        <v/>
      </c>
      <c r="K3045" t="str">
        <f ca="1">IF(C3045=1,60*SummonTypeTable!$Q$2/OFFSET(I3045,0,-4),
IF(I3045&lt;&gt;OFFSET(I3045,-1,0),OFFSET(I3045,-1,0)/OFFSET(I3045,0,-4),""))</f>
        <v/>
      </c>
      <c r="L3045" t="str">
        <f t="shared" ca="1" si="570"/>
        <v>cu</v>
      </c>
      <c r="M3045" t="s">
        <v>81</v>
      </c>
      <c r="N3045" t="s">
        <v>147</v>
      </c>
      <c r="O3045">
        <v>10350</v>
      </c>
      <c r="P3045" t="str">
        <f t="shared" si="561"/>
        <v/>
      </c>
      <c r="Q3045" t="str">
        <f t="shared" ca="1" si="569"/>
        <v>cu</v>
      </c>
      <c r="R3045" t="s">
        <v>81</v>
      </c>
      <c r="S3045" t="s">
        <v>147</v>
      </c>
      <c r="T3045">
        <v>5175</v>
      </c>
      <c r="U3045" t="str">
        <f t="shared" ca="1" si="568"/>
        <v>cu</v>
      </c>
      <c r="V3045" t="str">
        <f t="shared" si="562"/>
        <v>GO</v>
      </c>
      <c r="W3045">
        <f t="shared" si="563"/>
        <v>10350</v>
      </c>
      <c r="X3045" t="str">
        <f t="shared" ca="1" si="564"/>
        <v>cu</v>
      </c>
      <c r="Y3045" t="str">
        <f t="shared" si="565"/>
        <v>GO</v>
      </c>
      <c r="Z3045">
        <f t="shared" si="566"/>
        <v>5175</v>
      </c>
    </row>
    <row r="3046" spans="1:26">
      <c r="A3046" t="str">
        <f t="shared" si="571"/>
        <v>rt10</v>
      </c>
      <c r="B3046" t="str">
        <f t="shared" si="572"/>
        <v>루틴10</v>
      </c>
      <c r="C3046">
        <v>205</v>
      </c>
      <c r="D3046">
        <v>318</v>
      </c>
      <c r="E3046">
        <f t="shared" ca="1" si="567"/>
        <v>18008</v>
      </c>
      <c r="F3046">
        <f ca="1">(60+SUMIF(OFFSET(N3046,-$C3046+1,0,$C3046),"EN",OFFSET(O3046,-$C3046+1,0,$C3046)))*SummonTypeTable!$Q$2</f>
        <v>6126.6666666666661</v>
      </c>
      <c r="G3046">
        <f ca="1">IF(C3046=1,60*SummonTypeTable!$Q$2-OFFSET(F3046,0,-1),
IF(F3046&lt;&gt;OFFSET(F3046,-1,0),OFFSET(F3046,-1,0)-OFFSET(F3046,0,-1),""))</f>
        <v>-12188</v>
      </c>
      <c r="H3046">
        <f ca="1">IF(C3046=1,60*SummonTypeTable!$Q$2/OFFSET(F3046,0,-1),
IF(F3046&lt;&gt;OFFSET(F3046,-1,0),OFFSET(F3046,-1,0)/OFFSET(F3046,0,-1),""))</f>
        <v>0.32318969346956911</v>
      </c>
      <c r="I3046">
        <f ca="1">(60+SUMIF(OFFSET(N3046,-$C3046+1,0,$C3046),"EN",OFFSET(O3046,-$C3046+1,0,$C3046))+SUMIF(OFFSET(S3046,-$C3046+1,0,$C3046),"EN",OFFSET(T3046,-$C3046+1,0,$C3046)))*SummonTypeTable!$Q$2</f>
        <v>6126.6666666666661</v>
      </c>
      <c r="J3046">
        <f ca="1">IF(C3046=1,60*SummonTypeTable!$Q$2-OFFSET(I3046,0,-4),
IF(I3046&lt;&gt;OFFSET(I3046,-1,0),OFFSET(I3046,-1,0)-OFFSET(I3046,0,-4),""))</f>
        <v>-12188</v>
      </c>
      <c r="K3046">
        <f ca="1">IF(C3046=1,60*SummonTypeTable!$Q$2/OFFSET(I3046,0,-4),
IF(I3046&lt;&gt;OFFSET(I3046,-1,0),OFFSET(I3046,-1,0)/OFFSET(I3046,0,-4),""))</f>
        <v>0.32318969346956911</v>
      </c>
      <c r="L3046" t="str">
        <f t="shared" ca="1" si="570"/>
        <v>cu</v>
      </c>
      <c r="M3046" t="s">
        <v>81</v>
      </c>
      <c r="N3046" t="s">
        <v>146</v>
      </c>
      <c r="O3046">
        <v>460</v>
      </c>
      <c r="P3046" t="str">
        <f t="shared" si="561"/>
        <v>에너지너무많음</v>
      </c>
      <c r="Q3046" t="str">
        <f t="shared" ca="1" si="569"/>
        <v>cu</v>
      </c>
      <c r="R3046" t="s">
        <v>81</v>
      </c>
      <c r="S3046" t="s">
        <v>147</v>
      </c>
      <c r="T3046">
        <v>5200</v>
      </c>
      <c r="U3046" t="str">
        <f t="shared" ca="1" si="568"/>
        <v>cu</v>
      </c>
      <c r="V3046" t="str">
        <f t="shared" si="562"/>
        <v>EN</v>
      </c>
      <c r="W3046">
        <f t="shared" si="563"/>
        <v>460</v>
      </c>
      <c r="X3046" t="str">
        <f t="shared" ca="1" si="564"/>
        <v>cu</v>
      </c>
      <c r="Y3046" t="str">
        <f t="shared" si="565"/>
        <v>GO</v>
      </c>
      <c r="Z3046">
        <f t="shared" si="566"/>
        <v>5200</v>
      </c>
    </row>
    <row r="3047" spans="1:26">
      <c r="A3047" t="str">
        <f t="shared" si="571"/>
        <v>rt10</v>
      </c>
      <c r="B3047" t="str">
        <f t="shared" si="572"/>
        <v>루틴10</v>
      </c>
      <c r="C3047">
        <v>206</v>
      </c>
      <c r="D3047">
        <v>85</v>
      </c>
      <c r="E3047">
        <f t="shared" ca="1" si="567"/>
        <v>18093</v>
      </c>
      <c r="F3047">
        <f ca="1">(60+SUMIF(OFFSET(N3047,-$C3047+1,0,$C3047),"EN",OFFSET(O3047,-$C3047+1,0,$C3047)))*SummonTypeTable!$Q$2</f>
        <v>6126.6666666666661</v>
      </c>
      <c r="G3047" t="str">
        <f ca="1">IF(C3047=1,60*SummonTypeTable!$Q$2-OFFSET(F3047,0,-1),
IF(F3047&lt;&gt;OFFSET(F3047,-1,0),OFFSET(F3047,-1,0)-OFFSET(F3047,0,-1),""))</f>
        <v/>
      </c>
      <c r="H3047" t="str">
        <f ca="1">IF(C3047=1,60*SummonTypeTable!$Q$2/OFFSET(F3047,0,-1),
IF(F3047&lt;&gt;OFFSET(F3047,-1,0),OFFSET(F3047,-1,0)/OFFSET(F3047,0,-1),""))</f>
        <v/>
      </c>
      <c r="I3047">
        <f ca="1">(60+SUMIF(OFFSET(N3047,-$C3047+1,0,$C3047),"EN",OFFSET(O3047,-$C3047+1,0,$C3047))+SUMIF(OFFSET(S3047,-$C3047+1,0,$C3047),"EN",OFFSET(T3047,-$C3047+1,0,$C3047)))*SummonTypeTable!$Q$2</f>
        <v>6126.6666666666661</v>
      </c>
      <c r="J3047" t="str">
        <f ca="1">IF(C3047=1,60*SummonTypeTable!$Q$2-OFFSET(I3047,0,-4),
IF(I3047&lt;&gt;OFFSET(I3047,-1,0),OFFSET(I3047,-1,0)-OFFSET(I3047,0,-4),""))</f>
        <v/>
      </c>
      <c r="K3047" t="str">
        <f ca="1">IF(C3047=1,60*SummonTypeTable!$Q$2/OFFSET(I3047,0,-4),
IF(I3047&lt;&gt;OFFSET(I3047,-1,0),OFFSET(I3047,-1,0)/OFFSET(I3047,0,-4),""))</f>
        <v/>
      </c>
      <c r="L3047" t="str">
        <f t="shared" ca="1" si="570"/>
        <v>it</v>
      </c>
      <c r="M3047" t="s">
        <v>139</v>
      </c>
      <c r="N3047" t="s">
        <v>138</v>
      </c>
      <c r="O3047">
        <v>2</v>
      </c>
      <c r="P3047" t="str">
        <f t="shared" si="561"/>
        <v/>
      </c>
      <c r="Q3047" t="str">
        <f t="shared" ca="1" si="569"/>
        <v>cu</v>
      </c>
      <c r="R3047" t="s">
        <v>81</v>
      </c>
      <c r="S3047" t="s">
        <v>147</v>
      </c>
      <c r="T3047">
        <v>5225</v>
      </c>
      <c r="U3047" t="str">
        <f t="shared" ca="1" si="568"/>
        <v>it</v>
      </c>
      <c r="V3047" t="str">
        <f t="shared" si="562"/>
        <v>Cash_sSpellGacha</v>
      </c>
      <c r="W3047">
        <f t="shared" si="563"/>
        <v>2</v>
      </c>
      <c r="X3047" t="str">
        <f t="shared" ca="1" si="564"/>
        <v>cu</v>
      </c>
      <c r="Y3047" t="str">
        <f t="shared" si="565"/>
        <v>GO</v>
      </c>
      <c r="Z3047">
        <f t="shared" si="566"/>
        <v>5225</v>
      </c>
    </row>
    <row r="3048" spans="1:26">
      <c r="A3048" t="str">
        <f t="shared" si="571"/>
        <v>rt10</v>
      </c>
      <c r="B3048" t="str">
        <f t="shared" si="572"/>
        <v>루틴10</v>
      </c>
      <c r="C3048">
        <v>207</v>
      </c>
      <c r="D3048">
        <v>99</v>
      </c>
      <c r="E3048">
        <f t="shared" ca="1" si="567"/>
        <v>18192</v>
      </c>
      <c r="F3048">
        <f ca="1">(60+SUMIF(OFFSET(N3048,-$C3048+1,0,$C3048),"EN",OFFSET(O3048,-$C3048+1,0,$C3048)))*SummonTypeTable!$Q$2</f>
        <v>6126.6666666666661</v>
      </c>
      <c r="G3048" t="str">
        <f ca="1">IF(C3048=1,60*SummonTypeTable!$Q$2-OFFSET(F3048,0,-1),
IF(F3048&lt;&gt;OFFSET(F3048,-1,0),OFFSET(F3048,-1,0)-OFFSET(F3048,0,-1),""))</f>
        <v/>
      </c>
      <c r="H3048" t="str">
        <f ca="1">IF(C3048=1,60*SummonTypeTable!$Q$2/OFFSET(F3048,0,-1),
IF(F3048&lt;&gt;OFFSET(F3048,-1,0),OFFSET(F3048,-1,0)/OFFSET(F3048,0,-1),""))</f>
        <v/>
      </c>
      <c r="I3048">
        <f ca="1">(60+SUMIF(OFFSET(N3048,-$C3048+1,0,$C3048),"EN",OFFSET(O3048,-$C3048+1,0,$C3048))+SUMIF(OFFSET(S3048,-$C3048+1,0,$C3048),"EN",OFFSET(T3048,-$C3048+1,0,$C3048)))*SummonTypeTable!$Q$2</f>
        <v>6126.6666666666661</v>
      </c>
      <c r="J3048" t="str">
        <f ca="1">IF(C3048=1,60*SummonTypeTable!$Q$2-OFFSET(I3048,0,-4),
IF(I3048&lt;&gt;OFFSET(I3048,-1,0),OFFSET(I3048,-1,0)-OFFSET(I3048,0,-4),""))</f>
        <v/>
      </c>
      <c r="K3048" t="str">
        <f ca="1">IF(C3048=1,60*SummonTypeTable!$Q$2/OFFSET(I3048,0,-4),
IF(I3048&lt;&gt;OFFSET(I3048,-1,0),OFFSET(I3048,-1,0)/OFFSET(I3048,0,-4),""))</f>
        <v/>
      </c>
      <c r="L3048" t="str">
        <f t="shared" ca="1" si="570"/>
        <v>cu</v>
      </c>
      <c r="M3048" t="s">
        <v>81</v>
      </c>
      <c r="N3048" t="s">
        <v>147</v>
      </c>
      <c r="O3048">
        <v>10500</v>
      </c>
      <c r="P3048" t="str">
        <f t="shared" si="561"/>
        <v/>
      </c>
      <c r="Q3048" t="str">
        <f t="shared" ca="1" si="569"/>
        <v>cu</v>
      </c>
      <c r="R3048" t="s">
        <v>81</v>
      </c>
      <c r="S3048" t="s">
        <v>147</v>
      </c>
      <c r="T3048">
        <v>5250</v>
      </c>
      <c r="U3048" t="str">
        <f t="shared" ca="1" si="568"/>
        <v>cu</v>
      </c>
      <c r="V3048" t="str">
        <f t="shared" si="562"/>
        <v>GO</v>
      </c>
      <c r="W3048">
        <f t="shared" si="563"/>
        <v>10500</v>
      </c>
      <c r="X3048" t="str">
        <f t="shared" ca="1" si="564"/>
        <v>cu</v>
      </c>
      <c r="Y3048" t="str">
        <f t="shared" si="565"/>
        <v>GO</v>
      </c>
      <c r="Z3048">
        <f t="shared" si="566"/>
        <v>5250</v>
      </c>
    </row>
    <row r="3049" spans="1:26">
      <c r="A3049" t="str">
        <f t="shared" si="571"/>
        <v>rt10</v>
      </c>
      <c r="B3049" t="str">
        <f t="shared" si="572"/>
        <v>루틴10</v>
      </c>
      <c r="C3049">
        <v>208</v>
      </c>
      <c r="D3049">
        <v>111</v>
      </c>
      <c r="E3049">
        <f t="shared" ca="1" si="567"/>
        <v>18303</v>
      </c>
      <c r="F3049">
        <f ca="1">(60+SUMIF(OFFSET(N3049,-$C3049+1,0,$C3049),"EN",OFFSET(O3049,-$C3049+1,0,$C3049)))*SummonTypeTable!$Q$2</f>
        <v>6126.6666666666661</v>
      </c>
      <c r="G3049" t="str">
        <f ca="1">IF(C3049=1,60*SummonTypeTable!$Q$2-OFFSET(F3049,0,-1),
IF(F3049&lt;&gt;OFFSET(F3049,-1,0),OFFSET(F3049,-1,0)-OFFSET(F3049,0,-1),""))</f>
        <v/>
      </c>
      <c r="H3049" t="str">
        <f ca="1">IF(C3049=1,60*SummonTypeTable!$Q$2/OFFSET(F3049,0,-1),
IF(F3049&lt;&gt;OFFSET(F3049,-1,0),OFFSET(F3049,-1,0)/OFFSET(F3049,0,-1),""))</f>
        <v/>
      </c>
      <c r="I3049">
        <f ca="1">(60+SUMIF(OFFSET(N3049,-$C3049+1,0,$C3049),"EN",OFFSET(O3049,-$C3049+1,0,$C3049))+SUMIF(OFFSET(S3049,-$C3049+1,0,$C3049),"EN",OFFSET(T3049,-$C3049+1,0,$C3049)))*SummonTypeTable!$Q$2</f>
        <v>6126.6666666666661</v>
      </c>
      <c r="J3049" t="str">
        <f ca="1">IF(C3049=1,60*SummonTypeTable!$Q$2-OFFSET(I3049,0,-4),
IF(I3049&lt;&gt;OFFSET(I3049,-1,0),OFFSET(I3049,-1,0)-OFFSET(I3049,0,-4),""))</f>
        <v/>
      </c>
      <c r="K3049" t="str">
        <f ca="1">IF(C3049=1,60*SummonTypeTable!$Q$2/OFFSET(I3049,0,-4),
IF(I3049&lt;&gt;OFFSET(I3049,-1,0),OFFSET(I3049,-1,0)/OFFSET(I3049,0,-4),""))</f>
        <v/>
      </c>
      <c r="L3049" t="str">
        <f t="shared" ca="1" si="570"/>
        <v>it</v>
      </c>
      <c r="M3049" t="s">
        <v>139</v>
      </c>
      <c r="N3049" t="s">
        <v>140</v>
      </c>
      <c r="O3049">
        <v>2</v>
      </c>
      <c r="P3049" t="str">
        <f t="shared" si="561"/>
        <v/>
      </c>
      <c r="Q3049" t="str">
        <f t="shared" ca="1" si="569"/>
        <v>cu</v>
      </c>
      <c r="R3049" t="s">
        <v>81</v>
      </c>
      <c r="S3049" t="s">
        <v>147</v>
      </c>
      <c r="T3049">
        <v>5275</v>
      </c>
      <c r="U3049" t="str">
        <f t="shared" ca="1" si="568"/>
        <v>it</v>
      </c>
      <c r="V3049" t="str">
        <f t="shared" si="562"/>
        <v>Cash_sCharacterGacha</v>
      </c>
      <c r="W3049">
        <f t="shared" si="563"/>
        <v>2</v>
      </c>
      <c r="X3049" t="str">
        <f t="shared" ca="1" si="564"/>
        <v>cu</v>
      </c>
      <c r="Y3049" t="str">
        <f t="shared" si="565"/>
        <v>GO</v>
      </c>
      <c r="Z3049">
        <f t="shared" si="566"/>
        <v>5275</v>
      </c>
    </row>
    <row r="3050" spans="1:26">
      <c r="A3050" t="str">
        <f t="shared" si="571"/>
        <v>rt10</v>
      </c>
      <c r="B3050" t="str">
        <f t="shared" si="572"/>
        <v>루틴10</v>
      </c>
      <c r="C3050">
        <v>209</v>
      </c>
      <c r="D3050">
        <v>125</v>
      </c>
      <c r="E3050">
        <f t="shared" ca="1" si="567"/>
        <v>18428</v>
      </c>
      <c r="F3050">
        <f ca="1">(60+SUMIF(OFFSET(N3050,-$C3050+1,0,$C3050),"EN",OFFSET(O3050,-$C3050+1,0,$C3050)))*SummonTypeTable!$Q$2</f>
        <v>6126.6666666666661</v>
      </c>
      <c r="G3050" t="str">
        <f ca="1">IF(C3050=1,60*SummonTypeTable!$Q$2-OFFSET(F3050,0,-1),
IF(F3050&lt;&gt;OFFSET(F3050,-1,0),OFFSET(F3050,-1,0)-OFFSET(F3050,0,-1),""))</f>
        <v/>
      </c>
      <c r="H3050" t="str">
        <f ca="1">IF(C3050=1,60*SummonTypeTable!$Q$2/OFFSET(F3050,0,-1),
IF(F3050&lt;&gt;OFFSET(F3050,-1,0),OFFSET(F3050,-1,0)/OFFSET(F3050,0,-1),""))</f>
        <v/>
      </c>
      <c r="I3050">
        <f ca="1">(60+SUMIF(OFFSET(N3050,-$C3050+1,0,$C3050),"EN",OFFSET(O3050,-$C3050+1,0,$C3050))+SUMIF(OFFSET(S3050,-$C3050+1,0,$C3050),"EN",OFFSET(T3050,-$C3050+1,0,$C3050)))*SummonTypeTable!$Q$2</f>
        <v>6126.6666666666661</v>
      </c>
      <c r="J3050" t="str">
        <f ca="1">IF(C3050=1,60*SummonTypeTable!$Q$2-OFFSET(I3050,0,-4),
IF(I3050&lt;&gt;OFFSET(I3050,-1,0),OFFSET(I3050,-1,0)-OFFSET(I3050,0,-4),""))</f>
        <v/>
      </c>
      <c r="K3050" t="str">
        <f ca="1">IF(C3050=1,60*SummonTypeTable!$Q$2/OFFSET(I3050,0,-4),
IF(I3050&lt;&gt;OFFSET(I3050,-1,0),OFFSET(I3050,-1,0)/OFFSET(I3050,0,-4),""))</f>
        <v/>
      </c>
      <c r="L3050" t="str">
        <f t="shared" ca="1" si="570"/>
        <v>cu</v>
      </c>
      <c r="M3050" t="s">
        <v>81</v>
      </c>
      <c r="N3050" t="s">
        <v>147</v>
      </c>
      <c r="O3050">
        <v>10600</v>
      </c>
      <c r="P3050" t="str">
        <f t="shared" si="561"/>
        <v/>
      </c>
      <c r="Q3050" t="str">
        <f t="shared" ca="1" si="569"/>
        <v>cu</v>
      </c>
      <c r="R3050" t="s">
        <v>81</v>
      </c>
      <c r="S3050" t="s">
        <v>147</v>
      </c>
      <c r="T3050">
        <v>5300</v>
      </c>
      <c r="U3050" t="str">
        <f t="shared" ca="1" si="568"/>
        <v>cu</v>
      </c>
      <c r="V3050" t="str">
        <f t="shared" si="562"/>
        <v>GO</v>
      </c>
      <c r="W3050">
        <f t="shared" si="563"/>
        <v>10600</v>
      </c>
      <c r="X3050" t="str">
        <f t="shared" ca="1" si="564"/>
        <v>cu</v>
      </c>
      <c r="Y3050" t="str">
        <f t="shared" si="565"/>
        <v>GO</v>
      </c>
      <c r="Z3050">
        <f t="shared" si="566"/>
        <v>5300</v>
      </c>
    </row>
    <row r="3051" spans="1:26">
      <c r="A3051" t="str">
        <f t="shared" si="571"/>
        <v>rt10</v>
      </c>
      <c r="B3051" t="str">
        <f t="shared" si="572"/>
        <v>루틴10</v>
      </c>
      <c r="C3051">
        <v>210</v>
      </c>
      <c r="D3051">
        <v>135</v>
      </c>
      <c r="E3051">
        <f t="shared" ca="1" si="567"/>
        <v>18563</v>
      </c>
      <c r="F3051">
        <f ca="1">(60+SUMIF(OFFSET(N3051,-$C3051+1,0,$C3051),"EN",OFFSET(O3051,-$C3051+1,0,$C3051)))*SummonTypeTable!$Q$2</f>
        <v>6126.6666666666661</v>
      </c>
      <c r="G3051" t="str">
        <f ca="1">IF(C3051=1,60*SummonTypeTable!$Q$2-OFFSET(F3051,0,-1),
IF(F3051&lt;&gt;OFFSET(F3051,-1,0),OFFSET(F3051,-1,0)-OFFSET(F3051,0,-1),""))</f>
        <v/>
      </c>
      <c r="H3051" t="str">
        <f ca="1">IF(C3051=1,60*SummonTypeTable!$Q$2/OFFSET(F3051,0,-1),
IF(F3051&lt;&gt;OFFSET(F3051,-1,0),OFFSET(F3051,-1,0)/OFFSET(F3051,0,-1),""))</f>
        <v/>
      </c>
      <c r="I3051">
        <f ca="1">(60+SUMIF(OFFSET(N3051,-$C3051+1,0,$C3051),"EN",OFFSET(O3051,-$C3051+1,0,$C3051))+SUMIF(OFFSET(S3051,-$C3051+1,0,$C3051),"EN",OFFSET(T3051,-$C3051+1,0,$C3051)))*SummonTypeTable!$Q$2</f>
        <v>6126.6666666666661</v>
      </c>
      <c r="J3051" t="str">
        <f ca="1">IF(C3051=1,60*SummonTypeTable!$Q$2-OFFSET(I3051,0,-4),
IF(I3051&lt;&gt;OFFSET(I3051,-1,0),OFFSET(I3051,-1,0)-OFFSET(I3051,0,-4),""))</f>
        <v/>
      </c>
      <c r="K3051" t="str">
        <f ca="1">IF(C3051=1,60*SummonTypeTable!$Q$2/OFFSET(I3051,0,-4),
IF(I3051&lt;&gt;OFFSET(I3051,-1,0),OFFSET(I3051,-1,0)/OFFSET(I3051,0,-4),""))</f>
        <v/>
      </c>
      <c r="L3051" t="str">
        <f t="shared" ca="1" si="570"/>
        <v>cu</v>
      </c>
      <c r="M3051" t="s">
        <v>81</v>
      </c>
      <c r="N3051" t="s">
        <v>147</v>
      </c>
      <c r="O3051">
        <v>10650</v>
      </c>
      <c r="P3051" t="str">
        <f t="shared" si="561"/>
        <v/>
      </c>
      <c r="Q3051" t="str">
        <f t="shared" ca="1" si="569"/>
        <v>cu</v>
      </c>
      <c r="R3051" t="s">
        <v>81</v>
      </c>
      <c r="S3051" t="s">
        <v>147</v>
      </c>
      <c r="T3051">
        <v>5325</v>
      </c>
      <c r="U3051" t="str">
        <f t="shared" ca="1" si="568"/>
        <v>cu</v>
      </c>
      <c r="V3051" t="str">
        <f t="shared" si="562"/>
        <v>GO</v>
      </c>
      <c r="W3051">
        <f t="shared" si="563"/>
        <v>10650</v>
      </c>
      <c r="X3051" t="str">
        <f t="shared" ca="1" si="564"/>
        <v>cu</v>
      </c>
      <c r="Y3051" t="str">
        <f t="shared" si="565"/>
        <v>GO</v>
      </c>
      <c r="Z3051">
        <f t="shared" si="566"/>
        <v>5325</v>
      </c>
    </row>
    <row r="3052" spans="1:26">
      <c r="A3052" t="str">
        <f t="shared" si="571"/>
        <v>rt10</v>
      </c>
      <c r="B3052" t="str">
        <f t="shared" si="572"/>
        <v>루틴10</v>
      </c>
      <c r="C3052">
        <v>211</v>
      </c>
      <c r="D3052">
        <v>289</v>
      </c>
      <c r="E3052">
        <f t="shared" ca="1" si="567"/>
        <v>18852</v>
      </c>
      <c r="F3052">
        <f ca="1">(60+SUMIF(OFFSET(N3052,-$C3052+1,0,$C3052),"EN",OFFSET(O3052,-$C3052+1,0,$C3052)))*SummonTypeTable!$Q$2</f>
        <v>6453.333333333333</v>
      </c>
      <c r="G3052">
        <f ca="1">IF(C3052=1,60*SummonTypeTable!$Q$2-OFFSET(F3052,0,-1),
IF(F3052&lt;&gt;OFFSET(F3052,-1,0),OFFSET(F3052,-1,0)-OFFSET(F3052,0,-1),""))</f>
        <v>-12725.333333333334</v>
      </c>
      <c r="H3052">
        <f ca="1">IF(C3052=1,60*SummonTypeTable!$Q$2/OFFSET(F3052,0,-1),
IF(F3052&lt;&gt;OFFSET(F3052,-1,0),OFFSET(F3052,-1,0)/OFFSET(F3052,0,-1),""))</f>
        <v>0.32498762288704997</v>
      </c>
      <c r="I3052">
        <f ca="1">(60+SUMIF(OFFSET(N3052,-$C3052+1,0,$C3052),"EN",OFFSET(O3052,-$C3052+1,0,$C3052))+SUMIF(OFFSET(S3052,-$C3052+1,0,$C3052),"EN",OFFSET(T3052,-$C3052+1,0,$C3052)))*SummonTypeTable!$Q$2</f>
        <v>6453.333333333333</v>
      </c>
      <c r="J3052">
        <f ca="1">IF(C3052=1,60*SummonTypeTable!$Q$2-OFFSET(I3052,0,-4),
IF(I3052&lt;&gt;OFFSET(I3052,-1,0),OFFSET(I3052,-1,0)-OFFSET(I3052,0,-4),""))</f>
        <v>-12725.333333333334</v>
      </c>
      <c r="K3052">
        <f ca="1">IF(C3052=1,60*SummonTypeTable!$Q$2/OFFSET(I3052,0,-4),
IF(I3052&lt;&gt;OFFSET(I3052,-1,0),OFFSET(I3052,-1,0)/OFFSET(I3052,0,-4),""))</f>
        <v>0.32498762288704997</v>
      </c>
      <c r="L3052" t="str">
        <f t="shared" ca="1" si="570"/>
        <v>cu</v>
      </c>
      <c r="M3052" t="s">
        <v>81</v>
      </c>
      <c r="N3052" t="s">
        <v>146</v>
      </c>
      <c r="O3052">
        <v>490</v>
      </c>
      <c r="P3052" t="str">
        <f t="shared" si="561"/>
        <v>에너지너무많음</v>
      </c>
      <c r="Q3052" t="str">
        <f t="shared" ca="1" si="569"/>
        <v>cu</v>
      </c>
      <c r="R3052" t="s">
        <v>81</v>
      </c>
      <c r="S3052" t="s">
        <v>147</v>
      </c>
      <c r="T3052">
        <v>5350</v>
      </c>
      <c r="U3052" t="str">
        <f t="shared" ca="1" si="568"/>
        <v>cu</v>
      </c>
      <c r="V3052" t="str">
        <f t="shared" si="562"/>
        <v>EN</v>
      </c>
      <c r="W3052">
        <f t="shared" si="563"/>
        <v>490</v>
      </c>
      <c r="X3052" t="str">
        <f t="shared" ca="1" si="564"/>
        <v>cu</v>
      </c>
      <c r="Y3052" t="str">
        <f t="shared" si="565"/>
        <v>GO</v>
      </c>
      <c r="Z3052">
        <f t="shared" si="566"/>
        <v>5350</v>
      </c>
    </row>
    <row r="3053" spans="1:26">
      <c r="A3053" t="str">
        <f t="shared" si="571"/>
        <v>rt10</v>
      </c>
      <c r="B3053" t="str">
        <f t="shared" si="572"/>
        <v>루틴10</v>
      </c>
      <c r="C3053">
        <v>212</v>
      </c>
      <c r="D3053">
        <v>101</v>
      </c>
      <c r="E3053">
        <f t="shared" ca="1" si="567"/>
        <v>18953</v>
      </c>
      <c r="F3053">
        <f ca="1">(60+SUMIF(OFFSET(N3053,-$C3053+1,0,$C3053),"EN",OFFSET(O3053,-$C3053+1,0,$C3053)))*SummonTypeTable!$Q$2</f>
        <v>6453.333333333333</v>
      </c>
      <c r="G3053" t="str">
        <f ca="1">IF(C3053=1,60*SummonTypeTable!$Q$2-OFFSET(F3053,0,-1),
IF(F3053&lt;&gt;OFFSET(F3053,-1,0),OFFSET(F3053,-1,0)-OFFSET(F3053,0,-1),""))</f>
        <v/>
      </c>
      <c r="H3053" t="str">
        <f ca="1">IF(C3053=1,60*SummonTypeTable!$Q$2/OFFSET(F3053,0,-1),
IF(F3053&lt;&gt;OFFSET(F3053,-1,0),OFFSET(F3053,-1,0)/OFFSET(F3053,0,-1),""))</f>
        <v/>
      </c>
      <c r="I3053">
        <f ca="1">(60+SUMIF(OFFSET(N3053,-$C3053+1,0,$C3053),"EN",OFFSET(O3053,-$C3053+1,0,$C3053))+SUMIF(OFFSET(S3053,-$C3053+1,0,$C3053),"EN",OFFSET(T3053,-$C3053+1,0,$C3053)))*SummonTypeTable!$Q$2</f>
        <v>6453.333333333333</v>
      </c>
      <c r="J3053" t="str">
        <f ca="1">IF(C3053=1,60*SummonTypeTable!$Q$2-OFFSET(I3053,0,-4),
IF(I3053&lt;&gt;OFFSET(I3053,-1,0),OFFSET(I3053,-1,0)-OFFSET(I3053,0,-4),""))</f>
        <v/>
      </c>
      <c r="K3053" t="str">
        <f ca="1">IF(C3053=1,60*SummonTypeTable!$Q$2/OFFSET(I3053,0,-4),
IF(I3053&lt;&gt;OFFSET(I3053,-1,0),OFFSET(I3053,-1,0)/OFFSET(I3053,0,-4),""))</f>
        <v/>
      </c>
      <c r="L3053" t="str">
        <f t="shared" ca="1" si="570"/>
        <v>cu</v>
      </c>
      <c r="M3053" t="s">
        <v>81</v>
      </c>
      <c r="N3053" t="s">
        <v>147</v>
      </c>
      <c r="O3053">
        <v>10750</v>
      </c>
      <c r="P3053" t="str">
        <f t="shared" si="561"/>
        <v/>
      </c>
      <c r="Q3053" t="str">
        <f t="shared" ca="1" si="569"/>
        <v>cu</v>
      </c>
      <c r="R3053" t="s">
        <v>81</v>
      </c>
      <c r="S3053" t="s">
        <v>147</v>
      </c>
      <c r="T3053">
        <v>5375</v>
      </c>
      <c r="U3053" t="str">
        <f t="shared" ca="1" si="568"/>
        <v>cu</v>
      </c>
      <c r="V3053" t="str">
        <f t="shared" si="562"/>
        <v>GO</v>
      </c>
      <c r="W3053">
        <f t="shared" si="563"/>
        <v>10750</v>
      </c>
      <c r="X3053" t="str">
        <f t="shared" ca="1" si="564"/>
        <v>cu</v>
      </c>
      <c r="Y3053" t="str">
        <f t="shared" si="565"/>
        <v>GO</v>
      </c>
      <c r="Z3053">
        <f t="shared" si="566"/>
        <v>5375</v>
      </c>
    </row>
    <row r="3054" spans="1:26">
      <c r="A3054" t="str">
        <f t="shared" si="571"/>
        <v>rt10</v>
      </c>
      <c r="B3054" t="str">
        <f t="shared" si="572"/>
        <v>루틴10</v>
      </c>
      <c r="C3054">
        <v>213</v>
      </c>
      <c r="D3054">
        <v>258</v>
      </c>
      <c r="E3054">
        <f t="shared" ca="1" si="567"/>
        <v>19211</v>
      </c>
      <c r="F3054">
        <f ca="1">(60+SUMIF(OFFSET(N3054,-$C3054+1,0,$C3054),"EN",OFFSET(O3054,-$C3054+1,0,$C3054)))*SummonTypeTable!$Q$2</f>
        <v>6453.333333333333</v>
      </c>
      <c r="G3054" t="str">
        <f ca="1">IF(C3054=1,60*SummonTypeTable!$Q$2-OFFSET(F3054,0,-1),
IF(F3054&lt;&gt;OFFSET(F3054,-1,0),OFFSET(F3054,-1,0)-OFFSET(F3054,0,-1),""))</f>
        <v/>
      </c>
      <c r="H3054" t="str">
        <f ca="1">IF(C3054=1,60*SummonTypeTable!$Q$2/OFFSET(F3054,0,-1),
IF(F3054&lt;&gt;OFFSET(F3054,-1,0),OFFSET(F3054,-1,0)/OFFSET(F3054,0,-1),""))</f>
        <v/>
      </c>
      <c r="I3054">
        <f ca="1">(60+SUMIF(OFFSET(N3054,-$C3054+1,0,$C3054),"EN",OFFSET(O3054,-$C3054+1,0,$C3054))+SUMIF(OFFSET(S3054,-$C3054+1,0,$C3054),"EN",OFFSET(T3054,-$C3054+1,0,$C3054)))*SummonTypeTable!$Q$2</f>
        <v>6453.333333333333</v>
      </c>
      <c r="J3054" t="str">
        <f ca="1">IF(C3054=1,60*SummonTypeTable!$Q$2-OFFSET(I3054,0,-4),
IF(I3054&lt;&gt;OFFSET(I3054,-1,0),OFFSET(I3054,-1,0)-OFFSET(I3054,0,-4),""))</f>
        <v/>
      </c>
      <c r="K3054" t="str">
        <f ca="1">IF(C3054=1,60*SummonTypeTable!$Q$2/OFFSET(I3054,0,-4),
IF(I3054&lt;&gt;OFFSET(I3054,-1,0),OFFSET(I3054,-1,0)/OFFSET(I3054,0,-4),""))</f>
        <v/>
      </c>
      <c r="L3054" t="str">
        <f t="shared" ca="1" si="570"/>
        <v>it</v>
      </c>
      <c r="M3054" t="s">
        <v>139</v>
      </c>
      <c r="N3054" t="s">
        <v>158</v>
      </c>
      <c r="O3054">
        <v>3</v>
      </c>
      <c r="P3054" t="str">
        <f t="shared" si="561"/>
        <v/>
      </c>
      <c r="Q3054" t="str">
        <f t="shared" ca="1" si="569"/>
        <v>cu</v>
      </c>
      <c r="R3054" t="s">
        <v>81</v>
      </c>
      <c r="S3054" t="s">
        <v>147</v>
      </c>
      <c r="T3054">
        <v>5400</v>
      </c>
      <c r="U3054" t="str">
        <f t="shared" ca="1" si="568"/>
        <v>it</v>
      </c>
      <c r="V3054" t="str">
        <f t="shared" si="562"/>
        <v>Cash_sEquipGacha</v>
      </c>
      <c r="W3054">
        <f t="shared" si="563"/>
        <v>3</v>
      </c>
      <c r="X3054" t="str">
        <f t="shared" ca="1" si="564"/>
        <v>cu</v>
      </c>
      <c r="Y3054" t="str">
        <f t="shared" si="565"/>
        <v>GO</v>
      </c>
      <c r="Z3054">
        <f t="shared" si="566"/>
        <v>5400</v>
      </c>
    </row>
    <row r="3055" spans="1:26">
      <c r="A3055" t="str">
        <f t="shared" si="571"/>
        <v>rt10</v>
      </c>
      <c r="B3055" t="str">
        <f t="shared" si="572"/>
        <v>루틴10</v>
      </c>
      <c r="C3055">
        <v>214</v>
      </c>
      <c r="D3055">
        <v>513</v>
      </c>
      <c r="E3055">
        <f t="shared" ca="1" si="567"/>
        <v>19724</v>
      </c>
      <c r="F3055">
        <f ca="1">(60+SUMIF(OFFSET(N3055,-$C3055+1,0,$C3055),"EN",OFFSET(O3055,-$C3055+1,0,$C3055)))*SummonTypeTable!$Q$2</f>
        <v>6453.333333333333</v>
      </c>
      <c r="G3055" t="str">
        <f ca="1">IF(C3055=1,60*SummonTypeTable!$Q$2-OFFSET(F3055,0,-1),
IF(F3055&lt;&gt;OFFSET(F3055,-1,0),OFFSET(F3055,-1,0)-OFFSET(F3055,0,-1),""))</f>
        <v/>
      </c>
      <c r="H3055" t="str">
        <f ca="1">IF(C3055=1,60*SummonTypeTable!$Q$2/OFFSET(F3055,0,-1),
IF(F3055&lt;&gt;OFFSET(F3055,-1,0),OFFSET(F3055,-1,0)/OFFSET(F3055,0,-1),""))</f>
        <v/>
      </c>
      <c r="I3055">
        <f ca="1">(60+SUMIF(OFFSET(N3055,-$C3055+1,0,$C3055),"EN",OFFSET(O3055,-$C3055+1,0,$C3055))+SUMIF(OFFSET(S3055,-$C3055+1,0,$C3055),"EN",OFFSET(T3055,-$C3055+1,0,$C3055)))*SummonTypeTable!$Q$2</f>
        <v>6453.333333333333</v>
      </c>
      <c r="J3055" t="str">
        <f ca="1">IF(C3055=1,60*SummonTypeTable!$Q$2-OFFSET(I3055,0,-4),
IF(I3055&lt;&gt;OFFSET(I3055,-1,0),OFFSET(I3055,-1,0)-OFFSET(I3055,0,-4),""))</f>
        <v/>
      </c>
      <c r="K3055" t="str">
        <f ca="1">IF(C3055=1,60*SummonTypeTable!$Q$2/OFFSET(I3055,0,-4),
IF(I3055&lt;&gt;OFFSET(I3055,-1,0),OFFSET(I3055,-1,0)/OFFSET(I3055,0,-4),""))</f>
        <v/>
      </c>
      <c r="L3055" t="str">
        <f t="shared" ca="1" si="570"/>
        <v>cu</v>
      </c>
      <c r="M3055" t="s">
        <v>81</v>
      </c>
      <c r="N3055" t="s">
        <v>153</v>
      </c>
      <c r="O3055">
        <v>36</v>
      </c>
      <c r="P3055" t="str">
        <f t="shared" si="561"/>
        <v/>
      </c>
      <c r="Q3055" t="str">
        <f t="shared" ca="1" si="569"/>
        <v>cu</v>
      </c>
      <c r="R3055" t="s">
        <v>81</v>
      </c>
      <c r="S3055" t="s">
        <v>153</v>
      </c>
      <c r="T3055">
        <v>12</v>
      </c>
      <c r="U3055" t="str">
        <f t="shared" ca="1" si="568"/>
        <v>cu</v>
      </c>
      <c r="V3055" t="str">
        <f t="shared" si="562"/>
        <v>DI</v>
      </c>
      <c r="W3055">
        <f t="shared" si="563"/>
        <v>36</v>
      </c>
      <c r="X3055" t="str">
        <f t="shared" ca="1" si="564"/>
        <v>cu</v>
      </c>
      <c r="Y3055" t="str">
        <f t="shared" si="565"/>
        <v>DI</v>
      </c>
      <c r="Z3055">
        <f t="shared" si="566"/>
        <v>12</v>
      </c>
    </row>
    <row r="3056" spans="1:26">
      <c r="A3056" t="str">
        <f t="shared" si="571"/>
        <v>rt10</v>
      </c>
      <c r="B3056" t="str">
        <f t="shared" si="572"/>
        <v>루틴10</v>
      </c>
      <c r="C3056">
        <v>215</v>
      </c>
      <c r="D3056">
        <v>135</v>
      </c>
      <c r="E3056">
        <f t="shared" ca="1" si="567"/>
        <v>19859</v>
      </c>
      <c r="F3056">
        <f ca="1">(60+SUMIF(OFFSET(N3056,-$C3056+1,0,$C3056),"EN",OFFSET(O3056,-$C3056+1,0,$C3056)))*SummonTypeTable!$Q$2</f>
        <v>6453.333333333333</v>
      </c>
      <c r="G3056" t="str">
        <f ca="1">IF(C3056=1,60*SummonTypeTable!$Q$2-OFFSET(F3056,0,-1),
IF(F3056&lt;&gt;OFFSET(F3056,-1,0),OFFSET(F3056,-1,0)-OFFSET(F3056,0,-1),""))</f>
        <v/>
      </c>
      <c r="H3056" t="str">
        <f ca="1">IF(C3056=1,60*SummonTypeTable!$Q$2/OFFSET(F3056,0,-1),
IF(F3056&lt;&gt;OFFSET(F3056,-1,0),OFFSET(F3056,-1,0)/OFFSET(F3056,0,-1),""))</f>
        <v/>
      </c>
      <c r="I3056">
        <f ca="1">(60+SUMIF(OFFSET(N3056,-$C3056+1,0,$C3056),"EN",OFFSET(O3056,-$C3056+1,0,$C3056))+SUMIF(OFFSET(S3056,-$C3056+1,0,$C3056),"EN",OFFSET(T3056,-$C3056+1,0,$C3056)))*SummonTypeTable!$Q$2</f>
        <v>6453.333333333333</v>
      </c>
      <c r="J3056" t="str">
        <f ca="1">IF(C3056=1,60*SummonTypeTable!$Q$2-OFFSET(I3056,0,-4),
IF(I3056&lt;&gt;OFFSET(I3056,-1,0),OFFSET(I3056,-1,0)-OFFSET(I3056,0,-4),""))</f>
        <v/>
      </c>
      <c r="K3056" t="str">
        <f ca="1">IF(C3056=1,60*SummonTypeTable!$Q$2/OFFSET(I3056,0,-4),
IF(I3056&lt;&gt;OFFSET(I3056,-1,0),OFFSET(I3056,-1,0)/OFFSET(I3056,0,-4),""))</f>
        <v/>
      </c>
      <c r="L3056" t="str">
        <f t="shared" ca="1" si="570"/>
        <v>cu</v>
      </c>
      <c r="M3056" t="s">
        <v>81</v>
      </c>
      <c r="N3056" t="s">
        <v>147</v>
      </c>
      <c r="O3056">
        <v>10900</v>
      </c>
      <c r="P3056" t="str">
        <f t="shared" si="561"/>
        <v/>
      </c>
      <c r="Q3056" t="str">
        <f t="shared" ca="1" si="569"/>
        <v>cu</v>
      </c>
      <c r="R3056" t="s">
        <v>81</v>
      </c>
      <c r="S3056" t="s">
        <v>147</v>
      </c>
      <c r="T3056">
        <v>5450</v>
      </c>
      <c r="U3056" t="str">
        <f t="shared" ca="1" si="568"/>
        <v>cu</v>
      </c>
      <c r="V3056" t="str">
        <f t="shared" si="562"/>
        <v>GO</v>
      </c>
      <c r="W3056">
        <f t="shared" si="563"/>
        <v>10900</v>
      </c>
      <c r="X3056" t="str">
        <f t="shared" ca="1" si="564"/>
        <v>cu</v>
      </c>
      <c r="Y3056" t="str">
        <f t="shared" si="565"/>
        <v>GO</v>
      </c>
      <c r="Z3056">
        <f t="shared" si="566"/>
        <v>5450</v>
      </c>
    </row>
    <row r="3057" spans="1:26">
      <c r="A3057" t="str">
        <f t="shared" si="571"/>
        <v>rt10</v>
      </c>
      <c r="B3057" t="str">
        <f t="shared" si="572"/>
        <v>루틴10</v>
      </c>
      <c r="C3057">
        <v>216</v>
      </c>
      <c r="D3057">
        <v>284</v>
      </c>
      <c r="E3057">
        <f t="shared" ca="1" si="567"/>
        <v>20143</v>
      </c>
      <c r="F3057">
        <f ca="1">(60+SUMIF(OFFSET(N3057,-$C3057+1,0,$C3057),"EN",OFFSET(O3057,-$C3057+1,0,$C3057)))*SummonTypeTable!$Q$2</f>
        <v>6453.333333333333</v>
      </c>
      <c r="G3057" t="str">
        <f ca="1">IF(C3057=1,60*SummonTypeTable!$Q$2-OFFSET(F3057,0,-1),
IF(F3057&lt;&gt;OFFSET(F3057,-1,0),OFFSET(F3057,-1,0)-OFFSET(F3057,0,-1),""))</f>
        <v/>
      </c>
      <c r="H3057" t="str">
        <f ca="1">IF(C3057=1,60*SummonTypeTable!$Q$2/OFFSET(F3057,0,-1),
IF(F3057&lt;&gt;OFFSET(F3057,-1,0),OFFSET(F3057,-1,0)/OFFSET(F3057,0,-1),""))</f>
        <v/>
      </c>
      <c r="I3057">
        <f ca="1">(60+SUMIF(OFFSET(N3057,-$C3057+1,0,$C3057),"EN",OFFSET(O3057,-$C3057+1,0,$C3057))+SUMIF(OFFSET(S3057,-$C3057+1,0,$C3057),"EN",OFFSET(T3057,-$C3057+1,0,$C3057)))*SummonTypeTable!$Q$2</f>
        <v>6453.333333333333</v>
      </c>
      <c r="J3057" t="str">
        <f ca="1">IF(C3057=1,60*SummonTypeTable!$Q$2-OFFSET(I3057,0,-4),
IF(I3057&lt;&gt;OFFSET(I3057,-1,0),OFFSET(I3057,-1,0)-OFFSET(I3057,0,-4),""))</f>
        <v/>
      </c>
      <c r="K3057" t="str">
        <f ca="1">IF(C3057=1,60*SummonTypeTable!$Q$2/OFFSET(I3057,0,-4),
IF(I3057&lt;&gt;OFFSET(I3057,-1,0),OFFSET(I3057,-1,0)/OFFSET(I3057,0,-4),""))</f>
        <v/>
      </c>
      <c r="L3057" t="str">
        <f t="shared" ca="1" si="570"/>
        <v>it</v>
      </c>
      <c r="M3057" t="s">
        <v>139</v>
      </c>
      <c r="N3057" t="s">
        <v>138</v>
      </c>
      <c r="O3057">
        <v>20</v>
      </c>
      <c r="P3057" t="str">
        <f t="shared" si="561"/>
        <v/>
      </c>
      <c r="Q3057" t="str">
        <f t="shared" ca="1" si="569"/>
        <v>cu</v>
      </c>
      <c r="R3057" t="s">
        <v>81</v>
      </c>
      <c r="S3057" t="s">
        <v>147</v>
      </c>
      <c r="T3057">
        <v>5475</v>
      </c>
      <c r="U3057" t="str">
        <f t="shared" ca="1" si="568"/>
        <v>it</v>
      </c>
      <c r="V3057" t="str">
        <f t="shared" si="562"/>
        <v>Cash_sSpellGacha</v>
      </c>
      <c r="W3057">
        <f t="shared" si="563"/>
        <v>20</v>
      </c>
      <c r="X3057" t="str">
        <f t="shared" ca="1" si="564"/>
        <v>cu</v>
      </c>
      <c r="Y3057" t="str">
        <f t="shared" si="565"/>
        <v>GO</v>
      </c>
      <c r="Z3057">
        <f t="shared" si="566"/>
        <v>5475</v>
      </c>
    </row>
    <row r="3058" spans="1:26">
      <c r="A3058" t="str">
        <f t="shared" si="571"/>
        <v>rt10</v>
      </c>
      <c r="B3058" t="str">
        <f t="shared" si="572"/>
        <v>루틴10</v>
      </c>
      <c r="C3058">
        <v>217</v>
      </c>
      <c r="D3058">
        <v>481</v>
      </c>
      <c r="E3058">
        <f t="shared" ca="1" si="567"/>
        <v>20624</v>
      </c>
      <c r="F3058">
        <f ca="1">(60+SUMIF(OFFSET(N3058,-$C3058+1,0,$C3058),"EN",OFFSET(O3058,-$C3058+1,0,$C3058)))*SummonTypeTable!$Q$2</f>
        <v>6760</v>
      </c>
      <c r="G3058">
        <f ca="1">IF(C3058=1,60*SummonTypeTable!$Q$2-OFFSET(F3058,0,-1),
IF(F3058&lt;&gt;OFFSET(F3058,-1,0),OFFSET(F3058,-1,0)-OFFSET(F3058,0,-1),""))</f>
        <v>-14170.666666666668</v>
      </c>
      <c r="H3058">
        <f ca="1">IF(C3058=1,60*SummonTypeTable!$Q$2/OFFSET(F3058,0,-1),
IF(F3058&lt;&gt;OFFSET(F3058,-1,0),OFFSET(F3058,-1,0)/OFFSET(F3058,0,-1),""))</f>
        <v>0.31290405999482801</v>
      </c>
      <c r="I3058">
        <f ca="1">(60+SUMIF(OFFSET(N3058,-$C3058+1,0,$C3058),"EN",OFFSET(O3058,-$C3058+1,0,$C3058))+SUMIF(OFFSET(S3058,-$C3058+1,0,$C3058),"EN",OFFSET(T3058,-$C3058+1,0,$C3058)))*SummonTypeTable!$Q$2</f>
        <v>6760</v>
      </c>
      <c r="J3058">
        <f ca="1">IF(C3058=1,60*SummonTypeTable!$Q$2-OFFSET(I3058,0,-4),
IF(I3058&lt;&gt;OFFSET(I3058,-1,0),OFFSET(I3058,-1,0)-OFFSET(I3058,0,-4),""))</f>
        <v>-14170.666666666668</v>
      </c>
      <c r="K3058">
        <f ca="1">IF(C3058=1,60*SummonTypeTable!$Q$2/OFFSET(I3058,0,-4),
IF(I3058&lt;&gt;OFFSET(I3058,-1,0),OFFSET(I3058,-1,0)/OFFSET(I3058,0,-4),""))</f>
        <v>0.31290405999482801</v>
      </c>
      <c r="L3058" t="str">
        <f t="shared" ca="1" si="570"/>
        <v>cu</v>
      </c>
      <c r="M3058" t="s">
        <v>81</v>
      </c>
      <c r="N3058" t="s">
        <v>146</v>
      </c>
      <c r="O3058">
        <v>460</v>
      </c>
      <c r="P3058" t="str">
        <f t="shared" si="561"/>
        <v>에너지너무많음</v>
      </c>
      <c r="Q3058" t="str">
        <f t="shared" ca="1" si="569"/>
        <v>cu</v>
      </c>
      <c r="R3058" t="s">
        <v>81</v>
      </c>
      <c r="S3058" t="s">
        <v>147</v>
      </c>
      <c r="T3058">
        <v>5500</v>
      </c>
      <c r="U3058" t="str">
        <f t="shared" ca="1" si="568"/>
        <v>cu</v>
      </c>
      <c r="V3058" t="str">
        <f t="shared" si="562"/>
        <v>EN</v>
      </c>
      <c r="W3058">
        <f t="shared" si="563"/>
        <v>460</v>
      </c>
      <c r="X3058" t="str">
        <f t="shared" ca="1" si="564"/>
        <v>cu</v>
      </c>
      <c r="Y3058" t="str">
        <f t="shared" si="565"/>
        <v>GO</v>
      </c>
      <c r="Z3058">
        <f t="shared" si="566"/>
        <v>5500</v>
      </c>
    </row>
    <row r="3059" spans="1:26">
      <c r="A3059" t="str">
        <f t="shared" si="571"/>
        <v>rt10</v>
      </c>
      <c r="B3059" t="str">
        <f t="shared" si="572"/>
        <v>루틴10</v>
      </c>
      <c r="C3059">
        <v>218</v>
      </c>
      <c r="D3059">
        <v>87</v>
      </c>
      <c r="E3059">
        <f t="shared" ca="1" si="567"/>
        <v>20711</v>
      </c>
      <c r="F3059">
        <f ca="1">(60+SUMIF(OFFSET(N3059,-$C3059+1,0,$C3059),"EN",OFFSET(O3059,-$C3059+1,0,$C3059)))*SummonTypeTable!$Q$2</f>
        <v>6760</v>
      </c>
      <c r="G3059" t="str">
        <f ca="1">IF(C3059=1,60*SummonTypeTable!$Q$2-OFFSET(F3059,0,-1),
IF(F3059&lt;&gt;OFFSET(F3059,-1,0),OFFSET(F3059,-1,0)-OFFSET(F3059,0,-1),""))</f>
        <v/>
      </c>
      <c r="H3059" t="str">
        <f ca="1">IF(C3059=1,60*SummonTypeTable!$Q$2/OFFSET(F3059,0,-1),
IF(F3059&lt;&gt;OFFSET(F3059,-1,0),OFFSET(F3059,-1,0)/OFFSET(F3059,0,-1),""))</f>
        <v/>
      </c>
      <c r="I3059">
        <f ca="1">(60+SUMIF(OFFSET(N3059,-$C3059+1,0,$C3059),"EN",OFFSET(O3059,-$C3059+1,0,$C3059))+SUMIF(OFFSET(S3059,-$C3059+1,0,$C3059),"EN",OFFSET(T3059,-$C3059+1,0,$C3059)))*SummonTypeTable!$Q$2</f>
        <v>6760</v>
      </c>
      <c r="J3059" t="str">
        <f ca="1">IF(C3059=1,60*SummonTypeTable!$Q$2-OFFSET(I3059,0,-4),
IF(I3059&lt;&gt;OFFSET(I3059,-1,0),OFFSET(I3059,-1,0)-OFFSET(I3059,0,-4),""))</f>
        <v/>
      </c>
      <c r="K3059" t="str">
        <f ca="1">IF(C3059=1,60*SummonTypeTable!$Q$2/OFFSET(I3059,0,-4),
IF(I3059&lt;&gt;OFFSET(I3059,-1,0),OFFSET(I3059,-1,0)/OFFSET(I3059,0,-4),""))</f>
        <v/>
      </c>
      <c r="L3059" t="str">
        <f t="shared" ca="1" si="570"/>
        <v>it</v>
      </c>
      <c r="M3059" t="s">
        <v>139</v>
      </c>
      <c r="N3059" t="s">
        <v>140</v>
      </c>
      <c r="O3059">
        <v>1</v>
      </c>
      <c r="P3059" t="str">
        <f t="shared" si="561"/>
        <v/>
      </c>
      <c r="Q3059" t="str">
        <f t="shared" ca="1" si="569"/>
        <v>cu</v>
      </c>
      <c r="R3059" t="s">
        <v>81</v>
      </c>
      <c r="S3059" t="s">
        <v>147</v>
      </c>
      <c r="T3059">
        <v>5525</v>
      </c>
      <c r="U3059" t="str">
        <f t="shared" ca="1" si="568"/>
        <v>it</v>
      </c>
      <c r="V3059" t="str">
        <f t="shared" si="562"/>
        <v>Cash_sCharacterGacha</v>
      </c>
      <c r="W3059">
        <f t="shared" si="563"/>
        <v>1</v>
      </c>
      <c r="X3059" t="str">
        <f t="shared" ca="1" si="564"/>
        <v>cu</v>
      </c>
      <c r="Y3059" t="str">
        <f t="shared" si="565"/>
        <v>GO</v>
      </c>
      <c r="Z3059">
        <f t="shared" si="566"/>
        <v>5525</v>
      </c>
    </row>
    <row r="3060" spans="1:26">
      <c r="A3060" t="str">
        <f t="shared" si="571"/>
        <v>rt10</v>
      </c>
      <c r="B3060" t="str">
        <f t="shared" si="572"/>
        <v>루틴10</v>
      </c>
      <c r="C3060">
        <v>219</v>
      </c>
      <c r="D3060">
        <v>247</v>
      </c>
      <c r="E3060">
        <f t="shared" ca="1" si="567"/>
        <v>20958</v>
      </c>
      <c r="F3060">
        <f ca="1">(60+SUMIF(OFFSET(N3060,-$C3060+1,0,$C3060),"EN",OFFSET(O3060,-$C3060+1,0,$C3060)))*SummonTypeTable!$Q$2</f>
        <v>6760</v>
      </c>
      <c r="G3060" t="str">
        <f ca="1">IF(C3060=1,60*SummonTypeTable!$Q$2-OFFSET(F3060,0,-1),
IF(F3060&lt;&gt;OFFSET(F3060,-1,0),OFFSET(F3060,-1,0)-OFFSET(F3060,0,-1),""))</f>
        <v/>
      </c>
      <c r="H3060" t="str">
        <f ca="1">IF(C3060=1,60*SummonTypeTable!$Q$2/OFFSET(F3060,0,-1),
IF(F3060&lt;&gt;OFFSET(F3060,-1,0),OFFSET(F3060,-1,0)/OFFSET(F3060,0,-1),""))</f>
        <v/>
      </c>
      <c r="I3060">
        <f ca="1">(60+SUMIF(OFFSET(N3060,-$C3060+1,0,$C3060),"EN",OFFSET(O3060,-$C3060+1,0,$C3060))+SUMIF(OFFSET(S3060,-$C3060+1,0,$C3060),"EN",OFFSET(T3060,-$C3060+1,0,$C3060)))*SummonTypeTable!$Q$2</f>
        <v>6760</v>
      </c>
      <c r="J3060" t="str">
        <f ca="1">IF(C3060=1,60*SummonTypeTable!$Q$2-OFFSET(I3060,0,-4),
IF(I3060&lt;&gt;OFFSET(I3060,-1,0),OFFSET(I3060,-1,0)-OFFSET(I3060,0,-4),""))</f>
        <v/>
      </c>
      <c r="K3060" t="str">
        <f ca="1">IF(C3060=1,60*SummonTypeTable!$Q$2/OFFSET(I3060,0,-4),
IF(I3060&lt;&gt;OFFSET(I3060,-1,0),OFFSET(I3060,-1,0)/OFFSET(I3060,0,-4),""))</f>
        <v/>
      </c>
      <c r="L3060" t="str">
        <f t="shared" ca="1" si="570"/>
        <v>cu</v>
      </c>
      <c r="M3060" t="s">
        <v>81</v>
      </c>
      <c r="N3060" t="s">
        <v>147</v>
      </c>
      <c r="O3060">
        <v>11100</v>
      </c>
      <c r="P3060" t="str">
        <f t="shared" si="561"/>
        <v/>
      </c>
      <c r="Q3060" t="str">
        <f t="shared" ca="1" si="569"/>
        <v>cu</v>
      </c>
      <c r="R3060" t="s">
        <v>81</v>
      </c>
      <c r="S3060" t="s">
        <v>147</v>
      </c>
      <c r="T3060">
        <v>5550</v>
      </c>
      <c r="U3060" t="str">
        <f t="shared" ca="1" si="568"/>
        <v>cu</v>
      </c>
      <c r="V3060" t="str">
        <f t="shared" si="562"/>
        <v>GO</v>
      </c>
      <c r="W3060">
        <f t="shared" si="563"/>
        <v>11100</v>
      </c>
      <c r="X3060" t="str">
        <f t="shared" ca="1" si="564"/>
        <v>cu</v>
      </c>
      <c r="Y3060" t="str">
        <f t="shared" si="565"/>
        <v>GO</v>
      </c>
      <c r="Z3060">
        <f t="shared" si="566"/>
        <v>5550</v>
      </c>
    </row>
    <row r="3061" spans="1:26">
      <c r="A3061" t="str">
        <f t="shared" si="571"/>
        <v>rt10</v>
      </c>
      <c r="B3061" t="str">
        <f t="shared" si="572"/>
        <v>루틴10</v>
      </c>
      <c r="C3061">
        <v>220</v>
      </c>
      <c r="D3061">
        <v>594</v>
      </c>
      <c r="E3061">
        <f t="shared" ca="1" si="567"/>
        <v>21552</v>
      </c>
      <c r="F3061">
        <f ca="1">(60+SUMIF(OFFSET(N3061,-$C3061+1,0,$C3061),"EN",OFFSET(O3061,-$C3061+1,0,$C3061)))*SummonTypeTable!$Q$2</f>
        <v>7090</v>
      </c>
      <c r="G3061">
        <f ca="1">IF(C3061=1,60*SummonTypeTable!$Q$2-OFFSET(F3061,0,-1),
IF(F3061&lt;&gt;OFFSET(F3061,-1,0),OFFSET(F3061,-1,0)-OFFSET(F3061,0,-1),""))</f>
        <v>-14792</v>
      </c>
      <c r="H3061">
        <f ca="1">IF(C3061=1,60*SummonTypeTable!$Q$2/OFFSET(F3061,0,-1),
IF(F3061&lt;&gt;OFFSET(F3061,-1,0),OFFSET(F3061,-1,0)/OFFSET(F3061,0,-1),""))</f>
        <v>0.31365998515219007</v>
      </c>
      <c r="I3061">
        <f ca="1">(60+SUMIF(OFFSET(N3061,-$C3061+1,0,$C3061),"EN",OFFSET(O3061,-$C3061+1,0,$C3061))+SUMIF(OFFSET(S3061,-$C3061+1,0,$C3061),"EN",OFFSET(T3061,-$C3061+1,0,$C3061)))*SummonTypeTable!$Q$2</f>
        <v>7090</v>
      </c>
      <c r="J3061">
        <f ca="1">IF(C3061=1,60*SummonTypeTable!$Q$2-OFFSET(I3061,0,-4),
IF(I3061&lt;&gt;OFFSET(I3061,-1,0),OFFSET(I3061,-1,0)-OFFSET(I3061,0,-4),""))</f>
        <v>-14792</v>
      </c>
      <c r="K3061">
        <f ca="1">IF(C3061=1,60*SummonTypeTable!$Q$2/OFFSET(I3061,0,-4),
IF(I3061&lt;&gt;OFFSET(I3061,-1,0),OFFSET(I3061,-1,0)/OFFSET(I3061,0,-4),""))</f>
        <v>0.31365998515219007</v>
      </c>
      <c r="L3061" t="str">
        <f t="shared" ca="1" si="570"/>
        <v>cu</v>
      </c>
      <c r="M3061" t="s">
        <v>81</v>
      </c>
      <c r="N3061" t="s">
        <v>146</v>
      </c>
      <c r="O3061">
        <v>495</v>
      </c>
      <c r="P3061" t="str">
        <f t="shared" si="561"/>
        <v>에너지너무많음</v>
      </c>
      <c r="Q3061" t="str">
        <f t="shared" ca="1" si="569"/>
        <v>cu</v>
      </c>
      <c r="R3061" t="s">
        <v>81</v>
      </c>
      <c r="S3061" t="s">
        <v>147</v>
      </c>
      <c r="T3061">
        <v>5575</v>
      </c>
      <c r="U3061" t="str">
        <f t="shared" ca="1" si="568"/>
        <v>cu</v>
      </c>
      <c r="V3061" t="str">
        <f t="shared" si="562"/>
        <v>EN</v>
      </c>
      <c r="W3061">
        <f t="shared" si="563"/>
        <v>495</v>
      </c>
      <c r="X3061" t="str">
        <f t="shared" ca="1" si="564"/>
        <v>cu</v>
      </c>
      <c r="Y3061" t="str">
        <f t="shared" si="565"/>
        <v>GO</v>
      </c>
      <c r="Z3061">
        <f t="shared" si="566"/>
        <v>5575</v>
      </c>
    </row>
    <row r="3062" spans="1:26">
      <c r="A3062" t="str">
        <f t="shared" si="571"/>
        <v>rt10</v>
      </c>
      <c r="B3062" t="str">
        <f t="shared" si="572"/>
        <v>루틴10</v>
      </c>
      <c r="C3062">
        <v>221</v>
      </c>
      <c r="D3062">
        <v>120</v>
      </c>
      <c r="E3062">
        <f t="shared" ca="1" si="567"/>
        <v>21672</v>
      </c>
      <c r="F3062">
        <f ca="1">(60+SUMIF(OFFSET(N3062,-$C3062+1,0,$C3062),"EN",OFFSET(O3062,-$C3062+1,0,$C3062)))*SummonTypeTable!$Q$2</f>
        <v>7090</v>
      </c>
      <c r="G3062" t="str">
        <f ca="1">IF(C3062=1,60*SummonTypeTable!$Q$2-OFFSET(F3062,0,-1),
IF(F3062&lt;&gt;OFFSET(F3062,-1,0),OFFSET(F3062,-1,0)-OFFSET(F3062,0,-1),""))</f>
        <v/>
      </c>
      <c r="H3062" t="str">
        <f ca="1">IF(C3062=1,60*SummonTypeTable!$Q$2/OFFSET(F3062,0,-1),
IF(F3062&lt;&gt;OFFSET(F3062,-1,0),OFFSET(F3062,-1,0)/OFFSET(F3062,0,-1),""))</f>
        <v/>
      </c>
      <c r="I3062">
        <f ca="1">(60+SUMIF(OFFSET(N3062,-$C3062+1,0,$C3062),"EN",OFFSET(O3062,-$C3062+1,0,$C3062))+SUMIF(OFFSET(S3062,-$C3062+1,0,$C3062),"EN",OFFSET(T3062,-$C3062+1,0,$C3062)))*SummonTypeTable!$Q$2</f>
        <v>7090</v>
      </c>
      <c r="J3062" t="str">
        <f ca="1">IF(C3062=1,60*SummonTypeTable!$Q$2-OFFSET(I3062,0,-4),
IF(I3062&lt;&gt;OFFSET(I3062,-1,0),OFFSET(I3062,-1,0)-OFFSET(I3062,0,-4),""))</f>
        <v/>
      </c>
      <c r="K3062" t="str">
        <f ca="1">IF(C3062=1,60*SummonTypeTable!$Q$2/OFFSET(I3062,0,-4),
IF(I3062&lt;&gt;OFFSET(I3062,-1,0),OFFSET(I3062,-1,0)/OFFSET(I3062,0,-4),""))</f>
        <v/>
      </c>
      <c r="L3062" t="str">
        <f t="shared" ca="1" si="570"/>
        <v>it</v>
      </c>
      <c r="M3062" t="s">
        <v>139</v>
      </c>
      <c r="N3062" t="s">
        <v>158</v>
      </c>
      <c r="O3062">
        <v>2</v>
      </c>
      <c r="P3062" t="str">
        <f t="shared" ref="P3062:P3125" si="573">IF(M3062="장비1상자",
  IF(OR(N3062&gt;3,O3062&gt;5),"장비이상",""),
IF(N3062="GO",
  IF(O3062&lt;100,"골드이상",""),
IF(N3062="EN",
  IF(O3062&gt;29,"에너지너무많음",
  IF(O3062&gt;9,"에너지다소많음","")),"")))</f>
        <v/>
      </c>
      <c r="Q3062" t="str">
        <f t="shared" ca="1" si="569"/>
        <v>cu</v>
      </c>
      <c r="R3062" t="s">
        <v>81</v>
      </c>
      <c r="S3062" t="s">
        <v>147</v>
      </c>
      <c r="T3062">
        <v>5600</v>
      </c>
      <c r="U3062" t="str">
        <f t="shared" ca="1" si="568"/>
        <v>it</v>
      </c>
      <c r="V3062" t="str">
        <f t="shared" ref="V3062:V3125" si="574">IF(LEN(N3062)=0,"",N3062)</f>
        <v>Cash_sEquipGacha</v>
      </c>
      <c r="W3062">
        <f t="shared" ref="W3062:W3125" si="575">IF(LEN(O3062)=0,"",O3062)</f>
        <v>2</v>
      </c>
      <c r="X3062" t="str">
        <f t="shared" ref="X3062:X3125" ca="1" si="576">IF(LEN(Q3062)=0,"",Q3062)</f>
        <v>cu</v>
      </c>
      <c r="Y3062" t="str">
        <f t="shared" ref="Y3062:Y3125" si="577">IF(LEN(S3062)=0,"",S3062)</f>
        <v>GO</v>
      </c>
      <c r="Z3062">
        <f t="shared" ref="Z3062:Z3125" si="578">IF(LEN(T3062)=0,"",T3062)</f>
        <v>5600</v>
      </c>
    </row>
    <row r="3063" spans="1:26">
      <c r="A3063" t="str">
        <f t="shared" si="571"/>
        <v>rt10</v>
      </c>
      <c r="B3063" t="str">
        <f t="shared" si="572"/>
        <v>루틴10</v>
      </c>
      <c r="C3063">
        <v>222</v>
      </c>
      <c r="D3063">
        <v>250</v>
      </c>
      <c r="E3063">
        <f t="shared" ca="1" si="567"/>
        <v>21922</v>
      </c>
      <c r="F3063">
        <f ca="1">(60+SUMIF(OFFSET(N3063,-$C3063+1,0,$C3063),"EN",OFFSET(O3063,-$C3063+1,0,$C3063)))*SummonTypeTable!$Q$2</f>
        <v>7090</v>
      </c>
      <c r="G3063" t="str">
        <f ca="1">IF(C3063=1,60*SummonTypeTable!$Q$2-OFFSET(F3063,0,-1),
IF(F3063&lt;&gt;OFFSET(F3063,-1,0),OFFSET(F3063,-1,0)-OFFSET(F3063,0,-1),""))</f>
        <v/>
      </c>
      <c r="H3063" t="str">
        <f ca="1">IF(C3063=1,60*SummonTypeTable!$Q$2/OFFSET(F3063,0,-1),
IF(F3063&lt;&gt;OFFSET(F3063,-1,0),OFFSET(F3063,-1,0)/OFFSET(F3063,0,-1),""))</f>
        <v/>
      </c>
      <c r="I3063">
        <f ca="1">(60+SUMIF(OFFSET(N3063,-$C3063+1,0,$C3063),"EN",OFFSET(O3063,-$C3063+1,0,$C3063))+SUMIF(OFFSET(S3063,-$C3063+1,0,$C3063),"EN",OFFSET(T3063,-$C3063+1,0,$C3063)))*SummonTypeTable!$Q$2</f>
        <v>7090</v>
      </c>
      <c r="J3063" t="str">
        <f ca="1">IF(C3063=1,60*SummonTypeTable!$Q$2-OFFSET(I3063,0,-4),
IF(I3063&lt;&gt;OFFSET(I3063,-1,0),OFFSET(I3063,-1,0)-OFFSET(I3063,0,-4),""))</f>
        <v/>
      </c>
      <c r="K3063" t="str">
        <f ca="1">IF(C3063=1,60*SummonTypeTable!$Q$2/OFFSET(I3063,0,-4),
IF(I3063&lt;&gt;OFFSET(I3063,-1,0),OFFSET(I3063,-1,0)/OFFSET(I3063,0,-4),""))</f>
        <v/>
      </c>
      <c r="L3063" t="str">
        <f t="shared" ca="1" si="570"/>
        <v>cu</v>
      </c>
      <c r="M3063" t="s">
        <v>81</v>
      </c>
      <c r="N3063" t="s">
        <v>147</v>
      </c>
      <c r="O3063">
        <v>11250</v>
      </c>
      <c r="P3063" t="str">
        <f t="shared" si="573"/>
        <v/>
      </c>
      <c r="Q3063" t="str">
        <f t="shared" ca="1" si="569"/>
        <v>cu</v>
      </c>
      <c r="R3063" t="s">
        <v>81</v>
      </c>
      <c r="S3063" t="s">
        <v>147</v>
      </c>
      <c r="T3063">
        <v>5625</v>
      </c>
      <c r="U3063" t="str">
        <f t="shared" ca="1" si="568"/>
        <v>cu</v>
      </c>
      <c r="V3063" t="str">
        <f t="shared" si="574"/>
        <v>GO</v>
      </c>
      <c r="W3063">
        <f t="shared" si="575"/>
        <v>11250</v>
      </c>
      <c r="X3063" t="str">
        <f t="shared" ca="1" si="576"/>
        <v>cu</v>
      </c>
      <c r="Y3063" t="str">
        <f t="shared" si="577"/>
        <v>GO</v>
      </c>
      <c r="Z3063">
        <f t="shared" si="578"/>
        <v>5625</v>
      </c>
    </row>
    <row r="3064" spans="1:26">
      <c r="A3064" t="str">
        <f t="shared" si="571"/>
        <v>rt10</v>
      </c>
      <c r="B3064" t="str">
        <f t="shared" si="572"/>
        <v>루틴10</v>
      </c>
      <c r="C3064">
        <v>223</v>
      </c>
      <c r="D3064">
        <v>586</v>
      </c>
      <c r="E3064">
        <f t="shared" ca="1" si="567"/>
        <v>22508</v>
      </c>
      <c r="F3064">
        <f ca="1">(60+SUMIF(OFFSET(N3064,-$C3064+1,0,$C3064),"EN",OFFSET(O3064,-$C3064+1,0,$C3064)))*SummonTypeTable!$Q$2</f>
        <v>7443.333333333333</v>
      </c>
      <c r="G3064">
        <f ca="1">IF(C3064=1,60*SummonTypeTable!$Q$2-OFFSET(F3064,0,-1),
IF(F3064&lt;&gt;OFFSET(F3064,-1,0),OFFSET(F3064,-1,0)-OFFSET(F3064,0,-1),""))</f>
        <v>-15418</v>
      </c>
      <c r="H3064">
        <f ca="1">IF(C3064=1,60*SummonTypeTable!$Q$2/OFFSET(F3064,0,-1),
IF(F3064&lt;&gt;OFFSET(F3064,-1,0),OFFSET(F3064,-1,0)/OFFSET(F3064,0,-1),""))</f>
        <v>0.31499911142704817</v>
      </c>
      <c r="I3064">
        <f ca="1">(60+SUMIF(OFFSET(N3064,-$C3064+1,0,$C3064),"EN",OFFSET(O3064,-$C3064+1,0,$C3064))+SUMIF(OFFSET(S3064,-$C3064+1,0,$C3064),"EN",OFFSET(T3064,-$C3064+1,0,$C3064)))*SummonTypeTable!$Q$2</f>
        <v>7443.333333333333</v>
      </c>
      <c r="J3064">
        <f ca="1">IF(C3064=1,60*SummonTypeTable!$Q$2-OFFSET(I3064,0,-4),
IF(I3064&lt;&gt;OFFSET(I3064,-1,0),OFFSET(I3064,-1,0)-OFFSET(I3064,0,-4),""))</f>
        <v>-15418</v>
      </c>
      <c r="K3064">
        <f ca="1">IF(C3064=1,60*SummonTypeTable!$Q$2/OFFSET(I3064,0,-4),
IF(I3064&lt;&gt;OFFSET(I3064,-1,0),OFFSET(I3064,-1,0)/OFFSET(I3064,0,-4),""))</f>
        <v>0.31499911142704817</v>
      </c>
      <c r="L3064" t="str">
        <f t="shared" ca="1" si="570"/>
        <v>cu</v>
      </c>
      <c r="M3064" t="s">
        <v>81</v>
      </c>
      <c r="N3064" t="s">
        <v>146</v>
      </c>
      <c r="O3064">
        <v>530</v>
      </c>
      <c r="P3064" t="str">
        <f t="shared" si="573"/>
        <v>에너지너무많음</v>
      </c>
      <c r="Q3064" t="str">
        <f t="shared" ca="1" si="569"/>
        <v>cu</v>
      </c>
      <c r="R3064" t="s">
        <v>81</v>
      </c>
      <c r="S3064" t="s">
        <v>147</v>
      </c>
      <c r="T3064">
        <v>5650</v>
      </c>
      <c r="U3064" t="str">
        <f t="shared" ca="1" si="568"/>
        <v>cu</v>
      </c>
      <c r="V3064" t="str">
        <f t="shared" si="574"/>
        <v>EN</v>
      </c>
      <c r="W3064">
        <f t="shared" si="575"/>
        <v>530</v>
      </c>
      <c r="X3064" t="str">
        <f t="shared" ca="1" si="576"/>
        <v>cu</v>
      </c>
      <c r="Y3064" t="str">
        <f t="shared" si="577"/>
        <v>GO</v>
      </c>
      <c r="Z3064">
        <f t="shared" si="578"/>
        <v>5650</v>
      </c>
    </row>
    <row r="3065" spans="1:26">
      <c r="A3065" t="str">
        <f t="shared" si="571"/>
        <v>rt10</v>
      </c>
      <c r="B3065" t="str">
        <f t="shared" si="572"/>
        <v>루틴10</v>
      </c>
      <c r="C3065">
        <v>224</v>
      </c>
      <c r="D3065">
        <v>136</v>
      </c>
      <c r="E3065">
        <f t="shared" ca="1" si="567"/>
        <v>22644</v>
      </c>
      <c r="F3065">
        <f ca="1">(60+SUMIF(OFFSET(N3065,-$C3065+1,0,$C3065),"EN",OFFSET(O3065,-$C3065+1,0,$C3065)))*SummonTypeTable!$Q$2</f>
        <v>7443.333333333333</v>
      </c>
      <c r="G3065" t="str">
        <f ca="1">IF(C3065=1,60*SummonTypeTable!$Q$2-OFFSET(F3065,0,-1),
IF(F3065&lt;&gt;OFFSET(F3065,-1,0),OFFSET(F3065,-1,0)-OFFSET(F3065,0,-1),""))</f>
        <v/>
      </c>
      <c r="H3065" t="str">
        <f ca="1">IF(C3065=1,60*SummonTypeTable!$Q$2/OFFSET(F3065,0,-1),
IF(F3065&lt;&gt;OFFSET(F3065,-1,0),OFFSET(F3065,-1,0)/OFFSET(F3065,0,-1),""))</f>
        <v/>
      </c>
      <c r="I3065">
        <f ca="1">(60+SUMIF(OFFSET(N3065,-$C3065+1,0,$C3065),"EN",OFFSET(O3065,-$C3065+1,0,$C3065))+SUMIF(OFFSET(S3065,-$C3065+1,0,$C3065),"EN",OFFSET(T3065,-$C3065+1,0,$C3065)))*SummonTypeTable!$Q$2</f>
        <v>7443.333333333333</v>
      </c>
      <c r="J3065" t="str">
        <f ca="1">IF(C3065=1,60*SummonTypeTable!$Q$2-OFFSET(I3065,0,-4),
IF(I3065&lt;&gt;OFFSET(I3065,-1,0),OFFSET(I3065,-1,0)-OFFSET(I3065,0,-4),""))</f>
        <v/>
      </c>
      <c r="K3065" t="str">
        <f ca="1">IF(C3065=1,60*SummonTypeTable!$Q$2/OFFSET(I3065,0,-4),
IF(I3065&lt;&gt;OFFSET(I3065,-1,0),OFFSET(I3065,-1,0)/OFFSET(I3065,0,-4),""))</f>
        <v/>
      </c>
      <c r="L3065" t="str">
        <f t="shared" ca="1" si="570"/>
        <v>it</v>
      </c>
      <c r="M3065" t="s">
        <v>139</v>
      </c>
      <c r="N3065" t="s">
        <v>140</v>
      </c>
      <c r="O3065">
        <v>2</v>
      </c>
      <c r="P3065" t="str">
        <f t="shared" si="573"/>
        <v/>
      </c>
      <c r="Q3065" t="str">
        <f t="shared" ca="1" si="569"/>
        <v>cu</v>
      </c>
      <c r="R3065" t="s">
        <v>81</v>
      </c>
      <c r="S3065" t="s">
        <v>147</v>
      </c>
      <c r="T3065">
        <v>5675</v>
      </c>
      <c r="U3065" t="str">
        <f t="shared" ca="1" si="568"/>
        <v>it</v>
      </c>
      <c r="V3065" t="str">
        <f t="shared" si="574"/>
        <v>Cash_sCharacterGacha</v>
      </c>
      <c r="W3065">
        <f t="shared" si="575"/>
        <v>2</v>
      </c>
      <c r="X3065" t="str">
        <f t="shared" ca="1" si="576"/>
        <v>cu</v>
      </c>
      <c r="Y3065" t="str">
        <f t="shared" si="577"/>
        <v>GO</v>
      </c>
      <c r="Z3065">
        <f t="shared" si="578"/>
        <v>5675</v>
      </c>
    </row>
    <row r="3066" spans="1:26">
      <c r="A3066" t="str">
        <f t="shared" si="571"/>
        <v>rt10</v>
      </c>
      <c r="B3066" t="str">
        <f t="shared" si="572"/>
        <v>루틴10</v>
      </c>
      <c r="C3066">
        <v>225</v>
      </c>
      <c r="D3066">
        <v>158</v>
      </c>
      <c r="E3066">
        <f t="shared" ca="1" si="567"/>
        <v>22802</v>
      </c>
      <c r="F3066">
        <f ca="1">(60+SUMIF(OFFSET(N3066,-$C3066+1,0,$C3066),"EN",OFFSET(O3066,-$C3066+1,0,$C3066)))*SummonTypeTable!$Q$2</f>
        <v>7443.333333333333</v>
      </c>
      <c r="G3066" t="str">
        <f ca="1">IF(C3066=1,60*SummonTypeTable!$Q$2-OFFSET(F3066,0,-1),
IF(F3066&lt;&gt;OFFSET(F3066,-1,0),OFFSET(F3066,-1,0)-OFFSET(F3066,0,-1),""))</f>
        <v/>
      </c>
      <c r="H3066" t="str">
        <f ca="1">IF(C3066=1,60*SummonTypeTable!$Q$2/OFFSET(F3066,0,-1),
IF(F3066&lt;&gt;OFFSET(F3066,-1,0),OFFSET(F3066,-1,0)/OFFSET(F3066,0,-1),""))</f>
        <v/>
      </c>
      <c r="I3066">
        <f ca="1">(60+SUMIF(OFFSET(N3066,-$C3066+1,0,$C3066),"EN",OFFSET(O3066,-$C3066+1,0,$C3066))+SUMIF(OFFSET(S3066,-$C3066+1,0,$C3066),"EN",OFFSET(T3066,-$C3066+1,0,$C3066)))*SummonTypeTable!$Q$2</f>
        <v>7443.333333333333</v>
      </c>
      <c r="J3066" t="str">
        <f ca="1">IF(C3066=1,60*SummonTypeTable!$Q$2-OFFSET(I3066,0,-4),
IF(I3066&lt;&gt;OFFSET(I3066,-1,0),OFFSET(I3066,-1,0)-OFFSET(I3066,0,-4),""))</f>
        <v/>
      </c>
      <c r="K3066" t="str">
        <f ca="1">IF(C3066=1,60*SummonTypeTable!$Q$2/OFFSET(I3066,0,-4),
IF(I3066&lt;&gt;OFFSET(I3066,-1,0),OFFSET(I3066,-1,0)/OFFSET(I3066,0,-4),""))</f>
        <v/>
      </c>
      <c r="L3066" t="str">
        <f t="shared" ca="1" si="570"/>
        <v>cu</v>
      </c>
      <c r="M3066" t="s">
        <v>81</v>
      </c>
      <c r="N3066" t="s">
        <v>147</v>
      </c>
      <c r="O3066">
        <v>11400</v>
      </c>
      <c r="P3066" t="str">
        <f t="shared" si="573"/>
        <v/>
      </c>
      <c r="Q3066" t="str">
        <f t="shared" ca="1" si="569"/>
        <v>cu</v>
      </c>
      <c r="R3066" t="s">
        <v>81</v>
      </c>
      <c r="S3066" t="s">
        <v>147</v>
      </c>
      <c r="T3066">
        <v>5700</v>
      </c>
      <c r="U3066" t="str">
        <f t="shared" ca="1" si="568"/>
        <v>cu</v>
      </c>
      <c r="V3066" t="str">
        <f t="shared" si="574"/>
        <v>GO</v>
      </c>
      <c r="W3066">
        <f t="shared" si="575"/>
        <v>11400</v>
      </c>
      <c r="X3066" t="str">
        <f t="shared" ca="1" si="576"/>
        <v>cu</v>
      </c>
      <c r="Y3066" t="str">
        <f t="shared" si="577"/>
        <v>GO</v>
      </c>
      <c r="Z3066">
        <f t="shared" si="578"/>
        <v>5700</v>
      </c>
    </row>
    <row r="3067" spans="1:26">
      <c r="A3067" t="str">
        <f t="shared" si="571"/>
        <v>rt10</v>
      </c>
      <c r="B3067" t="str">
        <f t="shared" si="572"/>
        <v>루틴10</v>
      </c>
      <c r="C3067">
        <v>226</v>
      </c>
      <c r="D3067">
        <v>174</v>
      </c>
      <c r="E3067">
        <f t="shared" ca="1" si="567"/>
        <v>22976</v>
      </c>
      <c r="F3067">
        <f ca="1">(60+SUMIF(OFFSET(N3067,-$C3067+1,0,$C3067),"EN",OFFSET(O3067,-$C3067+1,0,$C3067)))*SummonTypeTable!$Q$2</f>
        <v>7443.333333333333</v>
      </c>
      <c r="G3067" t="str">
        <f ca="1">IF(C3067=1,60*SummonTypeTable!$Q$2-OFFSET(F3067,0,-1),
IF(F3067&lt;&gt;OFFSET(F3067,-1,0),OFFSET(F3067,-1,0)-OFFSET(F3067,0,-1),""))</f>
        <v/>
      </c>
      <c r="H3067" t="str">
        <f ca="1">IF(C3067=1,60*SummonTypeTable!$Q$2/OFFSET(F3067,0,-1),
IF(F3067&lt;&gt;OFFSET(F3067,-1,0),OFFSET(F3067,-1,0)/OFFSET(F3067,0,-1),""))</f>
        <v/>
      </c>
      <c r="I3067">
        <f ca="1">(60+SUMIF(OFFSET(N3067,-$C3067+1,0,$C3067),"EN",OFFSET(O3067,-$C3067+1,0,$C3067))+SUMIF(OFFSET(S3067,-$C3067+1,0,$C3067),"EN",OFFSET(T3067,-$C3067+1,0,$C3067)))*SummonTypeTable!$Q$2</f>
        <v>7443.333333333333</v>
      </c>
      <c r="J3067" t="str">
        <f ca="1">IF(C3067=1,60*SummonTypeTable!$Q$2-OFFSET(I3067,0,-4),
IF(I3067&lt;&gt;OFFSET(I3067,-1,0),OFFSET(I3067,-1,0)-OFFSET(I3067,0,-4),""))</f>
        <v/>
      </c>
      <c r="K3067" t="str">
        <f ca="1">IF(C3067=1,60*SummonTypeTable!$Q$2/OFFSET(I3067,0,-4),
IF(I3067&lt;&gt;OFFSET(I3067,-1,0),OFFSET(I3067,-1,0)/OFFSET(I3067,0,-4),""))</f>
        <v/>
      </c>
      <c r="L3067" t="str">
        <f t="shared" ca="1" si="570"/>
        <v>it</v>
      </c>
      <c r="M3067" t="s">
        <v>139</v>
      </c>
      <c r="N3067" t="s">
        <v>138</v>
      </c>
      <c r="O3067">
        <v>10</v>
      </c>
      <c r="P3067" t="str">
        <f t="shared" si="573"/>
        <v/>
      </c>
      <c r="Q3067" t="str">
        <f t="shared" ca="1" si="569"/>
        <v>cu</v>
      </c>
      <c r="R3067" t="s">
        <v>81</v>
      </c>
      <c r="S3067" t="s">
        <v>147</v>
      </c>
      <c r="T3067">
        <v>5725</v>
      </c>
      <c r="U3067" t="str">
        <f t="shared" ca="1" si="568"/>
        <v>it</v>
      </c>
      <c r="V3067" t="str">
        <f t="shared" si="574"/>
        <v>Cash_sSpellGacha</v>
      </c>
      <c r="W3067">
        <f t="shared" si="575"/>
        <v>10</v>
      </c>
      <c r="X3067" t="str">
        <f t="shared" ca="1" si="576"/>
        <v>cu</v>
      </c>
      <c r="Y3067" t="str">
        <f t="shared" si="577"/>
        <v>GO</v>
      </c>
      <c r="Z3067">
        <f t="shared" si="578"/>
        <v>5725</v>
      </c>
    </row>
    <row r="3068" spans="1:26">
      <c r="A3068" t="str">
        <f t="shared" si="571"/>
        <v>rt10</v>
      </c>
      <c r="B3068" t="str">
        <f t="shared" si="572"/>
        <v>루틴10</v>
      </c>
      <c r="C3068">
        <v>227</v>
      </c>
      <c r="D3068">
        <v>516</v>
      </c>
      <c r="E3068">
        <f t="shared" ca="1" si="567"/>
        <v>23492</v>
      </c>
      <c r="F3068">
        <f ca="1">(60+SUMIF(OFFSET(N3068,-$C3068+1,0,$C3068),"EN",OFFSET(O3068,-$C3068+1,0,$C3068)))*SummonTypeTable!$Q$2</f>
        <v>7820</v>
      </c>
      <c r="G3068">
        <f ca="1">IF(C3068=1,60*SummonTypeTable!$Q$2-OFFSET(F3068,0,-1),
IF(F3068&lt;&gt;OFFSET(F3068,-1,0),OFFSET(F3068,-1,0)-OFFSET(F3068,0,-1),""))</f>
        <v>-16048.666666666668</v>
      </c>
      <c r="H3068">
        <f ca="1">IF(C3068=1,60*SummonTypeTable!$Q$2/OFFSET(F3068,0,-1),
IF(F3068&lt;&gt;OFFSET(F3068,-1,0),OFFSET(F3068,-1,0)/OFFSET(F3068,0,-1),""))</f>
        <v>0.31684545093365118</v>
      </c>
      <c r="I3068">
        <f ca="1">(60+SUMIF(OFFSET(N3068,-$C3068+1,0,$C3068),"EN",OFFSET(O3068,-$C3068+1,0,$C3068))+SUMIF(OFFSET(S3068,-$C3068+1,0,$C3068),"EN",OFFSET(T3068,-$C3068+1,0,$C3068)))*SummonTypeTable!$Q$2</f>
        <v>7820</v>
      </c>
      <c r="J3068">
        <f ca="1">IF(C3068=1,60*SummonTypeTable!$Q$2-OFFSET(I3068,0,-4),
IF(I3068&lt;&gt;OFFSET(I3068,-1,0),OFFSET(I3068,-1,0)-OFFSET(I3068,0,-4),""))</f>
        <v>-16048.666666666668</v>
      </c>
      <c r="K3068">
        <f ca="1">IF(C3068=1,60*SummonTypeTable!$Q$2/OFFSET(I3068,0,-4),
IF(I3068&lt;&gt;OFFSET(I3068,-1,0),OFFSET(I3068,-1,0)/OFFSET(I3068,0,-4),""))</f>
        <v>0.31684545093365118</v>
      </c>
      <c r="L3068" t="str">
        <f t="shared" ca="1" si="570"/>
        <v>cu</v>
      </c>
      <c r="M3068" t="s">
        <v>81</v>
      </c>
      <c r="N3068" t="s">
        <v>146</v>
      </c>
      <c r="O3068">
        <v>565</v>
      </c>
      <c r="P3068" t="str">
        <f t="shared" si="573"/>
        <v>에너지너무많음</v>
      </c>
      <c r="Q3068" t="str">
        <f t="shared" ca="1" si="569"/>
        <v>cu</v>
      </c>
      <c r="R3068" t="s">
        <v>81</v>
      </c>
      <c r="S3068" t="s">
        <v>147</v>
      </c>
      <c r="T3068">
        <v>5750</v>
      </c>
      <c r="U3068" t="str">
        <f t="shared" ca="1" si="568"/>
        <v>cu</v>
      </c>
      <c r="V3068" t="str">
        <f t="shared" si="574"/>
        <v>EN</v>
      </c>
      <c r="W3068">
        <f t="shared" si="575"/>
        <v>565</v>
      </c>
      <c r="X3068" t="str">
        <f t="shared" ca="1" si="576"/>
        <v>cu</v>
      </c>
      <c r="Y3068" t="str">
        <f t="shared" si="577"/>
        <v>GO</v>
      </c>
      <c r="Z3068">
        <f t="shared" si="578"/>
        <v>5750</v>
      </c>
    </row>
    <row r="3069" spans="1:26">
      <c r="A3069" t="str">
        <f t="shared" si="571"/>
        <v>rt10</v>
      </c>
      <c r="B3069" t="str">
        <f t="shared" si="572"/>
        <v>루틴10</v>
      </c>
      <c r="C3069">
        <v>228</v>
      </c>
      <c r="D3069">
        <v>150</v>
      </c>
      <c r="E3069">
        <f t="shared" ca="1" si="567"/>
        <v>23642</v>
      </c>
      <c r="F3069">
        <f ca="1">(60+SUMIF(OFFSET(N3069,-$C3069+1,0,$C3069),"EN",OFFSET(O3069,-$C3069+1,0,$C3069)))*SummonTypeTable!$Q$2</f>
        <v>7820</v>
      </c>
      <c r="G3069" t="str">
        <f ca="1">IF(C3069=1,60*SummonTypeTable!$Q$2-OFFSET(F3069,0,-1),
IF(F3069&lt;&gt;OFFSET(F3069,-1,0),OFFSET(F3069,-1,0)-OFFSET(F3069,0,-1),""))</f>
        <v/>
      </c>
      <c r="H3069" t="str">
        <f ca="1">IF(C3069=1,60*SummonTypeTable!$Q$2/OFFSET(F3069,0,-1),
IF(F3069&lt;&gt;OFFSET(F3069,-1,0),OFFSET(F3069,-1,0)/OFFSET(F3069,0,-1),""))</f>
        <v/>
      </c>
      <c r="I3069">
        <f ca="1">(60+SUMIF(OFFSET(N3069,-$C3069+1,0,$C3069),"EN",OFFSET(O3069,-$C3069+1,0,$C3069))+SUMIF(OFFSET(S3069,-$C3069+1,0,$C3069),"EN",OFFSET(T3069,-$C3069+1,0,$C3069)))*SummonTypeTable!$Q$2</f>
        <v>7820</v>
      </c>
      <c r="J3069" t="str">
        <f ca="1">IF(C3069=1,60*SummonTypeTable!$Q$2-OFFSET(I3069,0,-4),
IF(I3069&lt;&gt;OFFSET(I3069,-1,0),OFFSET(I3069,-1,0)-OFFSET(I3069,0,-4),""))</f>
        <v/>
      </c>
      <c r="K3069" t="str">
        <f ca="1">IF(C3069=1,60*SummonTypeTable!$Q$2/OFFSET(I3069,0,-4),
IF(I3069&lt;&gt;OFFSET(I3069,-1,0),OFFSET(I3069,-1,0)/OFFSET(I3069,0,-4),""))</f>
        <v/>
      </c>
      <c r="L3069" t="str">
        <f t="shared" ca="1" si="570"/>
        <v>cu</v>
      </c>
      <c r="M3069" t="s">
        <v>81</v>
      </c>
      <c r="N3069" t="s">
        <v>147</v>
      </c>
      <c r="O3069">
        <v>11550</v>
      </c>
      <c r="P3069" t="str">
        <f t="shared" si="573"/>
        <v/>
      </c>
      <c r="Q3069" t="str">
        <f t="shared" ca="1" si="569"/>
        <v>cu</v>
      </c>
      <c r="R3069" t="s">
        <v>81</v>
      </c>
      <c r="S3069" t="s">
        <v>147</v>
      </c>
      <c r="T3069">
        <v>5775</v>
      </c>
      <c r="U3069" t="str">
        <f t="shared" ca="1" si="568"/>
        <v>cu</v>
      </c>
      <c r="V3069" t="str">
        <f t="shared" si="574"/>
        <v>GO</v>
      </c>
      <c r="W3069">
        <f t="shared" si="575"/>
        <v>11550</v>
      </c>
      <c r="X3069" t="str">
        <f t="shared" ca="1" si="576"/>
        <v>cu</v>
      </c>
      <c r="Y3069" t="str">
        <f t="shared" si="577"/>
        <v>GO</v>
      </c>
      <c r="Z3069">
        <f t="shared" si="578"/>
        <v>5775</v>
      </c>
    </row>
    <row r="3070" spans="1:26">
      <c r="A3070" t="str">
        <f t="shared" si="571"/>
        <v>rt10</v>
      </c>
      <c r="B3070" t="str">
        <f t="shared" si="572"/>
        <v>루틴10</v>
      </c>
      <c r="C3070">
        <v>229</v>
      </c>
      <c r="D3070">
        <v>200</v>
      </c>
      <c r="E3070">
        <f t="shared" ca="1" si="567"/>
        <v>23842</v>
      </c>
      <c r="F3070">
        <f ca="1">(60+SUMIF(OFFSET(N3070,-$C3070+1,0,$C3070),"EN",OFFSET(O3070,-$C3070+1,0,$C3070)))*SummonTypeTable!$Q$2</f>
        <v>7820</v>
      </c>
      <c r="G3070" t="str">
        <f ca="1">IF(C3070=1,60*SummonTypeTable!$Q$2-OFFSET(F3070,0,-1),
IF(F3070&lt;&gt;OFFSET(F3070,-1,0),OFFSET(F3070,-1,0)-OFFSET(F3070,0,-1),""))</f>
        <v/>
      </c>
      <c r="H3070" t="str">
        <f ca="1">IF(C3070=1,60*SummonTypeTable!$Q$2/OFFSET(F3070,0,-1),
IF(F3070&lt;&gt;OFFSET(F3070,-1,0),OFFSET(F3070,-1,0)/OFFSET(F3070,0,-1),""))</f>
        <v/>
      </c>
      <c r="I3070">
        <f ca="1">(60+SUMIF(OFFSET(N3070,-$C3070+1,0,$C3070),"EN",OFFSET(O3070,-$C3070+1,0,$C3070))+SUMIF(OFFSET(S3070,-$C3070+1,0,$C3070),"EN",OFFSET(T3070,-$C3070+1,0,$C3070)))*SummonTypeTable!$Q$2</f>
        <v>7820</v>
      </c>
      <c r="J3070" t="str">
        <f ca="1">IF(C3070=1,60*SummonTypeTable!$Q$2-OFFSET(I3070,0,-4),
IF(I3070&lt;&gt;OFFSET(I3070,-1,0),OFFSET(I3070,-1,0)-OFFSET(I3070,0,-4),""))</f>
        <v/>
      </c>
      <c r="K3070" t="str">
        <f ca="1">IF(C3070=1,60*SummonTypeTable!$Q$2/OFFSET(I3070,0,-4),
IF(I3070&lt;&gt;OFFSET(I3070,-1,0),OFFSET(I3070,-1,0)/OFFSET(I3070,0,-4),""))</f>
        <v/>
      </c>
      <c r="L3070" t="str">
        <f t="shared" ca="1" si="570"/>
        <v>it</v>
      </c>
      <c r="M3070" t="s">
        <v>139</v>
      </c>
      <c r="N3070" t="s">
        <v>138</v>
      </c>
      <c r="O3070">
        <v>30</v>
      </c>
      <c r="P3070" t="str">
        <f t="shared" si="573"/>
        <v/>
      </c>
      <c r="Q3070" t="str">
        <f t="shared" ca="1" si="569"/>
        <v>cu</v>
      </c>
      <c r="R3070" t="s">
        <v>81</v>
      </c>
      <c r="S3070" t="s">
        <v>147</v>
      </c>
      <c r="T3070">
        <v>5800</v>
      </c>
      <c r="U3070" t="str">
        <f t="shared" ca="1" si="568"/>
        <v>it</v>
      </c>
      <c r="V3070" t="str">
        <f t="shared" si="574"/>
        <v>Cash_sSpellGacha</v>
      </c>
      <c r="W3070">
        <f t="shared" si="575"/>
        <v>30</v>
      </c>
      <c r="X3070" t="str">
        <f t="shared" ca="1" si="576"/>
        <v>cu</v>
      </c>
      <c r="Y3070" t="str">
        <f t="shared" si="577"/>
        <v>GO</v>
      </c>
      <c r="Z3070">
        <f t="shared" si="578"/>
        <v>5800</v>
      </c>
    </row>
    <row r="3071" spans="1:26">
      <c r="A3071" t="str">
        <f t="shared" si="571"/>
        <v>rt10</v>
      </c>
      <c r="B3071" t="str">
        <f t="shared" si="572"/>
        <v>루틴10</v>
      </c>
      <c r="C3071">
        <v>230</v>
      </c>
      <c r="D3071">
        <v>662</v>
      </c>
      <c r="E3071">
        <f t="shared" ca="1" si="567"/>
        <v>24504</v>
      </c>
      <c r="F3071">
        <f ca="1">(60+SUMIF(OFFSET(N3071,-$C3071+1,0,$C3071),"EN",OFFSET(O3071,-$C3071+1,0,$C3071)))*SummonTypeTable!$Q$2</f>
        <v>7820</v>
      </c>
      <c r="G3071" t="str">
        <f ca="1">IF(C3071=1,60*SummonTypeTable!$Q$2-OFFSET(F3071,0,-1),
IF(F3071&lt;&gt;OFFSET(F3071,-1,0),OFFSET(F3071,-1,0)-OFFSET(F3071,0,-1),""))</f>
        <v/>
      </c>
      <c r="H3071" t="str">
        <f ca="1">IF(C3071=1,60*SummonTypeTable!$Q$2/OFFSET(F3071,0,-1),
IF(F3071&lt;&gt;OFFSET(F3071,-1,0),OFFSET(F3071,-1,0)/OFFSET(F3071,0,-1),""))</f>
        <v/>
      </c>
      <c r="I3071">
        <f ca="1">(60+SUMIF(OFFSET(N3071,-$C3071+1,0,$C3071),"EN",OFFSET(O3071,-$C3071+1,0,$C3071))+SUMIF(OFFSET(S3071,-$C3071+1,0,$C3071),"EN",OFFSET(T3071,-$C3071+1,0,$C3071)))*SummonTypeTable!$Q$2</f>
        <v>7820</v>
      </c>
      <c r="J3071" t="str">
        <f ca="1">IF(C3071=1,60*SummonTypeTable!$Q$2-OFFSET(I3071,0,-4),
IF(I3071&lt;&gt;OFFSET(I3071,-1,0),OFFSET(I3071,-1,0)-OFFSET(I3071,0,-4),""))</f>
        <v/>
      </c>
      <c r="K3071" t="str">
        <f ca="1">IF(C3071=1,60*SummonTypeTable!$Q$2/OFFSET(I3071,0,-4),
IF(I3071&lt;&gt;OFFSET(I3071,-1,0),OFFSET(I3071,-1,0)/OFFSET(I3071,0,-4),""))</f>
        <v/>
      </c>
      <c r="L3071" t="str">
        <f t="shared" ca="1" si="570"/>
        <v>cu</v>
      </c>
      <c r="M3071" t="s">
        <v>81</v>
      </c>
      <c r="N3071" t="s">
        <v>153</v>
      </c>
      <c r="O3071">
        <v>39</v>
      </c>
      <c r="P3071" t="str">
        <f t="shared" si="573"/>
        <v/>
      </c>
      <c r="Q3071" t="str">
        <f t="shared" ca="1" si="569"/>
        <v>cu</v>
      </c>
      <c r="R3071" t="s">
        <v>81</v>
      </c>
      <c r="S3071" t="s">
        <v>153</v>
      </c>
      <c r="T3071">
        <v>13</v>
      </c>
      <c r="U3071" t="str">
        <f t="shared" ca="1" si="568"/>
        <v>cu</v>
      </c>
      <c r="V3071" t="str">
        <f t="shared" si="574"/>
        <v>DI</v>
      </c>
      <c r="W3071">
        <f t="shared" si="575"/>
        <v>39</v>
      </c>
      <c r="X3071" t="str">
        <f t="shared" ca="1" si="576"/>
        <v>cu</v>
      </c>
      <c r="Y3071" t="str">
        <f t="shared" si="577"/>
        <v>DI</v>
      </c>
      <c r="Z3071">
        <f t="shared" si="578"/>
        <v>13</v>
      </c>
    </row>
    <row r="3072" spans="1:26">
      <c r="A3072" t="str">
        <f t="shared" si="571"/>
        <v>rt10</v>
      </c>
      <c r="B3072" t="str">
        <f t="shared" si="572"/>
        <v>루틴10</v>
      </c>
      <c r="C3072">
        <v>231</v>
      </c>
      <c r="D3072">
        <v>139</v>
      </c>
      <c r="E3072">
        <f t="shared" ca="1" si="567"/>
        <v>24643</v>
      </c>
      <c r="F3072">
        <f ca="1">(60+SUMIF(OFFSET(N3072,-$C3072+1,0,$C3072),"EN",OFFSET(O3072,-$C3072+1,0,$C3072)))*SummonTypeTable!$Q$2</f>
        <v>7820</v>
      </c>
      <c r="G3072" t="str">
        <f ca="1">IF(C3072=1,60*SummonTypeTable!$Q$2-OFFSET(F3072,0,-1),
IF(F3072&lt;&gt;OFFSET(F3072,-1,0),OFFSET(F3072,-1,0)-OFFSET(F3072,0,-1),""))</f>
        <v/>
      </c>
      <c r="H3072" t="str">
        <f ca="1">IF(C3072=1,60*SummonTypeTable!$Q$2/OFFSET(F3072,0,-1),
IF(F3072&lt;&gt;OFFSET(F3072,-1,0),OFFSET(F3072,-1,0)/OFFSET(F3072,0,-1),""))</f>
        <v/>
      </c>
      <c r="I3072">
        <f ca="1">(60+SUMIF(OFFSET(N3072,-$C3072+1,0,$C3072),"EN",OFFSET(O3072,-$C3072+1,0,$C3072))+SUMIF(OFFSET(S3072,-$C3072+1,0,$C3072),"EN",OFFSET(T3072,-$C3072+1,0,$C3072)))*SummonTypeTable!$Q$2</f>
        <v>7820</v>
      </c>
      <c r="J3072" t="str">
        <f ca="1">IF(C3072=1,60*SummonTypeTable!$Q$2-OFFSET(I3072,0,-4),
IF(I3072&lt;&gt;OFFSET(I3072,-1,0),OFFSET(I3072,-1,0)-OFFSET(I3072,0,-4),""))</f>
        <v/>
      </c>
      <c r="K3072" t="str">
        <f ca="1">IF(C3072=1,60*SummonTypeTable!$Q$2/OFFSET(I3072,0,-4),
IF(I3072&lt;&gt;OFFSET(I3072,-1,0),OFFSET(I3072,-1,0)/OFFSET(I3072,0,-4),""))</f>
        <v/>
      </c>
      <c r="L3072" t="str">
        <f t="shared" ca="1" si="570"/>
        <v>cu</v>
      </c>
      <c r="M3072" t="s">
        <v>81</v>
      </c>
      <c r="N3072" t="s">
        <v>147</v>
      </c>
      <c r="O3072">
        <v>11700</v>
      </c>
      <c r="P3072" t="str">
        <f t="shared" si="573"/>
        <v/>
      </c>
      <c r="Q3072" t="str">
        <f t="shared" ca="1" si="569"/>
        <v>cu</v>
      </c>
      <c r="R3072" t="s">
        <v>81</v>
      </c>
      <c r="S3072" t="s">
        <v>147</v>
      </c>
      <c r="T3072">
        <v>5850</v>
      </c>
      <c r="U3072" t="str">
        <f t="shared" ca="1" si="568"/>
        <v>cu</v>
      </c>
      <c r="V3072" t="str">
        <f t="shared" si="574"/>
        <v>GO</v>
      </c>
      <c r="W3072">
        <f t="shared" si="575"/>
        <v>11700</v>
      </c>
      <c r="X3072" t="str">
        <f t="shared" ca="1" si="576"/>
        <v>cu</v>
      </c>
      <c r="Y3072" t="str">
        <f t="shared" si="577"/>
        <v>GO</v>
      </c>
      <c r="Z3072">
        <f t="shared" si="578"/>
        <v>5850</v>
      </c>
    </row>
    <row r="3073" spans="1:26">
      <c r="A3073" t="str">
        <f t="shared" si="571"/>
        <v>rt10</v>
      </c>
      <c r="B3073" t="str">
        <f t="shared" si="572"/>
        <v>루틴10</v>
      </c>
      <c r="C3073">
        <v>232</v>
      </c>
      <c r="D3073">
        <v>258</v>
      </c>
      <c r="E3073">
        <f t="shared" ca="1" si="567"/>
        <v>24901</v>
      </c>
      <c r="F3073">
        <f ca="1">(60+SUMIF(OFFSET(N3073,-$C3073+1,0,$C3073),"EN",OFFSET(O3073,-$C3073+1,0,$C3073)))*SummonTypeTable!$Q$2</f>
        <v>7820</v>
      </c>
      <c r="G3073" t="str">
        <f ca="1">IF(C3073=1,60*SummonTypeTable!$Q$2-OFFSET(F3073,0,-1),
IF(F3073&lt;&gt;OFFSET(F3073,-1,0),OFFSET(F3073,-1,0)-OFFSET(F3073,0,-1),""))</f>
        <v/>
      </c>
      <c r="H3073" t="str">
        <f ca="1">IF(C3073=1,60*SummonTypeTable!$Q$2/OFFSET(F3073,0,-1),
IF(F3073&lt;&gt;OFFSET(F3073,-1,0),OFFSET(F3073,-1,0)/OFFSET(F3073,0,-1),""))</f>
        <v/>
      </c>
      <c r="I3073">
        <f ca="1">(60+SUMIF(OFFSET(N3073,-$C3073+1,0,$C3073),"EN",OFFSET(O3073,-$C3073+1,0,$C3073))+SUMIF(OFFSET(S3073,-$C3073+1,0,$C3073),"EN",OFFSET(T3073,-$C3073+1,0,$C3073)))*SummonTypeTable!$Q$2</f>
        <v>7820</v>
      </c>
      <c r="J3073" t="str">
        <f ca="1">IF(C3073=1,60*SummonTypeTable!$Q$2-OFFSET(I3073,0,-4),
IF(I3073&lt;&gt;OFFSET(I3073,-1,0),OFFSET(I3073,-1,0)-OFFSET(I3073,0,-4),""))</f>
        <v/>
      </c>
      <c r="K3073" t="str">
        <f ca="1">IF(C3073=1,60*SummonTypeTable!$Q$2/OFFSET(I3073,0,-4),
IF(I3073&lt;&gt;OFFSET(I3073,-1,0),OFFSET(I3073,-1,0)/OFFSET(I3073,0,-4),""))</f>
        <v/>
      </c>
      <c r="L3073" t="str">
        <f t="shared" ca="1" si="570"/>
        <v>it</v>
      </c>
      <c r="M3073" t="s">
        <v>139</v>
      </c>
      <c r="N3073" t="s">
        <v>140</v>
      </c>
      <c r="O3073">
        <v>3</v>
      </c>
      <c r="P3073" t="str">
        <f t="shared" si="573"/>
        <v/>
      </c>
      <c r="Q3073" t="str">
        <f t="shared" ca="1" si="569"/>
        <v>cu</v>
      </c>
      <c r="R3073" t="s">
        <v>81</v>
      </c>
      <c r="S3073" t="s">
        <v>147</v>
      </c>
      <c r="T3073">
        <v>5875</v>
      </c>
      <c r="U3073" t="str">
        <f t="shared" ca="1" si="568"/>
        <v>it</v>
      </c>
      <c r="V3073" t="str">
        <f t="shared" si="574"/>
        <v>Cash_sCharacterGacha</v>
      </c>
      <c r="W3073">
        <f t="shared" si="575"/>
        <v>3</v>
      </c>
      <c r="X3073" t="str">
        <f t="shared" ca="1" si="576"/>
        <v>cu</v>
      </c>
      <c r="Y3073" t="str">
        <f t="shared" si="577"/>
        <v>GO</v>
      </c>
      <c r="Z3073">
        <f t="shared" si="578"/>
        <v>5875</v>
      </c>
    </row>
    <row r="3074" spans="1:26">
      <c r="A3074" t="str">
        <f t="shared" si="571"/>
        <v>rt10</v>
      </c>
      <c r="B3074" t="str">
        <f t="shared" si="572"/>
        <v>루틴10</v>
      </c>
      <c r="C3074">
        <v>233</v>
      </c>
      <c r="D3074">
        <v>643</v>
      </c>
      <c r="E3074">
        <f t="shared" ca="1" si="567"/>
        <v>25544</v>
      </c>
      <c r="F3074">
        <f ca="1">(60+SUMIF(OFFSET(N3074,-$C3074+1,0,$C3074),"EN",OFFSET(O3074,-$C3074+1,0,$C3074)))*SummonTypeTable!$Q$2</f>
        <v>8173.333333333333</v>
      </c>
      <c r="G3074">
        <f ca="1">IF(C3074=1,60*SummonTypeTable!$Q$2-OFFSET(F3074,0,-1),
IF(F3074&lt;&gt;OFFSET(F3074,-1,0),OFFSET(F3074,-1,0)-OFFSET(F3074,0,-1),""))</f>
        <v>-17724</v>
      </c>
      <c r="H3074">
        <f ca="1">IF(C3074=1,60*SummonTypeTable!$Q$2/OFFSET(F3074,0,-1),
IF(F3074&lt;&gt;OFFSET(F3074,-1,0),OFFSET(F3074,-1,0)/OFFSET(F3074,0,-1),""))</f>
        <v>0.30613842781083622</v>
      </c>
      <c r="I3074">
        <f ca="1">(60+SUMIF(OFFSET(N3074,-$C3074+1,0,$C3074),"EN",OFFSET(O3074,-$C3074+1,0,$C3074))+SUMIF(OFFSET(S3074,-$C3074+1,0,$C3074),"EN",OFFSET(T3074,-$C3074+1,0,$C3074)))*SummonTypeTable!$Q$2</f>
        <v>8173.333333333333</v>
      </c>
      <c r="J3074">
        <f ca="1">IF(C3074=1,60*SummonTypeTable!$Q$2-OFFSET(I3074,0,-4),
IF(I3074&lt;&gt;OFFSET(I3074,-1,0),OFFSET(I3074,-1,0)-OFFSET(I3074,0,-4),""))</f>
        <v>-17724</v>
      </c>
      <c r="K3074">
        <f ca="1">IF(C3074=1,60*SummonTypeTable!$Q$2/OFFSET(I3074,0,-4),
IF(I3074&lt;&gt;OFFSET(I3074,-1,0),OFFSET(I3074,-1,0)/OFFSET(I3074,0,-4),""))</f>
        <v>0.30613842781083622</v>
      </c>
      <c r="L3074" t="str">
        <f t="shared" ca="1" si="570"/>
        <v>cu</v>
      </c>
      <c r="M3074" t="s">
        <v>81</v>
      </c>
      <c r="N3074" t="s">
        <v>146</v>
      </c>
      <c r="O3074">
        <v>530</v>
      </c>
      <c r="P3074" t="str">
        <f t="shared" si="573"/>
        <v>에너지너무많음</v>
      </c>
      <c r="Q3074" t="str">
        <f t="shared" ca="1" si="569"/>
        <v>cu</v>
      </c>
      <c r="R3074" t="s">
        <v>81</v>
      </c>
      <c r="S3074" t="s">
        <v>147</v>
      </c>
      <c r="T3074">
        <v>5900</v>
      </c>
      <c r="U3074" t="str">
        <f t="shared" ref="U3074:U3137" ca="1" si="579">IF(LEN(L3074)=0,"",L3074)</f>
        <v>cu</v>
      </c>
      <c r="V3074" t="str">
        <f t="shared" si="574"/>
        <v>EN</v>
      </c>
      <c r="W3074">
        <f t="shared" si="575"/>
        <v>530</v>
      </c>
      <c r="X3074" t="str">
        <f t="shared" ca="1" si="576"/>
        <v>cu</v>
      </c>
      <c r="Y3074" t="str">
        <f t="shared" si="577"/>
        <v>GO</v>
      </c>
      <c r="Z3074">
        <f t="shared" si="578"/>
        <v>5900</v>
      </c>
    </row>
    <row r="3075" spans="1:26">
      <c r="A3075" t="str">
        <f t="shared" si="571"/>
        <v>rt10</v>
      </c>
      <c r="B3075" t="str">
        <f t="shared" si="572"/>
        <v>루틴10</v>
      </c>
      <c r="C3075">
        <v>234</v>
      </c>
      <c r="D3075">
        <v>150</v>
      </c>
      <c r="E3075">
        <f t="shared" ca="1" si="567"/>
        <v>25694</v>
      </c>
      <c r="F3075">
        <f ca="1">(60+SUMIF(OFFSET(N3075,-$C3075+1,0,$C3075),"EN",OFFSET(O3075,-$C3075+1,0,$C3075)))*SummonTypeTable!$Q$2</f>
        <v>8173.333333333333</v>
      </c>
      <c r="G3075" t="str">
        <f ca="1">IF(C3075=1,60*SummonTypeTable!$Q$2-OFFSET(F3075,0,-1),
IF(F3075&lt;&gt;OFFSET(F3075,-1,0),OFFSET(F3075,-1,0)-OFFSET(F3075,0,-1),""))</f>
        <v/>
      </c>
      <c r="H3075" t="str">
        <f ca="1">IF(C3075=1,60*SummonTypeTable!$Q$2/OFFSET(F3075,0,-1),
IF(F3075&lt;&gt;OFFSET(F3075,-1,0),OFFSET(F3075,-1,0)/OFFSET(F3075,0,-1),""))</f>
        <v/>
      </c>
      <c r="I3075">
        <f ca="1">(60+SUMIF(OFFSET(N3075,-$C3075+1,0,$C3075),"EN",OFFSET(O3075,-$C3075+1,0,$C3075))+SUMIF(OFFSET(S3075,-$C3075+1,0,$C3075),"EN",OFFSET(T3075,-$C3075+1,0,$C3075)))*SummonTypeTable!$Q$2</f>
        <v>8173.333333333333</v>
      </c>
      <c r="J3075" t="str">
        <f ca="1">IF(C3075=1,60*SummonTypeTable!$Q$2-OFFSET(I3075,0,-4),
IF(I3075&lt;&gt;OFFSET(I3075,-1,0),OFFSET(I3075,-1,0)-OFFSET(I3075,0,-4),""))</f>
        <v/>
      </c>
      <c r="K3075" t="str">
        <f ca="1">IF(C3075=1,60*SummonTypeTable!$Q$2/OFFSET(I3075,0,-4),
IF(I3075&lt;&gt;OFFSET(I3075,-1,0),OFFSET(I3075,-1,0)/OFFSET(I3075,0,-4),""))</f>
        <v/>
      </c>
      <c r="L3075" t="str">
        <f t="shared" ca="1" si="570"/>
        <v>cu</v>
      </c>
      <c r="M3075" t="s">
        <v>81</v>
      </c>
      <c r="N3075" t="s">
        <v>147</v>
      </c>
      <c r="O3075">
        <v>11850</v>
      </c>
      <c r="P3075" t="str">
        <f t="shared" si="573"/>
        <v/>
      </c>
      <c r="Q3075" t="str">
        <f t="shared" ref="Q3075:Q3138" ca="1" si="580">IF(ISBLANK(R3075),"",
VLOOKUP(R3075,OFFSET(INDIRECT("$A:$B"),0,MATCH(R$1&amp;"_Verify",INDIRECT("$1:$1"),0)-1),2,0)
)</f>
        <v>cu</v>
      </c>
      <c r="R3075" t="s">
        <v>81</v>
      </c>
      <c r="S3075" t="s">
        <v>147</v>
      </c>
      <c r="T3075">
        <v>5925</v>
      </c>
      <c r="U3075" t="str">
        <f t="shared" ca="1" si="579"/>
        <v>cu</v>
      </c>
      <c r="V3075" t="str">
        <f t="shared" si="574"/>
        <v>GO</v>
      </c>
      <c r="W3075">
        <f t="shared" si="575"/>
        <v>11850</v>
      </c>
      <c r="X3075" t="str">
        <f t="shared" ca="1" si="576"/>
        <v>cu</v>
      </c>
      <c r="Y3075" t="str">
        <f t="shared" si="577"/>
        <v>GO</v>
      </c>
      <c r="Z3075">
        <f t="shared" si="578"/>
        <v>5925</v>
      </c>
    </row>
    <row r="3076" spans="1:26">
      <c r="A3076" t="str">
        <f t="shared" si="571"/>
        <v>rt10</v>
      </c>
      <c r="B3076" t="str">
        <f t="shared" si="572"/>
        <v>루틴10</v>
      </c>
      <c r="C3076">
        <v>235</v>
      </c>
      <c r="D3076">
        <v>200</v>
      </c>
      <c r="E3076">
        <f t="shared" ca="1" si="567"/>
        <v>25894</v>
      </c>
      <c r="F3076">
        <f ca="1">(60+SUMIF(OFFSET(N3076,-$C3076+1,0,$C3076),"EN",OFFSET(O3076,-$C3076+1,0,$C3076)))*SummonTypeTable!$Q$2</f>
        <v>8173.333333333333</v>
      </c>
      <c r="G3076" t="str">
        <f ca="1">IF(C3076=1,60*SummonTypeTable!$Q$2-OFFSET(F3076,0,-1),
IF(F3076&lt;&gt;OFFSET(F3076,-1,0),OFFSET(F3076,-1,0)-OFFSET(F3076,0,-1),""))</f>
        <v/>
      </c>
      <c r="H3076" t="str">
        <f ca="1">IF(C3076=1,60*SummonTypeTable!$Q$2/OFFSET(F3076,0,-1),
IF(F3076&lt;&gt;OFFSET(F3076,-1,0),OFFSET(F3076,-1,0)/OFFSET(F3076,0,-1),""))</f>
        <v/>
      </c>
      <c r="I3076">
        <f ca="1">(60+SUMIF(OFFSET(N3076,-$C3076+1,0,$C3076),"EN",OFFSET(O3076,-$C3076+1,0,$C3076))+SUMIF(OFFSET(S3076,-$C3076+1,0,$C3076),"EN",OFFSET(T3076,-$C3076+1,0,$C3076)))*SummonTypeTable!$Q$2</f>
        <v>8173.333333333333</v>
      </c>
      <c r="J3076" t="str">
        <f ca="1">IF(C3076=1,60*SummonTypeTable!$Q$2-OFFSET(I3076,0,-4),
IF(I3076&lt;&gt;OFFSET(I3076,-1,0),OFFSET(I3076,-1,0)-OFFSET(I3076,0,-4),""))</f>
        <v/>
      </c>
      <c r="K3076" t="str">
        <f ca="1">IF(C3076=1,60*SummonTypeTable!$Q$2/OFFSET(I3076,0,-4),
IF(I3076&lt;&gt;OFFSET(I3076,-1,0),OFFSET(I3076,-1,0)/OFFSET(I3076,0,-4),""))</f>
        <v/>
      </c>
      <c r="L3076" t="str">
        <f t="shared" ca="1" si="570"/>
        <v>it</v>
      </c>
      <c r="M3076" t="s">
        <v>139</v>
      </c>
      <c r="N3076" t="s">
        <v>158</v>
      </c>
      <c r="O3076">
        <v>3</v>
      </c>
      <c r="P3076" t="str">
        <f t="shared" si="573"/>
        <v/>
      </c>
      <c r="Q3076" t="str">
        <f t="shared" ca="1" si="580"/>
        <v>cu</v>
      </c>
      <c r="R3076" t="s">
        <v>81</v>
      </c>
      <c r="S3076" t="s">
        <v>147</v>
      </c>
      <c r="T3076">
        <v>5950</v>
      </c>
      <c r="U3076" t="str">
        <f t="shared" ca="1" si="579"/>
        <v>it</v>
      </c>
      <c r="V3076" t="str">
        <f t="shared" si="574"/>
        <v>Cash_sEquipGacha</v>
      </c>
      <c r="W3076">
        <f t="shared" si="575"/>
        <v>3</v>
      </c>
      <c r="X3076" t="str">
        <f t="shared" ca="1" si="576"/>
        <v>cu</v>
      </c>
      <c r="Y3076" t="str">
        <f t="shared" si="577"/>
        <v>GO</v>
      </c>
      <c r="Z3076">
        <f t="shared" si="578"/>
        <v>5950</v>
      </c>
    </row>
    <row r="3077" spans="1:26">
      <c r="A3077" t="str">
        <f t="shared" si="571"/>
        <v>rt10</v>
      </c>
      <c r="B3077" t="str">
        <f t="shared" si="572"/>
        <v>루틴10</v>
      </c>
      <c r="C3077">
        <v>236</v>
      </c>
      <c r="D3077">
        <v>718</v>
      </c>
      <c r="E3077">
        <f t="shared" ca="1" si="567"/>
        <v>26612</v>
      </c>
      <c r="F3077">
        <f ca="1">(60+SUMIF(OFFSET(N3077,-$C3077+1,0,$C3077),"EN",OFFSET(O3077,-$C3077+1,0,$C3077)))*SummonTypeTable!$Q$2</f>
        <v>8550</v>
      </c>
      <c r="G3077">
        <f ca="1">IF(C3077=1,60*SummonTypeTable!$Q$2-OFFSET(F3077,0,-1),
IF(F3077&lt;&gt;OFFSET(F3077,-1,0),OFFSET(F3077,-1,0)-OFFSET(F3077,0,-1),""))</f>
        <v>-18438.666666666668</v>
      </c>
      <c r="H3077">
        <f ca="1">IF(C3077=1,60*SummonTypeTable!$Q$2/OFFSET(F3077,0,-1),
IF(F3077&lt;&gt;OFFSET(F3077,-1,0),OFFSET(F3077,-1,0)/OFFSET(F3077,0,-1),""))</f>
        <v>0.30712961571221004</v>
      </c>
      <c r="I3077">
        <f ca="1">(60+SUMIF(OFFSET(N3077,-$C3077+1,0,$C3077),"EN",OFFSET(O3077,-$C3077+1,0,$C3077))+SUMIF(OFFSET(S3077,-$C3077+1,0,$C3077),"EN",OFFSET(T3077,-$C3077+1,0,$C3077)))*SummonTypeTable!$Q$2</f>
        <v>8550</v>
      </c>
      <c r="J3077">
        <f ca="1">IF(C3077=1,60*SummonTypeTable!$Q$2-OFFSET(I3077,0,-4),
IF(I3077&lt;&gt;OFFSET(I3077,-1,0),OFFSET(I3077,-1,0)-OFFSET(I3077,0,-4),""))</f>
        <v>-18438.666666666668</v>
      </c>
      <c r="K3077">
        <f ca="1">IF(C3077=1,60*SummonTypeTable!$Q$2/OFFSET(I3077,0,-4),
IF(I3077&lt;&gt;OFFSET(I3077,-1,0),OFFSET(I3077,-1,0)/OFFSET(I3077,0,-4),""))</f>
        <v>0.30712961571221004</v>
      </c>
      <c r="L3077" t="str">
        <f t="shared" ca="1" si="570"/>
        <v>cu</v>
      </c>
      <c r="M3077" t="s">
        <v>81</v>
      </c>
      <c r="N3077" t="s">
        <v>146</v>
      </c>
      <c r="O3077">
        <v>565</v>
      </c>
      <c r="P3077" t="str">
        <f t="shared" si="573"/>
        <v>에너지너무많음</v>
      </c>
      <c r="Q3077" t="str">
        <f t="shared" ca="1" si="580"/>
        <v>cu</v>
      </c>
      <c r="R3077" t="s">
        <v>81</v>
      </c>
      <c r="S3077" t="s">
        <v>147</v>
      </c>
      <c r="T3077">
        <v>5975</v>
      </c>
      <c r="U3077" t="str">
        <f t="shared" ca="1" si="579"/>
        <v>cu</v>
      </c>
      <c r="V3077" t="str">
        <f t="shared" si="574"/>
        <v>EN</v>
      </c>
      <c r="W3077">
        <f t="shared" si="575"/>
        <v>565</v>
      </c>
      <c r="X3077" t="str">
        <f t="shared" ca="1" si="576"/>
        <v>cu</v>
      </c>
      <c r="Y3077" t="str">
        <f t="shared" si="577"/>
        <v>GO</v>
      </c>
      <c r="Z3077">
        <f t="shared" si="578"/>
        <v>5975</v>
      </c>
    </row>
    <row r="3078" spans="1:26">
      <c r="A3078" t="str">
        <f t="shared" si="571"/>
        <v>rt10</v>
      </c>
      <c r="B3078" t="str">
        <f t="shared" si="572"/>
        <v>루틴10</v>
      </c>
      <c r="C3078">
        <v>237</v>
      </c>
      <c r="D3078">
        <v>138</v>
      </c>
      <c r="E3078">
        <f t="shared" ca="1" si="567"/>
        <v>26750</v>
      </c>
      <c r="F3078">
        <f ca="1">(60+SUMIF(OFFSET(N3078,-$C3078+1,0,$C3078),"EN",OFFSET(O3078,-$C3078+1,0,$C3078)))*SummonTypeTable!$Q$2</f>
        <v>8550</v>
      </c>
      <c r="G3078" t="str">
        <f ca="1">IF(C3078=1,60*SummonTypeTable!$Q$2-OFFSET(F3078,0,-1),
IF(F3078&lt;&gt;OFFSET(F3078,-1,0),OFFSET(F3078,-1,0)-OFFSET(F3078,0,-1),""))</f>
        <v/>
      </c>
      <c r="H3078" t="str">
        <f ca="1">IF(C3078=1,60*SummonTypeTable!$Q$2/OFFSET(F3078,0,-1),
IF(F3078&lt;&gt;OFFSET(F3078,-1,0),OFFSET(F3078,-1,0)/OFFSET(F3078,0,-1),""))</f>
        <v/>
      </c>
      <c r="I3078">
        <f ca="1">(60+SUMIF(OFFSET(N3078,-$C3078+1,0,$C3078),"EN",OFFSET(O3078,-$C3078+1,0,$C3078))+SUMIF(OFFSET(S3078,-$C3078+1,0,$C3078),"EN",OFFSET(T3078,-$C3078+1,0,$C3078)))*SummonTypeTable!$Q$2</f>
        <v>8550</v>
      </c>
      <c r="J3078" t="str">
        <f ca="1">IF(C3078=1,60*SummonTypeTable!$Q$2-OFFSET(I3078,0,-4),
IF(I3078&lt;&gt;OFFSET(I3078,-1,0),OFFSET(I3078,-1,0)-OFFSET(I3078,0,-4),""))</f>
        <v/>
      </c>
      <c r="K3078" t="str">
        <f ca="1">IF(C3078=1,60*SummonTypeTable!$Q$2/OFFSET(I3078,0,-4),
IF(I3078&lt;&gt;OFFSET(I3078,-1,0),OFFSET(I3078,-1,0)/OFFSET(I3078,0,-4),""))</f>
        <v/>
      </c>
      <c r="L3078" t="str">
        <f t="shared" ca="1" si="570"/>
        <v>cu</v>
      </c>
      <c r="M3078" t="s">
        <v>81</v>
      </c>
      <c r="N3078" t="s">
        <v>147</v>
      </c>
      <c r="O3078">
        <v>12000</v>
      </c>
      <c r="P3078" t="str">
        <f t="shared" si="573"/>
        <v/>
      </c>
      <c r="Q3078" t="str">
        <f t="shared" ca="1" si="580"/>
        <v>cu</v>
      </c>
      <c r="R3078" t="s">
        <v>81</v>
      </c>
      <c r="S3078" t="s">
        <v>147</v>
      </c>
      <c r="T3078">
        <v>6000</v>
      </c>
      <c r="U3078" t="str">
        <f t="shared" ca="1" si="579"/>
        <v>cu</v>
      </c>
      <c r="V3078" t="str">
        <f t="shared" si="574"/>
        <v>GO</v>
      </c>
      <c r="W3078">
        <f t="shared" si="575"/>
        <v>12000</v>
      </c>
      <c r="X3078" t="str">
        <f t="shared" ca="1" si="576"/>
        <v>cu</v>
      </c>
      <c r="Y3078" t="str">
        <f t="shared" si="577"/>
        <v>GO</v>
      </c>
      <c r="Z3078">
        <f t="shared" si="578"/>
        <v>6000</v>
      </c>
    </row>
    <row r="3079" spans="1:26">
      <c r="A3079" t="str">
        <f t="shared" si="571"/>
        <v>rt10</v>
      </c>
      <c r="B3079" t="str">
        <f t="shared" si="572"/>
        <v>루틴10</v>
      </c>
      <c r="C3079">
        <v>238</v>
      </c>
      <c r="D3079">
        <v>195</v>
      </c>
      <c r="E3079">
        <f t="shared" ca="1" si="567"/>
        <v>26945</v>
      </c>
      <c r="F3079">
        <f ca="1">(60+SUMIF(OFFSET(N3079,-$C3079+1,0,$C3079),"EN",OFFSET(O3079,-$C3079+1,0,$C3079)))*SummonTypeTable!$Q$2</f>
        <v>8550</v>
      </c>
      <c r="G3079" t="str">
        <f ca="1">IF(C3079=1,60*SummonTypeTable!$Q$2-OFFSET(F3079,0,-1),
IF(F3079&lt;&gt;OFFSET(F3079,-1,0),OFFSET(F3079,-1,0)-OFFSET(F3079,0,-1),""))</f>
        <v/>
      </c>
      <c r="H3079" t="str">
        <f ca="1">IF(C3079=1,60*SummonTypeTable!$Q$2/OFFSET(F3079,0,-1),
IF(F3079&lt;&gt;OFFSET(F3079,-1,0),OFFSET(F3079,-1,0)/OFFSET(F3079,0,-1),""))</f>
        <v/>
      </c>
      <c r="I3079">
        <f ca="1">(60+SUMIF(OFFSET(N3079,-$C3079+1,0,$C3079),"EN",OFFSET(O3079,-$C3079+1,0,$C3079))+SUMIF(OFFSET(S3079,-$C3079+1,0,$C3079),"EN",OFFSET(T3079,-$C3079+1,0,$C3079)))*SummonTypeTable!$Q$2</f>
        <v>8550</v>
      </c>
      <c r="J3079" t="str">
        <f ca="1">IF(C3079=1,60*SummonTypeTable!$Q$2-OFFSET(I3079,0,-4),
IF(I3079&lt;&gt;OFFSET(I3079,-1,0),OFFSET(I3079,-1,0)-OFFSET(I3079,0,-4),""))</f>
        <v/>
      </c>
      <c r="K3079" t="str">
        <f ca="1">IF(C3079=1,60*SummonTypeTable!$Q$2/OFFSET(I3079,0,-4),
IF(I3079&lt;&gt;OFFSET(I3079,-1,0),OFFSET(I3079,-1,0)/OFFSET(I3079,0,-4),""))</f>
        <v/>
      </c>
      <c r="L3079" t="str">
        <f t="shared" ca="1" si="570"/>
        <v>it</v>
      </c>
      <c r="M3079" t="s">
        <v>139</v>
      </c>
      <c r="N3079" t="s">
        <v>140</v>
      </c>
      <c r="O3079">
        <v>10</v>
      </c>
      <c r="P3079" t="str">
        <f t="shared" si="573"/>
        <v/>
      </c>
      <c r="Q3079" t="str">
        <f t="shared" ca="1" si="580"/>
        <v>cu</v>
      </c>
      <c r="R3079" t="s">
        <v>81</v>
      </c>
      <c r="S3079" t="s">
        <v>147</v>
      </c>
      <c r="T3079">
        <v>6025</v>
      </c>
      <c r="U3079" t="str">
        <f t="shared" ca="1" si="579"/>
        <v>it</v>
      </c>
      <c r="V3079" t="str">
        <f t="shared" si="574"/>
        <v>Cash_sCharacterGacha</v>
      </c>
      <c r="W3079">
        <f t="shared" si="575"/>
        <v>10</v>
      </c>
      <c r="X3079" t="str">
        <f t="shared" ca="1" si="576"/>
        <v>cu</v>
      </c>
      <c r="Y3079" t="str">
        <f t="shared" si="577"/>
        <v>GO</v>
      </c>
      <c r="Z3079">
        <f t="shared" si="578"/>
        <v>6025</v>
      </c>
    </row>
    <row r="3080" spans="1:26">
      <c r="A3080" t="str">
        <f t="shared" si="571"/>
        <v>rt10</v>
      </c>
      <c r="B3080" t="str">
        <f t="shared" si="572"/>
        <v>루틴10</v>
      </c>
      <c r="C3080">
        <v>239</v>
      </c>
      <c r="D3080">
        <v>225</v>
      </c>
      <c r="E3080">
        <f t="shared" ca="1" si="567"/>
        <v>27170</v>
      </c>
      <c r="F3080">
        <f ca="1">(60+SUMIF(OFFSET(N3080,-$C3080+1,0,$C3080),"EN",OFFSET(O3080,-$C3080+1,0,$C3080)))*SummonTypeTable!$Q$2</f>
        <v>8550</v>
      </c>
      <c r="G3080" t="str">
        <f ca="1">IF(C3080=1,60*SummonTypeTable!$Q$2-OFFSET(F3080,0,-1),
IF(F3080&lt;&gt;OFFSET(F3080,-1,0),OFFSET(F3080,-1,0)-OFFSET(F3080,0,-1),""))</f>
        <v/>
      </c>
      <c r="H3080" t="str">
        <f ca="1">IF(C3080=1,60*SummonTypeTable!$Q$2/OFFSET(F3080,0,-1),
IF(F3080&lt;&gt;OFFSET(F3080,-1,0),OFFSET(F3080,-1,0)/OFFSET(F3080,0,-1),""))</f>
        <v/>
      </c>
      <c r="I3080">
        <f ca="1">(60+SUMIF(OFFSET(N3080,-$C3080+1,0,$C3080),"EN",OFFSET(O3080,-$C3080+1,0,$C3080))+SUMIF(OFFSET(S3080,-$C3080+1,0,$C3080),"EN",OFFSET(T3080,-$C3080+1,0,$C3080)))*SummonTypeTable!$Q$2</f>
        <v>8550</v>
      </c>
      <c r="J3080" t="str">
        <f ca="1">IF(C3080=1,60*SummonTypeTable!$Q$2-OFFSET(I3080,0,-4),
IF(I3080&lt;&gt;OFFSET(I3080,-1,0),OFFSET(I3080,-1,0)-OFFSET(I3080,0,-4),""))</f>
        <v/>
      </c>
      <c r="K3080" t="str">
        <f ca="1">IF(C3080=1,60*SummonTypeTable!$Q$2/OFFSET(I3080,0,-4),
IF(I3080&lt;&gt;OFFSET(I3080,-1,0),OFFSET(I3080,-1,0)/OFFSET(I3080,0,-4),""))</f>
        <v/>
      </c>
      <c r="L3080" t="str">
        <f t="shared" ca="1" si="570"/>
        <v>cu</v>
      </c>
      <c r="M3080" t="s">
        <v>81</v>
      </c>
      <c r="N3080" t="s">
        <v>147</v>
      </c>
      <c r="O3080">
        <v>12100</v>
      </c>
      <c r="P3080" t="str">
        <f t="shared" si="573"/>
        <v/>
      </c>
      <c r="Q3080" t="str">
        <f t="shared" ca="1" si="580"/>
        <v>cu</v>
      </c>
      <c r="R3080" t="s">
        <v>81</v>
      </c>
      <c r="S3080" t="s">
        <v>147</v>
      </c>
      <c r="T3080">
        <v>6050</v>
      </c>
      <c r="U3080" t="str">
        <f t="shared" ca="1" si="579"/>
        <v>cu</v>
      </c>
      <c r="V3080" t="str">
        <f t="shared" si="574"/>
        <v>GO</v>
      </c>
      <c r="W3080">
        <f t="shared" si="575"/>
        <v>12100</v>
      </c>
      <c r="X3080" t="str">
        <f t="shared" ca="1" si="576"/>
        <v>cu</v>
      </c>
      <c r="Y3080" t="str">
        <f t="shared" si="577"/>
        <v>GO</v>
      </c>
      <c r="Z3080">
        <f t="shared" si="578"/>
        <v>6050</v>
      </c>
    </row>
    <row r="3081" spans="1:26">
      <c r="A3081" t="str">
        <f t="shared" si="571"/>
        <v>rt10</v>
      </c>
      <c r="B3081" t="str">
        <f t="shared" si="572"/>
        <v>루틴10</v>
      </c>
      <c r="C3081">
        <v>240</v>
      </c>
      <c r="D3081">
        <v>538</v>
      </c>
      <c r="E3081">
        <f t="shared" ca="1" si="567"/>
        <v>27708</v>
      </c>
      <c r="F3081">
        <f ca="1">(60+SUMIF(OFFSET(N3081,-$C3081+1,0,$C3081),"EN",OFFSET(O3081,-$C3081+1,0,$C3081)))*SummonTypeTable!$Q$2</f>
        <v>8950</v>
      </c>
      <c r="G3081">
        <f ca="1">IF(C3081=1,60*SummonTypeTable!$Q$2-OFFSET(F3081,0,-1),
IF(F3081&lt;&gt;OFFSET(F3081,-1,0),OFFSET(F3081,-1,0)-OFFSET(F3081,0,-1),""))</f>
        <v>-19158</v>
      </c>
      <c r="H3081">
        <f ca="1">IF(C3081=1,60*SummonTypeTable!$Q$2/OFFSET(F3081,0,-1),
IF(F3081&lt;&gt;OFFSET(F3081,-1,0),OFFSET(F3081,-1,0)/OFFSET(F3081,0,-1),""))</f>
        <v>0.30857514075357295</v>
      </c>
      <c r="I3081">
        <f ca="1">(60+SUMIF(OFFSET(N3081,-$C3081+1,0,$C3081),"EN",OFFSET(O3081,-$C3081+1,0,$C3081))+SUMIF(OFFSET(S3081,-$C3081+1,0,$C3081),"EN",OFFSET(T3081,-$C3081+1,0,$C3081)))*SummonTypeTable!$Q$2</f>
        <v>8950</v>
      </c>
      <c r="J3081">
        <f ca="1">IF(C3081=1,60*SummonTypeTable!$Q$2-OFFSET(I3081,0,-4),
IF(I3081&lt;&gt;OFFSET(I3081,-1,0),OFFSET(I3081,-1,0)-OFFSET(I3081,0,-4),""))</f>
        <v>-19158</v>
      </c>
      <c r="K3081">
        <f ca="1">IF(C3081=1,60*SummonTypeTable!$Q$2/OFFSET(I3081,0,-4),
IF(I3081&lt;&gt;OFFSET(I3081,-1,0),OFFSET(I3081,-1,0)/OFFSET(I3081,0,-4),""))</f>
        <v>0.30857514075357295</v>
      </c>
      <c r="L3081" t="str">
        <f t="shared" ca="1" si="570"/>
        <v>cu</v>
      </c>
      <c r="M3081" t="s">
        <v>81</v>
      </c>
      <c r="N3081" t="s">
        <v>146</v>
      </c>
      <c r="O3081">
        <v>600</v>
      </c>
      <c r="P3081" t="str">
        <f t="shared" si="573"/>
        <v>에너지너무많음</v>
      </c>
      <c r="Q3081" t="str">
        <f t="shared" ca="1" si="580"/>
        <v>cu</v>
      </c>
      <c r="R3081" t="s">
        <v>81</v>
      </c>
      <c r="S3081" t="s">
        <v>147</v>
      </c>
      <c r="T3081">
        <v>6075</v>
      </c>
      <c r="U3081" t="str">
        <f t="shared" ca="1" si="579"/>
        <v>cu</v>
      </c>
      <c r="V3081" t="str">
        <f t="shared" si="574"/>
        <v>EN</v>
      </c>
      <c r="W3081">
        <f t="shared" si="575"/>
        <v>600</v>
      </c>
      <c r="X3081" t="str">
        <f t="shared" ca="1" si="576"/>
        <v>cu</v>
      </c>
      <c r="Y3081" t="str">
        <f t="shared" si="577"/>
        <v>GO</v>
      </c>
      <c r="Z3081">
        <f t="shared" si="578"/>
        <v>6075</v>
      </c>
    </row>
    <row r="3082" spans="1:26">
      <c r="A3082" t="str">
        <f t="shared" si="571"/>
        <v>rt10</v>
      </c>
      <c r="B3082" t="str">
        <f t="shared" si="572"/>
        <v>루틴10</v>
      </c>
      <c r="C3082">
        <v>241</v>
      </c>
      <c r="D3082">
        <v>92</v>
      </c>
      <c r="E3082">
        <f t="shared" ca="1" si="567"/>
        <v>27800</v>
      </c>
      <c r="F3082">
        <f ca="1">(60+SUMIF(OFFSET(N3082,-$C3082+1,0,$C3082),"EN",OFFSET(O3082,-$C3082+1,0,$C3082)))*SummonTypeTable!$Q$2</f>
        <v>8950</v>
      </c>
      <c r="G3082" t="str">
        <f ca="1">IF(C3082=1,60*SummonTypeTable!$Q$2-OFFSET(F3082,0,-1),
IF(F3082&lt;&gt;OFFSET(F3082,-1,0),OFFSET(F3082,-1,0)-OFFSET(F3082,0,-1),""))</f>
        <v/>
      </c>
      <c r="H3082" t="str">
        <f ca="1">IF(C3082=1,60*SummonTypeTable!$Q$2/OFFSET(F3082,0,-1),
IF(F3082&lt;&gt;OFFSET(F3082,-1,0),OFFSET(F3082,-1,0)/OFFSET(F3082,0,-1),""))</f>
        <v/>
      </c>
      <c r="I3082">
        <f ca="1">(60+SUMIF(OFFSET(N3082,-$C3082+1,0,$C3082),"EN",OFFSET(O3082,-$C3082+1,0,$C3082))+SUMIF(OFFSET(S3082,-$C3082+1,0,$C3082),"EN",OFFSET(T3082,-$C3082+1,0,$C3082)))*SummonTypeTable!$Q$2</f>
        <v>8950</v>
      </c>
      <c r="J3082" t="str">
        <f ca="1">IF(C3082=1,60*SummonTypeTable!$Q$2-OFFSET(I3082,0,-4),
IF(I3082&lt;&gt;OFFSET(I3082,-1,0),OFFSET(I3082,-1,0)-OFFSET(I3082,0,-4),""))</f>
        <v/>
      </c>
      <c r="K3082" t="str">
        <f ca="1">IF(C3082=1,60*SummonTypeTable!$Q$2/OFFSET(I3082,0,-4),
IF(I3082&lt;&gt;OFFSET(I3082,-1,0),OFFSET(I3082,-1,0)/OFFSET(I3082,0,-4),""))</f>
        <v/>
      </c>
      <c r="L3082" t="str">
        <f t="shared" ca="1" si="570"/>
        <v>cu</v>
      </c>
      <c r="M3082" t="s">
        <v>81</v>
      </c>
      <c r="N3082" t="s">
        <v>147</v>
      </c>
      <c r="O3082">
        <v>12200</v>
      </c>
      <c r="P3082" t="str">
        <f t="shared" si="573"/>
        <v/>
      </c>
      <c r="Q3082" t="str">
        <f t="shared" ca="1" si="580"/>
        <v>cu</v>
      </c>
      <c r="R3082" t="s">
        <v>81</v>
      </c>
      <c r="S3082" t="s">
        <v>147</v>
      </c>
      <c r="T3082">
        <v>6100</v>
      </c>
      <c r="U3082" t="str">
        <f t="shared" ca="1" si="579"/>
        <v>cu</v>
      </c>
      <c r="V3082" t="str">
        <f t="shared" si="574"/>
        <v>GO</v>
      </c>
      <c r="W3082">
        <f t="shared" si="575"/>
        <v>12200</v>
      </c>
      <c r="X3082" t="str">
        <f t="shared" ca="1" si="576"/>
        <v>cu</v>
      </c>
      <c r="Y3082" t="str">
        <f t="shared" si="577"/>
        <v>GO</v>
      </c>
      <c r="Z3082">
        <f t="shared" si="578"/>
        <v>6100</v>
      </c>
    </row>
    <row r="3083" spans="1:26">
      <c r="A3083" t="str">
        <f t="shared" si="571"/>
        <v>rt10</v>
      </c>
      <c r="B3083" t="str">
        <f t="shared" si="572"/>
        <v>루틴10</v>
      </c>
      <c r="C3083">
        <v>242</v>
      </c>
      <c r="D3083">
        <v>107</v>
      </c>
      <c r="E3083">
        <f t="shared" ca="1" si="567"/>
        <v>27907</v>
      </c>
      <c r="F3083">
        <f ca="1">(60+SUMIF(OFFSET(N3083,-$C3083+1,0,$C3083),"EN",OFFSET(O3083,-$C3083+1,0,$C3083)))*SummonTypeTable!$Q$2</f>
        <v>8950</v>
      </c>
      <c r="G3083" t="str">
        <f ca="1">IF(C3083=1,60*SummonTypeTable!$Q$2-OFFSET(F3083,0,-1),
IF(F3083&lt;&gt;OFFSET(F3083,-1,0),OFFSET(F3083,-1,0)-OFFSET(F3083,0,-1),""))</f>
        <v/>
      </c>
      <c r="H3083" t="str">
        <f ca="1">IF(C3083=1,60*SummonTypeTable!$Q$2/OFFSET(F3083,0,-1),
IF(F3083&lt;&gt;OFFSET(F3083,-1,0),OFFSET(F3083,-1,0)/OFFSET(F3083,0,-1),""))</f>
        <v/>
      </c>
      <c r="I3083">
        <f ca="1">(60+SUMIF(OFFSET(N3083,-$C3083+1,0,$C3083),"EN",OFFSET(O3083,-$C3083+1,0,$C3083))+SUMIF(OFFSET(S3083,-$C3083+1,0,$C3083),"EN",OFFSET(T3083,-$C3083+1,0,$C3083)))*SummonTypeTable!$Q$2</f>
        <v>8950</v>
      </c>
      <c r="J3083" t="str">
        <f ca="1">IF(C3083=1,60*SummonTypeTable!$Q$2-OFFSET(I3083,0,-4),
IF(I3083&lt;&gt;OFFSET(I3083,-1,0),OFFSET(I3083,-1,0)-OFFSET(I3083,0,-4),""))</f>
        <v/>
      </c>
      <c r="K3083" t="str">
        <f ca="1">IF(C3083=1,60*SummonTypeTable!$Q$2/OFFSET(I3083,0,-4),
IF(I3083&lt;&gt;OFFSET(I3083,-1,0),OFFSET(I3083,-1,0)/OFFSET(I3083,0,-4),""))</f>
        <v/>
      </c>
      <c r="L3083" t="str">
        <f t="shared" ca="1" si="570"/>
        <v>cu</v>
      </c>
      <c r="M3083" t="s">
        <v>81</v>
      </c>
      <c r="N3083" t="s">
        <v>147</v>
      </c>
      <c r="O3083">
        <v>12250</v>
      </c>
      <c r="P3083" t="str">
        <f t="shared" si="573"/>
        <v/>
      </c>
      <c r="Q3083" t="str">
        <f t="shared" ca="1" si="580"/>
        <v>cu</v>
      </c>
      <c r="R3083" t="s">
        <v>81</v>
      </c>
      <c r="S3083" t="s">
        <v>147</v>
      </c>
      <c r="T3083">
        <v>6125</v>
      </c>
      <c r="U3083" t="str">
        <f t="shared" ca="1" si="579"/>
        <v>cu</v>
      </c>
      <c r="V3083" t="str">
        <f t="shared" si="574"/>
        <v>GO</v>
      </c>
      <c r="W3083">
        <f t="shared" si="575"/>
        <v>12250</v>
      </c>
      <c r="X3083" t="str">
        <f t="shared" ca="1" si="576"/>
        <v>cu</v>
      </c>
      <c r="Y3083" t="str">
        <f t="shared" si="577"/>
        <v>GO</v>
      </c>
      <c r="Z3083">
        <f t="shared" si="578"/>
        <v>6125</v>
      </c>
    </row>
    <row r="3084" spans="1:26">
      <c r="A3084" t="str">
        <f t="shared" si="571"/>
        <v>rt10</v>
      </c>
      <c r="B3084" t="str">
        <f t="shared" si="572"/>
        <v>루틴10</v>
      </c>
      <c r="C3084">
        <v>243</v>
      </c>
      <c r="D3084">
        <v>129</v>
      </c>
      <c r="E3084">
        <f t="shared" ref="E3084:E3147" ca="1" si="581">IF(A3084&lt;&gt;OFFSET(A3084,-1,0),D3084,OFFSET(E3084,-1,0)+D3084)</f>
        <v>28036</v>
      </c>
      <c r="F3084">
        <f ca="1">(60+SUMIF(OFFSET(N3084,-$C3084+1,0,$C3084),"EN",OFFSET(O3084,-$C3084+1,0,$C3084)))*SummonTypeTable!$Q$2</f>
        <v>8950</v>
      </c>
      <c r="G3084" t="str">
        <f ca="1">IF(C3084=1,60*SummonTypeTable!$Q$2-OFFSET(F3084,0,-1),
IF(F3084&lt;&gt;OFFSET(F3084,-1,0),OFFSET(F3084,-1,0)-OFFSET(F3084,0,-1),""))</f>
        <v/>
      </c>
      <c r="H3084" t="str">
        <f ca="1">IF(C3084=1,60*SummonTypeTable!$Q$2/OFFSET(F3084,0,-1),
IF(F3084&lt;&gt;OFFSET(F3084,-1,0),OFFSET(F3084,-1,0)/OFFSET(F3084,0,-1),""))</f>
        <v/>
      </c>
      <c r="I3084">
        <f ca="1">(60+SUMIF(OFFSET(N3084,-$C3084+1,0,$C3084),"EN",OFFSET(O3084,-$C3084+1,0,$C3084))+SUMIF(OFFSET(S3084,-$C3084+1,0,$C3084),"EN",OFFSET(T3084,-$C3084+1,0,$C3084)))*SummonTypeTable!$Q$2</f>
        <v>8950</v>
      </c>
      <c r="J3084" t="str">
        <f ca="1">IF(C3084=1,60*SummonTypeTable!$Q$2-OFFSET(I3084,0,-4),
IF(I3084&lt;&gt;OFFSET(I3084,-1,0),OFFSET(I3084,-1,0)-OFFSET(I3084,0,-4),""))</f>
        <v/>
      </c>
      <c r="K3084" t="str">
        <f ca="1">IF(C3084=1,60*SummonTypeTable!$Q$2/OFFSET(I3084,0,-4),
IF(I3084&lt;&gt;OFFSET(I3084,-1,0),OFFSET(I3084,-1,0)/OFFSET(I3084,0,-4),""))</f>
        <v/>
      </c>
      <c r="L3084" t="str">
        <f t="shared" ca="1" si="570"/>
        <v>it</v>
      </c>
      <c r="M3084" t="s">
        <v>139</v>
      </c>
      <c r="N3084" t="s">
        <v>158</v>
      </c>
      <c r="O3084">
        <v>2</v>
      </c>
      <c r="P3084" t="str">
        <f t="shared" si="573"/>
        <v/>
      </c>
      <c r="Q3084" t="str">
        <f t="shared" ca="1" si="580"/>
        <v>cu</v>
      </c>
      <c r="R3084" t="s">
        <v>81</v>
      </c>
      <c r="S3084" t="s">
        <v>147</v>
      </c>
      <c r="T3084">
        <v>6150</v>
      </c>
      <c r="U3084" t="str">
        <f t="shared" ca="1" si="579"/>
        <v>it</v>
      </c>
      <c r="V3084" t="str">
        <f t="shared" si="574"/>
        <v>Cash_sEquipGacha</v>
      </c>
      <c r="W3084">
        <f t="shared" si="575"/>
        <v>2</v>
      </c>
      <c r="X3084" t="str">
        <f t="shared" ca="1" si="576"/>
        <v>cu</v>
      </c>
      <c r="Y3084" t="str">
        <f t="shared" si="577"/>
        <v>GO</v>
      </c>
      <c r="Z3084">
        <f t="shared" si="578"/>
        <v>6150</v>
      </c>
    </row>
    <row r="3085" spans="1:26">
      <c r="A3085" t="str">
        <f t="shared" si="571"/>
        <v>rt10</v>
      </c>
      <c r="B3085" t="str">
        <f t="shared" si="572"/>
        <v>루틴10</v>
      </c>
      <c r="C3085">
        <v>244</v>
      </c>
      <c r="D3085">
        <v>149</v>
      </c>
      <c r="E3085">
        <f t="shared" ca="1" si="581"/>
        <v>28185</v>
      </c>
      <c r="F3085">
        <f ca="1">(60+SUMIF(OFFSET(N3085,-$C3085+1,0,$C3085),"EN",OFFSET(O3085,-$C3085+1,0,$C3085)))*SummonTypeTable!$Q$2</f>
        <v>8950</v>
      </c>
      <c r="G3085" t="str">
        <f ca="1">IF(C3085=1,60*SummonTypeTable!$Q$2-OFFSET(F3085,0,-1),
IF(F3085&lt;&gt;OFFSET(F3085,-1,0),OFFSET(F3085,-1,0)-OFFSET(F3085,0,-1),""))</f>
        <v/>
      </c>
      <c r="H3085" t="str">
        <f ca="1">IF(C3085=1,60*SummonTypeTable!$Q$2/OFFSET(F3085,0,-1),
IF(F3085&lt;&gt;OFFSET(F3085,-1,0),OFFSET(F3085,-1,0)/OFFSET(F3085,0,-1),""))</f>
        <v/>
      </c>
      <c r="I3085">
        <f ca="1">(60+SUMIF(OFFSET(N3085,-$C3085+1,0,$C3085),"EN",OFFSET(O3085,-$C3085+1,0,$C3085))+SUMIF(OFFSET(S3085,-$C3085+1,0,$C3085),"EN",OFFSET(T3085,-$C3085+1,0,$C3085)))*SummonTypeTable!$Q$2</f>
        <v>8950</v>
      </c>
      <c r="J3085" t="str">
        <f ca="1">IF(C3085=1,60*SummonTypeTable!$Q$2-OFFSET(I3085,0,-4),
IF(I3085&lt;&gt;OFFSET(I3085,-1,0),OFFSET(I3085,-1,0)-OFFSET(I3085,0,-4),""))</f>
        <v/>
      </c>
      <c r="K3085" t="str">
        <f ca="1">IF(C3085=1,60*SummonTypeTable!$Q$2/OFFSET(I3085,0,-4),
IF(I3085&lt;&gt;OFFSET(I3085,-1,0),OFFSET(I3085,-1,0)/OFFSET(I3085,0,-4),""))</f>
        <v/>
      </c>
      <c r="L3085" t="str">
        <f t="shared" ca="1" si="570"/>
        <v>cu</v>
      </c>
      <c r="M3085" t="s">
        <v>81</v>
      </c>
      <c r="N3085" t="s">
        <v>147</v>
      </c>
      <c r="O3085">
        <v>12350</v>
      </c>
      <c r="P3085" t="str">
        <f t="shared" si="573"/>
        <v/>
      </c>
      <c r="Q3085" t="str">
        <f t="shared" ca="1" si="580"/>
        <v>cu</v>
      </c>
      <c r="R3085" t="s">
        <v>81</v>
      </c>
      <c r="S3085" t="s">
        <v>147</v>
      </c>
      <c r="T3085">
        <v>6175</v>
      </c>
      <c r="U3085" t="str">
        <f t="shared" ca="1" si="579"/>
        <v>cu</v>
      </c>
      <c r="V3085" t="str">
        <f t="shared" si="574"/>
        <v>GO</v>
      </c>
      <c r="W3085">
        <f t="shared" si="575"/>
        <v>12350</v>
      </c>
      <c r="X3085" t="str">
        <f t="shared" ca="1" si="576"/>
        <v>cu</v>
      </c>
      <c r="Y3085" t="str">
        <f t="shared" si="577"/>
        <v>GO</v>
      </c>
      <c r="Z3085">
        <f t="shared" si="578"/>
        <v>6175</v>
      </c>
    </row>
    <row r="3086" spans="1:26">
      <c r="A3086" t="str">
        <f t="shared" si="571"/>
        <v>rt10</v>
      </c>
      <c r="B3086" t="str">
        <f t="shared" si="572"/>
        <v>루틴10</v>
      </c>
      <c r="C3086">
        <v>245</v>
      </c>
      <c r="D3086">
        <v>152</v>
      </c>
      <c r="E3086">
        <f t="shared" ca="1" si="581"/>
        <v>28337</v>
      </c>
      <c r="F3086">
        <f ca="1">(60+SUMIF(OFFSET(N3086,-$C3086+1,0,$C3086),"EN",OFFSET(O3086,-$C3086+1,0,$C3086)))*SummonTypeTable!$Q$2</f>
        <v>8950</v>
      </c>
      <c r="G3086" t="str">
        <f ca="1">IF(C3086=1,60*SummonTypeTable!$Q$2-OFFSET(F3086,0,-1),
IF(F3086&lt;&gt;OFFSET(F3086,-1,0),OFFSET(F3086,-1,0)-OFFSET(F3086,0,-1),""))</f>
        <v/>
      </c>
      <c r="H3086" t="str">
        <f ca="1">IF(C3086=1,60*SummonTypeTable!$Q$2/OFFSET(F3086,0,-1),
IF(F3086&lt;&gt;OFFSET(F3086,-1,0),OFFSET(F3086,-1,0)/OFFSET(F3086,0,-1),""))</f>
        <v/>
      </c>
      <c r="I3086">
        <f ca="1">(60+SUMIF(OFFSET(N3086,-$C3086+1,0,$C3086),"EN",OFFSET(O3086,-$C3086+1,0,$C3086))+SUMIF(OFFSET(S3086,-$C3086+1,0,$C3086),"EN",OFFSET(T3086,-$C3086+1,0,$C3086)))*SummonTypeTable!$Q$2</f>
        <v>8950</v>
      </c>
      <c r="J3086" t="str">
        <f ca="1">IF(C3086=1,60*SummonTypeTable!$Q$2-OFFSET(I3086,0,-4),
IF(I3086&lt;&gt;OFFSET(I3086,-1,0),OFFSET(I3086,-1,0)-OFFSET(I3086,0,-4),""))</f>
        <v/>
      </c>
      <c r="K3086" t="str">
        <f ca="1">IF(C3086=1,60*SummonTypeTable!$Q$2/OFFSET(I3086,0,-4),
IF(I3086&lt;&gt;OFFSET(I3086,-1,0),OFFSET(I3086,-1,0)/OFFSET(I3086,0,-4),""))</f>
        <v/>
      </c>
      <c r="L3086" t="str">
        <f t="shared" ca="1" si="570"/>
        <v>cu</v>
      </c>
      <c r="M3086" t="s">
        <v>81</v>
      </c>
      <c r="N3086" t="s">
        <v>147</v>
      </c>
      <c r="O3086">
        <v>12400</v>
      </c>
      <c r="P3086" t="str">
        <f t="shared" si="573"/>
        <v/>
      </c>
      <c r="Q3086" t="str">
        <f t="shared" ca="1" si="580"/>
        <v>cu</v>
      </c>
      <c r="R3086" t="s">
        <v>81</v>
      </c>
      <c r="S3086" t="s">
        <v>147</v>
      </c>
      <c r="T3086">
        <v>6200</v>
      </c>
      <c r="U3086" t="str">
        <f t="shared" ca="1" si="579"/>
        <v>cu</v>
      </c>
      <c r="V3086" t="str">
        <f t="shared" si="574"/>
        <v>GO</v>
      </c>
      <c r="W3086">
        <f t="shared" si="575"/>
        <v>12400</v>
      </c>
      <c r="X3086" t="str">
        <f t="shared" ca="1" si="576"/>
        <v>cu</v>
      </c>
      <c r="Y3086" t="str">
        <f t="shared" si="577"/>
        <v>GO</v>
      </c>
      <c r="Z3086">
        <f t="shared" si="578"/>
        <v>6200</v>
      </c>
    </row>
    <row r="3087" spans="1:26">
      <c r="A3087" t="str">
        <f t="shared" si="571"/>
        <v>rt10</v>
      </c>
      <c r="B3087" t="str">
        <f t="shared" si="572"/>
        <v>루틴10</v>
      </c>
      <c r="C3087">
        <v>246</v>
      </c>
      <c r="D3087">
        <v>495</v>
      </c>
      <c r="E3087">
        <f t="shared" ca="1" si="581"/>
        <v>28832</v>
      </c>
      <c r="F3087">
        <f ca="1">(60+SUMIF(OFFSET(N3087,-$C3087+1,0,$C3087),"EN",OFFSET(O3087,-$C3087+1,0,$C3087)))*SummonTypeTable!$Q$2</f>
        <v>9373.3333333333321</v>
      </c>
      <c r="G3087">
        <f ca="1">IF(C3087=1,60*SummonTypeTable!$Q$2-OFFSET(F3087,0,-1),
IF(F3087&lt;&gt;OFFSET(F3087,-1,0),OFFSET(F3087,-1,0)-OFFSET(F3087,0,-1),""))</f>
        <v>-19882</v>
      </c>
      <c r="H3087">
        <f ca="1">IF(C3087=1,60*SummonTypeTable!$Q$2/OFFSET(F3087,0,-1),
IF(F3087&lt;&gt;OFFSET(F3087,-1,0),OFFSET(F3087,-1,0)/OFFSET(F3087,0,-1),""))</f>
        <v>0.31041897891231962</v>
      </c>
      <c r="I3087">
        <f ca="1">(60+SUMIF(OFFSET(N3087,-$C3087+1,0,$C3087),"EN",OFFSET(O3087,-$C3087+1,0,$C3087))+SUMIF(OFFSET(S3087,-$C3087+1,0,$C3087),"EN",OFFSET(T3087,-$C3087+1,0,$C3087)))*SummonTypeTable!$Q$2</f>
        <v>9373.3333333333321</v>
      </c>
      <c r="J3087">
        <f ca="1">IF(C3087=1,60*SummonTypeTable!$Q$2-OFFSET(I3087,0,-4),
IF(I3087&lt;&gt;OFFSET(I3087,-1,0),OFFSET(I3087,-1,0)-OFFSET(I3087,0,-4),""))</f>
        <v>-19882</v>
      </c>
      <c r="K3087">
        <f ca="1">IF(C3087=1,60*SummonTypeTable!$Q$2/OFFSET(I3087,0,-4),
IF(I3087&lt;&gt;OFFSET(I3087,-1,0),OFFSET(I3087,-1,0)/OFFSET(I3087,0,-4),""))</f>
        <v>0.31041897891231962</v>
      </c>
      <c r="L3087" t="str">
        <f t="shared" ca="1" si="570"/>
        <v>cu</v>
      </c>
      <c r="M3087" t="s">
        <v>81</v>
      </c>
      <c r="N3087" t="s">
        <v>146</v>
      </c>
      <c r="O3087">
        <v>635</v>
      </c>
      <c r="P3087" t="str">
        <f t="shared" si="573"/>
        <v>에너지너무많음</v>
      </c>
      <c r="Q3087" t="str">
        <f t="shared" ca="1" si="580"/>
        <v>cu</v>
      </c>
      <c r="R3087" t="s">
        <v>81</v>
      </c>
      <c r="S3087" t="s">
        <v>147</v>
      </c>
      <c r="T3087">
        <v>6225</v>
      </c>
      <c r="U3087" t="str">
        <f t="shared" ca="1" si="579"/>
        <v>cu</v>
      </c>
      <c r="V3087" t="str">
        <f t="shared" si="574"/>
        <v>EN</v>
      </c>
      <c r="W3087">
        <f t="shared" si="575"/>
        <v>635</v>
      </c>
      <c r="X3087" t="str">
        <f t="shared" ca="1" si="576"/>
        <v>cu</v>
      </c>
      <c r="Y3087" t="str">
        <f t="shared" si="577"/>
        <v>GO</v>
      </c>
      <c r="Z3087">
        <f t="shared" si="578"/>
        <v>6225</v>
      </c>
    </row>
    <row r="3088" spans="1:26">
      <c r="A3088" t="str">
        <f t="shared" si="571"/>
        <v>rt10</v>
      </c>
      <c r="B3088" t="str">
        <f t="shared" si="572"/>
        <v>루틴10</v>
      </c>
      <c r="C3088">
        <v>247</v>
      </c>
      <c r="D3088">
        <v>111</v>
      </c>
      <c r="E3088">
        <f t="shared" ca="1" si="581"/>
        <v>28943</v>
      </c>
      <c r="F3088">
        <f ca="1">(60+SUMIF(OFFSET(N3088,-$C3088+1,0,$C3088),"EN",OFFSET(O3088,-$C3088+1,0,$C3088)))*SummonTypeTable!$Q$2</f>
        <v>9373.3333333333321</v>
      </c>
      <c r="G3088" t="str">
        <f ca="1">IF(C3088=1,60*SummonTypeTable!$Q$2-OFFSET(F3088,0,-1),
IF(F3088&lt;&gt;OFFSET(F3088,-1,0),OFFSET(F3088,-1,0)-OFFSET(F3088,0,-1),""))</f>
        <v/>
      </c>
      <c r="H3088" t="str">
        <f ca="1">IF(C3088=1,60*SummonTypeTable!$Q$2/OFFSET(F3088,0,-1),
IF(F3088&lt;&gt;OFFSET(F3088,-1,0),OFFSET(F3088,-1,0)/OFFSET(F3088,0,-1),""))</f>
        <v/>
      </c>
      <c r="I3088">
        <f ca="1">(60+SUMIF(OFFSET(N3088,-$C3088+1,0,$C3088),"EN",OFFSET(O3088,-$C3088+1,0,$C3088))+SUMIF(OFFSET(S3088,-$C3088+1,0,$C3088),"EN",OFFSET(T3088,-$C3088+1,0,$C3088)))*SummonTypeTable!$Q$2</f>
        <v>9373.3333333333321</v>
      </c>
      <c r="J3088" t="str">
        <f ca="1">IF(C3088=1,60*SummonTypeTable!$Q$2-OFFSET(I3088,0,-4),
IF(I3088&lt;&gt;OFFSET(I3088,-1,0),OFFSET(I3088,-1,0)-OFFSET(I3088,0,-4),""))</f>
        <v/>
      </c>
      <c r="K3088" t="str">
        <f ca="1">IF(C3088=1,60*SummonTypeTable!$Q$2/OFFSET(I3088,0,-4),
IF(I3088&lt;&gt;OFFSET(I3088,-1,0),OFFSET(I3088,-1,0)/OFFSET(I3088,0,-4),""))</f>
        <v/>
      </c>
      <c r="L3088" t="str">
        <f t="shared" ca="1" si="570"/>
        <v>it</v>
      </c>
      <c r="M3088" t="s">
        <v>139</v>
      </c>
      <c r="N3088" t="s">
        <v>158</v>
      </c>
      <c r="O3088">
        <v>1</v>
      </c>
      <c r="P3088" t="str">
        <f t="shared" si="573"/>
        <v/>
      </c>
      <c r="Q3088" t="str">
        <f t="shared" ca="1" si="580"/>
        <v>cu</v>
      </c>
      <c r="R3088" t="s">
        <v>81</v>
      </c>
      <c r="S3088" t="s">
        <v>147</v>
      </c>
      <c r="T3088">
        <v>6250</v>
      </c>
      <c r="U3088" t="str">
        <f t="shared" ca="1" si="579"/>
        <v>it</v>
      </c>
      <c r="V3088" t="str">
        <f t="shared" si="574"/>
        <v>Cash_sEquipGacha</v>
      </c>
      <c r="W3088">
        <f t="shared" si="575"/>
        <v>1</v>
      </c>
      <c r="X3088" t="str">
        <f t="shared" ca="1" si="576"/>
        <v>cu</v>
      </c>
      <c r="Y3088" t="str">
        <f t="shared" si="577"/>
        <v>GO</v>
      </c>
      <c r="Z3088">
        <f t="shared" si="578"/>
        <v>6250</v>
      </c>
    </row>
    <row r="3089" spans="1:26">
      <c r="A3089" t="str">
        <f t="shared" si="571"/>
        <v>rt10</v>
      </c>
      <c r="B3089" t="str">
        <f t="shared" si="572"/>
        <v>루틴10</v>
      </c>
      <c r="C3089">
        <v>248</v>
      </c>
      <c r="D3089">
        <v>124</v>
      </c>
      <c r="E3089">
        <f t="shared" ca="1" si="581"/>
        <v>29067</v>
      </c>
      <c r="F3089">
        <f ca="1">(60+SUMIF(OFFSET(N3089,-$C3089+1,0,$C3089),"EN",OFFSET(O3089,-$C3089+1,0,$C3089)))*SummonTypeTable!$Q$2</f>
        <v>9373.3333333333321</v>
      </c>
      <c r="G3089" t="str">
        <f ca="1">IF(C3089=1,60*SummonTypeTable!$Q$2-OFFSET(F3089,0,-1),
IF(F3089&lt;&gt;OFFSET(F3089,-1,0),OFFSET(F3089,-1,0)-OFFSET(F3089,0,-1),""))</f>
        <v/>
      </c>
      <c r="H3089" t="str">
        <f ca="1">IF(C3089=1,60*SummonTypeTable!$Q$2/OFFSET(F3089,0,-1),
IF(F3089&lt;&gt;OFFSET(F3089,-1,0),OFFSET(F3089,-1,0)/OFFSET(F3089,0,-1),""))</f>
        <v/>
      </c>
      <c r="I3089">
        <f ca="1">(60+SUMIF(OFFSET(N3089,-$C3089+1,0,$C3089),"EN",OFFSET(O3089,-$C3089+1,0,$C3089))+SUMIF(OFFSET(S3089,-$C3089+1,0,$C3089),"EN",OFFSET(T3089,-$C3089+1,0,$C3089)))*SummonTypeTable!$Q$2</f>
        <v>9373.3333333333321</v>
      </c>
      <c r="J3089" t="str">
        <f ca="1">IF(C3089=1,60*SummonTypeTable!$Q$2-OFFSET(I3089,0,-4),
IF(I3089&lt;&gt;OFFSET(I3089,-1,0),OFFSET(I3089,-1,0)-OFFSET(I3089,0,-4),""))</f>
        <v/>
      </c>
      <c r="K3089" t="str">
        <f ca="1">IF(C3089=1,60*SummonTypeTable!$Q$2/OFFSET(I3089,0,-4),
IF(I3089&lt;&gt;OFFSET(I3089,-1,0),OFFSET(I3089,-1,0)/OFFSET(I3089,0,-4),""))</f>
        <v/>
      </c>
      <c r="L3089" t="str">
        <f t="shared" ca="1" si="570"/>
        <v>cu</v>
      </c>
      <c r="M3089" t="s">
        <v>81</v>
      </c>
      <c r="N3089" t="s">
        <v>147</v>
      </c>
      <c r="O3089">
        <v>12550</v>
      </c>
      <c r="P3089" t="str">
        <f t="shared" si="573"/>
        <v/>
      </c>
      <c r="Q3089" t="str">
        <f t="shared" ca="1" si="580"/>
        <v>cu</v>
      </c>
      <c r="R3089" t="s">
        <v>81</v>
      </c>
      <c r="S3089" t="s">
        <v>147</v>
      </c>
      <c r="T3089">
        <v>6275</v>
      </c>
      <c r="U3089" t="str">
        <f t="shared" ca="1" si="579"/>
        <v>cu</v>
      </c>
      <c r="V3089" t="str">
        <f t="shared" si="574"/>
        <v>GO</v>
      </c>
      <c r="W3089">
        <f t="shared" si="575"/>
        <v>12550</v>
      </c>
      <c r="X3089" t="str">
        <f t="shared" ca="1" si="576"/>
        <v>cu</v>
      </c>
      <c r="Y3089" t="str">
        <f t="shared" si="577"/>
        <v>GO</v>
      </c>
      <c r="Z3089">
        <f t="shared" si="578"/>
        <v>6275</v>
      </c>
    </row>
    <row r="3090" spans="1:26">
      <c r="A3090" t="str">
        <f t="shared" si="571"/>
        <v>rt10</v>
      </c>
      <c r="B3090" t="str">
        <f t="shared" si="572"/>
        <v>루틴10</v>
      </c>
      <c r="C3090">
        <v>249</v>
      </c>
      <c r="D3090">
        <v>245</v>
      </c>
      <c r="E3090">
        <f t="shared" ca="1" si="581"/>
        <v>29312</v>
      </c>
      <c r="F3090">
        <f ca="1">(60+SUMIF(OFFSET(N3090,-$C3090+1,0,$C3090),"EN",OFFSET(O3090,-$C3090+1,0,$C3090)))*SummonTypeTable!$Q$2</f>
        <v>9373.3333333333321</v>
      </c>
      <c r="G3090" t="str">
        <f ca="1">IF(C3090=1,60*SummonTypeTable!$Q$2-OFFSET(F3090,0,-1),
IF(F3090&lt;&gt;OFFSET(F3090,-1,0),OFFSET(F3090,-1,0)-OFFSET(F3090,0,-1),""))</f>
        <v/>
      </c>
      <c r="H3090" t="str">
        <f ca="1">IF(C3090=1,60*SummonTypeTable!$Q$2/OFFSET(F3090,0,-1),
IF(F3090&lt;&gt;OFFSET(F3090,-1,0),OFFSET(F3090,-1,0)/OFFSET(F3090,0,-1),""))</f>
        <v/>
      </c>
      <c r="I3090">
        <f ca="1">(60+SUMIF(OFFSET(N3090,-$C3090+1,0,$C3090),"EN",OFFSET(O3090,-$C3090+1,0,$C3090))+SUMIF(OFFSET(S3090,-$C3090+1,0,$C3090),"EN",OFFSET(T3090,-$C3090+1,0,$C3090)))*SummonTypeTable!$Q$2</f>
        <v>9373.3333333333321</v>
      </c>
      <c r="J3090" t="str">
        <f ca="1">IF(C3090=1,60*SummonTypeTable!$Q$2-OFFSET(I3090,0,-4),
IF(I3090&lt;&gt;OFFSET(I3090,-1,0),OFFSET(I3090,-1,0)-OFFSET(I3090,0,-4),""))</f>
        <v/>
      </c>
      <c r="K3090" t="str">
        <f ca="1">IF(C3090=1,60*SummonTypeTable!$Q$2/OFFSET(I3090,0,-4),
IF(I3090&lt;&gt;OFFSET(I3090,-1,0),OFFSET(I3090,-1,0)/OFFSET(I3090,0,-4),""))</f>
        <v/>
      </c>
      <c r="L3090" t="str">
        <f t="shared" ca="1" si="570"/>
        <v>it</v>
      </c>
      <c r="M3090" t="s">
        <v>139</v>
      </c>
      <c r="N3090" t="s">
        <v>140</v>
      </c>
      <c r="O3090">
        <v>3</v>
      </c>
      <c r="P3090" t="str">
        <f t="shared" si="573"/>
        <v/>
      </c>
      <c r="Q3090" t="str">
        <f t="shared" ca="1" si="580"/>
        <v>cu</v>
      </c>
      <c r="R3090" t="s">
        <v>81</v>
      </c>
      <c r="S3090" t="s">
        <v>147</v>
      </c>
      <c r="T3090">
        <v>6300</v>
      </c>
      <c r="U3090" t="str">
        <f t="shared" ca="1" si="579"/>
        <v>it</v>
      </c>
      <c r="V3090" t="str">
        <f t="shared" si="574"/>
        <v>Cash_sCharacterGacha</v>
      </c>
      <c r="W3090">
        <f t="shared" si="575"/>
        <v>3</v>
      </c>
      <c r="X3090" t="str">
        <f t="shared" ca="1" si="576"/>
        <v>cu</v>
      </c>
      <c r="Y3090" t="str">
        <f t="shared" si="577"/>
        <v>GO</v>
      </c>
      <c r="Z3090">
        <f t="shared" si="578"/>
        <v>6300</v>
      </c>
    </row>
    <row r="3091" spans="1:26">
      <c r="A3091" t="str">
        <f t="shared" si="571"/>
        <v>rt10</v>
      </c>
      <c r="B3091" t="str">
        <f t="shared" si="572"/>
        <v>루틴10</v>
      </c>
      <c r="C3091">
        <v>250</v>
      </c>
      <c r="D3091">
        <v>676</v>
      </c>
      <c r="E3091">
        <f t="shared" ca="1" si="581"/>
        <v>29988</v>
      </c>
      <c r="F3091">
        <f ca="1">(60+SUMIF(OFFSET(N3091,-$C3091+1,0,$C3091),"EN",OFFSET(O3091,-$C3091+1,0,$C3091)))*SummonTypeTable!$Q$2</f>
        <v>9373.3333333333321</v>
      </c>
      <c r="G3091" t="str">
        <f ca="1">IF(C3091=1,60*SummonTypeTable!$Q$2-OFFSET(F3091,0,-1),
IF(F3091&lt;&gt;OFFSET(F3091,-1,0),OFFSET(F3091,-1,0)-OFFSET(F3091,0,-1),""))</f>
        <v/>
      </c>
      <c r="H3091" t="str">
        <f ca="1">IF(C3091=1,60*SummonTypeTable!$Q$2/OFFSET(F3091,0,-1),
IF(F3091&lt;&gt;OFFSET(F3091,-1,0),OFFSET(F3091,-1,0)/OFFSET(F3091,0,-1),""))</f>
        <v/>
      </c>
      <c r="I3091">
        <f ca="1">(60+SUMIF(OFFSET(N3091,-$C3091+1,0,$C3091),"EN",OFFSET(O3091,-$C3091+1,0,$C3091))+SUMIF(OFFSET(S3091,-$C3091+1,0,$C3091),"EN",OFFSET(T3091,-$C3091+1,0,$C3091)))*SummonTypeTable!$Q$2</f>
        <v>9373.3333333333321</v>
      </c>
      <c r="J3091" t="str">
        <f ca="1">IF(C3091=1,60*SummonTypeTable!$Q$2-OFFSET(I3091,0,-4),
IF(I3091&lt;&gt;OFFSET(I3091,-1,0),OFFSET(I3091,-1,0)-OFFSET(I3091,0,-4),""))</f>
        <v/>
      </c>
      <c r="K3091" t="str">
        <f ca="1">IF(C3091=1,60*SummonTypeTable!$Q$2/OFFSET(I3091,0,-4),
IF(I3091&lt;&gt;OFFSET(I3091,-1,0),OFFSET(I3091,-1,0)/OFFSET(I3091,0,-4),""))</f>
        <v/>
      </c>
      <c r="L3091" t="str">
        <f t="shared" ref="L3091:L3154" ca="1" si="582">IF(ISBLANK(M3091),"",
VLOOKUP(M3091,OFFSET(INDIRECT("$A:$B"),0,MATCH(M$1&amp;"_Verify",INDIRECT("$1:$1"),0)-1),2,0)
)</f>
        <v>cu</v>
      </c>
      <c r="M3091" t="s">
        <v>81</v>
      </c>
      <c r="N3091" t="s">
        <v>153</v>
      </c>
      <c r="O3091">
        <v>42</v>
      </c>
      <c r="P3091" t="str">
        <f t="shared" si="573"/>
        <v/>
      </c>
      <c r="Q3091" t="str">
        <f t="shared" ca="1" si="580"/>
        <v>cu</v>
      </c>
      <c r="R3091" t="s">
        <v>81</v>
      </c>
      <c r="S3091" t="s">
        <v>153</v>
      </c>
      <c r="T3091">
        <v>14</v>
      </c>
      <c r="U3091" t="str">
        <f t="shared" ca="1" si="579"/>
        <v>cu</v>
      </c>
      <c r="V3091" t="str">
        <f t="shared" si="574"/>
        <v>DI</v>
      </c>
      <c r="W3091">
        <f t="shared" si="575"/>
        <v>42</v>
      </c>
      <c r="X3091" t="str">
        <f t="shared" ca="1" si="576"/>
        <v>cu</v>
      </c>
      <c r="Y3091" t="str">
        <f t="shared" si="577"/>
        <v>DI</v>
      </c>
      <c r="Z3091">
        <f t="shared" si="578"/>
        <v>14</v>
      </c>
    </row>
    <row r="3092" spans="1:26">
      <c r="A3092" t="str">
        <f t="shared" si="571"/>
        <v>rt10</v>
      </c>
      <c r="B3092" t="str">
        <f t="shared" si="572"/>
        <v>루틴10</v>
      </c>
      <c r="C3092">
        <v>251</v>
      </c>
      <c r="D3092">
        <v>165</v>
      </c>
      <c r="E3092">
        <f t="shared" ca="1" si="581"/>
        <v>30153</v>
      </c>
      <c r="F3092">
        <f ca="1">(60+SUMIF(OFFSET(N3092,-$C3092+1,0,$C3092),"EN",OFFSET(O3092,-$C3092+1,0,$C3092)))*SummonTypeTable!$Q$2</f>
        <v>9373.3333333333321</v>
      </c>
      <c r="G3092" t="str">
        <f ca="1">IF(C3092=1,60*SummonTypeTable!$Q$2-OFFSET(F3092,0,-1),
IF(F3092&lt;&gt;OFFSET(F3092,-1,0),OFFSET(F3092,-1,0)-OFFSET(F3092,0,-1),""))</f>
        <v/>
      </c>
      <c r="H3092" t="str">
        <f ca="1">IF(C3092=1,60*SummonTypeTable!$Q$2/OFFSET(F3092,0,-1),
IF(F3092&lt;&gt;OFFSET(F3092,-1,0),OFFSET(F3092,-1,0)/OFFSET(F3092,0,-1),""))</f>
        <v/>
      </c>
      <c r="I3092">
        <f ca="1">(60+SUMIF(OFFSET(N3092,-$C3092+1,0,$C3092),"EN",OFFSET(O3092,-$C3092+1,0,$C3092))+SUMIF(OFFSET(S3092,-$C3092+1,0,$C3092),"EN",OFFSET(T3092,-$C3092+1,0,$C3092)))*SummonTypeTable!$Q$2</f>
        <v>9373.3333333333321</v>
      </c>
      <c r="J3092" t="str">
        <f ca="1">IF(C3092=1,60*SummonTypeTable!$Q$2-OFFSET(I3092,0,-4),
IF(I3092&lt;&gt;OFFSET(I3092,-1,0),OFFSET(I3092,-1,0)-OFFSET(I3092,0,-4),""))</f>
        <v/>
      </c>
      <c r="K3092" t="str">
        <f ca="1">IF(C3092=1,60*SummonTypeTable!$Q$2/OFFSET(I3092,0,-4),
IF(I3092&lt;&gt;OFFSET(I3092,-1,0),OFFSET(I3092,-1,0)/OFFSET(I3092,0,-4),""))</f>
        <v/>
      </c>
      <c r="L3092" t="str">
        <f t="shared" ca="1" si="582"/>
        <v>cu</v>
      </c>
      <c r="M3092" t="s">
        <v>81</v>
      </c>
      <c r="N3092" t="s">
        <v>147</v>
      </c>
      <c r="O3092">
        <v>12700</v>
      </c>
      <c r="P3092" t="str">
        <f t="shared" si="573"/>
        <v/>
      </c>
      <c r="Q3092" t="str">
        <f t="shared" ca="1" si="580"/>
        <v>cu</v>
      </c>
      <c r="R3092" t="s">
        <v>81</v>
      </c>
      <c r="S3092" t="s">
        <v>147</v>
      </c>
      <c r="T3092">
        <v>6350</v>
      </c>
      <c r="U3092" t="str">
        <f t="shared" ca="1" si="579"/>
        <v>cu</v>
      </c>
      <c r="V3092" t="str">
        <f t="shared" si="574"/>
        <v>GO</v>
      </c>
      <c r="W3092">
        <f t="shared" si="575"/>
        <v>12700</v>
      </c>
      <c r="X3092" t="str">
        <f t="shared" ca="1" si="576"/>
        <v>cu</v>
      </c>
      <c r="Y3092" t="str">
        <f t="shared" si="577"/>
        <v>GO</v>
      </c>
      <c r="Z3092">
        <f t="shared" si="578"/>
        <v>6350</v>
      </c>
    </row>
    <row r="3093" spans="1:26">
      <c r="A3093" t="str">
        <f t="shared" si="571"/>
        <v>rt10</v>
      </c>
      <c r="B3093" t="str">
        <f t="shared" si="572"/>
        <v>루틴10</v>
      </c>
      <c r="C3093">
        <v>252</v>
      </c>
      <c r="D3093">
        <v>235</v>
      </c>
      <c r="E3093">
        <f t="shared" ca="1" si="581"/>
        <v>30388</v>
      </c>
      <c r="F3093">
        <f ca="1">(60+SUMIF(OFFSET(N3093,-$C3093+1,0,$C3093),"EN",OFFSET(O3093,-$C3093+1,0,$C3093)))*SummonTypeTable!$Q$2</f>
        <v>9373.3333333333321</v>
      </c>
      <c r="G3093" t="str">
        <f ca="1">IF(C3093=1,60*SummonTypeTable!$Q$2-OFFSET(F3093,0,-1),
IF(F3093&lt;&gt;OFFSET(F3093,-1,0),OFFSET(F3093,-1,0)-OFFSET(F3093,0,-1),""))</f>
        <v/>
      </c>
      <c r="H3093" t="str">
        <f ca="1">IF(C3093=1,60*SummonTypeTable!$Q$2/OFFSET(F3093,0,-1),
IF(F3093&lt;&gt;OFFSET(F3093,-1,0),OFFSET(F3093,-1,0)/OFFSET(F3093,0,-1),""))</f>
        <v/>
      </c>
      <c r="I3093">
        <f ca="1">(60+SUMIF(OFFSET(N3093,-$C3093+1,0,$C3093),"EN",OFFSET(O3093,-$C3093+1,0,$C3093))+SUMIF(OFFSET(S3093,-$C3093+1,0,$C3093),"EN",OFFSET(T3093,-$C3093+1,0,$C3093)))*SummonTypeTable!$Q$2</f>
        <v>9373.3333333333321</v>
      </c>
      <c r="J3093" t="str">
        <f ca="1">IF(C3093=1,60*SummonTypeTable!$Q$2-OFFSET(I3093,0,-4),
IF(I3093&lt;&gt;OFFSET(I3093,-1,0),OFFSET(I3093,-1,0)-OFFSET(I3093,0,-4),""))</f>
        <v/>
      </c>
      <c r="K3093" t="str">
        <f ca="1">IF(C3093=1,60*SummonTypeTable!$Q$2/OFFSET(I3093,0,-4),
IF(I3093&lt;&gt;OFFSET(I3093,-1,0),OFFSET(I3093,-1,0)/OFFSET(I3093,0,-4),""))</f>
        <v/>
      </c>
      <c r="L3093" t="str">
        <f t="shared" ca="1" si="582"/>
        <v>cu</v>
      </c>
      <c r="M3093" t="s">
        <v>81</v>
      </c>
      <c r="N3093" t="s">
        <v>147</v>
      </c>
      <c r="O3093">
        <v>12750</v>
      </c>
      <c r="P3093" t="str">
        <f t="shared" si="573"/>
        <v/>
      </c>
      <c r="Q3093" t="str">
        <f t="shared" ca="1" si="580"/>
        <v>cu</v>
      </c>
      <c r="R3093" t="s">
        <v>81</v>
      </c>
      <c r="S3093" t="s">
        <v>147</v>
      </c>
      <c r="T3093">
        <v>6375</v>
      </c>
      <c r="U3093" t="str">
        <f t="shared" ca="1" si="579"/>
        <v>cu</v>
      </c>
      <c r="V3093" t="str">
        <f t="shared" si="574"/>
        <v>GO</v>
      </c>
      <c r="W3093">
        <f t="shared" si="575"/>
        <v>12750</v>
      </c>
      <c r="X3093" t="str">
        <f t="shared" ca="1" si="576"/>
        <v>cu</v>
      </c>
      <c r="Y3093" t="str">
        <f t="shared" si="577"/>
        <v>GO</v>
      </c>
      <c r="Z3093">
        <f t="shared" si="578"/>
        <v>6375</v>
      </c>
    </row>
    <row r="3094" spans="1:26">
      <c r="A3094" t="str">
        <f t="shared" si="571"/>
        <v>rt10</v>
      </c>
      <c r="B3094" t="str">
        <f t="shared" si="572"/>
        <v>루틴10</v>
      </c>
      <c r="C3094">
        <v>253</v>
      </c>
      <c r="D3094">
        <v>788</v>
      </c>
      <c r="E3094">
        <f t="shared" ca="1" si="581"/>
        <v>31176</v>
      </c>
      <c r="F3094">
        <f ca="1">(60+SUMIF(OFFSET(N3094,-$C3094+1,0,$C3094),"EN",OFFSET(O3094,-$C3094+1,0,$C3094)))*SummonTypeTable!$Q$2</f>
        <v>9773.3333333333321</v>
      </c>
      <c r="G3094">
        <f ca="1">IF(C3094=1,60*SummonTypeTable!$Q$2-OFFSET(F3094,0,-1),
IF(F3094&lt;&gt;OFFSET(F3094,-1,0),OFFSET(F3094,-1,0)-OFFSET(F3094,0,-1),""))</f>
        <v>-21802.666666666668</v>
      </c>
      <c r="H3094">
        <f ca="1">IF(C3094=1,60*SummonTypeTable!$Q$2/OFFSET(F3094,0,-1),
IF(F3094&lt;&gt;OFFSET(F3094,-1,0),OFFSET(F3094,-1,0)/OFFSET(F3094,0,-1),""))</f>
        <v>0.30065862629373019</v>
      </c>
      <c r="I3094">
        <f ca="1">(60+SUMIF(OFFSET(N3094,-$C3094+1,0,$C3094),"EN",OFFSET(O3094,-$C3094+1,0,$C3094))+SUMIF(OFFSET(S3094,-$C3094+1,0,$C3094),"EN",OFFSET(T3094,-$C3094+1,0,$C3094)))*SummonTypeTable!$Q$2</f>
        <v>9773.3333333333321</v>
      </c>
      <c r="J3094">
        <f ca="1">IF(C3094=1,60*SummonTypeTable!$Q$2-OFFSET(I3094,0,-4),
IF(I3094&lt;&gt;OFFSET(I3094,-1,0),OFFSET(I3094,-1,0)-OFFSET(I3094,0,-4),""))</f>
        <v>-21802.666666666668</v>
      </c>
      <c r="K3094">
        <f ca="1">IF(C3094=1,60*SummonTypeTable!$Q$2/OFFSET(I3094,0,-4),
IF(I3094&lt;&gt;OFFSET(I3094,-1,0),OFFSET(I3094,-1,0)/OFFSET(I3094,0,-4),""))</f>
        <v>0.30065862629373019</v>
      </c>
      <c r="L3094" t="str">
        <f t="shared" ca="1" si="582"/>
        <v>cu</v>
      </c>
      <c r="M3094" t="s">
        <v>81</v>
      </c>
      <c r="N3094" t="s">
        <v>146</v>
      </c>
      <c r="O3094">
        <v>600</v>
      </c>
      <c r="P3094" t="str">
        <f t="shared" si="573"/>
        <v>에너지너무많음</v>
      </c>
      <c r="Q3094" t="str">
        <f t="shared" ca="1" si="580"/>
        <v>cu</v>
      </c>
      <c r="R3094" t="s">
        <v>81</v>
      </c>
      <c r="S3094" t="s">
        <v>147</v>
      </c>
      <c r="T3094">
        <v>6400</v>
      </c>
      <c r="U3094" t="str">
        <f t="shared" ca="1" si="579"/>
        <v>cu</v>
      </c>
      <c r="V3094" t="str">
        <f t="shared" si="574"/>
        <v>EN</v>
      </c>
      <c r="W3094">
        <f t="shared" si="575"/>
        <v>600</v>
      </c>
      <c r="X3094" t="str">
        <f t="shared" ca="1" si="576"/>
        <v>cu</v>
      </c>
      <c r="Y3094" t="str">
        <f t="shared" si="577"/>
        <v>GO</v>
      </c>
      <c r="Z3094">
        <f t="shared" si="578"/>
        <v>6400</v>
      </c>
    </row>
    <row r="3095" spans="1:26">
      <c r="A3095" t="str">
        <f t="shared" si="571"/>
        <v>rt10</v>
      </c>
      <c r="B3095" t="str">
        <f t="shared" si="572"/>
        <v>루틴10</v>
      </c>
      <c r="C3095">
        <v>254</v>
      </c>
      <c r="D3095">
        <v>112</v>
      </c>
      <c r="E3095">
        <f t="shared" ca="1" si="581"/>
        <v>31288</v>
      </c>
      <c r="F3095">
        <f ca="1">(60+SUMIF(OFFSET(N3095,-$C3095+1,0,$C3095),"EN",OFFSET(O3095,-$C3095+1,0,$C3095)))*SummonTypeTable!$Q$2</f>
        <v>9773.3333333333321</v>
      </c>
      <c r="G3095" t="str">
        <f ca="1">IF(C3095=1,60*SummonTypeTable!$Q$2-OFFSET(F3095,0,-1),
IF(F3095&lt;&gt;OFFSET(F3095,-1,0),OFFSET(F3095,-1,0)-OFFSET(F3095,0,-1),""))</f>
        <v/>
      </c>
      <c r="H3095" t="str">
        <f ca="1">IF(C3095=1,60*SummonTypeTable!$Q$2/OFFSET(F3095,0,-1),
IF(F3095&lt;&gt;OFFSET(F3095,-1,0),OFFSET(F3095,-1,0)/OFFSET(F3095,0,-1),""))</f>
        <v/>
      </c>
      <c r="I3095">
        <f ca="1">(60+SUMIF(OFFSET(N3095,-$C3095+1,0,$C3095),"EN",OFFSET(O3095,-$C3095+1,0,$C3095))+SUMIF(OFFSET(S3095,-$C3095+1,0,$C3095),"EN",OFFSET(T3095,-$C3095+1,0,$C3095)))*SummonTypeTable!$Q$2</f>
        <v>9773.3333333333321</v>
      </c>
      <c r="J3095" t="str">
        <f ca="1">IF(C3095=1,60*SummonTypeTable!$Q$2-OFFSET(I3095,0,-4),
IF(I3095&lt;&gt;OFFSET(I3095,-1,0),OFFSET(I3095,-1,0)-OFFSET(I3095,0,-4),""))</f>
        <v/>
      </c>
      <c r="K3095" t="str">
        <f ca="1">IF(C3095=1,60*SummonTypeTable!$Q$2/OFFSET(I3095,0,-4),
IF(I3095&lt;&gt;OFFSET(I3095,-1,0),OFFSET(I3095,-1,0)/OFFSET(I3095,0,-4),""))</f>
        <v/>
      </c>
      <c r="L3095" t="str">
        <f t="shared" ca="1" si="582"/>
        <v>it</v>
      </c>
      <c r="M3095" t="s">
        <v>139</v>
      </c>
      <c r="N3095" t="s">
        <v>138</v>
      </c>
      <c r="O3095">
        <v>10</v>
      </c>
      <c r="P3095" t="str">
        <f t="shared" si="573"/>
        <v/>
      </c>
      <c r="Q3095" t="str">
        <f t="shared" ca="1" si="580"/>
        <v>cu</v>
      </c>
      <c r="R3095" t="s">
        <v>81</v>
      </c>
      <c r="S3095" t="s">
        <v>147</v>
      </c>
      <c r="T3095">
        <v>6425</v>
      </c>
      <c r="U3095" t="str">
        <f t="shared" ca="1" si="579"/>
        <v>it</v>
      </c>
      <c r="V3095" t="str">
        <f t="shared" si="574"/>
        <v>Cash_sSpellGacha</v>
      </c>
      <c r="W3095">
        <f t="shared" si="575"/>
        <v>10</v>
      </c>
      <c r="X3095" t="str">
        <f t="shared" ca="1" si="576"/>
        <v>cu</v>
      </c>
      <c r="Y3095" t="str">
        <f t="shared" si="577"/>
        <v>GO</v>
      </c>
      <c r="Z3095">
        <f t="shared" si="578"/>
        <v>6425</v>
      </c>
    </row>
    <row r="3096" spans="1:26">
      <c r="A3096" t="str">
        <f t="shared" si="571"/>
        <v>rt10</v>
      </c>
      <c r="B3096" t="str">
        <f t="shared" si="572"/>
        <v>루틴10</v>
      </c>
      <c r="C3096">
        <v>255</v>
      </c>
      <c r="D3096">
        <v>323</v>
      </c>
      <c r="E3096">
        <f t="shared" ca="1" si="581"/>
        <v>31611</v>
      </c>
      <c r="F3096">
        <f ca="1">(60+SUMIF(OFFSET(N3096,-$C3096+1,0,$C3096),"EN",OFFSET(O3096,-$C3096+1,0,$C3096)))*SummonTypeTable!$Q$2</f>
        <v>9773.3333333333321</v>
      </c>
      <c r="G3096" t="str">
        <f ca="1">IF(C3096=1,60*SummonTypeTable!$Q$2-OFFSET(F3096,0,-1),
IF(F3096&lt;&gt;OFFSET(F3096,-1,0),OFFSET(F3096,-1,0)-OFFSET(F3096,0,-1),""))</f>
        <v/>
      </c>
      <c r="H3096" t="str">
        <f ca="1">IF(C3096=1,60*SummonTypeTable!$Q$2/OFFSET(F3096,0,-1),
IF(F3096&lt;&gt;OFFSET(F3096,-1,0),OFFSET(F3096,-1,0)/OFFSET(F3096,0,-1),""))</f>
        <v/>
      </c>
      <c r="I3096">
        <f ca="1">(60+SUMIF(OFFSET(N3096,-$C3096+1,0,$C3096),"EN",OFFSET(O3096,-$C3096+1,0,$C3096))+SUMIF(OFFSET(S3096,-$C3096+1,0,$C3096),"EN",OFFSET(T3096,-$C3096+1,0,$C3096)))*SummonTypeTable!$Q$2</f>
        <v>9773.3333333333321</v>
      </c>
      <c r="J3096" t="str">
        <f ca="1">IF(C3096=1,60*SummonTypeTable!$Q$2-OFFSET(I3096,0,-4),
IF(I3096&lt;&gt;OFFSET(I3096,-1,0),OFFSET(I3096,-1,0)-OFFSET(I3096,0,-4),""))</f>
        <v/>
      </c>
      <c r="K3096" t="str">
        <f ca="1">IF(C3096=1,60*SummonTypeTable!$Q$2/OFFSET(I3096,0,-4),
IF(I3096&lt;&gt;OFFSET(I3096,-1,0),OFFSET(I3096,-1,0)/OFFSET(I3096,0,-4),""))</f>
        <v/>
      </c>
      <c r="L3096" t="str">
        <f t="shared" ca="1" si="582"/>
        <v>it</v>
      </c>
      <c r="M3096" t="s">
        <v>139</v>
      </c>
      <c r="N3096" t="s">
        <v>158</v>
      </c>
      <c r="O3096">
        <v>10</v>
      </c>
      <c r="P3096" t="str">
        <f t="shared" si="573"/>
        <v/>
      </c>
      <c r="Q3096" t="str">
        <f t="shared" ca="1" si="580"/>
        <v>cu</v>
      </c>
      <c r="R3096" t="s">
        <v>81</v>
      </c>
      <c r="S3096" t="s">
        <v>147</v>
      </c>
      <c r="T3096">
        <v>6450</v>
      </c>
      <c r="U3096" t="str">
        <f t="shared" ca="1" si="579"/>
        <v>it</v>
      </c>
      <c r="V3096" t="str">
        <f t="shared" si="574"/>
        <v>Cash_sEquipGacha</v>
      </c>
      <c r="W3096">
        <f t="shared" si="575"/>
        <v>10</v>
      </c>
      <c r="X3096" t="str">
        <f t="shared" ca="1" si="576"/>
        <v>cu</v>
      </c>
      <c r="Y3096" t="str">
        <f t="shared" si="577"/>
        <v>GO</v>
      </c>
      <c r="Z3096">
        <f t="shared" si="578"/>
        <v>6450</v>
      </c>
    </row>
    <row r="3097" spans="1:26">
      <c r="A3097" t="str">
        <f t="shared" si="571"/>
        <v>rt10</v>
      </c>
      <c r="B3097" t="str">
        <f t="shared" si="572"/>
        <v>루틴10</v>
      </c>
      <c r="C3097">
        <v>256</v>
      </c>
      <c r="D3097">
        <v>785</v>
      </c>
      <c r="E3097">
        <f t="shared" ca="1" si="581"/>
        <v>32396</v>
      </c>
      <c r="F3097">
        <f ca="1">(60+SUMIF(OFFSET(N3097,-$C3097+1,0,$C3097),"EN",OFFSET(O3097,-$C3097+1,0,$C3097)))*SummonTypeTable!$Q$2</f>
        <v>10200</v>
      </c>
      <c r="G3097">
        <f ca="1">IF(C3097=1,60*SummonTypeTable!$Q$2-OFFSET(F3097,0,-1),
IF(F3097&lt;&gt;OFFSET(F3097,-1,0),OFFSET(F3097,-1,0)-OFFSET(F3097,0,-1),""))</f>
        <v>-22622.666666666668</v>
      </c>
      <c r="H3097">
        <f ca="1">IF(C3097=1,60*SummonTypeTable!$Q$2/OFFSET(F3097,0,-1),
IF(F3097&lt;&gt;OFFSET(F3097,-1,0),OFFSET(F3097,-1,0)/OFFSET(F3097,0,-1),""))</f>
        <v>0.30168333539120051</v>
      </c>
      <c r="I3097">
        <f ca="1">(60+SUMIF(OFFSET(N3097,-$C3097+1,0,$C3097),"EN",OFFSET(O3097,-$C3097+1,0,$C3097))+SUMIF(OFFSET(S3097,-$C3097+1,0,$C3097),"EN",OFFSET(T3097,-$C3097+1,0,$C3097)))*SummonTypeTable!$Q$2</f>
        <v>10200</v>
      </c>
      <c r="J3097">
        <f ca="1">IF(C3097=1,60*SummonTypeTable!$Q$2-OFFSET(I3097,0,-4),
IF(I3097&lt;&gt;OFFSET(I3097,-1,0),OFFSET(I3097,-1,0)-OFFSET(I3097,0,-4),""))</f>
        <v>-22622.666666666668</v>
      </c>
      <c r="K3097">
        <f ca="1">IF(C3097=1,60*SummonTypeTable!$Q$2/OFFSET(I3097,0,-4),
IF(I3097&lt;&gt;OFFSET(I3097,-1,0),OFFSET(I3097,-1,0)/OFFSET(I3097,0,-4),""))</f>
        <v>0.30168333539120051</v>
      </c>
      <c r="L3097" t="str">
        <f t="shared" ca="1" si="582"/>
        <v>cu</v>
      </c>
      <c r="M3097" t="s">
        <v>81</v>
      </c>
      <c r="N3097" t="s">
        <v>146</v>
      </c>
      <c r="O3097">
        <v>640</v>
      </c>
      <c r="P3097" t="str">
        <f t="shared" si="573"/>
        <v>에너지너무많음</v>
      </c>
      <c r="Q3097" t="str">
        <f t="shared" ca="1" si="580"/>
        <v>cu</v>
      </c>
      <c r="R3097" t="s">
        <v>81</v>
      </c>
      <c r="S3097" t="s">
        <v>147</v>
      </c>
      <c r="T3097">
        <v>6475</v>
      </c>
      <c r="U3097" t="str">
        <f t="shared" ca="1" si="579"/>
        <v>cu</v>
      </c>
      <c r="V3097" t="str">
        <f t="shared" si="574"/>
        <v>EN</v>
      </c>
      <c r="W3097">
        <f t="shared" si="575"/>
        <v>640</v>
      </c>
      <c r="X3097" t="str">
        <f t="shared" ca="1" si="576"/>
        <v>cu</v>
      </c>
      <c r="Y3097" t="str">
        <f t="shared" si="577"/>
        <v>GO</v>
      </c>
      <c r="Z3097">
        <f t="shared" si="578"/>
        <v>6475</v>
      </c>
    </row>
    <row r="3098" spans="1:26">
      <c r="A3098" t="str">
        <f t="shared" si="571"/>
        <v>rt10</v>
      </c>
      <c r="B3098" t="str">
        <f t="shared" si="572"/>
        <v>루틴10</v>
      </c>
      <c r="C3098">
        <v>257</v>
      </c>
      <c r="D3098">
        <v>194</v>
      </c>
      <c r="E3098">
        <f t="shared" ca="1" si="581"/>
        <v>32590</v>
      </c>
      <c r="F3098">
        <f ca="1">(60+SUMIF(OFFSET(N3098,-$C3098+1,0,$C3098),"EN",OFFSET(O3098,-$C3098+1,0,$C3098)))*SummonTypeTable!$Q$2</f>
        <v>10200</v>
      </c>
      <c r="G3098" t="str">
        <f ca="1">IF(C3098=1,60*SummonTypeTable!$Q$2-OFFSET(F3098,0,-1),
IF(F3098&lt;&gt;OFFSET(F3098,-1,0),OFFSET(F3098,-1,0)-OFFSET(F3098,0,-1),""))</f>
        <v/>
      </c>
      <c r="H3098" t="str">
        <f ca="1">IF(C3098=1,60*SummonTypeTable!$Q$2/OFFSET(F3098,0,-1),
IF(F3098&lt;&gt;OFFSET(F3098,-1,0),OFFSET(F3098,-1,0)/OFFSET(F3098,0,-1),""))</f>
        <v/>
      </c>
      <c r="I3098">
        <f ca="1">(60+SUMIF(OFFSET(N3098,-$C3098+1,0,$C3098),"EN",OFFSET(O3098,-$C3098+1,0,$C3098))+SUMIF(OFFSET(S3098,-$C3098+1,0,$C3098),"EN",OFFSET(T3098,-$C3098+1,0,$C3098)))*SummonTypeTable!$Q$2</f>
        <v>10200</v>
      </c>
      <c r="J3098" t="str">
        <f ca="1">IF(C3098=1,60*SummonTypeTable!$Q$2-OFFSET(I3098,0,-4),
IF(I3098&lt;&gt;OFFSET(I3098,-1,0),OFFSET(I3098,-1,0)-OFFSET(I3098,0,-4),""))</f>
        <v/>
      </c>
      <c r="K3098" t="str">
        <f ca="1">IF(C3098=1,60*SummonTypeTable!$Q$2/OFFSET(I3098,0,-4),
IF(I3098&lt;&gt;OFFSET(I3098,-1,0),OFFSET(I3098,-1,0)/OFFSET(I3098,0,-4),""))</f>
        <v/>
      </c>
      <c r="L3098" t="str">
        <f t="shared" ca="1" si="582"/>
        <v>cu</v>
      </c>
      <c r="M3098" t="s">
        <v>81</v>
      </c>
      <c r="N3098" t="s">
        <v>147</v>
      </c>
      <c r="O3098">
        <v>13000</v>
      </c>
      <c r="P3098" t="str">
        <f t="shared" si="573"/>
        <v/>
      </c>
      <c r="Q3098" t="str">
        <f t="shared" ca="1" si="580"/>
        <v>cu</v>
      </c>
      <c r="R3098" t="s">
        <v>81</v>
      </c>
      <c r="S3098" t="s">
        <v>147</v>
      </c>
      <c r="T3098">
        <v>6500</v>
      </c>
      <c r="U3098" t="str">
        <f t="shared" ca="1" si="579"/>
        <v>cu</v>
      </c>
      <c r="V3098" t="str">
        <f t="shared" si="574"/>
        <v>GO</v>
      </c>
      <c r="W3098">
        <f t="shared" si="575"/>
        <v>13000</v>
      </c>
      <c r="X3098" t="str">
        <f t="shared" ca="1" si="576"/>
        <v>cu</v>
      </c>
      <c r="Y3098" t="str">
        <f t="shared" si="577"/>
        <v>GO</v>
      </c>
      <c r="Z3098">
        <f t="shared" si="578"/>
        <v>6500</v>
      </c>
    </row>
    <row r="3099" spans="1:26">
      <c r="A3099" t="str">
        <f t="shared" ref="A3099:A3125" si="583">A3098</f>
        <v>rt10</v>
      </c>
      <c r="B3099" t="str">
        <f t="shared" ref="B3099:B3125" si="584">B3098</f>
        <v>루틴10</v>
      </c>
      <c r="C3099">
        <v>258</v>
      </c>
      <c r="D3099">
        <v>256</v>
      </c>
      <c r="E3099">
        <f t="shared" ca="1" si="581"/>
        <v>32846</v>
      </c>
      <c r="F3099">
        <f ca="1">(60+SUMIF(OFFSET(N3099,-$C3099+1,0,$C3099),"EN",OFFSET(O3099,-$C3099+1,0,$C3099)))*SummonTypeTable!$Q$2</f>
        <v>10200</v>
      </c>
      <c r="G3099" t="str">
        <f ca="1">IF(C3099=1,60*SummonTypeTable!$Q$2-OFFSET(F3099,0,-1),
IF(F3099&lt;&gt;OFFSET(F3099,-1,0),OFFSET(F3099,-1,0)-OFFSET(F3099,0,-1),""))</f>
        <v/>
      </c>
      <c r="H3099" t="str">
        <f ca="1">IF(C3099=1,60*SummonTypeTable!$Q$2/OFFSET(F3099,0,-1),
IF(F3099&lt;&gt;OFFSET(F3099,-1,0),OFFSET(F3099,-1,0)/OFFSET(F3099,0,-1),""))</f>
        <v/>
      </c>
      <c r="I3099">
        <f ca="1">(60+SUMIF(OFFSET(N3099,-$C3099+1,0,$C3099),"EN",OFFSET(O3099,-$C3099+1,0,$C3099))+SUMIF(OFFSET(S3099,-$C3099+1,0,$C3099),"EN",OFFSET(T3099,-$C3099+1,0,$C3099)))*SummonTypeTable!$Q$2</f>
        <v>10200</v>
      </c>
      <c r="J3099" t="str">
        <f ca="1">IF(C3099=1,60*SummonTypeTable!$Q$2-OFFSET(I3099,0,-4),
IF(I3099&lt;&gt;OFFSET(I3099,-1,0),OFFSET(I3099,-1,0)-OFFSET(I3099,0,-4),""))</f>
        <v/>
      </c>
      <c r="K3099" t="str">
        <f ca="1">IF(C3099=1,60*SummonTypeTable!$Q$2/OFFSET(I3099,0,-4),
IF(I3099&lt;&gt;OFFSET(I3099,-1,0),OFFSET(I3099,-1,0)/OFFSET(I3099,0,-4),""))</f>
        <v/>
      </c>
      <c r="L3099" t="str">
        <f t="shared" ca="1" si="582"/>
        <v>it</v>
      </c>
      <c r="M3099" t="s">
        <v>139</v>
      </c>
      <c r="N3099" t="s">
        <v>140</v>
      </c>
      <c r="O3099">
        <v>10</v>
      </c>
      <c r="P3099" t="str">
        <f t="shared" si="573"/>
        <v/>
      </c>
      <c r="Q3099" t="str">
        <f t="shared" ca="1" si="580"/>
        <v>cu</v>
      </c>
      <c r="R3099" t="s">
        <v>81</v>
      </c>
      <c r="S3099" t="s">
        <v>147</v>
      </c>
      <c r="T3099">
        <v>6525</v>
      </c>
      <c r="U3099" t="str">
        <f t="shared" ca="1" si="579"/>
        <v>it</v>
      </c>
      <c r="V3099" t="str">
        <f t="shared" si="574"/>
        <v>Cash_sCharacterGacha</v>
      </c>
      <c r="W3099">
        <f t="shared" si="575"/>
        <v>10</v>
      </c>
      <c r="X3099" t="str">
        <f t="shared" ca="1" si="576"/>
        <v>cu</v>
      </c>
      <c r="Y3099" t="str">
        <f t="shared" si="577"/>
        <v>GO</v>
      </c>
      <c r="Z3099">
        <f t="shared" si="578"/>
        <v>6525</v>
      </c>
    </row>
    <row r="3100" spans="1:26">
      <c r="A3100" t="str">
        <f t="shared" si="583"/>
        <v>rt10</v>
      </c>
      <c r="B3100" t="str">
        <f t="shared" si="584"/>
        <v>루틴10</v>
      </c>
      <c r="C3100">
        <v>259</v>
      </c>
      <c r="D3100">
        <v>802</v>
      </c>
      <c r="E3100">
        <f t="shared" ca="1" si="581"/>
        <v>33648</v>
      </c>
      <c r="F3100">
        <f ca="1">(60+SUMIF(OFFSET(N3100,-$C3100+1,0,$C3100),"EN",OFFSET(O3100,-$C3100+1,0,$C3100)))*SummonTypeTable!$Q$2</f>
        <v>10653.333333333332</v>
      </c>
      <c r="G3100">
        <f ca="1">IF(C3100=1,60*SummonTypeTable!$Q$2-OFFSET(F3100,0,-1),
IF(F3100&lt;&gt;OFFSET(F3100,-1,0),OFFSET(F3100,-1,0)-OFFSET(F3100,0,-1),""))</f>
        <v>-23448</v>
      </c>
      <c r="H3100">
        <f ca="1">IF(C3100=1,60*SummonTypeTable!$Q$2/OFFSET(F3100,0,-1),
IF(F3100&lt;&gt;OFFSET(F3100,-1,0),OFFSET(F3100,-1,0)/OFFSET(F3100,0,-1),""))</f>
        <v>0.30313837375178315</v>
      </c>
      <c r="I3100">
        <f ca="1">(60+SUMIF(OFFSET(N3100,-$C3100+1,0,$C3100),"EN",OFFSET(O3100,-$C3100+1,0,$C3100))+SUMIF(OFFSET(S3100,-$C3100+1,0,$C3100),"EN",OFFSET(T3100,-$C3100+1,0,$C3100)))*SummonTypeTable!$Q$2</f>
        <v>10653.333333333332</v>
      </c>
      <c r="J3100">
        <f ca="1">IF(C3100=1,60*SummonTypeTable!$Q$2-OFFSET(I3100,0,-4),
IF(I3100&lt;&gt;OFFSET(I3100,-1,0),OFFSET(I3100,-1,0)-OFFSET(I3100,0,-4),""))</f>
        <v>-23448</v>
      </c>
      <c r="K3100">
        <f ca="1">IF(C3100=1,60*SummonTypeTable!$Q$2/OFFSET(I3100,0,-4),
IF(I3100&lt;&gt;OFFSET(I3100,-1,0),OFFSET(I3100,-1,0)/OFFSET(I3100,0,-4),""))</f>
        <v>0.30313837375178315</v>
      </c>
      <c r="L3100" t="str">
        <f t="shared" ca="1" si="582"/>
        <v>cu</v>
      </c>
      <c r="M3100" t="s">
        <v>81</v>
      </c>
      <c r="N3100" t="s">
        <v>146</v>
      </c>
      <c r="O3100">
        <v>680</v>
      </c>
      <c r="P3100" t="str">
        <f t="shared" si="573"/>
        <v>에너지너무많음</v>
      </c>
      <c r="Q3100" t="str">
        <f t="shared" ca="1" si="580"/>
        <v>cu</v>
      </c>
      <c r="R3100" t="s">
        <v>81</v>
      </c>
      <c r="S3100" t="s">
        <v>147</v>
      </c>
      <c r="T3100">
        <v>6550</v>
      </c>
      <c r="U3100" t="str">
        <f t="shared" ca="1" si="579"/>
        <v>cu</v>
      </c>
      <c r="V3100" t="str">
        <f t="shared" si="574"/>
        <v>EN</v>
      </c>
      <c r="W3100">
        <f t="shared" si="575"/>
        <v>680</v>
      </c>
      <c r="X3100" t="str">
        <f t="shared" ca="1" si="576"/>
        <v>cu</v>
      </c>
      <c r="Y3100" t="str">
        <f t="shared" si="577"/>
        <v>GO</v>
      </c>
      <c r="Z3100">
        <f t="shared" si="578"/>
        <v>6550</v>
      </c>
    </row>
    <row r="3101" spans="1:26">
      <c r="A3101" t="str">
        <f t="shared" si="583"/>
        <v>rt10</v>
      </c>
      <c r="B3101" t="str">
        <f t="shared" si="584"/>
        <v>루틴10</v>
      </c>
      <c r="C3101">
        <v>260</v>
      </c>
      <c r="D3101">
        <v>88</v>
      </c>
      <c r="E3101">
        <f t="shared" ca="1" si="581"/>
        <v>33736</v>
      </c>
      <c r="F3101">
        <f ca="1">(60+SUMIF(OFFSET(N3101,-$C3101+1,0,$C3101),"EN",OFFSET(O3101,-$C3101+1,0,$C3101)))*SummonTypeTable!$Q$2</f>
        <v>10653.333333333332</v>
      </c>
      <c r="G3101" t="str">
        <f ca="1">IF(C3101=1,60*SummonTypeTable!$Q$2-OFFSET(F3101,0,-1),
IF(F3101&lt;&gt;OFFSET(F3101,-1,0),OFFSET(F3101,-1,0)-OFFSET(F3101,0,-1),""))</f>
        <v/>
      </c>
      <c r="H3101" t="str">
        <f ca="1">IF(C3101=1,60*SummonTypeTable!$Q$2/OFFSET(F3101,0,-1),
IF(F3101&lt;&gt;OFFSET(F3101,-1,0),OFFSET(F3101,-1,0)/OFFSET(F3101,0,-1),""))</f>
        <v/>
      </c>
      <c r="I3101">
        <f ca="1">(60+SUMIF(OFFSET(N3101,-$C3101+1,0,$C3101),"EN",OFFSET(O3101,-$C3101+1,0,$C3101))+SUMIF(OFFSET(S3101,-$C3101+1,0,$C3101),"EN",OFFSET(T3101,-$C3101+1,0,$C3101)))*SummonTypeTable!$Q$2</f>
        <v>10653.333333333332</v>
      </c>
      <c r="J3101" t="str">
        <f ca="1">IF(C3101=1,60*SummonTypeTable!$Q$2-OFFSET(I3101,0,-4),
IF(I3101&lt;&gt;OFFSET(I3101,-1,0),OFFSET(I3101,-1,0)-OFFSET(I3101,0,-4),""))</f>
        <v/>
      </c>
      <c r="K3101" t="str">
        <f ca="1">IF(C3101=1,60*SummonTypeTable!$Q$2/OFFSET(I3101,0,-4),
IF(I3101&lt;&gt;OFFSET(I3101,-1,0),OFFSET(I3101,-1,0)/OFFSET(I3101,0,-4),""))</f>
        <v/>
      </c>
      <c r="L3101" t="str">
        <f t="shared" ca="1" si="582"/>
        <v>cu</v>
      </c>
      <c r="M3101" t="s">
        <v>81</v>
      </c>
      <c r="N3101" t="s">
        <v>147</v>
      </c>
      <c r="O3101">
        <v>13150</v>
      </c>
      <c r="P3101" t="str">
        <f t="shared" si="573"/>
        <v/>
      </c>
      <c r="Q3101" t="str">
        <f t="shared" ca="1" si="580"/>
        <v>cu</v>
      </c>
      <c r="R3101" t="s">
        <v>81</v>
      </c>
      <c r="S3101" t="s">
        <v>147</v>
      </c>
      <c r="T3101">
        <v>6575</v>
      </c>
      <c r="U3101" t="str">
        <f t="shared" ca="1" si="579"/>
        <v>cu</v>
      </c>
      <c r="V3101" t="str">
        <f t="shared" si="574"/>
        <v>GO</v>
      </c>
      <c r="W3101">
        <f t="shared" si="575"/>
        <v>13150</v>
      </c>
      <c r="X3101" t="str">
        <f t="shared" ca="1" si="576"/>
        <v>cu</v>
      </c>
      <c r="Y3101" t="str">
        <f t="shared" si="577"/>
        <v>GO</v>
      </c>
      <c r="Z3101">
        <f t="shared" si="578"/>
        <v>6575</v>
      </c>
    </row>
    <row r="3102" spans="1:26">
      <c r="A3102" t="str">
        <f t="shared" si="583"/>
        <v>rt10</v>
      </c>
      <c r="B3102" t="str">
        <f t="shared" si="584"/>
        <v>루틴10</v>
      </c>
      <c r="C3102">
        <v>261</v>
      </c>
      <c r="D3102">
        <v>125</v>
      </c>
      <c r="E3102">
        <f t="shared" ca="1" si="581"/>
        <v>33861</v>
      </c>
      <c r="F3102">
        <f ca="1">(60+SUMIF(OFFSET(N3102,-$C3102+1,0,$C3102),"EN",OFFSET(O3102,-$C3102+1,0,$C3102)))*SummonTypeTable!$Q$2</f>
        <v>10653.333333333332</v>
      </c>
      <c r="G3102" t="str">
        <f ca="1">IF(C3102=1,60*SummonTypeTable!$Q$2-OFFSET(F3102,0,-1),
IF(F3102&lt;&gt;OFFSET(F3102,-1,0),OFFSET(F3102,-1,0)-OFFSET(F3102,0,-1),""))</f>
        <v/>
      </c>
      <c r="H3102" t="str">
        <f ca="1">IF(C3102=1,60*SummonTypeTable!$Q$2/OFFSET(F3102,0,-1),
IF(F3102&lt;&gt;OFFSET(F3102,-1,0),OFFSET(F3102,-1,0)/OFFSET(F3102,0,-1),""))</f>
        <v/>
      </c>
      <c r="I3102">
        <f ca="1">(60+SUMIF(OFFSET(N3102,-$C3102+1,0,$C3102),"EN",OFFSET(O3102,-$C3102+1,0,$C3102))+SUMIF(OFFSET(S3102,-$C3102+1,0,$C3102),"EN",OFFSET(T3102,-$C3102+1,0,$C3102)))*SummonTypeTable!$Q$2</f>
        <v>10653.333333333332</v>
      </c>
      <c r="J3102" t="str">
        <f ca="1">IF(C3102=1,60*SummonTypeTable!$Q$2-OFFSET(I3102,0,-4),
IF(I3102&lt;&gt;OFFSET(I3102,-1,0),OFFSET(I3102,-1,0)-OFFSET(I3102,0,-4),""))</f>
        <v/>
      </c>
      <c r="K3102" t="str">
        <f ca="1">IF(C3102=1,60*SummonTypeTable!$Q$2/OFFSET(I3102,0,-4),
IF(I3102&lt;&gt;OFFSET(I3102,-1,0),OFFSET(I3102,-1,0)/OFFSET(I3102,0,-4),""))</f>
        <v/>
      </c>
      <c r="L3102" t="str">
        <f t="shared" ca="1" si="582"/>
        <v>it</v>
      </c>
      <c r="M3102" t="s">
        <v>139</v>
      </c>
      <c r="N3102" t="s">
        <v>158</v>
      </c>
      <c r="O3102">
        <v>3</v>
      </c>
      <c r="P3102" t="str">
        <f t="shared" si="573"/>
        <v/>
      </c>
      <c r="Q3102" t="str">
        <f t="shared" ca="1" si="580"/>
        <v>cu</v>
      </c>
      <c r="R3102" t="s">
        <v>81</v>
      </c>
      <c r="S3102" t="s">
        <v>147</v>
      </c>
      <c r="T3102">
        <v>6600</v>
      </c>
      <c r="U3102" t="str">
        <f t="shared" ca="1" si="579"/>
        <v>it</v>
      </c>
      <c r="V3102" t="str">
        <f t="shared" si="574"/>
        <v>Cash_sEquipGacha</v>
      </c>
      <c r="W3102">
        <f t="shared" si="575"/>
        <v>3</v>
      </c>
      <c r="X3102" t="str">
        <f t="shared" ca="1" si="576"/>
        <v>cu</v>
      </c>
      <c r="Y3102" t="str">
        <f t="shared" si="577"/>
        <v>GO</v>
      </c>
      <c r="Z3102">
        <f t="shared" si="578"/>
        <v>6600</v>
      </c>
    </row>
    <row r="3103" spans="1:26">
      <c r="A3103" t="str">
        <f t="shared" si="583"/>
        <v>rt10</v>
      </c>
      <c r="B3103" t="str">
        <f t="shared" si="584"/>
        <v>루틴10</v>
      </c>
      <c r="C3103">
        <v>262</v>
      </c>
      <c r="D3103">
        <v>175</v>
      </c>
      <c r="E3103">
        <f t="shared" ca="1" si="581"/>
        <v>34036</v>
      </c>
      <c r="F3103">
        <f ca="1">(60+SUMIF(OFFSET(N3103,-$C3103+1,0,$C3103),"EN",OFFSET(O3103,-$C3103+1,0,$C3103)))*SummonTypeTable!$Q$2</f>
        <v>10653.333333333332</v>
      </c>
      <c r="G3103" t="str">
        <f ca="1">IF(C3103=1,60*SummonTypeTable!$Q$2-OFFSET(F3103,0,-1),
IF(F3103&lt;&gt;OFFSET(F3103,-1,0),OFFSET(F3103,-1,0)-OFFSET(F3103,0,-1),""))</f>
        <v/>
      </c>
      <c r="H3103" t="str">
        <f ca="1">IF(C3103=1,60*SummonTypeTable!$Q$2/OFFSET(F3103,0,-1),
IF(F3103&lt;&gt;OFFSET(F3103,-1,0),OFFSET(F3103,-1,0)/OFFSET(F3103,0,-1),""))</f>
        <v/>
      </c>
      <c r="I3103">
        <f ca="1">(60+SUMIF(OFFSET(N3103,-$C3103+1,0,$C3103),"EN",OFFSET(O3103,-$C3103+1,0,$C3103))+SUMIF(OFFSET(S3103,-$C3103+1,0,$C3103),"EN",OFFSET(T3103,-$C3103+1,0,$C3103)))*SummonTypeTable!$Q$2</f>
        <v>10653.333333333332</v>
      </c>
      <c r="J3103" t="str">
        <f ca="1">IF(C3103=1,60*SummonTypeTable!$Q$2-OFFSET(I3103,0,-4),
IF(I3103&lt;&gt;OFFSET(I3103,-1,0),OFFSET(I3103,-1,0)-OFFSET(I3103,0,-4),""))</f>
        <v/>
      </c>
      <c r="K3103" t="str">
        <f ca="1">IF(C3103=1,60*SummonTypeTable!$Q$2/OFFSET(I3103,0,-4),
IF(I3103&lt;&gt;OFFSET(I3103,-1,0),OFFSET(I3103,-1,0)/OFFSET(I3103,0,-4),""))</f>
        <v/>
      </c>
      <c r="L3103" t="str">
        <f t="shared" ca="1" si="582"/>
        <v>cu</v>
      </c>
      <c r="M3103" t="s">
        <v>81</v>
      </c>
      <c r="N3103" t="s">
        <v>147</v>
      </c>
      <c r="O3103">
        <v>13250</v>
      </c>
      <c r="P3103" t="str">
        <f t="shared" si="573"/>
        <v/>
      </c>
      <c r="Q3103" t="str">
        <f t="shared" ca="1" si="580"/>
        <v>cu</v>
      </c>
      <c r="R3103" t="s">
        <v>81</v>
      </c>
      <c r="S3103" t="s">
        <v>147</v>
      </c>
      <c r="T3103">
        <v>6625</v>
      </c>
      <c r="U3103" t="str">
        <f t="shared" ca="1" si="579"/>
        <v>cu</v>
      </c>
      <c r="V3103" t="str">
        <f t="shared" si="574"/>
        <v>GO</v>
      </c>
      <c r="W3103">
        <f t="shared" si="575"/>
        <v>13250</v>
      </c>
      <c r="X3103" t="str">
        <f t="shared" ca="1" si="576"/>
        <v>cu</v>
      </c>
      <c r="Y3103" t="str">
        <f t="shared" si="577"/>
        <v>GO</v>
      </c>
      <c r="Z3103">
        <f t="shared" si="578"/>
        <v>6625</v>
      </c>
    </row>
    <row r="3104" spans="1:26">
      <c r="A3104" t="str">
        <f t="shared" si="583"/>
        <v>rt10</v>
      </c>
      <c r="B3104" t="str">
        <f t="shared" si="584"/>
        <v>루틴10</v>
      </c>
      <c r="C3104">
        <v>263</v>
      </c>
      <c r="D3104">
        <v>225</v>
      </c>
      <c r="E3104">
        <f t="shared" ca="1" si="581"/>
        <v>34261</v>
      </c>
      <c r="F3104">
        <f ca="1">(60+SUMIF(OFFSET(N3104,-$C3104+1,0,$C3104),"EN",OFFSET(O3104,-$C3104+1,0,$C3104)))*SummonTypeTable!$Q$2</f>
        <v>10653.333333333332</v>
      </c>
      <c r="G3104" t="str">
        <f ca="1">IF(C3104=1,60*SummonTypeTable!$Q$2-OFFSET(F3104,0,-1),
IF(F3104&lt;&gt;OFFSET(F3104,-1,0),OFFSET(F3104,-1,0)-OFFSET(F3104,0,-1),""))</f>
        <v/>
      </c>
      <c r="H3104" t="str">
        <f ca="1">IF(C3104=1,60*SummonTypeTable!$Q$2/OFFSET(F3104,0,-1),
IF(F3104&lt;&gt;OFFSET(F3104,-1,0),OFFSET(F3104,-1,0)/OFFSET(F3104,0,-1),""))</f>
        <v/>
      </c>
      <c r="I3104">
        <f ca="1">(60+SUMIF(OFFSET(N3104,-$C3104+1,0,$C3104),"EN",OFFSET(O3104,-$C3104+1,0,$C3104))+SUMIF(OFFSET(S3104,-$C3104+1,0,$C3104),"EN",OFFSET(T3104,-$C3104+1,0,$C3104)))*SummonTypeTable!$Q$2</f>
        <v>10653.333333333332</v>
      </c>
      <c r="J3104" t="str">
        <f ca="1">IF(C3104=1,60*SummonTypeTable!$Q$2-OFFSET(I3104,0,-4),
IF(I3104&lt;&gt;OFFSET(I3104,-1,0),OFFSET(I3104,-1,0)-OFFSET(I3104,0,-4),""))</f>
        <v/>
      </c>
      <c r="K3104" t="str">
        <f ca="1">IF(C3104=1,60*SummonTypeTable!$Q$2/OFFSET(I3104,0,-4),
IF(I3104&lt;&gt;OFFSET(I3104,-1,0),OFFSET(I3104,-1,0)/OFFSET(I3104,0,-4),""))</f>
        <v/>
      </c>
      <c r="L3104" t="str">
        <f t="shared" ca="1" si="582"/>
        <v>cu</v>
      </c>
      <c r="M3104" t="s">
        <v>81</v>
      </c>
      <c r="N3104" t="s">
        <v>147</v>
      </c>
      <c r="O3104">
        <v>13300</v>
      </c>
      <c r="P3104" t="str">
        <f t="shared" si="573"/>
        <v/>
      </c>
      <c r="Q3104" t="str">
        <f t="shared" ca="1" si="580"/>
        <v>cu</v>
      </c>
      <c r="R3104" t="s">
        <v>81</v>
      </c>
      <c r="S3104" t="s">
        <v>147</v>
      </c>
      <c r="T3104">
        <v>6650</v>
      </c>
      <c r="U3104" t="str">
        <f t="shared" ca="1" si="579"/>
        <v>cu</v>
      </c>
      <c r="V3104" t="str">
        <f t="shared" si="574"/>
        <v>GO</v>
      </c>
      <c r="W3104">
        <f t="shared" si="575"/>
        <v>13300</v>
      </c>
      <c r="X3104" t="str">
        <f t="shared" ca="1" si="576"/>
        <v>cu</v>
      </c>
      <c r="Y3104" t="str">
        <f t="shared" si="577"/>
        <v>GO</v>
      </c>
      <c r="Z3104">
        <f t="shared" si="578"/>
        <v>6650</v>
      </c>
    </row>
    <row r="3105" spans="1:26">
      <c r="A3105" t="str">
        <f t="shared" si="583"/>
        <v>rt10</v>
      </c>
      <c r="B3105" t="str">
        <f t="shared" si="584"/>
        <v>루틴10</v>
      </c>
      <c r="C3105">
        <v>264</v>
      </c>
      <c r="D3105">
        <v>671</v>
      </c>
      <c r="E3105">
        <f t="shared" ca="1" si="581"/>
        <v>34932</v>
      </c>
      <c r="F3105">
        <f ca="1">(60+SUMIF(OFFSET(N3105,-$C3105+1,0,$C3105),"EN",OFFSET(O3105,-$C3105+1,0,$C3105)))*SummonTypeTable!$Q$2</f>
        <v>11133.333333333332</v>
      </c>
      <c r="G3105">
        <f ca="1">IF(C3105=1,60*SummonTypeTable!$Q$2-OFFSET(F3105,0,-1),
IF(F3105&lt;&gt;OFFSET(F3105,-1,0),OFFSET(F3105,-1,0)-OFFSET(F3105,0,-1),""))</f>
        <v>-24278.666666666668</v>
      </c>
      <c r="H3105">
        <f ca="1">IF(C3105=1,60*SummonTypeTable!$Q$2/OFFSET(F3105,0,-1),
IF(F3105&lt;&gt;OFFSET(F3105,-1,0),OFFSET(F3105,-1,0)/OFFSET(F3105,0,-1),""))</f>
        <v>0.30497347226993393</v>
      </c>
      <c r="I3105">
        <f ca="1">(60+SUMIF(OFFSET(N3105,-$C3105+1,0,$C3105),"EN",OFFSET(O3105,-$C3105+1,0,$C3105))+SUMIF(OFFSET(S3105,-$C3105+1,0,$C3105),"EN",OFFSET(T3105,-$C3105+1,0,$C3105)))*SummonTypeTable!$Q$2</f>
        <v>11133.333333333332</v>
      </c>
      <c r="J3105">
        <f ca="1">IF(C3105=1,60*SummonTypeTable!$Q$2-OFFSET(I3105,0,-4),
IF(I3105&lt;&gt;OFFSET(I3105,-1,0),OFFSET(I3105,-1,0)-OFFSET(I3105,0,-4),""))</f>
        <v>-24278.666666666668</v>
      </c>
      <c r="K3105">
        <f ca="1">IF(C3105=1,60*SummonTypeTable!$Q$2/OFFSET(I3105,0,-4),
IF(I3105&lt;&gt;OFFSET(I3105,-1,0),OFFSET(I3105,-1,0)/OFFSET(I3105,0,-4),""))</f>
        <v>0.30497347226993393</v>
      </c>
      <c r="L3105" t="str">
        <f t="shared" ca="1" si="582"/>
        <v>cu</v>
      </c>
      <c r="M3105" t="s">
        <v>81</v>
      </c>
      <c r="N3105" t="s">
        <v>146</v>
      </c>
      <c r="O3105">
        <v>720</v>
      </c>
      <c r="P3105" t="str">
        <f t="shared" si="573"/>
        <v>에너지너무많음</v>
      </c>
      <c r="Q3105" t="str">
        <f t="shared" ca="1" si="580"/>
        <v>cu</v>
      </c>
      <c r="R3105" t="s">
        <v>81</v>
      </c>
      <c r="S3105" t="s">
        <v>147</v>
      </c>
      <c r="T3105">
        <v>6675</v>
      </c>
      <c r="U3105" t="str">
        <f t="shared" ca="1" si="579"/>
        <v>cu</v>
      </c>
      <c r="V3105" t="str">
        <f t="shared" si="574"/>
        <v>EN</v>
      </c>
      <c r="W3105">
        <f t="shared" si="575"/>
        <v>720</v>
      </c>
      <c r="X3105" t="str">
        <f t="shared" ca="1" si="576"/>
        <v>cu</v>
      </c>
      <c r="Y3105" t="str">
        <f t="shared" si="577"/>
        <v>GO</v>
      </c>
      <c r="Z3105">
        <f t="shared" si="578"/>
        <v>6675</v>
      </c>
    </row>
    <row r="3106" spans="1:26">
      <c r="A3106" t="str">
        <f t="shared" si="583"/>
        <v>rt10</v>
      </c>
      <c r="B3106" t="str">
        <f t="shared" si="584"/>
        <v>루틴10</v>
      </c>
      <c r="C3106">
        <v>265</v>
      </c>
      <c r="D3106">
        <v>135</v>
      </c>
      <c r="E3106">
        <f t="shared" ca="1" si="581"/>
        <v>35067</v>
      </c>
      <c r="F3106">
        <f ca="1">(60+SUMIF(OFFSET(N3106,-$C3106+1,0,$C3106),"EN",OFFSET(O3106,-$C3106+1,0,$C3106)))*SummonTypeTable!$Q$2</f>
        <v>11133.333333333332</v>
      </c>
      <c r="G3106" t="str">
        <f ca="1">IF(C3106=1,60*SummonTypeTable!$Q$2-OFFSET(F3106,0,-1),
IF(F3106&lt;&gt;OFFSET(F3106,-1,0),OFFSET(F3106,-1,0)-OFFSET(F3106,0,-1),""))</f>
        <v/>
      </c>
      <c r="H3106" t="str">
        <f ca="1">IF(C3106=1,60*SummonTypeTable!$Q$2/OFFSET(F3106,0,-1),
IF(F3106&lt;&gt;OFFSET(F3106,-1,0),OFFSET(F3106,-1,0)/OFFSET(F3106,0,-1),""))</f>
        <v/>
      </c>
      <c r="I3106">
        <f ca="1">(60+SUMIF(OFFSET(N3106,-$C3106+1,0,$C3106),"EN",OFFSET(O3106,-$C3106+1,0,$C3106))+SUMIF(OFFSET(S3106,-$C3106+1,0,$C3106),"EN",OFFSET(T3106,-$C3106+1,0,$C3106)))*SummonTypeTable!$Q$2</f>
        <v>11133.333333333332</v>
      </c>
      <c r="J3106" t="str">
        <f ca="1">IF(C3106=1,60*SummonTypeTable!$Q$2-OFFSET(I3106,0,-4),
IF(I3106&lt;&gt;OFFSET(I3106,-1,0),OFFSET(I3106,-1,0)-OFFSET(I3106,0,-4),""))</f>
        <v/>
      </c>
      <c r="K3106" t="str">
        <f ca="1">IF(C3106=1,60*SummonTypeTable!$Q$2/OFFSET(I3106,0,-4),
IF(I3106&lt;&gt;OFFSET(I3106,-1,0),OFFSET(I3106,-1,0)/OFFSET(I3106,0,-4),""))</f>
        <v/>
      </c>
      <c r="L3106" t="str">
        <f t="shared" ca="1" si="582"/>
        <v>it</v>
      </c>
      <c r="M3106" t="s">
        <v>139</v>
      </c>
      <c r="N3106" t="s">
        <v>158</v>
      </c>
      <c r="O3106">
        <v>3</v>
      </c>
      <c r="P3106" t="str">
        <f t="shared" si="573"/>
        <v/>
      </c>
      <c r="Q3106" t="str">
        <f t="shared" ca="1" si="580"/>
        <v>cu</v>
      </c>
      <c r="R3106" t="s">
        <v>81</v>
      </c>
      <c r="S3106" t="s">
        <v>147</v>
      </c>
      <c r="T3106">
        <v>6700</v>
      </c>
      <c r="U3106" t="str">
        <f t="shared" ca="1" si="579"/>
        <v>it</v>
      </c>
      <c r="V3106" t="str">
        <f t="shared" si="574"/>
        <v>Cash_sEquipGacha</v>
      </c>
      <c r="W3106">
        <f t="shared" si="575"/>
        <v>3</v>
      </c>
      <c r="X3106" t="str">
        <f t="shared" ca="1" si="576"/>
        <v>cu</v>
      </c>
      <c r="Y3106" t="str">
        <f t="shared" si="577"/>
        <v>GO</v>
      </c>
      <c r="Z3106">
        <f t="shared" si="578"/>
        <v>6700</v>
      </c>
    </row>
    <row r="3107" spans="1:26">
      <c r="A3107" t="str">
        <f t="shared" si="583"/>
        <v>rt10</v>
      </c>
      <c r="B3107" t="str">
        <f t="shared" si="584"/>
        <v>루틴10</v>
      </c>
      <c r="C3107">
        <v>266</v>
      </c>
      <c r="D3107">
        <v>168</v>
      </c>
      <c r="E3107">
        <f t="shared" ca="1" si="581"/>
        <v>35235</v>
      </c>
      <c r="F3107">
        <f ca="1">(60+SUMIF(OFFSET(N3107,-$C3107+1,0,$C3107),"EN",OFFSET(O3107,-$C3107+1,0,$C3107)))*SummonTypeTable!$Q$2</f>
        <v>11133.333333333332</v>
      </c>
      <c r="G3107" t="str">
        <f ca="1">IF(C3107=1,60*SummonTypeTable!$Q$2-OFFSET(F3107,0,-1),
IF(F3107&lt;&gt;OFFSET(F3107,-1,0),OFFSET(F3107,-1,0)-OFFSET(F3107,0,-1),""))</f>
        <v/>
      </c>
      <c r="H3107" t="str">
        <f ca="1">IF(C3107=1,60*SummonTypeTable!$Q$2/OFFSET(F3107,0,-1),
IF(F3107&lt;&gt;OFFSET(F3107,-1,0),OFFSET(F3107,-1,0)/OFFSET(F3107,0,-1),""))</f>
        <v/>
      </c>
      <c r="I3107">
        <f ca="1">(60+SUMIF(OFFSET(N3107,-$C3107+1,0,$C3107),"EN",OFFSET(O3107,-$C3107+1,0,$C3107))+SUMIF(OFFSET(S3107,-$C3107+1,0,$C3107),"EN",OFFSET(T3107,-$C3107+1,0,$C3107)))*SummonTypeTable!$Q$2</f>
        <v>11133.333333333332</v>
      </c>
      <c r="J3107" t="str">
        <f ca="1">IF(C3107=1,60*SummonTypeTable!$Q$2-OFFSET(I3107,0,-4),
IF(I3107&lt;&gt;OFFSET(I3107,-1,0),OFFSET(I3107,-1,0)-OFFSET(I3107,0,-4),""))</f>
        <v/>
      </c>
      <c r="K3107" t="str">
        <f ca="1">IF(C3107=1,60*SummonTypeTable!$Q$2/OFFSET(I3107,0,-4),
IF(I3107&lt;&gt;OFFSET(I3107,-1,0),OFFSET(I3107,-1,0)/OFFSET(I3107,0,-4),""))</f>
        <v/>
      </c>
      <c r="L3107" t="str">
        <f t="shared" ca="1" si="582"/>
        <v>cu</v>
      </c>
      <c r="M3107" t="s">
        <v>81</v>
      </c>
      <c r="N3107" t="s">
        <v>147</v>
      </c>
      <c r="O3107">
        <v>13450</v>
      </c>
      <c r="P3107" t="str">
        <f t="shared" si="573"/>
        <v/>
      </c>
      <c r="Q3107" t="str">
        <f t="shared" ca="1" si="580"/>
        <v>cu</v>
      </c>
      <c r="R3107" t="s">
        <v>81</v>
      </c>
      <c r="S3107" t="s">
        <v>147</v>
      </c>
      <c r="T3107">
        <v>6725</v>
      </c>
      <c r="U3107" t="str">
        <f t="shared" ca="1" si="579"/>
        <v>cu</v>
      </c>
      <c r="V3107" t="str">
        <f t="shared" si="574"/>
        <v>GO</v>
      </c>
      <c r="W3107">
        <f t="shared" si="575"/>
        <v>13450</v>
      </c>
      <c r="X3107" t="str">
        <f t="shared" ca="1" si="576"/>
        <v>cu</v>
      </c>
      <c r="Y3107" t="str">
        <f t="shared" si="577"/>
        <v>GO</v>
      </c>
      <c r="Z3107">
        <f t="shared" si="578"/>
        <v>6725</v>
      </c>
    </row>
    <row r="3108" spans="1:26">
      <c r="A3108" t="str">
        <f t="shared" si="583"/>
        <v>rt10</v>
      </c>
      <c r="B3108" t="str">
        <f t="shared" si="584"/>
        <v>루틴10</v>
      </c>
      <c r="C3108">
        <v>267</v>
      </c>
      <c r="D3108">
        <v>217</v>
      </c>
      <c r="E3108">
        <f t="shared" ca="1" si="581"/>
        <v>35452</v>
      </c>
      <c r="F3108">
        <f ca="1">(60+SUMIF(OFFSET(N3108,-$C3108+1,0,$C3108),"EN",OFFSET(O3108,-$C3108+1,0,$C3108)))*SummonTypeTable!$Q$2</f>
        <v>11133.333333333332</v>
      </c>
      <c r="G3108" t="str">
        <f ca="1">IF(C3108=1,60*SummonTypeTable!$Q$2-OFFSET(F3108,0,-1),
IF(F3108&lt;&gt;OFFSET(F3108,-1,0),OFFSET(F3108,-1,0)-OFFSET(F3108,0,-1),""))</f>
        <v/>
      </c>
      <c r="H3108" t="str">
        <f ca="1">IF(C3108=1,60*SummonTypeTable!$Q$2/OFFSET(F3108,0,-1),
IF(F3108&lt;&gt;OFFSET(F3108,-1,0),OFFSET(F3108,-1,0)/OFFSET(F3108,0,-1),""))</f>
        <v/>
      </c>
      <c r="I3108">
        <f ca="1">(60+SUMIF(OFFSET(N3108,-$C3108+1,0,$C3108),"EN",OFFSET(O3108,-$C3108+1,0,$C3108))+SUMIF(OFFSET(S3108,-$C3108+1,0,$C3108),"EN",OFFSET(T3108,-$C3108+1,0,$C3108)))*SummonTypeTable!$Q$2</f>
        <v>11133.333333333332</v>
      </c>
      <c r="J3108" t="str">
        <f ca="1">IF(C3108=1,60*SummonTypeTable!$Q$2-OFFSET(I3108,0,-4),
IF(I3108&lt;&gt;OFFSET(I3108,-1,0),OFFSET(I3108,-1,0)-OFFSET(I3108,0,-4),""))</f>
        <v/>
      </c>
      <c r="K3108" t="str">
        <f ca="1">IF(C3108=1,60*SummonTypeTable!$Q$2/OFFSET(I3108,0,-4),
IF(I3108&lt;&gt;OFFSET(I3108,-1,0),OFFSET(I3108,-1,0)/OFFSET(I3108,0,-4),""))</f>
        <v/>
      </c>
      <c r="L3108" t="str">
        <f t="shared" ca="1" si="582"/>
        <v>it</v>
      </c>
      <c r="M3108" t="s">
        <v>139</v>
      </c>
      <c r="N3108" t="s">
        <v>138</v>
      </c>
      <c r="O3108">
        <v>30</v>
      </c>
      <c r="P3108" t="str">
        <f t="shared" si="573"/>
        <v/>
      </c>
      <c r="Q3108" t="str">
        <f t="shared" ca="1" si="580"/>
        <v>cu</v>
      </c>
      <c r="R3108" t="s">
        <v>81</v>
      </c>
      <c r="S3108" t="s">
        <v>147</v>
      </c>
      <c r="T3108">
        <v>6750</v>
      </c>
      <c r="U3108" t="str">
        <f t="shared" ca="1" si="579"/>
        <v>it</v>
      </c>
      <c r="V3108" t="str">
        <f t="shared" si="574"/>
        <v>Cash_sSpellGacha</v>
      </c>
      <c r="W3108">
        <f t="shared" si="575"/>
        <v>30</v>
      </c>
      <c r="X3108" t="str">
        <f t="shared" ca="1" si="576"/>
        <v>cu</v>
      </c>
      <c r="Y3108" t="str">
        <f t="shared" si="577"/>
        <v>GO</v>
      </c>
      <c r="Z3108">
        <f t="shared" si="578"/>
        <v>6750</v>
      </c>
    </row>
    <row r="3109" spans="1:26">
      <c r="A3109" t="str">
        <f t="shared" si="583"/>
        <v>rt10</v>
      </c>
      <c r="B3109" t="str">
        <f t="shared" si="584"/>
        <v>루틴10</v>
      </c>
      <c r="C3109">
        <v>268</v>
      </c>
      <c r="D3109">
        <v>796</v>
      </c>
      <c r="E3109">
        <f t="shared" ca="1" si="581"/>
        <v>36248</v>
      </c>
      <c r="F3109">
        <f ca="1">(60+SUMIF(OFFSET(N3109,-$C3109+1,0,$C3109),"EN",OFFSET(O3109,-$C3109+1,0,$C3109)))*SummonTypeTable!$Q$2</f>
        <v>11133.333333333332</v>
      </c>
      <c r="G3109" t="str">
        <f ca="1">IF(C3109=1,60*SummonTypeTable!$Q$2-OFFSET(F3109,0,-1),
IF(F3109&lt;&gt;OFFSET(F3109,-1,0),OFFSET(F3109,-1,0)-OFFSET(F3109,0,-1),""))</f>
        <v/>
      </c>
      <c r="H3109" t="str">
        <f ca="1">IF(C3109=1,60*SummonTypeTable!$Q$2/OFFSET(F3109,0,-1),
IF(F3109&lt;&gt;OFFSET(F3109,-1,0),OFFSET(F3109,-1,0)/OFFSET(F3109,0,-1),""))</f>
        <v/>
      </c>
      <c r="I3109">
        <f ca="1">(60+SUMIF(OFFSET(N3109,-$C3109+1,0,$C3109),"EN",OFFSET(O3109,-$C3109+1,0,$C3109))+SUMIF(OFFSET(S3109,-$C3109+1,0,$C3109),"EN",OFFSET(T3109,-$C3109+1,0,$C3109)))*SummonTypeTable!$Q$2</f>
        <v>11133.333333333332</v>
      </c>
      <c r="J3109" t="str">
        <f ca="1">IF(C3109=1,60*SummonTypeTable!$Q$2-OFFSET(I3109,0,-4),
IF(I3109&lt;&gt;OFFSET(I3109,-1,0),OFFSET(I3109,-1,0)-OFFSET(I3109,0,-4),""))</f>
        <v/>
      </c>
      <c r="K3109" t="str">
        <f ca="1">IF(C3109=1,60*SummonTypeTable!$Q$2/OFFSET(I3109,0,-4),
IF(I3109&lt;&gt;OFFSET(I3109,-1,0),OFFSET(I3109,-1,0)/OFFSET(I3109,0,-4),""))</f>
        <v/>
      </c>
      <c r="L3109" t="str">
        <f t="shared" ca="1" si="582"/>
        <v>cu</v>
      </c>
      <c r="M3109" t="s">
        <v>81</v>
      </c>
      <c r="N3109" t="s">
        <v>153</v>
      </c>
      <c r="O3109">
        <v>45</v>
      </c>
      <c r="P3109" t="str">
        <f t="shared" si="573"/>
        <v/>
      </c>
      <c r="Q3109" t="str">
        <f t="shared" ca="1" si="580"/>
        <v>cu</v>
      </c>
      <c r="R3109" t="s">
        <v>81</v>
      </c>
      <c r="S3109" t="s">
        <v>153</v>
      </c>
      <c r="T3109">
        <v>15</v>
      </c>
      <c r="U3109" t="str">
        <f t="shared" ca="1" si="579"/>
        <v>cu</v>
      </c>
      <c r="V3109" t="str">
        <f t="shared" si="574"/>
        <v>DI</v>
      </c>
      <c r="W3109">
        <f t="shared" si="575"/>
        <v>45</v>
      </c>
      <c r="X3109" t="str">
        <f t="shared" ca="1" si="576"/>
        <v>cu</v>
      </c>
      <c r="Y3109" t="str">
        <f t="shared" si="577"/>
        <v>DI</v>
      </c>
      <c r="Z3109">
        <f t="shared" si="578"/>
        <v>15</v>
      </c>
    </row>
    <row r="3110" spans="1:26">
      <c r="A3110" t="str">
        <f t="shared" si="583"/>
        <v>rt10</v>
      </c>
      <c r="B3110" t="str">
        <f t="shared" si="584"/>
        <v>루틴10</v>
      </c>
      <c r="C3110">
        <v>269</v>
      </c>
      <c r="D3110">
        <v>183</v>
      </c>
      <c r="E3110">
        <f t="shared" ca="1" si="581"/>
        <v>36431</v>
      </c>
      <c r="F3110">
        <f ca="1">(60+SUMIF(OFFSET(N3110,-$C3110+1,0,$C3110),"EN",OFFSET(O3110,-$C3110+1,0,$C3110)))*SummonTypeTable!$Q$2</f>
        <v>11133.333333333332</v>
      </c>
      <c r="G3110" t="str">
        <f ca="1">IF(C3110=1,60*SummonTypeTable!$Q$2-OFFSET(F3110,0,-1),
IF(F3110&lt;&gt;OFFSET(F3110,-1,0),OFFSET(F3110,-1,0)-OFFSET(F3110,0,-1),""))</f>
        <v/>
      </c>
      <c r="H3110" t="str">
        <f ca="1">IF(C3110=1,60*SummonTypeTable!$Q$2/OFFSET(F3110,0,-1),
IF(F3110&lt;&gt;OFFSET(F3110,-1,0),OFFSET(F3110,-1,0)/OFFSET(F3110,0,-1),""))</f>
        <v/>
      </c>
      <c r="I3110">
        <f ca="1">(60+SUMIF(OFFSET(N3110,-$C3110+1,0,$C3110),"EN",OFFSET(O3110,-$C3110+1,0,$C3110))+SUMIF(OFFSET(S3110,-$C3110+1,0,$C3110),"EN",OFFSET(T3110,-$C3110+1,0,$C3110)))*SummonTypeTable!$Q$2</f>
        <v>11133.333333333332</v>
      </c>
      <c r="J3110" t="str">
        <f ca="1">IF(C3110=1,60*SummonTypeTable!$Q$2-OFFSET(I3110,0,-4),
IF(I3110&lt;&gt;OFFSET(I3110,-1,0),OFFSET(I3110,-1,0)-OFFSET(I3110,0,-4),""))</f>
        <v/>
      </c>
      <c r="K3110" t="str">
        <f ca="1">IF(C3110=1,60*SummonTypeTable!$Q$2/OFFSET(I3110,0,-4),
IF(I3110&lt;&gt;OFFSET(I3110,-1,0),OFFSET(I3110,-1,0)/OFFSET(I3110,0,-4),""))</f>
        <v/>
      </c>
      <c r="L3110" t="str">
        <f t="shared" ca="1" si="582"/>
        <v>cu</v>
      </c>
      <c r="M3110" t="s">
        <v>81</v>
      </c>
      <c r="N3110" t="s">
        <v>147</v>
      </c>
      <c r="O3110">
        <v>13600</v>
      </c>
      <c r="P3110" t="str">
        <f t="shared" si="573"/>
        <v/>
      </c>
      <c r="Q3110" t="str">
        <f t="shared" ca="1" si="580"/>
        <v>cu</v>
      </c>
      <c r="R3110" t="s">
        <v>81</v>
      </c>
      <c r="S3110" t="s">
        <v>147</v>
      </c>
      <c r="T3110">
        <v>6800</v>
      </c>
      <c r="U3110" t="str">
        <f t="shared" ca="1" si="579"/>
        <v>cu</v>
      </c>
      <c r="V3110" t="str">
        <f t="shared" si="574"/>
        <v>GO</v>
      </c>
      <c r="W3110">
        <f t="shared" si="575"/>
        <v>13600</v>
      </c>
      <c r="X3110" t="str">
        <f t="shared" ca="1" si="576"/>
        <v>cu</v>
      </c>
      <c r="Y3110" t="str">
        <f t="shared" si="577"/>
        <v>GO</v>
      </c>
      <c r="Z3110">
        <f t="shared" si="578"/>
        <v>6800</v>
      </c>
    </row>
    <row r="3111" spans="1:26">
      <c r="A3111" t="str">
        <f t="shared" si="583"/>
        <v>rt10</v>
      </c>
      <c r="B3111" t="str">
        <f t="shared" si="584"/>
        <v>루틴10</v>
      </c>
      <c r="C3111">
        <v>270</v>
      </c>
      <c r="D3111">
        <v>238</v>
      </c>
      <c r="E3111">
        <f t="shared" ca="1" si="581"/>
        <v>36669</v>
      </c>
      <c r="F3111">
        <f ca="1">(60+SUMIF(OFFSET(N3111,-$C3111+1,0,$C3111),"EN",OFFSET(O3111,-$C3111+1,0,$C3111)))*SummonTypeTable!$Q$2</f>
        <v>11133.333333333332</v>
      </c>
      <c r="G3111" t="str">
        <f ca="1">IF(C3111=1,60*SummonTypeTable!$Q$2-OFFSET(F3111,0,-1),
IF(F3111&lt;&gt;OFFSET(F3111,-1,0),OFFSET(F3111,-1,0)-OFFSET(F3111,0,-1),""))</f>
        <v/>
      </c>
      <c r="H3111" t="str">
        <f ca="1">IF(C3111=1,60*SummonTypeTable!$Q$2/OFFSET(F3111,0,-1),
IF(F3111&lt;&gt;OFFSET(F3111,-1,0),OFFSET(F3111,-1,0)/OFFSET(F3111,0,-1),""))</f>
        <v/>
      </c>
      <c r="I3111">
        <f ca="1">(60+SUMIF(OFFSET(N3111,-$C3111+1,0,$C3111),"EN",OFFSET(O3111,-$C3111+1,0,$C3111))+SUMIF(OFFSET(S3111,-$C3111+1,0,$C3111),"EN",OFFSET(T3111,-$C3111+1,0,$C3111)))*SummonTypeTable!$Q$2</f>
        <v>11133.333333333332</v>
      </c>
      <c r="J3111" t="str">
        <f ca="1">IF(C3111=1,60*SummonTypeTable!$Q$2-OFFSET(I3111,0,-4),
IF(I3111&lt;&gt;OFFSET(I3111,-1,0),OFFSET(I3111,-1,0)-OFFSET(I3111,0,-4),""))</f>
        <v/>
      </c>
      <c r="K3111" t="str">
        <f ca="1">IF(C3111=1,60*SummonTypeTable!$Q$2/OFFSET(I3111,0,-4),
IF(I3111&lt;&gt;OFFSET(I3111,-1,0),OFFSET(I3111,-1,0)/OFFSET(I3111,0,-4),""))</f>
        <v/>
      </c>
      <c r="L3111" t="str">
        <f t="shared" ca="1" si="582"/>
        <v>it</v>
      </c>
      <c r="M3111" t="s">
        <v>139</v>
      </c>
      <c r="N3111" t="s">
        <v>140</v>
      </c>
      <c r="O3111">
        <v>3</v>
      </c>
      <c r="P3111" t="str">
        <f t="shared" si="573"/>
        <v/>
      </c>
      <c r="Q3111" t="str">
        <f t="shared" ca="1" si="580"/>
        <v>cu</v>
      </c>
      <c r="R3111" t="s">
        <v>81</v>
      </c>
      <c r="S3111" t="s">
        <v>147</v>
      </c>
      <c r="T3111">
        <v>6825</v>
      </c>
      <c r="U3111" t="str">
        <f t="shared" ca="1" si="579"/>
        <v>it</v>
      </c>
      <c r="V3111" t="str">
        <f t="shared" si="574"/>
        <v>Cash_sCharacterGacha</v>
      </c>
      <c r="W3111">
        <f t="shared" si="575"/>
        <v>3</v>
      </c>
      <c r="X3111" t="str">
        <f t="shared" ca="1" si="576"/>
        <v>cu</v>
      </c>
      <c r="Y3111" t="str">
        <f t="shared" si="577"/>
        <v>GO</v>
      </c>
      <c r="Z3111">
        <f t="shared" si="578"/>
        <v>6825</v>
      </c>
    </row>
    <row r="3112" spans="1:26">
      <c r="A3112" t="str">
        <f t="shared" si="583"/>
        <v>rt10</v>
      </c>
      <c r="B3112" t="str">
        <f t="shared" si="584"/>
        <v>루틴10</v>
      </c>
      <c r="C3112">
        <v>271</v>
      </c>
      <c r="D3112">
        <v>927</v>
      </c>
      <c r="E3112">
        <f t="shared" ca="1" si="581"/>
        <v>37596</v>
      </c>
      <c r="F3112">
        <f ca="1">(60+SUMIF(OFFSET(N3112,-$C3112+1,0,$C3112),"EN",OFFSET(O3112,-$C3112+1,0,$C3112)))*SummonTypeTable!$Q$2</f>
        <v>11586.666666666666</v>
      </c>
      <c r="G3112">
        <f ca="1">IF(C3112=1,60*SummonTypeTable!$Q$2-OFFSET(F3112,0,-1),
IF(F3112&lt;&gt;OFFSET(F3112,-1,0),OFFSET(F3112,-1,0)-OFFSET(F3112,0,-1),""))</f>
        <v>-26462.666666666668</v>
      </c>
      <c r="H3112">
        <f ca="1">IF(C3112=1,60*SummonTypeTable!$Q$2/OFFSET(F3112,0,-1),
IF(F3112&lt;&gt;OFFSET(F3112,-1,0),OFFSET(F3112,-1,0)/OFFSET(F3112,0,-1),""))</f>
        <v>0.29613079405610521</v>
      </c>
      <c r="I3112">
        <f ca="1">(60+SUMIF(OFFSET(N3112,-$C3112+1,0,$C3112),"EN",OFFSET(O3112,-$C3112+1,0,$C3112))+SUMIF(OFFSET(S3112,-$C3112+1,0,$C3112),"EN",OFFSET(T3112,-$C3112+1,0,$C3112)))*SummonTypeTable!$Q$2</f>
        <v>11586.666666666666</v>
      </c>
      <c r="J3112">
        <f ca="1">IF(C3112=1,60*SummonTypeTable!$Q$2-OFFSET(I3112,0,-4),
IF(I3112&lt;&gt;OFFSET(I3112,-1,0),OFFSET(I3112,-1,0)-OFFSET(I3112,0,-4),""))</f>
        <v>-26462.666666666668</v>
      </c>
      <c r="K3112">
        <f ca="1">IF(C3112=1,60*SummonTypeTable!$Q$2/OFFSET(I3112,0,-4),
IF(I3112&lt;&gt;OFFSET(I3112,-1,0),OFFSET(I3112,-1,0)/OFFSET(I3112,0,-4),""))</f>
        <v>0.29613079405610521</v>
      </c>
      <c r="L3112" t="str">
        <f t="shared" ca="1" si="582"/>
        <v>cu</v>
      </c>
      <c r="M3112" t="s">
        <v>81</v>
      </c>
      <c r="N3112" t="s">
        <v>146</v>
      </c>
      <c r="O3112">
        <v>680</v>
      </c>
      <c r="P3112" t="str">
        <f t="shared" si="573"/>
        <v>에너지너무많음</v>
      </c>
      <c r="Q3112" t="str">
        <f t="shared" ca="1" si="580"/>
        <v>cu</v>
      </c>
      <c r="R3112" t="s">
        <v>81</v>
      </c>
      <c r="S3112" t="s">
        <v>147</v>
      </c>
      <c r="T3112">
        <v>6850</v>
      </c>
      <c r="U3112" t="str">
        <f t="shared" ca="1" si="579"/>
        <v>cu</v>
      </c>
      <c r="V3112" t="str">
        <f t="shared" si="574"/>
        <v>EN</v>
      </c>
      <c r="W3112">
        <f t="shared" si="575"/>
        <v>680</v>
      </c>
      <c r="X3112" t="str">
        <f t="shared" ca="1" si="576"/>
        <v>cu</v>
      </c>
      <c r="Y3112" t="str">
        <f t="shared" si="577"/>
        <v>GO</v>
      </c>
      <c r="Z3112">
        <f t="shared" si="578"/>
        <v>6850</v>
      </c>
    </row>
    <row r="3113" spans="1:26">
      <c r="A3113" t="str">
        <f t="shared" si="583"/>
        <v>rt10</v>
      </c>
      <c r="B3113" t="str">
        <f t="shared" si="584"/>
        <v>루틴10</v>
      </c>
      <c r="C3113">
        <v>272</v>
      </c>
      <c r="D3113">
        <v>153</v>
      </c>
      <c r="E3113">
        <f t="shared" ca="1" si="581"/>
        <v>37749</v>
      </c>
      <c r="F3113">
        <f ca="1">(60+SUMIF(OFFSET(N3113,-$C3113+1,0,$C3113),"EN",OFFSET(O3113,-$C3113+1,0,$C3113)))*SummonTypeTable!$Q$2</f>
        <v>11586.666666666666</v>
      </c>
      <c r="G3113" t="str">
        <f ca="1">IF(C3113=1,60*SummonTypeTable!$Q$2-OFFSET(F3113,0,-1),
IF(F3113&lt;&gt;OFFSET(F3113,-1,0),OFFSET(F3113,-1,0)-OFFSET(F3113,0,-1),""))</f>
        <v/>
      </c>
      <c r="H3113" t="str">
        <f ca="1">IF(C3113=1,60*SummonTypeTable!$Q$2/OFFSET(F3113,0,-1),
IF(F3113&lt;&gt;OFFSET(F3113,-1,0),OFFSET(F3113,-1,0)/OFFSET(F3113,0,-1),""))</f>
        <v/>
      </c>
      <c r="I3113">
        <f ca="1">(60+SUMIF(OFFSET(N3113,-$C3113+1,0,$C3113),"EN",OFFSET(O3113,-$C3113+1,0,$C3113))+SUMIF(OFFSET(S3113,-$C3113+1,0,$C3113),"EN",OFFSET(T3113,-$C3113+1,0,$C3113)))*SummonTypeTable!$Q$2</f>
        <v>11586.666666666666</v>
      </c>
      <c r="J3113" t="str">
        <f ca="1">IF(C3113=1,60*SummonTypeTable!$Q$2-OFFSET(I3113,0,-4),
IF(I3113&lt;&gt;OFFSET(I3113,-1,0),OFFSET(I3113,-1,0)-OFFSET(I3113,0,-4),""))</f>
        <v/>
      </c>
      <c r="K3113" t="str">
        <f ca="1">IF(C3113=1,60*SummonTypeTable!$Q$2/OFFSET(I3113,0,-4),
IF(I3113&lt;&gt;OFFSET(I3113,-1,0),OFFSET(I3113,-1,0)/OFFSET(I3113,0,-4),""))</f>
        <v/>
      </c>
      <c r="L3113" t="str">
        <f t="shared" ca="1" si="582"/>
        <v>cu</v>
      </c>
      <c r="M3113" t="s">
        <v>81</v>
      </c>
      <c r="N3113" t="s">
        <v>147</v>
      </c>
      <c r="O3113">
        <v>13750</v>
      </c>
      <c r="P3113" t="str">
        <f t="shared" si="573"/>
        <v/>
      </c>
      <c r="Q3113" t="str">
        <f t="shared" ca="1" si="580"/>
        <v>cu</v>
      </c>
      <c r="R3113" t="s">
        <v>81</v>
      </c>
      <c r="S3113" t="s">
        <v>147</v>
      </c>
      <c r="T3113">
        <v>6875</v>
      </c>
      <c r="U3113" t="str">
        <f t="shared" ca="1" si="579"/>
        <v>cu</v>
      </c>
      <c r="V3113" t="str">
        <f t="shared" si="574"/>
        <v>GO</v>
      </c>
      <c r="W3113">
        <f t="shared" si="575"/>
        <v>13750</v>
      </c>
      <c r="X3113" t="str">
        <f t="shared" ca="1" si="576"/>
        <v>cu</v>
      </c>
      <c r="Y3113" t="str">
        <f t="shared" si="577"/>
        <v>GO</v>
      </c>
      <c r="Z3113">
        <f t="shared" si="578"/>
        <v>6875</v>
      </c>
    </row>
    <row r="3114" spans="1:26">
      <c r="A3114" t="str">
        <f t="shared" si="583"/>
        <v>rt10</v>
      </c>
      <c r="B3114" t="str">
        <f t="shared" si="584"/>
        <v>루틴10</v>
      </c>
      <c r="C3114">
        <v>273</v>
      </c>
      <c r="D3114">
        <v>195</v>
      </c>
      <c r="E3114">
        <f t="shared" ca="1" si="581"/>
        <v>37944</v>
      </c>
      <c r="F3114">
        <f ca="1">(60+SUMIF(OFFSET(N3114,-$C3114+1,0,$C3114),"EN",OFFSET(O3114,-$C3114+1,0,$C3114)))*SummonTypeTable!$Q$2</f>
        <v>11586.666666666666</v>
      </c>
      <c r="G3114" t="str">
        <f ca="1">IF(C3114=1,60*SummonTypeTable!$Q$2-OFFSET(F3114,0,-1),
IF(F3114&lt;&gt;OFFSET(F3114,-1,0),OFFSET(F3114,-1,0)-OFFSET(F3114,0,-1),""))</f>
        <v/>
      </c>
      <c r="H3114" t="str">
        <f ca="1">IF(C3114=1,60*SummonTypeTable!$Q$2/OFFSET(F3114,0,-1),
IF(F3114&lt;&gt;OFFSET(F3114,-1,0),OFFSET(F3114,-1,0)/OFFSET(F3114,0,-1),""))</f>
        <v/>
      </c>
      <c r="I3114">
        <f ca="1">(60+SUMIF(OFFSET(N3114,-$C3114+1,0,$C3114),"EN",OFFSET(O3114,-$C3114+1,0,$C3114))+SUMIF(OFFSET(S3114,-$C3114+1,0,$C3114),"EN",OFFSET(T3114,-$C3114+1,0,$C3114)))*SummonTypeTable!$Q$2</f>
        <v>11586.666666666666</v>
      </c>
      <c r="J3114" t="str">
        <f ca="1">IF(C3114=1,60*SummonTypeTable!$Q$2-OFFSET(I3114,0,-4),
IF(I3114&lt;&gt;OFFSET(I3114,-1,0),OFFSET(I3114,-1,0)-OFFSET(I3114,0,-4),""))</f>
        <v/>
      </c>
      <c r="K3114" t="str">
        <f ca="1">IF(C3114=1,60*SummonTypeTable!$Q$2/OFFSET(I3114,0,-4),
IF(I3114&lt;&gt;OFFSET(I3114,-1,0),OFFSET(I3114,-1,0)/OFFSET(I3114,0,-4),""))</f>
        <v/>
      </c>
      <c r="L3114" t="str">
        <f t="shared" ca="1" si="582"/>
        <v>it</v>
      </c>
      <c r="M3114" t="s">
        <v>139</v>
      </c>
      <c r="N3114" t="s">
        <v>158</v>
      </c>
      <c r="O3114">
        <v>5</v>
      </c>
      <c r="P3114" t="str">
        <f t="shared" si="573"/>
        <v/>
      </c>
      <c r="Q3114" t="str">
        <f t="shared" ca="1" si="580"/>
        <v>cu</v>
      </c>
      <c r="R3114" t="s">
        <v>81</v>
      </c>
      <c r="S3114" t="s">
        <v>147</v>
      </c>
      <c r="T3114">
        <v>6900</v>
      </c>
      <c r="U3114" t="str">
        <f t="shared" ca="1" si="579"/>
        <v>it</v>
      </c>
      <c r="V3114" t="str">
        <f t="shared" si="574"/>
        <v>Cash_sEquipGacha</v>
      </c>
      <c r="W3114">
        <f t="shared" si="575"/>
        <v>5</v>
      </c>
      <c r="X3114" t="str">
        <f t="shared" ca="1" si="576"/>
        <v>cu</v>
      </c>
      <c r="Y3114" t="str">
        <f t="shared" si="577"/>
        <v>GO</v>
      </c>
      <c r="Z3114">
        <f t="shared" si="578"/>
        <v>6900</v>
      </c>
    </row>
    <row r="3115" spans="1:26">
      <c r="A3115" t="str">
        <f t="shared" si="583"/>
        <v>rt10</v>
      </c>
      <c r="B3115" t="str">
        <f t="shared" si="584"/>
        <v>루틴10</v>
      </c>
      <c r="C3115">
        <v>274</v>
      </c>
      <c r="D3115">
        <v>1032</v>
      </c>
      <c r="E3115">
        <f t="shared" ca="1" si="581"/>
        <v>38976</v>
      </c>
      <c r="F3115">
        <f ca="1">(60+SUMIF(OFFSET(N3115,-$C3115+1,0,$C3115),"EN",OFFSET(O3115,-$C3115+1,0,$C3115)))*SummonTypeTable!$Q$2</f>
        <v>12066.666666666666</v>
      </c>
      <c r="G3115">
        <f ca="1">IF(C3115=1,60*SummonTypeTable!$Q$2-OFFSET(F3115,0,-1),
IF(F3115&lt;&gt;OFFSET(F3115,-1,0),OFFSET(F3115,-1,0)-OFFSET(F3115,0,-1),""))</f>
        <v>-27389.333333333336</v>
      </c>
      <c r="H3115">
        <f ca="1">IF(C3115=1,60*SummonTypeTable!$Q$2/OFFSET(F3115,0,-1),
IF(F3115&lt;&gt;OFFSET(F3115,-1,0),OFFSET(F3115,-1,0)/OFFSET(F3115,0,-1),""))</f>
        <v>0.29727695675971538</v>
      </c>
      <c r="I3115">
        <f ca="1">(60+SUMIF(OFFSET(N3115,-$C3115+1,0,$C3115),"EN",OFFSET(O3115,-$C3115+1,0,$C3115))+SUMIF(OFFSET(S3115,-$C3115+1,0,$C3115),"EN",OFFSET(T3115,-$C3115+1,0,$C3115)))*SummonTypeTable!$Q$2</f>
        <v>12066.666666666666</v>
      </c>
      <c r="J3115">
        <f ca="1">IF(C3115=1,60*SummonTypeTable!$Q$2-OFFSET(I3115,0,-4),
IF(I3115&lt;&gt;OFFSET(I3115,-1,0),OFFSET(I3115,-1,0)-OFFSET(I3115,0,-4),""))</f>
        <v>-27389.333333333336</v>
      </c>
      <c r="K3115">
        <f ca="1">IF(C3115=1,60*SummonTypeTable!$Q$2/OFFSET(I3115,0,-4),
IF(I3115&lt;&gt;OFFSET(I3115,-1,0),OFFSET(I3115,-1,0)/OFFSET(I3115,0,-4),""))</f>
        <v>0.29727695675971538</v>
      </c>
      <c r="L3115" t="str">
        <f t="shared" ca="1" si="582"/>
        <v>cu</v>
      </c>
      <c r="M3115" t="s">
        <v>81</v>
      </c>
      <c r="N3115" t="s">
        <v>146</v>
      </c>
      <c r="O3115">
        <v>720</v>
      </c>
      <c r="P3115" t="str">
        <f t="shared" si="573"/>
        <v>에너지너무많음</v>
      </c>
      <c r="Q3115" t="str">
        <f t="shared" ca="1" si="580"/>
        <v>cu</v>
      </c>
      <c r="R3115" t="s">
        <v>81</v>
      </c>
      <c r="S3115" t="s">
        <v>147</v>
      </c>
      <c r="T3115">
        <v>6925</v>
      </c>
      <c r="U3115" t="str">
        <f t="shared" ca="1" si="579"/>
        <v>cu</v>
      </c>
      <c r="V3115" t="str">
        <f t="shared" si="574"/>
        <v>EN</v>
      </c>
      <c r="W3115">
        <f t="shared" si="575"/>
        <v>720</v>
      </c>
      <c r="X3115" t="str">
        <f t="shared" ca="1" si="576"/>
        <v>cu</v>
      </c>
      <c r="Y3115" t="str">
        <f t="shared" si="577"/>
        <v>GO</v>
      </c>
      <c r="Z3115">
        <f t="shared" si="578"/>
        <v>6925</v>
      </c>
    </row>
    <row r="3116" spans="1:26">
      <c r="A3116" t="str">
        <f t="shared" si="583"/>
        <v>rt10</v>
      </c>
      <c r="B3116" t="str">
        <f t="shared" si="584"/>
        <v>루틴10</v>
      </c>
      <c r="C3116">
        <v>275</v>
      </c>
      <c r="D3116">
        <v>125</v>
      </c>
      <c r="E3116">
        <f t="shared" ca="1" si="581"/>
        <v>39101</v>
      </c>
      <c r="F3116">
        <f ca="1">(60+SUMIF(OFFSET(N3116,-$C3116+1,0,$C3116),"EN",OFFSET(O3116,-$C3116+1,0,$C3116)))*SummonTypeTable!$Q$2</f>
        <v>12066.666666666666</v>
      </c>
      <c r="G3116" t="str">
        <f ca="1">IF(C3116=1,60*SummonTypeTable!$Q$2-OFFSET(F3116,0,-1),
IF(F3116&lt;&gt;OFFSET(F3116,-1,0),OFFSET(F3116,-1,0)-OFFSET(F3116,0,-1),""))</f>
        <v/>
      </c>
      <c r="H3116" t="str">
        <f ca="1">IF(C3116=1,60*SummonTypeTable!$Q$2/OFFSET(F3116,0,-1),
IF(F3116&lt;&gt;OFFSET(F3116,-1,0),OFFSET(F3116,-1,0)/OFFSET(F3116,0,-1),""))</f>
        <v/>
      </c>
      <c r="I3116">
        <f ca="1">(60+SUMIF(OFFSET(N3116,-$C3116+1,0,$C3116),"EN",OFFSET(O3116,-$C3116+1,0,$C3116))+SUMIF(OFFSET(S3116,-$C3116+1,0,$C3116),"EN",OFFSET(T3116,-$C3116+1,0,$C3116)))*SummonTypeTable!$Q$2</f>
        <v>12066.666666666666</v>
      </c>
      <c r="J3116" t="str">
        <f ca="1">IF(C3116=1,60*SummonTypeTable!$Q$2-OFFSET(I3116,0,-4),
IF(I3116&lt;&gt;OFFSET(I3116,-1,0),OFFSET(I3116,-1,0)-OFFSET(I3116,0,-4),""))</f>
        <v/>
      </c>
      <c r="K3116" t="str">
        <f ca="1">IF(C3116=1,60*SummonTypeTable!$Q$2/OFFSET(I3116,0,-4),
IF(I3116&lt;&gt;OFFSET(I3116,-1,0),OFFSET(I3116,-1,0)/OFFSET(I3116,0,-4),""))</f>
        <v/>
      </c>
      <c r="L3116" t="str">
        <f t="shared" ca="1" si="582"/>
        <v>cu</v>
      </c>
      <c r="M3116" t="s">
        <v>81</v>
      </c>
      <c r="N3116" t="s">
        <v>147</v>
      </c>
      <c r="O3116">
        <v>13900</v>
      </c>
      <c r="P3116" t="str">
        <f t="shared" si="573"/>
        <v/>
      </c>
      <c r="Q3116" t="str">
        <f t="shared" ca="1" si="580"/>
        <v>cu</v>
      </c>
      <c r="R3116" t="s">
        <v>81</v>
      </c>
      <c r="S3116" t="s">
        <v>147</v>
      </c>
      <c r="T3116">
        <v>6950</v>
      </c>
      <c r="U3116" t="str">
        <f t="shared" ca="1" si="579"/>
        <v>cu</v>
      </c>
      <c r="V3116" t="str">
        <f t="shared" si="574"/>
        <v>GO</v>
      </c>
      <c r="W3116">
        <f t="shared" si="575"/>
        <v>13900</v>
      </c>
      <c r="X3116" t="str">
        <f t="shared" ca="1" si="576"/>
        <v>cu</v>
      </c>
      <c r="Y3116" t="str">
        <f t="shared" si="577"/>
        <v>GO</v>
      </c>
      <c r="Z3116">
        <f t="shared" si="578"/>
        <v>6950</v>
      </c>
    </row>
    <row r="3117" spans="1:26">
      <c r="A3117" t="str">
        <f t="shared" si="583"/>
        <v>rt10</v>
      </c>
      <c r="B3117" t="str">
        <f t="shared" si="584"/>
        <v>루틴10</v>
      </c>
      <c r="C3117">
        <v>276</v>
      </c>
      <c r="D3117">
        <v>195</v>
      </c>
      <c r="E3117">
        <f t="shared" ca="1" si="581"/>
        <v>39296</v>
      </c>
      <c r="F3117">
        <f ca="1">(60+SUMIF(OFFSET(N3117,-$C3117+1,0,$C3117),"EN",OFFSET(O3117,-$C3117+1,0,$C3117)))*SummonTypeTable!$Q$2</f>
        <v>12066.666666666666</v>
      </c>
      <c r="G3117" t="str">
        <f ca="1">IF(C3117=1,60*SummonTypeTable!$Q$2-OFFSET(F3117,0,-1),
IF(F3117&lt;&gt;OFFSET(F3117,-1,0),OFFSET(F3117,-1,0)-OFFSET(F3117,0,-1),""))</f>
        <v/>
      </c>
      <c r="H3117" t="str">
        <f ca="1">IF(C3117=1,60*SummonTypeTable!$Q$2/OFFSET(F3117,0,-1),
IF(F3117&lt;&gt;OFFSET(F3117,-1,0),OFFSET(F3117,-1,0)/OFFSET(F3117,0,-1),""))</f>
        <v/>
      </c>
      <c r="I3117">
        <f ca="1">(60+SUMIF(OFFSET(N3117,-$C3117+1,0,$C3117),"EN",OFFSET(O3117,-$C3117+1,0,$C3117))+SUMIF(OFFSET(S3117,-$C3117+1,0,$C3117),"EN",OFFSET(T3117,-$C3117+1,0,$C3117)))*SummonTypeTable!$Q$2</f>
        <v>12066.666666666666</v>
      </c>
      <c r="J3117" t="str">
        <f ca="1">IF(C3117=1,60*SummonTypeTable!$Q$2-OFFSET(I3117,0,-4),
IF(I3117&lt;&gt;OFFSET(I3117,-1,0),OFFSET(I3117,-1,0)-OFFSET(I3117,0,-4),""))</f>
        <v/>
      </c>
      <c r="K3117" t="str">
        <f ca="1">IF(C3117=1,60*SummonTypeTable!$Q$2/OFFSET(I3117,0,-4),
IF(I3117&lt;&gt;OFFSET(I3117,-1,0),OFFSET(I3117,-1,0)/OFFSET(I3117,0,-4),""))</f>
        <v/>
      </c>
      <c r="L3117" t="str">
        <f t="shared" ca="1" si="582"/>
        <v>it</v>
      </c>
      <c r="M3117" t="s">
        <v>139</v>
      </c>
      <c r="N3117" t="s">
        <v>158</v>
      </c>
      <c r="O3117">
        <v>5</v>
      </c>
      <c r="P3117" t="str">
        <f t="shared" si="573"/>
        <v/>
      </c>
      <c r="Q3117" t="str">
        <f t="shared" ca="1" si="580"/>
        <v>cu</v>
      </c>
      <c r="R3117" t="s">
        <v>81</v>
      </c>
      <c r="S3117" t="s">
        <v>147</v>
      </c>
      <c r="T3117">
        <v>6975</v>
      </c>
      <c r="U3117" t="str">
        <f t="shared" ca="1" si="579"/>
        <v>it</v>
      </c>
      <c r="V3117" t="str">
        <f t="shared" si="574"/>
        <v>Cash_sEquipGacha</v>
      </c>
      <c r="W3117">
        <f t="shared" si="575"/>
        <v>5</v>
      </c>
      <c r="X3117" t="str">
        <f t="shared" ca="1" si="576"/>
        <v>cu</v>
      </c>
      <c r="Y3117" t="str">
        <f t="shared" si="577"/>
        <v>GO</v>
      </c>
      <c r="Z3117">
        <f t="shared" si="578"/>
        <v>6975</v>
      </c>
    </row>
    <row r="3118" spans="1:26">
      <c r="A3118" t="str">
        <f t="shared" si="583"/>
        <v>rt10</v>
      </c>
      <c r="B3118" t="str">
        <f t="shared" si="584"/>
        <v>루틴10</v>
      </c>
      <c r="C3118">
        <v>277</v>
      </c>
      <c r="D3118">
        <v>224</v>
      </c>
      <c r="E3118">
        <f t="shared" ca="1" si="581"/>
        <v>39520</v>
      </c>
      <c r="F3118">
        <f ca="1">(60+SUMIF(OFFSET(N3118,-$C3118+1,0,$C3118),"EN",OFFSET(O3118,-$C3118+1,0,$C3118)))*SummonTypeTable!$Q$2</f>
        <v>12066.666666666666</v>
      </c>
      <c r="G3118" t="str">
        <f ca="1">IF(C3118=1,60*SummonTypeTable!$Q$2-OFFSET(F3118,0,-1),
IF(F3118&lt;&gt;OFFSET(F3118,-1,0),OFFSET(F3118,-1,0)-OFFSET(F3118,0,-1),""))</f>
        <v/>
      </c>
      <c r="H3118" t="str">
        <f ca="1">IF(C3118=1,60*SummonTypeTable!$Q$2/OFFSET(F3118,0,-1),
IF(F3118&lt;&gt;OFFSET(F3118,-1,0),OFFSET(F3118,-1,0)/OFFSET(F3118,0,-1),""))</f>
        <v/>
      </c>
      <c r="I3118">
        <f ca="1">(60+SUMIF(OFFSET(N3118,-$C3118+1,0,$C3118),"EN",OFFSET(O3118,-$C3118+1,0,$C3118))+SUMIF(OFFSET(S3118,-$C3118+1,0,$C3118),"EN",OFFSET(T3118,-$C3118+1,0,$C3118)))*SummonTypeTable!$Q$2</f>
        <v>12066.666666666666</v>
      </c>
      <c r="J3118" t="str">
        <f ca="1">IF(C3118=1,60*SummonTypeTable!$Q$2-OFFSET(I3118,0,-4),
IF(I3118&lt;&gt;OFFSET(I3118,-1,0),OFFSET(I3118,-1,0)-OFFSET(I3118,0,-4),""))</f>
        <v/>
      </c>
      <c r="K3118" t="str">
        <f ca="1">IF(C3118=1,60*SummonTypeTable!$Q$2/OFFSET(I3118,0,-4),
IF(I3118&lt;&gt;OFFSET(I3118,-1,0),OFFSET(I3118,-1,0)/OFFSET(I3118,0,-4),""))</f>
        <v/>
      </c>
      <c r="L3118" t="str">
        <f t="shared" ca="1" si="582"/>
        <v>cu</v>
      </c>
      <c r="M3118" t="s">
        <v>81</v>
      </c>
      <c r="N3118" t="s">
        <v>147</v>
      </c>
      <c r="O3118">
        <v>14000</v>
      </c>
      <c r="P3118" t="str">
        <f t="shared" si="573"/>
        <v/>
      </c>
      <c r="Q3118" t="str">
        <f t="shared" ca="1" si="580"/>
        <v>cu</v>
      </c>
      <c r="R3118" t="s">
        <v>81</v>
      </c>
      <c r="S3118" t="s">
        <v>147</v>
      </c>
      <c r="T3118">
        <v>7000</v>
      </c>
      <c r="U3118" t="str">
        <f t="shared" ca="1" si="579"/>
        <v>cu</v>
      </c>
      <c r="V3118" t="str">
        <f t="shared" si="574"/>
        <v>GO</v>
      </c>
      <c r="W3118">
        <f t="shared" si="575"/>
        <v>14000</v>
      </c>
      <c r="X3118" t="str">
        <f t="shared" ca="1" si="576"/>
        <v>cu</v>
      </c>
      <c r="Y3118" t="str">
        <f t="shared" si="577"/>
        <v>GO</v>
      </c>
      <c r="Z3118">
        <f t="shared" si="578"/>
        <v>7000</v>
      </c>
    </row>
    <row r="3119" spans="1:26">
      <c r="A3119" t="str">
        <f t="shared" si="583"/>
        <v>rt10</v>
      </c>
      <c r="B3119" t="str">
        <f t="shared" si="584"/>
        <v>루틴10</v>
      </c>
      <c r="C3119">
        <v>278</v>
      </c>
      <c r="D3119">
        <v>868</v>
      </c>
      <c r="E3119">
        <f t="shared" ca="1" si="581"/>
        <v>40388</v>
      </c>
      <c r="F3119">
        <f ca="1">(60+SUMIF(OFFSET(N3119,-$C3119+1,0,$C3119),"EN",OFFSET(O3119,-$C3119+1,0,$C3119)))*SummonTypeTable!$Q$2</f>
        <v>12573.333333333332</v>
      </c>
      <c r="G3119">
        <f ca="1">IF(C3119=1,60*SummonTypeTable!$Q$2-OFFSET(F3119,0,-1),
IF(F3119&lt;&gt;OFFSET(F3119,-1,0),OFFSET(F3119,-1,0)-OFFSET(F3119,0,-1),""))</f>
        <v>-28321.333333333336</v>
      </c>
      <c r="H3119">
        <f ca="1">IF(C3119=1,60*SummonTypeTable!$Q$2/OFFSET(F3119,0,-1),
IF(F3119&lt;&gt;OFFSET(F3119,-1,0),OFFSET(F3119,-1,0)/OFFSET(F3119,0,-1),""))</f>
        <v>0.29876861113862202</v>
      </c>
      <c r="I3119">
        <f ca="1">(60+SUMIF(OFFSET(N3119,-$C3119+1,0,$C3119),"EN",OFFSET(O3119,-$C3119+1,0,$C3119))+SUMIF(OFFSET(S3119,-$C3119+1,0,$C3119),"EN",OFFSET(T3119,-$C3119+1,0,$C3119)))*SummonTypeTable!$Q$2</f>
        <v>12573.333333333332</v>
      </c>
      <c r="J3119">
        <f ca="1">IF(C3119=1,60*SummonTypeTable!$Q$2-OFFSET(I3119,0,-4),
IF(I3119&lt;&gt;OFFSET(I3119,-1,0),OFFSET(I3119,-1,0)-OFFSET(I3119,0,-4),""))</f>
        <v>-28321.333333333336</v>
      </c>
      <c r="K3119">
        <f ca="1">IF(C3119=1,60*SummonTypeTable!$Q$2/OFFSET(I3119,0,-4),
IF(I3119&lt;&gt;OFFSET(I3119,-1,0),OFFSET(I3119,-1,0)/OFFSET(I3119,0,-4),""))</f>
        <v>0.29876861113862202</v>
      </c>
      <c r="L3119" t="str">
        <f t="shared" ca="1" si="582"/>
        <v>cu</v>
      </c>
      <c r="M3119" t="s">
        <v>81</v>
      </c>
      <c r="N3119" t="s">
        <v>146</v>
      </c>
      <c r="O3119">
        <v>760</v>
      </c>
      <c r="P3119" t="str">
        <f t="shared" si="573"/>
        <v>에너지너무많음</v>
      </c>
      <c r="Q3119" t="str">
        <f t="shared" ca="1" si="580"/>
        <v>cu</v>
      </c>
      <c r="R3119" t="s">
        <v>81</v>
      </c>
      <c r="S3119" t="s">
        <v>147</v>
      </c>
      <c r="T3119">
        <v>7025</v>
      </c>
      <c r="U3119" t="str">
        <f t="shared" ca="1" si="579"/>
        <v>cu</v>
      </c>
      <c r="V3119" t="str">
        <f t="shared" si="574"/>
        <v>EN</v>
      </c>
      <c r="W3119">
        <f t="shared" si="575"/>
        <v>760</v>
      </c>
      <c r="X3119" t="str">
        <f t="shared" ca="1" si="576"/>
        <v>cu</v>
      </c>
      <c r="Y3119" t="str">
        <f t="shared" si="577"/>
        <v>GO</v>
      </c>
      <c r="Z3119">
        <f t="shared" si="578"/>
        <v>7025</v>
      </c>
    </row>
    <row r="3120" spans="1:26">
      <c r="A3120" t="str">
        <f t="shared" si="583"/>
        <v>rt10</v>
      </c>
      <c r="B3120" t="str">
        <f t="shared" si="584"/>
        <v>루틴10</v>
      </c>
      <c r="C3120">
        <v>279</v>
      </c>
      <c r="D3120">
        <v>195</v>
      </c>
      <c r="E3120">
        <f t="shared" ca="1" si="581"/>
        <v>40583</v>
      </c>
      <c r="F3120">
        <f ca="1">(60+SUMIF(OFFSET(N3120,-$C3120+1,0,$C3120),"EN",OFFSET(O3120,-$C3120+1,0,$C3120)))*SummonTypeTable!$Q$2</f>
        <v>12573.333333333332</v>
      </c>
      <c r="G3120" t="str">
        <f ca="1">IF(C3120=1,60*SummonTypeTable!$Q$2-OFFSET(F3120,0,-1),
IF(F3120&lt;&gt;OFFSET(F3120,-1,0),OFFSET(F3120,-1,0)-OFFSET(F3120,0,-1),""))</f>
        <v/>
      </c>
      <c r="H3120" t="str">
        <f ca="1">IF(C3120=1,60*SummonTypeTable!$Q$2/OFFSET(F3120,0,-1),
IF(F3120&lt;&gt;OFFSET(F3120,-1,0),OFFSET(F3120,-1,0)/OFFSET(F3120,0,-1),""))</f>
        <v/>
      </c>
      <c r="I3120">
        <f ca="1">(60+SUMIF(OFFSET(N3120,-$C3120+1,0,$C3120),"EN",OFFSET(O3120,-$C3120+1,0,$C3120))+SUMIF(OFFSET(S3120,-$C3120+1,0,$C3120),"EN",OFFSET(T3120,-$C3120+1,0,$C3120)))*SummonTypeTable!$Q$2</f>
        <v>12573.333333333332</v>
      </c>
      <c r="J3120" t="str">
        <f ca="1">IF(C3120=1,60*SummonTypeTable!$Q$2-OFFSET(I3120,0,-4),
IF(I3120&lt;&gt;OFFSET(I3120,-1,0),OFFSET(I3120,-1,0)-OFFSET(I3120,0,-4),""))</f>
        <v/>
      </c>
      <c r="K3120" t="str">
        <f ca="1">IF(C3120=1,60*SummonTypeTable!$Q$2/OFFSET(I3120,0,-4),
IF(I3120&lt;&gt;OFFSET(I3120,-1,0),OFFSET(I3120,-1,0)/OFFSET(I3120,0,-4),""))</f>
        <v/>
      </c>
      <c r="L3120" t="str">
        <f t="shared" ca="1" si="582"/>
        <v>it</v>
      </c>
      <c r="M3120" t="s">
        <v>139</v>
      </c>
      <c r="N3120" t="s">
        <v>138</v>
      </c>
      <c r="O3120">
        <v>50</v>
      </c>
      <c r="P3120" t="str">
        <f t="shared" si="573"/>
        <v/>
      </c>
      <c r="Q3120" t="str">
        <f t="shared" ca="1" si="580"/>
        <v>cu</v>
      </c>
      <c r="R3120" t="s">
        <v>81</v>
      </c>
      <c r="S3120" t="s">
        <v>147</v>
      </c>
      <c r="T3120">
        <v>7050</v>
      </c>
      <c r="U3120" t="str">
        <f t="shared" ca="1" si="579"/>
        <v>it</v>
      </c>
      <c r="V3120" t="str">
        <f t="shared" si="574"/>
        <v>Cash_sSpellGacha</v>
      </c>
      <c r="W3120">
        <f t="shared" si="575"/>
        <v>50</v>
      </c>
      <c r="X3120" t="str">
        <f t="shared" ca="1" si="576"/>
        <v>cu</v>
      </c>
      <c r="Y3120" t="str">
        <f t="shared" si="577"/>
        <v>GO</v>
      </c>
      <c r="Z3120">
        <f t="shared" si="578"/>
        <v>7050</v>
      </c>
    </row>
    <row r="3121" spans="1:26">
      <c r="A3121" t="str">
        <f t="shared" si="583"/>
        <v>rt10</v>
      </c>
      <c r="B3121" t="str">
        <f t="shared" si="584"/>
        <v>루틴10</v>
      </c>
      <c r="C3121">
        <v>280</v>
      </c>
      <c r="D3121">
        <v>235</v>
      </c>
      <c r="E3121">
        <f t="shared" ca="1" si="581"/>
        <v>40818</v>
      </c>
      <c r="F3121">
        <f ca="1">(60+SUMIF(OFFSET(N3121,-$C3121+1,0,$C3121),"EN",OFFSET(O3121,-$C3121+1,0,$C3121)))*SummonTypeTable!$Q$2</f>
        <v>12573.333333333332</v>
      </c>
      <c r="G3121" t="str">
        <f ca="1">IF(C3121=1,60*SummonTypeTable!$Q$2-OFFSET(F3121,0,-1),
IF(F3121&lt;&gt;OFFSET(F3121,-1,0),OFFSET(F3121,-1,0)-OFFSET(F3121,0,-1),""))</f>
        <v/>
      </c>
      <c r="H3121" t="str">
        <f ca="1">IF(C3121=1,60*SummonTypeTable!$Q$2/OFFSET(F3121,0,-1),
IF(F3121&lt;&gt;OFFSET(F3121,-1,0),OFFSET(F3121,-1,0)/OFFSET(F3121,0,-1),""))</f>
        <v/>
      </c>
      <c r="I3121">
        <f ca="1">(60+SUMIF(OFFSET(N3121,-$C3121+1,0,$C3121),"EN",OFFSET(O3121,-$C3121+1,0,$C3121))+SUMIF(OFFSET(S3121,-$C3121+1,0,$C3121),"EN",OFFSET(T3121,-$C3121+1,0,$C3121)))*SummonTypeTable!$Q$2</f>
        <v>12573.333333333332</v>
      </c>
      <c r="J3121" t="str">
        <f ca="1">IF(C3121=1,60*SummonTypeTable!$Q$2-OFFSET(I3121,0,-4),
IF(I3121&lt;&gt;OFFSET(I3121,-1,0),OFFSET(I3121,-1,0)-OFFSET(I3121,0,-4),""))</f>
        <v/>
      </c>
      <c r="K3121" t="str">
        <f ca="1">IF(C3121=1,60*SummonTypeTable!$Q$2/OFFSET(I3121,0,-4),
IF(I3121&lt;&gt;OFFSET(I3121,-1,0),OFFSET(I3121,-1,0)/OFFSET(I3121,0,-4),""))</f>
        <v/>
      </c>
      <c r="L3121" t="str">
        <f t="shared" ca="1" si="582"/>
        <v>cu</v>
      </c>
      <c r="M3121" t="s">
        <v>81</v>
      </c>
      <c r="N3121" t="s">
        <v>147</v>
      </c>
      <c r="O3121">
        <v>14150</v>
      </c>
      <c r="P3121" t="str">
        <f t="shared" si="573"/>
        <v/>
      </c>
      <c r="Q3121" t="str">
        <f t="shared" ca="1" si="580"/>
        <v>cu</v>
      </c>
      <c r="R3121" t="s">
        <v>81</v>
      </c>
      <c r="S3121" t="s">
        <v>147</v>
      </c>
      <c r="T3121">
        <v>7075</v>
      </c>
      <c r="U3121" t="str">
        <f t="shared" ca="1" si="579"/>
        <v>cu</v>
      </c>
      <c r="V3121" t="str">
        <f t="shared" si="574"/>
        <v>GO</v>
      </c>
      <c r="W3121">
        <f t="shared" si="575"/>
        <v>14150</v>
      </c>
      <c r="X3121" t="str">
        <f t="shared" ca="1" si="576"/>
        <v>cu</v>
      </c>
      <c r="Y3121" t="str">
        <f t="shared" si="577"/>
        <v>GO</v>
      </c>
      <c r="Z3121">
        <f t="shared" si="578"/>
        <v>7075</v>
      </c>
    </row>
    <row r="3122" spans="1:26">
      <c r="A3122" t="str">
        <f t="shared" si="583"/>
        <v>rt10</v>
      </c>
      <c r="B3122" t="str">
        <f t="shared" si="584"/>
        <v>루틴10</v>
      </c>
      <c r="C3122">
        <v>281</v>
      </c>
      <c r="D3122">
        <v>1014</v>
      </c>
      <c r="E3122">
        <f t="shared" ca="1" si="581"/>
        <v>41832</v>
      </c>
      <c r="F3122">
        <f ca="1">(60+SUMIF(OFFSET(N3122,-$C3122+1,0,$C3122),"EN",OFFSET(O3122,-$C3122+1,0,$C3122)))*SummonTypeTable!$Q$2</f>
        <v>13106.666666666666</v>
      </c>
      <c r="G3122">
        <f ca="1">IF(C3122=1,60*SummonTypeTable!$Q$2-OFFSET(F3122,0,-1),
IF(F3122&lt;&gt;OFFSET(F3122,-1,0),OFFSET(F3122,-1,0)-OFFSET(F3122,0,-1),""))</f>
        <v>-29258.666666666668</v>
      </c>
      <c r="H3122">
        <f ca="1">IF(C3122=1,60*SummonTypeTable!$Q$2/OFFSET(F3122,0,-1),
IF(F3122&lt;&gt;OFFSET(F3122,-1,0),OFFSET(F3122,-1,0)/OFFSET(F3122,0,-1),""))</f>
        <v>0.30056734876011981</v>
      </c>
      <c r="I3122">
        <f ca="1">(60+SUMIF(OFFSET(N3122,-$C3122+1,0,$C3122),"EN",OFFSET(O3122,-$C3122+1,0,$C3122))+SUMIF(OFFSET(S3122,-$C3122+1,0,$C3122),"EN",OFFSET(T3122,-$C3122+1,0,$C3122)))*SummonTypeTable!$Q$2</f>
        <v>13106.666666666666</v>
      </c>
      <c r="J3122">
        <f ca="1">IF(C3122=1,60*SummonTypeTable!$Q$2-OFFSET(I3122,0,-4),
IF(I3122&lt;&gt;OFFSET(I3122,-1,0),OFFSET(I3122,-1,0)-OFFSET(I3122,0,-4),""))</f>
        <v>-29258.666666666668</v>
      </c>
      <c r="K3122">
        <f ca="1">IF(C3122=1,60*SummonTypeTable!$Q$2/OFFSET(I3122,0,-4),
IF(I3122&lt;&gt;OFFSET(I3122,-1,0),OFFSET(I3122,-1,0)/OFFSET(I3122,0,-4),""))</f>
        <v>0.30056734876011981</v>
      </c>
      <c r="L3122" t="str">
        <f t="shared" ca="1" si="582"/>
        <v>cu</v>
      </c>
      <c r="M3122" t="s">
        <v>81</v>
      </c>
      <c r="N3122" t="s">
        <v>146</v>
      </c>
      <c r="O3122">
        <v>800</v>
      </c>
      <c r="P3122" t="str">
        <f t="shared" si="573"/>
        <v>에너지너무많음</v>
      </c>
      <c r="Q3122" t="str">
        <f t="shared" ca="1" si="580"/>
        <v>cu</v>
      </c>
      <c r="R3122" t="s">
        <v>81</v>
      </c>
      <c r="S3122" t="s">
        <v>147</v>
      </c>
      <c r="T3122">
        <v>7100</v>
      </c>
      <c r="U3122" t="str">
        <f t="shared" ca="1" si="579"/>
        <v>cu</v>
      </c>
      <c r="V3122" t="str">
        <f t="shared" si="574"/>
        <v>EN</v>
      </c>
      <c r="W3122">
        <f t="shared" si="575"/>
        <v>800</v>
      </c>
      <c r="X3122" t="str">
        <f t="shared" ca="1" si="576"/>
        <v>cu</v>
      </c>
      <c r="Y3122" t="str">
        <f t="shared" si="577"/>
        <v>GO</v>
      </c>
      <c r="Z3122">
        <f t="shared" si="578"/>
        <v>7100</v>
      </c>
    </row>
    <row r="3123" spans="1:26">
      <c r="A3123" t="str">
        <f t="shared" si="583"/>
        <v>rt10</v>
      </c>
      <c r="B3123" t="str">
        <f t="shared" si="584"/>
        <v>루틴10</v>
      </c>
      <c r="C3123">
        <v>282</v>
      </c>
      <c r="D3123">
        <v>127</v>
      </c>
      <c r="E3123">
        <f t="shared" ca="1" si="581"/>
        <v>41959</v>
      </c>
      <c r="F3123">
        <f ca="1">(60+SUMIF(OFFSET(N3123,-$C3123+1,0,$C3123),"EN",OFFSET(O3123,-$C3123+1,0,$C3123)))*SummonTypeTable!$Q$2</f>
        <v>13106.666666666666</v>
      </c>
      <c r="G3123" t="str">
        <f ca="1">IF(C3123=1,60*SummonTypeTable!$Q$2-OFFSET(F3123,0,-1),
IF(F3123&lt;&gt;OFFSET(F3123,-1,0),OFFSET(F3123,-1,0)-OFFSET(F3123,0,-1),""))</f>
        <v/>
      </c>
      <c r="H3123" t="str">
        <f ca="1">IF(C3123=1,60*SummonTypeTable!$Q$2/OFFSET(F3123,0,-1),
IF(F3123&lt;&gt;OFFSET(F3123,-1,0),OFFSET(F3123,-1,0)/OFFSET(F3123,0,-1),""))</f>
        <v/>
      </c>
      <c r="I3123">
        <f ca="1">(60+SUMIF(OFFSET(N3123,-$C3123+1,0,$C3123),"EN",OFFSET(O3123,-$C3123+1,0,$C3123))+SUMIF(OFFSET(S3123,-$C3123+1,0,$C3123),"EN",OFFSET(T3123,-$C3123+1,0,$C3123)))*SummonTypeTable!$Q$2</f>
        <v>13106.666666666666</v>
      </c>
      <c r="J3123" t="str">
        <f ca="1">IF(C3123=1,60*SummonTypeTable!$Q$2-OFFSET(I3123,0,-4),
IF(I3123&lt;&gt;OFFSET(I3123,-1,0),OFFSET(I3123,-1,0)-OFFSET(I3123,0,-4),""))</f>
        <v/>
      </c>
      <c r="K3123" t="str">
        <f ca="1">IF(C3123=1,60*SummonTypeTable!$Q$2/OFFSET(I3123,0,-4),
IF(I3123&lt;&gt;OFFSET(I3123,-1,0),OFFSET(I3123,-1,0)/OFFSET(I3123,0,-4),""))</f>
        <v/>
      </c>
      <c r="L3123" t="str">
        <f t="shared" ca="1" si="582"/>
        <v>it</v>
      </c>
      <c r="M3123" t="s">
        <v>139</v>
      </c>
      <c r="N3123" t="s">
        <v>140</v>
      </c>
      <c r="O3123">
        <v>20</v>
      </c>
      <c r="P3123" t="str">
        <f t="shared" si="573"/>
        <v/>
      </c>
      <c r="Q3123" t="str">
        <f t="shared" ca="1" si="580"/>
        <v>cu</v>
      </c>
      <c r="R3123" t="s">
        <v>81</v>
      </c>
      <c r="S3123" t="s">
        <v>147</v>
      </c>
      <c r="T3123">
        <v>7125</v>
      </c>
      <c r="U3123" t="str">
        <f t="shared" ca="1" si="579"/>
        <v>it</v>
      </c>
      <c r="V3123" t="str">
        <f t="shared" si="574"/>
        <v>Cash_sCharacterGacha</v>
      </c>
      <c r="W3123">
        <f t="shared" si="575"/>
        <v>20</v>
      </c>
      <c r="X3123" t="str">
        <f t="shared" ca="1" si="576"/>
        <v>cu</v>
      </c>
      <c r="Y3123" t="str">
        <f t="shared" si="577"/>
        <v>GO</v>
      </c>
      <c r="Z3123">
        <f t="shared" si="578"/>
        <v>7125</v>
      </c>
    </row>
    <row r="3124" spans="1:26">
      <c r="A3124" t="str">
        <f t="shared" si="583"/>
        <v>rt10</v>
      </c>
      <c r="B3124" t="str">
        <f t="shared" si="584"/>
        <v>루틴10</v>
      </c>
      <c r="C3124">
        <v>283</v>
      </c>
      <c r="D3124">
        <v>234</v>
      </c>
      <c r="E3124">
        <f t="shared" ca="1" si="581"/>
        <v>42193</v>
      </c>
      <c r="F3124">
        <f ca="1">(60+SUMIF(OFFSET(N3124,-$C3124+1,0,$C3124),"EN",OFFSET(O3124,-$C3124+1,0,$C3124)))*SummonTypeTable!$Q$2</f>
        <v>13106.666666666666</v>
      </c>
      <c r="G3124" t="str">
        <f ca="1">IF(C3124=1,60*SummonTypeTable!$Q$2-OFFSET(F3124,0,-1),
IF(F3124&lt;&gt;OFFSET(F3124,-1,0),OFFSET(F3124,-1,0)-OFFSET(F3124,0,-1),""))</f>
        <v/>
      </c>
      <c r="H3124" t="str">
        <f ca="1">IF(C3124=1,60*SummonTypeTable!$Q$2/OFFSET(F3124,0,-1),
IF(F3124&lt;&gt;OFFSET(F3124,-1,0),OFFSET(F3124,-1,0)/OFFSET(F3124,0,-1),""))</f>
        <v/>
      </c>
      <c r="I3124">
        <f ca="1">(60+SUMIF(OFFSET(N3124,-$C3124+1,0,$C3124),"EN",OFFSET(O3124,-$C3124+1,0,$C3124))+SUMIF(OFFSET(S3124,-$C3124+1,0,$C3124),"EN",OFFSET(T3124,-$C3124+1,0,$C3124)))*SummonTypeTable!$Q$2</f>
        <v>13106.666666666666</v>
      </c>
      <c r="J3124" t="str">
        <f ca="1">IF(C3124=1,60*SummonTypeTable!$Q$2-OFFSET(I3124,0,-4),
IF(I3124&lt;&gt;OFFSET(I3124,-1,0),OFFSET(I3124,-1,0)-OFFSET(I3124,0,-4),""))</f>
        <v/>
      </c>
      <c r="K3124" t="str">
        <f ca="1">IF(C3124=1,60*SummonTypeTable!$Q$2/OFFSET(I3124,0,-4),
IF(I3124&lt;&gt;OFFSET(I3124,-1,0),OFFSET(I3124,-1,0)/OFFSET(I3124,0,-4),""))</f>
        <v/>
      </c>
      <c r="L3124" t="str">
        <f t="shared" ca="1" si="582"/>
        <v>cu</v>
      </c>
      <c r="M3124" t="s">
        <v>81</v>
      </c>
      <c r="N3124" t="s">
        <v>147</v>
      </c>
      <c r="O3124">
        <v>14300</v>
      </c>
      <c r="P3124" t="str">
        <f t="shared" si="573"/>
        <v/>
      </c>
      <c r="Q3124" t="str">
        <f t="shared" ca="1" si="580"/>
        <v>cu</v>
      </c>
      <c r="R3124" t="s">
        <v>81</v>
      </c>
      <c r="S3124" t="s">
        <v>147</v>
      </c>
      <c r="T3124">
        <v>7150</v>
      </c>
      <c r="U3124" t="str">
        <f t="shared" ca="1" si="579"/>
        <v>cu</v>
      </c>
      <c r="V3124" t="str">
        <f t="shared" si="574"/>
        <v>GO</v>
      </c>
      <c r="W3124">
        <f t="shared" si="575"/>
        <v>14300</v>
      </c>
      <c r="X3124" t="str">
        <f t="shared" ca="1" si="576"/>
        <v>cu</v>
      </c>
      <c r="Y3124" t="str">
        <f t="shared" si="577"/>
        <v>GO</v>
      </c>
      <c r="Z3124">
        <f t="shared" si="578"/>
        <v>7150</v>
      </c>
    </row>
    <row r="3125" spans="1:26">
      <c r="A3125" t="str">
        <f t="shared" si="583"/>
        <v>rt10</v>
      </c>
      <c r="B3125" t="str">
        <f t="shared" si="584"/>
        <v>루틴10</v>
      </c>
      <c r="C3125">
        <v>284</v>
      </c>
      <c r="D3125">
        <v>1119</v>
      </c>
      <c r="E3125">
        <f t="shared" ca="1" si="581"/>
        <v>43312</v>
      </c>
      <c r="F3125">
        <f ca="1">(60+SUMIF(OFFSET(N3125,-$C3125+1,0,$C3125),"EN",OFFSET(O3125,-$C3125+1,0,$C3125)))*SummonTypeTable!$Q$2</f>
        <v>13106.666666666666</v>
      </c>
      <c r="G3125" t="str">
        <f ca="1">IF(C3125=1,60*SummonTypeTable!$Q$2-OFFSET(F3125,0,-1),
IF(F3125&lt;&gt;OFFSET(F3125,-1,0),OFFSET(F3125,-1,0)-OFFSET(F3125,0,-1),""))</f>
        <v/>
      </c>
      <c r="H3125" t="str">
        <f ca="1">IF(C3125=1,60*SummonTypeTable!$Q$2/OFFSET(F3125,0,-1),
IF(F3125&lt;&gt;OFFSET(F3125,-1,0),OFFSET(F3125,-1,0)/OFFSET(F3125,0,-1),""))</f>
        <v/>
      </c>
      <c r="I3125">
        <f ca="1">(60+SUMIF(OFFSET(N3125,-$C3125+1,0,$C3125),"EN",OFFSET(O3125,-$C3125+1,0,$C3125))+SUMIF(OFFSET(S3125,-$C3125+1,0,$C3125),"EN",OFFSET(T3125,-$C3125+1,0,$C3125)))*SummonTypeTable!$Q$2</f>
        <v>13106.666666666666</v>
      </c>
      <c r="J3125" t="str">
        <f ca="1">IF(C3125=1,60*SummonTypeTable!$Q$2-OFFSET(I3125,0,-4),
IF(I3125&lt;&gt;OFFSET(I3125,-1,0),OFFSET(I3125,-1,0)-OFFSET(I3125,0,-4),""))</f>
        <v/>
      </c>
      <c r="K3125" t="str">
        <f ca="1">IF(C3125=1,60*SummonTypeTable!$Q$2/OFFSET(I3125,0,-4),
IF(I3125&lt;&gt;OFFSET(I3125,-1,0),OFFSET(I3125,-1,0)/OFFSET(I3125,0,-4),""))</f>
        <v/>
      </c>
      <c r="L3125" t="str">
        <f t="shared" ca="1" si="582"/>
        <v>it</v>
      </c>
      <c r="M3125" t="s">
        <v>139</v>
      </c>
      <c r="N3125" t="s">
        <v>158</v>
      </c>
      <c r="O3125">
        <v>50</v>
      </c>
      <c r="P3125" t="str">
        <f t="shared" si="573"/>
        <v/>
      </c>
      <c r="Q3125" t="str">
        <f t="shared" ca="1" si="580"/>
        <v>cu</v>
      </c>
      <c r="R3125" t="s">
        <v>81</v>
      </c>
      <c r="S3125" t="s">
        <v>153</v>
      </c>
      <c r="T3125">
        <v>16</v>
      </c>
      <c r="U3125" t="str">
        <f t="shared" ca="1" si="579"/>
        <v>it</v>
      </c>
      <c r="V3125" t="str">
        <f t="shared" si="574"/>
        <v>Cash_sEquipGacha</v>
      </c>
      <c r="W3125">
        <f t="shared" si="575"/>
        <v>50</v>
      </c>
      <c r="X3125" t="str">
        <f t="shared" ca="1" si="576"/>
        <v>cu</v>
      </c>
      <c r="Y3125" t="str">
        <f t="shared" si="577"/>
        <v>DI</v>
      </c>
      <c r="Z3125">
        <f t="shared" si="578"/>
        <v>16</v>
      </c>
    </row>
    <row r="3126" spans="1:26">
      <c r="A3126" t="s">
        <v>56</v>
      </c>
      <c r="B3126" t="s">
        <v>40</v>
      </c>
      <c r="C3126">
        <v>1</v>
      </c>
      <c r="D3126">
        <v>12</v>
      </c>
      <c r="E3126">
        <f t="shared" ca="1" si="581"/>
        <v>12</v>
      </c>
      <c r="F3126">
        <f ca="1">(60+SUMIF(OFFSET(N3126,-$C3126+1,0,$C3126),"EN",OFFSET(O3126,-$C3126+1,0,$C3126)))*SummonTypeTable!$Q$2</f>
        <v>66.666666666666657</v>
      </c>
      <c r="G3126">
        <f ca="1">IF(C3126=1,60*SummonTypeTable!$Q$2-OFFSET(F3126,0,-1),
IF(F3126&lt;&gt;OFFSET(F3126,-1,0),OFFSET(F3126,-1,0)-OFFSET(F3126,0,-1),""))</f>
        <v>28</v>
      </c>
      <c r="H3126">
        <f ca="1">IF(C3126=1,60*SummonTypeTable!$Q$2/OFFSET(F3126,0,-1),
IF(F3126&lt;&gt;OFFSET(F3126,-1,0),OFFSET(F3126,-1,0)/OFFSET(F3126,0,-1),""))</f>
        <v>3.3333333333333335</v>
      </c>
      <c r="I3126">
        <f ca="1">(60+SUMIF(OFFSET(N3126,-$C3126+1,0,$C3126),"EN",OFFSET(O3126,-$C3126+1,0,$C3126))+SUMIF(OFFSET(S3126,-$C3126+1,0,$C3126),"EN",OFFSET(T3126,-$C3126+1,0,$C3126)))*SummonTypeTable!$Q$2</f>
        <v>66.666666666666657</v>
      </c>
      <c r="J3126">
        <f ca="1">IF(C3126=1,60*SummonTypeTable!$Q$2-OFFSET(I3126,0,-4),
IF(I3126&lt;&gt;OFFSET(I3126,-1,0),OFFSET(I3126,-1,0)-OFFSET(I3126,0,-4),""))</f>
        <v>28</v>
      </c>
      <c r="K3126">
        <f ca="1">IF(C3126=1,60*SummonTypeTable!$Q$2/OFFSET(I3126,0,-4),
IF(I3126&lt;&gt;OFFSET(I3126,-1,0),OFFSET(I3126,-1,0)/OFFSET(I3126,0,-4),""))</f>
        <v>3.3333333333333335</v>
      </c>
      <c r="L3126" t="str">
        <f t="shared" ca="1" si="582"/>
        <v>cu</v>
      </c>
      <c r="M3126" t="s">
        <v>81</v>
      </c>
      <c r="N3126" t="s">
        <v>146</v>
      </c>
      <c r="O3126">
        <v>40</v>
      </c>
      <c r="P3126" t="str">
        <f t="shared" ref="P3126:P3189" si="585">IF(M3126="장비1상자",
  IF(OR(N3126&gt;3,O3126&gt;5),"장비이상",""),
IF(N3126="GO",
  IF(O3126&lt;100,"골드이상",""),
IF(N3126="EN",
  IF(O3126&gt;29,"에너지너무많음",
  IF(O3126&gt;9,"에너지다소많음","")),"")))</f>
        <v>에너지너무많음</v>
      </c>
      <c r="Q3126" t="str">
        <f t="shared" ca="1" si="580"/>
        <v>cu</v>
      </c>
      <c r="R3126" t="s">
        <v>81</v>
      </c>
      <c r="S3126" t="s">
        <v>147</v>
      </c>
      <c r="T3126">
        <v>100</v>
      </c>
      <c r="U3126" t="str">
        <f t="shared" ca="1" si="579"/>
        <v>cu</v>
      </c>
      <c r="V3126" t="str">
        <f t="shared" ref="V3126:V3189" si="586">IF(LEN(N3126)=0,"",N3126)</f>
        <v>EN</v>
      </c>
      <c r="W3126">
        <f t="shared" ref="W3126:W3189" si="587">IF(LEN(O3126)=0,"",O3126)</f>
        <v>40</v>
      </c>
      <c r="X3126" t="str">
        <f t="shared" ref="X3126:X3189" ca="1" si="588">IF(LEN(Q3126)=0,"",Q3126)</f>
        <v>cu</v>
      </c>
      <c r="Y3126" t="str">
        <f t="shared" ref="Y3126:Y3189" si="589">IF(LEN(S3126)=0,"",S3126)</f>
        <v>GO</v>
      </c>
      <c r="Z3126">
        <f t="shared" ref="Z3126:Z3189" si="590">IF(LEN(T3126)=0,"",T3126)</f>
        <v>100</v>
      </c>
    </row>
    <row r="3127" spans="1:26">
      <c r="A3127" t="str">
        <f t="shared" ref="A3127:A3190" si="591">A3126</f>
        <v>nw1</v>
      </c>
      <c r="B3127" t="str">
        <f t="shared" ref="B3127:B3190" si="592">B3126</f>
        <v>신규1</v>
      </c>
      <c r="C3127">
        <v>2</v>
      </c>
      <c r="D3127">
        <v>5</v>
      </c>
      <c r="E3127">
        <f t="shared" ca="1" si="581"/>
        <v>17</v>
      </c>
      <c r="F3127">
        <f ca="1">(60+SUMIF(OFFSET(N3127,-$C3127+1,0,$C3127),"EN",OFFSET(O3127,-$C3127+1,0,$C3127)))*SummonTypeTable!$Q$2</f>
        <v>66.666666666666657</v>
      </c>
      <c r="G3127" t="str">
        <f ca="1">IF(C3127=1,60*SummonTypeTable!$Q$2-OFFSET(F3127,0,-1),
IF(F3127&lt;&gt;OFFSET(F3127,-1,0),OFFSET(F3127,-1,0)-OFFSET(F3127,0,-1),""))</f>
        <v/>
      </c>
      <c r="H3127" t="str">
        <f ca="1">IF(C3127=1,60*SummonTypeTable!$Q$2/OFFSET(F3127,0,-1),
IF(F3127&lt;&gt;OFFSET(F3127,-1,0),OFFSET(F3127,-1,0)/OFFSET(F3127,0,-1),""))</f>
        <v/>
      </c>
      <c r="I3127">
        <f ca="1">(60+SUMIF(OFFSET(N3127,-$C3127+1,0,$C3127),"EN",OFFSET(O3127,-$C3127+1,0,$C3127))+SUMIF(OFFSET(S3127,-$C3127+1,0,$C3127),"EN",OFFSET(T3127,-$C3127+1,0,$C3127)))*SummonTypeTable!$Q$2</f>
        <v>66.666666666666657</v>
      </c>
      <c r="J3127" t="str">
        <f ca="1">IF(C3127=1,60*SummonTypeTable!$Q$2-OFFSET(I3127,0,-4),
IF(I3127&lt;&gt;OFFSET(I3127,-1,0),OFFSET(I3127,-1,0)-OFFSET(I3127,0,-4),""))</f>
        <v/>
      </c>
      <c r="K3127" t="str">
        <f ca="1">IF(C3127=1,60*SummonTypeTable!$Q$2/OFFSET(I3127,0,-4),
IF(I3127&lt;&gt;OFFSET(I3127,-1,0),OFFSET(I3127,-1,0)/OFFSET(I3127,0,-4),""))</f>
        <v/>
      </c>
      <c r="L3127" t="str">
        <f t="shared" ca="1" si="582"/>
        <v>cu</v>
      </c>
      <c r="M3127" t="s">
        <v>81</v>
      </c>
      <c r="N3127" t="s">
        <v>147</v>
      </c>
      <c r="O3127">
        <v>250</v>
      </c>
      <c r="P3127" t="str">
        <f t="shared" si="585"/>
        <v/>
      </c>
      <c r="Q3127" t="str">
        <f t="shared" ca="1" si="580"/>
        <v>cu</v>
      </c>
      <c r="R3127" t="s">
        <v>81</v>
      </c>
      <c r="S3127" t="s">
        <v>147</v>
      </c>
      <c r="T3127">
        <v>125</v>
      </c>
      <c r="U3127" t="str">
        <f t="shared" ca="1" si="579"/>
        <v>cu</v>
      </c>
      <c r="V3127" t="str">
        <f t="shared" si="586"/>
        <v>GO</v>
      </c>
      <c r="W3127">
        <f t="shared" si="587"/>
        <v>250</v>
      </c>
      <c r="X3127" t="str">
        <f t="shared" ca="1" si="588"/>
        <v>cu</v>
      </c>
      <c r="Y3127" t="str">
        <f t="shared" si="589"/>
        <v>GO</v>
      </c>
      <c r="Z3127">
        <f t="shared" si="590"/>
        <v>125</v>
      </c>
    </row>
    <row r="3128" spans="1:26">
      <c r="A3128" t="str">
        <f t="shared" si="591"/>
        <v>nw1</v>
      </c>
      <c r="B3128" t="str">
        <f t="shared" si="592"/>
        <v>신규1</v>
      </c>
      <c r="C3128">
        <v>3</v>
      </c>
      <c r="D3128">
        <v>9</v>
      </c>
      <c r="E3128">
        <f t="shared" ca="1" si="581"/>
        <v>26</v>
      </c>
      <c r="F3128">
        <f ca="1">(60+SUMIF(OFFSET(N3128,-$C3128+1,0,$C3128),"EN",OFFSET(O3128,-$C3128+1,0,$C3128)))*SummonTypeTable!$Q$2</f>
        <v>66.666666666666657</v>
      </c>
      <c r="G3128" t="str">
        <f ca="1">IF(C3128=1,60*SummonTypeTable!$Q$2-OFFSET(F3128,0,-1),
IF(F3128&lt;&gt;OFFSET(F3128,-1,0),OFFSET(F3128,-1,0)-OFFSET(F3128,0,-1),""))</f>
        <v/>
      </c>
      <c r="H3128" t="str">
        <f ca="1">IF(C3128=1,60*SummonTypeTable!$Q$2/OFFSET(F3128,0,-1),
IF(F3128&lt;&gt;OFFSET(F3128,-1,0),OFFSET(F3128,-1,0)/OFFSET(F3128,0,-1),""))</f>
        <v/>
      </c>
      <c r="I3128">
        <f ca="1">(60+SUMIF(OFFSET(N3128,-$C3128+1,0,$C3128),"EN",OFFSET(O3128,-$C3128+1,0,$C3128))+SUMIF(OFFSET(S3128,-$C3128+1,0,$C3128),"EN",OFFSET(T3128,-$C3128+1,0,$C3128)))*SummonTypeTable!$Q$2</f>
        <v>66.666666666666657</v>
      </c>
      <c r="J3128" t="str">
        <f ca="1">IF(C3128=1,60*SummonTypeTable!$Q$2-OFFSET(I3128,0,-4),
IF(I3128&lt;&gt;OFFSET(I3128,-1,0),OFFSET(I3128,-1,0)-OFFSET(I3128,0,-4),""))</f>
        <v/>
      </c>
      <c r="K3128" t="str">
        <f ca="1">IF(C3128=1,60*SummonTypeTable!$Q$2/OFFSET(I3128,0,-4),
IF(I3128&lt;&gt;OFFSET(I3128,-1,0),OFFSET(I3128,-1,0)/OFFSET(I3128,0,-4),""))</f>
        <v/>
      </c>
      <c r="L3128" t="str">
        <f t="shared" ca="1" si="582"/>
        <v>it</v>
      </c>
      <c r="M3128" t="s">
        <v>139</v>
      </c>
      <c r="N3128" t="s">
        <v>138</v>
      </c>
      <c r="O3128">
        <v>1</v>
      </c>
      <c r="P3128" t="str">
        <f t="shared" si="585"/>
        <v/>
      </c>
      <c r="Q3128" t="str">
        <f t="shared" ca="1" si="580"/>
        <v>cu</v>
      </c>
      <c r="R3128" t="s">
        <v>81</v>
      </c>
      <c r="S3128" t="s">
        <v>147</v>
      </c>
      <c r="T3128">
        <v>150</v>
      </c>
      <c r="U3128" t="str">
        <f t="shared" ca="1" si="579"/>
        <v>it</v>
      </c>
      <c r="V3128" t="str">
        <f t="shared" si="586"/>
        <v>Cash_sSpellGacha</v>
      </c>
      <c r="W3128">
        <f t="shared" si="587"/>
        <v>1</v>
      </c>
      <c r="X3128" t="str">
        <f t="shared" ca="1" si="588"/>
        <v>cu</v>
      </c>
      <c r="Y3128" t="str">
        <f t="shared" si="589"/>
        <v>GO</v>
      </c>
      <c r="Z3128">
        <f t="shared" si="590"/>
        <v>150</v>
      </c>
    </row>
    <row r="3129" spans="1:26">
      <c r="A3129" t="str">
        <f t="shared" si="591"/>
        <v>nw1</v>
      </c>
      <c r="B3129" t="str">
        <f t="shared" si="592"/>
        <v>신규1</v>
      </c>
      <c r="C3129">
        <v>4</v>
      </c>
      <c r="D3129">
        <v>2</v>
      </c>
      <c r="E3129">
        <f t="shared" ca="1" si="581"/>
        <v>28</v>
      </c>
      <c r="F3129">
        <f ca="1">(60+SUMIF(OFFSET(N3129,-$C3129+1,0,$C3129),"EN",OFFSET(O3129,-$C3129+1,0,$C3129)))*SummonTypeTable!$Q$2</f>
        <v>96.666666666666657</v>
      </c>
      <c r="G3129">
        <f ca="1">IF(C3129=1,60*SummonTypeTable!$Q$2-OFFSET(F3129,0,-1),
IF(F3129&lt;&gt;OFFSET(F3129,-1,0),OFFSET(F3129,-1,0)-OFFSET(F3129,0,-1),""))</f>
        <v>38.666666666666657</v>
      </c>
      <c r="H3129">
        <f ca="1">IF(C3129=1,60*SummonTypeTable!$Q$2/OFFSET(F3129,0,-1),
IF(F3129&lt;&gt;OFFSET(F3129,-1,0),OFFSET(F3129,-1,0)/OFFSET(F3129,0,-1),""))</f>
        <v>2.3809523809523805</v>
      </c>
      <c r="I3129">
        <f ca="1">(60+SUMIF(OFFSET(N3129,-$C3129+1,0,$C3129),"EN",OFFSET(O3129,-$C3129+1,0,$C3129))+SUMIF(OFFSET(S3129,-$C3129+1,0,$C3129),"EN",OFFSET(T3129,-$C3129+1,0,$C3129)))*SummonTypeTable!$Q$2</f>
        <v>96.666666666666657</v>
      </c>
      <c r="J3129">
        <f ca="1">IF(C3129=1,60*SummonTypeTable!$Q$2-OFFSET(I3129,0,-4),
IF(I3129&lt;&gt;OFFSET(I3129,-1,0),OFFSET(I3129,-1,0)-OFFSET(I3129,0,-4),""))</f>
        <v>38.666666666666657</v>
      </c>
      <c r="K3129">
        <f ca="1">IF(C3129=1,60*SummonTypeTable!$Q$2/OFFSET(I3129,0,-4),
IF(I3129&lt;&gt;OFFSET(I3129,-1,0),OFFSET(I3129,-1,0)/OFFSET(I3129,0,-4),""))</f>
        <v>2.3809523809523805</v>
      </c>
      <c r="L3129" t="str">
        <f t="shared" ca="1" si="582"/>
        <v>cu</v>
      </c>
      <c r="M3129" t="s">
        <v>81</v>
      </c>
      <c r="N3129" t="s">
        <v>146</v>
      </c>
      <c r="O3129">
        <v>45</v>
      </c>
      <c r="P3129" t="str">
        <f t="shared" si="585"/>
        <v>에너지너무많음</v>
      </c>
      <c r="Q3129" t="str">
        <f t="shared" ca="1" si="580"/>
        <v>cu</v>
      </c>
      <c r="R3129" t="s">
        <v>81</v>
      </c>
      <c r="S3129" t="s">
        <v>147</v>
      </c>
      <c r="T3129">
        <v>175</v>
      </c>
      <c r="U3129" t="str">
        <f t="shared" ca="1" si="579"/>
        <v>cu</v>
      </c>
      <c r="V3129" t="str">
        <f t="shared" si="586"/>
        <v>EN</v>
      </c>
      <c r="W3129">
        <f t="shared" si="587"/>
        <v>45</v>
      </c>
      <c r="X3129" t="str">
        <f t="shared" ca="1" si="588"/>
        <v>cu</v>
      </c>
      <c r="Y3129" t="str">
        <f t="shared" si="589"/>
        <v>GO</v>
      </c>
      <c r="Z3129">
        <f t="shared" si="590"/>
        <v>175</v>
      </c>
    </row>
    <row r="3130" spans="1:26">
      <c r="A3130" t="str">
        <f t="shared" si="591"/>
        <v>nw1</v>
      </c>
      <c r="B3130" t="str">
        <f t="shared" si="592"/>
        <v>신규1</v>
      </c>
      <c r="C3130">
        <v>5</v>
      </c>
      <c r="D3130">
        <v>7</v>
      </c>
      <c r="E3130">
        <f t="shared" ca="1" si="581"/>
        <v>35</v>
      </c>
      <c r="F3130">
        <f ca="1">(60+SUMIF(OFFSET(N3130,-$C3130+1,0,$C3130),"EN",OFFSET(O3130,-$C3130+1,0,$C3130)))*SummonTypeTable!$Q$2</f>
        <v>96.666666666666657</v>
      </c>
      <c r="G3130" t="str">
        <f ca="1">IF(C3130=1,60*SummonTypeTable!$Q$2-OFFSET(F3130,0,-1),
IF(F3130&lt;&gt;OFFSET(F3130,-1,0),OFFSET(F3130,-1,0)-OFFSET(F3130,0,-1),""))</f>
        <v/>
      </c>
      <c r="H3130" t="str">
        <f ca="1">IF(C3130=1,60*SummonTypeTable!$Q$2/OFFSET(F3130,0,-1),
IF(F3130&lt;&gt;OFFSET(F3130,-1,0),OFFSET(F3130,-1,0)/OFFSET(F3130,0,-1),""))</f>
        <v/>
      </c>
      <c r="I3130">
        <f ca="1">(60+SUMIF(OFFSET(N3130,-$C3130+1,0,$C3130),"EN",OFFSET(O3130,-$C3130+1,0,$C3130))+SUMIF(OFFSET(S3130,-$C3130+1,0,$C3130),"EN",OFFSET(T3130,-$C3130+1,0,$C3130)))*SummonTypeTable!$Q$2</f>
        <v>96.666666666666657</v>
      </c>
      <c r="J3130" t="str">
        <f ca="1">IF(C3130=1,60*SummonTypeTable!$Q$2-OFFSET(I3130,0,-4),
IF(I3130&lt;&gt;OFFSET(I3130,-1,0),OFFSET(I3130,-1,0)-OFFSET(I3130,0,-4),""))</f>
        <v/>
      </c>
      <c r="K3130" t="str">
        <f ca="1">IF(C3130=1,60*SummonTypeTable!$Q$2/OFFSET(I3130,0,-4),
IF(I3130&lt;&gt;OFFSET(I3130,-1,0),OFFSET(I3130,-1,0)/OFFSET(I3130,0,-4),""))</f>
        <v/>
      </c>
      <c r="L3130" t="str">
        <f t="shared" ca="1" si="582"/>
        <v>cu</v>
      </c>
      <c r="M3130" t="s">
        <v>81</v>
      </c>
      <c r="N3130" t="s">
        <v>147</v>
      </c>
      <c r="O3130">
        <v>400</v>
      </c>
      <c r="P3130" t="str">
        <f t="shared" si="585"/>
        <v/>
      </c>
      <c r="Q3130" t="str">
        <f t="shared" ca="1" si="580"/>
        <v>cu</v>
      </c>
      <c r="R3130" t="s">
        <v>81</v>
      </c>
      <c r="S3130" t="s">
        <v>147</v>
      </c>
      <c r="T3130">
        <v>200</v>
      </c>
      <c r="U3130" t="str">
        <f t="shared" ca="1" si="579"/>
        <v>cu</v>
      </c>
      <c r="V3130" t="str">
        <f t="shared" si="586"/>
        <v>GO</v>
      </c>
      <c r="W3130">
        <f t="shared" si="587"/>
        <v>400</v>
      </c>
      <c r="X3130" t="str">
        <f t="shared" ca="1" si="588"/>
        <v>cu</v>
      </c>
      <c r="Y3130" t="str">
        <f t="shared" si="589"/>
        <v>GO</v>
      </c>
      <c r="Z3130">
        <f t="shared" si="590"/>
        <v>200</v>
      </c>
    </row>
    <row r="3131" spans="1:26">
      <c r="A3131" t="str">
        <f t="shared" si="591"/>
        <v>nw1</v>
      </c>
      <c r="B3131" t="str">
        <f t="shared" si="592"/>
        <v>신규1</v>
      </c>
      <c r="C3131">
        <v>6</v>
      </c>
      <c r="D3131">
        <v>11</v>
      </c>
      <c r="E3131">
        <f t="shared" ca="1" si="581"/>
        <v>46</v>
      </c>
      <c r="F3131">
        <f ca="1">(60+SUMIF(OFFSET(N3131,-$C3131+1,0,$C3131),"EN",OFFSET(O3131,-$C3131+1,0,$C3131)))*SummonTypeTable!$Q$2</f>
        <v>96.666666666666657</v>
      </c>
      <c r="G3131" t="str">
        <f ca="1">IF(C3131=1,60*SummonTypeTable!$Q$2-OFFSET(F3131,0,-1),
IF(F3131&lt;&gt;OFFSET(F3131,-1,0),OFFSET(F3131,-1,0)-OFFSET(F3131,0,-1),""))</f>
        <v/>
      </c>
      <c r="H3131" t="str">
        <f ca="1">IF(C3131=1,60*SummonTypeTable!$Q$2/OFFSET(F3131,0,-1),
IF(F3131&lt;&gt;OFFSET(F3131,-1,0),OFFSET(F3131,-1,0)/OFFSET(F3131,0,-1),""))</f>
        <v/>
      </c>
      <c r="I3131">
        <f ca="1">(60+SUMIF(OFFSET(N3131,-$C3131+1,0,$C3131),"EN",OFFSET(O3131,-$C3131+1,0,$C3131))+SUMIF(OFFSET(S3131,-$C3131+1,0,$C3131),"EN",OFFSET(T3131,-$C3131+1,0,$C3131)))*SummonTypeTable!$Q$2</f>
        <v>96.666666666666657</v>
      </c>
      <c r="J3131" t="str">
        <f ca="1">IF(C3131=1,60*SummonTypeTable!$Q$2-OFFSET(I3131,0,-4),
IF(I3131&lt;&gt;OFFSET(I3131,-1,0),OFFSET(I3131,-1,0)-OFFSET(I3131,0,-4),""))</f>
        <v/>
      </c>
      <c r="K3131" t="str">
        <f ca="1">IF(C3131=1,60*SummonTypeTable!$Q$2/OFFSET(I3131,0,-4),
IF(I3131&lt;&gt;OFFSET(I3131,-1,0),OFFSET(I3131,-1,0)/OFFSET(I3131,0,-4),""))</f>
        <v/>
      </c>
      <c r="L3131" t="str">
        <f t="shared" ca="1" si="582"/>
        <v>cu</v>
      </c>
      <c r="M3131" t="s">
        <v>81</v>
      </c>
      <c r="N3131" t="s">
        <v>147</v>
      </c>
      <c r="O3131">
        <v>450</v>
      </c>
      <c r="P3131" t="str">
        <f t="shared" si="585"/>
        <v/>
      </c>
      <c r="Q3131" t="str">
        <f t="shared" ca="1" si="580"/>
        <v>cu</v>
      </c>
      <c r="R3131" t="s">
        <v>81</v>
      </c>
      <c r="S3131" t="s">
        <v>147</v>
      </c>
      <c r="T3131">
        <v>225</v>
      </c>
      <c r="U3131" t="str">
        <f t="shared" ca="1" si="579"/>
        <v>cu</v>
      </c>
      <c r="V3131" t="str">
        <f t="shared" si="586"/>
        <v>GO</v>
      </c>
      <c r="W3131">
        <f t="shared" si="587"/>
        <v>450</v>
      </c>
      <c r="X3131" t="str">
        <f t="shared" ca="1" si="588"/>
        <v>cu</v>
      </c>
      <c r="Y3131" t="str">
        <f t="shared" si="589"/>
        <v>GO</v>
      </c>
      <c r="Z3131">
        <f t="shared" si="590"/>
        <v>225</v>
      </c>
    </row>
    <row r="3132" spans="1:26">
      <c r="A3132" t="str">
        <f t="shared" si="591"/>
        <v>nw1</v>
      </c>
      <c r="B3132" t="str">
        <f t="shared" si="592"/>
        <v>신규1</v>
      </c>
      <c r="C3132">
        <v>7</v>
      </c>
      <c r="D3132">
        <v>2</v>
      </c>
      <c r="E3132">
        <f t="shared" ca="1" si="581"/>
        <v>48</v>
      </c>
      <c r="F3132">
        <f ca="1">(60+SUMIF(OFFSET(N3132,-$C3132+1,0,$C3132),"EN",OFFSET(O3132,-$C3132+1,0,$C3132)))*SummonTypeTable!$Q$2</f>
        <v>130</v>
      </c>
      <c r="G3132">
        <f ca="1">IF(C3132=1,60*SummonTypeTable!$Q$2-OFFSET(F3132,0,-1),
IF(F3132&lt;&gt;OFFSET(F3132,-1,0),OFFSET(F3132,-1,0)-OFFSET(F3132,0,-1),""))</f>
        <v>48.666666666666657</v>
      </c>
      <c r="H3132">
        <f ca="1">IF(C3132=1,60*SummonTypeTable!$Q$2/OFFSET(F3132,0,-1),
IF(F3132&lt;&gt;OFFSET(F3132,-1,0),OFFSET(F3132,-1,0)/OFFSET(F3132,0,-1),""))</f>
        <v>2.0138888888888888</v>
      </c>
      <c r="I3132">
        <f ca="1">(60+SUMIF(OFFSET(N3132,-$C3132+1,0,$C3132),"EN",OFFSET(O3132,-$C3132+1,0,$C3132))+SUMIF(OFFSET(S3132,-$C3132+1,0,$C3132),"EN",OFFSET(T3132,-$C3132+1,0,$C3132)))*SummonTypeTable!$Q$2</f>
        <v>130</v>
      </c>
      <c r="J3132">
        <f ca="1">IF(C3132=1,60*SummonTypeTable!$Q$2-OFFSET(I3132,0,-4),
IF(I3132&lt;&gt;OFFSET(I3132,-1,0),OFFSET(I3132,-1,0)-OFFSET(I3132,0,-4),""))</f>
        <v>48.666666666666657</v>
      </c>
      <c r="K3132">
        <f ca="1">IF(C3132=1,60*SummonTypeTable!$Q$2/OFFSET(I3132,0,-4),
IF(I3132&lt;&gt;OFFSET(I3132,-1,0),OFFSET(I3132,-1,0)/OFFSET(I3132,0,-4),""))</f>
        <v>2.0138888888888888</v>
      </c>
      <c r="L3132" t="str">
        <f t="shared" ca="1" si="582"/>
        <v>cu</v>
      </c>
      <c r="M3132" t="s">
        <v>81</v>
      </c>
      <c r="N3132" t="s">
        <v>146</v>
      </c>
      <c r="O3132">
        <v>50</v>
      </c>
      <c r="P3132" t="str">
        <f t="shared" si="585"/>
        <v>에너지너무많음</v>
      </c>
      <c r="Q3132" t="str">
        <f t="shared" ca="1" si="580"/>
        <v>cu</v>
      </c>
      <c r="R3132" t="s">
        <v>81</v>
      </c>
      <c r="S3132" t="s">
        <v>147</v>
      </c>
      <c r="T3132">
        <v>250</v>
      </c>
      <c r="U3132" t="str">
        <f t="shared" ca="1" si="579"/>
        <v>cu</v>
      </c>
      <c r="V3132" t="str">
        <f t="shared" si="586"/>
        <v>EN</v>
      </c>
      <c r="W3132">
        <f t="shared" si="587"/>
        <v>50</v>
      </c>
      <c r="X3132" t="str">
        <f t="shared" ca="1" si="588"/>
        <v>cu</v>
      </c>
      <c r="Y3132" t="str">
        <f t="shared" si="589"/>
        <v>GO</v>
      </c>
      <c r="Z3132">
        <f t="shared" si="590"/>
        <v>250</v>
      </c>
    </row>
    <row r="3133" spans="1:26">
      <c r="A3133" t="str">
        <f t="shared" si="591"/>
        <v>nw1</v>
      </c>
      <c r="B3133" t="str">
        <f t="shared" si="592"/>
        <v>신규1</v>
      </c>
      <c r="C3133">
        <v>8</v>
      </c>
      <c r="D3133">
        <v>9</v>
      </c>
      <c r="E3133">
        <f t="shared" ca="1" si="581"/>
        <v>57</v>
      </c>
      <c r="F3133">
        <f ca="1">(60+SUMIF(OFFSET(N3133,-$C3133+1,0,$C3133),"EN",OFFSET(O3133,-$C3133+1,0,$C3133)))*SummonTypeTable!$Q$2</f>
        <v>130</v>
      </c>
      <c r="G3133" t="str">
        <f ca="1">IF(C3133=1,60*SummonTypeTable!$Q$2-OFFSET(F3133,0,-1),
IF(F3133&lt;&gt;OFFSET(F3133,-1,0),OFFSET(F3133,-1,0)-OFFSET(F3133,0,-1),""))</f>
        <v/>
      </c>
      <c r="H3133" t="str">
        <f ca="1">IF(C3133=1,60*SummonTypeTable!$Q$2/OFFSET(F3133,0,-1),
IF(F3133&lt;&gt;OFFSET(F3133,-1,0),OFFSET(F3133,-1,0)/OFFSET(F3133,0,-1),""))</f>
        <v/>
      </c>
      <c r="I3133">
        <f ca="1">(60+SUMIF(OFFSET(N3133,-$C3133+1,0,$C3133),"EN",OFFSET(O3133,-$C3133+1,0,$C3133))+SUMIF(OFFSET(S3133,-$C3133+1,0,$C3133),"EN",OFFSET(T3133,-$C3133+1,0,$C3133)))*SummonTypeTable!$Q$2</f>
        <v>130</v>
      </c>
      <c r="J3133" t="str">
        <f ca="1">IF(C3133=1,60*SummonTypeTable!$Q$2-OFFSET(I3133,0,-4),
IF(I3133&lt;&gt;OFFSET(I3133,-1,0),OFFSET(I3133,-1,0)-OFFSET(I3133,0,-4),""))</f>
        <v/>
      </c>
      <c r="K3133" t="str">
        <f ca="1">IF(C3133=1,60*SummonTypeTable!$Q$2/OFFSET(I3133,0,-4),
IF(I3133&lt;&gt;OFFSET(I3133,-1,0),OFFSET(I3133,-1,0)/OFFSET(I3133,0,-4),""))</f>
        <v/>
      </c>
      <c r="L3133" t="str">
        <f t="shared" ca="1" si="582"/>
        <v>it</v>
      </c>
      <c r="M3133" t="s">
        <v>139</v>
      </c>
      <c r="N3133" t="s">
        <v>138</v>
      </c>
      <c r="O3133">
        <v>1</v>
      </c>
      <c r="P3133" t="str">
        <f t="shared" si="585"/>
        <v/>
      </c>
      <c r="Q3133" t="str">
        <f t="shared" ca="1" si="580"/>
        <v>cu</v>
      </c>
      <c r="R3133" t="s">
        <v>81</v>
      </c>
      <c r="S3133" t="s">
        <v>147</v>
      </c>
      <c r="T3133">
        <v>275</v>
      </c>
      <c r="U3133" t="str">
        <f t="shared" ca="1" si="579"/>
        <v>it</v>
      </c>
      <c r="V3133" t="str">
        <f t="shared" si="586"/>
        <v>Cash_sSpellGacha</v>
      </c>
      <c r="W3133">
        <f t="shared" si="587"/>
        <v>1</v>
      </c>
      <c r="X3133" t="str">
        <f t="shared" ca="1" si="588"/>
        <v>cu</v>
      </c>
      <c r="Y3133" t="str">
        <f t="shared" si="589"/>
        <v>GO</v>
      </c>
      <c r="Z3133">
        <f t="shared" si="590"/>
        <v>275</v>
      </c>
    </row>
    <row r="3134" spans="1:26">
      <c r="A3134" t="str">
        <f t="shared" si="591"/>
        <v>nw1</v>
      </c>
      <c r="B3134" t="str">
        <f t="shared" si="592"/>
        <v>신규1</v>
      </c>
      <c r="C3134">
        <v>9</v>
      </c>
      <c r="D3134">
        <v>2</v>
      </c>
      <c r="E3134">
        <f t="shared" ca="1" si="581"/>
        <v>59</v>
      </c>
      <c r="F3134">
        <f ca="1">(60+SUMIF(OFFSET(N3134,-$C3134+1,0,$C3134),"EN",OFFSET(O3134,-$C3134+1,0,$C3134)))*SummonTypeTable!$Q$2</f>
        <v>130</v>
      </c>
      <c r="G3134" t="str">
        <f ca="1">IF(C3134=1,60*SummonTypeTable!$Q$2-OFFSET(F3134,0,-1),
IF(F3134&lt;&gt;OFFSET(F3134,-1,0),OFFSET(F3134,-1,0)-OFFSET(F3134,0,-1),""))</f>
        <v/>
      </c>
      <c r="H3134" t="str">
        <f ca="1">IF(C3134=1,60*SummonTypeTable!$Q$2/OFFSET(F3134,0,-1),
IF(F3134&lt;&gt;OFFSET(F3134,-1,0),OFFSET(F3134,-1,0)/OFFSET(F3134,0,-1),""))</f>
        <v/>
      </c>
      <c r="I3134">
        <f ca="1">(60+SUMIF(OFFSET(N3134,-$C3134+1,0,$C3134),"EN",OFFSET(O3134,-$C3134+1,0,$C3134))+SUMIF(OFFSET(S3134,-$C3134+1,0,$C3134),"EN",OFFSET(T3134,-$C3134+1,0,$C3134)))*SummonTypeTable!$Q$2</f>
        <v>130</v>
      </c>
      <c r="J3134" t="str">
        <f ca="1">IF(C3134=1,60*SummonTypeTable!$Q$2-OFFSET(I3134,0,-4),
IF(I3134&lt;&gt;OFFSET(I3134,-1,0),OFFSET(I3134,-1,0)-OFFSET(I3134,0,-4),""))</f>
        <v/>
      </c>
      <c r="K3134" t="str">
        <f ca="1">IF(C3134=1,60*SummonTypeTable!$Q$2/OFFSET(I3134,0,-4),
IF(I3134&lt;&gt;OFFSET(I3134,-1,0),OFFSET(I3134,-1,0)/OFFSET(I3134,0,-4),""))</f>
        <v/>
      </c>
      <c r="L3134" t="str">
        <f t="shared" ca="1" si="582"/>
        <v>cu</v>
      </c>
      <c r="M3134" t="s">
        <v>81</v>
      </c>
      <c r="N3134" t="s">
        <v>147</v>
      </c>
      <c r="O3134">
        <v>600</v>
      </c>
      <c r="P3134" t="str">
        <f t="shared" si="585"/>
        <v/>
      </c>
      <c r="Q3134" t="str">
        <f t="shared" ca="1" si="580"/>
        <v>cu</v>
      </c>
      <c r="R3134" t="s">
        <v>81</v>
      </c>
      <c r="S3134" t="s">
        <v>147</v>
      </c>
      <c r="T3134">
        <v>300</v>
      </c>
      <c r="U3134" t="str">
        <f t="shared" ca="1" si="579"/>
        <v>cu</v>
      </c>
      <c r="V3134" t="str">
        <f t="shared" si="586"/>
        <v>GO</v>
      </c>
      <c r="W3134">
        <f t="shared" si="587"/>
        <v>600</v>
      </c>
      <c r="X3134" t="str">
        <f t="shared" ca="1" si="588"/>
        <v>cu</v>
      </c>
      <c r="Y3134" t="str">
        <f t="shared" si="589"/>
        <v>GO</v>
      </c>
      <c r="Z3134">
        <f t="shared" si="590"/>
        <v>300</v>
      </c>
    </row>
    <row r="3135" spans="1:26">
      <c r="A3135" t="str">
        <f t="shared" si="591"/>
        <v>nw1</v>
      </c>
      <c r="B3135" t="str">
        <f t="shared" si="592"/>
        <v>신규1</v>
      </c>
      <c r="C3135">
        <v>10</v>
      </c>
      <c r="D3135">
        <v>3</v>
      </c>
      <c r="E3135">
        <f t="shared" ca="1" si="581"/>
        <v>62</v>
      </c>
      <c r="F3135">
        <f ca="1">(60+SUMIF(OFFSET(N3135,-$C3135+1,0,$C3135),"EN",OFFSET(O3135,-$C3135+1,0,$C3135)))*SummonTypeTable!$Q$2</f>
        <v>130</v>
      </c>
      <c r="G3135" t="str">
        <f ca="1">IF(C3135=1,60*SummonTypeTable!$Q$2-OFFSET(F3135,0,-1),
IF(F3135&lt;&gt;OFFSET(F3135,-1,0),OFFSET(F3135,-1,0)-OFFSET(F3135,0,-1),""))</f>
        <v/>
      </c>
      <c r="H3135" t="str">
        <f ca="1">IF(C3135=1,60*SummonTypeTable!$Q$2/OFFSET(F3135,0,-1),
IF(F3135&lt;&gt;OFFSET(F3135,-1,0),OFFSET(F3135,-1,0)/OFFSET(F3135,0,-1),""))</f>
        <v/>
      </c>
      <c r="I3135">
        <f ca="1">(60+SUMIF(OFFSET(N3135,-$C3135+1,0,$C3135),"EN",OFFSET(O3135,-$C3135+1,0,$C3135))+SUMIF(OFFSET(S3135,-$C3135+1,0,$C3135),"EN",OFFSET(T3135,-$C3135+1,0,$C3135)))*SummonTypeTable!$Q$2</f>
        <v>130</v>
      </c>
      <c r="J3135" t="str">
        <f ca="1">IF(C3135=1,60*SummonTypeTable!$Q$2-OFFSET(I3135,0,-4),
IF(I3135&lt;&gt;OFFSET(I3135,-1,0),OFFSET(I3135,-1,0)-OFFSET(I3135,0,-4),""))</f>
        <v/>
      </c>
      <c r="K3135" t="str">
        <f ca="1">IF(C3135=1,60*SummonTypeTable!$Q$2/OFFSET(I3135,0,-4),
IF(I3135&lt;&gt;OFFSET(I3135,-1,0),OFFSET(I3135,-1,0)/OFFSET(I3135,0,-4),""))</f>
        <v/>
      </c>
      <c r="L3135" t="str">
        <f t="shared" ca="1" si="582"/>
        <v>it</v>
      </c>
      <c r="M3135" t="s">
        <v>139</v>
      </c>
      <c r="N3135" t="s">
        <v>140</v>
      </c>
      <c r="O3135">
        <v>1</v>
      </c>
      <c r="P3135" t="str">
        <f t="shared" si="585"/>
        <v/>
      </c>
      <c r="Q3135" t="str">
        <f t="shared" ca="1" si="580"/>
        <v>cu</v>
      </c>
      <c r="R3135" t="s">
        <v>81</v>
      </c>
      <c r="S3135" t="s">
        <v>147</v>
      </c>
      <c r="T3135">
        <v>325</v>
      </c>
      <c r="U3135" t="str">
        <f t="shared" ca="1" si="579"/>
        <v>it</v>
      </c>
      <c r="V3135" t="str">
        <f t="shared" si="586"/>
        <v>Cash_sCharacterGacha</v>
      </c>
      <c r="W3135">
        <f t="shared" si="587"/>
        <v>1</v>
      </c>
      <c r="X3135" t="str">
        <f t="shared" ca="1" si="588"/>
        <v>cu</v>
      </c>
      <c r="Y3135" t="str">
        <f t="shared" si="589"/>
        <v>GO</v>
      </c>
      <c r="Z3135">
        <f t="shared" si="590"/>
        <v>325</v>
      </c>
    </row>
    <row r="3136" spans="1:26">
      <c r="A3136" t="str">
        <f t="shared" si="591"/>
        <v>nw1</v>
      </c>
      <c r="B3136" t="str">
        <f t="shared" si="592"/>
        <v>신규1</v>
      </c>
      <c r="C3136">
        <v>11</v>
      </c>
      <c r="D3136">
        <v>10</v>
      </c>
      <c r="E3136">
        <f t="shared" ca="1" si="581"/>
        <v>72</v>
      </c>
      <c r="F3136">
        <f ca="1">(60+SUMIF(OFFSET(N3136,-$C3136+1,0,$C3136),"EN",OFFSET(O3136,-$C3136+1,0,$C3136)))*SummonTypeTable!$Q$2</f>
        <v>166.66666666666666</v>
      </c>
      <c r="G3136">
        <f ca="1">IF(C3136=1,60*SummonTypeTable!$Q$2-OFFSET(F3136,0,-1),
IF(F3136&lt;&gt;OFFSET(F3136,-1,0),OFFSET(F3136,-1,0)-OFFSET(F3136,0,-1),""))</f>
        <v>58</v>
      </c>
      <c r="H3136">
        <f ca="1">IF(C3136=1,60*SummonTypeTable!$Q$2/OFFSET(F3136,0,-1),
IF(F3136&lt;&gt;OFFSET(F3136,-1,0),OFFSET(F3136,-1,0)/OFFSET(F3136,0,-1),""))</f>
        <v>1.8055555555555556</v>
      </c>
      <c r="I3136">
        <f ca="1">(60+SUMIF(OFFSET(N3136,-$C3136+1,0,$C3136),"EN",OFFSET(O3136,-$C3136+1,0,$C3136))+SUMIF(OFFSET(S3136,-$C3136+1,0,$C3136),"EN",OFFSET(T3136,-$C3136+1,0,$C3136)))*SummonTypeTable!$Q$2</f>
        <v>166.66666666666666</v>
      </c>
      <c r="J3136">
        <f ca="1">IF(C3136=1,60*SummonTypeTable!$Q$2-OFFSET(I3136,0,-4),
IF(I3136&lt;&gt;OFFSET(I3136,-1,0),OFFSET(I3136,-1,0)-OFFSET(I3136,0,-4),""))</f>
        <v>58</v>
      </c>
      <c r="K3136">
        <f ca="1">IF(C3136=1,60*SummonTypeTable!$Q$2/OFFSET(I3136,0,-4),
IF(I3136&lt;&gt;OFFSET(I3136,-1,0),OFFSET(I3136,-1,0)/OFFSET(I3136,0,-4),""))</f>
        <v>1.8055555555555556</v>
      </c>
      <c r="L3136" t="str">
        <f t="shared" ca="1" si="582"/>
        <v>cu</v>
      </c>
      <c r="M3136" t="s">
        <v>81</v>
      </c>
      <c r="N3136" t="s">
        <v>146</v>
      </c>
      <c r="O3136">
        <v>55</v>
      </c>
      <c r="P3136" t="str">
        <f t="shared" si="585"/>
        <v>에너지너무많음</v>
      </c>
      <c r="Q3136" t="str">
        <f t="shared" ca="1" si="580"/>
        <v>cu</v>
      </c>
      <c r="R3136" t="s">
        <v>81</v>
      </c>
      <c r="S3136" t="s">
        <v>147</v>
      </c>
      <c r="T3136">
        <v>350</v>
      </c>
      <c r="U3136" t="str">
        <f t="shared" ca="1" si="579"/>
        <v>cu</v>
      </c>
      <c r="V3136" t="str">
        <f t="shared" si="586"/>
        <v>EN</v>
      </c>
      <c r="W3136">
        <f t="shared" si="587"/>
        <v>55</v>
      </c>
      <c r="X3136" t="str">
        <f t="shared" ca="1" si="588"/>
        <v>cu</v>
      </c>
      <c r="Y3136" t="str">
        <f t="shared" si="589"/>
        <v>GO</v>
      </c>
      <c r="Z3136">
        <f t="shared" si="590"/>
        <v>350</v>
      </c>
    </row>
    <row r="3137" spans="1:26">
      <c r="A3137" t="str">
        <f t="shared" si="591"/>
        <v>nw1</v>
      </c>
      <c r="B3137" t="str">
        <f t="shared" si="592"/>
        <v>신규1</v>
      </c>
      <c r="C3137">
        <v>12</v>
      </c>
      <c r="D3137">
        <v>13</v>
      </c>
      <c r="E3137">
        <f t="shared" ca="1" si="581"/>
        <v>85</v>
      </c>
      <c r="F3137">
        <f ca="1">(60+SUMIF(OFFSET(N3137,-$C3137+1,0,$C3137),"EN",OFFSET(O3137,-$C3137+1,0,$C3137)))*SummonTypeTable!$Q$2</f>
        <v>166.66666666666666</v>
      </c>
      <c r="G3137" t="str">
        <f ca="1">IF(C3137=1,60*SummonTypeTable!$Q$2-OFFSET(F3137,0,-1),
IF(F3137&lt;&gt;OFFSET(F3137,-1,0),OFFSET(F3137,-1,0)-OFFSET(F3137,0,-1),""))</f>
        <v/>
      </c>
      <c r="H3137" t="str">
        <f ca="1">IF(C3137=1,60*SummonTypeTable!$Q$2/OFFSET(F3137,0,-1),
IF(F3137&lt;&gt;OFFSET(F3137,-1,0),OFFSET(F3137,-1,0)/OFFSET(F3137,0,-1),""))</f>
        <v/>
      </c>
      <c r="I3137">
        <f ca="1">(60+SUMIF(OFFSET(N3137,-$C3137+1,0,$C3137),"EN",OFFSET(O3137,-$C3137+1,0,$C3137))+SUMIF(OFFSET(S3137,-$C3137+1,0,$C3137),"EN",OFFSET(T3137,-$C3137+1,0,$C3137)))*SummonTypeTable!$Q$2</f>
        <v>166.66666666666666</v>
      </c>
      <c r="J3137" t="str">
        <f ca="1">IF(C3137=1,60*SummonTypeTable!$Q$2-OFFSET(I3137,0,-4),
IF(I3137&lt;&gt;OFFSET(I3137,-1,0),OFFSET(I3137,-1,0)-OFFSET(I3137,0,-4),""))</f>
        <v/>
      </c>
      <c r="K3137" t="str">
        <f ca="1">IF(C3137=1,60*SummonTypeTable!$Q$2/OFFSET(I3137,0,-4),
IF(I3137&lt;&gt;OFFSET(I3137,-1,0),OFFSET(I3137,-1,0)/OFFSET(I3137,0,-4),""))</f>
        <v/>
      </c>
      <c r="L3137" t="str">
        <f t="shared" ca="1" si="582"/>
        <v>cu</v>
      </c>
      <c r="M3137" t="s">
        <v>81</v>
      </c>
      <c r="N3137" t="s">
        <v>147</v>
      </c>
      <c r="O3137">
        <v>750</v>
      </c>
      <c r="P3137" t="str">
        <f t="shared" si="585"/>
        <v/>
      </c>
      <c r="Q3137" t="str">
        <f t="shared" ca="1" si="580"/>
        <v>cu</v>
      </c>
      <c r="R3137" t="s">
        <v>81</v>
      </c>
      <c r="S3137" t="s">
        <v>147</v>
      </c>
      <c r="T3137">
        <v>375</v>
      </c>
      <c r="U3137" t="str">
        <f t="shared" ca="1" si="579"/>
        <v>cu</v>
      </c>
      <c r="V3137" t="str">
        <f t="shared" si="586"/>
        <v>GO</v>
      </c>
      <c r="W3137">
        <f t="shared" si="587"/>
        <v>750</v>
      </c>
      <c r="X3137" t="str">
        <f t="shared" ca="1" si="588"/>
        <v>cu</v>
      </c>
      <c r="Y3137" t="str">
        <f t="shared" si="589"/>
        <v>GO</v>
      </c>
      <c r="Z3137">
        <f t="shared" si="590"/>
        <v>375</v>
      </c>
    </row>
    <row r="3138" spans="1:26">
      <c r="A3138" t="str">
        <f t="shared" si="591"/>
        <v>nw1</v>
      </c>
      <c r="B3138" t="str">
        <f t="shared" si="592"/>
        <v>신규1</v>
      </c>
      <c r="C3138">
        <v>13</v>
      </c>
      <c r="D3138">
        <v>5</v>
      </c>
      <c r="E3138">
        <f t="shared" ca="1" si="581"/>
        <v>90</v>
      </c>
      <c r="F3138">
        <f ca="1">(60+SUMIF(OFFSET(N3138,-$C3138+1,0,$C3138),"EN",OFFSET(O3138,-$C3138+1,0,$C3138)))*SummonTypeTable!$Q$2</f>
        <v>166.66666666666666</v>
      </c>
      <c r="G3138" t="str">
        <f ca="1">IF(C3138=1,60*SummonTypeTable!$Q$2-OFFSET(F3138,0,-1),
IF(F3138&lt;&gt;OFFSET(F3138,-1,0),OFFSET(F3138,-1,0)-OFFSET(F3138,0,-1),""))</f>
        <v/>
      </c>
      <c r="H3138" t="str">
        <f ca="1">IF(C3138=1,60*SummonTypeTable!$Q$2/OFFSET(F3138,0,-1),
IF(F3138&lt;&gt;OFFSET(F3138,-1,0),OFFSET(F3138,-1,0)/OFFSET(F3138,0,-1),""))</f>
        <v/>
      </c>
      <c r="I3138">
        <f ca="1">(60+SUMIF(OFFSET(N3138,-$C3138+1,0,$C3138),"EN",OFFSET(O3138,-$C3138+1,0,$C3138))+SUMIF(OFFSET(S3138,-$C3138+1,0,$C3138),"EN",OFFSET(T3138,-$C3138+1,0,$C3138)))*SummonTypeTable!$Q$2</f>
        <v>166.66666666666666</v>
      </c>
      <c r="J3138" t="str">
        <f ca="1">IF(C3138=1,60*SummonTypeTable!$Q$2-OFFSET(I3138,0,-4),
IF(I3138&lt;&gt;OFFSET(I3138,-1,0),OFFSET(I3138,-1,0)-OFFSET(I3138,0,-4),""))</f>
        <v/>
      </c>
      <c r="K3138" t="str">
        <f ca="1">IF(C3138=1,60*SummonTypeTable!$Q$2/OFFSET(I3138,0,-4),
IF(I3138&lt;&gt;OFFSET(I3138,-1,0),OFFSET(I3138,-1,0)/OFFSET(I3138,0,-4),""))</f>
        <v/>
      </c>
      <c r="L3138" t="str">
        <f t="shared" ca="1" si="582"/>
        <v>it</v>
      </c>
      <c r="M3138" t="s">
        <v>139</v>
      </c>
      <c r="N3138" t="s">
        <v>138</v>
      </c>
      <c r="O3138">
        <v>1</v>
      </c>
      <c r="P3138" t="str">
        <f t="shared" si="585"/>
        <v/>
      </c>
      <c r="Q3138" t="str">
        <f t="shared" ca="1" si="580"/>
        <v>cu</v>
      </c>
      <c r="R3138" t="s">
        <v>81</v>
      </c>
      <c r="S3138" t="s">
        <v>147</v>
      </c>
      <c r="T3138">
        <v>400</v>
      </c>
      <c r="U3138" t="str">
        <f t="shared" ref="U3138:U3201" ca="1" si="593">IF(LEN(L3138)=0,"",L3138)</f>
        <v>it</v>
      </c>
      <c r="V3138" t="str">
        <f t="shared" si="586"/>
        <v>Cash_sSpellGacha</v>
      </c>
      <c r="W3138">
        <f t="shared" si="587"/>
        <v>1</v>
      </c>
      <c r="X3138" t="str">
        <f t="shared" ca="1" si="588"/>
        <v>cu</v>
      </c>
      <c r="Y3138" t="str">
        <f t="shared" si="589"/>
        <v>GO</v>
      </c>
      <c r="Z3138">
        <f t="shared" si="590"/>
        <v>400</v>
      </c>
    </row>
    <row r="3139" spans="1:26">
      <c r="A3139" t="str">
        <f t="shared" si="591"/>
        <v>nw1</v>
      </c>
      <c r="B3139" t="str">
        <f t="shared" si="592"/>
        <v>신규1</v>
      </c>
      <c r="C3139">
        <v>14</v>
      </c>
      <c r="D3139">
        <v>10</v>
      </c>
      <c r="E3139">
        <f t="shared" ca="1" si="581"/>
        <v>100</v>
      </c>
      <c r="F3139">
        <f ca="1">(60+SUMIF(OFFSET(N3139,-$C3139+1,0,$C3139),"EN",OFFSET(O3139,-$C3139+1,0,$C3139)))*SummonTypeTable!$Q$2</f>
        <v>166.66666666666666</v>
      </c>
      <c r="G3139" t="str">
        <f ca="1">IF(C3139=1,60*SummonTypeTable!$Q$2-OFFSET(F3139,0,-1),
IF(F3139&lt;&gt;OFFSET(F3139,-1,0),OFFSET(F3139,-1,0)-OFFSET(F3139,0,-1),""))</f>
        <v/>
      </c>
      <c r="H3139" t="str">
        <f ca="1">IF(C3139=1,60*SummonTypeTable!$Q$2/OFFSET(F3139,0,-1),
IF(F3139&lt;&gt;OFFSET(F3139,-1,0),OFFSET(F3139,-1,0)/OFFSET(F3139,0,-1),""))</f>
        <v/>
      </c>
      <c r="I3139">
        <f ca="1">(60+SUMIF(OFFSET(N3139,-$C3139+1,0,$C3139),"EN",OFFSET(O3139,-$C3139+1,0,$C3139))+SUMIF(OFFSET(S3139,-$C3139+1,0,$C3139),"EN",OFFSET(T3139,-$C3139+1,0,$C3139)))*SummonTypeTable!$Q$2</f>
        <v>166.66666666666666</v>
      </c>
      <c r="J3139" t="str">
        <f ca="1">IF(C3139=1,60*SummonTypeTable!$Q$2-OFFSET(I3139,0,-4),
IF(I3139&lt;&gt;OFFSET(I3139,-1,0),OFFSET(I3139,-1,0)-OFFSET(I3139,0,-4),""))</f>
        <v/>
      </c>
      <c r="K3139" t="str">
        <f ca="1">IF(C3139=1,60*SummonTypeTable!$Q$2/OFFSET(I3139,0,-4),
IF(I3139&lt;&gt;OFFSET(I3139,-1,0),OFFSET(I3139,-1,0)/OFFSET(I3139,0,-4),""))</f>
        <v/>
      </c>
      <c r="L3139" t="str">
        <f t="shared" ca="1" si="582"/>
        <v>cu</v>
      </c>
      <c r="M3139" t="s">
        <v>81</v>
      </c>
      <c r="N3139" t="s">
        <v>153</v>
      </c>
      <c r="O3139">
        <v>3</v>
      </c>
      <c r="P3139" t="str">
        <f t="shared" si="585"/>
        <v/>
      </c>
      <c r="Q3139" t="str">
        <f t="shared" ref="Q3139:Q3202" ca="1" si="594">IF(ISBLANK(R3139),"",
VLOOKUP(R3139,OFFSET(INDIRECT("$A:$B"),0,MATCH(R$1&amp;"_Verify",INDIRECT("$1:$1"),0)-1),2,0)
)</f>
        <v>cu</v>
      </c>
      <c r="R3139" t="s">
        <v>81</v>
      </c>
      <c r="S3139" t="s">
        <v>153</v>
      </c>
      <c r="T3139">
        <v>1</v>
      </c>
      <c r="U3139" t="str">
        <f t="shared" ca="1" si="593"/>
        <v>cu</v>
      </c>
      <c r="V3139" t="str">
        <f t="shared" si="586"/>
        <v>DI</v>
      </c>
      <c r="W3139">
        <f t="shared" si="587"/>
        <v>3</v>
      </c>
      <c r="X3139" t="str">
        <f t="shared" ca="1" si="588"/>
        <v>cu</v>
      </c>
      <c r="Y3139" t="str">
        <f t="shared" si="589"/>
        <v>DI</v>
      </c>
      <c r="Z3139">
        <f t="shared" si="590"/>
        <v>1</v>
      </c>
    </row>
    <row r="3140" spans="1:26">
      <c r="A3140" t="str">
        <f t="shared" si="591"/>
        <v>nw1</v>
      </c>
      <c r="B3140" t="str">
        <f t="shared" si="592"/>
        <v>신규1</v>
      </c>
      <c r="C3140">
        <v>15</v>
      </c>
      <c r="D3140">
        <v>16</v>
      </c>
      <c r="E3140">
        <f t="shared" ca="1" si="581"/>
        <v>116</v>
      </c>
      <c r="F3140">
        <f ca="1">(60+SUMIF(OFFSET(N3140,-$C3140+1,0,$C3140),"EN",OFFSET(O3140,-$C3140+1,0,$C3140)))*SummonTypeTable!$Q$2</f>
        <v>166.66666666666666</v>
      </c>
      <c r="G3140" t="str">
        <f ca="1">IF(C3140=1,60*SummonTypeTable!$Q$2-OFFSET(F3140,0,-1),
IF(F3140&lt;&gt;OFFSET(F3140,-1,0),OFFSET(F3140,-1,0)-OFFSET(F3140,0,-1),""))</f>
        <v/>
      </c>
      <c r="H3140" t="str">
        <f ca="1">IF(C3140=1,60*SummonTypeTable!$Q$2/OFFSET(F3140,0,-1),
IF(F3140&lt;&gt;OFFSET(F3140,-1,0),OFFSET(F3140,-1,0)/OFFSET(F3140,0,-1),""))</f>
        <v/>
      </c>
      <c r="I3140">
        <f ca="1">(60+SUMIF(OFFSET(N3140,-$C3140+1,0,$C3140),"EN",OFFSET(O3140,-$C3140+1,0,$C3140))+SUMIF(OFFSET(S3140,-$C3140+1,0,$C3140),"EN",OFFSET(T3140,-$C3140+1,0,$C3140)))*SummonTypeTable!$Q$2</f>
        <v>166.66666666666666</v>
      </c>
      <c r="J3140" t="str">
        <f ca="1">IF(C3140=1,60*SummonTypeTable!$Q$2-OFFSET(I3140,0,-4),
IF(I3140&lt;&gt;OFFSET(I3140,-1,0),OFFSET(I3140,-1,0)-OFFSET(I3140,0,-4),""))</f>
        <v/>
      </c>
      <c r="K3140" t="str">
        <f ca="1">IF(C3140=1,60*SummonTypeTable!$Q$2/OFFSET(I3140,0,-4),
IF(I3140&lt;&gt;OFFSET(I3140,-1,0),OFFSET(I3140,-1,0)/OFFSET(I3140,0,-4),""))</f>
        <v/>
      </c>
      <c r="L3140" t="str">
        <f t="shared" ca="1" si="582"/>
        <v>cu</v>
      </c>
      <c r="M3140" t="s">
        <v>81</v>
      </c>
      <c r="N3140" t="s">
        <v>147</v>
      </c>
      <c r="O3140">
        <v>900</v>
      </c>
      <c r="P3140" t="str">
        <f t="shared" si="585"/>
        <v/>
      </c>
      <c r="Q3140" t="str">
        <f t="shared" ca="1" si="594"/>
        <v>cu</v>
      </c>
      <c r="R3140" t="s">
        <v>81</v>
      </c>
      <c r="S3140" t="s">
        <v>147</v>
      </c>
      <c r="T3140">
        <v>450</v>
      </c>
      <c r="U3140" t="str">
        <f t="shared" ca="1" si="593"/>
        <v>cu</v>
      </c>
      <c r="V3140" t="str">
        <f t="shared" si="586"/>
        <v>GO</v>
      </c>
      <c r="W3140">
        <f t="shared" si="587"/>
        <v>900</v>
      </c>
      <c r="X3140" t="str">
        <f t="shared" ca="1" si="588"/>
        <v>cu</v>
      </c>
      <c r="Y3140" t="str">
        <f t="shared" si="589"/>
        <v>GO</v>
      </c>
      <c r="Z3140">
        <f t="shared" si="590"/>
        <v>450</v>
      </c>
    </row>
    <row r="3141" spans="1:26">
      <c r="A3141" t="str">
        <f t="shared" si="591"/>
        <v>nw1</v>
      </c>
      <c r="B3141" t="str">
        <f t="shared" si="592"/>
        <v>신규1</v>
      </c>
      <c r="C3141">
        <v>16</v>
      </c>
      <c r="D3141">
        <v>16</v>
      </c>
      <c r="E3141">
        <f t="shared" ca="1" si="581"/>
        <v>132</v>
      </c>
      <c r="F3141">
        <f ca="1">(60+SUMIF(OFFSET(N3141,-$C3141+1,0,$C3141),"EN",OFFSET(O3141,-$C3141+1,0,$C3141)))*SummonTypeTable!$Q$2</f>
        <v>200</v>
      </c>
      <c r="G3141">
        <f ca="1">IF(C3141=1,60*SummonTypeTable!$Q$2-OFFSET(F3141,0,-1),
IF(F3141&lt;&gt;OFFSET(F3141,-1,0),OFFSET(F3141,-1,0)-OFFSET(F3141,0,-1),""))</f>
        <v>34.666666666666657</v>
      </c>
      <c r="H3141">
        <f ca="1">IF(C3141=1,60*SummonTypeTable!$Q$2/OFFSET(F3141,0,-1),
IF(F3141&lt;&gt;OFFSET(F3141,-1,0),OFFSET(F3141,-1,0)/OFFSET(F3141,0,-1),""))</f>
        <v>1.2626262626262625</v>
      </c>
      <c r="I3141">
        <f ca="1">(60+SUMIF(OFFSET(N3141,-$C3141+1,0,$C3141),"EN",OFFSET(O3141,-$C3141+1,0,$C3141))+SUMIF(OFFSET(S3141,-$C3141+1,0,$C3141),"EN",OFFSET(T3141,-$C3141+1,0,$C3141)))*SummonTypeTable!$Q$2</f>
        <v>200</v>
      </c>
      <c r="J3141">
        <f ca="1">IF(C3141=1,60*SummonTypeTable!$Q$2-OFFSET(I3141,0,-4),
IF(I3141&lt;&gt;OFFSET(I3141,-1,0),OFFSET(I3141,-1,0)-OFFSET(I3141,0,-4),""))</f>
        <v>34.666666666666657</v>
      </c>
      <c r="K3141">
        <f ca="1">IF(C3141=1,60*SummonTypeTable!$Q$2/OFFSET(I3141,0,-4),
IF(I3141&lt;&gt;OFFSET(I3141,-1,0),OFFSET(I3141,-1,0)/OFFSET(I3141,0,-4),""))</f>
        <v>1.2626262626262625</v>
      </c>
      <c r="L3141" t="str">
        <f t="shared" ca="1" si="582"/>
        <v>cu</v>
      </c>
      <c r="M3141" t="s">
        <v>81</v>
      </c>
      <c r="N3141" t="s">
        <v>146</v>
      </c>
      <c r="O3141">
        <v>50</v>
      </c>
      <c r="P3141" t="str">
        <f t="shared" si="585"/>
        <v>에너지너무많음</v>
      </c>
      <c r="Q3141" t="str">
        <f t="shared" ca="1" si="594"/>
        <v>cu</v>
      </c>
      <c r="R3141" t="s">
        <v>81</v>
      </c>
      <c r="S3141" t="s">
        <v>147</v>
      </c>
      <c r="T3141">
        <v>475</v>
      </c>
      <c r="U3141" t="str">
        <f t="shared" ca="1" si="593"/>
        <v>cu</v>
      </c>
      <c r="V3141" t="str">
        <f t="shared" si="586"/>
        <v>EN</v>
      </c>
      <c r="W3141">
        <f t="shared" si="587"/>
        <v>50</v>
      </c>
      <c r="X3141" t="str">
        <f t="shared" ca="1" si="588"/>
        <v>cu</v>
      </c>
      <c r="Y3141" t="str">
        <f t="shared" si="589"/>
        <v>GO</v>
      </c>
      <c r="Z3141">
        <f t="shared" si="590"/>
        <v>475</v>
      </c>
    </row>
    <row r="3142" spans="1:26">
      <c r="A3142" t="str">
        <f t="shared" si="591"/>
        <v>nw1</v>
      </c>
      <c r="B3142" t="str">
        <f t="shared" si="592"/>
        <v>신규1</v>
      </c>
      <c r="C3142">
        <v>17</v>
      </c>
      <c r="D3142">
        <v>19</v>
      </c>
      <c r="E3142">
        <f t="shared" ca="1" si="581"/>
        <v>151</v>
      </c>
      <c r="F3142">
        <f ca="1">(60+SUMIF(OFFSET(N3142,-$C3142+1,0,$C3142),"EN",OFFSET(O3142,-$C3142+1,0,$C3142)))*SummonTypeTable!$Q$2</f>
        <v>200</v>
      </c>
      <c r="G3142" t="str">
        <f ca="1">IF(C3142=1,60*SummonTypeTable!$Q$2-OFFSET(F3142,0,-1),
IF(F3142&lt;&gt;OFFSET(F3142,-1,0),OFFSET(F3142,-1,0)-OFFSET(F3142,0,-1),""))</f>
        <v/>
      </c>
      <c r="H3142" t="str">
        <f ca="1">IF(C3142=1,60*SummonTypeTable!$Q$2/OFFSET(F3142,0,-1),
IF(F3142&lt;&gt;OFFSET(F3142,-1,0),OFFSET(F3142,-1,0)/OFFSET(F3142,0,-1),""))</f>
        <v/>
      </c>
      <c r="I3142">
        <f ca="1">(60+SUMIF(OFFSET(N3142,-$C3142+1,0,$C3142),"EN",OFFSET(O3142,-$C3142+1,0,$C3142))+SUMIF(OFFSET(S3142,-$C3142+1,0,$C3142),"EN",OFFSET(T3142,-$C3142+1,0,$C3142)))*SummonTypeTable!$Q$2</f>
        <v>200</v>
      </c>
      <c r="J3142" t="str">
        <f ca="1">IF(C3142=1,60*SummonTypeTable!$Q$2-OFFSET(I3142,0,-4),
IF(I3142&lt;&gt;OFFSET(I3142,-1,0),OFFSET(I3142,-1,0)-OFFSET(I3142,0,-4),""))</f>
        <v/>
      </c>
      <c r="K3142" t="str">
        <f ca="1">IF(C3142=1,60*SummonTypeTable!$Q$2/OFFSET(I3142,0,-4),
IF(I3142&lt;&gt;OFFSET(I3142,-1,0),OFFSET(I3142,-1,0)/OFFSET(I3142,0,-4),""))</f>
        <v/>
      </c>
      <c r="L3142" t="str">
        <f t="shared" ca="1" si="582"/>
        <v>cu</v>
      </c>
      <c r="M3142" t="s">
        <v>81</v>
      </c>
      <c r="N3142" t="s">
        <v>147</v>
      </c>
      <c r="O3142">
        <v>1000</v>
      </c>
      <c r="P3142" t="str">
        <f t="shared" si="585"/>
        <v/>
      </c>
      <c r="Q3142" t="str">
        <f t="shared" ca="1" si="594"/>
        <v>cu</v>
      </c>
      <c r="R3142" t="s">
        <v>81</v>
      </c>
      <c r="S3142" t="s">
        <v>147</v>
      </c>
      <c r="T3142">
        <v>500</v>
      </c>
      <c r="U3142" t="str">
        <f t="shared" ca="1" si="593"/>
        <v>cu</v>
      </c>
      <c r="V3142" t="str">
        <f t="shared" si="586"/>
        <v>GO</v>
      </c>
      <c r="W3142">
        <f t="shared" si="587"/>
        <v>1000</v>
      </c>
      <c r="X3142" t="str">
        <f t="shared" ca="1" si="588"/>
        <v>cu</v>
      </c>
      <c r="Y3142" t="str">
        <f t="shared" si="589"/>
        <v>GO</v>
      </c>
      <c r="Z3142">
        <f t="shared" si="590"/>
        <v>500</v>
      </c>
    </row>
    <row r="3143" spans="1:26">
      <c r="A3143" t="str">
        <f t="shared" si="591"/>
        <v>nw1</v>
      </c>
      <c r="B3143" t="str">
        <f t="shared" si="592"/>
        <v>신규1</v>
      </c>
      <c r="C3143">
        <v>18</v>
      </c>
      <c r="D3143">
        <v>12</v>
      </c>
      <c r="E3143">
        <f t="shared" ca="1" si="581"/>
        <v>163</v>
      </c>
      <c r="F3143">
        <f ca="1">(60+SUMIF(OFFSET(N3143,-$C3143+1,0,$C3143),"EN",OFFSET(O3143,-$C3143+1,0,$C3143)))*SummonTypeTable!$Q$2</f>
        <v>200</v>
      </c>
      <c r="G3143" t="str">
        <f ca="1">IF(C3143=1,60*SummonTypeTable!$Q$2-OFFSET(F3143,0,-1),
IF(F3143&lt;&gt;OFFSET(F3143,-1,0),OFFSET(F3143,-1,0)-OFFSET(F3143,0,-1),""))</f>
        <v/>
      </c>
      <c r="H3143" t="str">
        <f ca="1">IF(C3143=1,60*SummonTypeTable!$Q$2/OFFSET(F3143,0,-1),
IF(F3143&lt;&gt;OFFSET(F3143,-1,0),OFFSET(F3143,-1,0)/OFFSET(F3143,0,-1),""))</f>
        <v/>
      </c>
      <c r="I3143">
        <f ca="1">(60+SUMIF(OFFSET(N3143,-$C3143+1,0,$C3143),"EN",OFFSET(O3143,-$C3143+1,0,$C3143))+SUMIF(OFFSET(S3143,-$C3143+1,0,$C3143),"EN",OFFSET(T3143,-$C3143+1,0,$C3143)))*SummonTypeTable!$Q$2</f>
        <v>200</v>
      </c>
      <c r="J3143" t="str">
        <f ca="1">IF(C3143=1,60*SummonTypeTable!$Q$2-OFFSET(I3143,0,-4),
IF(I3143&lt;&gt;OFFSET(I3143,-1,0),OFFSET(I3143,-1,0)-OFFSET(I3143,0,-4),""))</f>
        <v/>
      </c>
      <c r="K3143" t="str">
        <f ca="1">IF(C3143=1,60*SummonTypeTable!$Q$2/OFFSET(I3143,0,-4),
IF(I3143&lt;&gt;OFFSET(I3143,-1,0),OFFSET(I3143,-1,0)/OFFSET(I3143,0,-4),""))</f>
        <v/>
      </c>
      <c r="L3143" t="str">
        <f t="shared" ca="1" si="582"/>
        <v>it</v>
      </c>
      <c r="M3143" t="s">
        <v>139</v>
      </c>
      <c r="N3143" t="s">
        <v>138</v>
      </c>
      <c r="O3143">
        <v>1</v>
      </c>
      <c r="P3143" t="str">
        <f t="shared" si="585"/>
        <v/>
      </c>
      <c r="Q3143" t="str">
        <f t="shared" ca="1" si="594"/>
        <v>cu</v>
      </c>
      <c r="R3143" t="s">
        <v>81</v>
      </c>
      <c r="S3143" t="s">
        <v>147</v>
      </c>
      <c r="T3143">
        <v>525</v>
      </c>
      <c r="U3143" t="str">
        <f t="shared" ca="1" si="593"/>
        <v>it</v>
      </c>
      <c r="V3143" t="str">
        <f t="shared" si="586"/>
        <v>Cash_sSpellGacha</v>
      </c>
      <c r="W3143">
        <f t="shared" si="587"/>
        <v>1</v>
      </c>
      <c r="X3143" t="str">
        <f t="shared" ca="1" si="588"/>
        <v>cu</v>
      </c>
      <c r="Y3143" t="str">
        <f t="shared" si="589"/>
        <v>GO</v>
      </c>
      <c r="Z3143">
        <f t="shared" si="590"/>
        <v>525</v>
      </c>
    </row>
    <row r="3144" spans="1:26">
      <c r="A3144" t="str">
        <f t="shared" si="591"/>
        <v>nw1</v>
      </c>
      <c r="B3144" t="str">
        <f t="shared" si="592"/>
        <v>신규1</v>
      </c>
      <c r="C3144">
        <v>19</v>
      </c>
      <c r="D3144">
        <v>5</v>
      </c>
      <c r="E3144">
        <f t="shared" ca="1" si="581"/>
        <v>168</v>
      </c>
      <c r="F3144">
        <f ca="1">(60+SUMIF(OFFSET(N3144,-$C3144+1,0,$C3144),"EN",OFFSET(O3144,-$C3144+1,0,$C3144)))*SummonTypeTable!$Q$2</f>
        <v>236.66666666666666</v>
      </c>
      <c r="G3144">
        <f ca="1">IF(C3144=1,60*SummonTypeTable!$Q$2-OFFSET(F3144,0,-1),
IF(F3144&lt;&gt;OFFSET(F3144,-1,0),OFFSET(F3144,-1,0)-OFFSET(F3144,0,-1),""))</f>
        <v>32</v>
      </c>
      <c r="H3144">
        <f ca="1">IF(C3144=1,60*SummonTypeTable!$Q$2/OFFSET(F3144,0,-1),
IF(F3144&lt;&gt;OFFSET(F3144,-1,0),OFFSET(F3144,-1,0)/OFFSET(F3144,0,-1),""))</f>
        <v>1.1904761904761905</v>
      </c>
      <c r="I3144">
        <f ca="1">(60+SUMIF(OFFSET(N3144,-$C3144+1,0,$C3144),"EN",OFFSET(O3144,-$C3144+1,0,$C3144))+SUMIF(OFFSET(S3144,-$C3144+1,0,$C3144),"EN",OFFSET(T3144,-$C3144+1,0,$C3144)))*SummonTypeTable!$Q$2</f>
        <v>236.66666666666666</v>
      </c>
      <c r="J3144">
        <f ca="1">IF(C3144=1,60*SummonTypeTable!$Q$2-OFFSET(I3144,0,-4),
IF(I3144&lt;&gt;OFFSET(I3144,-1,0),OFFSET(I3144,-1,0)-OFFSET(I3144,0,-4),""))</f>
        <v>32</v>
      </c>
      <c r="K3144">
        <f ca="1">IF(C3144=1,60*SummonTypeTable!$Q$2/OFFSET(I3144,0,-4),
IF(I3144&lt;&gt;OFFSET(I3144,-1,0),OFFSET(I3144,-1,0)/OFFSET(I3144,0,-4),""))</f>
        <v>1.1904761904761905</v>
      </c>
      <c r="L3144" t="str">
        <f t="shared" ca="1" si="582"/>
        <v>cu</v>
      </c>
      <c r="M3144" t="s">
        <v>81</v>
      </c>
      <c r="N3144" t="s">
        <v>146</v>
      </c>
      <c r="O3144">
        <v>55</v>
      </c>
      <c r="P3144" t="str">
        <f t="shared" si="585"/>
        <v>에너지너무많음</v>
      </c>
      <c r="Q3144" t="str">
        <f t="shared" ca="1" si="594"/>
        <v>cu</v>
      </c>
      <c r="R3144" t="s">
        <v>81</v>
      </c>
      <c r="S3144" t="s">
        <v>147</v>
      </c>
      <c r="T3144">
        <v>550</v>
      </c>
      <c r="U3144" t="str">
        <f t="shared" ca="1" si="593"/>
        <v>cu</v>
      </c>
      <c r="V3144" t="str">
        <f t="shared" si="586"/>
        <v>EN</v>
      </c>
      <c r="W3144">
        <f t="shared" si="587"/>
        <v>55</v>
      </c>
      <c r="X3144" t="str">
        <f t="shared" ca="1" si="588"/>
        <v>cu</v>
      </c>
      <c r="Y3144" t="str">
        <f t="shared" si="589"/>
        <v>GO</v>
      </c>
      <c r="Z3144">
        <f t="shared" si="590"/>
        <v>550</v>
      </c>
    </row>
    <row r="3145" spans="1:26">
      <c r="A3145" t="str">
        <f t="shared" si="591"/>
        <v>nw1</v>
      </c>
      <c r="B3145" t="str">
        <f t="shared" si="592"/>
        <v>신규1</v>
      </c>
      <c r="C3145">
        <v>20</v>
      </c>
      <c r="D3145">
        <v>15</v>
      </c>
      <c r="E3145">
        <f t="shared" ca="1" si="581"/>
        <v>183</v>
      </c>
      <c r="F3145">
        <f ca="1">(60+SUMIF(OFFSET(N3145,-$C3145+1,0,$C3145),"EN",OFFSET(O3145,-$C3145+1,0,$C3145)))*SummonTypeTable!$Q$2</f>
        <v>236.66666666666666</v>
      </c>
      <c r="G3145" t="str">
        <f ca="1">IF(C3145=1,60*SummonTypeTable!$Q$2-OFFSET(F3145,0,-1),
IF(F3145&lt;&gt;OFFSET(F3145,-1,0),OFFSET(F3145,-1,0)-OFFSET(F3145,0,-1),""))</f>
        <v/>
      </c>
      <c r="H3145" t="str">
        <f ca="1">IF(C3145=1,60*SummonTypeTable!$Q$2/OFFSET(F3145,0,-1),
IF(F3145&lt;&gt;OFFSET(F3145,-1,0),OFFSET(F3145,-1,0)/OFFSET(F3145,0,-1),""))</f>
        <v/>
      </c>
      <c r="I3145">
        <f ca="1">(60+SUMIF(OFFSET(N3145,-$C3145+1,0,$C3145),"EN",OFFSET(O3145,-$C3145+1,0,$C3145))+SUMIF(OFFSET(S3145,-$C3145+1,0,$C3145),"EN",OFFSET(T3145,-$C3145+1,0,$C3145)))*SummonTypeTable!$Q$2</f>
        <v>236.66666666666666</v>
      </c>
      <c r="J3145" t="str">
        <f ca="1">IF(C3145=1,60*SummonTypeTable!$Q$2-OFFSET(I3145,0,-4),
IF(I3145&lt;&gt;OFFSET(I3145,-1,0),OFFSET(I3145,-1,0)-OFFSET(I3145,0,-4),""))</f>
        <v/>
      </c>
      <c r="K3145" t="str">
        <f ca="1">IF(C3145=1,60*SummonTypeTable!$Q$2/OFFSET(I3145,0,-4),
IF(I3145&lt;&gt;OFFSET(I3145,-1,0),OFFSET(I3145,-1,0)/OFFSET(I3145,0,-4),""))</f>
        <v/>
      </c>
      <c r="L3145" t="str">
        <f t="shared" ca="1" si="582"/>
        <v>cu</v>
      </c>
      <c r="M3145" t="s">
        <v>81</v>
      </c>
      <c r="N3145" t="s">
        <v>147</v>
      </c>
      <c r="O3145">
        <v>1150</v>
      </c>
      <c r="P3145" t="str">
        <f t="shared" si="585"/>
        <v/>
      </c>
      <c r="Q3145" t="str">
        <f t="shared" ca="1" si="594"/>
        <v>cu</v>
      </c>
      <c r="R3145" t="s">
        <v>81</v>
      </c>
      <c r="S3145" t="s">
        <v>147</v>
      </c>
      <c r="T3145">
        <v>575</v>
      </c>
      <c r="U3145" t="str">
        <f t="shared" ca="1" si="593"/>
        <v>cu</v>
      </c>
      <c r="V3145" t="str">
        <f t="shared" si="586"/>
        <v>GO</v>
      </c>
      <c r="W3145">
        <f t="shared" si="587"/>
        <v>1150</v>
      </c>
      <c r="X3145" t="str">
        <f t="shared" ca="1" si="588"/>
        <v>cu</v>
      </c>
      <c r="Y3145" t="str">
        <f t="shared" si="589"/>
        <v>GO</v>
      </c>
      <c r="Z3145">
        <f t="shared" si="590"/>
        <v>575</v>
      </c>
    </row>
    <row r="3146" spans="1:26">
      <c r="A3146" t="str">
        <f t="shared" si="591"/>
        <v>nw1</v>
      </c>
      <c r="B3146" t="str">
        <f t="shared" si="592"/>
        <v>신규1</v>
      </c>
      <c r="C3146">
        <v>21</v>
      </c>
      <c r="D3146">
        <v>4</v>
      </c>
      <c r="E3146">
        <f t="shared" ca="1" si="581"/>
        <v>187</v>
      </c>
      <c r="F3146">
        <f ca="1">(60+SUMIF(OFFSET(N3146,-$C3146+1,0,$C3146),"EN",OFFSET(O3146,-$C3146+1,0,$C3146)))*SummonTypeTable!$Q$2</f>
        <v>236.66666666666666</v>
      </c>
      <c r="G3146" t="str">
        <f ca="1">IF(C3146=1,60*SummonTypeTable!$Q$2-OFFSET(F3146,0,-1),
IF(F3146&lt;&gt;OFFSET(F3146,-1,0),OFFSET(F3146,-1,0)-OFFSET(F3146,0,-1),""))</f>
        <v/>
      </c>
      <c r="H3146" t="str">
        <f ca="1">IF(C3146=1,60*SummonTypeTable!$Q$2/OFFSET(F3146,0,-1),
IF(F3146&lt;&gt;OFFSET(F3146,-1,0),OFFSET(F3146,-1,0)/OFFSET(F3146,0,-1),""))</f>
        <v/>
      </c>
      <c r="I3146">
        <f ca="1">(60+SUMIF(OFFSET(N3146,-$C3146+1,0,$C3146),"EN",OFFSET(O3146,-$C3146+1,0,$C3146))+SUMIF(OFFSET(S3146,-$C3146+1,0,$C3146),"EN",OFFSET(T3146,-$C3146+1,0,$C3146)))*SummonTypeTable!$Q$2</f>
        <v>236.66666666666666</v>
      </c>
      <c r="J3146" t="str">
        <f ca="1">IF(C3146=1,60*SummonTypeTable!$Q$2-OFFSET(I3146,0,-4),
IF(I3146&lt;&gt;OFFSET(I3146,-1,0),OFFSET(I3146,-1,0)-OFFSET(I3146,0,-4),""))</f>
        <v/>
      </c>
      <c r="K3146" t="str">
        <f ca="1">IF(C3146=1,60*SummonTypeTable!$Q$2/OFFSET(I3146,0,-4),
IF(I3146&lt;&gt;OFFSET(I3146,-1,0),OFFSET(I3146,-1,0)/OFFSET(I3146,0,-4),""))</f>
        <v/>
      </c>
      <c r="L3146" t="str">
        <f t="shared" ca="1" si="582"/>
        <v>it</v>
      </c>
      <c r="M3146" t="s">
        <v>139</v>
      </c>
      <c r="N3146" t="s">
        <v>140</v>
      </c>
      <c r="O3146">
        <v>1</v>
      </c>
      <c r="P3146" t="str">
        <f t="shared" si="585"/>
        <v/>
      </c>
      <c r="Q3146" t="str">
        <f t="shared" ca="1" si="594"/>
        <v>cu</v>
      </c>
      <c r="R3146" t="s">
        <v>81</v>
      </c>
      <c r="S3146" t="s">
        <v>147</v>
      </c>
      <c r="T3146">
        <v>600</v>
      </c>
      <c r="U3146" t="str">
        <f t="shared" ca="1" si="593"/>
        <v>it</v>
      </c>
      <c r="V3146" t="str">
        <f t="shared" si="586"/>
        <v>Cash_sCharacterGacha</v>
      </c>
      <c r="W3146">
        <f t="shared" si="587"/>
        <v>1</v>
      </c>
      <c r="X3146" t="str">
        <f t="shared" ca="1" si="588"/>
        <v>cu</v>
      </c>
      <c r="Y3146" t="str">
        <f t="shared" si="589"/>
        <v>GO</v>
      </c>
      <c r="Z3146">
        <f t="shared" si="590"/>
        <v>600</v>
      </c>
    </row>
    <row r="3147" spans="1:26">
      <c r="A3147" t="str">
        <f t="shared" si="591"/>
        <v>nw1</v>
      </c>
      <c r="B3147" t="str">
        <f t="shared" si="592"/>
        <v>신규1</v>
      </c>
      <c r="C3147">
        <v>22</v>
      </c>
      <c r="D3147">
        <v>5</v>
      </c>
      <c r="E3147">
        <f t="shared" ca="1" si="581"/>
        <v>192</v>
      </c>
      <c r="F3147">
        <f ca="1">(60+SUMIF(OFFSET(N3147,-$C3147+1,0,$C3147),"EN",OFFSET(O3147,-$C3147+1,0,$C3147)))*SummonTypeTable!$Q$2</f>
        <v>236.66666666666666</v>
      </c>
      <c r="G3147" t="str">
        <f ca="1">IF(C3147=1,60*SummonTypeTable!$Q$2-OFFSET(F3147,0,-1),
IF(F3147&lt;&gt;OFFSET(F3147,-1,0),OFFSET(F3147,-1,0)-OFFSET(F3147,0,-1),""))</f>
        <v/>
      </c>
      <c r="H3147" t="str">
        <f ca="1">IF(C3147=1,60*SummonTypeTable!$Q$2/OFFSET(F3147,0,-1),
IF(F3147&lt;&gt;OFFSET(F3147,-1,0),OFFSET(F3147,-1,0)/OFFSET(F3147,0,-1),""))</f>
        <v/>
      </c>
      <c r="I3147">
        <f ca="1">(60+SUMIF(OFFSET(N3147,-$C3147+1,0,$C3147),"EN",OFFSET(O3147,-$C3147+1,0,$C3147))+SUMIF(OFFSET(S3147,-$C3147+1,0,$C3147),"EN",OFFSET(T3147,-$C3147+1,0,$C3147)))*SummonTypeTable!$Q$2</f>
        <v>236.66666666666666</v>
      </c>
      <c r="J3147" t="str">
        <f ca="1">IF(C3147=1,60*SummonTypeTable!$Q$2-OFFSET(I3147,0,-4),
IF(I3147&lt;&gt;OFFSET(I3147,-1,0),OFFSET(I3147,-1,0)-OFFSET(I3147,0,-4),""))</f>
        <v/>
      </c>
      <c r="K3147" t="str">
        <f ca="1">IF(C3147=1,60*SummonTypeTable!$Q$2/OFFSET(I3147,0,-4),
IF(I3147&lt;&gt;OFFSET(I3147,-1,0),OFFSET(I3147,-1,0)/OFFSET(I3147,0,-4),""))</f>
        <v/>
      </c>
      <c r="L3147" t="str">
        <f t="shared" ca="1" si="582"/>
        <v>cu</v>
      </c>
      <c r="M3147" t="s">
        <v>81</v>
      </c>
      <c r="N3147" t="s">
        <v>147</v>
      </c>
      <c r="O3147">
        <v>1250</v>
      </c>
      <c r="P3147" t="str">
        <f t="shared" si="585"/>
        <v/>
      </c>
      <c r="Q3147" t="str">
        <f t="shared" ca="1" si="594"/>
        <v>cu</v>
      </c>
      <c r="R3147" t="s">
        <v>81</v>
      </c>
      <c r="S3147" t="s">
        <v>147</v>
      </c>
      <c r="T3147">
        <v>625</v>
      </c>
      <c r="U3147" t="str">
        <f t="shared" ca="1" si="593"/>
        <v>cu</v>
      </c>
      <c r="V3147" t="str">
        <f t="shared" si="586"/>
        <v>GO</v>
      </c>
      <c r="W3147">
        <f t="shared" si="587"/>
        <v>1250</v>
      </c>
      <c r="X3147" t="str">
        <f t="shared" ca="1" si="588"/>
        <v>cu</v>
      </c>
      <c r="Y3147" t="str">
        <f t="shared" si="589"/>
        <v>GO</v>
      </c>
      <c r="Z3147">
        <f t="shared" si="590"/>
        <v>625</v>
      </c>
    </row>
    <row r="3148" spans="1:26">
      <c r="A3148" t="str">
        <f t="shared" si="591"/>
        <v>nw1</v>
      </c>
      <c r="B3148" t="str">
        <f t="shared" si="592"/>
        <v>신규1</v>
      </c>
      <c r="C3148">
        <v>23</v>
      </c>
      <c r="D3148">
        <v>16</v>
      </c>
      <c r="E3148">
        <f t="shared" ref="E3148:E3211" ca="1" si="595">IF(A3148&lt;&gt;OFFSET(A3148,-1,0),D3148,OFFSET(E3148,-1,0)+D3148)</f>
        <v>208</v>
      </c>
      <c r="F3148">
        <f ca="1">(60+SUMIF(OFFSET(N3148,-$C3148+1,0,$C3148),"EN",OFFSET(O3148,-$C3148+1,0,$C3148)))*SummonTypeTable!$Q$2</f>
        <v>276.66666666666663</v>
      </c>
      <c r="G3148">
        <f ca="1">IF(C3148=1,60*SummonTypeTable!$Q$2-OFFSET(F3148,0,-1),
IF(F3148&lt;&gt;OFFSET(F3148,-1,0),OFFSET(F3148,-1,0)-OFFSET(F3148,0,-1),""))</f>
        <v>28.666666666666657</v>
      </c>
      <c r="H3148">
        <f ca="1">IF(C3148=1,60*SummonTypeTable!$Q$2/OFFSET(F3148,0,-1),
IF(F3148&lt;&gt;OFFSET(F3148,-1,0),OFFSET(F3148,-1,0)/OFFSET(F3148,0,-1),""))</f>
        <v>1.1378205128205128</v>
      </c>
      <c r="I3148">
        <f ca="1">(60+SUMIF(OFFSET(N3148,-$C3148+1,0,$C3148),"EN",OFFSET(O3148,-$C3148+1,0,$C3148))+SUMIF(OFFSET(S3148,-$C3148+1,0,$C3148),"EN",OFFSET(T3148,-$C3148+1,0,$C3148)))*SummonTypeTable!$Q$2</f>
        <v>276.66666666666663</v>
      </c>
      <c r="J3148">
        <f ca="1">IF(C3148=1,60*SummonTypeTable!$Q$2-OFFSET(I3148,0,-4),
IF(I3148&lt;&gt;OFFSET(I3148,-1,0),OFFSET(I3148,-1,0)-OFFSET(I3148,0,-4),""))</f>
        <v>28.666666666666657</v>
      </c>
      <c r="K3148">
        <f ca="1">IF(C3148=1,60*SummonTypeTable!$Q$2/OFFSET(I3148,0,-4),
IF(I3148&lt;&gt;OFFSET(I3148,-1,0),OFFSET(I3148,-1,0)/OFFSET(I3148,0,-4),""))</f>
        <v>1.1378205128205128</v>
      </c>
      <c r="L3148" t="str">
        <f t="shared" ca="1" si="582"/>
        <v>cu</v>
      </c>
      <c r="M3148" t="s">
        <v>81</v>
      </c>
      <c r="N3148" t="s">
        <v>146</v>
      </c>
      <c r="O3148">
        <v>60</v>
      </c>
      <c r="P3148" t="str">
        <f t="shared" si="585"/>
        <v>에너지너무많음</v>
      </c>
      <c r="Q3148" t="str">
        <f t="shared" ca="1" si="594"/>
        <v>cu</v>
      </c>
      <c r="R3148" t="s">
        <v>81</v>
      </c>
      <c r="S3148" t="s">
        <v>147</v>
      </c>
      <c r="T3148">
        <v>650</v>
      </c>
      <c r="U3148" t="str">
        <f t="shared" ca="1" si="593"/>
        <v>cu</v>
      </c>
      <c r="V3148" t="str">
        <f t="shared" si="586"/>
        <v>EN</v>
      </c>
      <c r="W3148">
        <f t="shared" si="587"/>
        <v>60</v>
      </c>
      <c r="X3148" t="str">
        <f t="shared" ca="1" si="588"/>
        <v>cu</v>
      </c>
      <c r="Y3148" t="str">
        <f t="shared" si="589"/>
        <v>GO</v>
      </c>
      <c r="Z3148">
        <f t="shared" si="590"/>
        <v>650</v>
      </c>
    </row>
    <row r="3149" spans="1:26">
      <c r="A3149" t="str">
        <f t="shared" si="591"/>
        <v>nw1</v>
      </c>
      <c r="B3149" t="str">
        <f t="shared" si="592"/>
        <v>신규1</v>
      </c>
      <c r="C3149">
        <v>24</v>
      </c>
      <c r="D3149">
        <v>12</v>
      </c>
      <c r="E3149">
        <f t="shared" ca="1" si="595"/>
        <v>220</v>
      </c>
      <c r="F3149">
        <f ca="1">(60+SUMIF(OFFSET(N3149,-$C3149+1,0,$C3149),"EN",OFFSET(O3149,-$C3149+1,0,$C3149)))*SummonTypeTable!$Q$2</f>
        <v>276.66666666666663</v>
      </c>
      <c r="G3149" t="str">
        <f ca="1">IF(C3149=1,60*SummonTypeTable!$Q$2-OFFSET(F3149,0,-1),
IF(F3149&lt;&gt;OFFSET(F3149,-1,0),OFFSET(F3149,-1,0)-OFFSET(F3149,0,-1),""))</f>
        <v/>
      </c>
      <c r="H3149" t="str">
        <f ca="1">IF(C3149=1,60*SummonTypeTable!$Q$2/OFFSET(F3149,0,-1),
IF(F3149&lt;&gt;OFFSET(F3149,-1,0),OFFSET(F3149,-1,0)/OFFSET(F3149,0,-1),""))</f>
        <v/>
      </c>
      <c r="I3149">
        <f ca="1">(60+SUMIF(OFFSET(N3149,-$C3149+1,0,$C3149),"EN",OFFSET(O3149,-$C3149+1,0,$C3149))+SUMIF(OFFSET(S3149,-$C3149+1,0,$C3149),"EN",OFFSET(T3149,-$C3149+1,0,$C3149)))*SummonTypeTable!$Q$2</f>
        <v>276.66666666666663</v>
      </c>
      <c r="J3149" t="str">
        <f ca="1">IF(C3149=1,60*SummonTypeTable!$Q$2-OFFSET(I3149,0,-4),
IF(I3149&lt;&gt;OFFSET(I3149,-1,0),OFFSET(I3149,-1,0)-OFFSET(I3149,0,-4),""))</f>
        <v/>
      </c>
      <c r="K3149" t="str">
        <f ca="1">IF(C3149=1,60*SummonTypeTable!$Q$2/OFFSET(I3149,0,-4),
IF(I3149&lt;&gt;OFFSET(I3149,-1,0),OFFSET(I3149,-1,0)/OFFSET(I3149,0,-4),""))</f>
        <v/>
      </c>
      <c r="L3149" t="str">
        <f t="shared" ca="1" si="582"/>
        <v>cu</v>
      </c>
      <c r="M3149" t="s">
        <v>81</v>
      </c>
      <c r="N3149" t="s">
        <v>147</v>
      </c>
      <c r="O3149">
        <v>1350</v>
      </c>
      <c r="P3149" t="str">
        <f t="shared" si="585"/>
        <v/>
      </c>
      <c r="Q3149" t="str">
        <f t="shared" ca="1" si="594"/>
        <v>cu</v>
      </c>
      <c r="R3149" t="s">
        <v>81</v>
      </c>
      <c r="S3149" t="s">
        <v>147</v>
      </c>
      <c r="T3149">
        <v>675</v>
      </c>
      <c r="U3149" t="str">
        <f t="shared" ca="1" si="593"/>
        <v>cu</v>
      </c>
      <c r="V3149" t="str">
        <f t="shared" si="586"/>
        <v>GO</v>
      </c>
      <c r="W3149">
        <f t="shared" si="587"/>
        <v>1350</v>
      </c>
      <c r="X3149" t="str">
        <f t="shared" ca="1" si="588"/>
        <v>cu</v>
      </c>
      <c r="Y3149" t="str">
        <f t="shared" si="589"/>
        <v>GO</v>
      </c>
      <c r="Z3149">
        <f t="shared" si="590"/>
        <v>675</v>
      </c>
    </row>
    <row r="3150" spans="1:26">
      <c r="A3150" t="str">
        <f t="shared" si="591"/>
        <v>nw1</v>
      </c>
      <c r="B3150" t="str">
        <f t="shared" si="592"/>
        <v>신규1</v>
      </c>
      <c r="C3150">
        <v>25</v>
      </c>
      <c r="D3150">
        <v>4</v>
      </c>
      <c r="E3150">
        <f t="shared" ca="1" si="595"/>
        <v>224</v>
      </c>
      <c r="F3150">
        <f ca="1">(60+SUMIF(OFFSET(N3150,-$C3150+1,0,$C3150),"EN",OFFSET(O3150,-$C3150+1,0,$C3150)))*SummonTypeTable!$Q$2</f>
        <v>276.66666666666663</v>
      </c>
      <c r="G3150" t="str">
        <f ca="1">IF(C3150=1,60*SummonTypeTable!$Q$2-OFFSET(F3150,0,-1),
IF(F3150&lt;&gt;OFFSET(F3150,-1,0),OFFSET(F3150,-1,0)-OFFSET(F3150,0,-1),""))</f>
        <v/>
      </c>
      <c r="H3150" t="str">
        <f ca="1">IF(C3150=1,60*SummonTypeTable!$Q$2/OFFSET(F3150,0,-1),
IF(F3150&lt;&gt;OFFSET(F3150,-1,0),OFFSET(F3150,-1,0)/OFFSET(F3150,0,-1),""))</f>
        <v/>
      </c>
      <c r="I3150">
        <f ca="1">(60+SUMIF(OFFSET(N3150,-$C3150+1,0,$C3150),"EN",OFFSET(O3150,-$C3150+1,0,$C3150))+SUMIF(OFFSET(S3150,-$C3150+1,0,$C3150),"EN",OFFSET(T3150,-$C3150+1,0,$C3150)))*SummonTypeTable!$Q$2</f>
        <v>276.66666666666663</v>
      </c>
      <c r="J3150" t="str">
        <f ca="1">IF(C3150=1,60*SummonTypeTable!$Q$2-OFFSET(I3150,0,-4),
IF(I3150&lt;&gt;OFFSET(I3150,-1,0),OFFSET(I3150,-1,0)-OFFSET(I3150,0,-4),""))</f>
        <v/>
      </c>
      <c r="K3150" t="str">
        <f ca="1">IF(C3150=1,60*SummonTypeTable!$Q$2/OFFSET(I3150,0,-4),
IF(I3150&lt;&gt;OFFSET(I3150,-1,0),OFFSET(I3150,-1,0)/OFFSET(I3150,0,-4),""))</f>
        <v/>
      </c>
      <c r="L3150" t="str">
        <f t="shared" ca="1" si="582"/>
        <v>it</v>
      </c>
      <c r="M3150" t="s">
        <v>139</v>
      </c>
      <c r="N3150" t="s">
        <v>138</v>
      </c>
      <c r="O3150">
        <v>1</v>
      </c>
      <c r="P3150" t="str">
        <f t="shared" si="585"/>
        <v/>
      </c>
      <c r="Q3150" t="str">
        <f t="shared" ca="1" si="594"/>
        <v>cu</v>
      </c>
      <c r="R3150" t="s">
        <v>81</v>
      </c>
      <c r="S3150" t="s">
        <v>147</v>
      </c>
      <c r="T3150">
        <v>700</v>
      </c>
      <c r="U3150" t="str">
        <f t="shared" ca="1" si="593"/>
        <v>it</v>
      </c>
      <c r="V3150" t="str">
        <f t="shared" si="586"/>
        <v>Cash_sSpellGacha</v>
      </c>
      <c r="W3150">
        <f t="shared" si="587"/>
        <v>1</v>
      </c>
      <c r="X3150" t="str">
        <f t="shared" ca="1" si="588"/>
        <v>cu</v>
      </c>
      <c r="Y3150" t="str">
        <f t="shared" si="589"/>
        <v>GO</v>
      </c>
      <c r="Z3150">
        <f t="shared" si="590"/>
        <v>700</v>
      </c>
    </row>
    <row r="3151" spans="1:26">
      <c r="A3151" t="str">
        <f t="shared" si="591"/>
        <v>nw1</v>
      </c>
      <c r="B3151" t="str">
        <f t="shared" si="592"/>
        <v>신규1</v>
      </c>
      <c r="C3151">
        <v>26</v>
      </c>
      <c r="D3151">
        <v>5</v>
      </c>
      <c r="E3151">
        <f t="shared" ca="1" si="595"/>
        <v>229</v>
      </c>
      <c r="F3151">
        <f ca="1">(60+SUMIF(OFFSET(N3151,-$C3151+1,0,$C3151),"EN",OFFSET(O3151,-$C3151+1,0,$C3151)))*SummonTypeTable!$Q$2</f>
        <v>276.66666666666663</v>
      </c>
      <c r="G3151" t="str">
        <f ca="1">IF(C3151=1,60*SummonTypeTable!$Q$2-OFFSET(F3151,0,-1),
IF(F3151&lt;&gt;OFFSET(F3151,-1,0),OFFSET(F3151,-1,0)-OFFSET(F3151,0,-1),""))</f>
        <v/>
      </c>
      <c r="H3151" t="str">
        <f ca="1">IF(C3151=1,60*SummonTypeTable!$Q$2/OFFSET(F3151,0,-1),
IF(F3151&lt;&gt;OFFSET(F3151,-1,0),OFFSET(F3151,-1,0)/OFFSET(F3151,0,-1),""))</f>
        <v/>
      </c>
      <c r="I3151">
        <f ca="1">(60+SUMIF(OFFSET(N3151,-$C3151+1,0,$C3151),"EN",OFFSET(O3151,-$C3151+1,0,$C3151))+SUMIF(OFFSET(S3151,-$C3151+1,0,$C3151),"EN",OFFSET(T3151,-$C3151+1,0,$C3151)))*SummonTypeTable!$Q$2</f>
        <v>276.66666666666663</v>
      </c>
      <c r="J3151" t="str">
        <f ca="1">IF(C3151=1,60*SummonTypeTable!$Q$2-OFFSET(I3151,0,-4),
IF(I3151&lt;&gt;OFFSET(I3151,-1,0),OFFSET(I3151,-1,0)-OFFSET(I3151,0,-4),""))</f>
        <v/>
      </c>
      <c r="K3151" t="str">
        <f ca="1">IF(C3151=1,60*SummonTypeTable!$Q$2/OFFSET(I3151,0,-4),
IF(I3151&lt;&gt;OFFSET(I3151,-1,0),OFFSET(I3151,-1,0)/OFFSET(I3151,0,-4),""))</f>
        <v/>
      </c>
      <c r="L3151" t="str">
        <f t="shared" ca="1" si="582"/>
        <v>it</v>
      </c>
      <c r="M3151" t="s">
        <v>139</v>
      </c>
      <c r="N3151" t="s">
        <v>140</v>
      </c>
      <c r="O3151">
        <v>1</v>
      </c>
      <c r="P3151" t="str">
        <f t="shared" si="585"/>
        <v/>
      </c>
      <c r="Q3151" t="str">
        <f t="shared" ca="1" si="594"/>
        <v>cu</v>
      </c>
      <c r="R3151" t="s">
        <v>81</v>
      </c>
      <c r="S3151" t="s">
        <v>147</v>
      </c>
      <c r="T3151">
        <v>725</v>
      </c>
      <c r="U3151" t="str">
        <f t="shared" ca="1" si="593"/>
        <v>it</v>
      </c>
      <c r="V3151" t="str">
        <f t="shared" si="586"/>
        <v>Cash_sCharacterGacha</v>
      </c>
      <c r="W3151">
        <f t="shared" si="587"/>
        <v>1</v>
      </c>
      <c r="X3151" t="str">
        <f t="shared" ca="1" si="588"/>
        <v>cu</v>
      </c>
      <c r="Y3151" t="str">
        <f t="shared" si="589"/>
        <v>GO</v>
      </c>
      <c r="Z3151">
        <f t="shared" si="590"/>
        <v>725</v>
      </c>
    </row>
    <row r="3152" spans="1:26">
      <c r="A3152" t="str">
        <f t="shared" si="591"/>
        <v>nw1</v>
      </c>
      <c r="B3152" t="str">
        <f t="shared" si="592"/>
        <v>신규1</v>
      </c>
      <c r="C3152">
        <v>27</v>
      </c>
      <c r="D3152">
        <v>5</v>
      </c>
      <c r="E3152">
        <f t="shared" ca="1" si="595"/>
        <v>234</v>
      </c>
      <c r="F3152">
        <f ca="1">(60+SUMIF(OFFSET(N3152,-$C3152+1,0,$C3152),"EN",OFFSET(O3152,-$C3152+1,0,$C3152)))*SummonTypeTable!$Q$2</f>
        <v>276.66666666666663</v>
      </c>
      <c r="G3152" t="str">
        <f ca="1">IF(C3152=1,60*SummonTypeTable!$Q$2-OFFSET(F3152,0,-1),
IF(F3152&lt;&gt;OFFSET(F3152,-1,0),OFFSET(F3152,-1,0)-OFFSET(F3152,0,-1),""))</f>
        <v/>
      </c>
      <c r="H3152" t="str">
        <f ca="1">IF(C3152=1,60*SummonTypeTable!$Q$2/OFFSET(F3152,0,-1),
IF(F3152&lt;&gt;OFFSET(F3152,-1,0),OFFSET(F3152,-1,0)/OFFSET(F3152,0,-1),""))</f>
        <v/>
      </c>
      <c r="I3152">
        <f ca="1">(60+SUMIF(OFFSET(N3152,-$C3152+1,0,$C3152),"EN",OFFSET(O3152,-$C3152+1,0,$C3152))+SUMIF(OFFSET(S3152,-$C3152+1,0,$C3152),"EN",OFFSET(T3152,-$C3152+1,0,$C3152)))*SummonTypeTable!$Q$2</f>
        <v>276.66666666666663</v>
      </c>
      <c r="J3152" t="str">
        <f ca="1">IF(C3152=1,60*SummonTypeTable!$Q$2-OFFSET(I3152,0,-4),
IF(I3152&lt;&gt;OFFSET(I3152,-1,0),OFFSET(I3152,-1,0)-OFFSET(I3152,0,-4),""))</f>
        <v/>
      </c>
      <c r="K3152" t="str">
        <f ca="1">IF(C3152=1,60*SummonTypeTable!$Q$2/OFFSET(I3152,0,-4),
IF(I3152&lt;&gt;OFFSET(I3152,-1,0),OFFSET(I3152,-1,0)/OFFSET(I3152,0,-4),""))</f>
        <v/>
      </c>
      <c r="L3152" t="str">
        <f t="shared" ca="1" si="582"/>
        <v>cu</v>
      </c>
      <c r="M3152" t="s">
        <v>81</v>
      </c>
      <c r="N3152" t="s">
        <v>147</v>
      </c>
      <c r="O3152">
        <v>1500</v>
      </c>
      <c r="P3152" t="str">
        <f t="shared" si="585"/>
        <v/>
      </c>
      <c r="Q3152" t="str">
        <f t="shared" ca="1" si="594"/>
        <v>cu</v>
      </c>
      <c r="R3152" t="s">
        <v>81</v>
      </c>
      <c r="S3152" t="s">
        <v>147</v>
      </c>
      <c r="T3152">
        <v>750</v>
      </c>
      <c r="U3152" t="str">
        <f t="shared" ca="1" si="593"/>
        <v>cu</v>
      </c>
      <c r="V3152" t="str">
        <f t="shared" si="586"/>
        <v>GO</v>
      </c>
      <c r="W3152">
        <f t="shared" si="587"/>
        <v>1500</v>
      </c>
      <c r="X3152" t="str">
        <f t="shared" ca="1" si="588"/>
        <v>cu</v>
      </c>
      <c r="Y3152" t="str">
        <f t="shared" si="589"/>
        <v>GO</v>
      </c>
      <c r="Z3152">
        <f t="shared" si="590"/>
        <v>750</v>
      </c>
    </row>
    <row r="3153" spans="1:26">
      <c r="A3153" t="str">
        <f t="shared" si="591"/>
        <v>nw1</v>
      </c>
      <c r="B3153" t="str">
        <f t="shared" si="592"/>
        <v>신규1</v>
      </c>
      <c r="C3153">
        <v>28</v>
      </c>
      <c r="D3153">
        <v>10</v>
      </c>
      <c r="E3153">
        <f t="shared" ca="1" si="595"/>
        <v>244</v>
      </c>
      <c r="F3153">
        <f ca="1">(60+SUMIF(OFFSET(N3153,-$C3153+1,0,$C3153),"EN",OFFSET(O3153,-$C3153+1,0,$C3153)))*SummonTypeTable!$Q$2</f>
        <v>276.66666666666663</v>
      </c>
      <c r="G3153" t="str">
        <f ca="1">IF(C3153=1,60*SummonTypeTable!$Q$2-OFFSET(F3153,0,-1),
IF(F3153&lt;&gt;OFFSET(F3153,-1,0),OFFSET(F3153,-1,0)-OFFSET(F3153,0,-1),""))</f>
        <v/>
      </c>
      <c r="H3153" t="str">
        <f ca="1">IF(C3153=1,60*SummonTypeTable!$Q$2/OFFSET(F3153,0,-1),
IF(F3153&lt;&gt;OFFSET(F3153,-1,0),OFFSET(F3153,-1,0)/OFFSET(F3153,0,-1),""))</f>
        <v/>
      </c>
      <c r="I3153">
        <f ca="1">(60+SUMIF(OFFSET(N3153,-$C3153+1,0,$C3153),"EN",OFFSET(O3153,-$C3153+1,0,$C3153))+SUMIF(OFFSET(S3153,-$C3153+1,0,$C3153),"EN",OFFSET(T3153,-$C3153+1,0,$C3153)))*SummonTypeTable!$Q$2</f>
        <v>276.66666666666663</v>
      </c>
      <c r="J3153" t="str">
        <f ca="1">IF(C3153=1,60*SummonTypeTable!$Q$2-OFFSET(I3153,0,-4),
IF(I3153&lt;&gt;OFFSET(I3153,-1,0),OFFSET(I3153,-1,0)-OFFSET(I3153,0,-4),""))</f>
        <v/>
      </c>
      <c r="K3153" t="str">
        <f ca="1">IF(C3153=1,60*SummonTypeTable!$Q$2/OFFSET(I3153,0,-4),
IF(I3153&lt;&gt;OFFSET(I3153,-1,0),OFFSET(I3153,-1,0)/OFFSET(I3153,0,-4),""))</f>
        <v/>
      </c>
      <c r="L3153" t="str">
        <f t="shared" ca="1" si="582"/>
        <v>it</v>
      </c>
      <c r="M3153" t="s">
        <v>139</v>
      </c>
      <c r="N3153" t="s">
        <v>138</v>
      </c>
      <c r="O3153">
        <v>1</v>
      </c>
      <c r="P3153" t="str">
        <f t="shared" si="585"/>
        <v/>
      </c>
      <c r="Q3153" t="str">
        <f t="shared" ca="1" si="594"/>
        <v>cu</v>
      </c>
      <c r="R3153" t="s">
        <v>81</v>
      </c>
      <c r="S3153" t="s">
        <v>147</v>
      </c>
      <c r="T3153">
        <v>775</v>
      </c>
      <c r="U3153" t="str">
        <f t="shared" ca="1" si="593"/>
        <v>it</v>
      </c>
      <c r="V3153" t="str">
        <f t="shared" si="586"/>
        <v>Cash_sSpellGacha</v>
      </c>
      <c r="W3153">
        <f t="shared" si="587"/>
        <v>1</v>
      </c>
      <c r="X3153" t="str">
        <f t="shared" ca="1" si="588"/>
        <v>cu</v>
      </c>
      <c r="Y3153" t="str">
        <f t="shared" si="589"/>
        <v>GO</v>
      </c>
      <c r="Z3153">
        <f t="shared" si="590"/>
        <v>775</v>
      </c>
    </row>
    <row r="3154" spans="1:26">
      <c r="A3154" t="str">
        <f t="shared" si="591"/>
        <v>nw1</v>
      </c>
      <c r="B3154" t="str">
        <f t="shared" si="592"/>
        <v>신규1</v>
      </c>
      <c r="C3154">
        <v>29</v>
      </c>
      <c r="D3154">
        <v>8</v>
      </c>
      <c r="E3154">
        <f t="shared" ca="1" si="595"/>
        <v>252</v>
      </c>
      <c r="F3154">
        <f ca="1">(60+SUMIF(OFFSET(N3154,-$C3154+1,0,$C3154),"EN",OFFSET(O3154,-$C3154+1,0,$C3154)))*SummonTypeTable!$Q$2</f>
        <v>320</v>
      </c>
      <c r="G3154">
        <f ca="1">IF(C3154=1,60*SummonTypeTable!$Q$2-OFFSET(F3154,0,-1),
IF(F3154&lt;&gt;OFFSET(F3154,-1,0),OFFSET(F3154,-1,0)-OFFSET(F3154,0,-1),""))</f>
        <v>24.666666666666629</v>
      </c>
      <c r="H3154">
        <f ca="1">IF(C3154=1,60*SummonTypeTable!$Q$2/OFFSET(F3154,0,-1),
IF(F3154&lt;&gt;OFFSET(F3154,-1,0),OFFSET(F3154,-1,0)/OFFSET(F3154,0,-1),""))</f>
        <v>1.0978835978835977</v>
      </c>
      <c r="I3154">
        <f ca="1">(60+SUMIF(OFFSET(N3154,-$C3154+1,0,$C3154),"EN",OFFSET(O3154,-$C3154+1,0,$C3154))+SUMIF(OFFSET(S3154,-$C3154+1,0,$C3154),"EN",OFFSET(T3154,-$C3154+1,0,$C3154)))*SummonTypeTable!$Q$2</f>
        <v>320</v>
      </c>
      <c r="J3154">
        <f ca="1">IF(C3154=1,60*SummonTypeTable!$Q$2-OFFSET(I3154,0,-4),
IF(I3154&lt;&gt;OFFSET(I3154,-1,0),OFFSET(I3154,-1,0)-OFFSET(I3154,0,-4),""))</f>
        <v>24.666666666666629</v>
      </c>
      <c r="K3154">
        <f ca="1">IF(C3154=1,60*SummonTypeTable!$Q$2/OFFSET(I3154,0,-4),
IF(I3154&lt;&gt;OFFSET(I3154,-1,0),OFFSET(I3154,-1,0)/OFFSET(I3154,0,-4),""))</f>
        <v>1.0978835978835977</v>
      </c>
      <c r="L3154" t="str">
        <f t="shared" ca="1" si="582"/>
        <v>cu</v>
      </c>
      <c r="M3154" t="s">
        <v>81</v>
      </c>
      <c r="N3154" t="s">
        <v>146</v>
      </c>
      <c r="O3154">
        <v>65</v>
      </c>
      <c r="P3154" t="str">
        <f t="shared" si="585"/>
        <v>에너지너무많음</v>
      </c>
      <c r="Q3154" t="str">
        <f t="shared" ca="1" si="594"/>
        <v>cu</v>
      </c>
      <c r="R3154" t="s">
        <v>81</v>
      </c>
      <c r="S3154" t="s">
        <v>147</v>
      </c>
      <c r="T3154">
        <v>800</v>
      </c>
      <c r="U3154" t="str">
        <f t="shared" ca="1" si="593"/>
        <v>cu</v>
      </c>
      <c r="V3154" t="str">
        <f t="shared" si="586"/>
        <v>EN</v>
      </c>
      <c r="W3154">
        <f t="shared" si="587"/>
        <v>65</v>
      </c>
      <c r="X3154" t="str">
        <f t="shared" ca="1" si="588"/>
        <v>cu</v>
      </c>
      <c r="Y3154" t="str">
        <f t="shared" si="589"/>
        <v>GO</v>
      </c>
      <c r="Z3154">
        <f t="shared" si="590"/>
        <v>800</v>
      </c>
    </row>
    <row r="3155" spans="1:26">
      <c r="A3155" t="str">
        <f t="shared" si="591"/>
        <v>nw1</v>
      </c>
      <c r="B3155" t="str">
        <f t="shared" si="592"/>
        <v>신규1</v>
      </c>
      <c r="C3155">
        <v>30</v>
      </c>
      <c r="D3155">
        <v>48</v>
      </c>
      <c r="E3155">
        <f t="shared" ca="1" si="595"/>
        <v>300</v>
      </c>
      <c r="F3155">
        <f ca="1">(60+SUMIF(OFFSET(N3155,-$C3155+1,0,$C3155),"EN",OFFSET(O3155,-$C3155+1,0,$C3155)))*SummonTypeTable!$Q$2</f>
        <v>320</v>
      </c>
      <c r="G3155" t="str">
        <f ca="1">IF(C3155=1,60*SummonTypeTable!$Q$2-OFFSET(F3155,0,-1),
IF(F3155&lt;&gt;OFFSET(F3155,-1,0),OFFSET(F3155,-1,0)-OFFSET(F3155,0,-1),""))</f>
        <v/>
      </c>
      <c r="H3155" t="str">
        <f ca="1">IF(C3155=1,60*SummonTypeTable!$Q$2/OFFSET(F3155,0,-1),
IF(F3155&lt;&gt;OFFSET(F3155,-1,0),OFFSET(F3155,-1,0)/OFFSET(F3155,0,-1),""))</f>
        <v/>
      </c>
      <c r="I3155">
        <f ca="1">(60+SUMIF(OFFSET(N3155,-$C3155+1,0,$C3155),"EN",OFFSET(O3155,-$C3155+1,0,$C3155))+SUMIF(OFFSET(S3155,-$C3155+1,0,$C3155),"EN",OFFSET(T3155,-$C3155+1,0,$C3155)))*SummonTypeTable!$Q$2</f>
        <v>320</v>
      </c>
      <c r="J3155" t="str">
        <f ca="1">IF(C3155=1,60*SummonTypeTable!$Q$2-OFFSET(I3155,0,-4),
IF(I3155&lt;&gt;OFFSET(I3155,-1,0),OFFSET(I3155,-1,0)-OFFSET(I3155,0,-4),""))</f>
        <v/>
      </c>
      <c r="K3155" t="str">
        <f ca="1">IF(C3155=1,60*SummonTypeTable!$Q$2/OFFSET(I3155,0,-4),
IF(I3155&lt;&gt;OFFSET(I3155,-1,0),OFFSET(I3155,-1,0)/OFFSET(I3155,0,-4),""))</f>
        <v/>
      </c>
      <c r="L3155" t="str">
        <f t="shared" ref="L3155:L3218" ca="1" si="596">IF(ISBLANK(M3155),"",
VLOOKUP(M3155,OFFSET(INDIRECT("$A:$B"),0,MATCH(M$1&amp;"_Verify",INDIRECT("$1:$1"),0)-1),2,0)
)</f>
        <v>cu</v>
      </c>
      <c r="M3155" t="s">
        <v>81</v>
      </c>
      <c r="N3155" t="s">
        <v>147</v>
      </c>
      <c r="O3155">
        <v>1650</v>
      </c>
      <c r="P3155" t="str">
        <f t="shared" si="585"/>
        <v/>
      </c>
      <c r="Q3155" t="str">
        <f t="shared" ca="1" si="594"/>
        <v>cu</v>
      </c>
      <c r="R3155" t="s">
        <v>81</v>
      </c>
      <c r="S3155" t="s">
        <v>147</v>
      </c>
      <c r="T3155">
        <v>825</v>
      </c>
      <c r="U3155" t="str">
        <f t="shared" ca="1" si="593"/>
        <v>cu</v>
      </c>
      <c r="V3155" t="str">
        <f t="shared" si="586"/>
        <v>GO</v>
      </c>
      <c r="W3155">
        <f t="shared" si="587"/>
        <v>1650</v>
      </c>
      <c r="X3155" t="str">
        <f t="shared" ca="1" si="588"/>
        <v>cu</v>
      </c>
      <c r="Y3155" t="str">
        <f t="shared" si="589"/>
        <v>GO</v>
      </c>
      <c r="Z3155">
        <f t="shared" si="590"/>
        <v>825</v>
      </c>
    </row>
    <row r="3156" spans="1:26">
      <c r="A3156" t="str">
        <f t="shared" si="591"/>
        <v>nw1</v>
      </c>
      <c r="B3156" t="str">
        <f t="shared" si="592"/>
        <v>신규1</v>
      </c>
      <c r="C3156">
        <v>31</v>
      </c>
      <c r="D3156">
        <v>4</v>
      </c>
      <c r="E3156">
        <f t="shared" ca="1" si="595"/>
        <v>304</v>
      </c>
      <c r="F3156">
        <f ca="1">(60+SUMIF(OFFSET(N3156,-$C3156+1,0,$C3156),"EN",OFFSET(O3156,-$C3156+1,0,$C3156)))*SummonTypeTable!$Q$2</f>
        <v>320</v>
      </c>
      <c r="G3156" t="str">
        <f ca="1">IF(C3156=1,60*SummonTypeTable!$Q$2-OFFSET(F3156,0,-1),
IF(F3156&lt;&gt;OFFSET(F3156,-1,0),OFFSET(F3156,-1,0)-OFFSET(F3156,0,-1),""))</f>
        <v/>
      </c>
      <c r="H3156" t="str">
        <f ca="1">IF(C3156=1,60*SummonTypeTable!$Q$2/OFFSET(F3156,0,-1),
IF(F3156&lt;&gt;OFFSET(F3156,-1,0),OFFSET(F3156,-1,0)/OFFSET(F3156,0,-1),""))</f>
        <v/>
      </c>
      <c r="I3156">
        <f ca="1">(60+SUMIF(OFFSET(N3156,-$C3156+1,0,$C3156),"EN",OFFSET(O3156,-$C3156+1,0,$C3156))+SUMIF(OFFSET(S3156,-$C3156+1,0,$C3156),"EN",OFFSET(T3156,-$C3156+1,0,$C3156)))*SummonTypeTable!$Q$2</f>
        <v>320</v>
      </c>
      <c r="J3156" t="str">
        <f ca="1">IF(C3156=1,60*SummonTypeTable!$Q$2-OFFSET(I3156,0,-4),
IF(I3156&lt;&gt;OFFSET(I3156,-1,0),OFFSET(I3156,-1,0)-OFFSET(I3156,0,-4),""))</f>
        <v/>
      </c>
      <c r="K3156" t="str">
        <f ca="1">IF(C3156=1,60*SummonTypeTable!$Q$2/OFFSET(I3156,0,-4),
IF(I3156&lt;&gt;OFFSET(I3156,-1,0),OFFSET(I3156,-1,0)/OFFSET(I3156,0,-4),""))</f>
        <v/>
      </c>
      <c r="L3156" t="str">
        <f t="shared" ca="1" si="596"/>
        <v>cu</v>
      </c>
      <c r="M3156" t="s">
        <v>81</v>
      </c>
      <c r="N3156" t="s">
        <v>153</v>
      </c>
      <c r="O3156">
        <v>6</v>
      </c>
      <c r="P3156" t="str">
        <f t="shared" si="585"/>
        <v/>
      </c>
      <c r="Q3156" t="str">
        <f t="shared" ca="1" si="594"/>
        <v>cu</v>
      </c>
      <c r="R3156" t="s">
        <v>81</v>
      </c>
      <c r="S3156" t="s">
        <v>153</v>
      </c>
      <c r="T3156">
        <v>2</v>
      </c>
      <c r="U3156" t="str">
        <f t="shared" ca="1" si="593"/>
        <v>cu</v>
      </c>
      <c r="V3156" t="str">
        <f t="shared" si="586"/>
        <v>DI</v>
      </c>
      <c r="W3156">
        <f t="shared" si="587"/>
        <v>6</v>
      </c>
      <c r="X3156" t="str">
        <f t="shared" ca="1" si="588"/>
        <v>cu</v>
      </c>
      <c r="Y3156" t="str">
        <f t="shared" si="589"/>
        <v>DI</v>
      </c>
      <c r="Z3156">
        <f t="shared" si="590"/>
        <v>2</v>
      </c>
    </row>
    <row r="3157" spans="1:26">
      <c r="A3157" t="str">
        <f t="shared" si="591"/>
        <v>nw1</v>
      </c>
      <c r="B3157" t="str">
        <f t="shared" si="592"/>
        <v>신규1</v>
      </c>
      <c r="C3157">
        <v>32</v>
      </c>
      <c r="D3157">
        <v>30</v>
      </c>
      <c r="E3157">
        <f t="shared" ca="1" si="595"/>
        <v>334</v>
      </c>
      <c r="F3157">
        <f ca="1">(60+SUMIF(OFFSET(N3157,-$C3157+1,0,$C3157),"EN",OFFSET(O3157,-$C3157+1,0,$C3157)))*SummonTypeTable!$Q$2</f>
        <v>320</v>
      </c>
      <c r="G3157" t="str">
        <f ca="1">IF(C3157=1,60*SummonTypeTable!$Q$2-OFFSET(F3157,0,-1),
IF(F3157&lt;&gt;OFFSET(F3157,-1,0),OFFSET(F3157,-1,0)-OFFSET(F3157,0,-1),""))</f>
        <v/>
      </c>
      <c r="H3157" t="str">
        <f ca="1">IF(C3157=1,60*SummonTypeTable!$Q$2/OFFSET(F3157,0,-1),
IF(F3157&lt;&gt;OFFSET(F3157,-1,0),OFFSET(F3157,-1,0)/OFFSET(F3157,0,-1),""))</f>
        <v/>
      </c>
      <c r="I3157">
        <f ca="1">(60+SUMIF(OFFSET(N3157,-$C3157+1,0,$C3157),"EN",OFFSET(O3157,-$C3157+1,0,$C3157))+SUMIF(OFFSET(S3157,-$C3157+1,0,$C3157),"EN",OFFSET(T3157,-$C3157+1,0,$C3157)))*SummonTypeTable!$Q$2</f>
        <v>320</v>
      </c>
      <c r="J3157" t="str">
        <f ca="1">IF(C3157=1,60*SummonTypeTable!$Q$2-OFFSET(I3157,0,-4),
IF(I3157&lt;&gt;OFFSET(I3157,-1,0),OFFSET(I3157,-1,0)-OFFSET(I3157,0,-4),""))</f>
        <v/>
      </c>
      <c r="K3157" t="str">
        <f ca="1">IF(C3157=1,60*SummonTypeTable!$Q$2/OFFSET(I3157,0,-4),
IF(I3157&lt;&gt;OFFSET(I3157,-1,0),OFFSET(I3157,-1,0)/OFFSET(I3157,0,-4),""))</f>
        <v/>
      </c>
      <c r="L3157" t="str">
        <f t="shared" ca="1" si="596"/>
        <v>cu</v>
      </c>
      <c r="M3157" t="s">
        <v>81</v>
      </c>
      <c r="N3157" t="s">
        <v>147</v>
      </c>
      <c r="O3157">
        <v>1750</v>
      </c>
      <c r="P3157" t="str">
        <f t="shared" si="585"/>
        <v/>
      </c>
      <c r="Q3157" t="str">
        <f t="shared" ca="1" si="594"/>
        <v>cu</v>
      </c>
      <c r="R3157" t="s">
        <v>81</v>
      </c>
      <c r="S3157" t="s">
        <v>147</v>
      </c>
      <c r="T3157">
        <v>875</v>
      </c>
      <c r="U3157" t="str">
        <f t="shared" ca="1" si="593"/>
        <v>cu</v>
      </c>
      <c r="V3157" t="str">
        <f t="shared" si="586"/>
        <v>GO</v>
      </c>
      <c r="W3157">
        <f t="shared" si="587"/>
        <v>1750</v>
      </c>
      <c r="X3157" t="str">
        <f t="shared" ca="1" si="588"/>
        <v>cu</v>
      </c>
      <c r="Y3157" t="str">
        <f t="shared" si="589"/>
        <v>GO</v>
      </c>
      <c r="Z3157">
        <f t="shared" si="590"/>
        <v>875</v>
      </c>
    </row>
    <row r="3158" spans="1:26">
      <c r="A3158" t="str">
        <f t="shared" si="591"/>
        <v>nw1</v>
      </c>
      <c r="B3158" t="str">
        <f t="shared" si="592"/>
        <v>신규1</v>
      </c>
      <c r="C3158">
        <v>33</v>
      </c>
      <c r="D3158">
        <v>8</v>
      </c>
      <c r="E3158">
        <f t="shared" ca="1" si="595"/>
        <v>342</v>
      </c>
      <c r="F3158">
        <f ca="1">(60+SUMIF(OFFSET(N3158,-$C3158+1,0,$C3158),"EN",OFFSET(O3158,-$C3158+1,0,$C3158)))*SummonTypeTable!$Q$2</f>
        <v>320</v>
      </c>
      <c r="G3158" t="str">
        <f ca="1">IF(C3158=1,60*SummonTypeTable!$Q$2-OFFSET(F3158,0,-1),
IF(F3158&lt;&gt;OFFSET(F3158,-1,0),OFFSET(F3158,-1,0)-OFFSET(F3158,0,-1),""))</f>
        <v/>
      </c>
      <c r="H3158" t="str">
        <f ca="1">IF(C3158=1,60*SummonTypeTable!$Q$2/OFFSET(F3158,0,-1),
IF(F3158&lt;&gt;OFFSET(F3158,-1,0),OFFSET(F3158,-1,0)/OFFSET(F3158,0,-1),""))</f>
        <v/>
      </c>
      <c r="I3158">
        <f ca="1">(60+SUMIF(OFFSET(N3158,-$C3158+1,0,$C3158),"EN",OFFSET(O3158,-$C3158+1,0,$C3158))+SUMIF(OFFSET(S3158,-$C3158+1,0,$C3158),"EN",OFFSET(T3158,-$C3158+1,0,$C3158)))*SummonTypeTable!$Q$2</f>
        <v>320</v>
      </c>
      <c r="J3158" t="str">
        <f ca="1">IF(C3158=1,60*SummonTypeTable!$Q$2-OFFSET(I3158,0,-4),
IF(I3158&lt;&gt;OFFSET(I3158,-1,0),OFFSET(I3158,-1,0)-OFFSET(I3158,0,-4),""))</f>
        <v/>
      </c>
      <c r="K3158" t="str">
        <f ca="1">IF(C3158=1,60*SummonTypeTable!$Q$2/OFFSET(I3158,0,-4),
IF(I3158&lt;&gt;OFFSET(I3158,-1,0),OFFSET(I3158,-1,0)/OFFSET(I3158,0,-4),""))</f>
        <v/>
      </c>
      <c r="L3158" t="str">
        <f t="shared" ca="1" si="596"/>
        <v>it</v>
      </c>
      <c r="M3158" t="s">
        <v>139</v>
      </c>
      <c r="N3158" t="s">
        <v>138</v>
      </c>
      <c r="O3158">
        <v>1</v>
      </c>
      <c r="P3158" t="str">
        <f t="shared" si="585"/>
        <v/>
      </c>
      <c r="Q3158" t="str">
        <f t="shared" ca="1" si="594"/>
        <v>cu</v>
      </c>
      <c r="R3158" t="s">
        <v>81</v>
      </c>
      <c r="S3158" t="s">
        <v>147</v>
      </c>
      <c r="T3158">
        <v>900</v>
      </c>
      <c r="U3158" t="str">
        <f t="shared" ca="1" si="593"/>
        <v>it</v>
      </c>
      <c r="V3158" t="str">
        <f t="shared" si="586"/>
        <v>Cash_sSpellGacha</v>
      </c>
      <c r="W3158">
        <f t="shared" si="587"/>
        <v>1</v>
      </c>
      <c r="X3158" t="str">
        <f t="shared" ca="1" si="588"/>
        <v>cu</v>
      </c>
      <c r="Y3158" t="str">
        <f t="shared" si="589"/>
        <v>GO</v>
      </c>
      <c r="Z3158">
        <f t="shared" si="590"/>
        <v>900</v>
      </c>
    </row>
    <row r="3159" spans="1:26">
      <c r="A3159" t="str">
        <f t="shared" si="591"/>
        <v>nw1</v>
      </c>
      <c r="B3159" t="str">
        <f t="shared" si="592"/>
        <v>신규1</v>
      </c>
      <c r="C3159">
        <v>34</v>
      </c>
      <c r="D3159">
        <v>22</v>
      </c>
      <c r="E3159">
        <f t="shared" ca="1" si="595"/>
        <v>364</v>
      </c>
      <c r="F3159">
        <f ca="1">(60+SUMIF(OFFSET(N3159,-$C3159+1,0,$C3159),"EN",OFFSET(O3159,-$C3159+1,0,$C3159)))*SummonTypeTable!$Q$2</f>
        <v>360</v>
      </c>
      <c r="G3159">
        <f ca="1">IF(C3159=1,60*SummonTypeTable!$Q$2-OFFSET(F3159,0,-1),
IF(F3159&lt;&gt;OFFSET(F3159,-1,0),OFFSET(F3159,-1,0)-OFFSET(F3159,0,-1),""))</f>
        <v>-44</v>
      </c>
      <c r="H3159">
        <f ca="1">IF(C3159=1,60*SummonTypeTable!$Q$2/OFFSET(F3159,0,-1),
IF(F3159&lt;&gt;OFFSET(F3159,-1,0),OFFSET(F3159,-1,0)/OFFSET(F3159,0,-1),""))</f>
        <v>0.87912087912087911</v>
      </c>
      <c r="I3159">
        <f ca="1">(60+SUMIF(OFFSET(N3159,-$C3159+1,0,$C3159),"EN",OFFSET(O3159,-$C3159+1,0,$C3159))+SUMIF(OFFSET(S3159,-$C3159+1,0,$C3159),"EN",OFFSET(T3159,-$C3159+1,0,$C3159)))*SummonTypeTable!$Q$2</f>
        <v>360</v>
      </c>
      <c r="J3159">
        <f ca="1">IF(C3159=1,60*SummonTypeTable!$Q$2-OFFSET(I3159,0,-4),
IF(I3159&lt;&gt;OFFSET(I3159,-1,0),OFFSET(I3159,-1,0)-OFFSET(I3159,0,-4),""))</f>
        <v>-44</v>
      </c>
      <c r="K3159">
        <f ca="1">IF(C3159=1,60*SummonTypeTable!$Q$2/OFFSET(I3159,0,-4),
IF(I3159&lt;&gt;OFFSET(I3159,-1,0),OFFSET(I3159,-1,0)/OFFSET(I3159,0,-4),""))</f>
        <v>0.87912087912087911</v>
      </c>
      <c r="L3159" t="str">
        <f t="shared" ca="1" si="596"/>
        <v>cu</v>
      </c>
      <c r="M3159" t="s">
        <v>81</v>
      </c>
      <c r="N3159" t="s">
        <v>146</v>
      </c>
      <c r="O3159">
        <v>60</v>
      </c>
      <c r="P3159" t="str">
        <f t="shared" si="585"/>
        <v>에너지너무많음</v>
      </c>
      <c r="Q3159" t="str">
        <f t="shared" ca="1" si="594"/>
        <v>cu</v>
      </c>
      <c r="R3159" t="s">
        <v>81</v>
      </c>
      <c r="S3159" t="s">
        <v>147</v>
      </c>
      <c r="T3159">
        <v>925</v>
      </c>
      <c r="U3159" t="str">
        <f t="shared" ca="1" si="593"/>
        <v>cu</v>
      </c>
      <c r="V3159" t="str">
        <f t="shared" si="586"/>
        <v>EN</v>
      </c>
      <c r="W3159">
        <f t="shared" si="587"/>
        <v>60</v>
      </c>
      <c r="X3159" t="str">
        <f t="shared" ca="1" si="588"/>
        <v>cu</v>
      </c>
      <c r="Y3159" t="str">
        <f t="shared" si="589"/>
        <v>GO</v>
      </c>
      <c r="Z3159">
        <f t="shared" si="590"/>
        <v>925</v>
      </c>
    </row>
    <row r="3160" spans="1:26">
      <c r="A3160" t="str">
        <f t="shared" si="591"/>
        <v>nw1</v>
      </c>
      <c r="B3160" t="str">
        <f t="shared" si="592"/>
        <v>신규1</v>
      </c>
      <c r="C3160">
        <v>35</v>
      </c>
      <c r="D3160">
        <v>39</v>
      </c>
      <c r="E3160">
        <f t="shared" ca="1" si="595"/>
        <v>403</v>
      </c>
      <c r="F3160">
        <f ca="1">(60+SUMIF(OFFSET(N3160,-$C3160+1,0,$C3160),"EN",OFFSET(O3160,-$C3160+1,0,$C3160)))*SummonTypeTable!$Q$2</f>
        <v>360</v>
      </c>
      <c r="G3160" t="str">
        <f ca="1">IF(C3160=1,60*SummonTypeTable!$Q$2-OFFSET(F3160,0,-1),
IF(F3160&lt;&gt;OFFSET(F3160,-1,0),OFFSET(F3160,-1,0)-OFFSET(F3160,0,-1),""))</f>
        <v/>
      </c>
      <c r="H3160" t="str">
        <f ca="1">IF(C3160=1,60*SummonTypeTable!$Q$2/OFFSET(F3160,0,-1),
IF(F3160&lt;&gt;OFFSET(F3160,-1,0),OFFSET(F3160,-1,0)/OFFSET(F3160,0,-1),""))</f>
        <v/>
      </c>
      <c r="I3160">
        <f ca="1">(60+SUMIF(OFFSET(N3160,-$C3160+1,0,$C3160),"EN",OFFSET(O3160,-$C3160+1,0,$C3160))+SUMIF(OFFSET(S3160,-$C3160+1,0,$C3160),"EN",OFFSET(T3160,-$C3160+1,0,$C3160)))*SummonTypeTable!$Q$2</f>
        <v>360</v>
      </c>
      <c r="J3160" t="str">
        <f ca="1">IF(C3160=1,60*SummonTypeTable!$Q$2-OFFSET(I3160,0,-4),
IF(I3160&lt;&gt;OFFSET(I3160,-1,0),OFFSET(I3160,-1,0)-OFFSET(I3160,0,-4),""))</f>
        <v/>
      </c>
      <c r="K3160" t="str">
        <f ca="1">IF(C3160=1,60*SummonTypeTable!$Q$2/OFFSET(I3160,0,-4),
IF(I3160&lt;&gt;OFFSET(I3160,-1,0),OFFSET(I3160,-1,0)/OFFSET(I3160,0,-4),""))</f>
        <v/>
      </c>
      <c r="L3160" t="str">
        <f t="shared" ca="1" si="596"/>
        <v>cu</v>
      </c>
      <c r="M3160" t="s">
        <v>81</v>
      </c>
      <c r="N3160" t="s">
        <v>147</v>
      </c>
      <c r="O3160">
        <v>1900</v>
      </c>
      <c r="P3160" t="str">
        <f t="shared" si="585"/>
        <v/>
      </c>
      <c r="Q3160" t="str">
        <f t="shared" ca="1" si="594"/>
        <v>cu</v>
      </c>
      <c r="R3160" t="s">
        <v>81</v>
      </c>
      <c r="S3160" t="s">
        <v>147</v>
      </c>
      <c r="T3160">
        <v>950</v>
      </c>
      <c r="U3160" t="str">
        <f t="shared" ca="1" si="593"/>
        <v>cu</v>
      </c>
      <c r="V3160" t="str">
        <f t="shared" si="586"/>
        <v>GO</v>
      </c>
      <c r="W3160">
        <f t="shared" si="587"/>
        <v>1900</v>
      </c>
      <c r="X3160" t="str">
        <f t="shared" ca="1" si="588"/>
        <v>cu</v>
      </c>
      <c r="Y3160" t="str">
        <f t="shared" si="589"/>
        <v>GO</v>
      </c>
      <c r="Z3160">
        <f t="shared" si="590"/>
        <v>950</v>
      </c>
    </row>
    <row r="3161" spans="1:26">
      <c r="A3161" t="str">
        <f t="shared" si="591"/>
        <v>nw1</v>
      </c>
      <c r="B3161" t="str">
        <f t="shared" si="592"/>
        <v>신규1</v>
      </c>
      <c r="C3161">
        <v>36</v>
      </c>
      <c r="D3161">
        <v>12</v>
      </c>
      <c r="E3161">
        <f t="shared" ca="1" si="595"/>
        <v>415</v>
      </c>
      <c r="F3161">
        <f ca="1">(60+SUMIF(OFFSET(N3161,-$C3161+1,0,$C3161),"EN",OFFSET(O3161,-$C3161+1,0,$C3161)))*SummonTypeTable!$Q$2</f>
        <v>360</v>
      </c>
      <c r="G3161" t="str">
        <f ca="1">IF(C3161=1,60*SummonTypeTable!$Q$2-OFFSET(F3161,0,-1),
IF(F3161&lt;&gt;OFFSET(F3161,-1,0),OFFSET(F3161,-1,0)-OFFSET(F3161,0,-1),""))</f>
        <v/>
      </c>
      <c r="H3161" t="str">
        <f ca="1">IF(C3161=1,60*SummonTypeTable!$Q$2/OFFSET(F3161,0,-1),
IF(F3161&lt;&gt;OFFSET(F3161,-1,0),OFFSET(F3161,-1,0)/OFFSET(F3161,0,-1),""))</f>
        <v/>
      </c>
      <c r="I3161">
        <f ca="1">(60+SUMIF(OFFSET(N3161,-$C3161+1,0,$C3161),"EN",OFFSET(O3161,-$C3161+1,0,$C3161))+SUMIF(OFFSET(S3161,-$C3161+1,0,$C3161),"EN",OFFSET(T3161,-$C3161+1,0,$C3161)))*SummonTypeTable!$Q$2</f>
        <v>360</v>
      </c>
      <c r="J3161" t="str">
        <f ca="1">IF(C3161=1,60*SummonTypeTable!$Q$2-OFFSET(I3161,0,-4),
IF(I3161&lt;&gt;OFFSET(I3161,-1,0),OFFSET(I3161,-1,0)-OFFSET(I3161,0,-4),""))</f>
        <v/>
      </c>
      <c r="K3161" t="str">
        <f ca="1">IF(C3161=1,60*SummonTypeTable!$Q$2/OFFSET(I3161,0,-4),
IF(I3161&lt;&gt;OFFSET(I3161,-1,0),OFFSET(I3161,-1,0)/OFFSET(I3161,0,-4),""))</f>
        <v/>
      </c>
      <c r="L3161" t="str">
        <f t="shared" ca="1" si="596"/>
        <v>it</v>
      </c>
      <c r="M3161" t="s">
        <v>139</v>
      </c>
      <c r="N3161" t="s">
        <v>138</v>
      </c>
      <c r="O3161">
        <v>2</v>
      </c>
      <c r="P3161" t="str">
        <f t="shared" si="585"/>
        <v/>
      </c>
      <c r="Q3161" t="str">
        <f t="shared" ca="1" si="594"/>
        <v>cu</v>
      </c>
      <c r="R3161" t="s">
        <v>81</v>
      </c>
      <c r="S3161" t="s">
        <v>147</v>
      </c>
      <c r="T3161">
        <v>975</v>
      </c>
      <c r="U3161" t="str">
        <f t="shared" ca="1" si="593"/>
        <v>it</v>
      </c>
      <c r="V3161" t="str">
        <f t="shared" si="586"/>
        <v>Cash_sSpellGacha</v>
      </c>
      <c r="W3161">
        <f t="shared" si="587"/>
        <v>2</v>
      </c>
      <c r="X3161" t="str">
        <f t="shared" ca="1" si="588"/>
        <v>cu</v>
      </c>
      <c r="Y3161" t="str">
        <f t="shared" si="589"/>
        <v>GO</v>
      </c>
      <c r="Z3161">
        <f t="shared" si="590"/>
        <v>975</v>
      </c>
    </row>
    <row r="3162" spans="1:26">
      <c r="A3162" t="str">
        <f t="shared" si="591"/>
        <v>nw1</v>
      </c>
      <c r="B3162" t="str">
        <f t="shared" si="592"/>
        <v>신규1</v>
      </c>
      <c r="C3162">
        <v>37</v>
      </c>
      <c r="D3162">
        <v>17</v>
      </c>
      <c r="E3162">
        <f t="shared" ca="1" si="595"/>
        <v>432</v>
      </c>
      <c r="F3162">
        <f ca="1">(60+SUMIF(OFFSET(N3162,-$C3162+1,0,$C3162),"EN",OFFSET(O3162,-$C3162+1,0,$C3162)))*SummonTypeTable!$Q$2</f>
        <v>406.66666666666663</v>
      </c>
      <c r="G3162">
        <f ca="1">IF(C3162=1,60*SummonTypeTable!$Q$2-OFFSET(F3162,0,-1),
IF(F3162&lt;&gt;OFFSET(F3162,-1,0),OFFSET(F3162,-1,0)-OFFSET(F3162,0,-1),""))</f>
        <v>-72</v>
      </c>
      <c r="H3162">
        <f ca="1">IF(C3162=1,60*SummonTypeTable!$Q$2/OFFSET(F3162,0,-1),
IF(F3162&lt;&gt;OFFSET(F3162,-1,0),OFFSET(F3162,-1,0)/OFFSET(F3162,0,-1),""))</f>
        <v>0.83333333333333337</v>
      </c>
      <c r="I3162">
        <f ca="1">(60+SUMIF(OFFSET(N3162,-$C3162+1,0,$C3162),"EN",OFFSET(O3162,-$C3162+1,0,$C3162))+SUMIF(OFFSET(S3162,-$C3162+1,0,$C3162),"EN",OFFSET(T3162,-$C3162+1,0,$C3162)))*SummonTypeTable!$Q$2</f>
        <v>406.66666666666663</v>
      </c>
      <c r="J3162">
        <f ca="1">IF(C3162=1,60*SummonTypeTable!$Q$2-OFFSET(I3162,0,-4),
IF(I3162&lt;&gt;OFFSET(I3162,-1,0),OFFSET(I3162,-1,0)-OFFSET(I3162,0,-4),""))</f>
        <v>-72</v>
      </c>
      <c r="K3162">
        <f ca="1">IF(C3162=1,60*SummonTypeTable!$Q$2/OFFSET(I3162,0,-4),
IF(I3162&lt;&gt;OFFSET(I3162,-1,0),OFFSET(I3162,-1,0)/OFFSET(I3162,0,-4),""))</f>
        <v>0.83333333333333337</v>
      </c>
      <c r="L3162" t="str">
        <f t="shared" ca="1" si="596"/>
        <v>cu</v>
      </c>
      <c r="M3162" t="s">
        <v>81</v>
      </c>
      <c r="N3162" t="s">
        <v>146</v>
      </c>
      <c r="O3162">
        <v>70</v>
      </c>
      <c r="P3162" t="str">
        <f t="shared" si="585"/>
        <v>에너지너무많음</v>
      </c>
      <c r="Q3162" t="str">
        <f t="shared" ca="1" si="594"/>
        <v>cu</v>
      </c>
      <c r="R3162" t="s">
        <v>81</v>
      </c>
      <c r="S3162" t="s">
        <v>147</v>
      </c>
      <c r="T3162">
        <v>1000</v>
      </c>
      <c r="U3162" t="str">
        <f t="shared" ca="1" si="593"/>
        <v>cu</v>
      </c>
      <c r="V3162" t="str">
        <f t="shared" si="586"/>
        <v>EN</v>
      </c>
      <c r="W3162">
        <f t="shared" si="587"/>
        <v>70</v>
      </c>
      <c r="X3162" t="str">
        <f t="shared" ca="1" si="588"/>
        <v>cu</v>
      </c>
      <c r="Y3162" t="str">
        <f t="shared" si="589"/>
        <v>GO</v>
      </c>
      <c r="Z3162">
        <f t="shared" si="590"/>
        <v>1000</v>
      </c>
    </row>
    <row r="3163" spans="1:26">
      <c r="A3163" t="str">
        <f t="shared" si="591"/>
        <v>nw1</v>
      </c>
      <c r="B3163" t="str">
        <f t="shared" si="592"/>
        <v>신규1</v>
      </c>
      <c r="C3163">
        <v>38</v>
      </c>
      <c r="D3163">
        <v>22</v>
      </c>
      <c r="E3163">
        <f t="shared" ca="1" si="595"/>
        <v>454</v>
      </c>
      <c r="F3163">
        <f ca="1">(60+SUMIF(OFFSET(N3163,-$C3163+1,0,$C3163),"EN",OFFSET(O3163,-$C3163+1,0,$C3163)))*SummonTypeTable!$Q$2</f>
        <v>406.66666666666663</v>
      </c>
      <c r="G3163" t="str">
        <f ca="1">IF(C3163=1,60*SummonTypeTable!$Q$2-OFFSET(F3163,0,-1),
IF(F3163&lt;&gt;OFFSET(F3163,-1,0),OFFSET(F3163,-1,0)-OFFSET(F3163,0,-1),""))</f>
        <v/>
      </c>
      <c r="H3163" t="str">
        <f ca="1">IF(C3163=1,60*SummonTypeTable!$Q$2/OFFSET(F3163,0,-1),
IF(F3163&lt;&gt;OFFSET(F3163,-1,0),OFFSET(F3163,-1,0)/OFFSET(F3163,0,-1),""))</f>
        <v/>
      </c>
      <c r="I3163">
        <f ca="1">(60+SUMIF(OFFSET(N3163,-$C3163+1,0,$C3163),"EN",OFFSET(O3163,-$C3163+1,0,$C3163))+SUMIF(OFFSET(S3163,-$C3163+1,0,$C3163),"EN",OFFSET(T3163,-$C3163+1,0,$C3163)))*SummonTypeTable!$Q$2</f>
        <v>406.66666666666663</v>
      </c>
      <c r="J3163" t="str">
        <f ca="1">IF(C3163=1,60*SummonTypeTable!$Q$2-OFFSET(I3163,0,-4),
IF(I3163&lt;&gt;OFFSET(I3163,-1,0),OFFSET(I3163,-1,0)-OFFSET(I3163,0,-4),""))</f>
        <v/>
      </c>
      <c r="K3163" t="str">
        <f ca="1">IF(C3163=1,60*SummonTypeTable!$Q$2/OFFSET(I3163,0,-4),
IF(I3163&lt;&gt;OFFSET(I3163,-1,0),OFFSET(I3163,-1,0)/OFFSET(I3163,0,-4),""))</f>
        <v/>
      </c>
      <c r="L3163" t="str">
        <f t="shared" ca="1" si="596"/>
        <v>cu</v>
      </c>
      <c r="M3163" t="s">
        <v>81</v>
      </c>
      <c r="N3163" t="s">
        <v>147</v>
      </c>
      <c r="O3163">
        <v>2050</v>
      </c>
      <c r="P3163" t="str">
        <f t="shared" si="585"/>
        <v/>
      </c>
      <c r="Q3163" t="str">
        <f t="shared" ca="1" si="594"/>
        <v>cu</v>
      </c>
      <c r="R3163" t="s">
        <v>81</v>
      </c>
      <c r="S3163" t="s">
        <v>147</v>
      </c>
      <c r="T3163">
        <v>1025</v>
      </c>
      <c r="U3163" t="str">
        <f t="shared" ca="1" si="593"/>
        <v>cu</v>
      </c>
      <c r="V3163" t="str">
        <f t="shared" si="586"/>
        <v>GO</v>
      </c>
      <c r="W3163">
        <f t="shared" si="587"/>
        <v>2050</v>
      </c>
      <c r="X3163" t="str">
        <f t="shared" ca="1" si="588"/>
        <v>cu</v>
      </c>
      <c r="Y3163" t="str">
        <f t="shared" si="589"/>
        <v>GO</v>
      </c>
      <c r="Z3163">
        <f t="shared" si="590"/>
        <v>1025</v>
      </c>
    </row>
    <row r="3164" spans="1:26">
      <c r="A3164" t="str">
        <f t="shared" si="591"/>
        <v>nw1</v>
      </c>
      <c r="B3164" t="str">
        <f t="shared" si="592"/>
        <v>신규1</v>
      </c>
      <c r="C3164">
        <v>39</v>
      </c>
      <c r="D3164">
        <v>5</v>
      </c>
      <c r="E3164">
        <f t="shared" ca="1" si="595"/>
        <v>459</v>
      </c>
      <c r="F3164">
        <f ca="1">(60+SUMIF(OFFSET(N3164,-$C3164+1,0,$C3164),"EN",OFFSET(O3164,-$C3164+1,0,$C3164)))*SummonTypeTable!$Q$2</f>
        <v>406.66666666666663</v>
      </c>
      <c r="G3164" t="str">
        <f ca="1">IF(C3164=1,60*SummonTypeTable!$Q$2-OFFSET(F3164,0,-1),
IF(F3164&lt;&gt;OFFSET(F3164,-1,0),OFFSET(F3164,-1,0)-OFFSET(F3164,0,-1),""))</f>
        <v/>
      </c>
      <c r="H3164" t="str">
        <f ca="1">IF(C3164=1,60*SummonTypeTable!$Q$2/OFFSET(F3164,0,-1),
IF(F3164&lt;&gt;OFFSET(F3164,-1,0),OFFSET(F3164,-1,0)/OFFSET(F3164,0,-1),""))</f>
        <v/>
      </c>
      <c r="I3164">
        <f ca="1">(60+SUMIF(OFFSET(N3164,-$C3164+1,0,$C3164),"EN",OFFSET(O3164,-$C3164+1,0,$C3164))+SUMIF(OFFSET(S3164,-$C3164+1,0,$C3164),"EN",OFFSET(T3164,-$C3164+1,0,$C3164)))*SummonTypeTable!$Q$2</f>
        <v>406.66666666666663</v>
      </c>
      <c r="J3164" t="str">
        <f ca="1">IF(C3164=1,60*SummonTypeTable!$Q$2-OFFSET(I3164,0,-4),
IF(I3164&lt;&gt;OFFSET(I3164,-1,0),OFFSET(I3164,-1,0)-OFFSET(I3164,0,-4),""))</f>
        <v/>
      </c>
      <c r="K3164" t="str">
        <f ca="1">IF(C3164=1,60*SummonTypeTable!$Q$2/OFFSET(I3164,0,-4),
IF(I3164&lt;&gt;OFFSET(I3164,-1,0),OFFSET(I3164,-1,0)/OFFSET(I3164,0,-4),""))</f>
        <v/>
      </c>
      <c r="L3164" t="str">
        <f t="shared" ca="1" si="596"/>
        <v>it</v>
      </c>
      <c r="M3164" t="s">
        <v>139</v>
      </c>
      <c r="N3164" t="s">
        <v>138</v>
      </c>
      <c r="O3164">
        <v>1</v>
      </c>
      <c r="P3164" t="str">
        <f t="shared" si="585"/>
        <v/>
      </c>
      <c r="Q3164" t="str">
        <f t="shared" ca="1" si="594"/>
        <v>cu</v>
      </c>
      <c r="R3164" t="s">
        <v>81</v>
      </c>
      <c r="S3164" t="s">
        <v>147</v>
      </c>
      <c r="T3164">
        <v>1050</v>
      </c>
      <c r="U3164" t="str">
        <f t="shared" ca="1" si="593"/>
        <v>it</v>
      </c>
      <c r="V3164" t="str">
        <f t="shared" si="586"/>
        <v>Cash_sSpellGacha</v>
      </c>
      <c r="W3164">
        <f t="shared" si="587"/>
        <v>1</v>
      </c>
      <c r="X3164" t="str">
        <f t="shared" ca="1" si="588"/>
        <v>cu</v>
      </c>
      <c r="Y3164" t="str">
        <f t="shared" si="589"/>
        <v>GO</v>
      </c>
      <c r="Z3164">
        <f t="shared" si="590"/>
        <v>1050</v>
      </c>
    </row>
    <row r="3165" spans="1:26">
      <c r="A3165" t="str">
        <f t="shared" si="591"/>
        <v>nw1</v>
      </c>
      <c r="B3165" t="str">
        <f t="shared" si="592"/>
        <v>신규1</v>
      </c>
      <c r="C3165">
        <v>40</v>
      </c>
      <c r="D3165">
        <v>18</v>
      </c>
      <c r="E3165">
        <f t="shared" ca="1" si="595"/>
        <v>477</v>
      </c>
      <c r="F3165">
        <f ca="1">(60+SUMIF(OFFSET(N3165,-$C3165+1,0,$C3165),"EN",OFFSET(O3165,-$C3165+1,0,$C3165)))*SummonTypeTable!$Q$2</f>
        <v>406.66666666666663</v>
      </c>
      <c r="G3165" t="str">
        <f ca="1">IF(C3165=1,60*SummonTypeTable!$Q$2-OFFSET(F3165,0,-1),
IF(F3165&lt;&gt;OFFSET(F3165,-1,0),OFFSET(F3165,-1,0)-OFFSET(F3165,0,-1),""))</f>
        <v/>
      </c>
      <c r="H3165" t="str">
        <f ca="1">IF(C3165=1,60*SummonTypeTable!$Q$2/OFFSET(F3165,0,-1),
IF(F3165&lt;&gt;OFFSET(F3165,-1,0),OFFSET(F3165,-1,0)/OFFSET(F3165,0,-1),""))</f>
        <v/>
      </c>
      <c r="I3165">
        <f ca="1">(60+SUMIF(OFFSET(N3165,-$C3165+1,0,$C3165),"EN",OFFSET(O3165,-$C3165+1,0,$C3165))+SUMIF(OFFSET(S3165,-$C3165+1,0,$C3165),"EN",OFFSET(T3165,-$C3165+1,0,$C3165)))*SummonTypeTable!$Q$2</f>
        <v>406.66666666666663</v>
      </c>
      <c r="J3165" t="str">
        <f ca="1">IF(C3165=1,60*SummonTypeTable!$Q$2-OFFSET(I3165,0,-4),
IF(I3165&lt;&gt;OFFSET(I3165,-1,0),OFFSET(I3165,-1,0)-OFFSET(I3165,0,-4),""))</f>
        <v/>
      </c>
      <c r="K3165" t="str">
        <f ca="1">IF(C3165=1,60*SummonTypeTable!$Q$2/OFFSET(I3165,0,-4),
IF(I3165&lt;&gt;OFFSET(I3165,-1,0),OFFSET(I3165,-1,0)/OFFSET(I3165,0,-4),""))</f>
        <v/>
      </c>
      <c r="L3165" t="str">
        <f t="shared" ca="1" si="596"/>
        <v>cu</v>
      </c>
      <c r="M3165" t="s">
        <v>81</v>
      </c>
      <c r="N3165" t="s">
        <v>147</v>
      </c>
      <c r="O3165">
        <v>2150</v>
      </c>
      <c r="P3165" t="str">
        <f t="shared" si="585"/>
        <v/>
      </c>
      <c r="Q3165" t="str">
        <f t="shared" ca="1" si="594"/>
        <v>cu</v>
      </c>
      <c r="R3165" t="s">
        <v>81</v>
      </c>
      <c r="S3165" t="s">
        <v>147</v>
      </c>
      <c r="T3165">
        <v>1075</v>
      </c>
      <c r="U3165" t="str">
        <f t="shared" ca="1" si="593"/>
        <v>cu</v>
      </c>
      <c r="V3165" t="str">
        <f t="shared" si="586"/>
        <v>GO</v>
      </c>
      <c r="W3165">
        <f t="shared" si="587"/>
        <v>2150</v>
      </c>
      <c r="X3165" t="str">
        <f t="shared" ca="1" si="588"/>
        <v>cu</v>
      </c>
      <c r="Y3165" t="str">
        <f t="shared" si="589"/>
        <v>GO</v>
      </c>
      <c r="Z3165">
        <f t="shared" si="590"/>
        <v>1075</v>
      </c>
    </row>
    <row r="3166" spans="1:26">
      <c r="A3166" t="str">
        <f t="shared" si="591"/>
        <v>nw1</v>
      </c>
      <c r="B3166" t="str">
        <f t="shared" si="592"/>
        <v>신규1</v>
      </c>
      <c r="C3166">
        <v>41</v>
      </c>
      <c r="D3166">
        <v>31</v>
      </c>
      <c r="E3166">
        <f t="shared" ca="1" si="595"/>
        <v>508</v>
      </c>
      <c r="F3166">
        <f ca="1">(60+SUMIF(OFFSET(N3166,-$C3166+1,0,$C3166),"EN",OFFSET(O3166,-$C3166+1,0,$C3166)))*SummonTypeTable!$Q$2</f>
        <v>460</v>
      </c>
      <c r="G3166">
        <f ca="1">IF(C3166=1,60*SummonTypeTable!$Q$2-OFFSET(F3166,0,-1),
IF(F3166&lt;&gt;OFFSET(F3166,-1,0),OFFSET(F3166,-1,0)-OFFSET(F3166,0,-1),""))</f>
        <v>-101.33333333333337</v>
      </c>
      <c r="H3166">
        <f ca="1">IF(C3166=1,60*SummonTypeTable!$Q$2/OFFSET(F3166,0,-1),
IF(F3166&lt;&gt;OFFSET(F3166,-1,0),OFFSET(F3166,-1,0)/OFFSET(F3166,0,-1),""))</f>
        <v>0.80052493438320205</v>
      </c>
      <c r="I3166">
        <f ca="1">(60+SUMIF(OFFSET(N3166,-$C3166+1,0,$C3166),"EN",OFFSET(O3166,-$C3166+1,0,$C3166))+SUMIF(OFFSET(S3166,-$C3166+1,0,$C3166),"EN",OFFSET(T3166,-$C3166+1,0,$C3166)))*SummonTypeTable!$Q$2</f>
        <v>460</v>
      </c>
      <c r="J3166">
        <f ca="1">IF(C3166=1,60*SummonTypeTable!$Q$2-OFFSET(I3166,0,-4),
IF(I3166&lt;&gt;OFFSET(I3166,-1,0),OFFSET(I3166,-1,0)-OFFSET(I3166,0,-4),""))</f>
        <v>-101.33333333333337</v>
      </c>
      <c r="K3166">
        <f ca="1">IF(C3166=1,60*SummonTypeTable!$Q$2/OFFSET(I3166,0,-4),
IF(I3166&lt;&gt;OFFSET(I3166,-1,0),OFFSET(I3166,-1,0)/OFFSET(I3166,0,-4),""))</f>
        <v>0.80052493438320205</v>
      </c>
      <c r="L3166" t="str">
        <f t="shared" ca="1" si="596"/>
        <v>cu</v>
      </c>
      <c r="M3166" t="s">
        <v>81</v>
      </c>
      <c r="N3166" t="s">
        <v>146</v>
      </c>
      <c r="O3166">
        <v>80</v>
      </c>
      <c r="P3166" t="str">
        <f t="shared" si="585"/>
        <v>에너지너무많음</v>
      </c>
      <c r="Q3166" t="str">
        <f t="shared" ca="1" si="594"/>
        <v>cu</v>
      </c>
      <c r="R3166" t="s">
        <v>81</v>
      </c>
      <c r="S3166" t="s">
        <v>147</v>
      </c>
      <c r="T3166">
        <v>1100</v>
      </c>
      <c r="U3166" t="str">
        <f t="shared" ca="1" si="593"/>
        <v>cu</v>
      </c>
      <c r="V3166" t="str">
        <f t="shared" si="586"/>
        <v>EN</v>
      </c>
      <c r="W3166">
        <f t="shared" si="587"/>
        <v>80</v>
      </c>
      <c r="X3166" t="str">
        <f t="shared" ca="1" si="588"/>
        <v>cu</v>
      </c>
      <c r="Y3166" t="str">
        <f t="shared" si="589"/>
        <v>GO</v>
      </c>
      <c r="Z3166">
        <f t="shared" si="590"/>
        <v>1100</v>
      </c>
    </row>
    <row r="3167" spans="1:26">
      <c r="A3167" t="str">
        <f t="shared" si="591"/>
        <v>nw1</v>
      </c>
      <c r="B3167" t="str">
        <f t="shared" si="592"/>
        <v>신규1</v>
      </c>
      <c r="C3167">
        <v>42</v>
      </c>
      <c r="D3167">
        <v>38</v>
      </c>
      <c r="E3167">
        <f t="shared" ca="1" si="595"/>
        <v>546</v>
      </c>
      <c r="F3167">
        <f ca="1">(60+SUMIF(OFFSET(N3167,-$C3167+1,0,$C3167),"EN",OFFSET(O3167,-$C3167+1,0,$C3167)))*SummonTypeTable!$Q$2</f>
        <v>460</v>
      </c>
      <c r="G3167" t="str">
        <f ca="1">IF(C3167=1,60*SummonTypeTable!$Q$2-OFFSET(F3167,0,-1),
IF(F3167&lt;&gt;OFFSET(F3167,-1,0),OFFSET(F3167,-1,0)-OFFSET(F3167,0,-1),""))</f>
        <v/>
      </c>
      <c r="H3167" t="str">
        <f ca="1">IF(C3167=1,60*SummonTypeTable!$Q$2/OFFSET(F3167,0,-1),
IF(F3167&lt;&gt;OFFSET(F3167,-1,0),OFFSET(F3167,-1,0)/OFFSET(F3167,0,-1),""))</f>
        <v/>
      </c>
      <c r="I3167">
        <f ca="1">(60+SUMIF(OFFSET(N3167,-$C3167+1,0,$C3167),"EN",OFFSET(O3167,-$C3167+1,0,$C3167))+SUMIF(OFFSET(S3167,-$C3167+1,0,$C3167),"EN",OFFSET(T3167,-$C3167+1,0,$C3167)))*SummonTypeTable!$Q$2</f>
        <v>460</v>
      </c>
      <c r="J3167" t="str">
        <f ca="1">IF(C3167=1,60*SummonTypeTable!$Q$2-OFFSET(I3167,0,-4),
IF(I3167&lt;&gt;OFFSET(I3167,-1,0),OFFSET(I3167,-1,0)-OFFSET(I3167,0,-4),""))</f>
        <v/>
      </c>
      <c r="K3167" t="str">
        <f ca="1">IF(C3167=1,60*SummonTypeTable!$Q$2/OFFSET(I3167,0,-4),
IF(I3167&lt;&gt;OFFSET(I3167,-1,0),OFFSET(I3167,-1,0)/OFFSET(I3167,0,-4),""))</f>
        <v/>
      </c>
      <c r="L3167" t="str">
        <f t="shared" ca="1" si="596"/>
        <v>cu</v>
      </c>
      <c r="M3167" t="s">
        <v>81</v>
      </c>
      <c r="N3167" t="s">
        <v>147</v>
      </c>
      <c r="O3167">
        <v>2250</v>
      </c>
      <c r="P3167" t="str">
        <f t="shared" si="585"/>
        <v/>
      </c>
      <c r="Q3167" t="str">
        <f t="shared" ca="1" si="594"/>
        <v>cu</v>
      </c>
      <c r="R3167" t="s">
        <v>81</v>
      </c>
      <c r="S3167" t="s">
        <v>147</v>
      </c>
      <c r="T3167">
        <v>1125</v>
      </c>
      <c r="U3167" t="str">
        <f t="shared" ca="1" si="593"/>
        <v>cu</v>
      </c>
      <c r="V3167" t="str">
        <f t="shared" si="586"/>
        <v>GO</v>
      </c>
      <c r="W3167">
        <f t="shared" si="587"/>
        <v>2250</v>
      </c>
      <c r="X3167" t="str">
        <f t="shared" ca="1" si="588"/>
        <v>cu</v>
      </c>
      <c r="Y3167" t="str">
        <f t="shared" si="589"/>
        <v>GO</v>
      </c>
      <c r="Z3167">
        <f t="shared" si="590"/>
        <v>1125</v>
      </c>
    </row>
    <row r="3168" spans="1:26">
      <c r="A3168" t="str">
        <f t="shared" si="591"/>
        <v>nw1</v>
      </c>
      <c r="B3168" t="str">
        <f t="shared" si="592"/>
        <v>신규1</v>
      </c>
      <c r="C3168">
        <v>43</v>
      </c>
      <c r="D3168">
        <v>4</v>
      </c>
      <c r="E3168">
        <f t="shared" ca="1" si="595"/>
        <v>550</v>
      </c>
      <c r="F3168">
        <f ca="1">(60+SUMIF(OFFSET(N3168,-$C3168+1,0,$C3168),"EN",OFFSET(O3168,-$C3168+1,0,$C3168)))*SummonTypeTable!$Q$2</f>
        <v>460</v>
      </c>
      <c r="G3168" t="str">
        <f ca="1">IF(C3168=1,60*SummonTypeTable!$Q$2-OFFSET(F3168,0,-1),
IF(F3168&lt;&gt;OFFSET(F3168,-1,0),OFFSET(F3168,-1,0)-OFFSET(F3168,0,-1),""))</f>
        <v/>
      </c>
      <c r="H3168" t="str">
        <f ca="1">IF(C3168=1,60*SummonTypeTable!$Q$2/OFFSET(F3168,0,-1),
IF(F3168&lt;&gt;OFFSET(F3168,-1,0),OFFSET(F3168,-1,0)/OFFSET(F3168,0,-1),""))</f>
        <v/>
      </c>
      <c r="I3168">
        <f ca="1">(60+SUMIF(OFFSET(N3168,-$C3168+1,0,$C3168),"EN",OFFSET(O3168,-$C3168+1,0,$C3168))+SUMIF(OFFSET(S3168,-$C3168+1,0,$C3168),"EN",OFFSET(T3168,-$C3168+1,0,$C3168)))*SummonTypeTable!$Q$2</f>
        <v>460</v>
      </c>
      <c r="J3168" t="str">
        <f ca="1">IF(C3168=1,60*SummonTypeTable!$Q$2-OFFSET(I3168,0,-4),
IF(I3168&lt;&gt;OFFSET(I3168,-1,0),OFFSET(I3168,-1,0)-OFFSET(I3168,0,-4),""))</f>
        <v/>
      </c>
      <c r="K3168" t="str">
        <f ca="1">IF(C3168=1,60*SummonTypeTable!$Q$2/OFFSET(I3168,0,-4),
IF(I3168&lt;&gt;OFFSET(I3168,-1,0),OFFSET(I3168,-1,0)/OFFSET(I3168,0,-4),""))</f>
        <v/>
      </c>
      <c r="L3168" t="str">
        <f t="shared" ca="1" si="596"/>
        <v>it</v>
      </c>
      <c r="M3168" t="s">
        <v>139</v>
      </c>
      <c r="N3168" t="s">
        <v>138</v>
      </c>
      <c r="O3168">
        <v>1</v>
      </c>
      <c r="P3168" t="str">
        <f t="shared" si="585"/>
        <v/>
      </c>
      <c r="Q3168" t="str">
        <f t="shared" ca="1" si="594"/>
        <v>cu</v>
      </c>
      <c r="R3168" t="s">
        <v>81</v>
      </c>
      <c r="S3168" t="s">
        <v>147</v>
      </c>
      <c r="T3168">
        <v>1150</v>
      </c>
      <c r="U3168" t="str">
        <f t="shared" ca="1" si="593"/>
        <v>it</v>
      </c>
      <c r="V3168" t="str">
        <f t="shared" si="586"/>
        <v>Cash_sSpellGacha</v>
      </c>
      <c r="W3168">
        <f t="shared" si="587"/>
        <v>1</v>
      </c>
      <c r="X3168" t="str">
        <f t="shared" ca="1" si="588"/>
        <v>cu</v>
      </c>
      <c r="Y3168" t="str">
        <f t="shared" si="589"/>
        <v>GO</v>
      </c>
      <c r="Z3168">
        <f t="shared" si="590"/>
        <v>1150</v>
      </c>
    </row>
    <row r="3169" spans="1:26">
      <c r="A3169" t="str">
        <f t="shared" si="591"/>
        <v>nw1</v>
      </c>
      <c r="B3169" t="str">
        <f t="shared" si="592"/>
        <v>신규1</v>
      </c>
      <c r="C3169">
        <v>44</v>
      </c>
      <c r="D3169">
        <v>42</v>
      </c>
      <c r="E3169">
        <f t="shared" ca="1" si="595"/>
        <v>592</v>
      </c>
      <c r="F3169">
        <f ca="1">(60+SUMIF(OFFSET(N3169,-$C3169+1,0,$C3169),"EN",OFFSET(O3169,-$C3169+1,0,$C3169)))*SummonTypeTable!$Q$2</f>
        <v>520</v>
      </c>
      <c r="G3169">
        <f ca="1">IF(C3169=1,60*SummonTypeTable!$Q$2-OFFSET(F3169,0,-1),
IF(F3169&lt;&gt;OFFSET(F3169,-1,0),OFFSET(F3169,-1,0)-OFFSET(F3169,0,-1),""))</f>
        <v>-132</v>
      </c>
      <c r="H3169">
        <f ca="1">IF(C3169=1,60*SummonTypeTable!$Q$2/OFFSET(F3169,0,-1),
IF(F3169&lt;&gt;OFFSET(F3169,-1,0),OFFSET(F3169,-1,0)/OFFSET(F3169,0,-1),""))</f>
        <v>0.77702702702702697</v>
      </c>
      <c r="I3169">
        <f ca="1">(60+SUMIF(OFFSET(N3169,-$C3169+1,0,$C3169),"EN",OFFSET(O3169,-$C3169+1,0,$C3169))+SUMIF(OFFSET(S3169,-$C3169+1,0,$C3169),"EN",OFFSET(T3169,-$C3169+1,0,$C3169)))*SummonTypeTable!$Q$2</f>
        <v>520</v>
      </c>
      <c r="J3169">
        <f ca="1">IF(C3169=1,60*SummonTypeTable!$Q$2-OFFSET(I3169,0,-4),
IF(I3169&lt;&gt;OFFSET(I3169,-1,0),OFFSET(I3169,-1,0)-OFFSET(I3169,0,-4),""))</f>
        <v>-132</v>
      </c>
      <c r="K3169">
        <f ca="1">IF(C3169=1,60*SummonTypeTable!$Q$2/OFFSET(I3169,0,-4),
IF(I3169&lt;&gt;OFFSET(I3169,-1,0),OFFSET(I3169,-1,0)/OFFSET(I3169,0,-4),""))</f>
        <v>0.77702702702702697</v>
      </c>
      <c r="L3169" t="str">
        <f t="shared" ca="1" si="596"/>
        <v>cu</v>
      </c>
      <c r="M3169" t="s">
        <v>81</v>
      </c>
      <c r="N3169" t="s">
        <v>146</v>
      </c>
      <c r="O3169">
        <v>90</v>
      </c>
      <c r="P3169" t="str">
        <f t="shared" si="585"/>
        <v>에너지너무많음</v>
      </c>
      <c r="Q3169" t="str">
        <f t="shared" ca="1" si="594"/>
        <v>cu</v>
      </c>
      <c r="R3169" t="s">
        <v>81</v>
      </c>
      <c r="S3169" t="s">
        <v>147</v>
      </c>
      <c r="T3169">
        <v>1175</v>
      </c>
      <c r="U3169" t="str">
        <f t="shared" ca="1" si="593"/>
        <v>cu</v>
      </c>
      <c r="V3169" t="str">
        <f t="shared" si="586"/>
        <v>EN</v>
      </c>
      <c r="W3169">
        <f t="shared" si="587"/>
        <v>90</v>
      </c>
      <c r="X3169" t="str">
        <f t="shared" ca="1" si="588"/>
        <v>cu</v>
      </c>
      <c r="Y3169" t="str">
        <f t="shared" si="589"/>
        <v>GO</v>
      </c>
      <c r="Z3169">
        <f t="shared" si="590"/>
        <v>1175</v>
      </c>
    </row>
    <row r="3170" spans="1:26">
      <c r="A3170" t="str">
        <f t="shared" si="591"/>
        <v>nw1</v>
      </c>
      <c r="B3170" t="str">
        <f t="shared" si="592"/>
        <v>신규1</v>
      </c>
      <c r="C3170">
        <v>45</v>
      </c>
      <c r="D3170">
        <v>42</v>
      </c>
      <c r="E3170">
        <f t="shared" ca="1" si="595"/>
        <v>634</v>
      </c>
      <c r="F3170">
        <f ca="1">(60+SUMIF(OFFSET(N3170,-$C3170+1,0,$C3170),"EN",OFFSET(O3170,-$C3170+1,0,$C3170)))*SummonTypeTable!$Q$2</f>
        <v>520</v>
      </c>
      <c r="G3170" t="str">
        <f ca="1">IF(C3170=1,60*SummonTypeTable!$Q$2-OFFSET(F3170,0,-1),
IF(F3170&lt;&gt;OFFSET(F3170,-1,0),OFFSET(F3170,-1,0)-OFFSET(F3170,0,-1),""))</f>
        <v/>
      </c>
      <c r="H3170" t="str">
        <f ca="1">IF(C3170=1,60*SummonTypeTable!$Q$2/OFFSET(F3170,0,-1),
IF(F3170&lt;&gt;OFFSET(F3170,-1,0),OFFSET(F3170,-1,0)/OFFSET(F3170,0,-1),""))</f>
        <v/>
      </c>
      <c r="I3170">
        <f ca="1">(60+SUMIF(OFFSET(N3170,-$C3170+1,0,$C3170),"EN",OFFSET(O3170,-$C3170+1,0,$C3170))+SUMIF(OFFSET(S3170,-$C3170+1,0,$C3170),"EN",OFFSET(T3170,-$C3170+1,0,$C3170)))*SummonTypeTable!$Q$2</f>
        <v>520</v>
      </c>
      <c r="J3170" t="str">
        <f ca="1">IF(C3170=1,60*SummonTypeTable!$Q$2-OFFSET(I3170,0,-4),
IF(I3170&lt;&gt;OFFSET(I3170,-1,0),OFFSET(I3170,-1,0)-OFFSET(I3170,0,-4),""))</f>
        <v/>
      </c>
      <c r="K3170" t="str">
        <f ca="1">IF(C3170=1,60*SummonTypeTable!$Q$2/OFFSET(I3170,0,-4),
IF(I3170&lt;&gt;OFFSET(I3170,-1,0),OFFSET(I3170,-1,0)/OFFSET(I3170,0,-4),""))</f>
        <v/>
      </c>
      <c r="L3170" t="str">
        <f t="shared" ca="1" si="596"/>
        <v>cu</v>
      </c>
      <c r="M3170" t="s">
        <v>81</v>
      </c>
      <c r="N3170" t="s">
        <v>147</v>
      </c>
      <c r="O3170">
        <v>2400</v>
      </c>
      <c r="P3170" t="str">
        <f t="shared" si="585"/>
        <v/>
      </c>
      <c r="Q3170" t="str">
        <f t="shared" ca="1" si="594"/>
        <v>cu</v>
      </c>
      <c r="R3170" t="s">
        <v>81</v>
      </c>
      <c r="S3170" t="s">
        <v>147</v>
      </c>
      <c r="T3170">
        <v>1200</v>
      </c>
      <c r="U3170" t="str">
        <f t="shared" ca="1" si="593"/>
        <v>cu</v>
      </c>
      <c r="V3170" t="str">
        <f t="shared" si="586"/>
        <v>GO</v>
      </c>
      <c r="W3170">
        <f t="shared" si="587"/>
        <v>2400</v>
      </c>
      <c r="X3170" t="str">
        <f t="shared" ca="1" si="588"/>
        <v>cu</v>
      </c>
      <c r="Y3170" t="str">
        <f t="shared" si="589"/>
        <v>GO</v>
      </c>
      <c r="Z3170">
        <f t="shared" si="590"/>
        <v>1200</v>
      </c>
    </row>
    <row r="3171" spans="1:26">
      <c r="A3171" t="str">
        <f t="shared" si="591"/>
        <v>nw1</v>
      </c>
      <c r="B3171" t="str">
        <f t="shared" si="592"/>
        <v>신규1</v>
      </c>
      <c r="C3171">
        <v>46</v>
      </c>
      <c r="D3171">
        <v>12</v>
      </c>
      <c r="E3171">
        <f t="shared" ca="1" si="595"/>
        <v>646</v>
      </c>
      <c r="F3171">
        <f ca="1">(60+SUMIF(OFFSET(N3171,-$C3171+1,0,$C3171),"EN",OFFSET(O3171,-$C3171+1,0,$C3171)))*SummonTypeTable!$Q$2</f>
        <v>520</v>
      </c>
      <c r="G3171" t="str">
        <f ca="1">IF(C3171=1,60*SummonTypeTable!$Q$2-OFFSET(F3171,0,-1),
IF(F3171&lt;&gt;OFFSET(F3171,-1,0),OFFSET(F3171,-1,0)-OFFSET(F3171,0,-1),""))</f>
        <v/>
      </c>
      <c r="H3171" t="str">
        <f ca="1">IF(C3171=1,60*SummonTypeTable!$Q$2/OFFSET(F3171,0,-1),
IF(F3171&lt;&gt;OFFSET(F3171,-1,0),OFFSET(F3171,-1,0)/OFFSET(F3171,0,-1),""))</f>
        <v/>
      </c>
      <c r="I3171">
        <f ca="1">(60+SUMIF(OFFSET(N3171,-$C3171+1,0,$C3171),"EN",OFFSET(O3171,-$C3171+1,0,$C3171))+SUMIF(OFFSET(S3171,-$C3171+1,0,$C3171),"EN",OFFSET(T3171,-$C3171+1,0,$C3171)))*SummonTypeTable!$Q$2</f>
        <v>520</v>
      </c>
      <c r="J3171" t="str">
        <f ca="1">IF(C3171=1,60*SummonTypeTable!$Q$2-OFFSET(I3171,0,-4),
IF(I3171&lt;&gt;OFFSET(I3171,-1,0),OFFSET(I3171,-1,0)-OFFSET(I3171,0,-4),""))</f>
        <v/>
      </c>
      <c r="K3171" t="str">
        <f ca="1">IF(C3171=1,60*SummonTypeTable!$Q$2/OFFSET(I3171,0,-4),
IF(I3171&lt;&gt;OFFSET(I3171,-1,0),OFFSET(I3171,-1,0)/OFFSET(I3171,0,-4),""))</f>
        <v/>
      </c>
      <c r="L3171" t="str">
        <f t="shared" ca="1" si="596"/>
        <v>it</v>
      </c>
      <c r="M3171" t="s">
        <v>139</v>
      </c>
      <c r="N3171" t="s">
        <v>140</v>
      </c>
      <c r="O3171">
        <v>1</v>
      </c>
      <c r="P3171" t="str">
        <f t="shared" si="585"/>
        <v/>
      </c>
      <c r="Q3171" t="str">
        <f t="shared" ca="1" si="594"/>
        <v>cu</v>
      </c>
      <c r="R3171" t="s">
        <v>81</v>
      </c>
      <c r="S3171" t="s">
        <v>147</v>
      </c>
      <c r="T3171">
        <v>1225</v>
      </c>
      <c r="U3171" t="str">
        <f t="shared" ca="1" si="593"/>
        <v>it</v>
      </c>
      <c r="V3171" t="str">
        <f t="shared" si="586"/>
        <v>Cash_sCharacterGacha</v>
      </c>
      <c r="W3171">
        <f t="shared" si="587"/>
        <v>1</v>
      </c>
      <c r="X3171" t="str">
        <f t="shared" ca="1" si="588"/>
        <v>cu</v>
      </c>
      <c r="Y3171" t="str">
        <f t="shared" si="589"/>
        <v>GO</v>
      </c>
      <c r="Z3171">
        <f t="shared" si="590"/>
        <v>1225</v>
      </c>
    </row>
    <row r="3172" spans="1:26">
      <c r="A3172" t="str">
        <f t="shared" si="591"/>
        <v>nw1</v>
      </c>
      <c r="B3172" t="str">
        <f t="shared" si="592"/>
        <v>신규1</v>
      </c>
      <c r="C3172">
        <v>47</v>
      </c>
      <c r="D3172">
        <v>38</v>
      </c>
      <c r="E3172">
        <f t="shared" ca="1" si="595"/>
        <v>684</v>
      </c>
      <c r="F3172">
        <f ca="1">(60+SUMIF(OFFSET(N3172,-$C3172+1,0,$C3172),"EN",OFFSET(O3172,-$C3172+1,0,$C3172)))*SummonTypeTable!$Q$2</f>
        <v>520</v>
      </c>
      <c r="G3172" t="str">
        <f ca="1">IF(C3172=1,60*SummonTypeTable!$Q$2-OFFSET(F3172,0,-1),
IF(F3172&lt;&gt;OFFSET(F3172,-1,0),OFFSET(F3172,-1,0)-OFFSET(F3172,0,-1),""))</f>
        <v/>
      </c>
      <c r="H3172" t="str">
        <f ca="1">IF(C3172=1,60*SummonTypeTable!$Q$2/OFFSET(F3172,0,-1),
IF(F3172&lt;&gt;OFFSET(F3172,-1,0),OFFSET(F3172,-1,0)/OFFSET(F3172,0,-1),""))</f>
        <v/>
      </c>
      <c r="I3172">
        <f ca="1">(60+SUMIF(OFFSET(N3172,-$C3172+1,0,$C3172),"EN",OFFSET(O3172,-$C3172+1,0,$C3172))+SUMIF(OFFSET(S3172,-$C3172+1,0,$C3172),"EN",OFFSET(T3172,-$C3172+1,0,$C3172)))*SummonTypeTable!$Q$2</f>
        <v>520</v>
      </c>
      <c r="J3172" t="str">
        <f ca="1">IF(C3172=1,60*SummonTypeTable!$Q$2-OFFSET(I3172,0,-4),
IF(I3172&lt;&gt;OFFSET(I3172,-1,0),OFFSET(I3172,-1,0)-OFFSET(I3172,0,-4),""))</f>
        <v/>
      </c>
      <c r="K3172" t="str">
        <f ca="1">IF(C3172=1,60*SummonTypeTable!$Q$2/OFFSET(I3172,0,-4),
IF(I3172&lt;&gt;OFFSET(I3172,-1,0),OFFSET(I3172,-1,0)/OFFSET(I3172,0,-4),""))</f>
        <v/>
      </c>
      <c r="L3172" t="str">
        <f t="shared" ca="1" si="596"/>
        <v>cu</v>
      </c>
      <c r="M3172" t="s">
        <v>81</v>
      </c>
      <c r="N3172" t="s">
        <v>153</v>
      </c>
      <c r="O3172">
        <v>9</v>
      </c>
      <c r="P3172" t="str">
        <f t="shared" si="585"/>
        <v/>
      </c>
      <c r="Q3172" t="str">
        <f t="shared" ca="1" si="594"/>
        <v>cu</v>
      </c>
      <c r="R3172" t="s">
        <v>81</v>
      </c>
      <c r="S3172" t="s">
        <v>153</v>
      </c>
      <c r="T3172">
        <v>3</v>
      </c>
      <c r="U3172" t="str">
        <f t="shared" ca="1" si="593"/>
        <v>cu</v>
      </c>
      <c r="V3172" t="str">
        <f t="shared" si="586"/>
        <v>DI</v>
      </c>
      <c r="W3172">
        <f t="shared" si="587"/>
        <v>9</v>
      </c>
      <c r="X3172" t="str">
        <f t="shared" ca="1" si="588"/>
        <v>cu</v>
      </c>
      <c r="Y3172" t="str">
        <f t="shared" si="589"/>
        <v>DI</v>
      </c>
      <c r="Z3172">
        <f t="shared" si="590"/>
        <v>3</v>
      </c>
    </row>
    <row r="3173" spans="1:26">
      <c r="A3173" t="str">
        <f t="shared" si="591"/>
        <v>nw1</v>
      </c>
      <c r="B3173" t="str">
        <f t="shared" si="592"/>
        <v>신규1</v>
      </c>
      <c r="C3173">
        <v>48</v>
      </c>
      <c r="D3173">
        <v>42</v>
      </c>
      <c r="E3173">
        <f t="shared" ca="1" si="595"/>
        <v>726</v>
      </c>
      <c r="F3173">
        <f ca="1">(60+SUMIF(OFFSET(N3173,-$C3173+1,0,$C3173),"EN",OFFSET(O3173,-$C3173+1,0,$C3173)))*SummonTypeTable!$Q$2</f>
        <v>520</v>
      </c>
      <c r="G3173" t="str">
        <f ca="1">IF(C3173=1,60*SummonTypeTable!$Q$2-OFFSET(F3173,0,-1),
IF(F3173&lt;&gt;OFFSET(F3173,-1,0),OFFSET(F3173,-1,0)-OFFSET(F3173,0,-1),""))</f>
        <v/>
      </c>
      <c r="H3173" t="str">
        <f ca="1">IF(C3173=1,60*SummonTypeTable!$Q$2/OFFSET(F3173,0,-1),
IF(F3173&lt;&gt;OFFSET(F3173,-1,0),OFFSET(F3173,-1,0)/OFFSET(F3173,0,-1),""))</f>
        <v/>
      </c>
      <c r="I3173">
        <f ca="1">(60+SUMIF(OFFSET(N3173,-$C3173+1,0,$C3173),"EN",OFFSET(O3173,-$C3173+1,0,$C3173))+SUMIF(OFFSET(S3173,-$C3173+1,0,$C3173),"EN",OFFSET(T3173,-$C3173+1,0,$C3173)))*SummonTypeTable!$Q$2</f>
        <v>520</v>
      </c>
      <c r="J3173" t="str">
        <f ca="1">IF(C3173=1,60*SummonTypeTable!$Q$2-OFFSET(I3173,0,-4),
IF(I3173&lt;&gt;OFFSET(I3173,-1,0),OFFSET(I3173,-1,0)-OFFSET(I3173,0,-4),""))</f>
        <v/>
      </c>
      <c r="K3173" t="str">
        <f ca="1">IF(C3173=1,60*SummonTypeTable!$Q$2/OFFSET(I3173,0,-4),
IF(I3173&lt;&gt;OFFSET(I3173,-1,0),OFFSET(I3173,-1,0)/OFFSET(I3173,0,-4),""))</f>
        <v/>
      </c>
      <c r="L3173" t="str">
        <f t="shared" ca="1" si="596"/>
        <v>cu</v>
      </c>
      <c r="M3173" t="s">
        <v>81</v>
      </c>
      <c r="N3173" t="s">
        <v>147</v>
      </c>
      <c r="O3173">
        <v>2550</v>
      </c>
      <c r="P3173" t="str">
        <f t="shared" si="585"/>
        <v/>
      </c>
      <c r="Q3173" t="str">
        <f t="shared" ca="1" si="594"/>
        <v>cu</v>
      </c>
      <c r="R3173" t="s">
        <v>81</v>
      </c>
      <c r="S3173" t="s">
        <v>147</v>
      </c>
      <c r="T3173">
        <v>1275</v>
      </c>
      <c r="U3173" t="str">
        <f t="shared" ca="1" si="593"/>
        <v>cu</v>
      </c>
      <c r="V3173" t="str">
        <f t="shared" si="586"/>
        <v>GO</v>
      </c>
      <c r="W3173">
        <f t="shared" si="587"/>
        <v>2550</v>
      </c>
      <c r="X3173" t="str">
        <f t="shared" ca="1" si="588"/>
        <v>cu</v>
      </c>
      <c r="Y3173" t="str">
        <f t="shared" si="589"/>
        <v>GO</v>
      </c>
      <c r="Z3173">
        <f t="shared" si="590"/>
        <v>1275</v>
      </c>
    </row>
    <row r="3174" spans="1:26">
      <c r="A3174" t="str">
        <f t="shared" si="591"/>
        <v>nw1</v>
      </c>
      <c r="B3174" t="str">
        <f t="shared" si="592"/>
        <v>신규1</v>
      </c>
      <c r="C3174">
        <v>49</v>
      </c>
      <c r="D3174">
        <v>12</v>
      </c>
      <c r="E3174">
        <f t="shared" ca="1" si="595"/>
        <v>738</v>
      </c>
      <c r="F3174">
        <f ca="1">(60+SUMIF(OFFSET(N3174,-$C3174+1,0,$C3174),"EN",OFFSET(O3174,-$C3174+1,0,$C3174)))*SummonTypeTable!$Q$2</f>
        <v>520</v>
      </c>
      <c r="G3174" t="str">
        <f ca="1">IF(C3174=1,60*SummonTypeTable!$Q$2-OFFSET(F3174,0,-1),
IF(F3174&lt;&gt;OFFSET(F3174,-1,0),OFFSET(F3174,-1,0)-OFFSET(F3174,0,-1),""))</f>
        <v/>
      </c>
      <c r="H3174" t="str">
        <f ca="1">IF(C3174=1,60*SummonTypeTable!$Q$2/OFFSET(F3174,0,-1),
IF(F3174&lt;&gt;OFFSET(F3174,-1,0),OFFSET(F3174,-1,0)/OFFSET(F3174,0,-1),""))</f>
        <v/>
      </c>
      <c r="I3174">
        <f ca="1">(60+SUMIF(OFFSET(N3174,-$C3174+1,0,$C3174),"EN",OFFSET(O3174,-$C3174+1,0,$C3174))+SUMIF(OFFSET(S3174,-$C3174+1,0,$C3174),"EN",OFFSET(T3174,-$C3174+1,0,$C3174)))*SummonTypeTable!$Q$2</f>
        <v>520</v>
      </c>
      <c r="J3174" t="str">
        <f ca="1">IF(C3174=1,60*SummonTypeTable!$Q$2-OFFSET(I3174,0,-4),
IF(I3174&lt;&gt;OFFSET(I3174,-1,0),OFFSET(I3174,-1,0)-OFFSET(I3174,0,-4),""))</f>
        <v/>
      </c>
      <c r="K3174" t="str">
        <f ca="1">IF(C3174=1,60*SummonTypeTable!$Q$2/OFFSET(I3174,0,-4),
IF(I3174&lt;&gt;OFFSET(I3174,-1,0),OFFSET(I3174,-1,0)/OFFSET(I3174,0,-4),""))</f>
        <v/>
      </c>
      <c r="L3174" t="str">
        <f t="shared" ca="1" si="596"/>
        <v>it</v>
      </c>
      <c r="M3174" t="s">
        <v>139</v>
      </c>
      <c r="N3174" t="s">
        <v>138</v>
      </c>
      <c r="O3174">
        <v>1</v>
      </c>
      <c r="P3174" t="str">
        <f t="shared" si="585"/>
        <v/>
      </c>
      <c r="Q3174" t="str">
        <f t="shared" ca="1" si="594"/>
        <v>cu</v>
      </c>
      <c r="R3174" t="s">
        <v>81</v>
      </c>
      <c r="S3174" t="s">
        <v>147</v>
      </c>
      <c r="T3174">
        <v>1300</v>
      </c>
      <c r="U3174" t="str">
        <f t="shared" ca="1" si="593"/>
        <v>it</v>
      </c>
      <c r="V3174" t="str">
        <f t="shared" si="586"/>
        <v>Cash_sSpellGacha</v>
      </c>
      <c r="W3174">
        <f t="shared" si="587"/>
        <v>1</v>
      </c>
      <c r="X3174" t="str">
        <f t="shared" ca="1" si="588"/>
        <v>cu</v>
      </c>
      <c r="Y3174" t="str">
        <f t="shared" si="589"/>
        <v>GO</v>
      </c>
      <c r="Z3174">
        <f t="shared" si="590"/>
        <v>1300</v>
      </c>
    </row>
    <row r="3175" spans="1:26">
      <c r="A3175" t="str">
        <f t="shared" si="591"/>
        <v>nw1</v>
      </c>
      <c r="B3175" t="str">
        <f t="shared" si="592"/>
        <v>신규1</v>
      </c>
      <c r="C3175">
        <v>50</v>
      </c>
      <c r="D3175">
        <v>46</v>
      </c>
      <c r="E3175">
        <f t="shared" ca="1" si="595"/>
        <v>784</v>
      </c>
      <c r="F3175">
        <f ca="1">(60+SUMIF(OFFSET(N3175,-$C3175+1,0,$C3175),"EN",OFFSET(O3175,-$C3175+1,0,$C3175)))*SummonTypeTable!$Q$2</f>
        <v>573.33333333333326</v>
      </c>
      <c r="G3175">
        <f ca="1">IF(C3175=1,60*SummonTypeTable!$Q$2-OFFSET(F3175,0,-1),
IF(F3175&lt;&gt;OFFSET(F3175,-1,0),OFFSET(F3175,-1,0)-OFFSET(F3175,0,-1),""))</f>
        <v>-264</v>
      </c>
      <c r="H3175">
        <f ca="1">IF(C3175=1,60*SummonTypeTable!$Q$2/OFFSET(F3175,0,-1),
IF(F3175&lt;&gt;OFFSET(F3175,-1,0),OFFSET(F3175,-1,0)/OFFSET(F3175,0,-1),""))</f>
        <v>0.66326530612244894</v>
      </c>
      <c r="I3175">
        <f ca="1">(60+SUMIF(OFFSET(N3175,-$C3175+1,0,$C3175),"EN",OFFSET(O3175,-$C3175+1,0,$C3175))+SUMIF(OFFSET(S3175,-$C3175+1,0,$C3175),"EN",OFFSET(T3175,-$C3175+1,0,$C3175)))*SummonTypeTable!$Q$2</f>
        <v>573.33333333333326</v>
      </c>
      <c r="J3175">
        <f ca="1">IF(C3175=1,60*SummonTypeTable!$Q$2-OFFSET(I3175,0,-4),
IF(I3175&lt;&gt;OFFSET(I3175,-1,0),OFFSET(I3175,-1,0)-OFFSET(I3175,0,-4),""))</f>
        <v>-264</v>
      </c>
      <c r="K3175">
        <f ca="1">IF(C3175=1,60*SummonTypeTable!$Q$2/OFFSET(I3175,0,-4),
IF(I3175&lt;&gt;OFFSET(I3175,-1,0),OFFSET(I3175,-1,0)/OFFSET(I3175,0,-4),""))</f>
        <v>0.66326530612244894</v>
      </c>
      <c r="L3175" t="str">
        <f t="shared" ca="1" si="596"/>
        <v>cu</v>
      </c>
      <c r="M3175" t="s">
        <v>81</v>
      </c>
      <c r="N3175" t="s">
        <v>146</v>
      </c>
      <c r="O3175">
        <v>80</v>
      </c>
      <c r="P3175" t="str">
        <f t="shared" si="585"/>
        <v>에너지너무많음</v>
      </c>
      <c r="Q3175" t="str">
        <f t="shared" ca="1" si="594"/>
        <v>cu</v>
      </c>
      <c r="R3175" t="s">
        <v>81</v>
      </c>
      <c r="S3175" t="s">
        <v>147</v>
      </c>
      <c r="T3175">
        <v>1325</v>
      </c>
      <c r="U3175" t="str">
        <f t="shared" ca="1" si="593"/>
        <v>cu</v>
      </c>
      <c r="V3175" t="str">
        <f t="shared" si="586"/>
        <v>EN</v>
      </c>
      <c r="W3175">
        <f t="shared" si="587"/>
        <v>80</v>
      </c>
      <c r="X3175" t="str">
        <f t="shared" ca="1" si="588"/>
        <v>cu</v>
      </c>
      <c r="Y3175" t="str">
        <f t="shared" si="589"/>
        <v>GO</v>
      </c>
      <c r="Z3175">
        <f t="shared" si="590"/>
        <v>1325</v>
      </c>
    </row>
    <row r="3176" spans="1:26">
      <c r="A3176" t="str">
        <f t="shared" si="591"/>
        <v>nw1</v>
      </c>
      <c r="B3176" t="str">
        <f t="shared" si="592"/>
        <v>신규1</v>
      </c>
      <c r="C3176">
        <v>51</v>
      </c>
      <c r="D3176">
        <v>45</v>
      </c>
      <c r="E3176">
        <f t="shared" ca="1" si="595"/>
        <v>829</v>
      </c>
      <c r="F3176">
        <f ca="1">(60+SUMIF(OFFSET(N3176,-$C3176+1,0,$C3176),"EN",OFFSET(O3176,-$C3176+1,0,$C3176)))*SummonTypeTable!$Q$2</f>
        <v>573.33333333333326</v>
      </c>
      <c r="G3176" t="str">
        <f ca="1">IF(C3176=1,60*SummonTypeTable!$Q$2-OFFSET(F3176,0,-1),
IF(F3176&lt;&gt;OFFSET(F3176,-1,0),OFFSET(F3176,-1,0)-OFFSET(F3176,0,-1),""))</f>
        <v/>
      </c>
      <c r="H3176" t="str">
        <f ca="1">IF(C3176=1,60*SummonTypeTable!$Q$2/OFFSET(F3176,0,-1),
IF(F3176&lt;&gt;OFFSET(F3176,-1,0),OFFSET(F3176,-1,0)/OFFSET(F3176,0,-1),""))</f>
        <v/>
      </c>
      <c r="I3176">
        <f ca="1">(60+SUMIF(OFFSET(N3176,-$C3176+1,0,$C3176),"EN",OFFSET(O3176,-$C3176+1,0,$C3176))+SUMIF(OFFSET(S3176,-$C3176+1,0,$C3176),"EN",OFFSET(T3176,-$C3176+1,0,$C3176)))*SummonTypeTable!$Q$2</f>
        <v>573.33333333333326</v>
      </c>
      <c r="J3176" t="str">
        <f ca="1">IF(C3176=1,60*SummonTypeTable!$Q$2-OFFSET(I3176,0,-4),
IF(I3176&lt;&gt;OFFSET(I3176,-1,0),OFFSET(I3176,-1,0)-OFFSET(I3176,0,-4),""))</f>
        <v/>
      </c>
      <c r="K3176" t="str">
        <f ca="1">IF(C3176=1,60*SummonTypeTable!$Q$2/OFFSET(I3176,0,-4),
IF(I3176&lt;&gt;OFFSET(I3176,-1,0),OFFSET(I3176,-1,0)/OFFSET(I3176,0,-4),""))</f>
        <v/>
      </c>
      <c r="L3176" t="str">
        <f t="shared" ca="1" si="596"/>
        <v>it</v>
      </c>
      <c r="M3176" t="s">
        <v>139</v>
      </c>
      <c r="N3176" t="s">
        <v>158</v>
      </c>
      <c r="O3176">
        <v>1</v>
      </c>
      <c r="P3176" t="str">
        <f t="shared" si="585"/>
        <v/>
      </c>
      <c r="Q3176" t="str">
        <f t="shared" ca="1" si="594"/>
        <v>cu</v>
      </c>
      <c r="R3176" t="s">
        <v>81</v>
      </c>
      <c r="S3176" t="s">
        <v>147</v>
      </c>
      <c r="T3176">
        <v>1350</v>
      </c>
      <c r="U3176" t="str">
        <f t="shared" ca="1" si="593"/>
        <v>it</v>
      </c>
      <c r="V3176" t="str">
        <f t="shared" si="586"/>
        <v>Cash_sEquipGacha</v>
      </c>
      <c r="W3176">
        <f t="shared" si="587"/>
        <v>1</v>
      </c>
      <c r="X3176" t="str">
        <f t="shared" ca="1" si="588"/>
        <v>cu</v>
      </c>
      <c r="Y3176" t="str">
        <f t="shared" si="589"/>
        <v>GO</v>
      </c>
      <c r="Z3176">
        <f t="shared" si="590"/>
        <v>1350</v>
      </c>
    </row>
    <row r="3177" spans="1:26">
      <c r="A3177" t="str">
        <f t="shared" si="591"/>
        <v>nw1</v>
      </c>
      <c r="B3177" t="str">
        <f t="shared" si="592"/>
        <v>신규1</v>
      </c>
      <c r="C3177">
        <v>52</v>
      </c>
      <c r="D3177">
        <v>36</v>
      </c>
      <c r="E3177">
        <f t="shared" ca="1" si="595"/>
        <v>865</v>
      </c>
      <c r="F3177">
        <f ca="1">(60+SUMIF(OFFSET(N3177,-$C3177+1,0,$C3177),"EN",OFFSET(O3177,-$C3177+1,0,$C3177)))*SummonTypeTable!$Q$2</f>
        <v>573.33333333333326</v>
      </c>
      <c r="G3177" t="str">
        <f ca="1">IF(C3177=1,60*SummonTypeTable!$Q$2-OFFSET(F3177,0,-1),
IF(F3177&lt;&gt;OFFSET(F3177,-1,0),OFFSET(F3177,-1,0)-OFFSET(F3177,0,-1),""))</f>
        <v/>
      </c>
      <c r="H3177" t="str">
        <f ca="1">IF(C3177=1,60*SummonTypeTable!$Q$2/OFFSET(F3177,0,-1),
IF(F3177&lt;&gt;OFFSET(F3177,-1,0),OFFSET(F3177,-1,0)/OFFSET(F3177,0,-1),""))</f>
        <v/>
      </c>
      <c r="I3177">
        <f ca="1">(60+SUMIF(OFFSET(N3177,-$C3177+1,0,$C3177),"EN",OFFSET(O3177,-$C3177+1,0,$C3177))+SUMIF(OFFSET(S3177,-$C3177+1,0,$C3177),"EN",OFFSET(T3177,-$C3177+1,0,$C3177)))*SummonTypeTable!$Q$2</f>
        <v>573.33333333333326</v>
      </c>
      <c r="J3177" t="str">
        <f ca="1">IF(C3177=1,60*SummonTypeTable!$Q$2-OFFSET(I3177,0,-4),
IF(I3177&lt;&gt;OFFSET(I3177,-1,0),OFFSET(I3177,-1,0)-OFFSET(I3177,0,-4),""))</f>
        <v/>
      </c>
      <c r="K3177" t="str">
        <f ca="1">IF(C3177=1,60*SummonTypeTable!$Q$2/OFFSET(I3177,0,-4),
IF(I3177&lt;&gt;OFFSET(I3177,-1,0),OFFSET(I3177,-1,0)/OFFSET(I3177,0,-4),""))</f>
        <v/>
      </c>
      <c r="L3177" t="str">
        <f t="shared" ca="1" si="596"/>
        <v>cu</v>
      </c>
      <c r="M3177" t="s">
        <v>81</v>
      </c>
      <c r="N3177" t="s">
        <v>147</v>
      </c>
      <c r="O3177">
        <v>2750</v>
      </c>
      <c r="P3177" t="str">
        <f t="shared" si="585"/>
        <v/>
      </c>
      <c r="Q3177" t="str">
        <f t="shared" ca="1" si="594"/>
        <v>cu</v>
      </c>
      <c r="R3177" t="s">
        <v>81</v>
      </c>
      <c r="S3177" t="s">
        <v>147</v>
      </c>
      <c r="T3177">
        <v>1375</v>
      </c>
      <c r="U3177" t="str">
        <f t="shared" ca="1" si="593"/>
        <v>cu</v>
      </c>
      <c r="V3177" t="str">
        <f t="shared" si="586"/>
        <v>GO</v>
      </c>
      <c r="W3177">
        <f t="shared" si="587"/>
        <v>2750</v>
      </c>
      <c r="X3177" t="str">
        <f t="shared" ca="1" si="588"/>
        <v>cu</v>
      </c>
      <c r="Y3177" t="str">
        <f t="shared" si="589"/>
        <v>GO</v>
      </c>
      <c r="Z3177">
        <f t="shared" si="590"/>
        <v>1375</v>
      </c>
    </row>
    <row r="3178" spans="1:26">
      <c r="A3178" t="str">
        <f t="shared" si="591"/>
        <v>nw1</v>
      </c>
      <c r="B3178" t="str">
        <f t="shared" si="592"/>
        <v>신규1</v>
      </c>
      <c r="C3178">
        <v>53</v>
      </c>
      <c r="D3178">
        <v>27</v>
      </c>
      <c r="E3178">
        <f t="shared" ca="1" si="595"/>
        <v>892</v>
      </c>
      <c r="F3178">
        <f ca="1">(60+SUMIF(OFFSET(N3178,-$C3178+1,0,$C3178),"EN",OFFSET(O3178,-$C3178+1,0,$C3178)))*SummonTypeTable!$Q$2</f>
        <v>633.33333333333326</v>
      </c>
      <c r="G3178">
        <f ca="1">IF(C3178=1,60*SummonTypeTable!$Q$2-OFFSET(F3178,0,-1),
IF(F3178&lt;&gt;OFFSET(F3178,-1,0),OFFSET(F3178,-1,0)-OFFSET(F3178,0,-1),""))</f>
        <v>-318.66666666666674</v>
      </c>
      <c r="H3178">
        <f ca="1">IF(C3178=1,60*SummonTypeTable!$Q$2/OFFSET(F3178,0,-1),
IF(F3178&lt;&gt;OFFSET(F3178,-1,0),OFFSET(F3178,-1,0)/OFFSET(F3178,0,-1),""))</f>
        <v>0.64275037369207766</v>
      </c>
      <c r="I3178">
        <f ca="1">(60+SUMIF(OFFSET(N3178,-$C3178+1,0,$C3178),"EN",OFFSET(O3178,-$C3178+1,0,$C3178))+SUMIF(OFFSET(S3178,-$C3178+1,0,$C3178),"EN",OFFSET(T3178,-$C3178+1,0,$C3178)))*SummonTypeTable!$Q$2</f>
        <v>633.33333333333326</v>
      </c>
      <c r="J3178">
        <f ca="1">IF(C3178=1,60*SummonTypeTable!$Q$2-OFFSET(I3178,0,-4),
IF(I3178&lt;&gt;OFFSET(I3178,-1,0),OFFSET(I3178,-1,0)-OFFSET(I3178,0,-4),""))</f>
        <v>-318.66666666666674</v>
      </c>
      <c r="K3178">
        <f ca="1">IF(C3178=1,60*SummonTypeTable!$Q$2/OFFSET(I3178,0,-4),
IF(I3178&lt;&gt;OFFSET(I3178,-1,0),OFFSET(I3178,-1,0)/OFFSET(I3178,0,-4),""))</f>
        <v>0.64275037369207766</v>
      </c>
      <c r="L3178" t="str">
        <f t="shared" ca="1" si="596"/>
        <v>cu</v>
      </c>
      <c r="M3178" t="s">
        <v>81</v>
      </c>
      <c r="N3178" t="s">
        <v>146</v>
      </c>
      <c r="O3178">
        <v>90</v>
      </c>
      <c r="P3178" t="str">
        <f t="shared" si="585"/>
        <v>에너지너무많음</v>
      </c>
      <c r="Q3178" t="str">
        <f t="shared" ca="1" si="594"/>
        <v>cu</v>
      </c>
      <c r="R3178" t="s">
        <v>81</v>
      </c>
      <c r="S3178" t="s">
        <v>147</v>
      </c>
      <c r="T3178">
        <v>1400</v>
      </c>
      <c r="U3178" t="str">
        <f t="shared" ca="1" si="593"/>
        <v>cu</v>
      </c>
      <c r="V3178" t="str">
        <f t="shared" si="586"/>
        <v>EN</v>
      </c>
      <c r="W3178">
        <f t="shared" si="587"/>
        <v>90</v>
      </c>
      <c r="X3178" t="str">
        <f t="shared" ca="1" si="588"/>
        <v>cu</v>
      </c>
      <c r="Y3178" t="str">
        <f t="shared" si="589"/>
        <v>GO</v>
      </c>
      <c r="Z3178">
        <f t="shared" si="590"/>
        <v>1400</v>
      </c>
    </row>
    <row r="3179" spans="1:26">
      <c r="A3179" t="str">
        <f t="shared" si="591"/>
        <v>nw1</v>
      </c>
      <c r="B3179" t="str">
        <f t="shared" si="592"/>
        <v>신규1</v>
      </c>
      <c r="C3179">
        <v>54</v>
      </c>
      <c r="D3179">
        <v>54</v>
      </c>
      <c r="E3179">
        <f t="shared" ca="1" si="595"/>
        <v>946</v>
      </c>
      <c r="F3179">
        <f ca="1">(60+SUMIF(OFFSET(N3179,-$C3179+1,0,$C3179),"EN",OFFSET(O3179,-$C3179+1,0,$C3179)))*SummonTypeTable!$Q$2</f>
        <v>633.33333333333326</v>
      </c>
      <c r="G3179" t="str">
        <f ca="1">IF(C3179=1,60*SummonTypeTable!$Q$2-OFFSET(F3179,0,-1),
IF(F3179&lt;&gt;OFFSET(F3179,-1,0),OFFSET(F3179,-1,0)-OFFSET(F3179,0,-1),""))</f>
        <v/>
      </c>
      <c r="H3179" t="str">
        <f ca="1">IF(C3179=1,60*SummonTypeTable!$Q$2/OFFSET(F3179,0,-1),
IF(F3179&lt;&gt;OFFSET(F3179,-1,0),OFFSET(F3179,-1,0)/OFFSET(F3179,0,-1),""))</f>
        <v/>
      </c>
      <c r="I3179">
        <f ca="1">(60+SUMIF(OFFSET(N3179,-$C3179+1,0,$C3179),"EN",OFFSET(O3179,-$C3179+1,0,$C3179))+SUMIF(OFFSET(S3179,-$C3179+1,0,$C3179),"EN",OFFSET(T3179,-$C3179+1,0,$C3179)))*SummonTypeTable!$Q$2</f>
        <v>633.33333333333326</v>
      </c>
      <c r="J3179" t="str">
        <f ca="1">IF(C3179=1,60*SummonTypeTable!$Q$2-OFFSET(I3179,0,-4),
IF(I3179&lt;&gt;OFFSET(I3179,-1,0),OFFSET(I3179,-1,0)-OFFSET(I3179,0,-4),""))</f>
        <v/>
      </c>
      <c r="K3179" t="str">
        <f ca="1">IF(C3179=1,60*SummonTypeTable!$Q$2/OFFSET(I3179,0,-4),
IF(I3179&lt;&gt;OFFSET(I3179,-1,0),OFFSET(I3179,-1,0)/OFFSET(I3179,0,-4),""))</f>
        <v/>
      </c>
      <c r="L3179" t="str">
        <f t="shared" ca="1" si="596"/>
        <v>it</v>
      </c>
      <c r="M3179" t="s">
        <v>139</v>
      </c>
      <c r="N3179" t="s">
        <v>138</v>
      </c>
      <c r="O3179">
        <v>1</v>
      </c>
      <c r="P3179" t="str">
        <f t="shared" si="585"/>
        <v/>
      </c>
      <c r="Q3179" t="str">
        <f t="shared" ca="1" si="594"/>
        <v>cu</v>
      </c>
      <c r="R3179" t="s">
        <v>81</v>
      </c>
      <c r="S3179" t="s">
        <v>147</v>
      </c>
      <c r="T3179">
        <v>1425</v>
      </c>
      <c r="U3179" t="str">
        <f t="shared" ca="1" si="593"/>
        <v>it</v>
      </c>
      <c r="V3179" t="str">
        <f t="shared" si="586"/>
        <v>Cash_sSpellGacha</v>
      </c>
      <c r="W3179">
        <f t="shared" si="587"/>
        <v>1</v>
      </c>
      <c r="X3179" t="str">
        <f t="shared" ca="1" si="588"/>
        <v>cu</v>
      </c>
      <c r="Y3179" t="str">
        <f t="shared" si="589"/>
        <v>GO</v>
      </c>
      <c r="Z3179">
        <f t="shared" si="590"/>
        <v>1425</v>
      </c>
    </row>
    <row r="3180" spans="1:26">
      <c r="A3180" t="str">
        <f t="shared" si="591"/>
        <v>nw1</v>
      </c>
      <c r="B3180" t="str">
        <f t="shared" si="592"/>
        <v>신규1</v>
      </c>
      <c r="C3180">
        <v>55</v>
      </c>
      <c r="D3180">
        <v>10</v>
      </c>
      <c r="E3180">
        <f t="shared" ca="1" si="595"/>
        <v>956</v>
      </c>
      <c r="F3180">
        <f ca="1">(60+SUMIF(OFFSET(N3180,-$C3180+1,0,$C3180),"EN",OFFSET(O3180,-$C3180+1,0,$C3180)))*SummonTypeTable!$Q$2</f>
        <v>633.33333333333326</v>
      </c>
      <c r="G3180" t="str">
        <f ca="1">IF(C3180=1,60*SummonTypeTable!$Q$2-OFFSET(F3180,0,-1),
IF(F3180&lt;&gt;OFFSET(F3180,-1,0),OFFSET(F3180,-1,0)-OFFSET(F3180,0,-1),""))</f>
        <v/>
      </c>
      <c r="H3180" t="str">
        <f ca="1">IF(C3180=1,60*SummonTypeTable!$Q$2/OFFSET(F3180,0,-1),
IF(F3180&lt;&gt;OFFSET(F3180,-1,0),OFFSET(F3180,-1,0)/OFFSET(F3180,0,-1),""))</f>
        <v/>
      </c>
      <c r="I3180">
        <f ca="1">(60+SUMIF(OFFSET(N3180,-$C3180+1,0,$C3180),"EN",OFFSET(O3180,-$C3180+1,0,$C3180))+SUMIF(OFFSET(S3180,-$C3180+1,0,$C3180),"EN",OFFSET(T3180,-$C3180+1,0,$C3180)))*SummonTypeTable!$Q$2</f>
        <v>633.33333333333326</v>
      </c>
      <c r="J3180" t="str">
        <f ca="1">IF(C3180=1,60*SummonTypeTable!$Q$2-OFFSET(I3180,0,-4),
IF(I3180&lt;&gt;OFFSET(I3180,-1,0),OFFSET(I3180,-1,0)-OFFSET(I3180,0,-4),""))</f>
        <v/>
      </c>
      <c r="K3180" t="str">
        <f ca="1">IF(C3180=1,60*SummonTypeTable!$Q$2/OFFSET(I3180,0,-4),
IF(I3180&lt;&gt;OFFSET(I3180,-1,0),OFFSET(I3180,-1,0)/OFFSET(I3180,0,-4),""))</f>
        <v/>
      </c>
      <c r="L3180" t="str">
        <f t="shared" ca="1" si="596"/>
        <v>cu</v>
      </c>
      <c r="M3180" t="s">
        <v>81</v>
      </c>
      <c r="N3180" t="s">
        <v>147</v>
      </c>
      <c r="O3180">
        <v>2900</v>
      </c>
      <c r="P3180" t="str">
        <f t="shared" si="585"/>
        <v/>
      </c>
      <c r="Q3180" t="str">
        <f t="shared" ca="1" si="594"/>
        <v>cu</v>
      </c>
      <c r="R3180" t="s">
        <v>81</v>
      </c>
      <c r="S3180" t="s">
        <v>147</v>
      </c>
      <c r="T3180">
        <v>1450</v>
      </c>
      <c r="U3180" t="str">
        <f t="shared" ca="1" si="593"/>
        <v>cu</v>
      </c>
      <c r="V3180" t="str">
        <f t="shared" si="586"/>
        <v>GO</v>
      </c>
      <c r="W3180">
        <f t="shared" si="587"/>
        <v>2900</v>
      </c>
      <c r="X3180" t="str">
        <f t="shared" ca="1" si="588"/>
        <v>cu</v>
      </c>
      <c r="Y3180" t="str">
        <f t="shared" si="589"/>
        <v>GO</v>
      </c>
      <c r="Z3180">
        <f t="shared" si="590"/>
        <v>1450</v>
      </c>
    </row>
    <row r="3181" spans="1:26">
      <c r="A3181" t="str">
        <f t="shared" si="591"/>
        <v>nw1</v>
      </c>
      <c r="B3181" t="str">
        <f t="shared" si="592"/>
        <v>신규1</v>
      </c>
      <c r="C3181">
        <v>56</v>
      </c>
      <c r="D3181">
        <v>52</v>
      </c>
      <c r="E3181">
        <f t="shared" ca="1" si="595"/>
        <v>1008</v>
      </c>
      <c r="F3181">
        <f ca="1">(60+SUMIF(OFFSET(N3181,-$C3181+1,0,$C3181),"EN",OFFSET(O3181,-$C3181+1,0,$C3181)))*SummonTypeTable!$Q$2</f>
        <v>700</v>
      </c>
      <c r="G3181">
        <f ca="1">IF(C3181=1,60*SummonTypeTable!$Q$2-OFFSET(F3181,0,-1),
IF(F3181&lt;&gt;OFFSET(F3181,-1,0),OFFSET(F3181,-1,0)-OFFSET(F3181,0,-1),""))</f>
        <v>-374.66666666666674</v>
      </c>
      <c r="H3181">
        <f ca="1">IF(C3181=1,60*SummonTypeTable!$Q$2/OFFSET(F3181,0,-1),
IF(F3181&lt;&gt;OFFSET(F3181,-1,0),OFFSET(F3181,-1,0)/OFFSET(F3181,0,-1),""))</f>
        <v>0.62830687830687826</v>
      </c>
      <c r="I3181">
        <f ca="1">(60+SUMIF(OFFSET(N3181,-$C3181+1,0,$C3181),"EN",OFFSET(O3181,-$C3181+1,0,$C3181))+SUMIF(OFFSET(S3181,-$C3181+1,0,$C3181),"EN",OFFSET(T3181,-$C3181+1,0,$C3181)))*SummonTypeTable!$Q$2</f>
        <v>700</v>
      </c>
      <c r="J3181">
        <f ca="1">IF(C3181=1,60*SummonTypeTable!$Q$2-OFFSET(I3181,0,-4),
IF(I3181&lt;&gt;OFFSET(I3181,-1,0),OFFSET(I3181,-1,0)-OFFSET(I3181,0,-4),""))</f>
        <v>-374.66666666666674</v>
      </c>
      <c r="K3181">
        <f ca="1">IF(C3181=1,60*SummonTypeTable!$Q$2/OFFSET(I3181,0,-4),
IF(I3181&lt;&gt;OFFSET(I3181,-1,0),OFFSET(I3181,-1,0)/OFFSET(I3181,0,-4),""))</f>
        <v>0.62830687830687826</v>
      </c>
      <c r="L3181" t="str">
        <f t="shared" ca="1" si="596"/>
        <v>cu</v>
      </c>
      <c r="M3181" t="s">
        <v>81</v>
      </c>
      <c r="N3181" t="s">
        <v>146</v>
      </c>
      <c r="O3181">
        <v>100</v>
      </c>
      <c r="P3181" t="str">
        <f t="shared" si="585"/>
        <v>에너지너무많음</v>
      </c>
      <c r="Q3181" t="str">
        <f t="shared" ca="1" si="594"/>
        <v>cu</v>
      </c>
      <c r="R3181" t="s">
        <v>81</v>
      </c>
      <c r="S3181" t="s">
        <v>147</v>
      </c>
      <c r="T3181">
        <v>1475</v>
      </c>
      <c r="U3181" t="str">
        <f t="shared" ca="1" si="593"/>
        <v>cu</v>
      </c>
      <c r="V3181" t="str">
        <f t="shared" si="586"/>
        <v>EN</v>
      </c>
      <c r="W3181">
        <f t="shared" si="587"/>
        <v>100</v>
      </c>
      <c r="X3181" t="str">
        <f t="shared" ca="1" si="588"/>
        <v>cu</v>
      </c>
      <c r="Y3181" t="str">
        <f t="shared" si="589"/>
        <v>GO</v>
      </c>
      <c r="Z3181">
        <f t="shared" si="590"/>
        <v>1475</v>
      </c>
    </row>
    <row r="3182" spans="1:26">
      <c r="A3182" t="str">
        <f t="shared" si="591"/>
        <v>nw1</v>
      </c>
      <c r="B3182" t="str">
        <f t="shared" si="592"/>
        <v>신규1</v>
      </c>
      <c r="C3182">
        <v>57</v>
      </c>
      <c r="D3182">
        <v>38</v>
      </c>
      <c r="E3182">
        <f t="shared" ca="1" si="595"/>
        <v>1046</v>
      </c>
      <c r="F3182">
        <f ca="1">(60+SUMIF(OFFSET(N3182,-$C3182+1,0,$C3182),"EN",OFFSET(O3182,-$C3182+1,0,$C3182)))*SummonTypeTable!$Q$2</f>
        <v>700</v>
      </c>
      <c r="G3182" t="str">
        <f ca="1">IF(C3182=1,60*SummonTypeTable!$Q$2-OFFSET(F3182,0,-1),
IF(F3182&lt;&gt;OFFSET(F3182,-1,0),OFFSET(F3182,-1,0)-OFFSET(F3182,0,-1),""))</f>
        <v/>
      </c>
      <c r="H3182" t="str">
        <f ca="1">IF(C3182=1,60*SummonTypeTable!$Q$2/OFFSET(F3182,0,-1),
IF(F3182&lt;&gt;OFFSET(F3182,-1,0),OFFSET(F3182,-1,0)/OFFSET(F3182,0,-1),""))</f>
        <v/>
      </c>
      <c r="I3182">
        <f ca="1">(60+SUMIF(OFFSET(N3182,-$C3182+1,0,$C3182),"EN",OFFSET(O3182,-$C3182+1,0,$C3182))+SUMIF(OFFSET(S3182,-$C3182+1,0,$C3182),"EN",OFFSET(T3182,-$C3182+1,0,$C3182)))*SummonTypeTable!$Q$2</f>
        <v>700</v>
      </c>
      <c r="J3182" t="str">
        <f ca="1">IF(C3182=1,60*SummonTypeTable!$Q$2-OFFSET(I3182,0,-4),
IF(I3182&lt;&gt;OFFSET(I3182,-1,0),OFFSET(I3182,-1,0)-OFFSET(I3182,0,-4),""))</f>
        <v/>
      </c>
      <c r="K3182" t="str">
        <f ca="1">IF(C3182=1,60*SummonTypeTable!$Q$2/OFFSET(I3182,0,-4),
IF(I3182&lt;&gt;OFFSET(I3182,-1,0),OFFSET(I3182,-1,0)/OFFSET(I3182,0,-4),""))</f>
        <v/>
      </c>
      <c r="L3182" t="str">
        <f t="shared" ca="1" si="596"/>
        <v>cu</v>
      </c>
      <c r="M3182" t="s">
        <v>81</v>
      </c>
      <c r="N3182" t="s">
        <v>147</v>
      </c>
      <c r="O3182">
        <v>3000</v>
      </c>
      <c r="P3182" t="str">
        <f t="shared" si="585"/>
        <v/>
      </c>
      <c r="Q3182" t="str">
        <f t="shared" ca="1" si="594"/>
        <v>cu</v>
      </c>
      <c r="R3182" t="s">
        <v>81</v>
      </c>
      <c r="S3182" t="s">
        <v>147</v>
      </c>
      <c r="T3182">
        <v>1500</v>
      </c>
      <c r="U3182" t="str">
        <f t="shared" ca="1" si="593"/>
        <v>cu</v>
      </c>
      <c r="V3182" t="str">
        <f t="shared" si="586"/>
        <v>GO</v>
      </c>
      <c r="W3182">
        <f t="shared" si="587"/>
        <v>3000</v>
      </c>
      <c r="X3182" t="str">
        <f t="shared" ca="1" si="588"/>
        <v>cu</v>
      </c>
      <c r="Y3182" t="str">
        <f t="shared" si="589"/>
        <v>GO</v>
      </c>
      <c r="Z3182">
        <f t="shared" si="590"/>
        <v>1500</v>
      </c>
    </row>
    <row r="3183" spans="1:26">
      <c r="A3183" t="str">
        <f t="shared" si="591"/>
        <v>nw1</v>
      </c>
      <c r="B3183" t="str">
        <f t="shared" si="592"/>
        <v>신규1</v>
      </c>
      <c r="C3183">
        <v>58</v>
      </c>
      <c r="D3183">
        <v>47</v>
      </c>
      <c r="E3183">
        <f t="shared" ca="1" si="595"/>
        <v>1093</v>
      </c>
      <c r="F3183">
        <f ca="1">(60+SUMIF(OFFSET(N3183,-$C3183+1,0,$C3183),"EN",OFFSET(O3183,-$C3183+1,0,$C3183)))*SummonTypeTable!$Q$2</f>
        <v>700</v>
      </c>
      <c r="G3183" t="str">
        <f ca="1">IF(C3183=1,60*SummonTypeTable!$Q$2-OFFSET(F3183,0,-1),
IF(F3183&lt;&gt;OFFSET(F3183,-1,0),OFFSET(F3183,-1,0)-OFFSET(F3183,0,-1),""))</f>
        <v/>
      </c>
      <c r="H3183" t="str">
        <f ca="1">IF(C3183=1,60*SummonTypeTable!$Q$2/OFFSET(F3183,0,-1),
IF(F3183&lt;&gt;OFFSET(F3183,-1,0),OFFSET(F3183,-1,0)/OFFSET(F3183,0,-1),""))</f>
        <v/>
      </c>
      <c r="I3183">
        <f ca="1">(60+SUMIF(OFFSET(N3183,-$C3183+1,0,$C3183),"EN",OFFSET(O3183,-$C3183+1,0,$C3183))+SUMIF(OFFSET(S3183,-$C3183+1,0,$C3183),"EN",OFFSET(T3183,-$C3183+1,0,$C3183)))*SummonTypeTable!$Q$2</f>
        <v>700</v>
      </c>
      <c r="J3183" t="str">
        <f ca="1">IF(C3183=1,60*SummonTypeTable!$Q$2-OFFSET(I3183,0,-4),
IF(I3183&lt;&gt;OFFSET(I3183,-1,0),OFFSET(I3183,-1,0)-OFFSET(I3183,0,-4),""))</f>
        <v/>
      </c>
      <c r="K3183" t="str">
        <f ca="1">IF(C3183=1,60*SummonTypeTable!$Q$2/OFFSET(I3183,0,-4),
IF(I3183&lt;&gt;OFFSET(I3183,-1,0),OFFSET(I3183,-1,0)/OFFSET(I3183,0,-4),""))</f>
        <v/>
      </c>
      <c r="L3183" t="str">
        <f t="shared" ca="1" si="596"/>
        <v>it</v>
      </c>
      <c r="M3183" t="s">
        <v>139</v>
      </c>
      <c r="N3183" t="s">
        <v>140</v>
      </c>
      <c r="O3183">
        <v>2</v>
      </c>
      <c r="P3183" t="str">
        <f t="shared" si="585"/>
        <v/>
      </c>
      <c r="Q3183" t="str">
        <f t="shared" ca="1" si="594"/>
        <v>cu</v>
      </c>
      <c r="R3183" t="s">
        <v>81</v>
      </c>
      <c r="S3183" t="s">
        <v>147</v>
      </c>
      <c r="T3183">
        <v>1525</v>
      </c>
      <c r="U3183" t="str">
        <f t="shared" ca="1" si="593"/>
        <v>it</v>
      </c>
      <c r="V3183" t="str">
        <f t="shared" si="586"/>
        <v>Cash_sCharacterGacha</v>
      </c>
      <c r="W3183">
        <f t="shared" si="587"/>
        <v>2</v>
      </c>
      <c r="X3183" t="str">
        <f t="shared" ca="1" si="588"/>
        <v>cu</v>
      </c>
      <c r="Y3183" t="str">
        <f t="shared" si="589"/>
        <v>GO</v>
      </c>
      <c r="Z3183">
        <f t="shared" si="590"/>
        <v>1525</v>
      </c>
    </row>
    <row r="3184" spans="1:26">
      <c r="A3184" t="str">
        <f t="shared" si="591"/>
        <v>nw1</v>
      </c>
      <c r="B3184" t="str">
        <f t="shared" si="592"/>
        <v>신규1</v>
      </c>
      <c r="C3184">
        <v>59</v>
      </c>
      <c r="D3184">
        <v>15</v>
      </c>
      <c r="E3184">
        <f t="shared" ca="1" si="595"/>
        <v>1108</v>
      </c>
      <c r="F3184">
        <f ca="1">(60+SUMIF(OFFSET(N3184,-$C3184+1,0,$C3184),"EN",OFFSET(O3184,-$C3184+1,0,$C3184)))*SummonTypeTable!$Q$2</f>
        <v>700</v>
      </c>
      <c r="G3184" t="str">
        <f ca="1">IF(C3184=1,60*SummonTypeTable!$Q$2-OFFSET(F3184,0,-1),
IF(F3184&lt;&gt;OFFSET(F3184,-1,0),OFFSET(F3184,-1,0)-OFFSET(F3184,0,-1),""))</f>
        <v/>
      </c>
      <c r="H3184" t="str">
        <f ca="1">IF(C3184=1,60*SummonTypeTable!$Q$2/OFFSET(F3184,0,-1),
IF(F3184&lt;&gt;OFFSET(F3184,-1,0),OFFSET(F3184,-1,0)/OFFSET(F3184,0,-1),""))</f>
        <v/>
      </c>
      <c r="I3184">
        <f ca="1">(60+SUMIF(OFFSET(N3184,-$C3184+1,0,$C3184),"EN",OFFSET(O3184,-$C3184+1,0,$C3184))+SUMIF(OFFSET(S3184,-$C3184+1,0,$C3184),"EN",OFFSET(T3184,-$C3184+1,0,$C3184)))*SummonTypeTable!$Q$2</f>
        <v>700</v>
      </c>
      <c r="J3184" t="str">
        <f ca="1">IF(C3184=1,60*SummonTypeTable!$Q$2-OFFSET(I3184,0,-4),
IF(I3184&lt;&gt;OFFSET(I3184,-1,0),OFFSET(I3184,-1,0)-OFFSET(I3184,0,-4),""))</f>
        <v/>
      </c>
      <c r="K3184" t="str">
        <f ca="1">IF(C3184=1,60*SummonTypeTable!$Q$2/OFFSET(I3184,0,-4),
IF(I3184&lt;&gt;OFFSET(I3184,-1,0),OFFSET(I3184,-1,0)/OFFSET(I3184,0,-4),""))</f>
        <v/>
      </c>
      <c r="L3184" t="str">
        <f t="shared" ca="1" si="596"/>
        <v>cu</v>
      </c>
      <c r="M3184" t="s">
        <v>81</v>
      </c>
      <c r="N3184" t="s">
        <v>147</v>
      </c>
      <c r="O3184">
        <v>3100</v>
      </c>
      <c r="P3184" t="str">
        <f t="shared" si="585"/>
        <v/>
      </c>
      <c r="Q3184" t="str">
        <f t="shared" ca="1" si="594"/>
        <v>cu</v>
      </c>
      <c r="R3184" t="s">
        <v>81</v>
      </c>
      <c r="S3184" t="s">
        <v>147</v>
      </c>
      <c r="T3184">
        <v>1550</v>
      </c>
      <c r="U3184" t="str">
        <f t="shared" ca="1" si="593"/>
        <v>cu</v>
      </c>
      <c r="V3184" t="str">
        <f t="shared" si="586"/>
        <v>GO</v>
      </c>
      <c r="W3184">
        <f t="shared" si="587"/>
        <v>3100</v>
      </c>
      <c r="X3184" t="str">
        <f t="shared" ca="1" si="588"/>
        <v>cu</v>
      </c>
      <c r="Y3184" t="str">
        <f t="shared" si="589"/>
        <v>GO</v>
      </c>
      <c r="Z3184">
        <f t="shared" si="590"/>
        <v>1550</v>
      </c>
    </row>
    <row r="3185" spans="1:26">
      <c r="A3185" t="str">
        <f t="shared" si="591"/>
        <v>nw1</v>
      </c>
      <c r="B3185" t="str">
        <f t="shared" si="592"/>
        <v>신규1</v>
      </c>
      <c r="C3185">
        <v>60</v>
      </c>
      <c r="D3185">
        <v>24</v>
      </c>
      <c r="E3185">
        <f t="shared" ca="1" si="595"/>
        <v>1132</v>
      </c>
      <c r="F3185">
        <f ca="1">(60+SUMIF(OFFSET(N3185,-$C3185+1,0,$C3185),"EN",OFFSET(O3185,-$C3185+1,0,$C3185)))*SummonTypeTable!$Q$2</f>
        <v>773.33333333333326</v>
      </c>
      <c r="G3185">
        <f ca="1">IF(C3185=1,60*SummonTypeTable!$Q$2-OFFSET(F3185,0,-1),
IF(F3185&lt;&gt;OFFSET(F3185,-1,0),OFFSET(F3185,-1,0)-OFFSET(F3185,0,-1),""))</f>
        <v>-432</v>
      </c>
      <c r="H3185">
        <f ca="1">IF(C3185=1,60*SummonTypeTable!$Q$2/OFFSET(F3185,0,-1),
IF(F3185&lt;&gt;OFFSET(F3185,-1,0),OFFSET(F3185,-1,0)/OFFSET(F3185,0,-1),""))</f>
        <v>0.61837455830388688</v>
      </c>
      <c r="I3185">
        <f ca="1">(60+SUMIF(OFFSET(N3185,-$C3185+1,0,$C3185),"EN",OFFSET(O3185,-$C3185+1,0,$C3185))+SUMIF(OFFSET(S3185,-$C3185+1,0,$C3185),"EN",OFFSET(T3185,-$C3185+1,0,$C3185)))*SummonTypeTable!$Q$2</f>
        <v>773.33333333333326</v>
      </c>
      <c r="J3185">
        <f ca="1">IF(C3185=1,60*SummonTypeTable!$Q$2-OFFSET(I3185,0,-4),
IF(I3185&lt;&gt;OFFSET(I3185,-1,0),OFFSET(I3185,-1,0)-OFFSET(I3185,0,-4),""))</f>
        <v>-432</v>
      </c>
      <c r="K3185">
        <f ca="1">IF(C3185=1,60*SummonTypeTable!$Q$2/OFFSET(I3185,0,-4),
IF(I3185&lt;&gt;OFFSET(I3185,-1,0),OFFSET(I3185,-1,0)/OFFSET(I3185,0,-4),""))</f>
        <v>0.61837455830388688</v>
      </c>
      <c r="L3185" t="str">
        <f t="shared" ca="1" si="596"/>
        <v>cu</v>
      </c>
      <c r="M3185" t="s">
        <v>81</v>
      </c>
      <c r="N3185" t="s">
        <v>146</v>
      </c>
      <c r="O3185">
        <v>110</v>
      </c>
      <c r="P3185" t="str">
        <f t="shared" si="585"/>
        <v>에너지너무많음</v>
      </c>
      <c r="Q3185" t="str">
        <f t="shared" ca="1" si="594"/>
        <v>cu</v>
      </c>
      <c r="R3185" t="s">
        <v>81</v>
      </c>
      <c r="S3185" t="s">
        <v>147</v>
      </c>
      <c r="T3185">
        <v>1575</v>
      </c>
      <c r="U3185" t="str">
        <f t="shared" ca="1" si="593"/>
        <v>cu</v>
      </c>
      <c r="V3185" t="str">
        <f t="shared" si="586"/>
        <v>EN</v>
      </c>
      <c r="W3185">
        <f t="shared" si="587"/>
        <v>110</v>
      </c>
      <c r="X3185" t="str">
        <f t="shared" ca="1" si="588"/>
        <v>cu</v>
      </c>
      <c r="Y3185" t="str">
        <f t="shared" si="589"/>
        <v>GO</v>
      </c>
      <c r="Z3185">
        <f t="shared" si="590"/>
        <v>1575</v>
      </c>
    </row>
    <row r="3186" spans="1:26">
      <c r="A3186" t="str">
        <f t="shared" si="591"/>
        <v>nw1</v>
      </c>
      <c r="B3186" t="str">
        <f t="shared" si="592"/>
        <v>신규1</v>
      </c>
      <c r="C3186">
        <v>61</v>
      </c>
      <c r="D3186">
        <v>55</v>
      </c>
      <c r="E3186">
        <f t="shared" ca="1" si="595"/>
        <v>1187</v>
      </c>
      <c r="F3186">
        <f ca="1">(60+SUMIF(OFFSET(N3186,-$C3186+1,0,$C3186),"EN",OFFSET(O3186,-$C3186+1,0,$C3186)))*SummonTypeTable!$Q$2</f>
        <v>773.33333333333326</v>
      </c>
      <c r="G3186" t="str">
        <f ca="1">IF(C3186=1,60*SummonTypeTable!$Q$2-OFFSET(F3186,0,-1),
IF(F3186&lt;&gt;OFFSET(F3186,-1,0),OFFSET(F3186,-1,0)-OFFSET(F3186,0,-1),""))</f>
        <v/>
      </c>
      <c r="H3186" t="str">
        <f ca="1">IF(C3186=1,60*SummonTypeTable!$Q$2/OFFSET(F3186,0,-1),
IF(F3186&lt;&gt;OFFSET(F3186,-1,0),OFFSET(F3186,-1,0)/OFFSET(F3186,0,-1),""))</f>
        <v/>
      </c>
      <c r="I3186">
        <f ca="1">(60+SUMIF(OFFSET(N3186,-$C3186+1,0,$C3186),"EN",OFFSET(O3186,-$C3186+1,0,$C3186))+SUMIF(OFFSET(S3186,-$C3186+1,0,$C3186),"EN",OFFSET(T3186,-$C3186+1,0,$C3186)))*SummonTypeTable!$Q$2</f>
        <v>773.33333333333326</v>
      </c>
      <c r="J3186" t="str">
        <f ca="1">IF(C3186=1,60*SummonTypeTable!$Q$2-OFFSET(I3186,0,-4),
IF(I3186&lt;&gt;OFFSET(I3186,-1,0),OFFSET(I3186,-1,0)-OFFSET(I3186,0,-4),""))</f>
        <v/>
      </c>
      <c r="K3186" t="str">
        <f ca="1">IF(C3186=1,60*SummonTypeTable!$Q$2/OFFSET(I3186,0,-4),
IF(I3186&lt;&gt;OFFSET(I3186,-1,0),OFFSET(I3186,-1,0)/OFFSET(I3186,0,-4),""))</f>
        <v/>
      </c>
      <c r="L3186" t="str">
        <f t="shared" ca="1" si="596"/>
        <v>cu</v>
      </c>
      <c r="M3186" t="s">
        <v>81</v>
      </c>
      <c r="N3186" t="s">
        <v>147</v>
      </c>
      <c r="O3186">
        <v>3200</v>
      </c>
      <c r="P3186" t="str">
        <f t="shared" si="585"/>
        <v/>
      </c>
      <c r="Q3186" t="str">
        <f t="shared" ca="1" si="594"/>
        <v>cu</v>
      </c>
      <c r="R3186" t="s">
        <v>81</v>
      </c>
      <c r="S3186" t="s">
        <v>147</v>
      </c>
      <c r="T3186">
        <v>1600</v>
      </c>
      <c r="U3186" t="str">
        <f t="shared" ca="1" si="593"/>
        <v>cu</v>
      </c>
      <c r="V3186" t="str">
        <f t="shared" si="586"/>
        <v>GO</v>
      </c>
      <c r="W3186">
        <f t="shared" si="587"/>
        <v>3200</v>
      </c>
      <c r="X3186" t="str">
        <f t="shared" ca="1" si="588"/>
        <v>cu</v>
      </c>
      <c r="Y3186" t="str">
        <f t="shared" si="589"/>
        <v>GO</v>
      </c>
      <c r="Z3186">
        <f t="shared" si="590"/>
        <v>1600</v>
      </c>
    </row>
    <row r="3187" spans="1:26">
      <c r="A3187" t="str">
        <f t="shared" si="591"/>
        <v>nw1</v>
      </c>
      <c r="B3187" t="str">
        <f t="shared" si="592"/>
        <v>신규1</v>
      </c>
      <c r="C3187">
        <v>62</v>
      </c>
      <c r="D3187">
        <v>24</v>
      </c>
      <c r="E3187">
        <f t="shared" ca="1" si="595"/>
        <v>1211</v>
      </c>
      <c r="F3187">
        <f ca="1">(60+SUMIF(OFFSET(N3187,-$C3187+1,0,$C3187),"EN",OFFSET(O3187,-$C3187+1,0,$C3187)))*SummonTypeTable!$Q$2</f>
        <v>773.33333333333326</v>
      </c>
      <c r="G3187" t="str">
        <f ca="1">IF(C3187=1,60*SummonTypeTable!$Q$2-OFFSET(F3187,0,-1),
IF(F3187&lt;&gt;OFFSET(F3187,-1,0),OFFSET(F3187,-1,0)-OFFSET(F3187,0,-1),""))</f>
        <v/>
      </c>
      <c r="H3187" t="str">
        <f ca="1">IF(C3187=1,60*SummonTypeTable!$Q$2/OFFSET(F3187,0,-1),
IF(F3187&lt;&gt;OFFSET(F3187,-1,0),OFFSET(F3187,-1,0)/OFFSET(F3187,0,-1),""))</f>
        <v/>
      </c>
      <c r="I3187">
        <f ca="1">(60+SUMIF(OFFSET(N3187,-$C3187+1,0,$C3187),"EN",OFFSET(O3187,-$C3187+1,0,$C3187))+SUMIF(OFFSET(S3187,-$C3187+1,0,$C3187),"EN",OFFSET(T3187,-$C3187+1,0,$C3187)))*SummonTypeTable!$Q$2</f>
        <v>773.33333333333326</v>
      </c>
      <c r="J3187" t="str">
        <f ca="1">IF(C3187=1,60*SummonTypeTable!$Q$2-OFFSET(I3187,0,-4),
IF(I3187&lt;&gt;OFFSET(I3187,-1,0),OFFSET(I3187,-1,0)-OFFSET(I3187,0,-4),""))</f>
        <v/>
      </c>
      <c r="K3187" t="str">
        <f ca="1">IF(C3187=1,60*SummonTypeTable!$Q$2/OFFSET(I3187,0,-4),
IF(I3187&lt;&gt;OFFSET(I3187,-1,0),OFFSET(I3187,-1,0)/OFFSET(I3187,0,-4),""))</f>
        <v/>
      </c>
      <c r="L3187" t="str">
        <f t="shared" ca="1" si="596"/>
        <v>it</v>
      </c>
      <c r="M3187" t="s">
        <v>139</v>
      </c>
      <c r="N3187" t="s">
        <v>140</v>
      </c>
      <c r="O3187">
        <v>1</v>
      </c>
      <c r="P3187" t="str">
        <f t="shared" si="585"/>
        <v/>
      </c>
      <c r="Q3187" t="str">
        <f t="shared" ca="1" si="594"/>
        <v>cu</v>
      </c>
      <c r="R3187" t="s">
        <v>81</v>
      </c>
      <c r="S3187" t="s">
        <v>147</v>
      </c>
      <c r="T3187">
        <v>1625</v>
      </c>
      <c r="U3187" t="str">
        <f t="shared" ca="1" si="593"/>
        <v>it</v>
      </c>
      <c r="V3187" t="str">
        <f t="shared" si="586"/>
        <v>Cash_sCharacterGacha</v>
      </c>
      <c r="W3187">
        <f t="shared" si="587"/>
        <v>1</v>
      </c>
      <c r="X3187" t="str">
        <f t="shared" ca="1" si="588"/>
        <v>cu</v>
      </c>
      <c r="Y3187" t="str">
        <f t="shared" si="589"/>
        <v>GO</v>
      </c>
      <c r="Z3187">
        <f t="shared" si="590"/>
        <v>1625</v>
      </c>
    </row>
    <row r="3188" spans="1:26">
      <c r="A3188" t="str">
        <f t="shared" si="591"/>
        <v>nw1</v>
      </c>
      <c r="B3188" t="str">
        <f t="shared" si="592"/>
        <v>신규1</v>
      </c>
      <c r="C3188">
        <v>63</v>
      </c>
      <c r="D3188">
        <v>57</v>
      </c>
      <c r="E3188">
        <f t="shared" ca="1" si="595"/>
        <v>1268</v>
      </c>
      <c r="F3188">
        <f ca="1">(60+SUMIF(OFFSET(N3188,-$C3188+1,0,$C3188),"EN",OFFSET(O3188,-$C3188+1,0,$C3188)))*SummonTypeTable!$Q$2</f>
        <v>773.33333333333326</v>
      </c>
      <c r="G3188" t="str">
        <f ca="1">IF(C3188=1,60*SummonTypeTable!$Q$2-OFFSET(F3188,0,-1),
IF(F3188&lt;&gt;OFFSET(F3188,-1,0),OFFSET(F3188,-1,0)-OFFSET(F3188,0,-1),""))</f>
        <v/>
      </c>
      <c r="H3188" t="str">
        <f ca="1">IF(C3188=1,60*SummonTypeTable!$Q$2/OFFSET(F3188,0,-1),
IF(F3188&lt;&gt;OFFSET(F3188,-1,0),OFFSET(F3188,-1,0)/OFFSET(F3188,0,-1),""))</f>
        <v/>
      </c>
      <c r="I3188">
        <f ca="1">(60+SUMIF(OFFSET(N3188,-$C3188+1,0,$C3188),"EN",OFFSET(O3188,-$C3188+1,0,$C3188))+SUMIF(OFFSET(S3188,-$C3188+1,0,$C3188),"EN",OFFSET(T3188,-$C3188+1,0,$C3188)))*SummonTypeTable!$Q$2</f>
        <v>773.33333333333326</v>
      </c>
      <c r="J3188" t="str">
        <f ca="1">IF(C3188=1,60*SummonTypeTable!$Q$2-OFFSET(I3188,0,-4),
IF(I3188&lt;&gt;OFFSET(I3188,-1,0),OFFSET(I3188,-1,0)-OFFSET(I3188,0,-4),""))</f>
        <v/>
      </c>
      <c r="K3188" t="str">
        <f ca="1">IF(C3188=1,60*SummonTypeTable!$Q$2/OFFSET(I3188,0,-4),
IF(I3188&lt;&gt;OFFSET(I3188,-1,0),OFFSET(I3188,-1,0)/OFFSET(I3188,0,-4),""))</f>
        <v/>
      </c>
      <c r="L3188" t="str">
        <f t="shared" ca="1" si="596"/>
        <v>cu</v>
      </c>
      <c r="M3188" t="s">
        <v>81</v>
      </c>
      <c r="N3188" t="s">
        <v>153</v>
      </c>
      <c r="O3188">
        <v>12</v>
      </c>
      <c r="P3188" t="str">
        <f t="shared" si="585"/>
        <v/>
      </c>
      <c r="Q3188" t="str">
        <f t="shared" ca="1" si="594"/>
        <v>cu</v>
      </c>
      <c r="R3188" t="s">
        <v>81</v>
      </c>
      <c r="S3188" t="s">
        <v>153</v>
      </c>
      <c r="T3188">
        <v>4</v>
      </c>
      <c r="U3188" t="str">
        <f t="shared" ca="1" si="593"/>
        <v>cu</v>
      </c>
      <c r="V3188" t="str">
        <f t="shared" si="586"/>
        <v>DI</v>
      </c>
      <c r="W3188">
        <f t="shared" si="587"/>
        <v>12</v>
      </c>
      <c r="X3188" t="str">
        <f t="shared" ca="1" si="588"/>
        <v>cu</v>
      </c>
      <c r="Y3188" t="str">
        <f t="shared" si="589"/>
        <v>DI</v>
      </c>
      <c r="Z3188">
        <f t="shared" si="590"/>
        <v>4</v>
      </c>
    </row>
    <row r="3189" spans="1:26">
      <c r="A3189" t="str">
        <f t="shared" si="591"/>
        <v>nw1</v>
      </c>
      <c r="B3189" t="str">
        <f t="shared" si="592"/>
        <v>신규1</v>
      </c>
      <c r="C3189">
        <v>64</v>
      </c>
      <c r="D3189">
        <v>35</v>
      </c>
      <c r="E3189">
        <f t="shared" ca="1" si="595"/>
        <v>1303</v>
      </c>
      <c r="F3189">
        <f ca="1">(60+SUMIF(OFFSET(N3189,-$C3189+1,0,$C3189),"EN",OFFSET(O3189,-$C3189+1,0,$C3189)))*SummonTypeTable!$Q$2</f>
        <v>773.33333333333326</v>
      </c>
      <c r="G3189" t="str">
        <f ca="1">IF(C3189=1,60*SummonTypeTable!$Q$2-OFFSET(F3189,0,-1),
IF(F3189&lt;&gt;OFFSET(F3189,-1,0),OFFSET(F3189,-1,0)-OFFSET(F3189,0,-1),""))</f>
        <v/>
      </c>
      <c r="H3189" t="str">
        <f ca="1">IF(C3189=1,60*SummonTypeTable!$Q$2/OFFSET(F3189,0,-1),
IF(F3189&lt;&gt;OFFSET(F3189,-1,0),OFFSET(F3189,-1,0)/OFFSET(F3189,0,-1),""))</f>
        <v/>
      </c>
      <c r="I3189">
        <f ca="1">(60+SUMIF(OFFSET(N3189,-$C3189+1,0,$C3189),"EN",OFFSET(O3189,-$C3189+1,0,$C3189))+SUMIF(OFFSET(S3189,-$C3189+1,0,$C3189),"EN",OFFSET(T3189,-$C3189+1,0,$C3189)))*SummonTypeTable!$Q$2</f>
        <v>773.33333333333326</v>
      </c>
      <c r="J3189" t="str">
        <f ca="1">IF(C3189=1,60*SummonTypeTable!$Q$2-OFFSET(I3189,0,-4),
IF(I3189&lt;&gt;OFFSET(I3189,-1,0),OFFSET(I3189,-1,0)-OFFSET(I3189,0,-4),""))</f>
        <v/>
      </c>
      <c r="K3189" t="str">
        <f ca="1">IF(C3189=1,60*SummonTypeTable!$Q$2/OFFSET(I3189,0,-4),
IF(I3189&lt;&gt;OFFSET(I3189,-1,0),OFFSET(I3189,-1,0)/OFFSET(I3189,0,-4),""))</f>
        <v/>
      </c>
      <c r="L3189" t="str">
        <f t="shared" ca="1" si="596"/>
        <v>cu</v>
      </c>
      <c r="M3189" t="s">
        <v>81</v>
      </c>
      <c r="N3189" t="s">
        <v>147</v>
      </c>
      <c r="O3189">
        <v>3350</v>
      </c>
      <c r="P3189" t="str">
        <f t="shared" si="585"/>
        <v/>
      </c>
      <c r="Q3189" t="str">
        <f t="shared" ca="1" si="594"/>
        <v>cu</v>
      </c>
      <c r="R3189" t="s">
        <v>81</v>
      </c>
      <c r="S3189" t="s">
        <v>147</v>
      </c>
      <c r="T3189">
        <v>1675</v>
      </c>
      <c r="U3189" t="str">
        <f t="shared" ca="1" si="593"/>
        <v>cu</v>
      </c>
      <c r="V3189" t="str">
        <f t="shared" si="586"/>
        <v>GO</v>
      </c>
      <c r="W3189">
        <f t="shared" si="587"/>
        <v>3350</v>
      </c>
      <c r="X3189" t="str">
        <f t="shared" ca="1" si="588"/>
        <v>cu</v>
      </c>
      <c r="Y3189" t="str">
        <f t="shared" si="589"/>
        <v>GO</v>
      </c>
      <c r="Z3189">
        <f t="shared" si="590"/>
        <v>1675</v>
      </c>
    </row>
    <row r="3190" spans="1:26">
      <c r="A3190" t="str">
        <f t="shared" si="591"/>
        <v>nw1</v>
      </c>
      <c r="B3190" t="str">
        <f t="shared" si="592"/>
        <v>신규1</v>
      </c>
      <c r="C3190">
        <v>65</v>
      </c>
      <c r="D3190">
        <v>55</v>
      </c>
      <c r="E3190">
        <f t="shared" ca="1" si="595"/>
        <v>1358</v>
      </c>
      <c r="F3190">
        <f ca="1">(60+SUMIF(OFFSET(N3190,-$C3190+1,0,$C3190),"EN",OFFSET(O3190,-$C3190+1,0,$C3190)))*SummonTypeTable!$Q$2</f>
        <v>773.33333333333326</v>
      </c>
      <c r="G3190" t="str">
        <f ca="1">IF(C3190=1,60*SummonTypeTable!$Q$2-OFFSET(F3190,0,-1),
IF(F3190&lt;&gt;OFFSET(F3190,-1,0),OFFSET(F3190,-1,0)-OFFSET(F3190,0,-1),""))</f>
        <v/>
      </c>
      <c r="H3190" t="str">
        <f ca="1">IF(C3190=1,60*SummonTypeTable!$Q$2/OFFSET(F3190,0,-1),
IF(F3190&lt;&gt;OFFSET(F3190,-1,0),OFFSET(F3190,-1,0)/OFFSET(F3190,0,-1),""))</f>
        <v/>
      </c>
      <c r="I3190">
        <f ca="1">(60+SUMIF(OFFSET(N3190,-$C3190+1,0,$C3190),"EN",OFFSET(O3190,-$C3190+1,0,$C3190))+SUMIF(OFFSET(S3190,-$C3190+1,0,$C3190),"EN",OFFSET(T3190,-$C3190+1,0,$C3190)))*SummonTypeTable!$Q$2</f>
        <v>773.33333333333326</v>
      </c>
      <c r="J3190" t="str">
        <f ca="1">IF(C3190=1,60*SummonTypeTable!$Q$2-OFFSET(I3190,0,-4),
IF(I3190&lt;&gt;OFFSET(I3190,-1,0),OFFSET(I3190,-1,0)-OFFSET(I3190,0,-4),""))</f>
        <v/>
      </c>
      <c r="K3190" t="str">
        <f ca="1">IF(C3190=1,60*SummonTypeTable!$Q$2/OFFSET(I3190,0,-4),
IF(I3190&lt;&gt;OFFSET(I3190,-1,0),OFFSET(I3190,-1,0)/OFFSET(I3190,0,-4),""))</f>
        <v/>
      </c>
      <c r="L3190" t="str">
        <f t="shared" ca="1" si="596"/>
        <v>it</v>
      </c>
      <c r="M3190" t="s">
        <v>139</v>
      </c>
      <c r="N3190" t="s">
        <v>138</v>
      </c>
      <c r="O3190">
        <v>2</v>
      </c>
      <c r="P3190" t="str">
        <f t="shared" ref="P3190:P3253" si="597">IF(M3190="장비1상자",
  IF(OR(N3190&gt;3,O3190&gt;5),"장비이상",""),
IF(N3190="GO",
  IF(O3190&lt;100,"골드이상",""),
IF(N3190="EN",
  IF(O3190&gt;29,"에너지너무많음",
  IF(O3190&gt;9,"에너지다소많음","")),"")))</f>
        <v/>
      </c>
      <c r="Q3190" t="str">
        <f t="shared" ca="1" si="594"/>
        <v>cu</v>
      </c>
      <c r="R3190" t="s">
        <v>81</v>
      </c>
      <c r="S3190" t="s">
        <v>147</v>
      </c>
      <c r="T3190">
        <v>1700</v>
      </c>
      <c r="U3190" t="str">
        <f t="shared" ca="1" si="593"/>
        <v>it</v>
      </c>
      <c r="V3190" t="str">
        <f t="shared" ref="V3190:V3253" si="598">IF(LEN(N3190)=0,"",N3190)</f>
        <v>Cash_sSpellGacha</v>
      </c>
      <c r="W3190">
        <f t="shared" ref="W3190:W3253" si="599">IF(LEN(O3190)=0,"",O3190)</f>
        <v>2</v>
      </c>
      <c r="X3190" t="str">
        <f t="shared" ref="X3190:X3253" ca="1" si="600">IF(LEN(Q3190)=0,"",Q3190)</f>
        <v>cu</v>
      </c>
      <c r="Y3190" t="str">
        <f t="shared" ref="Y3190:Y3253" si="601">IF(LEN(S3190)=0,"",S3190)</f>
        <v>GO</v>
      </c>
      <c r="Z3190">
        <f t="shared" ref="Z3190:Z3253" si="602">IF(LEN(T3190)=0,"",T3190)</f>
        <v>1700</v>
      </c>
    </row>
    <row r="3191" spans="1:26">
      <c r="A3191" t="str">
        <f t="shared" ref="A3191:A3254" si="603">A3190</f>
        <v>nw1</v>
      </c>
      <c r="B3191" t="str">
        <f t="shared" ref="B3191:B3254" si="604">B3190</f>
        <v>신규1</v>
      </c>
      <c r="C3191">
        <v>66</v>
      </c>
      <c r="D3191">
        <v>12</v>
      </c>
      <c r="E3191">
        <f t="shared" ca="1" si="595"/>
        <v>1370</v>
      </c>
      <c r="F3191">
        <f ca="1">(60+SUMIF(OFFSET(N3191,-$C3191+1,0,$C3191),"EN",OFFSET(O3191,-$C3191+1,0,$C3191)))*SummonTypeTable!$Q$2</f>
        <v>773.33333333333326</v>
      </c>
      <c r="G3191" t="str">
        <f ca="1">IF(C3191=1,60*SummonTypeTable!$Q$2-OFFSET(F3191,0,-1),
IF(F3191&lt;&gt;OFFSET(F3191,-1,0),OFFSET(F3191,-1,0)-OFFSET(F3191,0,-1),""))</f>
        <v/>
      </c>
      <c r="H3191" t="str">
        <f ca="1">IF(C3191=1,60*SummonTypeTable!$Q$2/OFFSET(F3191,0,-1),
IF(F3191&lt;&gt;OFFSET(F3191,-1,0),OFFSET(F3191,-1,0)/OFFSET(F3191,0,-1),""))</f>
        <v/>
      </c>
      <c r="I3191">
        <f ca="1">(60+SUMIF(OFFSET(N3191,-$C3191+1,0,$C3191),"EN",OFFSET(O3191,-$C3191+1,0,$C3191))+SUMIF(OFFSET(S3191,-$C3191+1,0,$C3191),"EN",OFFSET(T3191,-$C3191+1,0,$C3191)))*SummonTypeTable!$Q$2</f>
        <v>773.33333333333326</v>
      </c>
      <c r="J3191" t="str">
        <f ca="1">IF(C3191=1,60*SummonTypeTable!$Q$2-OFFSET(I3191,0,-4),
IF(I3191&lt;&gt;OFFSET(I3191,-1,0),OFFSET(I3191,-1,0)-OFFSET(I3191,0,-4),""))</f>
        <v/>
      </c>
      <c r="K3191" t="str">
        <f ca="1">IF(C3191=1,60*SummonTypeTable!$Q$2/OFFSET(I3191,0,-4),
IF(I3191&lt;&gt;OFFSET(I3191,-1,0),OFFSET(I3191,-1,0)/OFFSET(I3191,0,-4),""))</f>
        <v/>
      </c>
      <c r="L3191" t="str">
        <f t="shared" ca="1" si="596"/>
        <v>cu</v>
      </c>
      <c r="M3191" t="s">
        <v>81</v>
      </c>
      <c r="N3191" t="s">
        <v>147</v>
      </c>
      <c r="O3191">
        <v>3450</v>
      </c>
      <c r="P3191" t="str">
        <f t="shared" si="597"/>
        <v/>
      </c>
      <c r="Q3191" t="str">
        <f t="shared" ca="1" si="594"/>
        <v>cu</v>
      </c>
      <c r="R3191" t="s">
        <v>81</v>
      </c>
      <c r="S3191" t="s">
        <v>147</v>
      </c>
      <c r="T3191">
        <v>1725</v>
      </c>
      <c r="U3191" t="str">
        <f t="shared" ca="1" si="593"/>
        <v>cu</v>
      </c>
      <c r="V3191" t="str">
        <f t="shared" si="598"/>
        <v>GO</v>
      </c>
      <c r="W3191">
        <f t="shared" si="599"/>
        <v>3450</v>
      </c>
      <c r="X3191" t="str">
        <f t="shared" ca="1" si="600"/>
        <v>cu</v>
      </c>
      <c r="Y3191" t="str">
        <f t="shared" si="601"/>
        <v>GO</v>
      </c>
      <c r="Z3191">
        <f t="shared" si="602"/>
        <v>1725</v>
      </c>
    </row>
    <row r="3192" spans="1:26">
      <c r="A3192" t="str">
        <f t="shared" si="603"/>
        <v>nw1</v>
      </c>
      <c r="B3192" t="str">
        <f t="shared" si="604"/>
        <v>신규1</v>
      </c>
      <c r="C3192">
        <v>67</v>
      </c>
      <c r="D3192">
        <v>46</v>
      </c>
      <c r="E3192">
        <f t="shared" ca="1" si="595"/>
        <v>1416</v>
      </c>
      <c r="F3192">
        <f ca="1">(60+SUMIF(OFFSET(N3192,-$C3192+1,0,$C3192),"EN",OFFSET(O3192,-$C3192+1,0,$C3192)))*SummonTypeTable!$Q$2</f>
        <v>840</v>
      </c>
      <c r="G3192">
        <f ca="1">IF(C3192=1,60*SummonTypeTable!$Q$2-OFFSET(F3192,0,-1),
IF(F3192&lt;&gt;OFFSET(F3192,-1,0),OFFSET(F3192,-1,0)-OFFSET(F3192,0,-1),""))</f>
        <v>-642.66666666666674</v>
      </c>
      <c r="H3192">
        <f ca="1">IF(C3192=1,60*SummonTypeTable!$Q$2/OFFSET(F3192,0,-1),
IF(F3192&lt;&gt;OFFSET(F3192,-1,0),OFFSET(F3192,-1,0)/OFFSET(F3192,0,-1),""))</f>
        <v>0.54613935969868166</v>
      </c>
      <c r="I3192">
        <f ca="1">(60+SUMIF(OFFSET(N3192,-$C3192+1,0,$C3192),"EN",OFFSET(O3192,-$C3192+1,0,$C3192))+SUMIF(OFFSET(S3192,-$C3192+1,0,$C3192),"EN",OFFSET(T3192,-$C3192+1,0,$C3192)))*SummonTypeTable!$Q$2</f>
        <v>840</v>
      </c>
      <c r="J3192">
        <f ca="1">IF(C3192=1,60*SummonTypeTable!$Q$2-OFFSET(I3192,0,-4),
IF(I3192&lt;&gt;OFFSET(I3192,-1,0),OFFSET(I3192,-1,0)-OFFSET(I3192,0,-4),""))</f>
        <v>-642.66666666666674</v>
      </c>
      <c r="K3192">
        <f ca="1">IF(C3192=1,60*SummonTypeTable!$Q$2/OFFSET(I3192,0,-4),
IF(I3192&lt;&gt;OFFSET(I3192,-1,0),OFFSET(I3192,-1,0)/OFFSET(I3192,0,-4),""))</f>
        <v>0.54613935969868166</v>
      </c>
      <c r="L3192" t="str">
        <f t="shared" ca="1" si="596"/>
        <v>cu</v>
      </c>
      <c r="M3192" t="s">
        <v>81</v>
      </c>
      <c r="N3192" t="s">
        <v>146</v>
      </c>
      <c r="O3192">
        <v>100</v>
      </c>
      <c r="P3192" t="str">
        <f t="shared" si="597"/>
        <v>에너지너무많음</v>
      </c>
      <c r="Q3192" t="str">
        <f t="shared" ca="1" si="594"/>
        <v>cu</v>
      </c>
      <c r="R3192" t="s">
        <v>81</v>
      </c>
      <c r="S3192" t="s">
        <v>147</v>
      </c>
      <c r="T3192">
        <v>1750</v>
      </c>
      <c r="U3192" t="str">
        <f t="shared" ca="1" si="593"/>
        <v>cu</v>
      </c>
      <c r="V3192" t="str">
        <f t="shared" si="598"/>
        <v>EN</v>
      </c>
      <c r="W3192">
        <f t="shared" si="599"/>
        <v>100</v>
      </c>
      <c r="X3192" t="str">
        <f t="shared" ca="1" si="600"/>
        <v>cu</v>
      </c>
      <c r="Y3192" t="str">
        <f t="shared" si="601"/>
        <v>GO</v>
      </c>
      <c r="Z3192">
        <f t="shared" si="602"/>
        <v>1750</v>
      </c>
    </row>
    <row r="3193" spans="1:26">
      <c r="A3193" t="str">
        <f t="shared" si="603"/>
        <v>nw1</v>
      </c>
      <c r="B3193" t="str">
        <f t="shared" si="604"/>
        <v>신규1</v>
      </c>
      <c r="C3193">
        <v>68</v>
      </c>
      <c r="D3193">
        <v>65</v>
      </c>
      <c r="E3193">
        <f t="shared" ca="1" si="595"/>
        <v>1481</v>
      </c>
      <c r="F3193">
        <f ca="1">(60+SUMIF(OFFSET(N3193,-$C3193+1,0,$C3193),"EN",OFFSET(O3193,-$C3193+1,0,$C3193)))*SummonTypeTable!$Q$2</f>
        <v>840</v>
      </c>
      <c r="G3193" t="str">
        <f ca="1">IF(C3193=1,60*SummonTypeTable!$Q$2-OFFSET(F3193,0,-1),
IF(F3193&lt;&gt;OFFSET(F3193,-1,0),OFFSET(F3193,-1,0)-OFFSET(F3193,0,-1),""))</f>
        <v/>
      </c>
      <c r="H3193" t="str">
        <f ca="1">IF(C3193=1,60*SummonTypeTable!$Q$2/OFFSET(F3193,0,-1),
IF(F3193&lt;&gt;OFFSET(F3193,-1,0),OFFSET(F3193,-1,0)/OFFSET(F3193,0,-1),""))</f>
        <v/>
      </c>
      <c r="I3193">
        <f ca="1">(60+SUMIF(OFFSET(N3193,-$C3193+1,0,$C3193),"EN",OFFSET(O3193,-$C3193+1,0,$C3193))+SUMIF(OFFSET(S3193,-$C3193+1,0,$C3193),"EN",OFFSET(T3193,-$C3193+1,0,$C3193)))*SummonTypeTable!$Q$2</f>
        <v>840</v>
      </c>
      <c r="J3193" t="str">
        <f ca="1">IF(C3193=1,60*SummonTypeTable!$Q$2-OFFSET(I3193,0,-4),
IF(I3193&lt;&gt;OFFSET(I3193,-1,0),OFFSET(I3193,-1,0)-OFFSET(I3193,0,-4),""))</f>
        <v/>
      </c>
      <c r="K3193" t="str">
        <f ca="1">IF(C3193=1,60*SummonTypeTable!$Q$2/OFFSET(I3193,0,-4),
IF(I3193&lt;&gt;OFFSET(I3193,-1,0),OFFSET(I3193,-1,0)/OFFSET(I3193,0,-4),""))</f>
        <v/>
      </c>
      <c r="L3193" t="str">
        <f t="shared" ca="1" si="596"/>
        <v>it</v>
      </c>
      <c r="M3193" t="s">
        <v>139</v>
      </c>
      <c r="N3193" t="s">
        <v>140</v>
      </c>
      <c r="O3193">
        <v>3</v>
      </c>
      <c r="P3193" t="str">
        <f t="shared" si="597"/>
        <v/>
      </c>
      <c r="Q3193" t="str">
        <f t="shared" ca="1" si="594"/>
        <v>cu</v>
      </c>
      <c r="R3193" t="s">
        <v>81</v>
      </c>
      <c r="S3193" t="s">
        <v>147</v>
      </c>
      <c r="T3193">
        <v>1775</v>
      </c>
      <c r="U3193" t="str">
        <f t="shared" ca="1" si="593"/>
        <v>it</v>
      </c>
      <c r="V3193" t="str">
        <f t="shared" si="598"/>
        <v>Cash_sCharacterGacha</v>
      </c>
      <c r="W3193">
        <f t="shared" si="599"/>
        <v>3</v>
      </c>
      <c r="X3193" t="str">
        <f t="shared" ca="1" si="600"/>
        <v>cu</v>
      </c>
      <c r="Y3193" t="str">
        <f t="shared" si="601"/>
        <v>GO</v>
      </c>
      <c r="Z3193">
        <f t="shared" si="602"/>
        <v>1775</v>
      </c>
    </row>
    <row r="3194" spans="1:26">
      <c r="A3194" t="str">
        <f t="shared" si="603"/>
        <v>nw1</v>
      </c>
      <c r="B3194" t="str">
        <f t="shared" si="604"/>
        <v>신규1</v>
      </c>
      <c r="C3194">
        <v>69</v>
      </c>
      <c r="D3194">
        <v>35</v>
      </c>
      <c r="E3194">
        <f t="shared" ca="1" si="595"/>
        <v>1516</v>
      </c>
      <c r="F3194">
        <f ca="1">(60+SUMIF(OFFSET(N3194,-$C3194+1,0,$C3194),"EN",OFFSET(O3194,-$C3194+1,0,$C3194)))*SummonTypeTable!$Q$2</f>
        <v>840</v>
      </c>
      <c r="G3194" t="str">
        <f ca="1">IF(C3194=1,60*SummonTypeTable!$Q$2-OFFSET(F3194,0,-1),
IF(F3194&lt;&gt;OFFSET(F3194,-1,0),OFFSET(F3194,-1,0)-OFFSET(F3194,0,-1),""))</f>
        <v/>
      </c>
      <c r="H3194" t="str">
        <f ca="1">IF(C3194=1,60*SummonTypeTable!$Q$2/OFFSET(F3194,0,-1),
IF(F3194&lt;&gt;OFFSET(F3194,-1,0),OFFSET(F3194,-1,0)/OFFSET(F3194,0,-1),""))</f>
        <v/>
      </c>
      <c r="I3194">
        <f ca="1">(60+SUMIF(OFFSET(N3194,-$C3194+1,0,$C3194),"EN",OFFSET(O3194,-$C3194+1,0,$C3194))+SUMIF(OFFSET(S3194,-$C3194+1,0,$C3194),"EN",OFFSET(T3194,-$C3194+1,0,$C3194)))*SummonTypeTable!$Q$2</f>
        <v>840</v>
      </c>
      <c r="J3194" t="str">
        <f ca="1">IF(C3194=1,60*SummonTypeTable!$Q$2-OFFSET(I3194,0,-4),
IF(I3194&lt;&gt;OFFSET(I3194,-1,0),OFFSET(I3194,-1,0)-OFFSET(I3194,0,-4),""))</f>
        <v/>
      </c>
      <c r="K3194" t="str">
        <f ca="1">IF(C3194=1,60*SummonTypeTable!$Q$2/OFFSET(I3194,0,-4),
IF(I3194&lt;&gt;OFFSET(I3194,-1,0),OFFSET(I3194,-1,0)/OFFSET(I3194,0,-4),""))</f>
        <v/>
      </c>
      <c r="L3194" t="str">
        <f t="shared" ca="1" si="596"/>
        <v>cu</v>
      </c>
      <c r="M3194" t="s">
        <v>81</v>
      </c>
      <c r="N3194" t="s">
        <v>147</v>
      </c>
      <c r="O3194">
        <v>3600</v>
      </c>
      <c r="P3194" t="str">
        <f t="shared" si="597"/>
        <v/>
      </c>
      <c r="Q3194" t="str">
        <f t="shared" ca="1" si="594"/>
        <v>cu</v>
      </c>
      <c r="R3194" t="s">
        <v>81</v>
      </c>
      <c r="S3194" t="s">
        <v>147</v>
      </c>
      <c r="T3194">
        <v>1800</v>
      </c>
      <c r="U3194" t="str">
        <f t="shared" ca="1" si="593"/>
        <v>cu</v>
      </c>
      <c r="V3194" t="str">
        <f t="shared" si="598"/>
        <v>GO</v>
      </c>
      <c r="W3194">
        <f t="shared" si="599"/>
        <v>3600</v>
      </c>
      <c r="X3194" t="str">
        <f t="shared" ca="1" si="600"/>
        <v>cu</v>
      </c>
      <c r="Y3194" t="str">
        <f t="shared" si="601"/>
        <v>GO</v>
      </c>
      <c r="Z3194">
        <f t="shared" si="602"/>
        <v>1800</v>
      </c>
    </row>
    <row r="3195" spans="1:26">
      <c r="A3195" t="str">
        <f t="shared" si="603"/>
        <v>nw1</v>
      </c>
      <c r="B3195" t="str">
        <f t="shared" si="604"/>
        <v>신규1</v>
      </c>
      <c r="C3195">
        <v>70</v>
      </c>
      <c r="D3195">
        <v>60</v>
      </c>
      <c r="E3195">
        <f t="shared" ca="1" si="595"/>
        <v>1576</v>
      </c>
      <c r="F3195">
        <f ca="1">(60+SUMIF(OFFSET(N3195,-$C3195+1,0,$C3195),"EN",OFFSET(O3195,-$C3195+1,0,$C3195)))*SummonTypeTable!$Q$2</f>
        <v>916.66666666666663</v>
      </c>
      <c r="G3195">
        <f ca="1">IF(C3195=1,60*SummonTypeTable!$Q$2-OFFSET(F3195,0,-1),
IF(F3195&lt;&gt;OFFSET(F3195,-1,0),OFFSET(F3195,-1,0)-OFFSET(F3195,0,-1),""))</f>
        <v>-736</v>
      </c>
      <c r="H3195">
        <f ca="1">IF(C3195=1,60*SummonTypeTable!$Q$2/OFFSET(F3195,0,-1),
IF(F3195&lt;&gt;OFFSET(F3195,-1,0),OFFSET(F3195,-1,0)/OFFSET(F3195,0,-1),""))</f>
        <v>0.53299492385786806</v>
      </c>
      <c r="I3195">
        <f ca="1">(60+SUMIF(OFFSET(N3195,-$C3195+1,0,$C3195),"EN",OFFSET(O3195,-$C3195+1,0,$C3195))+SUMIF(OFFSET(S3195,-$C3195+1,0,$C3195),"EN",OFFSET(T3195,-$C3195+1,0,$C3195)))*SummonTypeTable!$Q$2</f>
        <v>916.66666666666663</v>
      </c>
      <c r="J3195">
        <f ca="1">IF(C3195=1,60*SummonTypeTable!$Q$2-OFFSET(I3195,0,-4),
IF(I3195&lt;&gt;OFFSET(I3195,-1,0),OFFSET(I3195,-1,0)-OFFSET(I3195,0,-4),""))</f>
        <v>-736</v>
      </c>
      <c r="K3195">
        <f ca="1">IF(C3195=1,60*SummonTypeTable!$Q$2/OFFSET(I3195,0,-4),
IF(I3195&lt;&gt;OFFSET(I3195,-1,0),OFFSET(I3195,-1,0)/OFFSET(I3195,0,-4),""))</f>
        <v>0.53299492385786806</v>
      </c>
      <c r="L3195" t="str">
        <f t="shared" ca="1" si="596"/>
        <v>cu</v>
      </c>
      <c r="M3195" t="s">
        <v>81</v>
      </c>
      <c r="N3195" t="s">
        <v>146</v>
      </c>
      <c r="O3195">
        <v>115</v>
      </c>
      <c r="P3195" t="str">
        <f t="shared" si="597"/>
        <v>에너지너무많음</v>
      </c>
      <c r="Q3195" t="str">
        <f t="shared" ca="1" si="594"/>
        <v>cu</v>
      </c>
      <c r="R3195" t="s">
        <v>81</v>
      </c>
      <c r="S3195" t="s">
        <v>147</v>
      </c>
      <c r="T3195">
        <v>1825</v>
      </c>
      <c r="U3195" t="str">
        <f t="shared" ca="1" si="593"/>
        <v>cu</v>
      </c>
      <c r="V3195" t="str">
        <f t="shared" si="598"/>
        <v>EN</v>
      </c>
      <c r="W3195">
        <f t="shared" si="599"/>
        <v>115</v>
      </c>
      <c r="X3195" t="str">
        <f t="shared" ca="1" si="600"/>
        <v>cu</v>
      </c>
      <c r="Y3195" t="str">
        <f t="shared" si="601"/>
        <v>GO</v>
      </c>
      <c r="Z3195">
        <f t="shared" si="602"/>
        <v>1825</v>
      </c>
    </row>
    <row r="3196" spans="1:26">
      <c r="A3196" t="str">
        <f t="shared" si="603"/>
        <v>nw1</v>
      </c>
      <c r="B3196" t="str">
        <f t="shared" si="604"/>
        <v>신규1</v>
      </c>
      <c r="C3196">
        <v>71</v>
      </c>
      <c r="D3196">
        <v>72</v>
      </c>
      <c r="E3196">
        <f t="shared" ca="1" si="595"/>
        <v>1648</v>
      </c>
      <c r="F3196">
        <f ca="1">(60+SUMIF(OFFSET(N3196,-$C3196+1,0,$C3196),"EN",OFFSET(O3196,-$C3196+1,0,$C3196)))*SummonTypeTable!$Q$2</f>
        <v>916.66666666666663</v>
      </c>
      <c r="G3196" t="str">
        <f ca="1">IF(C3196=1,60*SummonTypeTable!$Q$2-OFFSET(F3196,0,-1),
IF(F3196&lt;&gt;OFFSET(F3196,-1,0),OFFSET(F3196,-1,0)-OFFSET(F3196,0,-1),""))</f>
        <v/>
      </c>
      <c r="H3196" t="str">
        <f ca="1">IF(C3196=1,60*SummonTypeTable!$Q$2/OFFSET(F3196,0,-1),
IF(F3196&lt;&gt;OFFSET(F3196,-1,0),OFFSET(F3196,-1,0)/OFFSET(F3196,0,-1),""))</f>
        <v/>
      </c>
      <c r="I3196">
        <f ca="1">(60+SUMIF(OFFSET(N3196,-$C3196+1,0,$C3196),"EN",OFFSET(O3196,-$C3196+1,0,$C3196))+SUMIF(OFFSET(S3196,-$C3196+1,0,$C3196),"EN",OFFSET(T3196,-$C3196+1,0,$C3196)))*SummonTypeTable!$Q$2</f>
        <v>916.66666666666663</v>
      </c>
      <c r="J3196" t="str">
        <f ca="1">IF(C3196=1,60*SummonTypeTable!$Q$2-OFFSET(I3196,0,-4),
IF(I3196&lt;&gt;OFFSET(I3196,-1,0),OFFSET(I3196,-1,0)-OFFSET(I3196,0,-4),""))</f>
        <v/>
      </c>
      <c r="K3196" t="str">
        <f ca="1">IF(C3196=1,60*SummonTypeTable!$Q$2/OFFSET(I3196,0,-4),
IF(I3196&lt;&gt;OFFSET(I3196,-1,0),OFFSET(I3196,-1,0)/OFFSET(I3196,0,-4),""))</f>
        <v/>
      </c>
      <c r="L3196" t="str">
        <f t="shared" ca="1" si="596"/>
        <v>it</v>
      </c>
      <c r="M3196" t="s">
        <v>139</v>
      </c>
      <c r="N3196" t="s">
        <v>158</v>
      </c>
      <c r="O3196">
        <v>1</v>
      </c>
      <c r="P3196" t="str">
        <f t="shared" si="597"/>
        <v/>
      </c>
      <c r="Q3196" t="str">
        <f t="shared" ca="1" si="594"/>
        <v>cu</v>
      </c>
      <c r="R3196" t="s">
        <v>81</v>
      </c>
      <c r="S3196" t="s">
        <v>147</v>
      </c>
      <c r="T3196">
        <v>1850</v>
      </c>
      <c r="U3196" t="str">
        <f t="shared" ca="1" si="593"/>
        <v>it</v>
      </c>
      <c r="V3196" t="str">
        <f t="shared" si="598"/>
        <v>Cash_sEquipGacha</v>
      </c>
      <c r="W3196">
        <f t="shared" si="599"/>
        <v>1</v>
      </c>
      <c r="X3196" t="str">
        <f t="shared" ca="1" si="600"/>
        <v>cu</v>
      </c>
      <c r="Y3196" t="str">
        <f t="shared" si="601"/>
        <v>GO</v>
      </c>
      <c r="Z3196">
        <f t="shared" si="602"/>
        <v>1850</v>
      </c>
    </row>
    <row r="3197" spans="1:26">
      <c r="A3197" t="str">
        <f t="shared" si="603"/>
        <v>nw1</v>
      </c>
      <c r="B3197" t="str">
        <f t="shared" si="604"/>
        <v>신규1</v>
      </c>
      <c r="C3197">
        <v>72</v>
      </c>
      <c r="D3197">
        <v>88</v>
      </c>
      <c r="E3197">
        <f t="shared" ca="1" si="595"/>
        <v>1736</v>
      </c>
      <c r="F3197">
        <f ca="1">(60+SUMIF(OFFSET(N3197,-$C3197+1,0,$C3197),"EN",OFFSET(O3197,-$C3197+1,0,$C3197)))*SummonTypeTable!$Q$2</f>
        <v>916.66666666666663</v>
      </c>
      <c r="G3197" t="str">
        <f ca="1">IF(C3197=1,60*SummonTypeTable!$Q$2-OFFSET(F3197,0,-1),
IF(F3197&lt;&gt;OFFSET(F3197,-1,0),OFFSET(F3197,-1,0)-OFFSET(F3197,0,-1),""))</f>
        <v/>
      </c>
      <c r="H3197" t="str">
        <f ca="1">IF(C3197=1,60*SummonTypeTable!$Q$2/OFFSET(F3197,0,-1),
IF(F3197&lt;&gt;OFFSET(F3197,-1,0),OFFSET(F3197,-1,0)/OFFSET(F3197,0,-1),""))</f>
        <v/>
      </c>
      <c r="I3197">
        <f ca="1">(60+SUMIF(OFFSET(N3197,-$C3197+1,0,$C3197),"EN",OFFSET(O3197,-$C3197+1,0,$C3197))+SUMIF(OFFSET(S3197,-$C3197+1,0,$C3197),"EN",OFFSET(T3197,-$C3197+1,0,$C3197)))*SummonTypeTable!$Q$2</f>
        <v>916.66666666666663</v>
      </c>
      <c r="J3197" t="str">
        <f ca="1">IF(C3197=1,60*SummonTypeTable!$Q$2-OFFSET(I3197,0,-4),
IF(I3197&lt;&gt;OFFSET(I3197,-1,0),OFFSET(I3197,-1,0)-OFFSET(I3197,0,-4),""))</f>
        <v/>
      </c>
      <c r="K3197" t="str">
        <f ca="1">IF(C3197=1,60*SummonTypeTable!$Q$2/OFFSET(I3197,0,-4),
IF(I3197&lt;&gt;OFFSET(I3197,-1,0),OFFSET(I3197,-1,0)/OFFSET(I3197,0,-4),""))</f>
        <v/>
      </c>
      <c r="L3197" t="str">
        <f t="shared" ca="1" si="596"/>
        <v>cu</v>
      </c>
      <c r="M3197" t="s">
        <v>81</v>
      </c>
      <c r="N3197" t="s">
        <v>147</v>
      </c>
      <c r="O3197">
        <v>3750</v>
      </c>
      <c r="P3197" t="str">
        <f t="shared" si="597"/>
        <v/>
      </c>
      <c r="Q3197" t="str">
        <f t="shared" ca="1" si="594"/>
        <v>cu</v>
      </c>
      <c r="R3197" t="s">
        <v>81</v>
      </c>
      <c r="S3197" t="s">
        <v>147</v>
      </c>
      <c r="T3197">
        <v>1875</v>
      </c>
      <c r="U3197" t="str">
        <f t="shared" ca="1" si="593"/>
        <v>cu</v>
      </c>
      <c r="V3197" t="str">
        <f t="shared" si="598"/>
        <v>GO</v>
      </c>
      <c r="W3197">
        <f t="shared" si="599"/>
        <v>3750</v>
      </c>
      <c r="X3197" t="str">
        <f t="shared" ca="1" si="600"/>
        <v>cu</v>
      </c>
      <c r="Y3197" t="str">
        <f t="shared" si="601"/>
        <v>GO</v>
      </c>
      <c r="Z3197">
        <f t="shared" si="602"/>
        <v>1875</v>
      </c>
    </row>
    <row r="3198" spans="1:26">
      <c r="A3198" t="str">
        <f t="shared" si="603"/>
        <v>nw1</v>
      </c>
      <c r="B3198" t="str">
        <f t="shared" si="604"/>
        <v>신규1</v>
      </c>
      <c r="C3198">
        <v>73</v>
      </c>
      <c r="D3198">
        <v>12</v>
      </c>
      <c r="E3198">
        <f t="shared" ca="1" si="595"/>
        <v>1748</v>
      </c>
      <c r="F3198">
        <f ca="1">(60+SUMIF(OFFSET(N3198,-$C3198+1,0,$C3198),"EN",OFFSET(O3198,-$C3198+1,0,$C3198)))*SummonTypeTable!$Q$2</f>
        <v>1003.3333333333333</v>
      </c>
      <c r="G3198">
        <f ca="1">IF(C3198=1,60*SummonTypeTable!$Q$2-OFFSET(F3198,0,-1),
IF(F3198&lt;&gt;OFFSET(F3198,-1,0),OFFSET(F3198,-1,0)-OFFSET(F3198,0,-1),""))</f>
        <v>-831.33333333333337</v>
      </c>
      <c r="H3198">
        <f ca="1">IF(C3198=1,60*SummonTypeTable!$Q$2/OFFSET(F3198,0,-1),
IF(F3198&lt;&gt;OFFSET(F3198,-1,0),OFFSET(F3198,-1,0)/OFFSET(F3198,0,-1),""))</f>
        <v>0.52440884820747524</v>
      </c>
      <c r="I3198">
        <f ca="1">(60+SUMIF(OFFSET(N3198,-$C3198+1,0,$C3198),"EN",OFFSET(O3198,-$C3198+1,0,$C3198))+SUMIF(OFFSET(S3198,-$C3198+1,0,$C3198),"EN",OFFSET(T3198,-$C3198+1,0,$C3198)))*SummonTypeTable!$Q$2</f>
        <v>1003.3333333333333</v>
      </c>
      <c r="J3198">
        <f ca="1">IF(C3198=1,60*SummonTypeTable!$Q$2-OFFSET(I3198,0,-4),
IF(I3198&lt;&gt;OFFSET(I3198,-1,0),OFFSET(I3198,-1,0)-OFFSET(I3198,0,-4),""))</f>
        <v>-831.33333333333337</v>
      </c>
      <c r="K3198">
        <f ca="1">IF(C3198=1,60*SummonTypeTable!$Q$2/OFFSET(I3198,0,-4),
IF(I3198&lt;&gt;OFFSET(I3198,-1,0),OFFSET(I3198,-1,0)/OFFSET(I3198,0,-4),""))</f>
        <v>0.52440884820747524</v>
      </c>
      <c r="L3198" t="str">
        <f t="shared" ca="1" si="596"/>
        <v>cu</v>
      </c>
      <c r="M3198" t="s">
        <v>81</v>
      </c>
      <c r="N3198" t="s">
        <v>146</v>
      </c>
      <c r="O3198">
        <v>130</v>
      </c>
      <c r="P3198" t="str">
        <f t="shared" si="597"/>
        <v>에너지너무많음</v>
      </c>
      <c r="Q3198" t="str">
        <f t="shared" ca="1" si="594"/>
        <v>cu</v>
      </c>
      <c r="R3198" t="s">
        <v>81</v>
      </c>
      <c r="S3198" t="s">
        <v>147</v>
      </c>
      <c r="T3198">
        <v>1900</v>
      </c>
      <c r="U3198" t="str">
        <f t="shared" ca="1" si="593"/>
        <v>cu</v>
      </c>
      <c r="V3198" t="str">
        <f t="shared" si="598"/>
        <v>EN</v>
      </c>
      <c r="W3198">
        <f t="shared" si="599"/>
        <v>130</v>
      </c>
      <c r="X3198" t="str">
        <f t="shared" ca="1" si="600"/>
        <v>cu</v>
      </c>
      <c r="Y3198" t="str">
        <f t="shared" si="601"/>
        <v>GO</v>
      </c>
      <c r="Z3198">
        <f t="shared" si="602"/>
        <v>1900</v>
      </c>
    </row>
    <row r="3199" spans="1:26">
      <c r="A3199" t="str">
        <f t="shared" si="603"/>
        <v>nw1</v>
      </c>
      <c r="B3199" t="str">
        <f t="shared" si="604"/>
        <v>신규1</v>
      </c>
      <c r="C3199">
        <v>74</v>
      </c>
      <c r="D3199">
        <v>32</v>
      </c>
      <c r="E3199">
        <f t="shared" ca="1" si="595"/>
        <v>1780</v>
      </c>
      <c r="F3199">
        <f ca="1">(60+SUMIF(OFFSET(N3199,-$C3199+1,0,$C3199),"EN",OFFSET(O3199,-$C3199+1,0,$C3199)))*SummonTypeTable!$Q$2</f>
        <v>1003.3333333333333</v>
      </c>
      <c r="G3199" t="str">
        <f ca="1">IF(C3199=1,60*SummonTypeTable!$Q$2-OFFSET(F3199,0,-1),
IF(F3199&lt;&gt;OFFSET(F3199,-1,0),OFFSET(F3199,-1,0)-OFFSET(F3199,0,-1),""))</f>
        <v/>
      </c>
      <c r="H3199" t="str">
        <f ca="1">IF(C3199=1,60*SummonTypeTable!$Q$2/OFFSET(F3199,0,-1),
IF(F3199&lt;&gt;OFFSET(F3199,-1,0),OFFSET(F3199,-1,0)/OFFSET(F3199,0,-1),""))</f>
        <v/>
      </c>
      <c r="I3199">
        <f ca="1">(60+SUMIF(OFFSET(N3199,-$C3199+1,0,$C3199),"EN",OFFSET(O3199,-$C3199+1,0,$C3199))+SUMIF(OFFSET(S3199,-$C3199+1,0,$C3199),"EN",OFFSET(T3199,-$C3199+1,0,$C3199)))*SummonTypeTable!$Q$2</f>
        <v>1003.3333333333333</v>
      </c>
      <c r="J3199" t="str">
        <f ca="1">IF(C3199=1,60*SummonTypeTable!$Q$2-OFFSET(I3199,0,-4),
IF(I3199&lt;&gt;OFFSET(I3199,-1,0),OFFSET(I3199,-1,0)-OFFSET(I3199,0,-4),""))</f>
        <v/>
      </c>
      <c r="K3199" t="str">
        <f ca="1">IF(C3199=1,60*SummonTypeTable!$Q$2/OFFSET(I3199,0,-4),
IF(I3199&lt;&gt;OFFSET(I3199,-1,0),OFFSET(I3199,-1,0)/OFFSET(I3199,0,-4),""))</f>
        <v/>
      </c>
      <c r="L3199" t="str">
        <f t="shared" ca="1" si="596"/>
        <v>it</v>
      </c>
      <c r="M3199" t="s">
        <v>139</v>
      </c>
      <c r="N3199" t="s">
        <v>140</v>
      </c>
      <c r="O3199">
        <v>1</v>
      </c>
      <c r="P3199" t="str">
        <f t="shared" si="597"/>
        <v/>
      </c>
      <c r="Q3199" t="str">
        <f t="shared" ca="1" si="594"/>
        <v>cu</v>
      </c>
      <c r="R3199" t="s">
        <v>81</v>
      </c>
      <c r="S3199" t="s">
        <v>147</v>
      </c>
      <c r="T3199">
        <v>1925</v>
      </c>
      <c r="U3199" t="str">
        <f t="shared" ca="1" si="593"/>
        <v>it</v>
      </c>
      <c r="V3199" t="str">
        <f t="shared" si="598"/>
        <v>Cash_sCharacterGacha</v>
      </c>
      <c r="W3199">
        <f t="shared" si="599"/>
        <v>1</v>
      </c>
      <c r="X3199" t="str">
        <f t="shared" ca="1" si="600"/>
        <v>cu</v>
      </c>
      <c r="Y3199" t="str">
        <f t="shared" si="601"/>
        <v>GO</v>
      </c>
      <c r="Z3199">
        <f t="shared" si="602"/>
        <v>1925</v>
      </c>
    </row>
    <row r="3200" spans="1:26">
      <c r="A3200" t="str">
        <f t="shared" si="603"/>
        <v>nw1</v>
      </c>
      <c r="B3200" t="str">
        <f t="shared" si="604"/>
        <v>신규1</v>
      </c>
      <c r="C3200">
        <v>75</v>
      </c>
      <c r="D3200">
        <v>40</v>
      </c>
      <c r="E3200">
        <f t="shared" ca="1" si="595"/>
        <v>1820</v>
      </c>
      <c r="F3200">
        <f ca="1">(60+SUMIF(OFFSET(N3200,-$C3200+1,0,$C3200),"EN",OFFSET(O3200,-$C3200+1,0,$C3200)))*SummonTypeTable!$Q$2</f>
        <v>1003.3333333333333</v>
      </c>
      <c r="G3200" t="str">
        <f ca="1">IF(C3200=1,60*SummonTypeTable!$Q$2-OFFSET(F3200,0,-1),
IF(F3200&lt;&gt;OFFSET(F3200,-1,0),OFFSET(F3200,-1,0)-OFFSET(F3200,0,-1),""))</f>
        <v/>
      </c>
      <c r="H3200" t="str">
        <f ca="1">IF(C3200=1,60*SummonTypeTable!$Q$2/OFFSET(F3200,0,-1),
IF(F3200&lt;&gt;OFFSET(F3200,-1,0),OFFSET(F3200,-1,0)/OFFSET(F3200,0,-1),""))</f>
        <v/>
      </c>
      <c r="I3200">
        <f ca="1">(60+SUMIF(OFFSET(N3200,-$C3200+1,0,$C3200),"EN",OFFSET(O3200,-$C3200+1,0,$C3200))+SUMIF(OFFSET(S3200,-$C3200+1,0,$C3200),"EN",OFFSET(T3200,-$C3200+1,0,$C3200)))*SummonTypeTable!$Q$2</f>
        <v>1003.3333333333333</v>
      </c>
      <c r="J3200" t="str">
        <f ca="1">IF(C3200=1,60*SummonTypeTable!$Q$2-OFFSET(I3200,0,-4),
IF(I3200&lt;&gt;OFFSET(I3200,-1,0),OFFSET(I3200,-1,0)-OFFSET(I3200,0,-4),""))</f>
        <v/>
      </c>
      <c r="K3200" t="str">
        <f ca="1">IF(C3200=1,60*SummonTypeTable!$Q$2/OFFSET(I3200,0,-4),
IF(I3200&lt;&gt;OFFSET(I3200,-1,0),OFFSET(I3200,-1,0)/OFFSET(I3200,0,-4),""))</f>
        <v/>
      </c>
      <c r="L3200" t="str">
        <f t="shared" ca="1" si="596"/>
        <v>cu</v>
      </c>
      <c r="M3200" t="s">
        <v>81</v>
      </c>
      <c r="N3200" t="s">
        <v>147</v>
      </c>
      <c r="O3200">
        <v>3900</v>
      </c>
      <c r="P3200" t="str">
        <f t="shared" si="597"/>
        <v/>
      </c>
      <c r="Q3200" t="str">
        <f t="shared" ca="1" si="594"/>
        <v>cu</v>
      </c>
      <c r="R3200" t="s">
        <v>81</v>
      </c>
      <c r="S3200" t="s">
        <v>147</v>
      </c>
      <c r="T3200">
        <v>1950</v>
      </c>
      <c r="U3200" t="str">
        <f t="shared" ca="1" si="593"/>
        <v>cu</v>
      </c>
      <c r="V3200" t="str">
        <f t="shared" si="598"/>
        <v>GO</v>
      </c>
      <c r="W3200">
        <f t="shared" si="599"/>
        <v>3900</v>
      </c>
      <c r="X3200" t="str">
        <f t="shared" ca="1" si="600"/>
        <v>cu</v>
      </c>
      <c r="Y3200" t="str">
        <f t="shared" si="601"/>
        <v>GO</v>
      </c>
      <c r="Z3200">
        <f t="shared" si="602"/>
        <v>1950</v>
      </c>
    </row>
    <row r="3201" spans="1:26">
      <c r="A3201" t="str">
        <f t="shared" si="603"/>
        <v>nw1</v>
      </c>
      <c r="B3201" t="str">
        <f t="shared" si="604"/>
        <v>신규1</v>
      </c>
      <c r="C3201">
        <v>76</v>
      </c>
      <c r="D3201">
        <v>52</v>
      </c>
      <c r="E3201">
        <f t="shared" ca="1" si="595"/>
        <v>1872</v>
      </c>
      <c r="F3201">
        <f ca="1">(60+SUMIF(OFFSET(N3201,-$C3201+1,0,$C3201),"EN",OFFSET(O3201,-$C3201+1,0,$C3201)))*SummonTypeTable!$Q$2</f>
        <v>1003.3333333333333</v>
      </c>
      <c r="G3201" t="str">
        <f ca="1">IF(C3201=1,60*SummonTypeTable!$Q$2-OFFSET(F3201,0,-1),
IF(F3201&lt;&gt;OFFSET(F3201,-1,0),OFFSET(F3201,-1,0)-OFFSET(F3201,0,-1),""))</f>
        <v/>
      </c>
      <c r="H3201" t="str">
        <f ca="1">IF(C3201=1,60*SummonTypeTable!$Q$2/OFFSET(F3201,0,-1),
IF(F3201&lt;&gt;OFFSET(F3201,-1,0),OFFSET(F3201,-1,0)/OFFSET(F3201,0,-1),""))</f>
        <v/>
      </c>
      <c r="I3201">
        <f ca="1">(60+SUMIF(OFFSET(N3201,-$C3201+1,0,$C3201),"EN",OFFSET(O3201,-$C3201+1,0,$C3201))+SUMIF(OFFSET(S3201,-$C3201+1,0,$C3201),"EN",OFFSET(T3201,-$C3201+1,0,$C3201)))*SummonTypeTable!$Q$2</f>
        <v>1003.3333333333333</v>
      </c>
      <c r="J3201" t="str">
        <f ca="1">IF(C3201=1,60*SummonTypeTable!$Q$2-OFFSET(I3201,0,-4),
IF(I3201&lt;&gt;OFFSET(I3201,-1,0),OFFSET(I3201,-1,0)-OFFSET(I3201,0,-4),""))</f>
        <v/>
      </c>
      <c r="K3201" t="str">
        <f ca="1">IF(C3201=1,60*SummonTypeTable!$Q$2/OFFSET(I3201,0,-4),
IF(I3201&lt;&gt;OFFSET(I3201,-1,0),OFFSET(I3201,-1,0)/OFFSET(I3201,0,-4),""))</f>
        <v/>
      </c>
      <c r="L3201" t="str">
        <f t="shared" ca="1" si="596"/>
        <v>it</v>
      </c>
      <c r="M3201" t="s">
        <v>139</v>
      </c>
      <c r="N3201" t="s">
        <v>138</v>
      </c>
      <c r="O3201">
        <v>1</v>
      </c>
      <c r="P3201" t="str">
        <f t="shared" si="597"/>
        <v/>
      </c>
      <c r="Q3201" t="str">
        <f t="shared" ca="1" si="594"/>
        <v>cu</v>
      </c>
      <c r="R3201" t="s">
        <v>81</v>
      </c>
      <c r="S3201" t="s">
        <v>147</v>
      </c>
      <c r="T3201">
        <v>1975</v>
      </c>
      <c r="U3201" t="str">
        <f t="shared" ca="1" si="593"/>
        <v>it</v>
      </c>
      <c r="V3201" t="str">
        <f t="shared" si="598"/>
        <v>Cash_sSpellGacha</v>
      </c>
      <c r="W3201">
        <f t="shared" si="599"/>
        <v>1</v>
      </c>
      <c r="X3201" t="str">
        <f t="shared" ca="1" si="600"/>
        <v>cu</v>
      </c>
      <c r="Y3201" t="str">
        <f t="shared" si="601"/>
        <v>GO</v>
      </c>
      <c r="Z3201">
        <f t="shared" si="602"/>
        <v>1975</v>
      </c>
    </row>
    <row r="3202" spans="1:26">
      <c r="A3202" t="str">
        <f t="shared" si="603"/>
        <v>nw1</v>
      </c>
      <c r="B3202" t="str">
        <f t="shared" si="604"/>
        <v>신규1</v>
      </c>
      <c r="C3202">
        <v>77</v>
      </c>
      <c r="D3202">
        <v>12</v>
      </c>
      <c r="E3202">
        <f t="shared" ca="1" si="595"/>
        <v>1884</v>
      </c>
      <c r="F3202">
        <f ca="1">(60+SUMIF(OFFSET(N3202,-$C3202+1,0,$C3202),"EN",OFFSET(O3202,-$C3202+1,0,$C3202)))*SummonTypeTable!$Q$2</f>
        <v>1003.3333333333333</v>
      </c>
      <c r="G3202" t="str">
        <f ca="1">IF(C3202=1,60*SummonTypeTable!$Q$2-OFFSET(F3202,0,-1),
IF(F3202&lt;&gt;OFFSET(F3202,-1,0),OFFSET(F3202,-1,0)-OFFSET(F3202,0,-1),""))</f>
        <v/>
      </c>
      <c r="H3202" t="str">
        <f ca="1">IF(C3202=1,60*SummonTypeTable!$Q$2/OFFSET(F3202,0,-1),
IF(F3202&lt;&gt;OFFSET(F3202,-1,0),OFFSET(F3202,-1,0)/OFFSET(F3202,0,-1),""))</f>
        <v/>
      </c>
      <c r="I3202">
        <f ca="1">(60+SUMIF(OFFSET(N3202,-$C3202+1,0,$C3202),"EN",OFFSET(O3202,-$C3202+1,0,$C3202))+SUMIF(OFFSET(S3202,-$C3202+1,0,$C3202),"EN",OFFSET(T3202,-$C3202+1,0,$C3202)))*SummonTypeTable!$Q$2</f>
        <v>1003.3333333333333</v>
      </c>
      <c r="J3202" t="str">
        <f ca="1">IF(C3202=1,60*SummonTypeTable!$Q$2-OFFSET(I3202,0,-4),
IF(I3202&lt;&gt;OFFSET(I3202,-1,0),OFFSET(I3202,-1,0)-OFFSET(I3202,0,-4),""))</f>
        <v/>
      </c>
      <c r="K3202" t="str">
        <f ca="1">IF(C3202=1,60*SummonTypeTable!$Q$2/OFFSET(I3202,0,-4),
IF(I3202&lt;&gt;OFFSET(I3202,-1,0),OFFSET(I3202,-1,0)/OFFSET(I3202,0,-4),""))</f>
        <v/>
      </c>
      <c r="L3202" t="str">
        <f t="shared" ca="1" si="596"/>
        <v>cu</v>
      </c>
      <c r="M3202" t="s">
        <v>81</v>
      </c>
      <c r="N3202" t="s">
        <v>147</v>
      </c>
      <c r="O3202">
        <v>4000</v>
      </c>
      <c r="P3202" t="str">
        <f t="shared" si="597"/>
        <v/>
      </c>
      <c r="Q3202" t="str">
        <f t="shared" ca="1" si="594"/>
        <v>cu</v>
      </c>
      <c r="R3202" t="s">
        <v>81</v>
      </c>
      <c r="S3202" t="s">
        <v>147</v>
      </c>
      <c r="T3202">
        <v>2000</v>
      </c>
      <c r="U3202" t="str">
        <f t="shared" ref="U3202:U3265" ca="1" si="605">IF(LEN(L3202)=0,"",L3202)</f>
        <v>cu</v>
      </c>
      <c r="V3202" t="str">
        <f t="shared" si="598"/>
        <v>GO</v>
      </c>
      <c r="W3202">
        <f t="shared" si="599"/>
        <v>4000</v>
      </c>
      <c r="X3202" t="str">
        <f t="shared" ca="1" si="600"/>
        <v>cu</v>
      </c>
      <c r="Y3202" t="str">
        <f t="shared" si="601"/>
        <v>GO</v>
      </c>
      <c r="Z3202">
        <f t="shared" si="602"/>
        <v>2000</v>
      </c>
    </row>
    <row r="3203" spans="1:26">
      <c r="A3203" t="str">
        <f t="shared" si="603"/>
        <v>nw1</v>
      </c>
      <c r="B3203" t="str">
        <f t="shared" si="604"/>
        <v>신규1</v>
      </c>
      <c r="C3203">
        <v>78</v>
      </c>
      <c r="D3203">
        <v>48</v>
      </c>
      <c r="E3203">
        <f t="shared" ca="1" si="595"/>
        <v>1932</v>
      </c>
      <c r="F3203">
        <f ca="1">(60+SUMIF(OFFSET(N3203,-$C3203+1,0,$C3203),"EN",OFFSET(O3203,-$C3203+1,0,$C3203)))*SummonTypeTable!$Q$2</f>
        <v>1100</v>
      </c>
      <c r="G3203">
        <f ca="1">IF(C3203=1,60*SummonTypeTable!$Q$2-OFFSET(F3203,0,-1),
IF(F3203&lt;&gt;OFFSET(F3203,-1,0),OFFSET(F3203,-1,0)-OFFSET(F3203,0,-1),""))</f>
        <v>-928.66666666666674</v>
      </c>
      <c r="H3203">
        <f ca="1">IF(C3203=1,60*SummonTypeTable!$Q$2/OFFSET(F3203,0,-1),
IF(F3203&lt;&gt;OFFSET(F3203,-1,0),OFFSET(F3203,-1,0)/OFFSET(F3203,0,-1),""))</f>
        <v>0.51932367149758452</v>
      </c>
      <c r="I3203">
        <f ca="1">(60+SUMIF(OFFSET(N3203,-$C3203+1,0,$C3203),"EN",OFFSET(O3203,-$C3203+1,0,$C3203))+SUMIF(OFFSET(S3203,-$C3203+1,0,$C3203),"EN",OFFSET(T3203,-$C3203+1,0,$C3203)))*SummonTypeTable!$Q$2</f>
        <v>1100</v>
      </c>
      <c r="J3203">
        <f ca="1">IF(C3203=1,60*SummonTypeTable!$Q$2-OFFSET(I3203,0,-4),
IF(I3203&lt;&gt;OFFSET(I3203,-1,0),OFFSET(I3203,-1,0)-OFFSET(I3203,0,-4),""))</f>
        <v>-928.66666666666674</v>
      </c>
      <c r="K3203">
        <f ca="1">IF(C3203=1,60*SummonTypeTable!$Q$2/OFFSET(I3203,0,-4),
IF(I3203&lt;&gt;OFFSET(I3203,-1,0),OFFSET(I3203,-1,0)/OFFSET(I3203,0,-4),""))</f>
        <v>0.51932367149758452</v>
      </c>
      <c r="L3203" t="str">
        <f t="shared" ca="1" si="596"/>
        <v>cu</v>
      </c>
      <c r="M3203" t="s">
        <v>81</v>
      </c>
      <c r="N3203" t="s">
        <v>146</v>
      </c>
      <c r="O3203">
        <v>145</v>
      </c>
      <c r="P3203" t="str">
        <f t="shared" si="597"/>
        <v>에너지너무많음</v>
      </c>
      <c r="Q3203" t="str">
        <f t="shared" ref="Q3203:Q3266" ca="1" si="606">IF(ISBLANK(R3203),"",
VLOOKUP(R3203,OFFSET(INDIRECT("$A:$B"),0,MATCH(R$1&amp;"_Verify",INDIRECT("$1:$1"),0)-1),2,0)
)</f>
        <v>cu</v>
      </c>
      <c r="R3203" t="s">
        <v>81</v>
      </c>
      <c r="S3203" t="s">
        <v>147</v>
      </c>
      <c r="T3203">
        <v>2025</v>
      </c>
      <c r="U3203" t="str">
        <f t="shared" ca="1" si="605"/>
        <v>cu</v>
      </c>
      <c r="V3203" t="str">
        <f t="shared" si="598"/>
        <v>EN</v>
      </c>
      <c r="W3203">
        <f t="shared" si="599"/>
        <v>145</v>
      </c>
      <c r="X3203" t="str">
        <f t="shared" ca="1" si="600"/>
        <v>cu</v>
      </c>
      <c r="Y3203" t="str">
        <f t="shared" si="601"/>
        <v>GO</v>
      </c>
      <c r="Z3203">
        <f t="shared" si="602"/>
        <v>2025</v>
      </c>
    </row>
    <row r="3204" spans="1:26">
      <c r="A3204" t="str">
        <f t="shared" si="603"/>
        <v>nw1</v>
      </c>
      <c r="B3204" t="str">
        <f t="shared" si="604"/>
        <v>신규1</v>
      </c>
      <c r="C3204">
        <v>79</v>
      </c>
      <c r="D3204">
        <v>45</v>
      </c>
      <c r="E3204">
        <f t="shared" ca="1" si="595"/>
        <v>1977</v>
      </c>
      <c r="F3204">
        <f ca="1">(60+SUMIF(OFFSET(N3204,-$C3204+1,0,$C3204),"EN",OFFSET(O3204,-$C3204+1,0,$C3204)))*SummonTypeTable!$Q$2</f>
        <v>1100</v>
      </c>
      <c r="G3204" t="str">
        <f ca="1">IF(C3204=1,60*SummonTypeTable!$Q$2-OFFSET(F3204,0,-1),
IF(F3204&lt;&gt;OFFSET(F3204,-1,0),OFFSET(F3204,-1,0)-OFFSET(F3204,0,-1),""))</f>
        <v/>
      </c>
      <c r="H3204" t="str">
        <f ca="1">IF(C3204=1,60*SummonTypeTable!$Q$2/OFFSET(F3204,0,-1),
IF(F3204&lt;&gt;OFFSET(F3204,-1,0),OFFSET(F3204,-1,0)/OFFSET(F3204,0,-1),""))</f>
        <v/>
      </c>
      <c r="I3204">
        <f ca="1">(60+SUMIF(OFFSET(N3204,-$C3204+1,0,$C3204),"EN",OFFSET(O3204,-$C3204+1,0,$C3204))+SUMIF(OFFSET(S3204,-$C3204+1,0,$C3204),"EN",OFFSET(T3204,-$C3204+1,0,$C3204)))*SummonTypeTable!$Q$2</f>
        <v>1100</v>
      </c>
      <c r="J3204" t="str">
        <f ca="1">IF(C3204=1,60*SummonTypeTable!$Q$2-OFFSET(I3204,0,-4),
IF(I3204&lt;&gt;OFFSET(I3204,-1,0),OFFSET(I3204,-1,0)-OFFSET(I3204,0,-4),""))</f>
        <v/>
      </c>
      <c r="K3204" t="str">
        <f ca="1">IF(C3204=1,60*SummonTypeTable!$Q$2/OFFSET(I3204,0,-4),
IF(I3204&lt;&gt;OFFSET(I3204,-1,0),OFFSET(I3204,-1,0)/OFFSET(I3204,0,-4),""))</f>
        <v/>
      </c>
      <c r="L3204" t="str">
        <f t="shared" ca="1" si="596"/>
        <v>cu</v>
      </c>
      <c r="M3204" t="s">
        <v>81</v>
      </c>
      <c r="N3204" t="s">
        <v>147</v>
      </c>
      <c r="O3204">
        <v>4100</v>
      </c>
      <c r="P3204" t="str">
        <f t="shared" si="597"/>
        <v/>
      </c>
      <c r="Q3204" t="str">
        <f t="shared" ca="1" si="606"/>
        <v>cu</v>
      </c>
      <c r="R3204" t="s">
        <v>81</v>
      </c>
      <c r="S3204" t="s">
        <v>147</v>
      </c>
      <c r="T3204">
        <v>2050</v>
      </c>
      <c r="U3204" t="str">
        <f t="shared" ca="1" si="605"/>
        <v>cu</v>
      </c>
      <c r="V3204" t="str">
        <f t="shared" si="598"/>
        <v>GO</v>
      </c>
      <c r="W3204">
        <f t="shared" si="599"/>
        <v>4100</v>
      </c>
      <c r="X3204" t="str">
        <f t="shared" ca="1" si="600"/>
        <v>cu</v>
      </c>
      <c r="Y3204" t="str">
        <f t="shared" si="601"/>
        <v>GO</v>
      </c>
      <c r="Z3204">
        <f t="shared" si="602"/>
        <v>2050</v>
      </c>
    </row>
    <row r="3205" spans="1:26">
      <c r="A3205" t="str">
        <f t="shared" si="603"/>
        <v>nw1</v>
      </c>
      <c r="B3205" t="str">
        <f t="shared" si="604"/>
        <v>신규1</v>
      </c>
      <c r="C3205">
        <v>80</v>
      </c>
      <c r="D3205">
        <v>70</v>
      </c>
      <c r="E3205">
        <f t="shared" ca="1" si="595"/>
        <v>2047</v>
      </c>
      <c r="F3205">
        <f ca="1">(60+SUMIF(OFFSET(N3205,-$C3205+1,0,$C3205),"EN",OFFSET(O3205,-$C3205+1,0,$C3205)))*SummonTypeTable!$Q$2</f>
        <v>1100</v>
      </c>
      <c r="G3205" t="str">
        <f ca="1">IF(C3205=1,60*SummonTypeTable!$Q$2-OFFSET(F3205,0,-1),
IF(F3205&lt;&gt;OFFSET(F3205,-1,0),OFFSET(F3205,-1,0)-OFFSET(F3205,0,-1),""))</f>
        <v/>
      </c>
      <c r="H3205" t="str">
        <f ca="1">IF(C3205=1,60*SummonTypeTable!$Q$2/OFFSET(F3205,0,-1),
IF(F3205&lt;&gt;OFFSET(F3205,-1,0),OFFSET(F3205,-1,0)/OFFSET(F3205,0,-1),""))</f>
        <v/>
      </c>
      <c r="I3205">
        <f ca="1">(60+SUMIF(OFFSET(N3205,-$C3205+1,0,$C3205),"EN",OFFSET(O3205,-$C3205+1,0,$C3205))+SUMIF(OFFSET(S3205,-$C3205+1,0,$C3205),"EN",OFFSET(T3205,-$C3205+1,0,$C3205)))*SummonTypeTable!$Q$2</f>
        <v>1100</v>
      </c>
      <c r="J3205" t="str">
        <f ca="1">IF(C3205=1,60*SummonTypeTable!$Q$2-OFFSET(I3205,0,-4),
IF(I3205&lt;&gt;OFFSET(I3205,-1,0),OFFSET(I3205,-1,0)-OFFSET(I3205,0,-4),""))</f>
        <v/>
      </c>
      <c r="K3205" t="str">
        <f ca="1">IF(C3205=1,60*SummonTypeTable!$Q$2/OFFSET(I3205,0,-4),
IF(I3205&lt;&gt;OFFSET(I3205,-1,0),OFFSET(I3205,-1,0)/OFFSET(I3205,0,-4),""))</f>
        <v/>
      </c>
      <c r="L3205" t="str">
        <f t="shared" ca="1" si="596"/>
        <v>it</v>
      </c>
      <c r="M3205" t="s">
        <v>139</v>
      </c>
      <c r="N3205" t="s">
        <v>138</v>
      </c>
      <c r="O3205">
        <v>1</v>
      </c>
      <c r="P3205" t="str">
        <f t="shared" si="597"/>
        <v/>
      </c>
      <c r="Q3205" t="str">
        <f t="shared" ca="1" si="606"/>
        <v>cu</v>
      </c>
      <c r="R3205" t="s">
        <v>81</v>
      </c>
      <c r="S3205" t="s">
        <v>147</v>
      </c>
      <c r="T3205">
        <v>2075</v>
      </c>
      <c r="U3205" t="str">
        <f t="shared" ca="1" si="605"/>
        <v>it</v>
      </c>
      <c r="V3205" t="str">
        <f t="shared" si="598"/>
        <v>Cash_sSpellGacha</v>
      </c>
      <c r="W3205">
        <f t="shared" si="599"/>
        <v>1</v>
      </c>
      <c r="X3205" t="str">
        <f t="shared" ca="1" si="600"/>
        <v>cu</v>
      </c>
      <c r="Y3205" t="str">
        <f t="shared" si="601"/>
        <v>GO</v>
      </c>
      <c r="Z3205">
        <f t="shared" si="602"/>
        <v>2075</v>
      </c>
    </row>
    <row r="3206" spans="1:26">
      <c r="A3206" t="str">
        <f t="shared" si="603"/>
        <v>nw1</v>
      </c>
      <c r="B3206" t="str">
        <f t="shared" si="604"/>
        <v>신규1</v>
      </c>
      <c r="C3206">
        <v>81</v>
      </c>
      <c r="D3206">
        <v>12</v>
      </c>
      <c r="E3206">
        <f t="shared" ca="1" si="595"/>
        <v>2059</v>
      </c>
      <c r="F3206">
        <f ca="1">(60+SUMIF(OFFSET(N3206,-$C3206+1,0,$C3206),"EN",OFFSET(O3206,-$C3206+1,0,$C3206)))*SummonTypeTable!$Q$2</f>
        <v>1100</v>
      </c>
      <c r="G3206" t="str">
        <f ca="1">IF(C3206=1,60*SummonTypeTable!$Q$2-OFFSET(F3206,0,-1),
IF(F3206&lt;&gt;OFFSET(F3206,-1,0),OFFSET(F3206,-1,0)-OFFSET(F3206,0,-1),""))</f>
        <v/>
      </c>
      <c r="H3206" t="str">
        <f ca="1">IF(C3206=1,60*SummonTypeTable!$Q$2/OFFSET(F3206,0,-1),
IF(F3206&lt;&gt;OFFSET(F3206,-1,0),OFFSET(F3206,-1,0)/OFFSET(F3206,0,-1),""))</f>
        <v/>
      </c>
      <c r="I3206">
        <f ca="1">(60+SUMIF(OFFSET(N3206,-$C3206+1,0,$C3206),"EN",OFFSET(O3206,-$C3206+1,0,$C3206))+SUMIF(OFFSET(S3206,-$C3206+1,0,$C3206),"EN",OFFSET(T3206,-$C3206+1,0,$C3206)))*SummonTypeTable!$Q$2</f>
        <v>1100</v>
      </c>
      <c r="J3206" t="str">
        <f ca="1">IF(C3206=1,60*SummonTypeTable!$Q$2-OFFSET(I3206,0,-4),
IF(I3206&lt;&gt;OFFSET(I3206,-1,0),OFFSET(I3206,-1,0)-OFFSET(I3206,0,-4),""))</f>
        <v/>
      </c>
      <c r="K3206" t="str">
        <f ca="1">IF(C3206=1,60*SummonTypeTable!$Q$2/OFFSET(I3206,0,-4),
IF(I3206&lt;&gt;OFFSET(I3206,-1,0),OFFSET(I3206,-1,0)/OFFSET(I3206,0,-4),""))</f>
        <v/>
      </c>
      <c r="L3206" t="str">
        <f t="shared" ca="1" si="596"/>
        <v>cu</v>
      </c>
      <c r="M3206" t="s">
        <v>81</v>
      </c>
      <c r="N3206" t="s">
        <v>147</v>
      </c>
      <c r="O3206">
        <v>4200</v>
      </c>
      <c r="P3206" t="str">
        <f t="shared" si="597"/>
        <v/>
      </c>
      <c r="Q3206" t="str">
        <f t="shared" ca="1" si="606"/>
        <v>cu</v>
      </c>
      <c r="R3206" t="s">
        <v>81</v>
      </c>
      <c r="S3206" t="s">
        <v>147</v>
      </c>
      <c r="T3206">
        <v>2100</v>
      </c>
      <c r="U3206" t="str">
        <f t="shared" ca="1" si="605"/>
        <v>cu</v>
      </c>
      <c r="V3206" t="str">
        <f t="shared" si="598"/>
        <v>GO</v>
      </c>
      <c r="W3206">
        <f t="shared" si="599"/>
        <v>4200</v>
      </c>
      <c r="X3206" t="str">
        <f t="shared" ca="1" si="600"/>
        <v>cu</v>
      </c>
      <c r="Y3206" t="str">
        <f t="shared" si="601"/>
        <v>GO</v>
      </c>
      <c r="Z3206">
        <f t="shared" si="602"/>
        <v>2100</v>
      </c>
    </row>
    <row r="3207" spans="1:26">
      <c r="A3207" t="str">
        <f t="shared" si="603"/>
        <v>nw1</v>
      </c>
      <c r="B3207" t="str">
        <f t="shared" si="604"/>
        <v>신규1</v>
      </c>
      <c r="C3207">
        <v>82</v>
      </c>
      <c r="D3207">
        <v>69</v>
      </c>
      <c r="E3207">
        <f t="shared" ca="1" si="595"/>
        <v>2128</v>
      </c>
      <c r="F3207">
        <f ca="1">(60+SUMIF(OFFSET(N3207,-$C3207+1,0,$C3207),"EN",OFFSET(O3207,-$C3207+1,0,$C3207)))*SummonTypeTable!$Q$2</f>
        <v>1100</v>
      </c>
      <c r="G3207" t="str">
        <f ca="1">IF(C3207=1,60*SummonTypeTable!$Q$2-OFFSET(F3207,0,-1),
IF(F3207&lt;&gt;OFFSET(F3207,-1,0),OFFSET(F3207,-1,0)-OFFSET(F3207,0,-1),""))</f>
        <v/>
      </c>
      <c r="H3207" t="str">
        <f ca="1">IF(C3207=1,60*SummonTypeTable!$Q$2/OFFSET(F3207,0,-1),
IF(F3207&lt;&gt;OFFSET(F3207,-1,0),OFFSET(F3207,-1,0)/OFFSET(F3207,0,-1),""))</f>
        <v/>
      </c>
      <c r="I3207">
        <f ca="1">(60+SUMIF(OFFSET(N3207,-$C3207+1,0,$C3207),"EN",OFFSET(O3207,-$C3207+1,0,$C3207))+SUMIF(OFFSET(S3207,-$C3207+1,0,$C3207),"EN",OFFSET(T3207,-$C3207+1,0,$C3207)))*SummonTypeTable!$Q$2</f>
        <v>1100</v>
      </c>
      <c r="J3207" t="str">
        <f ca="1">IF(C3207=1,60*SummonTypeTable!$Q$2-OFFSET(I3207,0,-4),
IF(I3207&lt;&gt;OFFSET(I3207,-1,0),OFFSET(I3207,-1,0)-OFFSET(I3207,0,-4),""))</f>
        <v/>
      </c>
      <c r="K3207" t="str">
        <f ca="1">IF(C3207=1,60*SummonTypeTable!$Q$2/OFFSET(I3207,0,-4),
IF(I3207&lt;&gt;OFFSET(I3207,-1,0),OFFSET(I3207,-1,0)/OFFSET(I3207,0,-4),""))</f>
        <v/>
      </c>
      <c r="L3207" t="str">
        <f t="shared" ca="1" si="596"/>
        <v>cu</v>
      </c>
      <c r="M3207" t="s">
        <v>81</v>
      </c>
      <c r="N3207" t="s">
        <v>153</v>
      </c>
      <c r="O3207">
        <v>15</v>
      </c>
      <c r="P3207" t="str">
        <f t="shared" si="597"/>
        <v/>
      </c>
      <c r="Q3207" t="str">
        <f t="shared" ca="1" si="606"/>
        <v>cu</v>
      </c>
      <c r="R3207" t="s">
        <v>81</v>
      </c>
      <c r="S3207" t="s">
        <v>153</v>
      </c>
      <c r="T3207">
        <v>5</v>
      </c>
      <c r="U3207" t="str">
        <f t="shared" ca="1" si="605"/>
        <v>cu</v>
      </c>
      <c r="V3207" t="str">
        <f t="shared" si="598"/>
        <v>DI</v>
      </c>
      <c r="W3207">
        <f t="shared" si="599"/>
        <v>15</v>
      </c>
      <c r="X3207" t="str">
        <f t="shared" ca="1" si="600"/>
        <v>cu</v>
      </c>
      <c r="Y3207" t="str">
        <f t="shared" si="601"/>
        <v>DI</v>
      </c>
      <c r="Z3207">
        <f t="shared" si="602"/>
        <v>5</v>
      </c>
    </row>
    <row r="3208" spans="1:26">
      <c r="A3208" t="str">
        <f t="shared" si="603"/>
        <v>nw1</v>
      </c>
      <c r="B3208" t="str">
        <f t="shared" si="604"/>
        <v>신규1</v>
      </c>
      <c r="C3208">
        <v>83</v>
      </c>
      <c r="D3208">
        <v>150</v>
      </c>
      <c r="E3208">
        <f t="shared" ca="1" si="595"/>
        <v>2278</v>
      </c>
      <c r="F3208">
        <f ca="1">(60+SUMIF(OFFSET(N3208,-$C3208+1,0,$C3208),"EN",OFFSET(O3208,-$C3208+1,0,$C3208)))*SummonTypeTable!$Q$2</f>
        <v>1100</v>
      </c>
      <c r="G3208" t="str">
        <f ca="1">IF(C3208=1,60*SummonTypeTable!$Q$2-OFFSET(F3208,0,-1),
IF(F3208&lt;&gt;OFFSET(F3208,-1,0),OFFSET(F3208,-1,0)-OFFSET(F3208,0,-1),""))</f>
        <v/>
      </c>
      <c r="H3208" t="str">
        <f ca="1">IF(C3208=1,60*SummonTypeTable!$Q$2/OFFSET(F3208,0,-1),
IF(F3208&lt;&gt;OFFSET(F3208,-1,0),OFFSET(F3208,-1,0)/OFFSET(F3208,0,-1),""))</f>
        <v/>
      </c>
      <c r="I3208">
        <f ca="1">(60+SUMIF(OFFSET(N3208,-$C3208+1,0,$C3208),"EN",OFFSET(O3208,-$C3208+1,0,$C3208))+SUMIF(OFFSET(S3208,-$C3208+1,0,$C3208),"EN",OFFSET(T3208,-$C3208+1,0,$C3208)))*SummonTypeTable!$Q$2</f>
        <v>1100</v>
      </c>
      <c r="J3208" t="str">
        <f ca="1">IF(C3208=1,60*SummonTypeTable!$Q$2-OFFSET(I3208,0,-4),
IF(I3208&lt;&gt;OFFSET(I3208,-1,0),OFFSET(I3208,-1,0)-OFFSET(I3208,0,-4),""))</f>
        <v/>
      </c>
      <c r="K3208" t="str">
        <f ca="1">IF(C3208=1,60*SummonTypeTable!$Q$2/OFFSET(I3208,0,-4),
IF(I3208&lt;&gt;OFFSET(I3208,-1,0),OFFSET(I3208,-1,0)/OFFSET(I3208,0,-4),""))</f>
        <v/>
      </c>
      <c r="L3208" t="str">
        <f t="shared" ca="1" si="596"/>
        <v>it</v>
      </c>
      <c r="M3208" t="s">
        <v>139</v>
      </c>
      <c r="N3208" t="s">
        <v>158</v>
      </c>
      <c r="O3208">
        <v>2</v>
      </c>
      <c r="P3208" t="str">
        <f t="shared" si="597"/>
        <v/>
      </c>
      <c r="Q3208" t="str">
        <f t="shared" ca="1" si="606"/>
        <v>cu</v>
      </c>
      <c r="R3208" t="s">
        <v>81</v>
      </c>
      <c r="S3208" t="s">
        <v>147</v>
      </c>
      <c r="T3208">
        <v>2150</v>
      </c>
      <c r="U3208" t="str">
        <f t="shared" ca="1" si="605"/>
        <v>it</v>
      </c>
      <c r="V3208" t="str">
        <f t="shared" si="598"/>
        <v>Cash_sEquipGacha</v>
      </c>
      <c r="W3208">
        <f t="shared" si="599"/>
        <v>2</v>
      </c>
      <c r="X3208" t="str">
        <f t="shared" ca="1" si="600"/>
        <v>cu</v>
      </c>
      <c r="Y3208" t="str">
        <f t="shared" si="601"/>
        <v>GO</v>
      </c>
      <c r="Z3208">
        <f t="shared" si="602"/>
        <v>2150</v>
      </c>
    </row>
    <row r="3209" spans="1:26">
      <c r="A3209" t="str">
        <f t="shared" si="603"/>
        <v>nw1</v>
      </c>
      <c r="B3209" t="str">
        <f t="shared" si="604"/>
        <v>신규1</v>
      </c>
      <c r="C3209">
        <v>84</v>
      </c>
      <c r="D3209">
        <v>58</v>
      </c>
      <c r="E3209">
        <f t="shared" ca="1" si="595"/>
        <v>2336</v>
      </c>
      <c r="F3209">
        <f ca="1">(60+SUMIF(OFFSET(N3209,-$C3209+1,0,$C3209),"EN",OFFSET(O3209,-$C3209+1,0,$C3209)))*SummonTypeTable!$Q$2</f>
        <v>1186.6666666666665</v>
      </c>
      <c r="G3209">
        <f ca="1">IF(C3209=1,60*SummonTypeTable!$Q$2-OFFSET(F3209,0,-1),
IF(F3209&lt;&gt;OFFSET(F3209,-1,0),OFFSET(F3209,-1,0)-OFFSET(F3209,0,-1),""))</f>
        <v>-1236</v>
      </c>
      <c r="H3209">
        <f ca="1">IF(C3209=1,60*SummonTypeTable!$Q$2/OFFSET(F3209,0,-1),
IF(F3209&lt;&gt;OFFSET(F3209,-1,0),OFFSET(F3209,-1,0)/OFFSET(F3209,0,-1),""))</f>
        <v>0.4708904109589041</v>
      </c>
      <c r="I3209">
        <f ca="1">(60+SUMIF(OFFSET(N3209,-$C3209+1,0,$C3209),"EN",OFFSET(O3209,-$C3209+1,0,$C3209))+SUMIF(OFFSET(S3209,-$C3209+1,0,$C3209),"EN",OFFSET(T3209,-$C3209+1,0,$C3209)))*SummonTypeTable!$Q$2</f>
        <v>1186.6666666666665</v>
      </c>
      <c r="J3209">
        <f ca="1">IF(C3209=1,60*SummonTypeTable!$Q$2-OFFSET(I3209,0,-4),
IF(I3209&lt;&gt;OFFSET(I3209,-1,0),OFFSET(I3209,-1,0)-OFFSET(I3209,0,-4),""))</f>
        <v>-1236</v>
      </c>
      <c r="K3209">
        <f ca="1">IF(C3209=1,60*SummonTypeTable!$Q$2/OFFSET(I3209,0,-4),
IF(I3209&lt;&gt;OFFSET(I3209,-1,0),OFFSET(I3209,-1,0)/OFFSET(I3209,0,-4),""))</f>
        <v>0.4708904109589041</v>
      </c>
      <c r="L3209" t="str">
        <f t="shared" ca="1" si="596"/>
        <v>cu</v>
      </c>
      <c r="M3209" t="s">
        <v>81</v>
      </c>
      <c r="N3209" t="s">
        <v>146</v>
      </c>
      <c r="O3209">
        <v>130</v>
      </c>
      <c r="P3209" t="str">
        <f t="shared" si="597"/>
        <v>에너지너무많음</v>
      </c>
      <c r="Q3209" t="str">
        <f t="shared" ca="1" si="606"/>
        <v>cu</v>
      </c>
      <c r="R3209" t="s">
        <v>81</v>
      </c>
      <c r="S3209" t="s">
        <v>147</v>
      </c>
      <c r="T3209">
        <v>2175</v>
      </c>
      <c r="U3209" t="str">
        <f t="shared" ca="1" si="605"/>
        <v>cu</v>
      </c>
      <c r="V3209" t="str">
        <f t="shared" si="598"/>
        <v>EN</v>
      </c>
      <c r="W3209">
        <f t="shared" si="599"/>
        <v>130</v>
      </c>
      <c r="X3209" t="str">
        <f t="shared" ca="1" si="600"/>
        <v>cu</v>
      </c>
      <c r="Y3209" t="str">
        <f t="shared" si="601"/>
        <v>GO</v>
      </c>
      <c r="Z3209">
        <f t="shared" si="602"/>
        <v>2175</v>
      </c>
    </row>
    <row r="3210" spans="1:26">
      <c r="A3210" t="str">
        <f t="shared" si="603"/>
        <v>nw1</v>
      </c>
      <c r="B3210" t="str">
        <f t="shared" si="604"/>
        <v>신규1</v>
      </c>
      <c r="C3210">
        <v>85</v>
      </c>
      <c r="D3210">
        <v>95</v>
      </c>
      <c r="E3210">
        <f t="shared" ca="1" si="595"/>
        <v>2431</v>
      </c>
      <c r="F3210">
        <f ca="1">(60+SUMIF(OFFSET(N3210,-$C3210+1,0,$C3210),"EN",OFFSET(O3210,-$C3210+1,0,$C3210)))*SummonTypeTable!$Q$2</f>
        <v>1186.6666666666665</v>
      </c>
      <c r="G3210" t="str">
        <f ca="1">IF(C3210=1,60*SummonTypeTable!$Q$2-OFFSET(F3210,0,-1),
IF(F3210&lt;&gt;OFFSET(F3210,-1,0),OFFSET(F3210,-1,0)-OFFSET(F3210,0,-1),""))</f>
        <v/>
      </c>
      <c r="H3210" t="str">
        <f ca="1">IF(C3210=1,60*SummonTypeTable!$Q$2/OFFSET(F3210,0,-1),
IF(F3210&lt;&gt;OFFSET(F3210,-1,0),OFFSET(F3210,-1,0)/OFFSET(F3210,0,-1),""))</f>
        <v/>
      </c>
      <c r="I3210">
        <f ca="1">(60+SUMIF(OFFSET(N3210,-$C3210+1,0,$C3210),"EN",OFFSET(O3210,-$C3210+1,0,$C3210))+SUMIF(OFFSET(S3210,-$C3210+1,0,$C3210),"EN",OFFSET(T3210,-$C3210+1,0,$C3210)))*SummonTypeTable!$Q$2</f>
        <v>1186.6666666666665</v>
      </c>
      <c r="J3210" t="str">
        <f ca="1">IF(C3210=1,60*SummonTypeTable!$Q$2-OFFSET(I3210,0,-4),
IF(I3210&lt;&gt;OFFSET(I3210,-1,0),OFFSET(I3210,-1,0)-OFFSET(I3210,0,-4),""))</f>
        <v/>
      </c>
      <c r="K3210" t="str">
        <f ca="1">IF(C3210=1,60*SummonTypeTable!$Q$2/OFFSET(I3210,0,-4),
IF(I3210&lt;&gt;OFFSET(I3210,-1,0),OFFSET(I3210,-1,0)/OFFSET(I3210,0,-4),""))</f>
        <v/>
      </c>
      <c r="L3210" t="str">
        <f t="shared" ca="1" si="596"/>
        <v>cu</v>
      </c>
      <c r="M3210" t="s">
        <v>81</v>
      </c>
      <c r="N3210" t="s">
        <v>147</v>
      </c>
      <c r="O3210">
        <v>4400</v>
      </c>
      <c r="P3210" t="str">
        <f t="shared" si="597"/>
        <v/>
      </c>
      <c r="Q3210" t="str">
        <f t="shared" ca="1" si="606"/>
        <v>cu</v>
      </c>
      <c r="R3210" t="s">
        <v>81</v>
      </c>
      <c r="S3210" t="s">
        <v>147</v>
      </c>
      <c r="T3210">
        <v>2200</v>
      </c>
      <c r="U3210" t="str">
        <f t="shared" ca="1" si="605"/>
        <v>cu</v>
      </c>
      <c r="V3210" t="str">
        <f t="shared" si="598"/>
        <v>GO</v>
      </c>
      <c r="W3210">
        <f t="shared" si="599"/>
        <v>4400</v>
      </c>
      <c r="X3210" t="str">
        <f t="shared" ca="1" si="600"/>
        <v>cu</v>
      </c>
      <c r="Y3210" t="str">
        <f t="shared" si="601"/>
        <v>GO</v>
      </c>
      <c r="Z3210">
        <f t="shared" si="602"/>
        <v>2200</v>
      </c>
    </row>
    <row r="3211" spans="1:26">
      <c r="A3211" t="str">
        <f t="shared" si="603"/>
        <v>nw1</v>
      </c>
      <c r="B3211" t="str">
        <f t="shared" si="604"/>
        <v>신규1</v>
      </c>
      <c r="C3211">
        <v>86</v>
      </c>
      <c r="D3211">
        <v>105</v>
      </c>
      <c r="E3211">
        <f t="shared" ca="1" si="595"/>
        <v>2536</v>
      </c>
      <c r="F3211">
        <f ca="1">(60+SUMIF(OFFSET(N3211,-$C3211+1,0,$C3211),"EN",OFFSET(O3211,-$C3211+1,0,$C3211)))*SummonTypeTable!$Q$2</f>
        <v>1186.6666666666665</v>
      </c>
      <c r="G3211" t="str">
        <f ca="1">IF(C3211=1,60*SummonTypeTable!$Q$2-OFFSET(F3211,0,-1),
IF(F3211&lt;&gt;OFFSET(F3211,-1,0),OFFSET(F3211,-1,0)-OFFSET(F3211,0,-1),""))</f>
        <v/>
      </c>
      <c r="H3211" t="str">
        <f ca="1">IF(C3211=1,60*SummonTypeTable!$Q$2/OFFSET(F3211,0,-1),
IF(F3211&lt;&gt;OFFSET(F3211,-1,0),OFFSET(F3211,-1,0)/OFFSET(F3211,0,-1),""))</f>
        <v/>
      </c>
      <c r="I3211">
        <f ca="1">(60+SUMIF(OFFSET(N3211,-$C3211+1,0,$C3211),"EN",OFFSET(O3211,-$C3211+1,0,$C3211))+SUMIF(OFFSET(S3211,-$C3211+1,0,$C3211),"EN",OFFSET(T3211,-$C3211+1,0,$C3211)))*SummonTypeTable!$Q$2</f>
        <v>1186.6666666666665</v>
      </c>
      <c r="J3211" t="str">
        <f ca="1">IF(C3211=1,60*SummonTypeTable!$Q$2-OFFSET(I3211,0,-4),
IF(I3211&lt;&gt;OFFSET(I3211,-1,0),OFFSET(I3211,-1,0)-OFFSET(I3211,0,-4),""))</f>
        <v/>
      </c>
      <c r="K3211" t="str">
        <f ca="1">IF(C3211=1,60*SummonTypeTable!$Q$2/OFFSET(I3211,0,-4),
IF(I3211&lt;&gt;OFFSET(I3211,-1,0),OFFSET(I3211,-1,0)/OFFSET(I3211,0,-4),""))</f>
        <v/>
      </c>
      <c r="L3211" t="str">
        <f t="shared" ca="1" si="596"/>
        <v>it</v>
      </c>
      <c r="M3211" t="s">
        <v>139</v>
      </c>
      <c r="N3211" t="s">
        <v>140</v>
      </c>
      <c r="O3211">
        <v>5</v>
      </c>
      <c r="P3211" t="str">
        <f t="shared" si="597"/>
        <v/>
      </c>
      <c r="Q3211" t="str">
        <f t="shared" ca="1" si="606"/>
        <v>cu</v>
      </c>
      <c r="R3211" t="s">
        <v>81</v>
      </c>
      <c r="S3211" t="s">
        <v>147</v>
      </c>
      <c r="T3211">
        <v>2225</v>
      </c>
      <c r="U3211" t="str">
        <f t="shared" ca="1" si="605"/>
        <v>it</v>
      </c>
      <c r="V3211" t="str">
        <f t="shared" si="598"/>
        <v>Cash_sCharacterGacha</v>
      </c>
      <c r="W3211">
        <f t="shared" si="599"/>
        <v>5</v>
      </c>
      <c r="X3211" t="str">
        <f t="shared" ca="1" si="600"/>
        <v>cu</v>
      </c>
      <c r="Y3211" t="str">
        <f t="shared" si="601"/>
        <v>GO</v>
      </c>
      <c r="Z3211">
        <f t="shared" si="602"/>
        <v>2225</v>
      </c>
    </row>
    <row r="3212" spans="1:26">
      <c r="A3212" t="str">
        <f t="shared" si="603"/>
        <v>nw1</v>
      </c>
      <c r="B3212" t="str">
        <f t="shared" si="604"/>
        <v>신규1</v>
      </c>
      <c r="C3212">
        <v>87</v>
      </c>
      <c r="D3212">
        <v>20</v>
      </c>
      <c r="E3212">
        <f t="shared" ref="E3212:E3275" ca="1" si="607">IF(A3212&lt;&gt;OFFSET(A3212,-1,0),D3212,OFFSET(E3212,-1,0)+D3212)</f>
        <v>2556</v>
      </c>
      <c r="F3212">
        <f ca="1">(60+SUMIF(OFFSET(N3212,-$C3212+1,0,$C3212),"EN",OFFSET(O3212,-$C3212+1,0,$C3212)))*SummonTypeTable!$Q$2</f>
        <v>1283.3333333333333</v>
      </c>
      <c r="G3212">
        <f ca="1">IF(C3212=1,60*SummonTypeTable!$Q$2-OFFSET(F3212,0,-1),
IF(F3212&lt;&gt;OFFSET(F3212,-1,0),OFFSET(F3212,-1,0)-OFFSET(F3212,0,-1),""))</f>
        <v>-1369.3333333333335</v>
      </c>
      <c r="H3212">
        <f ca="1">IF(C3212=1,60*SummonTypeTable!$Q$2/OFFSET(F3212,0,-1),
IF(F3212&lt;&gt;OFFSET(F3212,-1,0),OFFSET(F3212,-1,0)/OFFSET(F3212,0,-1),""))</f>
        <v>0.46426708398539379</v>
      </c>
      <c r="I3212">
        <f ca="1">(60+SUMIF(OFFSET(N3212,-$C3212+1,0,$C3212),"EN",OFFSET(O3212,-$C3212+1,0,$C3212))+SUMIF(OFFSET(S3212,-$C3212+1,0,$C3212),"EN",OFFSET(T3212,-$C3212+1,0,$C3212)))*SummonTypeTable!$Q$2</f>
        <v>1283.3333333333333</v>
      </c>
      <c r="J3212">
        <f ca="1">IF(C3212=1,60*SummonTypeTable!$Q$2-OFFSET(I3212,0,-4),
IF(I3212&lt;&gt;OFFSET(I3212,-1,0),OFFSET(I3212,-1,0)-OFFSET(I3212,0,-4),""))</f>
        <v>-1369.3333333333335</v>
      </c>
      <c r="K3212">
        <f ca="1">IF(C3212=1,60*SummonTypeTable!$Q$2/OFFSET(I3212,0,-4),
IF(I3212&lt;&gt;OFFSET(I3212,-1,0),OFFSET(I3212,-1,0)/OFFSET(I3212,0,-4),""))</f>
        <v>0.46426708398539379</v>
      </c>
      <c r="L3212" t="str">
        <f t="shared" ca="1" si="596"/>
        <v>cu</v>
      </c>
      <c r="M3212" t="s">
        <v>81</v>
      </c>
      <c r="N3212" t="s">
        <v>146</v>
      </c>
      <c r="O3212">
        <v>145</v>
      </c>
      <c r="P3212" t="str">
        <f t="shared" si="597"/>
        <v>에너지너무많음</v>
      </c>
      <c r="Q3212" t="str">
        <f t="shared" ca="1" si="606"/>
        <v>cu</v>
      </c>
      <c r="R3212" t="s">
        <v>81</v>
      </c>
      <c r="S3212" t="s">
        <v>147</v>
      </c>
      <c r="T3212">
        <v>2250</v>
      </c>
      <c r="U3212" t="str">
        <f t="shared" ca="1" si="605"/>
        <v>cu</v>
      </c>
      <c r="V3212" t="str">
        <f t="shared" si="598"/>
        <v>EN</v>
      </c>
      <c r="W3212">
        <f t="shared" si="599"/>
        <v>145</v>
      </c>
      <c r="X3212" t="str">
        <f t="shared" ca="1" si="600"/>
        <v>cu</v>
      </c>
      <c r="Y3212" t="str">
        <f t="shared" si="601"/>
        <v>GO</v>
      </c>
      <c r="Z3212">
        <f t="shared" si="602"/>
        <v>2250</v>
      </c>
    </row>
    <row r="3213" spans="1:26">
      <c r="A3213" t="str">
        <f t="shared" si="603"/>
        <v>nw1</v>
      </c>
      <c r="B3213" t="str">
        <f t="shared" si="604"/>
        <v>신규1</v>
      </c>
      <c r="C3213">
        <v>88</v>
      </c>
      <c r="D3213">
        <v>59</v>
      </c>
      <c r="E3213">
        <f t="shared" ca="1" si="607"/>
        <v>2615</v>
      </c>
      <c r="F3213">
        <f ca="1">(60+SUMIF(OFFSET(N3213,-$C3213+1,0,$C3213),"EN",OFFSET(O3213,-$C3213+1,0,$C3213)))*SummonTypeTable!$Q$2</f>
        <v>1283.3333333333333</v>
      </c>
      <c r="G3213" t="str">
        <f ca="1">IF(C3213=1,60*SummonTypeTable!$Q$2-OFFSET(F3213,0,-1),
IF(F3213&lt;&gt;OFFSET(F3213,-1,0),OFFSET(F3213,-1,0)-OFFSET(F3213,0,-1),""))</f>
        <v/>
      </c>
      <c r="H3213" t="str">
        <f ca="1">IF(C3213=1,60*SummonTypeTable!$Q$2/OFFSET(F3213,0,-1),
IF(F3213&lt;&gt;OFFSET(F3213,-1,0),OFFSET(F3213,-1,0)/OFFSET(F3213,0,-1),""))</f>
        <v/>
      </c>
      <c r="I3213">
        <f ca="1">(60+SUMIF(OFFSET(N3213,-$C3213+1,0,$C3213),"EN",OFFSET(O3213,-$C3213+1,0,$C3213))+SUMIF(OFFSET(S3213,-$C3213+1,0,$C3213),"EN",OFFSET(T3213,-$C3213+1,0,$C3213)))*SummonTypeTable!$Q$2</f>
        <v>1283.3333333333333</v>
      </c>
      <c r="J3213" t="str">
        <f ca="1">IF(C3213=1,60*SummonTypeTable!$Q$2-OFFSET(I3213,0,-4),
IF(I3213&lt;&gt;OFFSET(I3213,-1,0),OFFSET(I3213,-1,0)-OFFSET(I3213,0,-4),""))</f>
        <v/>
      </c>
      <c r="K3213" t="str">
        <f ca="1">IF(C3213=1,60*SummonTypeTable!$Q$2/OFFSET(I3213,0,-4),
IF(I3213&lt;&gt;OFFSET(I3213,-1,0),OFFSET(I3213,-1,0)/OFFSET(I3213,0,-4),""))</f>
        <v/>
      </c>
      <c r="L3213" t="str">
        <f t="shared" ca="1" si="596"/>
        <v>cu</v>
      </c>
      <c r="M3213" t="s">
        <v>81</v>
      </c>
      <c r="N3213" t="s">
        <v>147</v>
      </c>
      <c r="O3213">
        <v>4550</v>
      </c>
      <c r="P3213" t="str">
        <f t="shared" si="597"/>
        <v/>
      </c>
      <c r="Q3213" t="str">
        <f t="shared" ca="1" si="606"/>
        <v>cu</v>
      </c>
      <c r="R3213" t="s">
        <v>81</v>
      </c>
      <c r="S3213" t="s">
        <v>147</v>
      </c>
      <c r="T3213">
        <v>2275</v>
      </c>
      <c r="U3213" t="str">
        <f t="shared" ca="1" si="605"/>
        <v>cu</v>
      </c>
      <c r="V3213" t="str">
        <f t="shared" si="598"/>
        <v>GO</v>
      </c>
      <c r="W3213">
        <f t="shared" si="599"/>
        <v>4550</v>
      </c>
      <c r="X3213" t="str">
        <f t="shared" ca="1" si="600"/>
        <v>cu</v>
      </c>
      <c r="Y3213" t="str">
        <f t="shared" si="601"/>
        <v>GO</v>
      </c>
      <c r="Z3213">
        <f t="shared" si="602"/>
        <v>2275</v>
      </c>
    </row>
    <row r="3214" spans="1:26">
      <c r="A3214" t="str">
        <f t="shared" si="603"/>
        <v>nw1</v>
      </c>
      <c r="B3214" t="str">
        <f t="shared" si="604"/>
        <v>신규1</v>
      </c>
      <c r="C3214">
        <v>89</v>
      </c>
      <c r="D3214">
        <v>75</v>
      </c>
      <c r="E3214">
        <f t="shared" ca="1" si="607"/>
        <v>2690</v>
      </c>
      <c r="F3214">
        <f ca="1">(60+SUMIF(OFFSET(N3214,-$C3214+1,0,$C3214),"EN",OFFSET(O3214,-$C3214+1,0,$C3214)))*SummonTypeTable!$Q$2</f>
        <v>1283.3333333333333</v>
      </c>
      <c r="G3214" t="str">
        <f ca="1">IF(C3214=1,60*SummonTypeTable!$Q$2-OFFSET(F3214,0,-1),
IF(F3214&lt;&gt;OFFSET(F3214,-1,0),OFFSET(F3214,-1,0)-OFFSET(F3214,0,-1),""))</f>
        <v/>
      </c>
      <c r="H3214" t="str">
        <f ca="1">IF(C3214=1,60*SummonTypeTable!$Q$2/OFFSET(F3214,0,-1),
IF(F3214&lt;&gt;OFFSET(F3214,-1,0),OFFSET(F3214,-1,0)/OFFSET(F3214,0,-1),""))</f>
        <v/>
      </c>
      <c r="I3214">
        <f ca="1">(60+SUMIF(OFFSET(N3214,-$C3214+1,0,$C3214),"EN",OFFSET(O3214,-$C3214+1,0,$C3214))+SUMIF(OFFSET(S3214,-$C3214+1,0,$C3214),"EN",OFFSET(T3214,-$C3214+1,0,$C3214)))*SummonTypeTable!$Q$2</f>
        <v>1283.3333333333333</v>
      </c>
      <c r="J3214" t="str">
        <f ca="1">IF(C3214=1,60*SummonTypeTable!$Q$2-OFFSET(I3214,0,-4),
IF(I3214&lt;&gt;OFFSET(I3214,-1,0),OFFSET(I3214,-1,0)-OFFSET(I3214,0,-4),""))</f>
        <v/>
      </c>
      <c r="K3214" t="str">
        <f ca="1">IF(C3214=1,60*SummonTypeTable!$Q$2/OFFSET(I3214,0,-4),
IF(I3214&lt;&gt;OFFSET(I3214,-1,0),OFFSET(I3214,-1,0)/OFFSET(I3214,0,-4),""))</f>
        <v/>
      </c>
      <c r="L3214" t="str">
        <f t="shared" ca="1" si="596"/>
        <v>it</v>
      </c>
      <c r="M3214" t="s">
        <v>139</v>
      </c>
      <c r="N3214" t="s">
        <v>138</v>
      </c>
      <c r="O3214">
        <v>2</v>
      </c>
      <c r="P3214" t="str">
        <f t="shared" si="597"/>
        <v/>
      </c>
      <c r="Q3214" t="str">
        <f t="shared" ca="1" si="606"/>
        <v>cu</v>
      </c>
      <c r="R3214" t="s">
        <v>81</v>
      </c>
      <c r="S3214" t="s">
        <v>147</v>
      </c>
      <c r="T3214">
        <v>2300</v>
      </c>
      <c r="U3214" t="str">
        <f t="shared" ca="1" si="605"/>
        <v>it</v>
      </c>
      <c r="V3214" t="str">
        <f t="shared" si="598"/>
        <v>Cash_sSpellGacha</v>
      </c>
      <c r="W3214">
        <f t="shared" si="599"/>
        <v>2</v>
      </c>
      <c r="X3214" t="str">
        <f t="shared" ca="1" si="600"/>
        <v>cu</v>
      </c>
      <c r="Y3214" t="str">
        <f t="shared" si="601"/>
        <v>GO</v>
      </c>
      <c r="Z3214">
        <f t="shared" si="602"/>
        <v>2300</v>
      </c>
    </row>
    <row r="3215" spans="1:26">
      <c r="A3215" t="str">
        <f t="shared" si="603"/>
        <v>nw1</v>
      </c>
      <c r="B3215" t="str">
        <f t="shared" si="604"/>
        <v>신규1</v>
      </c>
      <c r="C3215">
        <v>90</v>
      </c>
      <c r="D3215">
        <v>94</v>
      </c>
      <c r="E3215">
        <f t="shared" ca="1" si="607"/>
        <v>2784</v>
      </c>
      <c r="F3215">
        <f ca="1">(60+SUMIF(OFFSET(N3215,-$C3215+1,0,$C3215),"EN",OFFSET(O3215,-$C3215+1,0,$C3215)))*SummonTypeTable!$Q$2</f>
        <v>1283.3333333333333</v>
      </c>
      <c r="G3215" t="str">
        <f ca="1">IF(C3215=1,60*SummonTypeTable!$Q$2-OFFSET(F3215,0,-1),
IF(F3215&lt;&gt;OFFSET(F3215,-1,0),OFFSET(F3215,-1,0)-OFFSET(F3215,0,-1),""))</f>
        <v/>
      </c>
      <c r="H3215" t="str">
        <f ca="1">IF(C3215=1,60*SummonTypeTable!$Q$2/OFFSET(F3215,0,-1),
IF(F3215&lt;&gt;OFFSET(F3215,-1,0),OFFSET(F3215,-1,0)/OFFSET(F3215,0,-1),""))</f>
        <v/>
      </c>
      <c r="I3215">
        <f ca="1">(60+SUMIF(OFFSET(N3215,-$C3215+1,0,$C3215),"EN",OFFSET(O3215,-$C3215+1,0,$C3215))+SUMIF(OFFSET(S3215,-$C3215+1,0,$C3215),"EN",OFFSET(T3215,-$C3215+1,0,$C3215)))*SummonTypeTable!$Q$2</f>
        <v>1283.3333333333333</v>
      </c>
      <c r="J3215" t="str">
        <f ca="1">IF(C3215=1,60*SummonTypeTable!$Q$2-OFFSET(I3215,0,-4),
IF(I3215&lt;&gt;OFFSET(I3215,-1,0),OFFSET(I3215,-1,0)-OFFSET(I3215,0,-4),""))</f>
        <v/>
      </c>
      <c r="K3215" t="str">
        <f ca="1">IF(C3215=1,60*SummonTypeTable!$Q$2/OFFSET(I3215,0,-4),
IF(I3215&lt;&gt;OFFSET(I3215,-1,0),OFFSET(I3215,-1,0)/OFFSET(I3215,0,-4),""))</f>
        <v/>
      </c>
      <c r="L3215" t="str">
        <f t="shared" ca="1" si="596"/>
        <v>cu</v>
      </c>
      <c r="M3215" t="s">
        <v>81</v>
      </c>
      <c r="N3215" t="s">
        <v>147</v>
      </c>
      <c r="O3215">
        <v>4650</v>
      </c>
      <c r="P3215" t="str">
        <f t="shared" si="597"/>
        <v/>
      </c>
      <c r="Q3215" t="str">
        <f t="shared" ca="1" si="606"/>
        <v>cu</v>
      </c>
      <c r="R3215" t="s">
        <v>81</v>
      </c>
      <c r="S3215" t="s">
        <v>147</v>
      </c>
      <c r="T3215">
        <v>2325</v>
      </c>
      <c r="U3215" t="str">
        <f t="shared" ca="1" si="605"/>
        <v>cu</v>
      </c>
      <c r="V3215" t="str">
        <f t="shared" si="598"/>
        <v>GO</v>
      </c>
      <c r="W3215">
        <f t="shared" si="599"/>
        <v>4650</v>
      </c>
      <c r="X3215" t="str">
        <f t="shared" ca="1" si="600"/>
        <v>cu</v>
      </c>
      <c r="Y3215" t="str">
        <f t="shared" si="601"/>
        <v>GO</v>
      </c>
      <c r="Z3215">
        <f t="shared" si="602"/>
        <v>2325</v>
      </c>
    </row>
    <row r="3216" spans="1:26">
      <c r="A3216" t="str">
        <f t="shared" si="603"/>
        <v>nw1</v>
      </c>
      <c r="B3216" t="str">
        <f t="shared" si="604"/>
        <v>신규1</v>
      </c>
      <c r="C3216">
        <v>91</v>
      </c>
      <c r="D3216">
        <v>4</v>
      </c>
      <c r="E3216">
        <f t="shared" ca="1" si="607"/>
        <v>2788</v>
      </c>
      <c r="F3216">
        <f ca="1">(60+SUMIF(OFFSET(N3216,-$C3216+1,0,$C3216),"EN",OFFSET(O3216,-$C3216+1,0,$C3216)))*SummonTypeTable!$Q$2</f>
        <v>1390</v>
      </c>
      <c r="G3216">
        <f ca="1">IF(C3216=1,60*SummonTypeTable!$Q$2-OFFSET(F3216,0,-1),
IF(F3216&lt;&gt;OFFSET(F3216,-1,0),OFFSET(F3216,-1,0)-OFFSET(F3216,0,-1),""))</f>
        <v>-1504.6666666666667</v>
      </c>
      <c r="H3216">
        <f ca="1">IF(C3216=1,60*SummonTypeTable!$Q$2/OFFSET(F3216,0,-1),
IF(F3216&lt;&gt;OFFSET(F3216,-1,0),OFFSET(F3216,-1,0)/OFFSET(F3216,0,-1),""))</f>
        <v>0.46030607364897175</v>
      </c>
      <c r="I3216">
        <f ca="1">(60+SUMIF(OFFSET(N3216,-$C3216+1,0,$C3216),"EN",OFFSET(O3216,-$C3216+1,0,$C3216))+SUMIF(OFFSET(S3216,-$C3216+1,0,$C3216),"EN",OFFSET(T3216,-$C3216+1,0,$C3216)))*SummonTypeTable!$Q$2</f>
        <v>1390</v>
      </c>
      <c r="J3216">
        <f ca="1">IF(C3216=1,60*SummonTypeTable!$Q$2-OFFSET(I3216,0,-4),
IF(I3216&lt;&gt;OFFSET(I3216,-1,0),OFFSET(I3216,-1,0)-OFFSET(I3216,0,-4),""))</f>
        <v>-1504.6666666666667</v>
      </c>
      <c r="K3216">
        <f ca="1">IF(C3216=1,60*SummonTypeTable!$Q$2/OFFSET(I3216,0,-4),
IF(I3216&lt;&gt;OFFSET(I3216,-1,0),OFFSET(I3216,-1,0)/OFFSET(I3216,0,-4),""))</f>
        <v>0.46030607364897175</v>
      </c>
      <c r="L3216" t="str">
        <f t="shared" ca="1" si="596"/>
        <v>cu</v>
      </c>
      <c r="M3216" t="s">
        <v>81</v>
      </c>
      <c r="N3216" t="s">
        <v>146</v>
      </c>
      <c r="O3216">
        <v>160</v>
      </c>
      <c r="P3216" t="str">
        <f t="shared" si="597"/>
        <v>에너지너무많음</v>
      </c>
      <c r="Q3216" t="str">
        <f t="shared" ca="1" si="606"/>
        <v>cu</v>
      </c>
      <c r="R3216" t="s">
        <v>81</v>
      </c>
      <c r="S3216" t="s">
        <v>147</v>
      </c>
      <c r="T3216">
        <v>2350</v>
      </c>
      <c r="U3216" t="str">
        <f t="shared" ca="1" si="605"/>
        <v>cu</v>
      </c>
      <c r="V3216" t="str">
        <f t="shared" si="598"/>
        <v>EN</v>
      </c>
      <c r="W3216">
        <f t="shared" si="599"/>
        <v>160</v>
      </c>
      <c r="X3216" t="str">
        <f t="shared" ca="1" si="600"/>
        <v>cu</v>
      </c>
      <c r="Y3216" t="str">
        <f t="shared" si="601"/>
        <v>GO</v>
      </c>
      <c r="Z3216">
        <f t="shared" si="602"/>
        <v>2350</v>
      </c>
    </row>
    <row r="3217" spans="1:26">
      <c r="A3217" t="str">
        <f t="shared" si="603"/>
        <v>nw1</v>
      </c>
      <c r="B3217" t="str">
        <f t="shared" si="604"/>
        <v>신규1</v>
      </c>
      <c r="C3217">
        <v>92</v>
      </c>
      <c r="D3217">
        <v>35</v>
      </c>
      <c r="E3217">
        <f t="shared" ca="1" si="607"/>
        <v>2823</v>
      </c>
      <c r="F3217">
        <f ca="1">(60+SUMIF(OFFSET(N3217,-$C3217+1,0,$C3217),"EN",OFFSET(O3217,-$C3217+1,0,$C3217)))*SummonTypeTable!$Q$2</f>
        <v>1390</v>
      </c>
      <c r="G3217" t="str">
        <f ca="1">IF(C3217=1,60*SummonTypeTable!$Q$2-OFFSET(F3217,0,-1),
IF(F3217&lt;&gt;OFFSET(F3217,-1,0),OFFSET(F3217,-1,0)-OFFSET(F3217,0,-1),""))</f>
        <v/>
      </c>
      <c r="H3217" t="str">
        <f ca="1">IF(C3217=1,60*SummonTypeTable!$Q$2/OFFSET(F3217,0,-1),
IF(F3217&lt;&gt;OFFSET(F3217,-1,0),OFFSET(F3217,-1,0)/OFFSET(F3217,0,-1),""))</f>
        <v/>
      </c>
      <c r="I3217">
        <f ca="1">(60+SUMIF(OFFSET(N3217,-$C3217+1,0,$C3217),"EN",OFFSET(O3217,-$C3217+1,0,$C3217))+SUMIF(OFFSET(S3217,-$C3217+1,0,$C3217),"EN",OFFSET(T3217,-$C3217+1,0,$C3217)))*SummonTypeTable!$Q$2</f>
        <v>1390</v>
      </c>
      <c r="J3217" t="str">
        <f ca="1">IF(C3217=1,60*SummonTypeTable!$Q$2-OFFSET(I3217,0,-4),
IF(I3217&lt;&gt;OFFSET(I3217,-1,0),OFFSET(I3217,-1,0)-OFFSET(I3217,0,-4),""))</f>
        <v/>
      </c>
      <c r="K3217" t="str">
        <f ca="1">IF(C3217=1,60*SummonTypeTable!$Q$2/OFFSET(I3217,0,-4),
IF(I3217&lt;&gt;OFFSET(I3217,-1,0),OFFSET(I3217,-1,0)/OFFSET(I3217,0,-4),""))</f>
        <v/>
      </c>
      <c r="L3217" t="str">
        <f t="shared" ca="1" si="596"/>
        <v>cu</v>
      </c>
      <c r="M3217" t="s">
        <v>81</v>
      </c>
      <c r="N3217" t="s">
        <v>147</v>
      </c>
      <c r="O3217">
        <v>4750</v>
      </c>
      <c r="P3217" t="str">
        <f t="shared" si="597"/>
        <v/>
      </c>
      <c r="Q3217" t="str">
        <f t="shared" ca="1" si="606"/>
        <v>cu</v>
      </c>
      <c r="R3217" t="s">
        <v>81</v>
      </c>
      <c r="S3217" t="s">
        <v>147</v>
      </c>
      <c r="T3217">
        <v>2375</v>
      </c>
      <c r="U3217" t="str">
        <f t="shared" ca="1" si="605"/>
        <v>cu</v>
      </c>
      <c r="V3217" t="str">
        <f t="shared" si="598"/>
        <v>GO</v>
      </c>
      <c r="W3217">
        <f t="shared" si="599"/>
        <v>4750</v>
      </c>
      <c r="X3217" t="str">
        <f t="shared" ca="1" si="600"/>
        <v>cu</v>
      </c>
      <c r="Y3217" t="str">
        <f t="shared" si="601"/>
        <v>GO</v>
      </c>
      <c r="Z3217">
        <f t="shared" si="602"/>
        <v>2375</v>
      </c>
    </row>
    <row r="3218" spans="1:26">
      <c r="A3218" t="str">
        <f t="shared" si="603"/>
        <v>nw1</v>
      </c>
      <c r="B3218" t="str">
        <f t="shared" si="604"/>
        <v>신규1</v>
      </c>
      <c r="C3218">
        <v>93</v>
      </c>
      <c r="D3218">
        <v>41</v>
      </c>
      <c r="E3218">
        <f t="shared" ca="1" si="607"/>
        <v>2864</v>
      </c>
      <c r="F3218">
        <f ca="1">(60+SUMIF(OFFSET(N3218,-$C3218+1,0,$C3218),"EN",OFFSET(O3218,-$C3218+1,0,$C3218)))*SummonTypeTable!$Q$2</f>
        <v>1390</v>
      </c>
      <c r="G3218" t="str">
        <f ca="1">IF(C3218=1,60*SummonTypeTable!$Q$2-OFFSET(F3218,0,-1),
IF(F3218&lt;&gt;OFFSET(F3218,-1,0),OFFSET(F3218,-1,0)-OFFSET(F3218,0,-1),""))</f>
        <v/>
      </c>
      <c r="H3218" t="str">
        <f ca="1">IF(C3218=1,60*SummonTypeTable!$Q$2/OFFSET(F3218,0,-1),
IF(F3218&lt;&gt;OFFSET(F3218,-1,0),OFFSET(F3218,-1,0)/OFFSET(F3218,0,-1),""))</f>
        <v/>
      </c>
      <c r="I3218">
        <f ca="1">(60+SUMIF(OFFSET(N3218,-$C3218+1,0,$C3218),"EN",OFFSET(O3218,-$C3218+1,0,$C3218))+SUMIF(OFFSET(S3218,-$C3218+1,0,$C3218),"EN",OFFSET(T3218,-$C3218+1,0,$C3218)))*SummonTypeTable!$Q$2</f>
        <v>1390</v>
      </c>
      <c r="J3218" t="str">
        <f ca="1">IF(C3218=1,60*SummonTypeTable!$Q$2-OFFSET(I3218,0,-4),
IF(I3218&lt;&gt;OFFSET(I3218,-1,0),OFFSET(I3218,-1,0)-OFFSET(I3218,0,-4),""))</f>
        <v/>
      </c>
      <c r="K3218" t="str">
        <f ca="1">IF(C3218=1,60*SummonTypeTable!$Q$2/OFFSET(I3218,0,-4),
IF(I3218&lt;&gt;OFFSET(I3218,-1,0),OFFSET(I3218,-1,0)/OFFSET(I3218,0,-4),""))</f>
        <v/>
      </c>
      <c r="L3218" t="str">
        <f t="shared" ca="1" si="596"/>
        <v>it</v>
      </c>
      <c r="M3218" t="s">
        <v>139</v>
      </c>
      <c r="N3218" t="s">
        <v>158</v>
      </c>
      <c r="O3218">
        <v>1</v>
      </c>
      <c r="P3218" t="str">
        <f t="shared" si="597"/>
        <v/>
      </c>
      <c r="Q3218" t="str">
        <f t="shared" ca="1" si="606"/>
        <v>cu</v>
      </c>
      <c r="R3218" t="s">
        <v>81</v>
      </c>
      <c r="S3218" t="s">
        <v>147</v>
      </c>
      <c r="T3218">
        <v>2400</v>
      </c>
      <c r="U3218" t="str">
        <f t="shared" ca="1" si="605"/>
        <v>it</v>
      </c>
      <c r="V3218" t="str">
        <f t="shared" si="598"/>
        <v>Cash_sEquipGacha</v>
      </c>
      <c r="W3218">
        <f t="shared" si="599"/>
        <v>1</v>
      </c>
      <c r="X3218" t="str">
        <f t="shared" ca="1" si="600"/>
        <v>cu</v>
      </c>
      <c r="Y3218" t="str">
        <f t="shared" si="601"/>
        <v>GO</v>
      </c>
      <c r="Z3218">
        <f t="shared" si="602"/>
        <v>2400</v>
      </c>
    </row>
    <row r="3219" spans="1:26">
      <c r="A3219" t="str">
        <f t="shared" si="603"/>
        <v>nw1</v>
      </c>
      <c r="B3219" t="str">
        <f t="shared" si="604"/>
        <v>신규1</v>
      </c>
      <c r="C3219">
        <v>94</v>
      </c>
      <c r="D3219">
        <v>53</v>
      </c>
      <c r="E3219">
        <f t="shared" ca="1" si="607"/>
        <v>2917</v>
      </c>
      <c r="F3219">
        <f ca="1">(60+SUMIF(OFFSET(N3219,-$C3219+1,0,$C3219),"EN",OFFSET(O3219,-$C3219+1,0,$C3219)))*SummonTypeTable!$Q$2</f>
        <v>1390</v>
      </c>
      <c r="G3219" t="str">
        <f ca="1">IF(C3219=1,60*SummonTypeTable!$Q$2-OFFSET(F3219,0,-1),
IF(F3219&lt;&gt;OFFSET(F3219,-1,0),OFFSET(F3219,-1,0)-OFFSET(F3219,0,-1),""))</f>
        <v/>
      </c>
      <c r="H3219" t="str">
        <f ca="1">IF(C3219=1,60*SummonTypeTable!$Q$2/OFFSET(F3219,0,-1),
IF(F3219&lt;&gt;OFFSET(F3219,-1,0),OFFSET(F3219,-1,0)/OFFSET(F3219,0,-1),""))</f>
        <v/>
      </c>
      <c r="I3219">
        <f ca="1">(60+SUMIF(OFFSET(N3219,-$C3219+1,0,$C3219),"EN",OFFSET(O3219,-$C3219+1,0,$C3219))+SUMIF(OFFSET(S3219,-$C3219+1,0,$C3219),"EN",OFFSET(T3219,-$C3219+1,0,$C3219)))*SummonTypeTable!$Q$2</f>
        <v>1390</v>
      </c>
      <c r="J3219" t="str">
        <f ca="1">IF(C3219=1,60*SummonTypeTable!$Q$2-OFFSET(I3219,0,-4),
IF(I3219&lt;&gt;OFFSET(I3219,-1,0),OFFSET(I3219,-1,0)-OFFSET(I3219,0,-4),""))</f>
        <v/>
      </c>
      <c r="K3219" t="str">
        <f ca="1">IF(C3219=1,60*SummonTypeTable!$Q$2/OFFSET(I3219,0,-4),
IF(I3219&lt;&gt;OFFSET(I3219,-1,0),OFFSET(I3219,-1,0)/OFFSET(I3219,0,-4),""))</f>
        <v/>
      </c>
      <c r="L3219" t="str">
        <f t="shared" ref="L3219:L3282" ca="1" si="608">IF(ISBLANK(M3219),"",
VLOOKUP(M3219,OFFSET(INDIRECT("$A:$B"),0,MATCH(M$1&amp;"_Verify",INDIRECT("$1:$1"),0)-1),2,0)
)</f>
        <v>cu</v>
      </c>
      <c r="M3219" t="s">
        <v>81</v>
      </c>
      <c r="N3219" t="s">
        <v>147</v>
      </c>
      <c r="O3219">
        <v>4850</v>
      </c>
      <c r="P3219" t="str">
        <f t="shared" si="597"/>
        <v/>
      </c>
      <c r="Q3219" t="str">
        <f t="shared" ca="1" si="606"/>
        <v>cu</v>
      </c>
      <c r="R3219" t="s">
        <v>81</v>
      </c>
      <c r="S3219" t="s">
        <v>147</v>
      </c>
      <c r="T3219">
        <v>2425</v>
      </c>
      <c r="U3219" t="str">
        <f t="shared" ca="1" si="605"/>
        <v>cu</v>
      </c>
      <c r="V3219" t="str">
        <f t="shared" si="598"/>
        <v>GO</v>
      </c>
      <c r="W3219">
        <f t="shared" si="599"/>
        <v>4850</v>
      </c>
      <c r="X3219" t="str">
        <f t="shared" ca="1" si="600"/>
        <v>cu</v>
      </c>
      <c r="Y3219" t="str">
        <f t="shared" si="601"/>
        <v>GO</v>
      </c>
      <c r="Z3219">
        <f t="shared" si="602"/>
        <v>2425</v>
      </c>
    </row>
    <row r="3220" spans="1:26">
      <c r="A3220" t="str">
        <f t="shared" si="603"/>
        <v>nw1</v>
      </c>
      <c r="B3220" t="str">
        <f t="shared" si="604"/>
        <v>신규1</v>
      </c>
      <c r="C3220">
        <v>95</v>
      </c>
      <c r="D3220">
        <v>12</v>
      </c>
      <c r="E3220">
        <f t="shared" ca="1" si="607"/>
        <v>2929</v>
      </c>
      <c r="F3220">
        <f ca="1">(60+SUMIF(OFFSET(N3220,-$C3220+1,0,$C3220),"EN",OFFSET(O3220,-$C3220+1,0,$C3220)))*SummonTypeTable!$Q$2</f>
        <v>1390</v>
      </c>
      <c r="G3220" t="str">
        <f ca="1">IF(C3220=1,60*SummonTypeTable!$Q$2-OFFSET(F3220,0,-1),
IF(F3220&lt;&gt;OFFSET(F3220,-1,0),OFFSET(F3220,-1,0)-OFFSET(F3220,0,-1),""))</f>
        <v/>
      </c>
      <c r="H3220" t="str">
        <f ca="1">IF(C3220=1,60*SummonTypeTable!$Q$2/OFFSET(F3220,0,-1),
IF(F3220&lt;&gt;OFFSET(F3220,-1,0),OFFSET(F3220,-1,0)/OFFSET(F3220,0,-1),""))</f>
        <v/>
      </c>
      <c r="I3220">
        <f ca="1">(60+SUMIF(OFFSET(N3220,-$C3220+1,0,$C3220),"EN",OFFSET(O3220,-$C3220+1,0,$C3220))+SUMIF(OFFSET(S3220,-$C3220+1,0,$C3220),"EN",OFFSET(T3220,-$C3220+1,0,$C3220)))*SummonTypeTable!$Q$2</f>
        <v>1390</v>
      </c>
      <c r="J3220" t="str">
        <f ca="1">IF(C3220=1,60*SummonTypeTable!$Q$2-OFFSET(I3220,0,-4),
IF(I3220&lt;&gt;OFFSET(I3220,-1,0),OFFSET(I3220,-1,0)-OFFSET(I3220,0,-4),""))</f>
        <v/>
      </c>
      <c r="K3220" t="str">
        <f ca="1">IF(C3220=1,60*SummonTypeTable!$Q$2/OFFSET(I3220,0,-4),
IF(I3220&lt;&gt;OFFSET(I3220,-1,0),OFFSET(I3220,-1,0)/OFFSET(I3220,0,-4),""))</f>
        <v/>
      </c>
      <c r="L3220" t="str">
        <f t="shared" ca="1" si="608"/>
        <v>it</v>
      </c>
      <c r="M3220" t="s">
        <v>139</v>
      </c>
      <c r="N3220" t="s">
        <v>140</v>
      </c>
      <c r="O3220">
        <v>1</v>
      </c>
      <c r="P3220" t="str">
        <f t="shared" si="597"/>
        <v/>
      </c>
      <c r="Q3220" t="str">
        <f t="shared" ca="1" si="606"/>
        <v>cu</v>
      </c>
      <c r="R3220" t="s">
        <v>81</v>
      </c>
      <c r="S3220" t="s">
        <v>147</v>
      </c>
      <c r="T3220">
        <v>2450</v>
      </c>
      <c r="U3220" t="str">
        <f t="shared" ca="1" si="605"/>
        <v>it</v>
      </c>
      <c r="V3220" t="str">
        <f t="shared" si="598"/>
        <v>Cash_sCharacterGacha</v>
      </c>
      <c r="W3220">
        <f t="shared" si="599"/>
        <v>1</v>
      </c>
      <c r="X3220" t="str">
        <f t="shared" ca="1" si="600"/>
        <v>cu</v>
      </c>
      <c r="Y3220" t="str">
        <f t="shared" si="601"/>
        <v>GO</v>
      </c>
      <c r="Z3220">
        <f t="shared" si="602"/>
        <v>2450</v>
      </c>
    </row>
    <row r="3221" spans="1:26">
      <c r="A3221" t="str">
        <f t="shared" si="603"/>
        <v>nw1</v>
      </c>
      <c r="B3221" t="str">
        <f t="shared" si="604"/>
        <v>신규1</v>
      </c>
      <c r="C3221">
        <v>96</v>
      </c>
      <c r="D3221">
        <v>24</v>
      </c>
      <c r="E3221">
        <f t="shared" ca="1" si="607"/>
        <v>2953</v>
      </c>
      <c r="F3221">
        <f ca="1">(60+SUMIF(OFFSET(N3221,-$C3221+1,0,$C3221),"EN",OFFSET(O3221,-$C3221+1,0,$C3221)))*SummonTypeTable!$Q$2</f>
        <v>1390</v>
      </c>
      <c r="G3221" t="str">
        <f ca="1">IF(C3221=1,60*SummonTypeTable!$Q$2-OFFSET(F3221,0,-1),
IF(F3221&lt;&gt;OFFSET(F3221,-1,0),OFFSET(F3221,-1,0)-OFFSET(F3221,0,-1),""))</f>
        <v/>
      </c>
      <c r="H3221" t="str">
        <f ca="1">IF(C3221=1,60*SummonTypeTable!$Q$2/OFFSET(F3221,0,-1),
IF(F3221&lt;&gt;OFFSET(F3221,-1,0),OFFSET(F3221,-1,0)/OFFSET(F3221,0,-1),""))</f>
        <v/>
      </c>
      <c r="I3221">
        <f ca="1">(60+SUMIF(OFFSET(N3221,-$C3221+1,0,$C3221),"EN",OFFSET(O3221,-$C3221+1,0,$C3221))+SUMIF(OFFSET(S3221,-$C3221+1,0,$C3221),"EN",OFFSET(T3221,-$C3221+1,0,$C3221)))*SummonTypeTable!$Q$2</f>
        <v>1390</v>
      </c>
      <c r="J3221" t="str">
        <f ca="1">IF(C3221=1,60*SummonTypeTable!$Q$2-OFFSET(I3221,0,-4),
IF(I3221&lt;&gt;OFFSET(I3221,-1,0),OFFSET(I3221,-1,0)-OFFSET(I3221,0,-4),""))</f>
        <v/>
      </c>
      <c r="K3221" t="str">
        <f ca="1">IF(C3221=1,60*SummonTypeTable!$Q$2/OFFSET(I3221,0,-4),
IF(I3221&lt;&gt;OFFSET(I3221,-1,0),OFFSET(I3221,-1,0)/OFFSET(I3221,0,-4),""))</f>
        <v/>
      </c>
      <c r="L3221" t="str">
        <f t="shared" ca="1" si="608"/>
        <v>cu</v>
      </c>
      <c r="M3221" t="s">
        <v>81</v>
      </c>
      <c r="N3221" t="s">
        <v>147</v>
      </c>
      <c r="O3221">
        <v>4950</v>
      </c>
      <c r="P3221" t="str">
        <f t="shared" si="597"/>
        <v/>
      </c>
      <c r="Q3221" t="str">
        <f t="shared" ca="1" si="606"/>
        <v>cu</v>
      </c>
      <c r="R3221" t="s">
        <v>81</v>
      </c>
      <c r="S3221" t="s">
        <v>147</v>
      </c>
      <c r="T3221">
        <v>2475</v>
      </c>
      <c r="U3221" t="str">
        <f t="shared" ca="1" si="605"/>
        <v>cu</v>
      </c>
      <c r="V3221" t="str">
        <f t="shared" si="598"/>
        <v>GO</v>
      </c>
      <c r="W3221">
        <f t="shared" si="599"/>
        <v>4950</v>
      </c>
      <c r="X3221" t="str">
        <f t="shared" ca="1" si="600"/>
        <v>cu</v>
      </c>
      <c r="Y3221" t="str">
        <f t="shared" si="601"/>
        <v>GO</v>
      </c>
      <c r="Z3221">
        <f t="shared" si="602"/>
        <v>2475</v>
      </c>
    </row>
    <row r="3222" spans="1:26">
      <c r="A3222" t="str">
        <f t="shared" si="603"/>
        <v>nw1</v>
      </c>
      <c r="B3222" t="str">
        <f t="shared" si="604"/>
        <v>신규1</v>
      </c>
      <c r="C3222">
        <v>97</v>
      </c>
      <c r="D3222">
        <v>79</v>
      </c>
      <c r="E3222">
        <f t="shared" ca="1" si="607"/>
        <v>3032</v>
      </c>
      <c r="F3222">
        <f ca="1">(60+SUMIF(OFFSET(N3222,-$C3222+1,0,$C3222),"EN",OFFSET(O3222,-$C3222+1,0,$C3222)))*SummonTypeTable!$Q$2</f>
        <v>1506.6666666666665</v>
      </c>
      <c r="G3222">
        <f ca="1">IF(C3222=1,60*SummonTypeTable!$Q$2-OFFSET(F3222,0,-1),
IF(F3222&lt;&gt;OFFSET(F3222,-1,0),OFFSET(F3222,-1,0)-OFFSET(F3222,0,-1),""))</f>
        <v>-1642</v>
      </c>
      <c r="H3222">
        <f ca="1">IF(C3222=1,60*SummonTypeTable!$Q$2/OFFSET(F3222,0,-1),
IF(F3222&lt;&gt;OFFSET(F3222,-1,0),OFFSET(F3222,-1,0)/OFFSET(F3222,0,-1),""))</f>
        <v>0.45844327176781002</v>
      </c>
      <c r="I3222">
        <f ca="1">(60+SUMIF(OFFSET(N3222,-$C3222+1,0,$C3222),"EN",OFFSET(O3222,-$C3222+1,0,$C3222))+SUMIF(OFFSET(S3222,-$C3222+1,0,$C3222),"EN",OFFSET(T3222,-$C3222+1,0,$C3222)))*SummonTypeTable!$Q$2</f>
        <v>1506.6666666666665</v>
      </c>
      <c r="J3222">
        <f ca="1">IF(C3222=1,60*SummonTypeTable!$Q$2-OFFSET(I3222,0,-4),
IF(I3222&lt;&gt;OFFSET(I3222,-1,0),OFFSET(I3222,-1,0)-OFFSET(I3222,0,-4),""))</f>
        <v>-1642</v>
      </c>
      <c r="K3222">
        <f ca="1">IF(C3222=1,60*SummonTypeTable!$Q$2/OFFSET(I3222,0,-4),
IF(I3222&lt;&gt;OFFSET(I3222,-1,0),OFFSET(I3222,-1,0)/OFFSET(I3222,0,-4),""))</f>
        <v>0.45844327176781002</v>
      </c>
      <c r="L3222" t="str">
        <f t="shared" ca="1" si="608"/>
        <v>cu</v>
      </c>
      <c r="M3222" t="s">
        <v>81</v>
      </c>
      <c r="N3222" t="s">
        <v>146</v>
      </c>
      <c r="O3222">
        <v>175</v>
      </c>
      <c r="P3222" t="str">
        <f t="shared" si="597"/>
        <v>에너지너무많음</v>
      </c>
      <c r="Q3222" t="str">
        <f t="shared" ca="1" si="606"/>
        <v>cu</v>
      </c>
      <c r="R3222" t="s">
        <v>81</v>
      </c>
      <c r="S3222" t="s">
        <v>147</v>
      </c>
      <c r="T3222">
        <v>2500</v>
      </c>
      <c r="U3222" t="str">
        <f t="shared" ca="1" si="605"/>
        <v>cu</v>
      </c>
      <c r="V3222" t="str">
        <f t="shared" si="598"/>
        <v>EN</v>
      </c>
      <c r="W3222">
        <f t="shared" si="599"/>
        <v>175</v>
      </c>
      <c r="X3222" t="str">
        <f t="shared" ca="1" si="600"/>
        <v>cu</v>
      </c>
      <c r="Y3222" t="str">
        <f t="shared" si="601"/>
        <v>GO</v>
      </c>
      <c r="Z3222">
        <f t="shared" si="602"/>
        <v>2500</v>
      </c>
    </row>
    <row r="3223" spans="1:26">
      <c r="A3223" t="str">
        <f t="shared" si="603"/>
        <v>nw1</v>
      </c>
      <c r="B3223" t="str">
        <f t="shared" si="604"/>
        <v>신규1</v>
      </c>
      <c r="C3223">
        <v>98</v>
      </c>
      <c r="D3223">
        <v>40</v>
      </c>
      <c r="E3223">
        <f t="shared" ca="1" si="607"/>
        <v>3072</v>
      </c>
      <c r="F3223">
        <f ca="1">(60+SUMIF(OFFSET(N3223,-$C3223+1,0,$C3223),"EN",OFFSET(O3223,-$C3223+1,0,$C3223)))*SummonTypeTable!$Q$2</f>
        <v>1506.6666666666665</v>
      </c>
      <c r="G3223" t="str">
        <f ca="1">IF(C3223=1,60*SummonTypeTable!$Q$2-OFFSET(F3223,0,-1),
IF(F3223&lt;&gt;OFFSET(F3223,-1,0),OFFSET(F3223,-1,0)-OFFSET(F3223,0,-1),""))</f>
        <v/>
      </c>
      <c r="H3223" t="str">
        <f ca="1">IF(C3223=1,60*SummonTypeTable!$Q$2/OFFSET(F3223,0,-1),
IF(F3223&lt;&gt;OFFSET(F3223,-1,0),OFFSET(F3223,-1,0)/OFFSET(F3223,0,-1),""))</f>
        <v/>
      </c>
      <c r="I3223">
        <f ca="1">(60+SUMIF(OFFSET(N3223,-$C3223+1,0,$C3223),"EN",OFFSET(O3223,-$C3223+1,0,$C3223))+SUMIF(OFFSET(S3223,-$C3223+1,0,$C3223),"EN",OFFSET(T3223,-$C3223+1,0,$C3223)))*SummonTypeTable!$Q$2</f>
        <v>1506.6666666666665</v>
      </c>
      <c r="J3223" t="str">
        <f ca="1">IF(C3223=1,60*SummonTypeTable!$Q$2-OFFSET(I3223,0,-4),
IF(I3223&lt;&gt;OFFSET(I3223,-1,0),OFFSET(I3223,-1,0)-OFFSET(I3223,0,-4),""))</f>
        <v/>
      </c>
      <c r="K3223" t="str">
        <f ca="1">IF(C3223=1,60*SummonTypeTable!$Q$2/OFFSET(I3223,0,-4),
IF(I3223&lt;&gt;OFFSET(I3223,-1,0),OFFSET(I3223,-1,0)/OFFSET(I3223,0,-4),""))</f>
        <v/>
      </c>
      <c r="L3223" t="str">
        <f t="shared" ca="1" si="608"/>
        <v>it</v>
      </c>
      <c r="M3223" t="s">
        <v>139</v>
      </c>
      <c r="N3223" t="s">
        <v>138</v>
      </c>
      <c r="O3223">
        <v>1</v>
      </c>
      <c r="P3223" t="str">
        <f t="shared" si="597"/>
        <v/>
      </c>
      <c r="Q3223" t="str">
        <f t="shared" ca="1" si="606"/>
        <v>cu</v>
      </c>
      <c r="R3223" t="s">
        <v>81</v>
      </c>
      <c r="S3223" t="s">
        <v>147</v>
      </c>
      <c r="T3223">
        <v>2525</v>
      </c>
      <c r="U3223" t="str">
        <f t="shared" ca="1" si="605"/>
        <v>it</v>
      </c>
      <c r="V3223" t="str">
        <f t="shared" si="598"/>
        <v>Cash_sSpellGacha</v>
      </c>
      <c r="W3223">
        <f t="shared" si="599"/>
        <v>1</v>
      </c>
      <c r="X3223" t="str">
        <f t="shared" ca="1" si="600"/>
        <v>cu</v>
      </c>
      <c r="Y3223" t="str">
        <f t="shared" si="601"/>
        <v>GO</v>
      </c>
      <c r="Z3223">
        <f t="shared" si="602"/>
        <v>2525</v>
      </c>
    </row>
    <row r="3224" spans="1:26">
      <c r="A3224" t="str">
        <f t="shared" si="603"/>
        <v>nw1</v>
      </c>
      <c r="B3224" t="str">
        <f t="shared" si="604"/>
        <v>신규1</v>
      </c>
      <c r="C3224">
        <v>99</v>
      </c>
      <c r="D3224">
        <v>66</v>
      </c>
      <c r="E3224">
        <f t="shared" ca="1" si="607"/>
        <v>3138</v>
      </c>
      <c r="F3224">
        <f ca="1">(60+SUMIF(OFFSET(N3224,-$C3224+1,0,$C3224),"EN",OFFSET(O3224,-$C3224+1,0,$C3224)))*SummonTypeTable!$Q$2</f>
        <v>1506.6666666666665</v>
      </c>
      <c r="G3224" t="str">
        <f ca="1">IF(C3224=1,60*SummonTypeTable!$Q$2-OFFSET(F3224,0,-1),
IF(F3224&lt;&gt;OFFSET(F3224,-1,0),OFFSET(F3224,-1,0)-OFFSET(F3224,0,-1),""))</f>
        <v/>
      </c>
      <c r="H3224" t="str">
        <f ca="1">IF(C3224=1,60*SummonTypeTable!$Q$2/OFFSET(F3224,0,-1),
IF(F3224&lt;&gt;OFFSET(F3224,-1,0),OFFSET(F3224,-1,0)/OFFSET(F3224,0,-1),""))</f>
        <v/>
      </c>
      <c r="I3224">
        <f ca="1">(60+SUMIF(OFFSET(N3224,-$C3224+1,0,$C3224),"EN",OFFSET(O3224,-$C3224+1,0,$C3224))+SUMIF(OFFSET(S3224,-$C3224+1,0,$C3224),"EN",OFFSET(T3224,-$C3224+1,0,$C3224)))*SummonTypeTable!$Q$2</f>
        <v>1506.6666666666665</v>
      </c>
      <c r="J3224" t="str">
        <f ca="1">IF(C3224=1,60*SummonTypeTable!$Q$2-OFFSET(I3224,0,-4),
IF(I3224&lt;&gt;OFFSET(I3224,-1,0),OFFSET(I3224,-1,0)-OFFSET(I3224,0,-4),""))</f>
        <v/>
      </c>
      <c r="K3224" t="str">
        <f ca="1">IF(C3224=1,60*SummonTypeTable!$Q$2/OFFSET(I3224,0,-4),
IF(I3224&lt;&gt;OFFSET(I3224,-1,0),OFFSET(I3224,-1,0)/OFFSET(I3224,0,-4),""))</f>
        <v/>
      </c>
      <c r="L3224" t="str">
        <f t="shared" ca="1" si="608"/>
        <v>cu</v>
      </c>
      <c r="M3224" t="s">
        <v>81</v>
      </c>
      <c r="N3224" t="s">
        <v>147</v>
      </c>
      <c r="O3224">
        <v>5100</v>
      </c>
      <c r="P3224" t="str">
        <f t="shared" si="597"/>
        <v/>
      </c>
      <c r="Q3224" t="str">
        <f t="shared" ca="1" si="606"/>
        <v>cu</v>
      </c>
      <c r="R3224" t="s">
        <v>81</v>
      </c>
      <c r="S3224" t="s">
        <v>147</v>
      </c>
      <c r="T3224">
        <v>2550</v>
      </c>
      <c r="U3224" t="str">
        <f t="shared" ca="1" si="605"/>
        <v>cu</v>
      </c>
      <c r="V3224" t="str">
        <f t="shared" si="598"/>
        <v>GO</v>
      </c>
      <c r="W3224">
        <f t="shared" si="599"/>
        <v>5100</v>
      </c>
      <c r="X3224" t="str">
        <f t="shared" ca="1" si="600"/>
        <v>cu</v>
      </c>
      <c r="Y3224" t="str">
        <f t="shared" si="601"/>
        <v>GO</v>
      </c>
      <c r="Z3224">
        <f t="shared" si="602"/>
        <v>2550</v>
      </c>
    </row>
    <row r="3225" spans="1:26">
      <c r="A3225" t="str">
        <f t="shared" si="603"/>
        <v>nw1</v>
      </c>
      <c r="B3225" t="str">
        <f t="shared" si="604"/>
        <v>신규1</v>
      </c>
      <c r="C3225">
        <v>100</v>
      </c>
      <c r="D3225">
        <v>89</v>
      </c>
      <c r="E3225">
        <f t="shared" ca="1" si="607"/>
        <v>3227</v>
      </c>
      <c r="F3225">
        <f ca="1">(60+SUMIF(OFFSET(N3225,-$C3225+1,0,$C3225),"EN",OFFSET(O3225,-$C3225+1,0,$C3225)))*SummonTypeTable!$Q$2</f>
        <v>1506.6666666666665</v>
      </c>
      <c r="G3225" t="str">
        <f ca="1">IF(C3225=1,60*SummonTypeTable!$Q$2-OFFSET(F3225,0,-1),
IF(F3225&lt;&gt;OFFSET(F3225,-1,0),OFFSET(F3225,-1,0)-OFFSET(F3225,0,-1),""))</f>
        <v/>
      </c>
      <c r="H3225" t="str">
        <f ca="1">IF(C3225=1,60*SummonTypeTable!$Q$2/OFFSET(F3225,0,-1),
IF(F3225&lt;&gt;OFFSET(F3225,-1,0),OFFSET(F3225,-1,0)/OFFSET(F3225,0,-1),""))</f>
        <v/>
      </c>
      <c r="I3225">
        <f ca="1">(60+SUMIF(OFFSET(N3225,-$C3225+1,0,$C3225),"EN",OFFSET(O3225,-$C3225+1,0,$C3225))+SUMIF(OFFSET(S3225,-$C3225+1,0,$C3225),"EN",OFFSET(T3225,-$C3225+1,0,$C3225)))*SummonTypeTable!$Q$2</f>
        <v>1506.6666666666665</v>
      </c>
      <c r="J3225" t="str">
        <f ca="1">IF(C3225=1,60*SummonTypeTable!$Q$2-OFFSET(I3225,0,-4),
IF(I3225&lt;&gt;OFFSET(I3225,-1,0),OFFSET(I3225,-1,0)-OFFSET(I3225,0,-4),""))</f>
        <v/>
      </c>
      <c r="K3225" t="str">
        <f ca="1">IF(C3225=1,60*SummonTypeTable!$Q$2/OFFSET(I3225,0,-4),
IF(I3225&lt;&gt;OFFSET(I3225,-1,0),OFFSET(I3225,-1,0)/OFFSET(I3225,0,-4),""))</f>
        <v/>
      </c>
      <c r="L3225" t="str">
        <f t="shared" ca="1" si="608"/>
        <v>it</v>
      </c>
      <c r="M3225" t="s">
        <v>139</v>
      </c>
      <c r="N3225" t="s">
        <v>158</v>
      </c>
      <c r="O3225">
        <v>1</v>
      </c>
      <c r="P3225" t="str">
        <f t="shared" si="597"/>
        <v/>
      </c>
      <c r="Q3225" t="str">
        <f t="shared" ca="1" si="606"/>
        <v>cu</v>
      </c>
      <c r="R3225" t="s">
        <v>81</v>
      </c>
      <c r="S3225" t="s">
        <v>147</v>
      </c>
      <c r="T3225">
        <v>2575</v>
      </c>
      <c r="U3225" t="str">
        <f t="shared" ca="1" si="605"/>
        <v>it</v>
      </c>
      <c r="V3225" t="str">
        <f t="shared" si="598"/>
        <v>Cash_sEquipGacha</v>
      </c>
      <c r="W3225">
        <f t="shared" si="599"/>
        <v>1</v>
      </c>
      <c r="X3225" t="str">
        <f t="shared" ca="1" si="600"/>
        <v>cu</v>
      </c>
      <c r="Y3225" t="str">
        <f t="shared" si="601"/>
        <v>GO</v>
      </c>
      <c r="Z3225">
        <f t="shared" si="602"/>
        <v>2575</v>
      </c>
    </row>
    <row r="3226" spans="1:26">
      <c r="A3226" t="str">
        <f t="shared" si="603"/>
        <v>nw1</v>
      </c>
      <c r="B3226" t="str">
        <f t="shared" si="604"/>
        <v>신규1</v>
      </c>
      <c r="C3226">
        <v>101</v>
      </c>
      <c r="D3226">
        <v>65</v>
      </c>
      <c r="E3226">
        <f t="shared" ca="1" si="607"/>
        <v>3292</v>
      </c>
      <c r="F3226">
        <f ca="1">(60+SUMIF(OFFSET(N3226,-$C3226+1,0,$C3226),"EN",OFFSET(O3226,-$C3226+1,0,$C3226)))*SummonTypeTable!$Q$2</f>
        <v>1506.6666666666665</v>
      </c>
      <c r="G3226" t="str">
        <f ca="1">IF(C3226=1,60*SummonTypeTable!$Q$2-OFFSET(F3226,0,-1),
IF(F3226&lt;&gt;OFFSET(F3226,-1,0),OFFSET(F3226,-1,0)-OFFSET(F3226,0,-1),""))</f>
        <v/>
      </c>
      <c r="H3226" t="str">
        <f ca="1">IF(C3226=1,60*SummonTypeTable!$Q$2/OFFSET(F3226,0,-1),
IF(F3226&lt;&gt;OFFSET(F3226,-1,0),OFFSET(F3226,-1,0)/OFFSET(F3226,0,-1),""))</f>
        <v/>
      </c>
      <c r="I3226">
        <f ca="1">(60+SUMIF(OFFSET(N3226,-$C3226+1,0,$C3226),"EN",OFFSET(O3226,-$C3226+1,0,$C3226))+SUMIF(OFFSET(S3226,-$C3226+1,0,$C3226),"EN",OFFSET(T3226,-$C3226+1,0,$C3226)))*SummonTypeTable!$Q$2</f>
        <v>1506.6666666666665</v>
      </c>
      <c r="J3226" t="str">
        <f ca="1">IF(C3226=1,60*SummonTypeTable!$Q$2-OFFSET(I3226,0,-4),
IF(I3226&lt;&gt;OFFSET(I3226,-1,0),OFFSET(I3226,-1,0)-OFFSET(I3226,0,-4),""))</f>
        <v/>
      </c>
      <c r="K3226" t="str">
        <f ca="1">IF(C3226=1,60*SummonTypeTable!$Q$2/OFFSET(I3226,0,-4),
IF(I3226&lt;&gt;OFFSET(I3226,-1,0),OFFSET(I3226,-1,0)/OFFSET(I3226,0,-4),""))</f>
        <v/>
      </c>
      <c r="L3226" t="str">
        <f t="shared" ca="1" si="608"/>
        <v>cu</v>
      </c>
      <c r="M3226" t="s">
        <v>81</v>
      </c>
      <c r="N3226" t="s">
        <v>153</v>
      </c>
      <c r="O3226">
        <v>18</v>
      </c>
      <c r="P3226" t="str">
        <f t="shared" si="597"/>
        <v/>
      </c>
      <c r="Q3226" t="str">
        <f t="shared" ca="1" si="606"/>
        <v>cu</v>
      </c>
      <c r="R3226" t="s">
        <v>81</v>
      </c>
      <c r="S3226" t="s">
        <v>153</v>
      </c>
      <c r="T3226">
        <v>6</v>
      </c>
      <c r="U3226" t="str">
        <f t="shared" ca="1" si="605"/>
        <v>cu</v>
      </c>
      <c r="V3226" t="str">
        <f t="shared" si="598"/>
        <v>DI</v>
      </c>
      <c r="W3226">
        <f t="shared" si="599"/>
        <v>18</v>
      </c>
      <c r="X3226" t="str">
        <f t="shared" ca="1" si="600"/>
        <v>cu</v>
      </c>
      <c r="Y3226" t="str">
        <f t="shared" si="601"/>
        <v>DI</v>
      </c>
      <c r="Z3226">
        <f t="shared" si="602"/>
        <v>6</v>
      </c>
    </row>
    <row r="3227" spans="1:26">
      <c r="A3227" t="str">
        <f t="shared" si="603"/>
        <v>nw1</v>
      </c>
      <c r="B3227" t="str">
        <f t="shared" si="604"/>
        <v>신규1</v>
      </c>
      <c r="C3227">
        <v>102</v>
      </c>
      <c r="D3227">
        <v>55</v>
      </c>
      <c r="E3227">
        <f t="shared" ca="1" si="607"/>
        <v>3347</v>
      </c>
      <c r="F3227">
        <f ca="1">(60+SUMIF(OFFSET(N3227,-$C3227+1,0,$C3227),"EN",OFFSET(O3227,-$C3227+1,0,$C3227)))*SummonTypeTable!$Q$2</f>
        <v>1506.6666666666665</v>
      </c>
      <c r="G3227" t="str">
        <f ca="1">IF(C3227=1,60*SummonTypeTable!$Q$2-OFFSET(F3227,0,-1),
IF(F3227&lt;&gt;OFFSET(F3227,-1,0),OFFSET(F3227,-1,0)-OFFSET(F3227,0,-1),""))</f>
        <v/>
      </c>
      <c r="H3227" t="str">
        <f ca="1">IF(C3227=1,60*SummonTypeTable!$Q$2/OFFSET(F3227,0,-1),
IF(F3227&lt;&gt;OFFSET(F3227,-1,0),OFFSET(F3227,-1,0)/OFFSET(F3227,0,-1),""))</f>
        <v/>
      </c>
      <c r="I3227">
        <f ca="1">(60+SUMIF(OFFSET(N3227,-$C3227+1,0,$C3227),"EN",OFFSET(O3227,-$C3227+1,0,$C3227))+SUMIF(OFFSET(S3227,-$C3227+1,0,$C3227),"EN",OFFSET(T3227,-$C3227+1,0,$C3227)))*SummonTypeTable!$Q$2</f>
        <v>1506.6666666666665</v>
      </c>
      <c r="J3227" t="str">
        <f ca="1">IF(C3227=1,60*SummonTypeTable!$Q$2-OFFSET(I3227,0,-4),
IF(I3227&lt;&gt;OFFSET(I3227,-1,0),OFFSET(I3227,-1,0)-OFFSET(I3227,0,-4),""))</f>
        <v/>
      </c>
      <c r="K3227" t="str">
        <f ca="1">IF(C3227=1,60*SummonTypeTable!$Q$2/OFFSET(I3227,0,-4),
IF(I3227&lt;&gt;OFFSET(I3227,-1,0),OFFSET(I3227,-1,0)/OFFSET(I3227,0,-4),""))</f>
        <v/>
      </c>
      <c r="L3227" t="str">
        <f t="shared" ca="1" si="608"/>
        <v>it</v>
      </c>
      <c r="M3227" t="s">
        <v>139</v>
      </c>
      <c r="N3227" t="s">
        <v>140</v>
      </c>
      <c r="O3227">
        <v>1</v>
      </c>
      <c r="P3227" t="str">
        <f t="shared" si="597"/>
        <v/>
      </c>
      <c r="Q3227" t="str">
        <f t="shared" ca="1" si="606"/>
        <v>cu</v>
      </c>
      <c r="R3227" t="s">
        <v>81</v>
      </c>
      <c r="S3227" t="s">
        <v>147</v>
      </c>
      <c r="T3227">
        <v>2625</v>
      </c>
      <c r="U3227" t="str">
        <f t="shared" ca="1" si="605"/>
        <v>it</v>
      </c>
      <c r="V3227" t="str">
        <f t="shared" si="598"/>
        <v>Cash_sCharacterGacha</v>
      </c>
      <c r="W3227">
        <f t="shared" si="599"/>
        <v>1</v>
      </c>
      <c r="X3227" t="str">
        <f t="shared" ca="1" si="600"/>
        <v>cu</v>
      </c>
      <c r="Y3227" t="str">
        <f t="shared" si="601"/>
        <v>GO</v>
      </c>
      <c r="Z3227">
        <f t="shared" si="602"/>
        <v>2625</v>
      </c>
    </row>
    <row r="3228" spans="1:26">
      <c r="A3228" t="str">
        <f t="shared" si="603"/>
        <v>nw1</v>
      </c>
      <c r="B3228" t="str">
        <f t="shared" si="604"/>
        <v>신규1</v>
      </c>
      <c r="C3228">
        <v>103</v>
      </c>
      <c r="D3228">
        <v>125</v>
      </c>
      <c r="E3228">
        <f t="shared" ca="1" si="607"/>
        <v>3472</v>
      </c>
      <c r="F3228">
        <f ca="1">(60+SUMIF(OFFSET(N3228,-$C3228+1,0,$C3228),"EN",OFFSET(O3228,-$C3228+1,0,$C3228)))*SummonTypeTable!$Q$2</f>
        <v>1506.6666666666665</v>
      </c>
      <c r="G3228" t="str">
        <f ca="1">IF(C3228=1,60*SummonTypeTable!$Q$2-OFFSET(F3228,0,-1),
IF(F3228&lt;&gt;OFFSET(F3228,-1,0),OFFSET(F3228,-1,0)-OFFSET(F3228,0,-1),""))</f>
        <v/>
      </c>
      <c r="H3228" t="str">
        <f ca="1">IF(C3228=1,60*SummonTypeTable!$Q$2/OFFSET(F3228,0,-1),
IF(F3228&lt;&gt;OFFSET(F3228,-1,0),OFFSET(F3228,-1,0)/OFFSET(F3228,0,-1),""))</f>
        <v/>
      </c>
      <c r="I3228">
        <f ca="1">(60+SUMIF(OFFSET(N3228,-$C3228+1,0,$C3228),"EN",OFFSET(O3228,-$C3228+1,0,$C3228))+SUMIF(OFFSET(S3228,-$C3228+1,0,$C3228),"EN",OFFSET(T3228,-$C3228+1,0,$C3228)))*SummonTypeTable!$Q$2</f>
        <v>1506.6666666666665</v>
      </c>
      <c r="J3228" t="str">
        <f ca="1">IF(C3228=1,60*SummonTypeTable!$Q$2-OFFSET(I3228,0,-4),
IF(I3228&lt;&gt;OFFSET(I3228,-1,0),OFFSET(I3228,-1,0)-OFFSET(I3228,0,-4),""))</f>
        <v/>
      </c>
      <c r="K3228" t="str">
        <f ca="1">IF(C3228=1,60*SummonTypeTable!$Q$2/OFFSET(I3228,0,-4),
IF(I3228&lt;&gt;OFFSET(I3228,-1,0),OFFSET(I3228,-1,0)/OFFSET(I3228,0,-4),""))</f>
        <v/>
      </c>
      <c r="L3228" t="str">
        <f t="shared" ca="1" si="608"/>
        <v>cu</v>
      </c>
      <c r="M3228" t="s">
        <v>81</v>
      </c>
      <c r="N3228" t="s">
        <v>147</v>
      </c>
      <c r="O3228">
        <v>5300</v>
      </c>
      <c r="P3228" t="str">
        <f t="shared" si="597"/>
        <v/>
      </c>
      <c r="Q3228" t="str">
        <f t="shared" ca="1" si="606"/>
        <v>cu</v>
      </c>
      <c r="R3228" t="s">
        <v>81</v>
      </c>
      <c r="S3228" t="s">
        <v>147</v>
      </c>
      <c r="T3228">
        <v>2650</v>
      </c>
      <c r="U3228" t="str">
        <f t="shared" ca="1" si="605"/>
        <v>cu</v>
      </c>
      <c r="V3228" t="str">
        <f t="shared" si="598"/>
        <v>GO</v>
      </c>
      <c r="W3228">
        <f t="shared" si="599"/>
        <v>5300</v>
      </c>
      <c r="X3228" t="str">
        <f t="shared" ca="1" si="600"/>
        <v>cu</v>
      </c>
      <c r="Y3228" t="str">
        <f t="shared" si="601"/>
        <v>GO</v>
      </c>
      <c r="Z3228">
        <f t="shared" si="602"/>
        <v>2650</v>
      </c>
    </row>
    <row r="3229" spans="1:26">
      <c r="A3229" t="str">
        <f t="shared" si="603"/>
        <v>nw1</v>
      </c>
      <c r="B3229" t="str">
        <f t="shared" si="604"/>
        <v>신규1</v>
      </c>
      <c r="C3229">
        <v>104</v>
      </c>
      <c r="D3229">
        <v>96</v>
      </c>
      <c r="E3229">
        <f t="shared" ca="1" si="607"/>
        <v>3568</v>
      </c>
      <c r="F3229">
        <f ca="1">(60+SUMIF(OFFSET(N3229,-$C3229+1,0,$C3229),"EN",OFFSET(O3229,-$C3229+1,0,$C3229)))*SummonTypeTable!$Q$2</f>
        <v>1613.3333333333333</v>
      </c>
      <c r="G3229">
        <f ca="1">IF(C3229=1,60*SummonTypeTable!$Q$2-OFFSET(F3229,0,-1),
IF(F3229&lt;&gt;OFFSET(F3229,-1,0),OFFSET(F3229,-1,0)-OFFSET(F3229,0,-1),""))</f>
        <v>-2061.3333333333335</v>
      </c>
      <c r="H3229">
        <f ca="1">IF(C3229=1,60*SummonTypeTable!$Q$2/OFFSET(F3229,0,-1),
IF(F3229&lt;&gt;OFFSET(F3229,-1,0),OFFSET(F3229,-1,0)/OFFSET(F3229,0,-1),""))</f>
        <v>0.42227204783258593</v>
      </c>
      <c r="I3229">
        <f ca="1">(60+SUMIF(OFFSET(N3229,-$C3229+1,0,$C3229),"EN",OFFSET(O3229,-$C3229+1,0,$C3229))+SUMIF(OFFSET(S3229,-$C3229+1,0,$C3229),"EN",OFFSET(T3229,-$C3229+1,0,$C3229)))*SummonTypeTable!$Q$2</f>
        <v>1613.3333333333333</v>
      </c>
      <c r="J3229">
        <f ca="1">IF(C3229=1,60*SummonTypeTable!$Q$2-OFFSET(I3229,0,-4),
IF(I3229&lt;&gt;OFFSET(I3229,-1,0),OFFSET(I3229,-1,0)-OFFSET(I3229,0,-4),""))</f>
        <v>-2061.3333333333335</v>
      </c>
      <c r="K3229">
        <f ca="1">IF(C3229=1,60*SummonTypeTable!$Q$2/OFFSET(I3229,0,-4),
IF(I3229&lt;&gt;OFFSET(I3229,-1,0),OFFSET(I3229,-1,0)/OFFSET(I3229,0,-4),""))</f>
        <v>0.42227204783258593</v>
      </c>
      <c r="L3229" t="str">
        <f t="shared" ca="1" si="608"/>
        <v>cu</v>
      </c>
      <c r="M3229" t="s">
        <v>81</v>
      </c>
      <c r="N3229" t="s">
        <v>146</v>
      </c>
      <c r="O3229">
        <v>160</v>
      </c>
      <c r="P3229" t="str">
        <f t="shared" si="597"/>
        <v>에너지너무많음</v>
      </c>
      <c r="Q3229" t="str">
        <f t="shared" ca="1" si="606"/>
        <v>cu</v>
      </c>
      <c r="R3229" t="s">
        <v>81</v>
      </c>
      <c r="S3229" t="s">
        <v>147</v>
      </c>
      <c r="T3229">
        <v>2675</v>
      </c>
      <c r="U3229" t="str">
        <f t="shared" ca="1" si="605"/>
        <v>cu</v>
      </c>
      <c r="V3229" t="str">
        <f t="shared" si="598"/>
        <v>EN</v>
      </c>
      <c r="W3229">
        <f t="shared" si="599"/>
        <v>160</v>
      </c>
      <c r="X3229" t="str">
        <f t="shared" ca="1" si="600"/>
        <v>cu</v>
      </c>
      <c r="Y3229" t="str">
        <f t="shared" si="601"/>
        <v>GO</v>
      </c>
      <c r="Z3229">
        <f t="shared" si="602"/>
        <v>2675</v>
      </c>
    </row>
    <row r="3230" spans="1:26">
      <c r="A3230" t="str">
        <f t="shared" si="603"/>
        <v>nw1</v>
      </c>
      <c r="B3230" t="str">
        <f t="shared" si="604"/>
        <v>신규1</v>
      </c>
      <c r="C3230">
        <v>105</v>
      </c>
      <c r="D3230">
        <v>66</v>
      </c>
      <c r="E3230">
        <f t="shared" ca="1" si="607"/>
        <v>3634</v>
      </c>
      <c r="F3230">
        <f ca="1">(60+SUMIF(OFFSET(N3230,-$C3230+1,0,$C3230),"EN",OFFSET(O3230,-$C3230+1,0,$C3230)))*SummonTypeTable!$Q$2</f>
        <v>1613.3333333333333</v>
      </c>
      <c r="G3230" t="str">
        <f ca="1">IF(C3230=1,60*SummonTypeTable!$Q$2-OFFSET(F3230,0,-1),
IF(F3230&lt;&gt;OFFSET(F3230,-1,0),OFFSET(F3230,-1,0)-OFFSET(F3230,0,-1),""))</f>
        <v/>
      </c>
      <c r="H3230" t="str">
        <f ca="1">IF(C3230=1,60*SummonTypeTable!$Q$2/OFFSET(F3230,0,-1),
IF(F3230&lt;&gt;OFFSET(F3230,-1,0),OFFSET(F3230,-1,0)/OFFSET(F3230,0,-1),""))</f>
        <v/>
      </c>
      <c r="I3230">
        <f ca="1">(60+SUMIF(OFFSET(N3230,-$C3230+1,0,$C3230),"EN",OFFSET(O3230,-$C3230+1,0,$C3230))+SUMIF(OFFSET(S3230,-$C3230+1,0,$C3230),"EN",OFFSET(T3230,-$C3230+1,0,$C3230)))*SummonTypeTable!$Q$2</f>
        <v>1613.3333333333333</v>
      </c>
      <c r="J3230" t="str">
        <f ca="1">IF(C3230=1,60*SummonTypeTable!$Q$2-OFFSET(I3230,0,-4),
IF(I3230&lt;&gt;OFFSET(I3230,-1,0),OFFSET(I3230,-1,0)-OFFSET(I3230,0,-4),""))</f>
        <v/>
      </c>
      <c r="K3230" t="str">
        <f ca="1">IF(C3230=1,60*SummonTypeTable!$Q$2/OFFSET(I3230,0,-4),
IF(I3230&lt;&gt;OFFSET(I3230,-1,0),OFFSET(I3230,-1,0)/OFFSET(I3230,0,-4),""))</f>
        <v/>
      </c>
      <c r="L3230" t="str">
        <f t="shared" ca="1" si="608"/>
        <v>it</v>
      </c>
      <c r="M3230" t="s">
        <v>139</v>
      </c>
      <c r="N3230" t="s">
        <v>138</v>
      </c>
      <c r="O3230">
        <v>1</v>
      </c>
      <c r="P3230" t="str">
        <f t="shared" si="597"/>
        <v/>
      </c>
      <c r="Q3230" t="str">
        <f t="shared" ca="1" si="606"/>
        <v>cu</v>
      </c>
      <c r="R3230" t="s">
        <v>81</v>
      </c>
      <c r="S3230" t="s">
        <v>147</v>
      </c>
      <c r="T3230">
        <v>2700</v>
      </c>
      <c r="U3230" t="str">
        <f t="shared" ca="1" si="605"/>
        <v>it</v>
      </c>
      <c r="V3230" t="str">
        <f t="shared" si="598"/>
        <v>Cash_sSpellGacha</v>
      </c>
      <c r="W3230">
        <f t="shared" si="599"/>
        <v>1</v>
      </c>
      <c r="X3230" t="str">
        <f t="shared" ca="1" si="600"/>
        <v>cu</v>
      </c>
      <c r="Y3230" t="str">
        <f t="shared" si="601"/>
        <v>GO</v>
      </c>
      <c r="Z3230">
        <f t="shared" si="602"/>
        <v>2700</v>
      </c>
    </row>
    <row r="3231" spans="1:26">
      <c r="A3231" t="str">
        <f t="shared" si="603"/>
        <v>nw1</v>
      </c>
      <c r="B3231" t="str">
        <f t="shared" si="604"/>
        <v>신규1</v>
      </c>
      <c r="C3231">
        <v>106</v>
      </c>
      <c r="D3231">
        <v>115</v>
      </c>
      <c r="E3231">
        <f t="shared" ca="1" si="607"/>
        <v>3749</v>
      </c>
      <c r="F3231">
        <f ca="1">(60+SUMIF(OFFSET(N3231,-$C3231+1,0,$C3231),"EN",OFFSET(O3231,-$C3231+1,0,$C3231)))*SummonTypeTable!$Q$2</f>
        <v>1613.3333333333333</v>
      </c>
      <c r="G3231" t="str">
        <f ca="1">IF(C3231=1,60*SummonTypeTable!$Q$2-OFFSET(F3231,0,-1),
IF(F3231&lt;&gt;OFFSET(F3231,-1,0),OFFSET(F3231,-1,0)-OFFSET(F3231,0,-1),""))</f>
        <v/>
      </c>
      <c r="H3231" t="str">
        <f ca="1">IF(C3231=1,60*SummonTypeTable!$Q$2/OFFSET(F3231,0,-1),
IF(F3231&lt;&gt;OFFSET(F3231,-1,0),OFFSET(F3231,-1,0)/OFFSET(F3231,0,-1),""))</f>
        <v/>
      </c>
      <c r="I3231">
        <f ca="1">(60+SUMIF(OFFSET(N3231,-$C3231+1,0,$C3231),"EN",OFFSET(O3231,-$C3231+1,0,$C3231))+SUMIF(OFFSET(S3231,-$C3231+1,0,$C3231),"EN",OFFSET(T3231,-$C3231+1,0,$C3231)))*SummonTypeTable!$Q$2</f>
        <v>1613.3333333333333</v>
      </c>
      <c r="J3231" t="str">
        <f ca="1">IF(C3231=1,60*SummonTypeTable!$Q$2-OFFSET(I3231,0,-4),
IF(I3231&lt;&gt;OFFSET(I3231,-1,0),OFFSET(I3231,-1,0)-OFFSET(I3231,0,-4),""))</f>
        <v/>
      </c>
      <c r="K3231" t="str">
        <f ca="1">IF(C3231=1,60*SummonTypeTable!$Q$2/OFFSET(I3231,0,-4),
IF(I3231&lt;&gt;OFFSET(I3231,-1,0),OFFSET(I3231,-1,0)/OFFSET(I3231,0,-4),""))</f>
        <v/>
      </c>
      <c r="L3231" t="str">
        <f t="shared" ca="1" si="608"/>
        <v>cu</v>
      </c>
      <c r="M3231" t="s">
        <v>81</v>
      </c>
      <c r="N3231" t="s">
        <v>147</v>
      </c>
      <c r="O3231">
        <v>5450</v>
      </c>
      <c r="P3231" t="str">
        <f t="shared" si="597"/>
        <v/>
      </c>
      <c r="Q3231" t="str">
        <f t="shared" ca="1" si="606"/>
        <v>cu</v>
      </c>
      <c r="R3231" t="s">
        <v>81</v>
      </c>
      <c r="S3231" t="s">
        <v>147</v>
      </c>
      <c r="T3231">
        <v>2725</v>
      </c>
      <c r="U3231" t="str">
        <f t="shared" ca="1" si="605"/>
        <v>cu</v>
      </c>
      <c r="V3231" t="str">
        <f t="shared" si="598"/>
        <v>GO</v>
      </c>
      <c r="W3231">
        <f t="shared" si="599"/>
        <v>5450</v>
      </c>
      <c r="X3231" t="str">
        <f t="shared" ca="1" si="600"/>
        <v>cu</v>
      </c>
      <c r="Y3231" t="str">
        <f t="shared" si="601"/>
        <v>GO</v>
      </c>
      <c r="Z3231">
        <f t="shared" si="602"/>
        <v>2725</v>
      </c>
    </row>
    <row r="3232" spans="1:26">
      <c r="A3232" t="str">
        <f t="shared" si="603"/>
        <v>nw1</v>
      </c>
      <c r="B3232" t="str">
        <f t="shared" si="604"/>
        <v>신규1</v>
      </c>
      <c r="C3232">
        <v>107</v>
      </c>
      <c r="D3232">
        <v>111</v>
      </c>
      <c r="E3232">
        <f t="shared" ca="1" si="607"/>
        <v>3860</v>
      </c>
      <c r="F3232">
        <f ca="1">(60+SUMIF(OFFSET(N3232,-$C3232+1,0,$C3232),"EN",OFFSET(O3232,-$C3232+1,0,$C3232)))*SummonTypeTable!$Q$2</f>
        <v>1733.3333333333333</v>
      </c>
      <c r="G3232">
        <f ca="1">IF(C3232=1,60*SummonTypeTable!$Q$2-OFFSET(F3232,0,-1),
IF(F3232&lt;&gt;OFFSET(F3232,-1,0),OFFSET(F3232,-1,0)-OFFSET(F3232,0,-1),""))</f>
        <v>-2246.666666666667</v>
      </c>
      <c r="H3232">
        <f ca="1">IF(C3232=1,60*SummonTypeTable!$Q$2/OFFSET(F3232,0,-1),
IF(F3232&lt;&gt;OFFSET(F3232,-1,0),OFFSET(F3232,-1,0)/OFFSET(F3232,0,-1),""))</f>
        <v>0.4179620034542314</v>
      </c>
      <c r="I3232">
        <f ca="1">(60+SUMIF(OFFSET(N3232,-$C3232+1,0,$C3232),"EN",OFFSET(O3232,-$C3232+1,0,$C3232))+SUMIF(OFFSET(S3232,-$C3232+1,0,$C3232),"EN",OFFSET(T3232,-$C3232+1,0,$C3232)))*SummonTypeTable!$Q$2</f>
        <v>1733.3333333333333</v>
      </c>
      <c r="J3232">
        <f ca="1">IF(C3232=1,60*SummonTypeTable!$Q$2-OFFSET(I3232,0,-4),
IF(I3232&lt;&gt;OFFSET(I3232,-1,0),OFFSET(I3232,-1,0)-OFFSET(I3232,0,-4),""))</f>
        <v>-2246.666666666667</v>
      </c>
      <c r="K3232">
        <f ca="1">IF(C3232=1,60*SummonTypeTable!$Q$2/OFFSET(I3232,0,-4),
IF(I3232&lt;&gt;OFFSET(I3232,-1,0),OFFSET(I3232,-1,0)/OFFSET(I3232,0,-4),""))</f>
        <v>0.4179620034542314</v>
      </c>
      <c r="L3232" t="str">
        <f t="shared" ca="1" si="608"/>
        <v>cu</v>
      </c>
      <c r="M3232" t="s">
        <v>81</v>
      </c>
      <c r="N3232" t="s">
        <v>146</v>
      </c>
      <c r="O3232">
        <v>180</v>
      </c>
      <c r="P3232" t="str">
        <f t="shared" si="597"/>
        <v>에너지너무많음</v>
      </c>
      <c r="Q3232" t="str">
        <f t="shared" ca="1" si="606"/>
        <v>cu</v>
      </c>
      <c r="R3232" t="s">
        <v>81</v>
      </c>
      <c r="S3232" t="s">
        <v>147</v>
      </c>
      <c r="T3232">
        <v>2750</v>
      </c>
      <c r="U3232" t="str">
        <f t="shared" ca="1" si="605"/>
        <v>cu</v>
      </c>
      <c r="V3232" t="str">
        <f t="shared" si="598"/>
        <v>EN</v>
      </c>
      <c r="W3232">
        <f t="shared" si="599"/>
        <v>180</v>
      </c>
      <c r="X3232" t="str">
        <f t="shared" ca="1" si="600"/>
        <v>cu</v>
      </c>
      <c r="Y3232" t="str">
        <f t="shared" si="601"/>
        <v>GO</v>
      </c>
      <c r="Z3232">
        <f t="shared" si="602"/>
        <v>2750</v>
      </c>
    </row>
    <row r="3233" spans="1:26">
      <c r="A3233" t="str">
        <f t="shared" si="603"/>
        <v>nw1</v>
      </c>
      <c r="B3233" t="str">
        <f t="shared" si="604"/>
        <v>신규1</v>
      </c>
      <c r="C3233">
        <v>108</v>
      </c>
      <c r="D3233">
        <v>95</v>
      </c>
      <c r="E3233">
        <f t="shared" ca="1" si="607"/>
        <v>3955</v>
      </c>
      <c r="F3233">
        <f ca="1">(60+SUMIF(OFFSET(N3233,-$C3233+1,0,$C3233),"EN",OFFSET(O3233,-$C3233+1,0,$C3233)))*SummonTypeTable!$Q$2</f>
        <v>1733.3333333333333</v>
      </c>
      <c r="G3233" t="str">
        <f ca="1">IF(C3233=1,60*SummonTypeTable!$Q$2-OFFSET(F3233,0,-1),
IF(F3233&lt;&gt;OFFSET(F3233,-1,0),OFFSET(F3233,-1,0)-OFFSET(F3233,0,-1),""))</f>
        <v/>
      </c>
      <c r="H3233" t="str">
        <f ca="1">IF(C3233=1,60*SummonTypeTable!$Q$2/OFFSET(F3233,0,-1),
IF(F3233&lt;&gt;OFFSET(F3233,-1,0),OFFSET(F3233,-1,0)/OFFSET(F3233,0,-1),""))</f>
        <v/>
      </c>
      <c r="I3233">
        <f ca="1">(60+SUMIF(OFFSET(N3233,-$C3233+1,0,$C3233),"EN",OFFSET(O3233,-$C3233+1,0,$C3233))+SUMIF(OFFSET(S3233,-$C3233+1,0,$C3233),"EN",OFFSET(T3233,-$C3233+1,0,$C3233)))*SummonTypeTable!$Q$2</f>
        <v>1733.3333333333333</v>
      </c>
      <c r="J3233" t="str">
        <f ca="1">IF(C3233=1,60*SummonTypeTable!$Q$2-OFFSET(I3233,0,-4),
IF(I3233&lt;&gt;OFFSET(I3233,-1,0),OFFSET(I3233,-1,0)-OFFSET(I3233,0,-4),""))</f>
        <v/>
      </c>
      <c r="K3233" t="str">
        <f ca="1">IF(C3233=1,60*SummonTypeTable!$Q$2/OFFSET(I3233,0,-4),
IF(I3233&lt;&gt;OFFSET(I3233,-1,0),OFFSET(I3233,-1,0)/OFFSET(I3233,0,-4),""))</f>
        <v/>
      </c>
      <c r="L3233" t="str">
        <f t="shared" ca="1" si="608"/>
        <v>it</v>
      </c>
      <c r="M3233" t="s">
        <v>139</v>
      </c>
      <c r="N3233" t="s">
        <v>138</v>
      </c>
      <c r="O3233">
        <v>10</v>
      </c>
      <c r="P3233" t="str">
        <f t="shared" si="597"/>
        <v/>
      </c>
      <c r="Q3233" t="str">
        <f t="shared" ca="1" si="606"/>
        <v>cu</v>
      </c>
      <c r="R3233" t="s">
        <v>81</v>
      </c>
      <c r="S3233" t="s">
        <v>147</v>
      </c>
      <c r="T3233">
        <v>2775</v>
      </c>
      <c r="U3233" t="str">
        <f t="shared" ca="1" si="605"/>
        <v>it</v>
      </c>
      <c r="V3233" t="str">
        <f t="shared" si="598"/>
        <v>Cash_sSpellGacha</v>
      </c>
      <c r="W3233">
        <f t="shared" si="599"/>
        <v>10</v>
      </c>
      <c r="X3233" t="str">
        <f t="shared" ca="1" si="600"/>
        <v>cu</v>
      </c>
      <c r="Y3233" t="str">
        <f t="shared" si="601"/>
        <v>GO</v>
      </c>
      <c r="Z3233">
        <f t="shared" si="602"/>
        <v>2775</v>
      </c>
    </row>
    <row r="3234" spans="1:26">
      <c r="A3234" t="str">
        <f t="shared" si="603"/>
        <v>nw1</v>
      </c>
      <c r="B3234" t="str">
        <f t="shared" si="604"/>
        <v>신규1</v>
      </c>
      <c r="C3234">
        <v>109</v>
      </c>
      <c r="D3234">
        <v>126</v>
      </c>
      <c r="E3234">
        <f t="shared" ca="1" si="607"/>
        <v>4081</v>
      </c>
      <c r="F3234">
        <f ca="1">(60+SUMIF(OFFSET(N3234,-$C3234+1,0,$C3234),"EN",OFFSET(O3234,-$C3234+1,0,$C3234)))*SummonTypeTable!$Q$2</f>
        <v>1733.3333333333333</v>
      </c>
      <c r="G3234" t="str">
        <f ca="1">IF(C3234=1,60*SummonTypeTable!$Q$2-OFFSET(F3234,0,-1),
IF(F3234&lt;&gt;OFFSET(F3234,-1,0),OFFSET(F3234,-1,0)-OFFSET(F3234,0,-1),""))</f>
        <v/>
      </c>
      <c r="H3234" t="str">
        <f ca="1">IF(C3234=1,60*SummonTypeTable!$Q$2/OFFSET(F3234,0,-1),
IF(F3234&lt;&gt;OFFSET(F3234,-1,0),OFFSET(F3234,-1,0)/OFFSET(F3234,0,-1),""))</f>
        <v/>
      </c>
      <c r="I3234">
        <f ca="1">(60+SUMIF(OFFSET(N3234,-$C3234+1,0,$C3234),"EN",OFFSET(O3234,-$C3234+1,0,$C3234))+SUMIF(OFFSET(S3234,-$C3234+1,0,$C3234),"EN",OFFSET(T3234,-$C3234+1,0,$C3234)))*SummonTypeTable!$Q$2</f>
        <v>1733.3333333333333</v>
      </c>
      <c r="J3234" t="str">
        <f ca="1">IF(C3234=1,60*SummonTypeTable!$Q$2-OFFSET(I3234,0,-4),
IF(I3234&lt;&gt;OFFSET(I3234,-1,0),OFFSET(I3234,-1,0)-OFFSET(I3234,0,-4),""))</f>
        <v/>
      </c>
      <c r="K3234" t="str">
        <f ca="1">IF(C3234=1,60*SummonTypeTable!$Q$2/OFFSET(I3234,0,-4),
IF(I3234&lt;&gt;OFFSET(I3234,-1,0),OFFSET(I3234,-1,0)/OFFSET(I3234,0,-4),""))</f>
        <v/>
      </c>
      <c r="L3234" t="str">
        <f t="shared" ca="1" si="608"/>
        <v>cu</v>
      </c>
      <c r="M3234" t="s">
        <v>81</v>
      </c>
      <c r="N3234" t="s">
        <v>147</v>
      </c>
      <c r="O3234">
        <v>5600</v>
      </c>
      <c r="P3234" t="str">
        <f t="shared" si="597"/>
        <v/>
      </c>
      <c r="Q3234" t="str">
        <f t="shared" ca="1" si="606"/>
        <v>cu</v>
      </c>
      <c r="R3234" t="s">
        <v>81</v>
      </c>
      <c r="S3234" t="s">
        <v>147</v>
      </c>
      <c r="T3234">
        <v>2800</v>
      </c>
      <c r="U3234" t="str">
        <f t="shared" ca="1" si="605"/>
        <v>cu</v>
      </c>
      <c r="V3234" t="str">
        <f t="shared" si="598"/>
        <v>GO</v>
      </c>
      <c r="W3234">
        <f t="shared" si="599"/>
        <v>5600</v>
      </c>
      <c r="X3234" t="str">
        <f t="shared" ca="1" si="600"/>
        <v>cu</v>
      </c>
      <c r="Y3234" t="str">
        <f t="shared" si="601"/>
        <v>GO</v>
      </c>
      <c r="Z3234">
        <f t="shared" si="602"/>
        <v>2800</v>
      </c>
    </row>
    <row r="3235" spans="1:26">
      <c r="A3235" t="str">
        <f t="shared" si="603"/>
        <v>nw1</v>
      </c>
      <c r="B3235" t="str">
        <f t="shared" si="604"/>
        <v>신규1</v>
      </c>
      <c r="C3235">
        <v>110</v>
      </c>
      <c r="D3235">
        <v>87</v>
      </c>
      <c r="E3235">
        <f t="shared" ca="1" si="607"/>
        <v>4168</v>
      </c>
      <c r="F3235">
        <f ca="1">(60+SUMIF(OFFSET(N3235,-$C3235+1,0,$C3235),"EN",OFFSET(O3235,-$C3235+1,0,$C3235)))*SummonTypeTable!$Q$2</f>
        <v>1866.6666666666665</v>
      </c>
      <c r="G3235">
        <f ca="1">IF(C3235=1,60*SummonTypeTable!$Q$2-OFFSET(F3235,0,-1),
IF(F3235&lt;&gt;OFFSET(F3235,-1,0),OFFSET(F3235,-1,0)-OFFSET(F3235,0,-1),""))</f>
        <v>-2434.666666666667</v>
      </c>
      <c r="H3235">
        <f ca="1">IF(C3235=1,60*SummonTypeTable!$Q$2/OFFSET(F3235,0,-1),
IF(F3235&lt;&gt;OFFSET(F3235,-1,0),OFFSET(F3235,-1,0)/OFFSET(F3235,0,-1),""))</f>
        <v>0.41586692258477287</v>
      </c>
      <c r="I3235">
        <f ca="1">(60+SUMIF(OFFSET(N3235,-$C3235+1,0,$C3235),"EN",OFFSET(O3235,-$C3235+1,0,$C3235))+SUMIF(OFFSET(S3235,-$C3235+1,0,$C3235),"EN",OFFSET(T3235,-$C3235+1,0,$C3235)))*SummonTypeTable!$Q$2</f>
        <v>1866.6666666666665</v>
      </c>
      <c r="J3235">
        <f ca="1">IF(C3235=1,60*SummonTypeTable!$Q$2-OFFSET(I3235,0,-4),
IF(I3235&lt;&gt;OFFSET(I3235,-1,0),OFFSET(I3235,-1,0)-OFFSET(I3235,0,-4),""))</f>
        <v>-2434.666666666667</v>
      </c>
      <c r="K3235">
        <f ca="1">IF(C3235=1,60*SummonTypeTable!$Q$2/OFFSET(I3235,0,-4),
IF(I3235&lt;&gt;OFFSET(I3235,-1,0),OFFSET(I3235,-1,0)/OFFSET(I3235,0,-4),""))</f>
        <v>0.41586692258477287</v>
      </c>
      <c r="L3235" t="str">
        <f t="shared" ca="1" si="608"/>
        <v>cu</v>
      </c>
      <c r="M3235" t="s">
        <v>81</v>
      </c>
      <c r="N3235" t="s">
        <v>146</v>
      </c>
      <c r="O3235">
        <v>200</v>
      </c>
      <c r="P3235" t="str">
        <f t="shared" si="597"/>
        <v>에너지너무많음</v>
      </c>
      <c r="Q3235" t="str">
        <f t="shared" ca="1" si="606"/>
        <v>cu</v>
      </c>
      <c r="R3235" t="s">
        <v>81</v>
      </c>
      <c r="S3235" t="s">
        <v>147</v>
      </c>
      <c r="T3235">
        <v>2825</v>
      </c>
      <c r="U3235" t="str">
        <f t="shared" ca="1" si="605"/>
        <v>cu</v>
      </c>
      <c r="V3235" t="str">
        <f t="shared" si="598"/>
        <v>EN</v>
      </c>
      <c r="W3235">
        <f t="shared" si="599"/>
        <v>200</v>
      </c>
      <c r="X3235" t="str">
        <f t="shared" ca="1" si="600"/>
        <v>cu</v>
      </c>
      <c r="Y3235" t="str">
        <f t="shared" si="601"/>
        <v>GO</v>
      </c>
      <c r="Z3235">
        <f t="shared" si="602"/>
        <v>2825</v>
      </c>
    </row>
    <row r="3236" spans="1:26">
      <c r="A3236" t="str">
        <f t="shared" si="603"/>
        <v>nw1</v>
      </c>
      <c r="B3236" t="str">
        <f t="shared" si="604"/>
        <v>신규1</v>
      </c>
      <c r="C3236">
        <v>111</v>
      </c>
      <c r="D3236">
        <v>45</v>
      </c>
      <c r="E3236">
        <f t="shared" ca="1" si="607"/>
        <v>4213</v>
      </c>
      <c r="F3236">
        <f ca="1">(60+SUMIF(OFFSET(N3236,-$C3236+1,0,$C3236),"EN",OFFSET(O3236,-$C3236+1,0,$C3236)))*SummonTypeTable!$Q$2</f>
        <v>1866.6666666666665</v>
      </c>
      <c r="G3236" t="str">
        <f ca="1">IF(C3236=1,60*SummonTypeTable!$Q$2-OFFSET(F3236,0,-1),
IF(F3236&lt;&gt;OFFSET(F3236,-1,0),OFFSET(F3236,-1,0)-OFFSET(F3236,0,-1),""))</f>
        <v/>
      </c>
      <c r="H3236" t="str">
        <f ca="1">IF(C3236=1,60*SummonTypeTable!$Q$2/OFFSET(F3236,0,-1),
IF(F3236&lt;&gt;OFFSET(F3236,-1,0),OFFSET(F3236,-1,0)/OFFSET(F3236,0,-1),""))</f>
        <v/>
      </c>
      <c r="I3236">
        <f ca="1">(60+SUMIF(OFFSET(N3236,-$C3236+1,0,$C3236),"EN",OFFSET(O3236,-$C3236+1,0,$C3236))+SUMIF(OFFSET(S3236,-$C3236+1,0,$C3236),"EN",OFFSET(T3236,-$C3236+1,0,$C3236)))*SummonTypeTable!$Q$2</f>
        <v>1866.6666666666665</v>
      </c>
      <c r="J3236" t="str">
        <f ca="1">IF(C3236=1,60*SummonTypeTable!$Q$2-OFFSET(I3236,0,-4),
IF(I3236&lt;&gt;OFFSET(I3236,-1,0),OFFSET(I3236,-1,0)-OFFSET(I3236,0,-4),""))</f>
        <v/>
      </c>
      <c r="K3236" t="str">
        <f ca="1">IF(C3236=1,60*SummonTypeTable!$Q$2/OFFSET(I3236,0,-4),
IF(I3236&lt;&gt;OFFSET(I3236,-1,0),OFFSET(I3236,-1,0)/OFFSET(I3236,0,-4),""))</f>
        <v/>
      </c>
      <c r="L3236" t="str">
        <f t="shared" ca="1" si="608"/>
        <v>it</v>
      </c>
      <c r="M3236" t="s">
        <v>139</v>
      </c>
      <c r="N3236" t="s">
        <v>158</v>
      </c>
      <c r="O3236">
        <v>1</v>
      </c>
      <c r="P3236" t="str">
        <f t="shared" si="597"/>
        <v/>
      </c>
      <c r="Q3236" t="str">
        <f t="shared" ca="1" si="606"/>
        <v>cu</v>
      </c>
      <c r="R3236" t="s">
        <v>81</v>
      </c>
      <c r="S3236" t="s">
        <v>147</v>
      </c>
      <c r="T3236">
        <v>2850</v>
      </c>
      <c r="U3236" t="str">
        <f t="shared" ca="1" si="605"/>
        <v>it</v>
      </c>
      <c r="V3236" t="str">
        <f t="shared" si="598"/>
        <v>Cash_sEquipGacha</v>
      </c>
      <c r="W3236">
        <f t="shared" si="599"/>
        <v>1</v>
      </c>
      <c r="X3236" t="str">
        <f t="shared" ca="1" si="600"/>
        <v>cu</v>
      </c>
      <c r="Y3236" t="str">
        <f t="shared" si="601"/>
        <v>GO</v>
      </c>
      <c r="Z3236">
        <f t="shared" si="602"/>
        <v>2850</v>
      </c>
    </row>
    <row r="3237" spans="1:26">
      <c r="A3237" t="str">
        <f t="shared" si="603"/>
        <v>nw1</v>
      </c>
      <c r="B3237" t="str">
        <f t="shared" si="604"/>
        <v>신규1</v>
      </c>
      <c r="C3237">
        <v>112</v>
      </c>
      <c r="D3237">
        <v>52</v>
      </c>
      <c r="E3237">
        <f t="shared" ca="1" si="607"/>
        <v>4265</v>
      </c>
      <c r="F3237">
        <f ca="1">(60+SUMIF(OFFSET(N3237,-$C3237+1,0,$C3237),"EN",OFFSET(O3237,-$C3237+1,0,$C3237)))*SummonTypeTable!$Q$2</f>
        <v>1866.6666666666665</v>
      </c>
      <c r="G3237" t="str">
        <f ca="1">IF(C3237=1,60*SummonTypeTable!$Q$2-OFFSET(F3237,0,-1),
IF(F3237&lt;&gt;OFFSET(F3237,-1,0),OFFSET(F3237,-1,0)-OFFSET(F3237,0,-1),""))</f>
        <v/>
      </c>
      <c r="H3237" t="str">
        <f ca="1">IF(C3237=1,60*SummonTypeTable!$Q$2/OFFSET(F3237,0,-1),
IF(F3237&lt;&gt;OFFSET(F3237,-1,0),OFFSET(F3237,-1,0)/OFFSET(F3237,0,-1),""))</f>
        <v/>
      </c>
      <c r="I3237">
        <f ca="1">(60+SUMIF(OFFSET(N3237,-$C3237+1,0,$C3237),"EN",OFFSET(O3237,-$C3237+1,0,$C3237))+SUMIF(OFFSET(S3237,-$C3237+1,0,$C3237),"EN",OFFSET(T3237,-$C3237+1,0,$C3237)))*SummonTypeTable!$Q$2</f>
        <v>1866.6666666666665</v>
      </c>
      <c r="J3237" t="str">
        <f ca="1">IF(C3237=1,60*SummonTypeTable!$Q$2-OFFSET(I3237,0,-4),
IF(I3237&lt;&gt;OFFSET(I3237,-1,0),OFFSET(I3237,-1,0)-OFFSET(I3237,0,-4),""))</f>
        <v/>
      </c>
      <c r="K3237" t="str">
        <f ca="1">IF(C3237=1,60*SummonTypeTable!$Q$2/OFFSET(I3237,0,-4),
IF(I3237&lt;&gt;OFFSET(I3237,-1,0),OFFSET(I3237,-1,0)/OFFSET(I3237,0,-4),""))</f>
        <v/>
      </c>
      <c r="L3237" t="str">
        <f t="shared" ca="1" si="608"/>
        <v>cu</v>
      </c>
      <c r="M3237" t="s">
        <v>81</v>
      </c>
      <c r="N3237" t="s">
        <v>147</v>
      </c>
      <c r="O3237">
        <v>5750</v>
      </c>
      <c r="P3237" t="str">
        <f t="shared" si="597"/>
        <v/>
      </c>
      <c r="Q3237" t="str">
        <f t="shared" ca="1" si="606"/>
        <v>cu</v>
      </c>
      <c r="R3237" t="s">
        <v>81</v>
      </c>
      <c r="S3237" t="s">
        <v>147</v>
      </c>
      <c r="T3237">
        <v>2875</v>
      </c>
      <c r="U3237" t="str">
        <f t="shared" ca="1" si="605"/>
        <v>cu</v>
      </c>
      <c r="V3237" t="str">
        <f t="shared" si="598"/>
        <v>GO</v>
      </c>
      <c r="W3237">
        <f t="shared" si="599"/>
        <v>5750</v>
      </c>
      <c r="X3237" t="str">
        <f t="shared" ca="1" si="600"/>
        <v>cu</v>
      </c>
      <c r="Y3237" t="str">
        <f t="shared" si="601"/>
        <v>GO</v>
      </c>
      <c r="Z3237">
        <f t="shared" si="602"/>
        <v>2875</v>
      </c>
    </row>
    <row r="3238" spans="1:26">
      <c r="A3238" t="str">
        <f t="shared" si="603"/>
        <v>nw1</v>
      </c>
      <c r="B3238" t="str">
        <f t="shared" si="604"/>
        <v>신규1</v>
      </c>
      <c r="C3238">
        <v>113</v>
      </c>
      <c r="D3238">
        <v>79</v>
      </c>
      <c r="E3238">
        <f t="shared" ca="1" si="607"/>
        <v>4344</v>
      </c>
      <c r="F3238">
        <f ca="1">(60+SUMIF(OFFSET(N3238,-$C3238+1,0,$C3238),"EN",OFFSET(O3238,-$C3238+1,0,$C3238)))*SummonTypeTable!$Q$2</f>
        <v>1866.6666666666665</v>
      </c>
      <c r="G3238" t="str">
        <f ca="1">IF(C3238=1,60*SummonTypeTable!$Q$2-OFFSET(F3238,0,-1),
IF(F3238&lt;&gt;OFFSET(F3238,-1,0),OFFSET(F3238,-1,0)-OFFSET(F3238,0,-1),""))</f>
        <v/>
      </c>
      <c r="H3238" t="str">
        <f ca="1">IF(C3238=1,60*SummonTypeTable!$Q$2/OFFSET(F3238,0,-1),
IF(F3238&lt;&gt;OFFSET(F3238,-1,0),OFFSET(F3238,-1,0)/OFFSET(F3238,0,-1),""))</f>
        <v/>
      </c>
      <c r="I3238">
        <f ca="1">(60+SUMIF(OFFSET(N3238,-$C3238+1,0,$C3238),"EN",OFFSET(O3238,-$C3238+1,0,$C3238))+SUMIF(OFFSET(S3238,-$C3238+1,0,$C3238),"EN",OFFSET(T3238,-$C3238+1,0,$C3238)))*SummonTypeTable!$Q$2</f>
        <v>1866.6666666666665</v>
      </c>
      <c r="J3238" t="str">
        <f ca="1">IF(C3238=1,60*SummonTypeTable!$Q$2-OFFSET(I3238,0,-4),
IF(I3238&lt;&gt;OFFSET(I3238,-1,0),OFFSET(I3238,-1,0)-OFFSET(I3238,0,-4),""))</f>
        <v/>
      </c>
      <c r="K3238" t="str">
        <f ca="1">IF(C3238=1,60*SummonTypeTable!$Q$2/OFFSET(I3238,0,-4),
IF(I3238&lt;&gt;OFFSET(I3238,-1,0),OFFSET(I3238,-1,0)/OFFSET(I3238,0,-4),""))</f>
        <v/>
      </c>
      <c r="L3238" t="str">
        <f t="shared" ca="1" si="608"/>
        <v>it</v>
      </c>
      <c r="M3238" t="s">
        <v>139</v>
      </c>
      <c r="N3238" t="s">
        <v>140</v>
      </c>
      <c r="O3238">
        <v>2</v>
      </c>
      <c r="P3238" t="str">
        <f t="shared" si="597"/>
        <v/>
      </c>
      <c r="Q3238" t="str">
        <f t="shared" ca="1" si="606"/>
        <v>cu</v>
      </c>
      <c r="R3238" t="s">
        <v>81</v>
      </c>
      <c r="S3238" t="s">
        <v>147</v>
      </c>
      <c r="T3238">
        <v>2900</v>
      </c>
      <c r="U3238" t="str">
        <f t="shared" ca="1" si="605"/>
        <v>it</v>
      </c>
      <c r="V3238" t="str">
        <f t="shared" si="598"/>
        <v>Cash_sCharacterGacha</v>
      </c>
      <c r="W3238">
        <f t="shared" si="599"/>
        <v>2</v>
      </c>
      <c r="X3238" t="str">
        <f t="shared" ca="1" si="600"/>
        <v>cu</v>
      </c>
      <c r="Y3238" t="str">
        <f t="shared" si="601"/>
        <v>GO</v>
      </c>
      <c r="Z3238">
        <f t="shared" si="602"/>
        <v>2900</v>
      </c>
    </row>
    <row r="3239" spans="1:26">
      <c r="A3239" t="str">
        <f t="shared" si="603"/>
        <v>nw1</v>
      </c>
      <c r="B3239" t="str">
        <f t="shared" si="604"/>
        <v>신규1</v>
      </c>
      <c r="C3239">
        <v>114</v>
      </c>
      <c r="D3239">
        <v>105</v>
      </c>
      <c r="E3239">
        <f t="shared" ca="1" si="607"/>
        <v>4449</v>
      </c>
      <c r="F3239">
        <f ca="1">(60+SUMIF(OFFSET(N3239,-$C3239+1,0,$C3239),"EN",OFFSET(O3239,-$C3239+1,0,$C3239)))*SummonTypeTable!$Q$2</f>
        <v>1866.6666666666665</v>
      </c>
      <c r="G3239" t="str">
        <f ca="1">IF(C3239=1,60*SummonTypeTable!$Q$2-OFFSET(F3239,0,-1),
IF(F3239&lt;&gt;OFFSET(F3239,-1,0),OFFSET(F3239,-1,0)-OFFSET(F3239,0,-1),""))</f>
        <v/>
      </c>
      <c r="H3239" t="str">
        <f ca="1">IF(C3239=1,60*SummonTypeTable!$Q$2/OFFSET(F3239,0,-1),
IF(F3239&lt;&gt;OFFSET(F3239,-1,0),OFFSET(F3239,-1,0)/OFFSET(F3239,0,-1),""))</f>
        <v/>
      </c>
      <c r="I3239">
        <f ca="1">(60+SUMIF(OFFSET(N3239,-$C3239+1,0,$C3239),"EN",OFFSET(O3239,-$C3239+1,0,$C3239))+SUMIF(OFFSET(S3239,-$C3239+1,0,$C3239),"EN",OFFSET(T3239,-$C3239+1,0,$C3239)))*SummonTypeTable!$Q$2</f>
        <v>1866.6666666666665</v>
      </c>
      <c r="J3239" t="str">
        <f ca="1">IF(C3239=1,60*SummonTypeTable!$Q$2-OFFSET(I3239,0,-4),
IF(I3239&lt;&gt;OFFSET(I3239,-1,0),OFFSET(I3239,-1,0)-OFFSET(I3239,0,-4),""))</f>
        <v/>
      </c>
      <c r="K3239" t="str">
        <f ca="1">IF(C3239=1,60*SummonTypeTable!$Q$2/OFFSET(I3239,0,-4),
IF(I3239&lt;&gt;OFFSET(I3239,-1,0),OFFSET(I3239,-1,0)/OFFSET(I3239,0,-4),""))</f>
        <v/>
      </c>
      <c r="L3239" t="str">
        <f t="shared" ca="1" si="608"/>
        <v>cu</v>
      </c>
      <c r="M3239" t="s">
        <v>81</v>
      </c>
      <c r="N3239" t="s">
        <v>147</v>
      </c>
      <c r="O3239">
        <v>5850</v>
      </c>
      <c r="P3239" t="str">
        <f t="shared" si="597"/>
        <v/>
      </c>
      <c r="Q3239" t="str">
        <f t="shared" ca="1" si="606"/>
        <v>cu</v>
      </c>
      <c r="R3239" t="s">
        <v>81</v>
      </c>
      <c r="S3239" t="s">
        <v>147</v>
      </c>
      <c r="T3239">
        <v>2925</v>
      </c>
      <c r="U3239" t="str">
        <f t="shared" ca="1" si="605"/>
        <v>cu</v>
      </c>
      <c r="V3239" t="str">
        <f t="shared" si="598"/>
        <v>GO</v>
      </c>
      <c r="W3239">
        <f t="shared" si="599"/>
        <v>5850</v>
      </c>
      <c r="X3239" t="str">
        <f t="shared" ca="1" si="600"/>
        <v>cu</v>
      </c>
      <c r="Y3239" t="str">
        <f t="shared" si="601"/>
        <v>GO</v>
      </c>
      <c r="Z3239">
        <f t="shared" si="602"/>
        <v>2925</v>
      </c>
    </row>
    <row r="3240" spans="1:26">
      <c r="A3240" t="str">
        <f t="shared" si="603"/>
        <v>nw1</v>
      </c>
      <c r="B3240" t="str">
        <f t="shared" si="604"/>
        <v>신규1</v>
      </c>
      <c r="C3240">
        <v>115</v>
      </c>
      <c r="D3240">
        <v>43</v>
      </c>
      <c r="E3240">
        <f t="shared" ca="1" si="607"/>
        <v>4492</v>
      </c>
      <c r="F3240">
        <f ca="1">(60+SUMIF(OFFSET(N3240,-$C3240+1,0,$C3240),"EN",OFFSET(O3240,-$C3240+1,0,$C3240)))*SummonTypeTable!$Q$2</f>
        <v>2013.3333333333333</v>
      </c>
      <c r="G3240">
        <f ca="1">IF(C3240=1,60*SummonTypeTable!$Q$2-OFFSET(F3240,0,-1),
IF(F3240&lt;&gt;OFFSET(F3240,-1,0),OFFSET(F3240,-1,0)-OFFSET(F3240,0,-1),""))</f>
        <v>-2625.3333333333335</v>
      </c>
      <c r="H3240">
        <f ca="1">IF(C3240=1,60*SummonTypeTable!$Q$2/OFFSET(F3240,0,-1),
IF(F3240&lt;&gt;OFFSET(F3240,-1,0),OFFSET(F3240,-1,0)/OFFSET(F3240,0,-1),""))</f>
        <v>0.41555357672899967</v>
      </c>
      <c r="I3240">
        <f ca="1">(60+SUMIF(OFFSET(N3240,-$C3240+1,0,$C3240),"EN",OFFSET(O3240,-$C3240+1,0,$C3240))+SUMIF(OFFSET(S3240,-$C3240+1,0,$C3240),"EN",OFFSET(T3240,-$C3240+1,0,$C3240)))*SummonTypeTable!$Q$2</f>
        <v>2013.3333333333333</v>
      </c>
      <c r="J3240">
        <f ca="1">IF(C3240=1,60*SummonTypeTable!$Q$2-OFFSET(I3240,0,-4),
IF(I3240&lt;&gt;OFFSET(I3240,-1,0),OFFSET(I3240,-1,0)-OFFSET(I3240,0,-4),""))</f>
        <v>-2625.3333333333335</v>
      </c>
      <c r="K3240">
        <f ca="1">IF(C3240=1,60*SummonTypeTable!$Q$2/OFFSET(I3240,0,-4),
IF(I3240&lt;&gt;OFFSET(I3240,-1,0),OFFSET(I3240,-1,0)/OFFSET(I3240,0,-4),""))</f>
        <v>0.41555357672899967</v>
      </c>
      <c r="L3240" t="str">
        <f t="shared" ca="1" si="608"/>
        <v>cu</v>
      </c>
      <c r="M3240" t="s">
        <v>81</v>
      </c>
      <c r="N3240" t="s">
        <v>146</v>
      </c>
      <c r="O3240">
        <v>220</v>
      </c>
      <c r="P3240" t="str">
        <f t="shared" si="597"/>
        <v>에너지너무많음</v>
      </c>
      <c r="Q3240" t="str">
        <f t="shared" ca="1" si="606"/>
        <v>cu</v>
      </c>
      <c r="R3240" t="s">
        <v>81</v>
      </c>
      <c r="S3240" t="s">
        <v>147</v>
      </c>
      <c r="T3240">
        <v>2950</v>
      </c>
      <c r="U3240" t="str">
        <f t="shared" ca="1" si="605"/>
        <v>cu</v>
      </c>
      <c r="V3240" t="str">
        <f t="shared" si="598"/>
        <v>EN</v>
      </c>
      <c r="W3240">
        <f t="shared" si="599"/>
        <v>220</v>
      </c>
      <c r="X3240" t="str">
        <f t="shared" ca="1" si="600"/>
        <v>cu</v>
      </c>
      <c r="Y3240" t="str">
        <f t="shared" si="601"/>
        <v>GO</v>
      </c>
      <c r="Z3240">
        <f t="shared" si="602"/>
        <v>2950</v>
      </c>
    </row>
    <row r="3241" spans="1:26">
      <c r="A3241" t="str">
        <f t="shared" si="603"/>
        <v>nw1</v>
      </c>
      <c r="B3241" t="str">
        <f t="shared" si="604"/>
        <v>신규1</v>
      </c>
      <c r="C3241">
        <v>116</v>
      </c>
      <c r="D3241">
        <v>87</v>
      </c>
      <c r="E3241">
        <f t="shared" ca="1" si="607"/>
        <v>4579</v>
      </c>
      <c r="F3241">
        <f ca="1">(60+SUMIF(OFFSET(N3241,-$C3241+1,0,$C3241),"EN",OFFSET(O3241,-$C3241+1,0,$C3241)))*SummonTypeTable!$Q$2</f>
        <v>2013.3333333333333</v>
      </c>
      <c r="G3241" t="str">
        <f ca="1">IF(C3241=1,60*SummonTypeTable!$Q$2-OFFSET(F3241,0,-1),
IF(F3241&lt;&gt;OFFSET(F3241,-1,0),OFFSET(F3241,-1,0)-OFFSET(F3241,0,-1),""))</f>
        <v/>
      </c>
      <c r="H3241" t="str">
        <f ca="1">IF(C3241=1,60*SummonTypeTable!$Q$2/OFFSET(F3241,0,-1),
IF(F3241&lt;&gt;OFFSET(F3241,-1,0),OFFSET(F3241,-1,0)/OFFSET(F3241,0,-1),""))</f>
        <v/>
      </c>
      <c r="I3241">
        <f ca="1">(60+SUMIF(OFFSET(N3241,-$C3241+1,0,$C3241),"EN",OFFSET(O3241,-$C3241+1,0,$C3241))+SUMIF(OFFSET(S3241,-$C3241+1,0,$C3241),"EN",OFFSET(T3241,-$C3241+1,0,$C3241)))*SummonTypeTable!$Q$2</f>
        <v>2013.3333333333333</v>
      </c>
      <c r="J3241" t="str">
        <f ca="1">IF(C3241=1,60*SummonTypeTable!$Q$2-OFFSET(I3241,0,-4),
IF(I3241&lt;&gt;OFFSET(I3241,-1,0),OFFSET(I3241,-1,0)-OFFSET(I3241,0,-4),""))</f>
        <v/>
      </c>
      <c r="K3241" t="str">
        <f ca="1">IF(C3241=1,60*SummonTypeTable!$Q$2/OFFSET(I3241,0,-4),
IF(I3241&lt;&gt;OFFSET(I3241,-1,0),OFFSET(I3241,-1,0)/OFFSET(I3241,0,-4),""))</f>
        <v/>
      </c>
      <c r="L3241" t="str">
        <f t="shared" ca="1" si="608"/>
        <v>it</v>
      </c>
      <c r="M3241" t="s">
        <v>139</v>
      </c>
      <c r="N3241" t="s">
        <v>158</v>
      </c>
      <c r="O3241">
        <v>1</v>
      </c>
      <c r="P3241" t="str">
        <f t="shared" si="597"/>
        <v/>
      </c>
      <c r="Q3241" t="str">
        <f t="shared" ca="1" si="606"/>
        <v>cu</v>
      </c>
      <c r="R3241" t="s">
        <v>81</v>
      </c>
      <c r="S3241" t="s">
        <v>147</v>
      </c>
      <c r="T3241">
        <v>2975</v>
      </c>
      <c r="U3241" t="str">
        <f t="shared" ca="1" si="605"/>
        <v>it</v>
      </c>
      <c r="V3241" t="str">
        <f t="shared" si="598"/>
        <v>Cash_sEquipGacha</v>
      </c>
      <c r="W3241">
        <f t="shared" si="599"/>
        <v>1</v>
      </c>
      <c r="X3241" t="str">
        <f t="shared" ca="1" si="600"/>
        <v>cu</v>
      </c>
      <c r="Y3241" t="str">
        <f t="shared" si="601"/>
        <v>GO</v>
      </c>
      <c r="Z3241">
        <f t="shared" si="602"/>
        <v>2975</v>
      </c>
    </row>
    <row r="3242" spans="1:26">
      <c r="A3242" t="str">
        <f t="shared" si="603"/>
        <v>nw1</v>
      </c>
      <c r="B3242" t="str">
        <f t="shared" si="604"/>
        <v>신규1</v>
      </c>
      <c r="C3242">
        <v>117</v>
      </c>
      <c r="D3242">
        <v>146</v>
      </c>
      <c r="E3242">
        <f t="shared" ca="1" si="607"/>
        <v>4725</v>
      </c>
      <c r="F3242">
        <f ca="1">(60+SUMIF(OFFSET(N3242,-$C3242+1,0,$C3242),"EN",OFFSET(O3242,-$C3242+1,0,$C3242)))*SummonTypeTable!$Q$2</f>
        <v>2013.3333333333333</v>
      </c>
      <c r="G3242" t="str">
        <f ca="1">IF(C3242=1,60*SummonTypeTable!$Q$2-OFFSET(F3242,0,-1),
IF(F3242&lt;&gt;OFFSET(F3242,-1,0),OFFSET(F3242,-1,0)-OFFSET(F3242,0,-1),""))</f>
        <v/>
      </c>
      <c r="H3242" t="str">
        <f ca="1">IF(C3242=1,60*SummonTypeTable!$Q$2/OFFSET(F3242,0,-1),
IF(F3242&lt;&gt;OFFSET(F3242,-1,0),OFFSET(F3242,-1,0)/OFFSET(F3242,0,-1),""))</f>
        <v/>
      </c>
      <c r="I3242">
        <f ca="1">(60+SUMIF(OFFSET(N3242,-$C3242+1,0,$C3242),"EN",OFFSET(O3242,-$C3242+1,0,$C3242))+SUMIF(OFFSET(S3242,-$C3242+1,0,$C3242),"EN",OFFSET(T3242,-$C3242+1,0,$C3242)))*SummonTypeTable!$Q$2</f>
        <v>2013.3333333333333</v>
      </c>
      <c r="J3242" t="str">
        <f ca="1">IF(C3242=1,60*SummonTypeTable!$Q$2-OFFSET(I3242,0,-4),
IF(I3242&lt;&gt;OFFSET(I3242,-1,0),OFFSET(I3242,-1,0)-OFFSET(I3242,0,-4),""))</f>
        <v/>
      </c>
      <c r="K3242" t="str">
        <f ca="1">IF(C3242=1,60*SummonTypeTable!$Q$2/OFFSET(I3242,0,-4),
IF(I3242&lt;&gt;OFFSET(I3242,-1,0),OFFSET(I3242,-1,0)/OFFSET(I3242,0,-4),""))</f>
        <v/>
      </c>
      <c r="L3242" t="str">
        <f t="shared" ca="1" si="608"/>
        <v>cu</v>
      </c>
      <c r="M3242" t="s">
        <v>81</v>
      </c>
      <c r="N3242" t="s">
        <v>147</v>
      </c>
      <c r="O3242">
        <v>6000</v>
      </c>
      <c r="P3242" t="str">
        <f t="shared" si="597"/>
        <v/>
      </c>
      <c r="Q3242" t="str">
        <f t="shared" ca="1" si="606"/>
        <v>cu</v>
      </c>
      <c r="R3242" t="s">
        <v>81</v>
      </c>
      <c r="S3242" t="s">
        <v>147</v>
      </c>
      <c r="T3242">
        <v>3000</v>
      </c>
      <c r="U3242" t="str">
        <f t="shared" ca="1" si="605"/>
        <v>cu</v>
      </c>
      <c r="V3242" t="str">
        <f t="shared" si="598"/>
        <v>GO</v>
      </c>
      <c r="W3242">
        <f t="shared" si="599"/>
        <v>6000</v>
      </c>
      <c r="X3242" t="str">
        <f t="shared" ca="1" si="600"/>
        <v>cu</v>
      </c>
      <c r="Y3242" t="str">
        <f t="shared" si="601"/>
        <v>GO</v>
      </c>
      <c r="Z3242">
        <f t="shared" si="602"/>
        <v>3000</v>
      </c>
    </row>
    <row r="3243" spans="1:26">
      <c r="A3243" t="str">
        <f t="shared" si="603"/>
        <v>nw1</v>
      </c>
      <c r="B3243" t="str">
        <f t="shared" si="604"/>
        <v>신규1</v>
      </c>
      <c r="C3243">
        <v>118</v>
      </c>
      <c r="D3243">
        <v>107</v>
      </c>
      <c r="E3243">
        <f t="shared" ca="1" si="607"/>
        <v>4832</v>
      </c>
      <c r="F3243">
        <f ca="1">(60+SUMIF(OFFSET(N3243,-$C3243+1,0,$C3243),"EN",OFFSET(O3243,-$C3243+1,0,$C3243)))*SummonTypeTable!$Q$2</f>
        <v>2013.3333333333333</v>
      </c>
      <c r="G3243" t="str">
        <f ca="1">IF(C3243=1,60*SummonTypeTable!$Q$2-OFFSET(F3243,0,-1),
IF(F3243&lt;&gt;OFFSET(F3243,-1,0),OFFSET(F3243,-1,0)-OFFSET(F3243,0,-1),""))</f>
        <v/>
      </c>
      <c r="H3243" t="str">
        <f ca="1">IF(C3243=1,60*SummonTypeTable!$Q$2/OFFSET(F3243,0,-1),
IF(F3243&lt;&gt;OFFSET(F3243,-1,0),OFFSET(F3243,-1,0)/OFFSET(F3243,0,-1),""))</f>
        <v/>
      </c>
      <c r="I3243">
        <f ca="1">(60+SUMIF(OFFSET(N3243,-$C3243+1,0,$C3243),"EN",OFFSET(O3243,-$C3243+1,0,$C3243))+SUMIF(OFFSET(S3243,-$C3243+1,0,$C3243),"EN",OFFSET(T3243,-$C3243+1,0,$C3243)))*SummonTypeTable!$Q$2</f>
        <v>2013.3333333333333</v>
      </c>
      <c r="J3243" t="str">
        <f ca="1">IF(C3243=1,60*SummonTypeTable!$Q$2-OFFSET(I3243,0,-4),
IF(I3243&lt;&gt;OFFSET(I3243,-1,0),OFFSET(I3243,-1,0)-OFFSET(I3243,0,-4),""))</f>
        <v/>
      </c>
      <c r="K3243" t="str">
        <f ca="1">IF(C3243=1,60*SummonTypeTable!$Q$2/OFFSET(I3243,0,-4),
IF(I3243&lt;&gt;OFFSET(I3243,-1,0),OFFSET(I3243,-1,0)/OFFSET(I3243,0,-4),""))</f>
        <v/>
      </c>
      <c r="L3243" t="str">
        <f t="shared" ca="1" si="608"/>
        <v>cu</v>
      </c>
      <c r="M3243" t="s">
        <v>81</v>
      </c>
      <c r="N3243" t="s">
        <v>153</v>
      </c>
      <c r="O3243">
        <v>21</v>
      </c>
      <c r="P3243" t="str">
        <f t="shared" si="597"/>
        <v/>
      </c>
      <c r="Q3243" t="str">
        <f t="shared" ca="1" si="606"/>
        <v>cu</v>
      </c>
      <c r="R3243" t="s">
        <v>81</v>
      </c>
      <c r="S3243" t="s">
        <v>153</v>
      </c>
      <c r="T3243">
        <v>7</v>
      </c>
      <c r="U3243" t="str">
        <f t="shared" ca="1" si="605"/>
        <v>cu</v>
      </c>
      <c r="V3243" t="str">
        <f t="shared" si="598"/>
        <v>DI</v>
      </c>
      <c r="W3243">
        <f t="shared" si="599"/>
        <v>21</v>
      </c>
      <c r="X3243" t="str">
        <f t="shared" ca="1" si="600"/>
        <v>cu</v>
      </c>
      <c r="Y3243" t="str">
        <f t="shared" si="601"/>
        <v>DI</v>
      </c>
      <c r="Z3243">
        <f t="shared" si="602"/>
        <v>7</v>
      </c>
    </row>
    <row r="3244" spans="1:26">
      <c r="A3244" t="str">
        <f t="shared" si="603"/>
        <v>nw1</v>
      </c>
      <c r="B3244" t="str">
        <f t="shared" si="604"/>
        <v>신규1</v>
      </c>
      <c r="C3244">
        <v>119</v>
      </c>
      <c r="D3244">
        <v>45</v>
      </c>
      <c r="E3244">
        <f t="shared" ca="1" si="607"/>
        <v>4877</v>
      </c>
      <c r="F3244">
        <f ca="1">(60+SUMIF(OFFSET(N3244,-$C3244+1,0,$C3244),"EN",OFFSET(O3244,-$C3244+1,0,$C3244)))*SummonTypeTable!$Q$2</f>
        <v>2013.3333333333333</v>
      </c>
      <c r="G3244" t="str">
        <f ca="1">IF(C3244=1,60*SummonTypeTable!$Q$2-OFFSET(F3244,0,-1),
IF(F3244&lt;&gt;OFFSET(F3244,-1,0),OFFSET(F3244,-1,0)-OFFSET(F3244,0,-1),""))</f>
        <v/>
      </c>
      <c r="H3244" t="str">
        <f ca="1">IF(C3244=1,60*SummonTypeTable!$Q$2/OFFSET(F3244,0,-1),
IF(F3244&lt;&gt;OFFSET(F3244,-1,0),OFFSET(F3244,-1,0)/OFFSET(F3244,0,-1),""))</f>
        <v/>
      </c>
      <c r="I3244">
        <f ca="1">(60+SUMIF(OFFSET(N3244,-$C3244+1,0,$C3244),"EN",OFFSET(O3244,-$C3244+1,0,$C3244))+SUMIF(OFFSET(S3244,-$C3244+1,0,$C3244),"EN",OFFSET(T3244,-$C3244+1,0,$C3244)))*SummonTypeTable!$Q$2</f>
        <v>2013.3333333333333</v>
      </c>
      <c r="J3244" t="str">
        <f ca="1">IF(C3244=1,60*SummonTypeTable!$Q$2-OFFSET(I3244,0,-4),
IF(I3244&lt;&gt;OFFSET(I3244,-1,0),OFFSET(I3244,-1,0)-OFFSET(I3244,0,-4),""))</f>
        <v/>
      </c>
      <c r="K3244" t="str">
        <f ca="1">IF(C3244=1,60*SummonTypeTable!$Q$2/OFFSET(I3244,0,-4),
IF(I3244&lt;&gt;OFFSET(I3244,-1,0),OFFSET(I3244,-1,0)/OFFSET(I3244,0,-4),""))</f>
        <v/>
      </c>
      <c r="L3244" t="str">
        <f t="shared" ca="1" si="608"/>
        <v>cu</v>
      </c>
      <c r="M3244" t="s">
        <v>81</v>
      </c>
      <c r="N3244" t="s">
        <v>147</v>
      </c>
      <c r="O3244">
        <v>6100</v>
      </c>
      <c r="P3244" t="str">
        <f t="shared" si="597"/>
        <v/>
      </c>
      <c r="Q3244" t="str">
        <f t="shared" ca="1" si="606"/>
        <v>cu</v>
      </c>
      <c r="R3244" t="s">
        <v>81</v>
      </c>
      <c r="S3244" t="s">
        <v>147</v>
      </c>
      <c r="T3244">
        <v>3050</v>
      </c>
      <c r="U3244" t="str">
        <f t="shared" ca="1" si="605"/>
        <v>cu</v>
      </c>
      <c r="V3244" t="str">
        <f t="shared" si="598"/>
        <v>GO</v>
      </c>
      <c r="W3244">
        <f t="shared" si="599"/>
        <v>6100</v>
      </c>
      <c r="X3244" t="str">
        <f t="shared" ca="1" si="600"/>
        <v>cu</v>
      </c>
      <c r="Y3244" t="str">
        <f t="shared" si="601"/>
        <v>GO</v>
      </c>
      <c r="Z3244">
        <f t="shared" si="602"/>
        <v>3050</v>
      </c>
    </row>
    <row r="3245" spans="1:26">
      <c r="A3245" t="str">
        <f t="shared" si="603"/>
        <v>nw1</v>
      </c>
      <c r="B3245" t="str">
        <f t="shared" si="604"/>
        <v>신규1</v>
      </c>
      <c r="C3245">
        <v>120</v>
      </c>
      <c r="D3245">
        <v>63</v>
      </c>
      <c r="E3245">
        <f t="shared" ca="1" si="607"/>
        <v>4940</v>
      </c>
      <c r="F3245">
        <f ca="1">(60+SUMIF(OFFSET(N3245,-$C3245+1,0,$C3245),"EN",OFFSET(O3245,-$C3245+1,0,$C3245)))*SummonTypeTable!$Q$2</f>
        <v>2013.3333333333333</v>
      </c>
      <c r="G3245" t="str">
        <f ca="1">IF(C3245=1,60*SummonTypeTable!$Q$2-OFFSET(F3245,0,-1),
IF(F3245&lt;&gt;OFFSET(F3245,-1,0),OFFSET(F3245,-1,0)-OFFSET(F3245,0,-1),""))</f>
        <v/>
      </c>
      <c r="H3245" t="str">
        <f ca="1">IF(C3245=1,60*SummonTypeTable!$Q$2/OFFSET(F3245,0,-1),
IF(F3245&lt;&gt;OFFSET(F3245,-1,0),OFFSET(F3245,-1,0)/OFFSET(F3245,0,-1),""))</f>
        <v/>
      </c>
      <c r="I3245">
        <f ca="1">(60+SUMIF(OFFSET(N3245,-$C3245+1,0,$C3245),"EN",OFFSET(O3245,-$C3245+1,0,$C3245))+SUMIF(OFFSET(S3245,-$C3245+1,0,$C3245),"EN",OFFSET(T3245,-$C3245+1,0,$C3245)))*SummonTypeTable!$Q$2</f>
        <v>2013.3333333333333</v>
      </c>
      <c r="J3245" t="str">
        <f ca="1">IF(C3245=1,60*SummonTypeTable!$Q$2-OFFSET(I3245,0,-4),
IF(I3245&lt;&gt;OFFSET(I3245,-1,0),OFFSET(I3245,-1,0)-OFFSET(I3245,0,-4),""))</f>
        <v/>
      </c>
      <c r="K3245" t="str">
        <f ca="1">IF(C3245=1,60*SummonTypeTable!$Q$2/OFFSET(I3245,0,-4),
IF(I3245&lt;&gt;OFFSET(I3245,-1,0),OFFSET(I3245,-1,0)/OFFSET(I3245,0,-4),""))</f>
        <v/>
      </c>
      <c r="L3245" t="str">
        <f t="shared" ca="1" si="608"/>
        <v>it</v>
      </c>
      <c r="M3245" t="s">
        <v>139</v>
      </c>
      <c r="N3245" t="s">
        <v>158</v>
      </c>
      <c r="O3245">
        <v>1</v>
      </c>
      <c r="P3245" t="str">
        <f t="shared" si="597"/>
        <v/>
      </c>
      <c r="Q3245" t="str">
        <f t="shared" ca="1" si="606"/>
        <v>cu</v>
      </c>
      <c r="R3245" t="s">
        <v>81</v>
      </c>
      <c r="S3245" t="s">
        <v>147</v>
      </c>
      <c r="T3245">
        <v>3075</v>
      </c>
      <c r="U3245" t="str">
        <f t="shared" ca="1" si="605"/>
        <v>it</v>
      </c>
      <c r="V3245" t="str">
        <f t="shared" si="598"/>
        <v>Cash_sEquipGacha</v>
      </c>
      <c r="W3245">
        <f t="shared" si="599"/>
        <v>1</v>
      </c>
      <c r="X3245" t="str">
        <f t="shared" ca="1" si="600"/>
        <v>cu</v>
      </c>
      <c r="Y3245" t="str">
        <f t="shared" si="601"/>
        <v>GO</v>
      </c>
      <c r="Z3245">
        <f t="shared" si="602"/>
        <v>3075</v>
      </c>
    </row>
    <row r="3246" spans="1:26">
      <c r="A3246" t="str">
        <f t="shared" si="603"/>
        <v>nw1</v>
      </c>
      <c r="B3246" t="str">
        <f t="shared" si="604"/>
        <v>신규1</v>
      </c>
      <c r="C3246">
        <v>121</v>
      </c>
      <c r="D3246">
        <v>248</v>
      </c>
      <c r="E3246">
        <f t="shared" ca="1" si="607"/>
        <v>5188</v>
      </c>
      <c r="F3246">
        <f ca="1">(60+SUMIF(OFFSET(N3246,-$C3246+1,0,$C3246),"EN",OFFSET(O3246,-$C3246+1,0,$C3246)))*SummonTypeTable!$Q$2</f>
        <v>2146.6666666666665</v>
      </c>
      <c r="G3246">
        <f ca="1">IF(C3246=1,60*SummonTypeTable!$Q$2-OFFSET(F3246,0,-1),
IF(F3246&lt;&gt;OFFSET(F3246,-1,0),OFFSET(F3246,-1,0)-OFFSET(F3246,0,-1),""))</f>
        <v>-3174.666666666667</v>
      </c>
      <c r="H3246">
        <f ca="1">IF(C3246=1,60*SummonTypeTable!$Q$2/OFFSET(F3246,0,-1),
IF(F3246&lt;&gt;OFFSET(F3246,-1,0),OFFSET(F3246,-1,0)/OFFSET(F3246,0,-1),""))</f>
        <v>0.38807504497558465</v>
      </c>
      <c r="I3246">
        <f ca="1">(60+SUMIF(OFFSET(N3246,-$C3246+1,0,$C3246),"EN",OFFSET(O3246,-$C3246+1,0,$C3246))+SUMIF(OFFSET(S3246,-$C3246+1,0,$C3246),"EN",OFFSET(T3246,-$C3246+1,0,$C3246)))*SummonTypeTable!$Q$2</f>
        <v>2146.6666666666665</v>
      </c>
      <c r="J3246">
        <f ca="1">IF(C3246=1,60*SummonTypeTable!$Q$2-OFFSET(I3246,0,-4),
IF(I3246&lt;&gt;OFFSET(I3246,-1,0),OFFSET(I3246,-1,0)-OFFSET(I3246,0,-4),""))</f>
        <v>-3174.666666666667</v>
      </c>
      <c r="K3246">
        <f ca="1">IF(C3246=1,60*SummonTypeTable!$Q$2/OFFSET(I3246,0,-4),
IF(I3246&lt;&gt;OFFSET(I3246,-1,0),OFFSET(I3246,-1,0)/OFFSET(I3246,0,-4),""))</f>
        <v>0.38807504497558465</v>
      </c>
      <c r="L3246" t="str">
        <f t="shared" ca="1" si="608"/>
        <v>cu</v>
      </c>
      <c r="M3246" t="s">
        <v>81</v>
      </c>
      <c r="N3246" t="s">
        <v>146</v>
      </c>
      <c r="O3246">
        <v>200</v>
      </c>
      <c r="P3246" t="str">
        <f t="shared" si="597"/>
        <v>에너지너무많음</v>
      </c>
      <c r="Q3246" t="str">
        <f t="shared" ca="1" si="606"/>
        <v>cu</v>
      </c>
      <c r="R3246" t="s">
        <v>81</v>
      </c>
      <c r="S3246" t="s">
        <v>147</v>
      </c>
      <c r="T3246">
        <v>3100</v>
      </c>
      <c r="U3246" t="str">
        <f t="shared" ca="1" si="605"/>
        <v>cu</v>
      </c>
      <c r="V3246" t="str">
        <f t="shared" si="598"/>
        <v>EN</v>
      </c>
      <c r="W3246">
        <f t="shared" si="599"/>
        <v>200</v>
      </c>
      <c r="X3246" t="str">
        <f t="shared" ca="1" si="600"/>
        <v>cu</v>
      </c>
      <c r="Y3246" t="str">
        <f t="shared" si="601"/>
        <v>GO</v>
      </c>
      <c r="Z3246">
        <f t="shared" si="602"/>
        <v>3100</v>
      </c>
    </row>
    <row r="3247" spans="1:26">
      <c r="A3247" t="str">
        <f t="shared" si="603"/>
        <v>nw1</v>
      </c>
      <c r="B3247" t="str">
        <f t="shared" si="604"/>
        <v>신규1</v>
      </c>
      <c r="C3247">
        <v>122</v>
      </c>
      <c r="D3247">
        <v>39</v>
      </c>
      <c r="E3247">
        <f t="shared" ca="1" si="607"/>
        <v>5227</v>
      </c>
      <c r="F3247">
        <f ca="1">(60+SUMIF(OFFSET(N3247,-$C3247+1,0,$C3247),"EN",OFFSET(O3247,-$C3247+1,0,$C3247)))*SummonTypeTable!$Q$2</f>
        <v>2146.6666666666665</v>
      </c>
      <c r="G3247" t="str">
        <f ca="1">IF(C3247=1,60*SummonTypeTable!$Q$2-OFFSET(F3247,0,-1),
IF(F3247&lt;&gt;OFFSET(F3247,-1,0),OFFSET(F3247,-1,0)-OFFSET(F3247,0,-1),""))</f>
        <v/>
      </c>
      <c r="H3247" t="str">
        <f ca="1">IF(C3247=1,60*SummonTypeTable!$Q$2/OFFSET(F3247,0,-1),
IF(F3247&lt;&gt;OFFSET(F3247,-1,0),OFFSET(F3247,-1,0)/OFFSET(F3247,0,-1),""))</f>
        <v/>
      </c>
      <c r="I3247">
        <f ca="1">(60+SUMIF(OFFSET(N3247,-$C3247+1,0,$C3247),"EN",OFFSET(O3247,-$C3247+1,0,$C3247))+SUMIF(OFFSET(S3247,-$C3247+1,0,$C3247),"EN",OFFSET(T3247,-$C3247+1,0,$C3247)))*SummonTypeTable!$Q$2</f>
        <v>2146.6666666666665</v>
      </c>
      <c r="J3247" t="str">
        <f ca="1">IF(C3247=1,60*SummonTypeTable!$Q$2-OFFSET(I3247,0,-4),
IF(I3247&lt;&gt;OFFSET(I3247,-1,0),OFFSET(I3247,-1,0)-OFFSET(I3247,0,-4),""))</f>
        <v/>
      </c>
      <c r="K3247" t="str">
        <f ca="1">IF(C3247=1,60*SummonTypeTable!$Q$2/OFFSET(I3247,0,-4),
IF(I3247&lt;&gt;OFFSET(I3247,-1,0),OFFSET(I3247,-1,0)/OFFSET(I3247,0,-4),""))</f>
        <v/>
      </c>
      <c r="L3247" t="str">
        <f t="shared" ca="1" si="608"/>
        <v>cu</v>
      </c>
      <c r="M3247" t="s">
        <v>81</v>
      </c>
      <c r="N3247" t="s">
        <v>147</v>
      </c>
      <c r="O3247">
        <v>6250</v>
      </c>
      <c r="P3247" t="str">
        <f t="shared" si="597"/>
        <v/>
      </c>
      <c r="Q3247" t="str">
        <f t="shared" ca="1" si="606"/>
        <v>cu</v>
      </c>
      <c r="R3247" t="s">
        <v>81</v>
      </c>
      <c r="S3247" t="s">
        <v>147</v>
      </c>
      <c r="T3247">
        <v>3125</v>
      </c>
      <c r="U3247" t="str">
        <f t="shared" ca="1" si="605"/>
        <v>cu</v>
      </c>
      <c r="V3247" t="str">
        <f t="shared" si="598"/>
        <v>GO</v>
      </c>
      <c r="W3247">
        <f t="shared" si="599"/>
        <v>6250</v>
      </c>
      <c r="X3247" t="str">
        <f t="shared" ca="1" si="600"/>
        <v>cu</v>
      </c>
      <c r="Y3247" t="str">
        <f t="shared" si="601"/>
        <v>GO</v>
      </c>
      <c r="Z3247">
        <f t="shared" si="602"/>
        <v>3125</v>
      </c>
    </row>
    <row r="3248" spans="1:26">
      <c r="A3248" t="str">
        <f t="shared" si="603"/>
        <v>nw1</v>
      </c>
      <c r="B3248" t="str">
        <f t="shared" si="604"/>
        <v>신규1</v>
      </c>
      <c r="C3248">
        <v>123</v>
      </c>
      <c r="D3248">
        <v>65</v>
      </c>
      <c r="E3248">
        <f t="shared" ca="1" si="607"/>
        <v>5292</v>
      </c>
      <c r="F3248">
        <f ca="1">(60+SUMIF(OFFSET(N3248,-$C3248+1,0,$C3248),"EN",OFFSET(O3248,-$C3248+1,0,$C3248)))*SummonTypeTable!$Q$2</f>
        <v>2146.6666666666665</v>
      </c>
      <c r="G3248" t="str">
        <f ca="1">IF(C3248=1,60*SummonTypeTable!$Q$2-OFFSET(F3248,0,-1),
IF(F3248&lt;&gt;OFFSET(F3248,-1,0),OFFSET(F3248,-1,0)-OFFSET(F3248,0,-1),""))</f>
        <v/>
      </c>
      <c r="H3248" t="str">
        <f ca="1">IF(C3248=1,60*SummonTypeTable!$Q$2/OFFSET(F3248,0,-1),
IF(F3248&lt;&gt;OFFSET(F3248,-1,0),OFFSET(F3248,-1,0)/OFFSET(F3248,0,-1),""))</f>
        <v/>
      </c>
      <c r="I3248">
        <f ca="1">(60+SUMIF(OFFSET(N3248,-$C3248+1,0,$C3248),"EN",OFFSET(O3248,-$C3248+1,0,$C3248))+SUMIF(OFFSET(S3248,-$C3248+1,0,$C3248),"EN",OFFSET(T3248,-$C3248+1,0,$C3248)))*SummonTypeTable!$Q$2</f>
        <v>2146.6666666666665</v>
      </c>
      <c r="J3248" t="str">
        <f ca="1">IF(C3248=1,60*SummonTypeTable!$Q$2-OFFSET(I3248,0,-4),
IF(I3248&lt;&gt;OFFSET(I3248,-1,0),OFFSET(I3248,-1,0)-OFFSET(I3248,0,-4),""))</f>
        <v/>
      </c>
      <c r="K3248" t="str">
        <f ca="1">IF(C3248=1,60*SummonTypeTable!$Q$2/OFFSET(I3248,0,-4),
IF(I3248&lt;&gt;OFFSET(I3248,-1,0),OFFSET(I3248,-1,0)/OFFSET(I3248,0,-4),""))</f>
        <v/>
      </c>
      <c r="L3248" t="str">
        <f t="shared" ca="1" si="608"/>
        <v>it</v>
      </c>
      <c r="M3248" t="s">
        <v>139</v>
      </c>
      <c r="N3248" t="s">
        <v>140</v>
      </c>
      <c r="O3248">
        <v>1</v>
      </c>
      <c r="P3248" t="str">
        <f t="shared" si="597"/>
        <v/>
      </c>
      <c r="Q3248" t="str">
        <f t="shared" ca="1" si="606"/>
        <v>cu</v>
      </c>
      <c r="R3248" t="s">
        <v>81</v>
      </c>
      <c r="S3248" t="s">
        <v>147</v>
      </c>
      <c r="T3248">
        <v>3150</v>
      </c>
      <c r="U3248" t="str">
        <f t="shared" ca="1" si="605"/>
        <v>it</v>
      </c>
      <c r="V3248" t="str">
        <f t="shared" si="598"/>
        <v>Cash_sCharacterGacha</v>
      </c>
      <c r="W3248">
        <f t="shared" si="599"/>
        <v>1</v>
      </c>
      <c r="X3248" t="str">
        <f t="shared" ca="1" si="600"/>
        <v>cu</v>
      </c>
      <c r="Y3248" t="str">
        <f t="shared" si="601"/>
        <v>GO</v>
      </c>
      <c r="Z3248">
        <f t="shared" si="602"/>
        <v>3150</v>
      </c>
    </row>
    <row r="3249" spans="1:26">
      <c r="A3249" t="str">
        <f t="shared" si="603"/>
        <v>nw1</v>
      </c>
      <c r="B3249" t="str">
        <f t="shared" si="604"/>
        <v>신규1</v>
      </c>
      <c r="C3249">
        <v>124</v>
      </c>
      <c r="D3249">
        <v>102</v>
      </c>
      <c r="E3249">
        <f t="shared" ca="1" si="607"/>
        <v>5394</v>
      </c>
      <c r="F3249">
        <f ca="1">(60+SUMIF(OFFSET(N3249,-$C3249+1,0,$C3249),"EN",OFFSET(O3249,-$C3249+1,0,$C3249)))*SummonTypeTable!$Q$2</f>
        <v>2146.6666666666665</v>
      </c>
      <c r="G3249" t="str">
        <f ca="1">IF(C3249=1,60*SummonTypeTable!$Q$2-OFFSET(F3249,0,-1),
IF(F3249&lt;&gt;OFFSET(F3249,-1,0),OFFSET(F3249,-1,0)-OFFSET(F3249,0,-1),""))</f>
        <v/>
      </c>
      <c r="H3249" t="str">
        <f ca="1">IF(C3249=1,60*SummonTypeTable!$Q$2/OFFSET(F3249,0,-1),
IF(F3249&lt;&gt;OFFSET(F3249,-1,0),OFFSET(F3249,-1,0)/OFFSET(F3249,0,-1),""))</f>
        <v/>
      </c>
      <c r="I3249">
        <f ca="1">(60+SUMIF(OFFSET(N3249,-$C3249+1,0,$C3249),"EN",OFFSET(O3249,-$C3249+1,0,$C3249))+SUMIF(OFFSET(S3249,-$C3249+1,0,$C3249),"EN",OFFSET(T3249,-$C3249+1,0,$C3249)))*SummonTypeTable!$Q$2</f>
        <v>2146.6666666666665</v>
      </c>
      <c r="J3249" t="str">
        <f ca="1">IF(C3249=1,60*SummonTypeTable!$Q$2-OFFSET(I3249,0,-4),
IF(I3249&lt;&gt;OFFSET(I3249,-1,0),OFFSET(I3249,-1,0)-OFFSET(I3249,0,-4),""))</f>
        <v/>
      </c>
      <c r="K3249" t="str">
        <f ca="1">IF(C3249=1,60*SummonTypeTable!$Q$2/OFFSET(I3249,0,-4),
IF(I3249&lt;&gt;OFFSET(I3249,-1,0),OFFSET(I3249,-1,0)/OFFSET(I3249,0,-4),""))</f>
        <v/>
      </c>
      <c r="L3249" t="str">
        <f t="shared" ca="1" si="608"/>
        <v>cu</v>
      </c>
      <c r="M3249" t="s">
        <v>81</v>
      </c>
      <c r="N3249" t="s">
        <v>147</v>
      </c>
      <c r="O3249">
        <v>6350</v>
      </c>
      <c r="P3249" t="str">
        <f t="shared" si="597"/>
        <v/>
      </c>
      <c r="Q3249" t="str">
        <f t="shared" ca="1" si="606"/>
        <v>cu</v>
      </c>
      <c r="R3249" t="s">
        <v>81</v>
      </c>
      <c r="S3249" t="s">
        <v>147</v>
      </c>
      <c r="T3249">
        <v>3175</v>
      </c>
      <c r="U3249" t="str">
        <f t="shared" ca="1" si="605"/>
        <v>cu</v>
      </c>
      <c r="V3249" t="str">
        <f t="shared" si="598"/>
        <v>GO</v>
      </c>
      <c r="W3249">
        <f t="shared" si="599"/>
        <v>6350</v>
      </c>
      <c r="X3249" t="str">
        <f t="shared" ca="1" si="600"/>
        <v>cu</v>
      </c>
      <c r="Y3249" t="str">
        <f t="shared" si="601"/>
        <v>GO</v>
      </c>
      <c r="Z3249">
        <f t="shared" si="602"/>
        <v>3175</v>
      </c>
    </row>
    <row r="3250" spans="1:26">
      <c r="A3250" t="str">
        <f t="shared" si="603"/>
        <v>nw1</v>
      </c>
      <c r="B3250" t="str">
        <f t="shared" si="604"/>
        <v>신규1</v>
      </c>
      <c r="C3250">
        <v>125</v>
      </c>
      <c r="D3250">
        <v>166</v>
      </c>
      <c r="E3250">
        <f t="shared" ca="1" si="607"/>
        <v>5560</v>
      </c>
      <c r="F3250">
        <f ca="1">(60+SUMIF(OFFSET(N3250,-$C3250+1,0,$C3250),"EN",OFFSET(O3250,-$C3250+1,0,$C3250)))*SummonTypeTable!$Q$2</f>
        <v>2293.333333333333</v>
      </c>
      <c r="G3250">
        <f ca="1">IF(C3250=1,60*SummonTypeTable!$Q$2-OFFSET(F3250,0,-1),
IF(F3250&lt;&gt;OFFSET(F3250,-1,0),OFFSET(F3250,-1,0)-OFFSET(F3250,0,-1),""))</f>
        <v>-3413.3333333333335</v>
      </c>
      <c r="H3250">
        <f ca="1">IF(C3250=1,60*SummonTypeTable!$Q$2/OFFSET(F3250,0,-1),
IF(F3250&lt;&gt;OFFSET(F3250,-1,0),OFFSET(F3250,-1,0)/OFFSET(F3250,0,-1),""))</f>
        <v>0.38609112709832133</v>
      </c>
      <c r="I3250">
        <f ca="1">(60+SUMIF(OFFSET(N3250,-$C3250+1,0,$C3250),"EN",OFFSET(O3250,-$C3250+1,0,$C3250))+SUMIF(OFFSET(S3250,-$C3250+1,0,$C3250),"EN",OFFSET(T3250,-$C3250+1,0,$C3250)))*SummonTypeTable!$Q$2</f>
        <v>2293.333333333333</v>
      </c>
      <c r="J3250">
        <f ca="1">IF(C3250=1,60*SummonTypeTable!$Q$2-OFFSET(I3250,0,-4),
IF(I3250&lt;&gt;OFFSET(I3250,-1,0),OFFSET(I3250,-1,0)-OFFSET(I3250,0,-4),""))</f>
        <v>-3413.3333333333335</v>
      </c>
      <c r="K3250">
        <f ca="1">IF(C3250=1,60*SummonTypeTable!$Q$2/OFFSET(I3250,0,-4),
IF(I3250&lt;&gt;OFFSET(I3250,-1,0),OFFSET(I3250,-1,0)/OFFSET(I3250,0,-4),""))</f>
        <v>0.38609112709832133</v>
      </c>
      <c r="L3250" t="str">
        <f t="shared" ca="1" si="608"/>
        <v>cu</v>
      </c>
      <c r="M3250" t="s">
        <v>81</v>
      </c>
      <c r="N3250" t="s">
        <v>146</v>
      </c>
      <c r="O3250">
        <v>220</v>
      </c>
      <c r="P3250" t="str">
        <f t="shared" si="597"/>
        <v>에너지너무많음</v>
      </c>
      <c r="Q3250" t="str">
        <f t="shared" ca="1" si="606"/>
        <v>cu</v>
      </c>
      <c r="R3250" t="s">
        <v>81</v>
      </c>
      <c r="S3250" t="s">
        <v>147</v>
      </c>
      <c r="T3250">
        <v>3200</v>
      </c>
      <c r="U3250" t="str">
        <f t="shared" ca="1" si="605"/>
        <v>cu</v>
      </c>
      <c r="V3250" t="str">
        <f t="shared" si="598"/>
        <v>EN</v>
      </c>
      <c r="W3250">
        <f t="shared" si="599"/>
        <v>220</v>
      </c>
      <c r="X3250" t="str">
        <f t="shared" ca="1" si="600"/>
        <v>cu</v>
      </c>
      <c r="Y3250" t="str">
        <f t="shared" si="601"/>
        <v>GO</v>
      </c>
      <c r="Z3250">
        <f t="shared" si="602"/>
        <v>3200</v>
      </c>
    </row>
    <row r="3251" spans="1:26">
      <c r="A3251" t="str">
        <f t="shared" si="603"/>
        <v>nw1</v>
      </c>
      <c r="B3251" t="str">
        <f t="shared" si="604"/>
        <v>신규1</v>
      </c>
      <c r="C3251">
        <v>126</v>
      </c>
      <c r="D3251">
        <v>52</v>
      </c>
      <c r="E3251">
        <f t="shared" ca="1" si="607"/>
        <v>5612</v>
      </c>
      <c r="F3251">
        <f ca="1">(60+SUMIF(OFFSET(N3251,-$C3251+1,0,$C3251),"EN",OFFSET(O3251,-$C3251+1,0,$C3251)))*SummonTypeTable!$Q$2</f>
        <v>2293.333333333333</v>
      </c>
      <c r="G3251" t="str">
        <f ca="1">IF(C3251=1,60*SummonTypeTable!$Q$2-OFFSET(F3251,0,-1),
IF(F3251&lt;&gt;OFFSET(F3251,-1,0),OFFSET(F3251,-1,0)-OFFSET(F3251,0,-1),""))</f>
        <v/>
      </c>
      <c r="H3251" t="str">
        <f ca="1">IF(C3251=1,60*SummonTypeTable!$Q$2/OFFSET(F3251,0,-1),
IF(F3251&lt;&gt;OFFSET(F3251,-1,0),OFFSET(F3251,-1,0)/OFFSET(F3251,0,-1),""))</f>
        <v/>
      </c>
      <c r="I3251">
        <f ca="1">(60+SUMIF(OFFSET(N3251,-$C3251+1,0,$C3251),"EN",OFFSET(O3251,-$C3251+1,0,$C3251))+SUMIF(OFFSET(S3251,-$C3251+1,0,$C3251),"EN",OFFSET(T3251,-$C3251+1,0,$C3251)))*SummonTypeTable!$Q$2</f>
        <v>2293.333333333333</v>
      </c>
      <c r="J3251" t="str">
        <f ca="1">IF(C3251=1,60*SummonTypeTable!$Q$2-OFFSET(I3251,0,-4),
IF(I3251&lt;&gt;OFFSET(I3251,-1,0),OFFSET(I3251,-1,0)-OFFSET(I3251,0,-4),""))</f>
        <v/>
      </c>
      <c r="K3251" t="str">
        <f ca="1">IF(C3251=1,60*SummonTypeTable!$Q$2/OFFSET(I3251,0,-4),
IF(I3251&lt;&gt;OFFSET(I3251,-1,0),OFFSET(I3251,-1,0)/OFFSET(I3251,0,-4),""))</f>
        <v/>
      </c>
      <c r="L3251" t="str">
        <f t="shared" ca="1" si="608"/>
        <v>cu</v>
      </c>
      <c r="M3251" t="s">
        <v>81</v>
      </c>
      <c r="N3251" t="s">
        <v>147</v>
      </c>
      <c r="O3251">
        <v>6450</v>
      </c>
      <c r="P3251" t="str">
        <f t="shared" si="597"/>
        <v/>
      </c>
      <c r="Q3251" t="str">
        <f t="shared" ca="1" si="606"/>
        <v>cu</v>
      </c>
      <c r="R3251" t="s">
        <v>81</v>
      </c>
      <c r="S3251" t="s">
        <v>147</v>
      </c>
      <c r="T3251">
        <v>3225</v>
      </c>
      <c r="U3251" t="str">
        <f t="shared" ca="1" si="605"/>
        <v>cu</v>
      </c>
      <c r="V3251" t="str">
        <f t="shared" si="598"/>
        <v>GO</v>
      </c>
      <c r="W3251">
        <f t="shared" si="599"/>
        <v>6450</v>
      </c>
      <c r="X3251" t="str">
        <f t="shared" ca="1" si="600"/>
        <v>cu</v>
      </c>
      <c r="Y3251" t="str">
        <f t="shared" si="601"/>
        <v>GO</v>
      </c>
      <c r="Z3251">
        <f t="shared" si="602"/>
        <v>3225</v>
      </c>
    </row>
    <row r="3252" spans="1:26">
      <c r="A3252" t="str">
        <f t="shared" si="603"/>
        <v>nw1</v>
      </c>
      <c r="B3252" t="str">
        <f t="shared" si="604"/>
        <v>신규1</v>
      </c>
      <c r="C3252">
        <v>127</v>
      </c>
      <c r="D3252">
        <v>75</v>
      </c>
      <c r="E3252">
        <f t="shared" ca="1" si="607"/>
        <v>5687</v>
      </c>
      <c r="F3252">
        <f ca="1">(60+SUMIF(OFFSET(N3252,-$C3252+1,0,$C3252),"EN",OFFSET(O3252,-$C3252+1,0,$C3252)))*SummonTypeTable!$Q$2</f>
        <v>2293.333333333333</v>
      </c>
      <c r="G3252" t="str">
        <f ca="1">IF(C3252=1,60*SummonTypeTable!$Q$2-OFFSET(F3252,0,-1),
IF(F3252&lt;&gt;OFFSET(F3252,-1,0),OFFSET(F3252,-1,0)-OFFSET(F3252,0,-1),""))</f>
        <v/>
      </c>
      <c r="H3252" t="str">
        <f ca="1">IF(C3252=1,60*SummonTypeTable!$Q$2/OFFSET(F3252,0,-1),
IF(F3252&lt;&gt;OFFSET(F3252,-1,0),OFFSET(F3252,-1,0)/OFFSET(F3252,0,-1),""))</f>
        <v/>
      </c>
      <c r="I3252">
        <f ca="1">(60+SUMIF(OFFSET(N3252,-$C3252+1,0,$C3252),"EN",OFFSET(O3252,-$C3252+1,0,$C3252))+SUMIF(OFFSET(S3252,-$C3252+1,0,$C3252),"EN",OFFSET(T3252,-$C3252+1,0,$C3252)))*SummonTypeTable!$Q$2</f>
        <v>2293.333333333333</v>
      </c>
      <c r="J3252" t="str">
        <f ca="1">IF(C3252=1,60*SummonTypeTable!$Q$2-OFFSET(I3252,0,-4),
IF(I3252&lt;&gt;OFFSET(I3252,-1,0),OFFSET(I3252,-1,0)-OFFSET(I3252,0,-4),""))</f>
        <v/>
      </c>
      <c r="K3252" t="str">
        <f ca="1">IF(C3252=1,60*SummonTypeTable!$Q$2/OFFSET(I3252,0,-4),
IF(I3252&lt;&gt;OFFSET(I3252,-1,0),OFFSET(I3252,-1,0)/OFFSET(I3252,0,-4),""))</f>
        <v/>
      </c>
      <c r="L3252" t="str">
        <f t="shared" ca="1" si="608"/>
        <v>it</v>
      </c>
      <c r="M3252" t="s">
        <v>139</v>
      </c>
      <c r="N3252" t="s">
        <v>138</v>
      </c>
      <c r="O3252">
        <v>2</v>
      </c>
      <c r="P3252" t="str">
        <f t="shared" si="597"/>
        <v/>
      </c>
      <c r="Q3252" t="str">
        <f t="shared" ca="1" si="606"/>
        <v>cu</v>
      </c>
      <c r="R3252" t="s">
        <v>81</v>
      </c>
      <c r="S3252" t="s">
        <v>147</v>
      </c>
      <c r="T3252">
        <v>3250</v>
      </c>
      <c r="U3252" t="str">
        <f t="shared" ca="1" si="605"/>
        <v>it</v>
      </c>
      <c r="V3252" t="str">
        <f t="shared" si="598"/>
        <v>Cash_sSpellGacha</v>
      </c>
      <c r="W3252">
        <f t="shared" si="599"/>
        <v>2</v>
      </c>
      <c r="X3252" t="str">
        <f t="shared" ca="1" si="600"/>
        <v>cu</v>
      </c>
      <c r="Y3252" t="str">
        <f t="shared" si="601"/>
        <v>GO</v>
      </c>
      <c r="Z3252">
        <f t="shared" si="602"/>
        <v>3250</v>
      </c>
    </row>
    <row r="3253" spans="1:26">
      <c r="A3253" t="str">
        <f t="shared" si="603"/>
        <v>nw1</v>
      </c>
      <c r="B3253" t="str">
        <f t="shared" si="604"/>
        <v>신규1</v>
      </c>
      <c r="C3253">
        <v>128</v>
      </c>
      <c r="D3253">
        <v>91</v>
      </c>
      <c r="E3253">
        <f t="shared" ca="1" si="607"/>
        <v>5778</v>
      </c>
      <c r="F3253">
        <f ca="1">(60+SUMIF(OFFSET(N3253,-$C3253+1,0,$C3253),"EN",OFFSET(O3253,-$C3253+1,0,$C3253)))*SummonTypeTable!$Q$2</f>
        <v>2293.333333333333</v>
      </c>
      <c r="G3253" t="str">
        <f ca="1">IF(C3253=1,60*SummonTypeTable!$Q$2-OFFSET(F3253,0,-1),
IF(F3253&lt;&gt;OFFSET(F3253,-1,0),OFFSET(F3253,-1,0)-OFFSET(F3253,0,-1),""))</f>
        <v/>
      </c>
      <c r="H3253" t="str">
        <f ca="1">IF(C3253=1,60*SummonTypeTable!$Q$2/OFFSET(F3253,0,-1),
IF(F3253&lt;&gt;OFFSET(F3253,-1,0),OFFSET(F3253,-1,0)/OFFSET(F3253,0,-1),""))</f>
        <v/>
      </c>
      <c r="I3253">
        <f ca="1">(60+SUMIF(OFFSET(N3253,-$C3253+1,0,$C3253),"EN",OFFSET(O3253,-$C3253+1,0,$C3253))+SUMIF(OFFSET(S3253,-$C3253+1,0,$C3253),"EN",OFFSET(T3253,-$C3253+1,0,$C3253)))*SummonTypeTable!$Q$2</f>
        <v>2293.333333333333</v>
      </c>
      <c r="J3253" t="str">
        <f ca="1">IF(C3253=1,60*SummonTypeTable!$Q$2-OFFSET(I3253,0,-4),
IF(I3253&lt;&gt;OFFSET(I3253,-1,0),OFFSET(I3253,-1,0)-OFFSET(I3253,0,-4),""))</f>
        <v/>
      </c>
      <c r="K3253" t="str">
        <f ca="1">IF(C3253=1,60*SummonTypeTable!$Q$2/OFFSET(I3253,0,-4),
IF(I3253&lt;&gt;OFFSET(I3253,-1,0),OFFSET(I3253,-1,0)/OFFSET(I3253,0,-4),""))</f>
        <v/>
      </c>
      <c r="L3253" t="str">
        <f t="shared" ca="1" si="608"/>
        <v>cu</v>
      </c>
      <c r="M3253" t="s">
        <v>81</v>
      </c>
      <c r="N3253" t="s">
        <v>147</v>
      </c>
      <c r="O3253">
        <v>6550</v>
      </c>
      <c r="P3253" t="str">
        <f t="shared" si="597"/>
        <v/>
      </c>
      <c r="Q3253" t="str">
        <f t="shared" ca="1" si="606"/>
        <v>cu</v>
      </c>
      <c r="R3253" t="s">
        <v>81</v>
      </c>
      <c r="S3253" t="s">
        <v>147</v>
      </c>
      <c r="T3253">
        <v>3275</v>
      </c>
      <c r="U3253" t="str">
        <f t="shared" ca="1" si="605"/>
        <v>cu</v>
      </c>
      <c r="V3253" t="str">
        <f t="shared" si="598"/>
        <v>GO</v>
      </c>
      <c r="W3253">
        <f t="shared" si="599"/>
        <v>6550</v>
      </c>
      <c r="X3253" t="str">
        <f t="shared" ca="1" si="600"/>
        <v>cu</v>
      </c>
      <c r="Y3253" t="str">
        <f t="shared" si="601"/>
        <v>GO</v>
      </c>
      <c r="Z3253">
        <f t="shared" si="602"/>
        <v>3275</v>
      </c>
    </row>
    <row r="3254" spans="1:26">
      <c r="A3254" t="str">
        <f t="shared" si="603"/>
        <v>nw1</v>
      </c>
      <c r="B3254" t="str">
        <f t="shared" si="604"/>
        <v>신규1</v>
      </c>
      <c r="C3254">
        <v>129</v>
      </c>
      <c r="D3254">
        <v>102</v>
      </c>
      <c r="E3254">
        <f t="shared" ca="1" si="607"/>
        <v>5880</v>
      </c>
      <c r="F3254">
        <f ca="1">(60+SUMIF(OFFSET(N3254,-$C3254+1,0,$C3254),"EN",OFFSET(O3254,-$C3254+1,0,$C3254)))*SummonTypeTable!$Q$2</f>
        <v>2293.333333333333</v>
      </c>
      <c r="G3254" t="str">
        <f ca="1">IF(C3254=1,60*SummonTypeTable!$Q$2-OFFSET(F3254,0,-1),
IF(F3254&lt;&gt;OFFSET(F3254,-1,0),OFFSET(F3254,-1,0)-OFFSET(F3254,0,-1),""))</f>
        <v/>
      </c>
      <c r="H3254" t="str">
        <f ca="1">IF(C3254=1,60*SummonTypeTable!$Q$2/OFFSET(F3254,0,-1),
IF(F3254&lt;&gt;OFFSET(F3254,-1,0),OFFSET(F3254,-1,0)/OFFSET(F3254,0,-1),""))</f>
        <v/>
      </c>
      <c r="I3254">
        <f ca="1">(60+SUMIF(OFFSET(N3254,-$C3254+1,0,$C3254),"EN",OFFSET(O3254,-$C3254+1,0,$C3254))+SUMIF(OFFSET(S3254,-$C3254+1,0,$C3254),"EN",OFFSET(T3254,-$C3254+1,0,$C3254)))*SummonTypeTable!$Q$2</f>
        <v>2293.333333333333</v>
      </c>
      <c r="J3254" t="str">
        <f ca="1">IF(C3254=1,60*SummonTypeTable!$Q$2-OFFSET(I3254,0,-4),
IF(I3254&lt;&gt;OFFSET(I3254,-1,0),OFFSET(I3254,-1,0)-OFFSET(I3254,0,-4),""))</f>
        <v/>
      </c>
      <c r="K3254" t="str">
        <f ca="1">IF(C3254=1,60*SummonTypeTable!$Q$2/OFFSET(I3254,0,-4),
IF(I3254&lt;&gt;OFFSET(I3254,-1,0),OFFSET(I3254,-1,0)/OFFSET(I3254,0,-4),""))</f>
        <v/>
      </c>
      <c r="L3254" t="str">
        <f t="shared" ca="1" si="608"/>
        <v>it</v>
      </c>
      <c r="M3254" t="s">
        <v>139</v>
      </c>
      <c r="N3254" t="s">
        <v>158</v>
      </c>
      <c r="O3254">
        <v>2</v>
      </c>
      <c r="P3254" t="str">
        <f t="shared" ref="P3254:P3317" si="609">IF(M3254="장비1상자",
  IF(OR(N3254&gt;3,O3254&gt;5),"장비이상",""),
IF(N3254="GO",
  IF(O3254&lt;100,"골드이상",""),
IF(N3254="EN",
  IF(O3254&gt;29,"에너지너무많음",
  IF(O3254&gt;9,"에너지다소많음","")),"")))</f>
        <v/>
      </c>
      <c r="Q3254" t="str">
        <f t="shared" ca="1" si="606"/>
        <v>cu</v>
      </c>
      <c r="R3254" t="s">
        <v>81</v>
      </c>
      <c r="S3254" t="s">
        <v>147</v>
      </c>
      <c r="T3254">
        <v>3300</v>
      </c>
      <c r="U3254" t="str">
        <f t="shared" ca="1" si="605"/>
        <v>it</v>
      </c>
      <c r="V3254" t="str">
        <f t="shared" ref="V3254:V3317" si="610">IF(LEN(N3254)=0,"",N3254)</f>
        <v>Cash_sEquipGacha</v>
      </c>
      <c r="W3254">
        <f t="shared" ref="W3254:W3317" si="611">IF(LEN(O3254)=0,"",O3254)</f>
        <v>2</v>
      </c>
      <c r="X3254" t="str">
        <f t="shared" ref="X3254:X3317" ca="1" si="612">IF(LEN(Q3254)=0,"",Q3254)</f>
        <v>cu</v>
      </c>
      <c r="Y3254" t="str">
        <f t="shared" ref="Y3254:Y3317" si="613">IF(LEN(S3254)=0,"",S3254)</f>
        <v>GO</v>
      </c>
      <c r="Z3254">
        <f t="shared" ref="Z3254:Z3317" si="614">IF(LEN(T3254)=0,"",T3254)</f>
        <v>3300</v>
      </c>
    </row>
    <row r="3255" spans="1:26">
      <c r="A3255" t="str">
        <f t="shared" ref="A3255:A3318" si="615">A3254</f>
        <v>nw1</v>
      </c>
      <c r="B3255" t="str">
        <f t="shared" ref="B3255:B3318" si="616">B3254</f>
        <v>신규1</v>
      </c>
      <c r="C3255">
        <v>130</v>
      </c>
      <c r="D3255">
        <v>68</v>
      </c>
      <c r="E3255">
        <f t="shared" ca="1" si="607"/>
        <v>5948</v>
      </c>
      <c r="F3255">
        <f ca="1">(60+SUMIF(OFFSET(N3255,-$C3255+1,0,$C3255),"EN",OFFSET(O3255,-$C3255+1,0,$C3255)))*SummonTypeTable!$Q$2</f>
        <v>2453.333333333333</v>
      </c>
      <c r="G3255">
        <f ca="1">IF(C3255=1,60*SummonTypeTable!$Q$2-OFFSET(F3255,0,-1),
IF(F3255&lt;&gt;OFFSET(F3255,-1,0),OFFSET(F3255,-1,0)-OFFSET(F3255,0,-1),""))</f>
        <v>-3654.666666666667</v>
      </c>
      <c r="H3255">
        <f ca="1">IF(C3255=1,60*SummonTypeTable!$Q$2/OFFSET(F3255,0,-1),
IF(F3255&lt;&gt;OFFSET(F3255,-1,0),OFFSET(F3255,-1,0)/OFFSET(F3255,0,-1),""))</f>
        <v>0.38556377493835459</v>
      </c>
      <c r="I3255">
        <f ca="1">(60+SUMIF(OFFSET(N3255,-$C3255+1,0,$C3255),"EN",OFFSET(O3255,-$C3255+1,0,$C3255))+SUMIF(OFFSET(S3255,-$C3255+1,0,$C3255),"EN",OFFSET(T3255,-$C3255+1,0,$C3255)))*SummonTypeTable!$Q$2</f>
        <v>2453.333333333333</v>
      </c>
      <c r="J3255">
        <f ca="1">IF(C3255=1,60*SummonTypeTable!$Q$2-OFFSET(I3255,0,-4),
IF(I3255&lt;&gt;OFFSET(I3255,-1,0),OFFSET(I3255,-1,0)-OFFSET(I3255,0,-4),""))</f>
        <v>-3654.666666666667</v>
      </c>
      <c r="K3255">
        <f ca="1">IF(C3255=1,60*SummonTypeTable!$Q$2/OFFSET(I3255,0,-4),
IF(I3255&lt;&gt;OFFSET(I3255,-1,0),OFFSET(I3255,-1,0)/OFFSET(I3255,0,-4),""))</f>
        <v>0.38556377493835459</v>
      </c>
      <c r="L3255" t="str">
        <f t="shared" ca="1" si="608"/>
        <v>cu</v>
      </c>
      <c r="M3255" t="s">
        <v>81</v>
      </c>
      <c r="N3255" t="s">
        <v>146</v>
      </c>
      <c r="O3255">
        <v>240</v>
      </c>
      <c r="P3255" t="str">
        <f t="shared" si="609"/>
        <v>에너지너무많음</v>
      </c>
      <c r="Q3255" t="str">
        <f t="shared" ca="1" si="606"/>
        <v>cu</v>
      </c>
      <c r="R3255" t="s">
        <v>81</v>
      </c>
      <c r="S3255" t="s">
        <v>147</v>
      </c>
      <c r="T3255">
        <v>3325</v>
      </c>
      <c r="U3255" t="str">
        <f t="shared" ca="1" si="605"/>
        <v>cu</v>
      </c>
      <c r="V3255" t="str">
        <f t="shared" si="610"/>
        <v>EN</v>
      </c>
      <c r="W3255">
        <f t="shared" si="611"/>
        <v>240</v>
      </c>
      <c r="X3255" t="str">
        <f t="shared" ca="1" si="612"/>
        <v>cu</v>
      </c>
      <c r="Y3255" t="str">
        <f t="shared" si="613"/>
        <v>GO</v>
      </c>
      <c r="Z3255">
        <f t="shared" si="614"/>
        <v>3325</v>
      </c>
    </row>
    <row r="3256" spans="1:26">
      <c r="A3256" t="str">
        <f t="shared" si="615"/>
        <v>nw1</v>
      </c>
      <c r="B3256" t="str">
        <f t="shared" si="616"/>
        <v>신규1</v>
      </c>
      <c r="C3256">
        <v>131</v>
      </c>
      <c r="D3256">
        <v>55</v>
      </c>
      <c r="E3256">
        <f t="shared" ca="1" si="607"/>
        <v>6003</v>
      </c>
      <c r="F3256">
        <f ca="1">(60+SUMIF(OFFSET(N3256,-$C3256+1,0,$C3256),"EN",OFFSET(O3256,-$C3256+1,0,$C3256)))*SummonTypeTable!$Q$2</f>
        <v>2453.333333333333</v>
      </c>
      <c r="G3256" t="str">
        <f ca="1">IF(C3256=1,60*SummonTypeTable!$Q$2-OFFSET(F3256,0,-1),
IF(F3256&lt;&gt;OFFSET(F3256,-1,0),OFFSET(F3256,-1,0)-OFFSET(F3256,0,-1),""))</f>
        <v/>
      </c>
      <c r="H3256" t="str">
        <f ca="1">IF(C3256=1,60*SummonTypeTable!$Q$2/OFFSET(F3256,0,-1),
IF(F3256&lt;&gt;OFFSET(F3256,-1,0),OFFSET(F3256,-1,0)/OFFSET(F3256,0,-1),""))</f>
        <v/>
      </c>
      <c r="I3256">
        <f ca="1">(60+SUMIF(OFFSET(N3256,-$C3256+1,0,$C3256),"EN",OFFSET(O3256,-$C3256+1,0,$C3256))+SUMIF(OFFSET(S3256,-$C3256+1,0,$C3256),"EN",OFFSET(T3256,-$C3256+1,0,$C3256)))*SummonTypeTable!$Q$2</f>
        <v>2453.333333333333</v>
      </c>
      <c r="J3256" t="str">
        <f ca="1">IF(C3256=1,60*SummonTypeTable!$Q$2-OFFSET(I3256,0,-4),
IF(I3256&lt;&gt;OFFSET(I3256,-1,0),OFFSET(I3256,-1,0)-OFFSET(I3256,0,-4),""))</f>
        <v/>
      </c>
      <c r="K3256" t="str">
        <f ca="1">IF(C3256=1,60*SummonTypeTable!$Q$2/OFFSET(I3256,0,-4),
IF(I3256&lt;&gt;OFFSET(I3256,-1,0),OFFSET(I3256,-1,0)/OFFSET(I3256,0,-4),""))</f>
        <v/>
      </c>
      <c r="L3256" t="str">
        <f t="shared" ca="1" si="608"/>
        <v>cu</v>
      </c>
      <c r="M3256" t="s">
        <v>81</v>
      </c>
      <c r="N3256" t="s">
        <v>147</v>
      </c>
      <c r="O3256">
        <v>6700</v>
      </c>
      <c r="P3256" t="str">
        <f t="shared" si="609"/>
        <v/>
      </c>
      <c r="Q3256" t="str">
        <f t="shared" ca="1" si="606"/>
        <v>cu</v>
      </c>
      <c r="R3256" t="s">
        <v>81</v>
      </c>
      <c r="S3256" t="s">
        <v>147</v>
      </c>
      <c r="T3256">
        <v>3350</v>
      </c>
      <c r="U3256" t="str">
        <f t="shared" ca="1" si="605"/>
        <v>cu</v>
      </c>
      <c r="V3256" t="str">
        <f t="shared" si="610"/>
        <v>GO</v>
      </c>
      <c r="W3256">
        <f t="shared" si="611"/>
        <v>6700</v>
      </c>
      <c r="X3256" t="str">
        <f t="shared" ca="1" si="612"/>
        <v>cu</v>
      </c>
      <c r="Y3256" t="str">
        <f t="shared" si="613"/>
        <v>GO</v>
      </c>
      <c r="Z3256">
        <f t="shared" si="614"/>
        <v>3350</v>
      </c>
    </row>
    <row r="3257" spans="1:26">
      <c r="A3257" t="str">
        <f t="shared" si="615"/>
        <v>nw1</v>
      </c>
      <c r="B3257" t="str">
        <f t="shared" si="616"/>
        <v>신규1</v>
      </c>
      <c r="C3257">
        <v>132</v>
      </c>
      <c r="D3257">
        <v>65</v>
      </c>
      <c r="E3257">
        <f t="shared" ca="1" si="607"/>
        <v>6068</v>
      </c>
      <c r="F3257">
        <f ca="1">(60+SUMIF(OFFSET(N3257,-$C3257+1,0,$C3257),"EN",OFFSET(O3257,-$C3257+1,0,$C3257)))*SummonTypeTable!$Q$2</f>
        <v>2453.333333333333</v>
      </c>
      <c r="G3257" t="str">
        <f ca="1">IF(C3257=1,60*SummonTypeTable!$Q$2-OFFSET(F3257,0,-1),
IF(F3257&lt;&gt;OFFSET(F3257,-1,0),OFFSET(F3257,-1,0)-OFFSET(F3257,0,-1),""))</f>
        <v/>
      </c>
      <c r="H3257" t="str">
        <f ca="1">IF(C3257=1,60*SummonTypeTable!$Q$2/OFFSET(F3257,0,-1),
IF(F3257&lt;&gt;OFFSET(F3257,-1,0),OFFSET(F3257,-1,0)/OFFSET(F3257,0,-1),""))</f>
        <v/>
      </c>
      <c r="I3257">
        <f ca="1">(60+SUMIF(OFFSET(N3257,-$C3257+1,0,$C3257),"EN",OFFSET(O3257,-$C3257+1,0,$C3257))+SUMIF(OFFSET(S3257,-$C3257+1,0,$C3257),"EN",OFFSET(T3257,-$C3257+1,0,$C3257)))*SummonTypeTable!$Q$2</f>
        <v>2453.333333333333</v>
      </c>
      <c r="J3257" t="str">
        <f ca="1">IF(C3257=1,60*SummonTypeTable!$Q$2-OFFSET(I3257,0,-4),
IF(I3257&lt;&gt;OFFSET(I3257,-1,0),OFFSET(I3257,-1,0)-OFFSET(I3257,0,-4),""))</f>
        <v/>
      </c>
      <c r="K3257" t="str">
        <f ca="1">IF(C3257=1,60*SummonTypeTable!$Q$2/OFFSET(I3257,0,-4),
IF(I3257&lt;&gt;OFFSET(I3257,-1,0),OFFSET(I3257,-1,0)/OFFSET(I3257,0,-4),""))</f>
        <v/>
      </c>
      <c r="L3257" t="str">
        <f t="shared" ca="1" si="608"/>
        <v>cu</v>
      </c>
      <c r="M3257" t="s">
        <v>81</v>
      </c>
      <c r="N3257" t="s">
        <v>147</v>
      </c>
      <c r="O3257">
        <v>6750</v>
      </c>
      <c r="P3257" t="str">
        <f t="shared" si="609"/>
        <v/>
      </c>
      <c r="Q3257" t="str">
        <f t="shared" ca="1" si="606"/>
        <v>cu</v>
      </c>
      <c r="R3257" t="s">
        <v>81</v>
      </c>
      <c r="S3257" t="s">
        <v>147</v>
      </c>
      <c r="T3257">
        <v>3375</v>
      </c>
      <c r="U3257" t="str">
        <f t="shared" ca="1" si="605"/>
        <v>cu</v>
      </c>
      <c r="V3257" t="str">
        <f t="shared" si="610"/>
        <v>GO</v>
      </c>
      <c r="W3257">
        <f t="shared" si="611"/>
        <v>6750</v>
      </c>
      <c r="X3257" t="str">
        <f t="shared" ca="1" si="612"/>
        <v>cu</v>
      </c>
      <c r="Y3257" t="str">
        <f t="shared" si="613"/>
        <v>GO</v>
      </c>
      <c r="Z3257">
        <f t="shared" si="614"/>
        <v>3375</v>
      </c>
    </row>
    <row r="3258" spans="1:26">
      <c r="A3258" t="str">
        <f t="shared" si="615"/>
        <v>nw1</v>
      </c>
      <c r="B3258" t="str">
        <f t="shared" si="616"/>
        <v>신규1</v>
      </c>
      <c r="C3258">
        <v>133</v>
      </c>
      <c r="D3258">
        <v>73</v>
      </c>
      <c r="E3258">
        <f t="shared" ca="1" si="607"/>
        <v>6141</v>
      </c>
      <c r="F3258">
        <f ca="1">(60+SUMIF(OFFSET(N3258,-$C3258+1,0,$C3258),"EN",OFFSET(O3258,-$C3258+1,0,$C3258)))*SummonTypeTable!$Q$2</f>
        <v>2453.333333333333</v>
      </c>
      <c r="G3258" t="str">
        <f ca="1">IF(C3258=1,60*SummonTypeTable!$Q$2-OFFSET(F3258,0,-1),
IF(F3258&lt;&gt;OFFSET(F3258,-1,0),OFFSET(F3258,-1,0)-OFFSET(F3258,0,-1),""))</f>
        <v/>
      </c>
      <c r="H3258" t="str">
        <f ca="1">IF(C3258=1,60*SummonTypeTable!$Q$2/OFFSET(F3258,0,-1),
IF(F3258&lt;&gt;OFFSET(F3258,-1,0),OFFSET(F3258,-1,0)/OFFSET(F3258,0,-1),""))</f>
        <v/>
      </c>
      <c r="I3258">
        <f ca="1">(60+SUMIF(OFFSET(N3258,-$C3258+1,0,$C3258),"EN",OFFSET(O3258,-$C3258+1,0,$C3258))+SUMIF(OFFSET(S3258,-$C3258+1,0,$C3258),"EN",OFFSET(T3258,-$C3258+1,0,$C3258)))*SummonTypeTable!$Q$2</f>
        <v>2453.333333333333</v>
      </c>
      <c r="J3258" t="str">
        <f ca="1">IF(C3258=1,60*SummonTypeTable!$Q$2-OFFSET(I3258,0,-4),
IF(I3258&lt;&gt;OFFSET(I3258,-1,0),OFFSET(I3258,-1,0)-OFFSET(I3258,0,-4),""))</f>
        <v/>
      </c>
      <c r="K3258" t="str">
        <f ca="1">IF(C3258=1,60*SummonTypeTable!$Q$2/OFFSET(I3258,0,-4),
IF(I3258&lt;&gt;OFFSET(I3258,-1,0),OFFSET(I3258,-1,0)/OFFSET(I3258,0,-4),""))</f>
        <v/>
      </c>
      <c r="L3258" t="str">
        <f t="shared" ca="1" si="608"/>
        <v>it</v>
      </c>
      <c r="M3258" t="s">
        <v>139</v>
      </c>
      <c r="N3258" t="s">
        <v>138</v>
      </c>
      <c r="O3258">
        <v>2</v>
      </c>
      <c r="P3258" t="str">
        <f t="shared" si="609"/>
        <v/>
      </c>
      <c r="Q3258" t="str">
        <f t="shared" ca="1" si="606"/>
        <v>cu</v>
      </c>
      <c r="R3258" t="s">
        <v>81</v>
      </c>
      <c r="S3258" t="s">
        <v>147</v>
      </c>
      <c r="T3258">
        <v>3400</v>
      </c>
      <c r="U3258" t="str">
        <f t="shared" ca="1" si="605"/>
        <v>it</v>
      </c>
      <c r="V3258" t="str">
        <f t="shared" si="610"/>
        <v>Cash_sSpellGacha</v>
      </c>
      <c r="W3258">
        <f t="shared" si="611"/>
        <v>2</v>
      </c>
      <c r="X3258" t="str">
        <f t="shared" ca="1" si="612"/>
        <v>cu</v>
      </c>
      <c r="Y3258" t="str">
        <f t="shared" si="613"/>
        <v>GO</v>
      </c>
      <c r="Z3258">
        <f t="shared" si="614"/>
        <v>3400</v>
      </c>
    </row>
    <row r="3259" spans="1:26">
      <c r="A3259" t="str">
        <f t="shared" si="615"/>
        <v>nw1</v>
      </c>
      <c r="B3259" t="str">
        <f t="shared" si="616"/>
        <v>신규1</v>
      </c>
      <c r="C3259">
        <v>134</v>
      </c>
      <c r="D3259">
        <v>85</v>
      </c>
      <c r="E3259">
        <f t="shared" ca="1" si="607"/>
        <v>6226</v>
      </c>
      <c r="F3259">
        <f ca="1">(60+SUMIF(OFFSET(N3259,-$C3259+1,0,$C3259),"EN",OFFSET(O3259,-$C3259+1,0,$C3259)))*SummonTypeTable!$Q$2</f>
        <v>2453.333333333333</v>
      </c>
      <c r="G3259" t="str">
        <f ca="1">IF(C3259=1,60*SummonTypeTable!$Q$2-OFFSET(F3259,0,-1),
IF(F3259&lt;&gt;OFFSET(F3259,-1,0),OFFSET(F3259,-1,0)-OFFSET(F3259,0,-1),""))</f>
        <v/>
      </c>
      <c r="H3259" t="str">
        <f ca="1">IF(C3259=1,60*SummonTypeTable!$Q$2/OFFSET(F3259,0,-1),
IF(F3259&lt;&gt;OFFSET(F3259,-1,0),OFFSET(F3259,-1,0)/OFFSET(F3259,0,-1),""))</f>
        <v/>
      </c>
      <c r="I3259">
        <f ca="1">(60+SUMIF(OFFSET(N3259,-$C3259+1,0,$C3259),"EN",OFFSET(O3259,-$C3259+1,0,$C3259))+SUMIF(OFFSET(S3259,-$C3259+1,0,$C3259),"EN",OFFSET(T3259,-$C3259+1,0,$C3259)))*SummonTypeTable!$Q$2</f>
        <v>2453.333333333333</v>
      </c>
      <c r="J3259" t="str">
        <f ca="1">IF(C3259=1,60*SummonTypeTable!$Q$2-OFFSET(I3259,0,-4),
IF(I3259&lt;&gt;OFFSET(I3259,-1,0),OFFSET(I3259,-1,0)-OFFSET(I3259,0,-4),""))</f>
        <v/>
      </c>
      <c r="K3259" t="str">
        <f ca="1">IF(C3259=1,60*SummonTypeTable!$Q$2/OFFSET(I3259,0,-4),
IF(I3259&lt;&gt;OFFSET(I3259,-1,0),OFFSET(I3259,-1,0)/OFFSET(I3259,0,-4),""))</f>
        <v/>
      </c>
      <c r="L3259" t="str">
        <f t="shared" ca="1" si="608"/>
        <v>it</v>
      </c>
      <c r="M3259" t="s">
        <v>139</v>
      </c>
      <c r="N3259" t="s">
        <v>158</v>
      </c>
      <c r="O3259">
        <v>1</v>
      </c>
      <c r="P3259" t="str">
        <f t="shared" si="609"/>
        <v/>
      </c>
      <c r="Q3259" t="str">
        <f t="shared" ca="1" si="606"/>
        <v>cu</v>
      </c>
      <c r="R3259" t="s">
        <v>81</v>
      </c>
      <c r="S3259" t="s">
        <v>147</v>
      </c>
      <c r="T3259">
        <v>3425</v>
      </c>
      <c r="U3259" t="str">
        <f t="shared" ca="1" si="605"/>
        <v>it</v>
      </c>
      <c r="V3259" t="str">
        <f t="shared" si="610"/>
        <v>Cash_sEquipGacha</v>
      </c>
      <c r="W3259">
        <f t="shared" si="611"/>
        <v>1</v>
      </c>
      <c r="X3259" t="str">
        <f t="shared" ca="1" si="612"/>
        <v>cu</v>
      </c>
      <c r="Y3259" t="str">
        <f t="shared" si="613"/>
        <v>GO</v>
      </c>
      <c r="Z3259">
        <f t="shared" si="614"/>
        <v>3425</v>
      </c>
    </row>
    <row r="3260" spans="1:26">
      <c r="A3260" t="str">
        <f t="shared" si="615"/>
        <v>nw1</v>
      </c>
      <c r="B3260" t="str">
        <f t="shared" si="616"/>
        <v>신규1</v>
      </c>
      <c r="C3260">
        <v>135</v>
      </c>
      <c r="D3260">
        <v>87</v>
      </c>
      <c r="E3260">
        <f t="shared" ca="1" si="607"/>
        <v>6313</v>
      </c>
      <c r="F3260">
        <f ca="1">(60+SUMIF(OFFSET(N3260,-$C3260+1,0,$C3260),"EN",OFFSET(O3260,-$C3260+1,0,$C3260)))*SummonTypeTable!$Q$2</f>
        <v>2453.333333333333</v>
      </c>
      <c r="G3260" t="str">
        <f ca="1">IF(C3260=1,60*SummonTypeTable!$Q$2-OFFSET(F3260,0,-1),
IF(F3260&lt;&gt;OFFSET(F3260,-1,0),OFFSET(F3260,-1,0)-OFFSET(F3260,0,-1),""))</f>
        <v/>
      </c>
      <c r="H3260" t="str">
        <f ca="1">IF(C3260=1,60*SummonTypeTable!$Q$2/OFFSET(F3260,0,-1),
IF(F3260&lt;&gt;OFFSET(F3260,-1,0),OFFSET(F3260,-1,0)/OFFSET(F3260,0,-1),""))</f>
        <v/>
      </c>
      <c r="I3260">
        <f ca="1">(60+SUMIF(OFFSET(N3260,-$C3260+1,0,$C3260),"EN",OFFSET(O3260,-$C3260+1,0,$C3260))+SUMIF(OFFSET(S3260,-$C3260+1,0,$C3260),"EN",OFFSET(T3260,-$C3260+1,0,$C3260)))*SummonTypeTable!$Q$2</f>
        <v>2453.333333333333</v>
      </c>
      <c r="J3260" t="str">
        <f ca="1">IF(C3260=1,60*SummonTypeTable!$Q$2-OFFSET(I3260,0,-4),
IF(I3260&lt;&gt;OFFSET(I3260,-1,0),OFFSET(I3260,-1,0)-OFFSET(I3260,0,-4),""))</f>
        <v/>
      </c>
      <c r="K3260" t="str">
        <f ca="1">IF(C3260=1,60*SummonTypeTable!$Q$2/OFFSET(I3260,0,-4),
IF(I3260&lt;&gt;OFFSET(I3260,-1,0),OFFSET(I3260,-1,0)/OFFSET(I3260,0,-4),""))</f>
        <v/>
      </c>
      <c r="L3260" t="str">
        <f t="shared" ca="1" si="608"/>
        <v>cu</v>
      </c>
      <c r="M3260" t="s">
        <v>81</v>
      </c>
      <c r="N3260" t="s">
        <v>147</v>
      </c>
      <c r="O3260">
        <v>6900</v>
      </c>
      <c r="P3260" t="str">
        <f t="shared" si="609"/>
        <v/>
      </c>
      <c r="Q3260" t="str">
        <f t="shared" ca="1" si="606"/>
        <v>cu</v>
      </c>
      <c r="R3260" t="s">
        <v>81</v>
      </c>
      <c r="S3260" t="s">
        <v>147</v>
      </c>
      <c r="T3260">
        <v>3450</v>
      </c>
      <c r="U3260" t="str">
        <f t="shared" ca="1" si="605"/>
        <v>cu</v>
      </c>
      <c r="V3260" t="str">
        <f t="shared" si="610"/>
        <v>GO</v>
      </c>
      <c r="W3260">
        <f t="shared" si="611"/>
        <v>6900</v>
      </c>
      <c r="X3260" t="str">
        <f t="shared" ca="1" si="612"/>
        <v>cu</v>
      </c>
      <c r="Y3260" t="str">
        <f t="shared" si="613"/>
        <v>GO</v>
      </c>
      <c r="Z3260">
        <f t="shared" si="614"/>
        <v>3450</v>
      </c>
    </row>
    <row r="3261" spans="1:26">
      <c r="A3261" t="str">
        <f t="shared" si="615"/>
        <v>nw1</v>
      </c>
      <c r="B3261" t="str">
        <f t="shared" si="616"/>
        <v>신규1</v>
      </c>
      <c r="C3261">
        <v>136</v>
      </c>
      <c r="D3261">
        <v>39</v>
      </c>
      <c r="E3261">
        <f t="shared" ca="1" si="607"/>
        <v>6352</v>
      </c>
      <c r="F3261">
        <f ca="1">(60+SUMIF(OFFSET(N3261,-$C3261+1,0,$C3261),"EN",OFFSET(O3261,-$C3261+1,0,$C3261)))*SummonTypeTable!$Q$2</f>
        <v>2626.6666666666665</v>
      </c>
      <c r="G3261">
        <f ca="1">IF(C3261=1,60*SummonTypeTable!$Q$2-OFFSET(F3261,0,-1),
IF(F3261&lt;&gt;OFFSET(F3261,-1,0),OFFSET(F3261,-1,0)-OFFSET(F3261,0,-1),""))</f>
        <v>-3898.666666666667</v>
      </c>
      <c r="H3261">
        <f ca="1">IF(C3261=1,60*SummonTypeTable!$Q$2/OFFSET(F3261,0,-1),
IF(F3261&lt;&gt;OFFSET(F3261,-1,0),OFFSET(F3261,-1,0)/OFFSET(F3261,0,-1),""))</f>
        <v>0.38623005877413935</v>
      </c>
      <c r="I3261">
        <f ca="1">(60+SUMIF(OFFSET(N3261,-$C3261+1,0,$C3261),"EN",OFFSET(O3261,-$C3261+1,0,$C3261))+SUMIF(OFFSET(S3261,-$C3261+1,0,$C3261),"EN",OFFSET(T3261,-$C3261+1,0,$C3261)))*SummonTypeTable!$Q$2</f>
        <v>2626.6666666666665</v>
      </c>
      <c r="J3261">
        <f ca="1">IF(C3261=1,60*SummonTypeTable!$Q$2-OFFSET(I3261,0,-4),
IF(I3261&lt;&gt;OFFSET(I3261,-1,0),OFFSET(I3261,-1,0)-OFFSET(I3261,0,-4),""))</f>
        <v>-3898.666666666667</v>
      </c>
      <c r="K3261">
        <f ca="1">IF(C3261=1,60*SummonTypeTable!$Q$2/OFFSET(I3261,0,-4),
IF(I3261&lt;&gt;OFFSET(I3261,-1,0),OFFSET(I3261,-1,0)/OFFSET(I3261,0,-4),""))</f>
        <v>0.38623005877413935</v>
      </c>
      <c r="L3261" t="str">
        <f t="shared" ca="1" si="608"/>
        <v>cu</v>
      </c>
      <c r="M3261" t="s">
        <v>81</v>
      </c>
      <c r="N3261" t="s">
        <v>146</v>
      </c>
      <c r="O3261">
        <v>260</v>
      </c>
      <c r="P3261" t="str">
        <f t="shared" si="609"/>
        <v>에너지너무많음</v>
      </c>
      <c r="Q3261" t="str">
        <f t="shared" ca="1" si="606"/>
        <v>cu</v>
      </c>
      <c r="R3261" t="s">
        <v>81</v>
      </c>
      <c r="S3261" t="s">
        <v>147</v>
      </c>
      <c r="T3261">
        <v>3475</v>
      </c>
      <c r="U3261" t="str">
        <f t="shared" ca="1" si="605"/>
        <v>cu</v>
      </c>
      <c r="V3261" t="str">
        <f t="shared" si="610"/>
        <v>EN</v>
      </c>
      <c r="W3261">
        <f t="shared" si="611"/>
        <v>260</v>
      </c>
      <c r="X3261" t="str">
        <f t="shared" ca="1" si="612"/>
        <v>cu</v>
      </c>
      <c r="Y3261" t="str">
        <f t="shared" si="613"/>
        <v>GO</v>
      </c>
      <c r="Z3261">
        <f t="shared" si="614"/>
        <v>3475</v>
      </c>
    </row>
    <row r="3262" spans="1:26">
      <c r="A3262" t="str">
        <f t="shared" si="615"/>
        <v>nw1</v>
      </c>
      <c r="B3262" t="str">
        <f t="shared" si="616"/>
        <v>신규1</v>
      </c>
      <c r="C3262">
        <v>137</v>
      </c>
      <c r="D3262">
        <v>85</v>
      </c>
      <c r="E3262">
        <f t="shared" ca="1" si="607"/>
        <v>6437</v>
      </c>
      <c r="F3262">
        <f ca="1">(60+SUMIF(OFFSET(N3262,-$C3262+1,0,$C3262),"EN",OFFSET(O3262,-$C3262+1,0,$C3262)))*SummonTypeTable!$Q$2</f>
        <v>2626.6666666666665</v>
      </c>
      <c r="G3262" t="str">
        <f ca="1">IF(C3262=1,60*SummonTypeTable!$Q$2-OFFSET(F3262,0,-1),
IF(F3262&lt;&gt;OFFSET(F3262,-1,0),OFFSET(F3262,-1,0)-OFFSET(F3262,0,-1),""))</f>
        <v/>
      </c>
      <c r="H3262" t="str">
        <f ca="1">IF(C3262=1,60*SummonTypeTable!$Q$2/OFFSET(F3262,0,-1),
IF(F3262&lt;&gt;OFFSET(F3262,-1,0),OFFSET(F3262,-1,0)/OFFSET(F3262,0,-1),""))</f>
        <v/>
      </c>
      <c r="I3262">
        <f ca="1">(60+SUMIF(OFFSET(N3262,-$C3262+1,0,$C3262),"EN",OFFSET(O3262,-$C3262+1,0,$C3262))+SUMIF(OFFSET(S3262,-$C3262+1,0,$C3262),"EN",OFFSET(T3262,-$C3262+1,0,$C3262)))*SummonTypeTable!$Q$2</f>
        <v>2626.6666666666665</v>
      </c>
      <c r="J3262" t="str">
        <f ca="1">IF(C3262=1,60*SummonTypeTable!$Q$2-OFFSET(I3262,0,-4),
IF(I3262&lt;&gt;OFFSET(I3262,-1,0),OFFSET(I3262,-1,0)-OFFSET(I3262,0,-4),""))</f>
        <v/>
      </c>
      <c r="K3262" t="str">
        <f ca="1">IF(C3262=1,60*SummonTypeTable!$Q$2/OFFSET(I3262,0,-4),
IF(I3262&lt;&gt;OFFSET(I3262,-1,0),OFFSET(I3262,-1,0)/OFFSET(I3262,0,-4),""))</f>
        <v/>
      </c>
      <c r="L3262" t="str">
        <f t="shared" ca="1" si="608"/>
        <v>cu</v>
      </c>
      <c r="M3262" t="s">
        <v>81</v>
      </c>
      <c r="N3262" t="s">
        <v>147</v>
      </c>
      <c r="O3262">
        <v>7000</v>
      </c>
      <c r="P3262" t="str">
        <f t="shared" si="609"/>
        <v/>
      </c>
      <c r="Q3262" t="str">
        <f t="shared" ca="1" si="606"/>
        <v>cu</v>
      </c>
      <c r="R3262" t="s">
        <v>81</v>
      </c>
      <c r="S3262" t="s">
        <v>147</v>
      </c>
      <c r="T3262">
        <v>3500</v>
      </c>
      <c r="U3262" t="str">
        <f t="shared" ca="1" si="605"/>
        <v>cu</v>
      </c>
      <c r="V3262" t="str">
        <f t="shared" si="610"/>
        <v>GO</v>
      </c>
      <c r="W3262">
        <f t="shared" si="611"/>
        <v>7000</v>
      </c>
      <c r="X3262" t="str">
        <f t="shared" ca="1" si="612"/>
        <v>cu</v>
      </c>
      <c r="Y3262" t="str">
        <f t="shared" si="613"/>
        <v>GO</v>
      </c>
      <c r="Z3262">
        <f t="shared" si="614"/>
        <v>3500</v>
      </c>
    </row>
    <row r="3263" spans="1:26">
      <c r="A3263" t="str">
        <f t="shared" si="615"/>
        <v>nw1</v>
      </c>
      <c r="B3263" t="str">
        <f t="shared" si="616"/>
        <v>신규1</v>
      </c>
      <c r="C3263">
        <v>138</v>
      </c>
      <c r="D3263">
        <v>123</v>
      </c>
      <c r="E3263">
        <f t="shared" ca="1" si="607"/>
        <v>6560</v>
      </c>
      <c r="F3263">
        <f ca="1">(60+SUMIF(OFFSET(N3263,-$C3263+1,0,$C3263),"EN",OFFSET(O3263,-$C3263+1,0,$C3263)))*SummonTypeTable!$Q$2</f>
        <v>2626.6666666666665</v>
      </c>
      <c r="G3263" t="str">
        <f ca="1">IF(C3263=1,60*SummonTypeTable!$Q$2-OFFSET(F3263,0,-1),
IF(F3263&lt;&gt;OFFSET(F3263,-1,0),OFFSET(F3263,-1,0)-OFFSET(F3263,0,-1),""))</f>
        <v/>
      </c>
      <c r="H3263" t="str">
        <f ca="1">IF(C3263=1,60*SummonTypeTable!$Q$2/OFFSET(F3263,0,-1),
IF(F3263&lt;&gt;OFFSET(F3263,-1,0),OFFSET(F3263,-1,0)/OFFSET(F3263,0,-1),""))</f>
        <v/>
      </c>
      <c r="I3263">
        <f ca="1">(60+SUMIF(OFFSET(N3263,-$C3263+1,0,$C3263),"EN",OFFSET(O3263,-$C3263+1,0,$C3263))+SUMIF(OFFSET(S3263,-$C3263+1,0,$C3263),"EN",OFFSET(T3263,-$C3263+1,0,$C3263)))*SummonTypeTable!$Q$2</f>
        <v>2626.6666666666665</v>
      </c>
      <c r="J3263" t="str">
        <f ca="1">IF(C3263=1,60*SummonTypeTable!$Q$2-OFFSET(I3263,0,-4),
IF(I3263&lt;&gt;OFFSET(I3263,-1,0),OFFSET(I3263,-1,0)-OFFSET(I3263,0,-4),""))</f>
        <v/>
      </c>
      <c r="K3263" t="str">
        <f ca="1">IF(C3263=1,60*SummonTypeTable!$Q$2/OFFSET(I3263,0,-4),
IF(I3263&lt;&gt;OFFSET(I3263,-1,0),OFFSET(I3263,-1,0)/OFFSET(I3263,0,-4),""))</f>
        <v/>
      </c>
      <c r="L3263" t="str">
        <f t="shared" ca="1" si="608"/>
        <v>it</v>
      </c>
      <c r="M3263" t="s">
        <v>139</v>
      </c>
      <c r="N3263" t="s">
        <v>138</v>
      </c>
      <c r="O3263">
        <v>10</v>
      </c>
      <c r="P3263" t="str">
        <f t="shared" si="609"/>
        <v/>
      </c>
      <c r="Q3263" t="str">
        <f t="shared" ca="1" si="606"/>
        <v>cu</v>
      </c>
      <c r="R3263" t="s">
        <v>81</v>
      </c>
      <c r="S3263" t="s">
        <v>147</v>
      </c>
      <c r="T3263">
        <v>3525</v>
      </c>
      <c r="U3263" t="str">
        <f t="shared" ca="1" si="605"/>
        <v>it</v>
      </c>
      <c r="V3263" t="str">
        <f t="shared" si="610"/>
        <v>Cash_sSpellGacha</v>
      </c>
      <c r="W3263">
        <f t="shared" si="611"/>
        <v>10</v>
      </c>
      <c r="X3263" t="str">
        <f t="shared" ca="1" si="612"/>
        <v>cu</v>
      </c>
      <c r="Y3263" t="str">
        <f t="shared" si="613"/>
        <v>GO</v>
      </c>
      <c r="Z3263">
        <f t="shared" si="614"/>
        <v>3525</v>
      </c>
    </row>
    <row r="3264" spans="1:26">
      <c r="A3264" t="str">
        <f t="shared" si="615"/>
        <v>nw1</v>
      </c>
      <c r="B3264" t="str">
        <f t="shared" si="616"/>
        <v>신규1</v>
      </c>
      <c r="C3264">
        <v>139</v>
      </c>
      <c r="D3264">
        <v>119</v>
      </c>
      <c r="E3264">
        <f t="shared" ca="1" si="607"/>
        <v>6679</v>
      </c>
      <c r="F3264">
        <f ca="1">(60+SUMIF(OFFSET(N3264,-$C3264+1,0,$C3264),"EN",OFFSET(O3264,-$C3264+1,0,$C3264)))*SummonTypeTable!$Q$2</f>
        <v>2626.6666666666665</v>
      </c>
      <c r="G3264" t="str">
        <f ca="1">IF(C3264=1,60*SummonTypeTable!$Q$2-OFFSET(F3264,0,-1),
IF(F3264&lt;&gt;OFFSET(F3264,-1,0),OFFSET(F3264,-1,0)-OFFSET(F3264,0,-1),""))</f>
        <v/>
      </c>
      <c r="H3264" t="str">
        <f ca="1">IF(C3264=1,60*SummonTypeTable!$Q$2/OFFSET(F3264,0,-1),
IF(F3264&lt;&gt;OFFSET(F3264,-1,0),OFFSET(F3264,-1,0)/OFFSET(F3264,0,-1),""))</f>
        <v/>
      </c>
      <c r="I3264">
        <f ca="1">(60+SUMIF(OFFSET(N3264,-$C3264+1,0,$C3264),"EN",OFFSET(O3264,-$C3264+1,0,$C3264))+SUMIF(OFFSET(S3264,-$C3264+1,0,$C3264),"EN",OFFSET(T3264,-$C3264+1,0,$C3264)))*SummonTypeTable!$Q$2</f>
        <v>2626.6666666666665</v>
      </c>
      <c r="J3264" t="str">
        <f ca="1">IF(C3264=1,60*SummonTypeTable!$Q$2-OFFSET(I3264,0,-4),
IF(I3264&lt;&gt;OFFSET(I3264,-1,0),OFFSET(I3264,-1,0)-OFFSET(I3264,0,-4),""))</f>
        <v/>
      </c>
      <c r="K3264" t="str">
        <f ca="1">IF(C3264=1,60*SummonTypeTable!$Q$2/OFFSET(I3264,0,-4),
IF(I3264&lt;&gt;OFFSET(I3264,-1,0),OFFSET(I3264,-1,0)/OFFSET(I3264,0,-4),""))</f>
        <v/>
      </c>
      <c r="L3264" t="str">
        <f t="shared" ca="1" si="608"/>
        <v>cu</v>
      </c>
      <c r="M3264" t="s">
        <v>81</v>
      </c>
      <c r="N3264" t="s">
        <v>147</v>
      </c>
      <c r="O3264">
        <v>7100</v>
      </c>
      <c r="P3264" t="str">
        <f t="shared" si="609"/>
        <v/>
      </c>
      <c r="Q3264" t="str">
        <f t="shared" ca="1" si="606"/>
        <v>cu</v>
      </c>
      <c r="R3264" t="s">
        <v>81</v>
      </c>
      <c r="S3264" t="s">
        <v>147</v>
      </c>
      <c r="T3264">
        <v>3550</v>
      </c>
      <c r="U3264" t="str">
        <f t="shared" ca="1" si="605"/>
        <v>cu</v>
      </c>
      <c r="V3264" t="str">
        <f t="shared" si="610"/>
        <v>GO</v>
      </c>
      <c r="W3264">
        <f t="shared" si="611"/>
        <v>7100</v>
      </c>
      <c r="X3264" t="str">
        <f t="shared" ca="1" si="612"/>
        <v>cu</v>
      </c>
      <c r="Y3264" t="str">
        <f t="shared" si="613"/>
        <v>GO</v>
      </c>
      <c r="Z3264">
        <f t="shared" si="614"/>
        <v>3550</v>
      </c>
    </row>
    <row r="3265" spans="1:26">
      <c r="A3265" t="str">
        <f t="shared" si="615"/>
        <v>nw1</v>
      </c>
      <c r="B3265" t="str">
        <f t="shared" si="616"/>
        <v>신규1</v>
      </c>
      <c r="C3265">
        <v>140</v>
      </c>
      <c r="D3265">
        <v>97</v>
      </c>
      <c r="E3265">
        <f t="shared" ca="1" si="607"/>
        <v>6776</v>
      </c>
      <c r="F3265">
        <f ca="1">(60+SUMIF(OFFSET(N3265,-$C3265+1,0,$C3265),"EN",OFFSET(O3265,-$C3265+1,0,$C3265)))*SummonTypeTable!$Q$2</f>
        <v>2626.6666666666665</v>
      </c>
      <c r="G3265" t="str">
        <f ca="1">IF(C3265=1,60*SummonTypeTable!$Q$2-OFFSET(F3265,0,-1),
IF(F3265&lt;&gt;OFFSET(F3265,-1,0),OFFSET(F3265,-1,0)-OFFSET(F3265,0,-1),""))</f>
        <v/>
      </c>
      <c r="H3265" t="str">
        <f ca="1">IF(C3265=1,60*SummonTypeTable!$Q$2/OFFSET(F3265,0,-1),
IF(F3265&lt;&gt;OFFSET(F3265,-1,0),OFFSET(F3265,-1,0)/OFFSET(F3265,0,-1),""))</f>
        <v/>
      </c>
      <c r="I3265">
        <f ca="1">(60+SUMIF(OFFSET(N3265,-$C3265+1,0,$C3265),"EN",OFFSET(O3265,-$C3265+1,0,$C3265))+SUMIF(OFFSET(S3265,-$C3265+1,0,$C3265),"EN",OFFSET(T3265,-$C3265+1,0,$C3265)))*SummonTypeTable!$Q$2</f>
        <v>2626.6666666666665</v>
      </c>
      <c r="J3265" t="str">
        <f ca="1">IF(C3265=1,60*SummonTypeTable!$Q$2-OFFSET(I3265,0,-4),
IF(I3265&lt;&gt;OFFSET(I3265,-1,0),OFFSET(I3265,-1,0)-OFFSET(I3265,0,-4),""))</f>
        <v/>
      </c>
      <c r="K3265" t="str">
        <f ca="1">IF(C3265=1,60*SummonTypeTable!$Q$2/OFFSET(I3265,0,-4),
IF(I3265&lt;&gt;OFFSET(I3265,-1,0),OFFSET(I3265,-1,0)/OFFSET(I3265,0,-4),""))</f>
        <v/>
      </c>
      <c r="L3265" t="str">
        <f t="shared" ca="1" si="608"/>
        <v>cu</v>
      </c>
      <c r="M3265" t="s">
        <v>81</v>
      </c>
      <c r="N3265" t="s">
        <v>153</v>
      </c>
      <c r="O3265">
        <v>24</v>
      </c>
      <c r="P3265" t="str">
        <f t="shared" si="609"/>
        <v/>
      </c>
      <c r="Q3265" t="str">
        <f t="shared" ca="1" si="606"/>
        <v>cu</v>
      </c>
      <c r="R3265" t="s">
        <v>81</v>
      </c>
      <c r="S3265" t="s">
        <v>153</v>
      </c>
      <c r="T3265">
        <v>8</v>
      </c>
      <c r="U3265" t="str">
        <f t="shared" ca="1" si="605"/>
        <v>cu</v>
      </c>
      <c r="V3265" t="str">
        <f t="shared" si="610"/>
        <v>DI</v>
      </c>
      <c r="W3265">
        <f t="shared" si="611"/>
        <v>24</v>
      </c>
      <c r="X3265" t="str">
        <f t="shared" ca="1" si="612"/>
        <v>cu</v>
      </c>
      <c r="Y3265" t="str">
        <f t="shared" si="613"/>
        <v>DI</v>
      </c>
      <c r="Z3265">
        <f t="shared" si="614"/>
        <v>8</v>
      </c>
    </row>
    <row r="3266" spans="1:26">
      <c r="A3266" t="str">
        <f t="shared" si="615"/>
        <v>nw1</v>
      </c>
      <c r="B3266" t="str">
        <f t="shared" si="616"/>
        <v>신규1</v>
      </c>
      <c r="C3266">
        <v>141</v>
      </c>
      <c r="D3266">
        <v>42</v>
      </c>
      <c r="E3266">
        <f t="shared" ca="1" si="607"/>
        <v>6818</v>
      </c>
      <c r="F3266">
        <f ca="1">(60+SUMIF(OFFSET(N3266,-$C3266+1,0,$C3266),"EN",OFFSET(O3266,-$C3266+1,0,$C3266)))*SummonTypeTable!$Q$2</f>
        <v>2626.6666666666665</v>
      </c>
      <c r="G3266" t="str">
        <f ca="1">IF(C3266=1,60*SummonTypeTable!$Q$2-OFFSET(F3266,0,-1),
IF(F3266&lt;&gt;OFFSET(F3266,-1,0),OFFSET(F3266,-1,0)-OFFSET(F3266,0,-1),""))</f>
        <v/>
      </c>
      <c r="H3266" t="str">
        <f ca="1">IF(C3266=1,60*SummonTypeTable!$Q$2/OFFSET(F3266,0,-1),
IF(F3266&lt;&gt;OFFSET(F3266,-1,0),OFFSET(F3266,-1,0)/OFFSET(F3266,0,-1),""))</f>
        <v/>
      </c>
      <c r="I3266">
        <f ca="1">(60+SUMIF(OFFSET(N3266,-$C3266+1,0,$C3266),"EN",OFFSET(O3266,-$C3266+1,0,$C3266))+SUMIF(OFFSET(S3266,-$C3266+1,0,$C3266),"EN",OFFSET(T3266,-$C3266+1,0,$C3266)))*SummonTypeTable!$Q$2</f>
        <v>2626.6666666666665</v>
      </c>
      <c r="J3266" t="str">
        <f ca="1">IF(C3266=1,60*SummonTypeTable!$Q$2-OFFSET(I3266,0,-4),
IF(I3266&lt;&gt;OFFSET(I3266,-1,0),OFFSET(I3266,-1,0)-OFFSET(I3266,0,-4),""))</f>
        <v/>
      </c>
      <c r="K3266" t="str">
        <f ca="1">IF(C3266=1,60*SummonTypeTable!$Q$2/OFFSET(I3266,0,-4),
IF(I3266&lt;&gt;OFFSET(I3266,-1,0),OFFSET(I3266,-1,0)/OFFSET(I3266,0,-4),""))</f>
        <v/>
      </c>
      <c r="L3266" t="str">
        <f t="shared" ca="1" si="608"/>
        <v>it</v>
      </c>
      <c r="M3266" t="s">
        <v>139</v>
      </c>
      <c r="N3266" t="s">
        <v>140</v>
      </c>
      <c r="O3266">
        <v>1</v>
      </c>
      <c r="P3266" t="str">
        <f t="shared" si="609"/>
        <v/>
      </c>
      <c r="Q3266" t="str">
        <f t="shared" ca="1" si="606"/>
        <v>cu</v>
      </c>
      <c r="R3266" t="s">
        <v>81</v>
      </c>
      <c r="S3266" t="s">
        <v>147</v>
      </c>
      <c r="T3266">
        <v>3600</v>
      </c>
      <c r="U3266" t="str">
        <f t="shared" ref="U3266:U3329" ca="1" si="617">IF(LEN(L3266)=0,"",L3266)</f>
        <v>it</v>
      </c>
      <c r="V3266" t="str">
        <f t="shared" si="610"/>
        <v>Cash_sCharacterGacha</v>
      </c>
      <c r="W3266">
        <f t="shared" si="611"/>
        <v>1</v>
      </c>
      <c r="X3266" t="str">
        <f t="shared" ca="1" si="612"/>
        <v>cu</v>
      </c>
      <c r="Y3266" t="str">
        <f t="shared" si="613"/>
        <v>GO</v>
      </c>
      <c r="Z3266">
        <f t="shared" si="614"/>
        <v>3600</v>
      </c>
    </row>
    <row r="3267" spans="1:26">
      <c r="A3267" t="str">
        <f t="shared" si="615"/>
        <v>nw1</v>
      </c>
      <c r="B3267" t="str">
        <f t="shared" si="616"/>
        <v>신규1</v>
      </c>
      <c r="C3267">
        <v>142</v>
      </c>
      <c r="D3267">
        <v>104</v>
      </c>
      <c r="E3267">
        <f t="shared" ca="1" si="607"/>
        <v>6922</v>
      </c>
      <c r="F3267">
        <f ca="1">(60+SUMIF(OFFSET(N3267,-$C3267+1,0,$C3267),"EN",OFFSET(O3267,-$C3267+1,0,$C3267)))*SummonTypeTable!$Q$2</f>
        <v>2626.6666666666665</v>
      </c>
      <c r="G3267" t="str">
        <f ca="1">IF(C3267=1,60*SummonTypeTable!$Q$2-OFFSET(F3267,0,-1),
IF(F3267&lt;&gt;OFFSET(F3267,-1,0),OFFSET(F3267,-1,0)-OFFSET(F3267,0,-1),""))</f>
        <v/>
      </c>
      <c r="H3267" t="str">
        <f ca="1">IF(C3267=1,60*SummonTypeTable!$Q$2/OFFSET(F3267,0,-1),
IF(F3267&lt;&gt;OFFSET(F3267,-1,0),OFFSET(F3267,-1,0)/OFFSET(F3267,0,-1),""))</f>
        <v/>
      </c>
      <c r="I3267">
        <f ca="1">(60+SUMIF(OFFSET(N3267,-$C3267+1,0,$C3267),"EN",OFFSET(O3267,-$C3267+1,0,$C3267))+SUMIF(OFFSET(S3267,-$C3267+1,0,$C3267),"EN",OFFSET(T3267,-$C3267+1,0,$C3267)))*SummonTypeTable!$Q$2</f>
        <v>2626.6666666666665</v>
      </c>
      <c r="J3267" t="str">
        <f ca="1">IF(C3267=1,60*SummonTypeTable!$Q$2-OFFSET(I3267,0,-4),
IF(I3267&lt;&gt;OFFSET(I3267,-1,0),OFFSET(I3267,-1,0)-OFFSET(I3267,0,-4),""))</f>
        <v/>
      </c>
      <c r="K3267" t="str">
        <f ca="1">IF(C3267=1,60*SummonTypeTable!$Q$2/OFFSET(I3267,0,-4),
IF(I3267&lt;&gt;OFFSET(I3267,-1,0),OFFSET(I3267,-1,0)/OFFSET(I3267,0,-4),""))</f>
        <v/>
      </c>
      <c r="L3267" t="str">
        <f t="shared" ca="1" si="608"/>
        <v>cu</v>
      </c>
      <c r="M3267" t="s">
        <v>81</v>
      </c>
      <c r="N3267" t="s">
        <v>147</v>
      </c>
      <c r="O3267">
        <v>7250</v>
      </c>
      <c r="P3267" t="str">
        <f t="shared" si="609"/>
        <v/>
      </c>
      <c r="Q3267" t="str">
        <f t="shared" ref="Q3267:Q3330" ca="1" si="618">IF(ISBLANK(R3267),"",
VLOOKUP(R3267,OFFSET(INDIRECT("$A:$B"),0,MATCH(R$1&amp;"_Verify",INDIRECT("$1:$1"),0)-1),2,0)
)</f>
        <v>cu</v>
      </c>
      <c r="R3267" t="s">
        <v>81</v>
      </c>
      <c r="S3267" t="s">
        <v>147</v>
      </c>
      <c r="T3267">
        <v>3625</v>
      </c>
      <c r="U3267" t="str">
        <f t="shared" ca="1" si="617"/>
        <v>cu</v>
      </c>
      <c r="V3267" t="str">
        <f t="shared" si="610"/>
        <v>GO</v>
      </c>
      <c r="W3267">
        <f t="shared" si="611"/>
        <v>7250</v>
      </c>
      <c r="X3267" t="str">
        <f t="shared" ca="1" si="612"/>
        <v>cu</v>
      </c>
      <c r="Y3267" t="str">
        <f t="shared" si="613"/>
        <v>GO</v>
      </c>
      <c r="Z3267">
        <f t="shared" si="614"/>
        <v>3625</v>
      </c>
    </row>
    <row r="3268" spans="1:26">
      <c r="A3268" t="str">
        <f t="shared" si="615"/>
        <v>nw1</v>
      </c>
      <c r="B3268" t="str">
        <f t="shared" si="616"/>
        <v>신규1</v>
      </c>
      <c r="C3268">
        <v>143</v>
      </c>
      <c r="D3268">
        <v>298</v>
      </c>
      <c r="E3268">
        <f t="shared" ca="1" si="607"/>
        <v>7220</v>
      </c>
      <c r="F3268">
        <f ca="1">(60+SUMIF(OFFSET(N3268,-$C3268+1,0,$C3268),"EN",OFFSET(O3268,-$C3268+1,0,$C3268)))*SummonTypeTable!$Q$2</f>
        <v>2786.6666666666665</v>
      </c>
      <c r="G3268">
        <f ca="1">IF(C3268=1,60*SummonTypeTable!$Q$2-OFFSET(F3268,0,-1),
IF(F3268&lt;&gt;OFFSET(F3268,-1,0),OFFSET(F3268,-1,0)-OFFSET(F3268,0,-1),""))</f>
        <v>-4593.3333333333339</v>
      </c>
      <c r="H3268">
        <f ca="1">IF(C3268=1,60*SummonTypeTable!$Q$2/OFFSET(F3268,0,-1),
IF(F3268&lt;&gt;OFFSET(F3268,-1,0),OFFSET(F3268,-1,0)/OFFSET(F3268,0,-1),""))</f>
        <v>0.36380424746075712</v>
      </c>
      <c r="I3268">
        <f ca="1">(60+SUMIF(OFFSET(N3268,-$C3268+1,0,$C3268),"EN",OFFSET(O3268,-$C3268+1,0,$C3268))+SUMIF(OFFSET(S3268,-$C3268+1,0,$C3268),"EN",OFFSET(T3268,-$C3268+1,0,$C3268)))*SummonTypeTable!$Q$2</f>
        <v>2786.6666666666665</v>
      </c>
      <c r="J3268">
        <f ca="1">IF(C3268=1,60*SummonTypeTable!$Q$2-OFFSET(I3268,0,-4),
IF(I3268&lt;&gt;OFFSET(I3268,-1,0),OFFSET(I3268,-1,0)-OFFSET(I3268,0,-4),""))</f>
        <v>-4593.3333333333339</v>
      </c>
      <c r="K3268">
        <f ca="1">IF(C3268=1,60*SummonTypeTable!$Q$2/OFFSET(I3268,0,-4),
IF(I3268&lt;&gt;OFFSET(I3268,-1,0),OFFSET(I3268,-1,0)/OFFSET(I3268,0,-4),""))</f>
        <v>0.36380424746075712</v>
      </c>
      <c r="L3268" t="str">
        <f t="shared" ca="1" si="608"/>
        <v>cu</v>
      </c>
      <c r="M3268" t="s">
        <v>81</v>
      </c>
      <c r="N3268" t="s">
        <v>146</v>
      </c>
      <c r="O3268">
        <v>240</v>
      </c>
      <c r="P3268" t="str">
        <f t="shared" si="609"/>
        <v>에너지너무많음</v>
      </c>
      <c r="Q3268" t="str">
        <f t="shared" ca="1" si="618"/>
        <v>cu</v>
      </c>
      <c r="R3268" t="s">
        <v>81</v>
      </c>
      <c r="S3268" t="s">
        <v>147</v>
      </c>
      <c r="T3268">
        <v>3650</v>
      </c>
      <c r="U3268" t="str">
        <f t="shared" ca="1" si="617"/>
        <v>cu</v>
      </c>
      <c r="V3268" t="str">
        <f t="shared" si="610"/>
        <v>EN</v>
      </c>
      <c r="W3268">
        <f t="shared" si="611"/>
        <v>240</v>
      </c>
      <c r="X3268" t="str">
        <f t="shared" ca="1" si="612"/>
        <v>cu</v>
      </c>
      <c r="Y3268" t="str">
        <f t="shared" si="613"/>
        <v>GO</v>
      </c>
      <c r="Z3268">
        <f t="shared" si="614"/>
        <v>3650</v>
      </c>
    </row>
    <row r="3269" spans="1:26">
      <c r="A3269" t="str">
        <f t="shared" si="615"/>
        <v>nw1</v>
      </c>
      <c r="B3269" t="str">
        <f t="shared" si="616"/>
        <v>신규1</v>
      </c>
      <c r="C3269">
        <v>144</v>
      </c>
      <c r="D3269">
        <v>92</v>
      </c>
      <c r="E3269">
        <f t="shared" ca="1" si="607"/>
        <v>7312</v>
      </c>
      <c r="F3269">
        <f ca="1">(60+SUMIF(OFFSET(N3269,-$C3269+1,0,$C3269),"EN",OFFSET(O3269,-$C3269+1,0,$C3269)))*SummonTypeTable!$Q$2</f>
        <v>2786.6666666666665</v>
      </c>
      <c r="G3269" t="str">
        <f ca="1">IF(C3269=1,60*SummonTypeTable!$Q$2-OFFSET(F3269,0,-1),
IF(F3269&lt;&gt;OFFSET(F3269,-1,0),OFFSET(F3269,-1,0)-OFFSET(F3269,0,-1),""))</f>
        <v/>
      </c>
      <c r="H3269" t="str">
        <f ca="1">IF(C3269=1,60*SummonTypeTable!$Q$2/OFFSET(F3269,0,-1),
IF(F3269&lt;&gt;OFFSET(F3269,-1,0),OFFSET(F3269,-1,0)/OFFSET(F3269,0,-1),""))</f>
        <v/>
      </c>
      <c r="I3269">
        <f ca="1">(60+SUMIF(OFFSET(N3269,-$C3269+1,0,$C3269),"EN",OFFSET(O3269,-$C3269+1,0,$C3269))+SUMIF(OFFSET(S3269,-$C3269+1,0,$C3269),"EN",OFFSET(T3269,-$C3269+1,0,$C3269)))*SummonTypeTable!$Q$2</f>
        <v>2786.6666666666665</v>
      </c>
      <c r="J3269" t="str">
        <f ca="1">IF(C3269=1,60*SummonTypeTable!$Q$2-OFFSET(I3269,0,-4),
IF(I3269&lt;&gt;OFFSET(I3269,-1,0),OFFSET(I3269,-1,0)-OFFSET(I3269,0,-4),""))</f>
        <v/>
      </c>
      <c r="K3269" t="str">
        <f ca="1">IF(C3269=1,60*SummonTypeTable!$Q$2/OFFSET(I3269,0,-4),
IF(I3269&lt;&gt;OFFSET(I3269,-1,0),OFFSET(I3269,-1,0)/OFFSET(I3269,0,-4),""))</f>
        <v/>
      </c>
      <c r="L3269" t="str">
        <f t="shared" ca="1" si="608"/>
        <v>it</v>
      </c>
      <c r="M3269" t="s">
        <v>139</v>
      </c>
      <c r="N3269" t="s">
        <v>158</v>
      </c>
      <c r="O3269">
        <v>1</v>
      </c>
      <c r="P3269" t="str">
        <f t="shared" si="609"/>
        <v/>
      </c>
      <c r="Q3269" t="str">
        <f t="shared" ca="1" si="618"/>
        <v>cu</v>
      </c>
      <c r="R3269" t="s">
        <v>81</v>
      </c>
      <c r="S3269" t="s">
        <v>147</v>
      </c>
      <c r="T3269">
        <v>3675</v>
      </c>
      <c r="U3269" t="str">
        <f t="shared" ca="1" si="617"/>
        <v>it</v>
      </c>
      <c r="V3269" t="str">
        <f t="shared" si="610"/>
        <v>Cash_sEquipGacha</v>
      </c>
      <c r="W3269">
        <f t="shared" si="611"/>
        <v>1</v>
      </c>
      <c r="X3269" t="str">
        <f t="shared" ca="1" si="612"/>
        <v>cu</v>
      </c>
      <c r="Y3269" t="str">
        <f t="shared" si="613"/>
        <v>GO</v>
      </c>
      <c r="Z3269">
        <f t="shared" si="614"/>
        <v>3675</v>
      </c>
    </row>
    <row r="3270" spans="1:26">
      <c r="A3270" t="str">
        <f t="shared" si="615"/>
        <v>nw1</v>
      </c>
      <c r="B3270" t="str">
        <f t="shared" si="616"/>
        <v>신규1</v>
      </c>
      <c r="C3270">
        <v>145</v>
      </c>
      <c r="D3270">
        <v>175</v>
      </c>
      <c r="E3270">
        <f t="shared" ca="1" si="607"/>
        <v>7487</v>
      </c>
      <c r="F3270">
        <f ca="1">(60+SUMIF(OFFSET(N3270,-$C3270+1,0,$C3270),"EN",OFFSET(O3270,-$C3270+1,0,$C3270)))*SummonTypeTable!$Q$2</f>
        <v>2786.6666666666665</v>
      </c>
      <c r="G3270" t="str">
        <f ca="1">IF(C3270=1,60*SummonTypeTable!$Q$2-OFFSET(F3270,0,-1),
IF(F3270&lt;&gt;OFFSET(F3270,-1,0),OFFSET(F3270,-1,0)-OFFSET(F3270,0,-1),""))</f>
        <v/>
      </c>
      <c r="H3270" t="str">
        <f ca="1">IF(C3270=1,60*SummonTypeTable!$Q$2/OFFSET(F3270,0,-1),
IF(F3270&lt;&gt;OFFSET(F3270,-1,0),OFFSET(F3270,-1,0)/OFFSET(F3270,0,-1),""))</f>
        <v/>
      </c>
      <c r="I3270">
        <f ca="1">(60+SUMIF(OFFSET(N3270,-$C3270+1,0,$C3270),"EN",OFFSET(O3270,-$C3270+1,0,$C3270))+SUMIF(OFFSET(S3270,-$C3270+1,0,$C3270),"EN",OFFSET(T3270,-$C3270+1,0,$C3270)))*SummonTypeTable!$Q$2</f>
        <v>2786.6666666666665</v>
      </c>
      <c r="J3270" t="str">
        <f ca="1">IF(C3270=1,60*SummonTypeTable!$Q$2-OFFSET(I3270,0,-4),
IF(I3270&lt;&gt;OFFSET(I3270,-1,0),OFFSET(I3270,-1,0)-OFFSET(I3270,0,-4),""))</f>
        <v/>
      </c>
      <c r="K3270" t="str">
        <f ca="1">IF(C3270=1,60*SummonTypeTable!$Q$2/OFFSET(I3270,0,-4),
IF(I3270&lt;&gt;OFFSET(I3270,-1,0),OFFSET(I3270,-1,0)/OFFSET(I3270,0,-4),""))</f>
        <v/>
      </c>
      <c r="L3270" t="str">
        <f t="shared" ca="1" si="608"/>
        <v>cu</v>
      </c>
      <c r="M3270" t="s">
        <v>81</v>
      </c>
      <c r="N3270" t="s">
        <v>147</v>
      </c>
      <c r="O3270">
        <v>7400</v>
      </c>
      <c r="P3270" t="str">
        <f t="shared" si="609"/>
        <v/>
      </c>
      <c r="Q3270" t="str">
        <f t="shared" ca="1" si="618"/>
        <v>cu</v>
      </c>
      <c r="R3270" t="s">
        <v>81</v>
      </c>
      <c r="S3270" t="s">
        <v>147</v>
      </c>
      <c r="T3270">
        <v>3700</v>
      </c>
      <c r="U3270" t="str">
        <f t="shared" ca="1" si="617"/>
        <v>cu</v>
      </c>
      <c r="V3270" t="str">
        <f t="shared" si="610"/>
        <v>GO</v>
      </c>
      <c r="W3270">
        <f t="shared" si="611"/>
        <v>7400</v>
      </c>
      <c r="X3270" t="str">
        <f t="shared" ca="1" si="612"/>
        <v>cu</v>
      </c>
      <c r="Y3270" t="str">
        <f t="shared" si="613"/>
        <v>GO</v>
      </c>
      <c r="Z3270">
        <f t="shared" si="614"/>
        <v>3700</v>
      </c>
    </row>
    <row r="3271" spans="1:26">
      <c r="A3271" t="str">
        <f t="shared" si="615"/>
        <v>nw1</v>
      </c>
      <c r="B3271" t="str">
        <f t="shared" si="616"/>
        <v>신규1</v>
      </c>
      <c r="C3271">
        <v>146</v>
      </c>
      <c r="D3271">
        <v>197</v>
      </c>
      <c r="E3271">
        <f t="shared" ca="1" si="607"/>
        <v>7684</v>
      </c>
      <c r="F3271">
        <f ca="1">(60+SUMIF(OFFSET(N3271,-$C3271+1,0,$C3271),"EN",OFFSET(O3271,-$C3271+1,0,$C3271)))*SummonTypeTable!$Q$2</f>
        <v>2963.333333333333</v>
      </c>
      <c r="G3271">
        <f ca="1">IF(C3271=1,60*SummonTypeTable!$Q$2-OFFSET(F3271,0,-1),
IF(F3271&lt;&gt;OFFSET(F3271,-1,0),OFFSET(F3271,-1,0)-OFFSET(F3271,0,-1),""))</f>
        <v>-4897.3333333333339</v>
      </c>
      <c r="H3271">
        <f ca="1">IF(C3271=1,60*SummonTypeTable!$Q$2/OFFSET(F3271,0,-1),
IF(F3271&lt;&gt;OFFSET(F3271,-1,0),OFFSET(F3271,-1,0)/OFFSET(F3271,0,-1),""))</f>
        <v>0.36265833767135169</v>
      </c>
      <c r="I3271">
        <f ca="1">(60+SUMIF(OFFSET(N3271,-$C3271+1,0,$C3271),"EN",OFFSET(O3271,-$C3271+1,0,$C3271))+SUMIF(OFFSET(S3271,-$C3271+1,0,$C3271),"EN",OFFSET(T3271,-$C3271+1,0,$C3271)))*SummonTypeTable!$Q$2</f>
        <v>2963.333333333333</v>
      </c>
      <c r="J3271">
        <f ca="1">IF(C3271=1,60*SummonTypeTable!$Q$2-OFFSET(I3271,0,-4),
IF(I3271&lt;&gt;OFFSET(I3271,-1,0),OFFSET(I3271,-1,0)-OFFSET(I3271,0,-4),""))</f>
        <v>-4897.3333333333339</v>
      </c>
      <c r="K3271">
        <f ca="1">IF(C3271=1,60*SummonTypeTable!$Q$2/OFFSET(I3271,0,-4),
IF(I3271&lt;&gt;OFFSET(I3271,-1,0),OFFSET(I3271,-1,0)/OFFSET(I3271,0,-4),""))</f>
        <v>0.36265833767135169</v>
      </c>
      <c r="L3271" t="str">
        <f t="shared" ca="1" si="608"/>
        <v>cu</v>
      </c>
      <c r="M3271" t="s">
        <v>81</v>
      </c>
      <c r="N3271" t="s">
        <v>146</v>
      </c>
      <c r="O3271">
        <v>265</v>
      </c>
      <c r="P3271" t="str">
        <f t="shared" si="609"/>
        <v>에너지너무많음</v>
      </c>
      <c r="Q3271" t="str">
        <f t="shared" ca="1" si="618"/>
        <v>cu</v>
      </c>
      <c r="R3271" t="s">
        <v>81</v>
      </c>
      <c r="S3271" t="s">
        <v>147</v>
      </c>
      <c r="T3271">
        <v>3725</v>
      </c>
      <c r="U3271" t="str">
        <f t="shared" ca="1" si="617"/>
        <v>cu</v>
      </c>
      <c r="V3271" t="str">
        <f t="shared" si="610"/>
        <v>EN</v>
      </c>
      <c r="W3271">
        <f t="shared" si="611"/>
        <v>265</v>
      </c>
      <c r="X3271" t="str">
        <f t="shared" ca="1" si="612"/>
        <v>cu</v>
      </c>
      <c r="Y3271" t="str">
        <f t="shared" si="613"/>
        <v>GO</v>
      </c>
      <c r="Z3271">
        <f t="shared" si="614"/>
        <v>3725</v>
      </c>
    </row>
    <row r="3272" spans="1:26">
      <c r="A3272" t="str">
        <f t="shared" si="615"/>
        <v>nw1</v>
      </c>
      <c r="B3272" t="str">
        <f t="shared" si="616"/>
        <v>신규1</v>
      </c>
      <c r="C3272">
        <v>147</v>
      </c>
      <c r="D3272">
        <v>69</v>
      </c>
      <c r="E3272">
        <f t="shared" ca="1" si="607"/>
        <v>7753</v>
      </c>
      <c r="F3272">
        <f ca="1">(60+SUMIF(OFFSET(N3272,-$C3272+1,0,$C3272),"EN",OFFSET(O3272,-$C3272+1,0,$C3272)))*SummonTypeTable!$Q$2</f>
        <v>2963.333333333333</v>
      </c>
      <c r="G3272" t="str">
        <f ca="1">IF(C3272=1,60*SummonTypeTable!$Q$2-OFFSET(F3272,0,-1),
IF(F3272&lt;&gt;OFFSET(F3272,-1,0),OFFSET(F3272,-1,0)-OFFSET(F3272,0,-1),""))</f>
        <v/>
      </c>
      <c r="H3272" t="str">
        <f ca="1">IF(C3272=1,60*SummonTypeTable!$Q$2/OFFSET(F3272,0,-1),
IF(F3272&lt;&gt;OFFSET(F3272,-1,0),OFFSET(F3272,-1,0)/OFFSET(F3272,0,-1),""))</f>
        <v/>
      </c>
      <c r="I3272">
        <f ca="1">(60+SUMIF(OFFSET(N3272,-$C3272+1,0,$C3272),"EN",OFFSET(O3272,-$C3272+1,0,$C3272))+SUMIF(OFFSET(S3272,-$C3272+1,0,$C3272),"EN",OFFSET(T3272,-$C3272+1,0,$C3272)))*SummonTypeTable!$Q$2</f>
        <v>2963.333333333333</v>
      </c>
      <c r="J3272" t="str">
        <f ca="1">IF(C3272=1,60*SummonTypeTable!$Q$2-OFFSET(I3272,0,-4),
IF(I3272&lt;&gt;OFFSET(I3272,-1,0),OFFSET(I3272,-1,0)-OFFSET(I3272,0,-4),""))</f>
        <v/>
      </c>
      <c r="K3272" t="str">
        <f ca="1">IF(C3272=1,60*SummonTypeTable!$Q$2/OFFSET(I3272,0,-4),
IF(I3272&lt;&gt;OFFSET(I3272,-1,0),OFFSET(I3272,-1,0)/OFFSET(I3272,0,-4),""))</f>
        <v/>
      </c>
      <c r="L3272" t="str">
        <f t="shared" ca="1" si="608"/>
        <v>cu</v>
      </c>
      <c r="M3272" t="s">
        <v>81</v>
      </c>
      <c r="N3272" t="s">
        <v>147</v>
      </c>
      <c r="O3272">
        <v>7500</v>
      </c>
      <c r="P3272" t="str">
        <f t="shared" si="609"/>
        <v/>
      </c>
      <c r="Q3272" t="str">
        <f t="shared" ca="1" si="618"/>
        <v>cu</v>
      </c>
      <c r="R3272" t="s">
        <v>81</v>
      </c>
      <c r="S3272" t="s">
        <v>147</v>
      </c>
      <c r="T3272">
        <v>3750</v>
      </c>
      <c r="U3272" t="str">
        <f t="shared" ca="1" si="617"/>
        <v>cu</v>
      </c>
      <c r="V3272" t="str">
        <f t="shared" si="610"/>
        <v>GO</v>
      </c>
      <c r="W3272">
        <f t="shared" si="611"/>
        <v>7500</v>
      </c>
      <c r="X3272" t="str">
        <f t="shared" ca="1" si="612"/>
        <v>cu</v>
      </c>
      <c r="Y3272" t="str">
        <f t="shared" si="613"/>
        <v>GO</v>
      </c>
      <c r="Z3272">
        <f t="shared" si="614"/>
        <v>3750</v>
      </c>
    </row>
    <row r="3273" spans="1:26">
      <c r="A3273" t="str">
        <f t="shared" si="615"/>
        <v>nw1</v>
      </c>
      <c r="B3273" t="str">
        <f t="shared" si="616"/>
        <v>신규1</v>
      </c>
      <c r="C3273">
        <v>148</v>
      </c>
      <c r="D3273">
        <v>147</v>
      </c>
      <c r="E3273">
        <f t="shared" ca="1" si="607"/>
        <v>7900</v>
      </c>
      <c r="F3273">
        <f ca="1">(60+SUMIF(OFFSET(N3273,-$C3273+1,0,$C3273),"EN",OFFSET(O3273,-$C3273+1,0,$C3273)))*SummonTypeTable!$Q$2</f>
        <v>2963.333333333333</v>
      </c>
      <c r="G3273" t="str">
        <f ca="1">IF(C3273=1,60*SummonTypeTable!$Q$2-OFFSET(F3273,0,-1),
IF(F3273&lt;&gt;OFFSET(F3273,-1,0),OFFSET(F3273,-1,0)-OFFSET(F3273,0,-1),""))</f>
        <v/>
      </c>
      <c r="H3273" t="str">
        <f ca="1">IF(C3273=1,60*SummonTypeTable!$Q$2/OFFSET(F3273,0,-1),
IF(F3273&lt;&gt;OFFSET(F3273,-1,0),OFFSET(F3273,-1,0)/OFFSET(F3273,0,-1),""))</f>
        <v/>
      </c>
      <c r="I3273">
        <f ca="1">(60+SUMIF(OFFSET(N3273,-$C3273+1,0,$C3273),"EN",OFFSET(O3273,-$C3273+1,0,$C3273))+SUMIF(OFFSET(S3273,-$C3273+1,0,$C3273),"EN",OFFSET(T3273,-$C3273+1,0,$C3273)))*SummonTypeTable!$Q$2</f>
        <v>2963.333333333333</v>
      </c>
      <c r="J3273" t="str">
        <f ca="1">IF(C3273=1,60*SummonTypeTable!$Q$2-OFFSET(I3273,0,-4),
IF(I3273&lt;&gt;OFFSET(I3273,-1,0),OFFSET(I3273,-1,0)-OFFSET(I3273,0,-4),""))</f>
        <v/>
      </c>
      <c r="K3273" t="str">
        <f ca="1">IF(C3273=1,60*SummonTypeTable!$Q$2/OFFSET(I3273,0,-4),
IF(I3273&lt;&gt;OFFSET(I3273,-1,0),OFFSET(I3273,-1,0)/OFFSET(I3273,0,-4),""))</f>
        <v/>
      </c>
      <c r="L3273" t="str">
        <f t="shared" ca="1" si="608"/>
        <v>it</v>
      </c>
      <c r="M3273" t="s">
        <v>139</v>
      </c>
      <c r="N3273" t="s">
        <v>140</v>
      </c>
      <c r="O3273">
        <v>10</v>
      </c>
      <c r="P3273" t="str">
        <f t="shared" si="609"/>
        <v/>
      </c>
      <c r="Q3273" t="str">
        <f t="shared" ca="1" si="618"/>
        <v>cu</v>
      </c>
      <c r="R3273" t="s">
        <v>81</v>
      </c>
      <c r="S3273" t="s">
        <v>147</v>
      </c>
      <c r="T3273">
        <v>3775</v>
      </c>
      <c r="U3273" t="str">
        <f t="shared" ca="1" si="617"/>
        <v>it</v>
      </c>
      <c r="V3273" t="str">
        <f t="shared" si="610"/>
        <v>Cash_sCharacterGacha</v>
      </c>
      <c r="W3273">
        <f t="shared" si="611"/>
        <v>10</v>
      </c>
      <c r="X3273" t="str">
        <f t="shared" ca="1" si="612"/>
        <v>cu</v>
      </c>
      <c r="Y3273" t="str">
        <f t="shared" si="613"/>
        <v>GO</v>
      </c>
      <c r="Z3273">
        <f t="shared" si="614"/>
        <v>3775</v>
      </c>
    </row>
    <row r="3274" spans="1:26">
      <c r="A3274" t="str">
        <f t="shared" si="615"/>
        <v>nw1</v>
      </c>
      <c r="B3274" t="str">
        <f t="shared" si="616"/>
        <v>신규1</v>
      </c>
      <c r="C3274">
        <v>149</v>
      </c>
      <c r="D3274">
        <v>268</v>
      </c>
      <c r="E3274">
        <f t="shared" ca="1" si="607"/>
        <v>8168</v>
      </c>
      <c r="F3274">
        <f ca="1">(60+SUMIF(OFFSET(N3274,-$C3274+1,0,$C3274),"EN",OFFSET(O3274,-$C3274+1,0,$C3274)))*SummonTypeTable!$Q$2</f>
        <v>3156.6666666666665</v>
      </c>
      <c r="G3274">
        <f ca="1">IF(C3274=1,60*SummonTypeTable!$Q$2-OFFSET(F3274,0,-1),
IF(F3274&lt;&gt;OFFSET(F3274,-1,0),OFFSET(F3274,-1,0)-OFFSET(F3274,0,-1),""))</f>
        <v>-5204.666666666667</v>
      </c>
      <c r="H3274">
        <f ca="1">IF(C3274=1,60*SummonTypeTable!$Q$2/OFFSET(F3274,0,-1),
IF(F3274&lt;&gt;OFFSET(F3274,-1,0),OFFSET(F3274,-1,0)/OFFSET(F3274,0,-1),""))</f>
        <v>0.36279791054521709</v>
      </c>
      <c r="I3274">
        <f ca="1">(60+SUMIF(OFFSET(N3274,-$C3274+1,0,$C3274),"EN",OFFSET(O3274,-$C3274+1,0,$C3274))+SUMIF(OFFSET(S3274,-$C3274+1,0,$C3274),"EN",OFFSET(T3274,-$C3274+1,0,$C3274)))*SummonTypeTable!$Q$2</f>
        <v>3156.6666666666665</v>
      </c>
      <c r="J3274">
        <f ca="1">IF(C3274=1,60*SummonTypeTable!$Q$2-OFFSET(I3274,0,-4),
IF(I3274&lt;&gt;OFFSET(I3274,-1,0),OFFSET(I3274,-1,0)-OFFSET(I3274,0,-4),""))</f>
        <v>-5204.666666666667</v>
      </c>
      <c r="K3274">
        <f ca="1">IF(C3274=1,60*SummonTypeTable!$Q$2/OFFSET(I3274,0,-4),
IF(I3274&lt;&gt;OFFSET(I3274,-1,0),OFFSET(I3274,-1,0)/OFFSET(I3274,0,-4),""))</f>
        <v>0.36279791054521709</v>
      </c>
      <c r="L3274" t="str">
        <f t="shared" ca="1" si="608"/>
        <v>cu</v>
      </c>
      <c r="M3274" t="s">
        <v>81</v>
      </c>
      <c r="N3274" t="s">
        <v>146</v>
      </c>
      <c r="O3274">
        <v>290</v>
      </c>
      <c r="P3274" t="str">
        <f t="shared" si="609"/>
        <v>에너지너무많음</v>
      </c>
      <c r="Q3274" t="str">
        <f t="shared" ca="1" si="618"/>
        <v>cu</v>
      </c>
      <c r="R3274" t="s">
        <v>81</v>
      </c>
      <c r="S3274" t="s">
        <v>147</v>
      </c>
      <c r="T3274">
        <v>3800</v>
      </c>
      <c r="U3274" t="str">
        <f t="shared" ca="1" si="617"/>
        <v>cu</v>
      </c>
      <c r="V3274" t="str">
        <f t="shared" si="610"/>
        <v>EN</v>
      </c>
      <c r="W3274">
        <f t="shared" si="611"/>
        <v>290</v>
      </c>
      <c r="X3274" t="str">
        <f t="shared" ca="1" si="612"/>
        <v>cu</v>
      </c>
      <c r="Y3274" t="str">
        <f t="shared" si="613"/>
        <v>GO</v>
      </c>
      <c r="Z3274">
        <f t="shared" si="614"/>
        <v>3800</v>
      </c>
    </row>
    <row r="3275" spans="1:26">
      <c r="A3275" t="str">
        <f t="shared" si="615"/>
        <v>nw1</v>
      </c>
      <c r="B3275" t="str">
        <f t="shared" si="616"/>
        <v>신규1</v>
      </c>
      <c r="C3275">
        <v>150</v>
      </c>
      <c r="D3275">
        <v>80</v>
      </c>
      <c r="E3275">
        <f t="shared" ca="1" si="607"/>
        <v>8248</v>
      </c>
      <c r="F3275">
        <f ca="1">(60+SUMIF(OFFSET(N3275,-$C3275+1,0,$C3275),"EN",OFFSET(O3275,-$C3275+1,0,$C3275)))*SummonTypeTable!$Q$2</f>
        <v>3156.6666666666665</v>
      </c>
      <c r="G3275" t="str">
        <f ca="1">IF(C3275=1,60*SummonTypeTable!$Q$2-OFFSET(F3275,0,-1),
IF(F3275&lt;&gt;OFFSET(F3275,-1,0),OFFSET(F3275,-1,0)-OFFSET(F3275,0,-1),""))</f>
        <v/>
      </c>
      <c r="H3275" t="str">
        <f ca="1">IF(C3275=1,60*SummonTypeTable!$Q$2/OFFSET(F3275,0,-1),
IF(F3275&lt;&gt;OFFSET(F3275,-1,0),OFFSET(F3275,-1,0)/OFFSET(F3275,0,-1),""))</f>
        <v/>
      </c>
      <c r="I3275">
        <f ca="1">(60+SUMIF(OFFSET(N3275,-$C3275+1,0,$C3275),"EN",OFFSET(O3275,-$C3275+1,0,$C3275))+SUMIF(OFFSET(S3275,-$C3275+1,0,$C3275),"EN",OFFSET(T3275,-$C3275+1,0,$C3275)))*SummonTypeTable!$Q$2</f>
        <v>3156.6666666666665</v>
      </c>
      <c r="J3275" t="str">
        <f ca="1">IF(C3275=1,60*SummonTypeTable!$Q$2-OFFSET(I3275,0,-4),
IF(I3275&lt;&gt;OFFSET(I3275,-1,0),OFFSET(I3275,-1,0)-OFFSET(I3275,0,-4),""))</f>
        <v/>
      </c>
      <c r="K3275" t="str">
        <f ca="1">IF(C3275=1,60*SummonTypeTable!$Q$2/OFFSET(I3275,0,-4),
IF(I3275&lt;&gt;OFFSET(I3275,-1,0),OFFSET(I3275,-1,0)/OFFSET(I3275,0,-4),""))</f>
        <v/>
      </c>
      <c r="L3275" t="str">
        <f t="shared" ca="1" si="608"/>
        <v>cu</v>
      </c>
      <c r="M3275" t="s">
        <v>81</v>
      </c>
      <c r="N3275" t="s">
        <v>147</v>
      </c>
      <c r="O3275">
        <v>7650</v>
      </c>
      <c r="P3275" t="str">
        <f t="shared" si="609"/>
        <v/>
      </c>
      <c r="Q3275" t="str">
        <f t="shared" ca="1" si="618"/>
        <v>cu</v>
      </c>
      <c r="R3275" t="s">
        <v>81</v>
      </c>
      <c r="S3275" t="s">
        <v>147</v>
      </c>
      <c r="T3275">
        <v>3825</v>
      </c>
      <c r="U3275" t="str">
        <f t="shared" ca="1" si="617"/>
        <v>cu</v>
      </c>
      <c r="V3275" t="str">
        <f t="shared" si="610"/>
        <v>GO</v>
      </c>
      <c r="W3275">
        <f t="shared" si="611"/>
        <v>7650</v>
      </c>
      <c r="X3275" t="str">
        <f t="shared" ca="1" si="612"/>
        <v>cu</v>
      </c>
      <c r="Y3275" t="str">
        <f t="shared" si="613"/>
        <v>GO</v>
      </c>
      <c r="Z3275">
        <f t="shared" si="614"/>
        <v>3825</v>
      </c>
    </row>
    <row r="3276" spans="1:26">
      <c r="A3276" t="str">
        <f t="shared" si="615"/>
        <v>nw1</v>
      </c>
      <c r="B3276" t="str">
        <f t="shared" si="616"/>
        <v>신규1</v>
      </c>
      <c r="C3276">
        <v>151</v>
      </c>
      <c r="D3276">
        <v>120</v>
      </c>
      <c r="E3276">
        <f t="shared" ref="E3276:E3339" ca="1" si="619">IF(A3276&lt;&gt;OFFSET(A3276,-1,0),D3276,OFFSET(E3276,-1,0)+D3276)</f>
        <v>8368</v>
      </c>
      <c r="F3276">
        <f ca="1">(60+SUMIF(OFFSET(N3276,-$C3276+1,0,$C3276),"EN",OFFSET(O3276,-$C3276+1,0,$C3276)))*SummonTypeTable!$Q$2</f>
        <v>3156.6666666666665</v>
      </c>
      <c r="G3276" t="str">
        <f ca="1">IF(C3276=1,60*SummonTypeTable!$Q$2-OFFSET(F3276,0,-1),
IF(F3276&lt;&gt;OFFSET(F3276,-1,0),OFFSET(F3276,-1,0)-OFFSET(F3276,0,-1),""))</f>
        <v/>
      </c>
      <c r="H3276" t="str">
        <f ca="1">IF(C3276=1,60*SummonTypeTable!$Q$2/OFFSET(F3276,0,-1),
IF(F3276&lt;&gt;OFFSET(F3276,-1,0),OFFSET(F3276,-1,0)/OFFSET(F3276,0,-1),""))</f>
        <v/>
      </c>
      <c r="I3276">
        <f ca="1">(60+SUMIF(OFFSET(N3276,-$C3276+1,0,$C3276),"EN",OFFSET(O3276,-$C3276+1,0,$C3276))+SUMIF(OFFSET(S3276,-$C3276+1,0,$C3276),"EN",OFFSET(T3276,-$C3276+1,0,$C3276)))*SummonTypeTable!$Q$2</f>
        <v>3156.6666666666665</v>
      </c>
      <c r="J3276" t="str">
        <f ca="1">IF(C3276=1,60*SummonTypeTable!$Q$2-OFFSET(I3276,0,-4),
IF(I3276&lt;&gt;OFFSET(I3276,-1,0),OFFSET(I3276,-1,0)-OFFSET(I3276,0,-4),""))</f>
        <v/>
      </c>
      <c r="K3276" t="str">
        <f ca="1">IF(C3276=1,60*SummonTypeTable!$Q$2/OFFSET(I3276,0,-4),
IF(I3276&lt;&gt;OFFSET(I3276,-1,0),OFFSET(I3276,-1,0)/OFFSET(I3276,0,-4),""))</f>
        <v/>
      </c>
      <c r="L3276" t="str">
        <f t="shared" ca="1" si="608"/>
        <v>it</v>
      </c>
      <c r="M3276" t="s">
        <v>139</v>
      </c>
      <c r="N3276" t="s">
        <v>158</v>
      </c>
      <c r="O3276">
        <v>1</v>
      </c>
      <c r="P3276" t="str">
        <f t="shared" si="609"/>
        <v/>
      </c>
      <c r="Q3276" t="str">
        <f t="shared" ca="1" si="618"/>
        <v>cu</v>
      </c>
      <c r="R3276" t="s">
        <v>81</v>
      </c>
      <c r="S3276" t="s">
        <v>147</v>
      </c>
      <c r="T3276">
        <v>3850</v>
      </c>
      <c r="U3276" t="str">
        <f t="shared" ca="1" si="617"/>
        <v>it</v>
      </c>
      <c r="V3276" t="str">
        <f t="shared" si="610"/>
        <v>Cash_sEquipGacha</v>
      </c>
      <c r="W3276">
        <f t="shared" si="611"/>
        <v>1</v>
      </c>
      <c r="X3276" t="str">
        <f t="shared" ca="1" si="612"/>
        <v>cu</v>
      </c>
      <c r="Y3276" t="str">
        <f t="shared" si="613"/>
        <v>GO</v>
      </c>
      <c r="Z3276">
        <f t="shared" si="614"/>
        <v>3850</v>
      </c>
    </row>
    <row r="3277" spans="1:26">
      <c r="A3277" t="str">
        <f t="shared" si="615"/>
        <v>nw1</v>
      </c>
      <c r="B3277" t="str">
        <f t="shared" si="616"/>
        <v>신규1</v>
      </c>
      <c r="C3277">
        <v>152</v>
      </c>
      <c r="D3277">
        <v>140</v>
      </c>
      <c r="E3277">
        <f t="shared" ca="1" si="619"/>
        <v>8508</v>
      </c>
      <c r="F3277">
        <f ca="1">(60+SUMIF(OFFSET(N3277,-$C3277+1,0,$C3277),"EN",OFFSET(O3277,-$C3277+1,0,$C3277)))*SummonTypeTable!$Q$2</f>
        <v>3156.6666666666665</v>
      </c>
      <c r="G3277" t="str">
        <f ca="1">IF(C3277=1,60*SummonTypeTable!$Q$2-OFFSET(F3277,0,-1),
IF(F3277&lt;&gt;OFFSET(F3277,-1,0),OFFSET(F3277,-1,0)-OFFSET(F3277,0,-1),""))</f>
        <v/>
      </c>
      <c r="H3277" t="str">
        <f ca="1">IF(C3277=1,60*SummonTypeTable!$Q$2/OFFSET(F3277,0,-1),
IF(F3277&lt;&gt;OFFSET(F3277,-1,0),OFFSET(F3277,-1,0)/OFFSET(F3277,0,-1),""))</f>
        <v/>
      </c>
      <c r="I3277">
        <f ca="1">(60+SUMIF(OFFSET(N3277,-$C3277+1,0,$C3277),"EN",OFFSET(O3277,-$C3277+1,0,$C3277))+SUMIF(OFFSET(S3277,-$C3277+1,0,$C3277),"EN",OFFSET(T3277,-$C3277+1,0,$C3277)))*SummonTypeTable!$Q$2</f>
        <v>3156.6666666666665</v>
      </c>
      <c r="J3277" t="str">
        <f ca="1">IF(C3277=1,60*SummonTypeTable!$Q$2-OFFSET(I3277,0,-4),
IF(I3277&lt;&gt;OFFSET(I3277,-1,0),OFFSET(I3277,-1,0)-OFFSET(I3277,0,-4),""))</f>
        <v/>
      </c>
      <c r="K3277" t="str">
        <f ca="1">IF(C3277=1,60*SummonTypeTable!$Q$2/OFFSET(I3277,0,-4),
IF(I3277&lt;&gt;OFFSET(I3277,-1,0),OFFSET(I3277,-1,0)/OFFSET(I3277,0,-4),""))</f>
        <v/>
      </c>
      <c r="L3277" t="str">
        <f t="shared" ca="1" si="608"/>
        <v>cu</v>
      </c>
      <c r="M3277" t="s">
        <v>81</v>
      </c>
      <c r="N3277" t="s">
        <v>147</v>
      </c>
      <c r="O3277">
        <v>7750</v>
      </c>
      <c r="P3277" t="str">
        <f t="shared" si="609"/>
        <v/>
      </c>
      <c r="Q3277" t="str">
        <f t="shared" ca="1" si="618"/>
        <v>cu</v>
      </c>
      <c r="R3277" t="s">
        <v>81</v>
      </c>
      <c r="S3277" t="s">
        <v>147</v>
      </c>
      <c r="T3277">
        <v>3875</v>
      </c>
      <c r="U3277" t="str">
        <f t="shared" ca="1" si="617"/>
        <v>cu</v>
      </c>
      <c r="V3277" t="str">
        <f t="shared" si="610"/>
        <v>GO</v>
      </c>
      <c r="W3277">
        <f t="shared" si="611"/>
        <v>7750</v>
      </c>
      <c r="X3277" t="str">
        <f t="shared" ca="1" si="612"/>
        <v>cu</v>
      </c>
      <c r="Y3277" t="str">
        <f t="shared" si="613"/>
        <v>GO</v>
      </c>
      <c r="Z3277">
        <f t="shared" si="614"/>
        <v>3875</v>
      </c>
    </row>
    <row r="3278" spans="1:26">
      <c r="A3278" t="str">
        <f t="shared" si="615"/>
        <v>nw1</v>
      </c>
      <c r="B3278" t="str">
        <f t="shared" si="616"/>
        <v>신규1</v>
      </c>
      <c r="C3278">
        <v>153</v>
      </c>
      <c r="D3278">
        <v>164</v>
      </c>
      <c r="E3278">
        <f t="shared" ca="1" si="619"/>
        <v>8672</v>
      </c>
      <c r="F3278">
        <f ca="1">(60+SUMIF(OFFSET(N3278,-$C3278+1,0,$C3278),"EN",OFFSET(O3278,-$C3278+1,0,$C3278)))*SummonTypeTable!$Q$2</f>
        <v>3366.6666666666665</v>
      </c>
      <c r="G3278">
        <f ca="1">IF(C3278=1,60*SummonTypeTable!$Q$2-OFFSET(F3278,0,-1),
IF(F3278&lt;&gt;OFFSET(F3278,-1,0),OFFSET(F3278,-1,0)-OFFSET(F3278,0,-1),""))</f>
        <v>-5515.3333333333339</v>
      </c>
      <c r="H3278">
        <f ca="1">IF(C3278=1,60*SummonTypeTable!$Q$2/OFFSET(F3278,0,-1),
IF(F3278&lt;&gt;OFFSET(F3278,-1,0),OFFSET(F3278,-1,0)/OFFSET(F3278,0,-1),""))</f>
        <v>0.36400676506765067</v>
      </c>
      <c r="I3278">
        <f ca="1">(60+SUMIF(OFFSET(N3278,-$C3278+1,0,$C3278),"EN",OFFSET(O3278,-$C3278+1,0,$C3278))+SUMIF(OFFSET(S3278,-$C3278+1,0,$C3278),"EN",OFFSET(T3278,-$C3278+1,0,$C3278)))*SummonTypeTable!$Q$2</f>
        <v>3366.6666666666665</v>
      </c>
      <c r="J3278">
        <f ca="1">IF(C3278=1,60*SummonTypeTable!$Q$2-OFFSET(I3278,0,-4),
IF(I3278&lt;&gt;OFFSET(I3278,-1,0),OFFSET(I3278,-1,0)-OFFSET(I3278,0,-4),""))</f>
        <v>-5515.3333333333339</v>
      </c>
      <c r="K3278">
        <f ca="1">IF(C3278=1,60*SummonTypeTable!$Q$2/OFFSET(I3278,0,-4),
IF(I3278&lt;&gt;OFFSET(I3278,-1,0),OFFSET(I3278,-1,0)/OFFSET(I3278,0,-4),""))</f>
        <v>0.36400676506765067</v>
      </c>
      <c r="L3278" t="str">
        <f t="shared" ca="1" si="608"/>
        <v>cu</v>
      </c>
      <c r="M3278" t="s">
        <v>81</v>
      </c>
      <c r="N3278" t="s">
        <v>146</v>
      </c>
      <c r="O3278">
        <v>315</v>
      </c>
      <c r="P3278" t="str">
        <f t="shared" si="609"/>
        <v>에너지너무많음</v>
      </c>
      <c r="Q3278" t="str">
        <f t="shared" ca="1" si="618"/>
        <v>cu</v>
      </c>
      <c r="R3278" t="s">
        <v>81</v>
      </c>
      <c r="S3278" t="s">
        <v>147</v>
      </c>
      <c r="T3278">
        <v>3900</v>
      </c>
      <c r="U3278" t="str">
        <f t="shared" ca="1" si="617"/>
        <v>cu</v>
      </c>
      <c r="V3278" t="str">
        <f t="shared" si="610"/>
        <v>EN</v>
      </c>
      <c r="W3278">
        <f t="shared" si="611"/>
        <v>315</v>
      </c>
      <c r="X3278" t="str">
        <f t="shared" ca="1" si="612"/>
        <v>cu</v>
      </c>
      <c r="Y3278" t="str">
        <f t="shared" si="613"/>
        <v>GO</v>
      </c>
      <c r="Z3278">
        <f t="shared" si="614"/>
        <v>3900</v>
      </c>
    </row>
    <row r="3279" spans="1:26">
      <c r="A3279" t="str">
        <f t="shared" si="615"/>
        <v>nw1</v>
      </c>
      <c r="B3279" t="str">
        <f t="shared" si="616"/>
        <v>신규1</v>
      </c>
      <c r="C3279">
        <v>154</v>
      </c>
      <c r="D3279">
        <v>119</v>
      </c>
      <c r="E3279">
        <f t="shared" ca="1" si="619"/>
        <v>8791</v>
      </c>
      <c r="F3279">
        <f ca="1">(60+SUMIF(OFFSET(N3279,-$C3279+1,0,$C3279),"EN",OFFSET(O3279,-$C3279+1,0,$C3279)))*SummonTypeTable!$Q$2</f>
        <v>3366.6666666666665</v>
      </c>
      <c r="G3279" t="str">
        <f ca="1">IF(C3279=1,60*SummonTypeTable!$Q$2-OFFSET(F3279,0,-1),
IF(F3279&lt;&gt;OFFSET(F3279,-1,0),OFFSET(F3279,-1,0)-OFFSET(F3279,0,-1),""))</f>
        <v/>
      </c>
      <c r="H3279" t="str">
        <f ca="1">IF(C3279=1,60*SummonTypeTable!$Q$2/OFFSET(F3279,0,-1),
IF(F3279&lt;&gt;OFFSET(F3279,-1,0),OFFSET(F3279,-1,0)/OFFSET(F3279,0,-1),""))</f>
        <v/>
      </c>
      <c r="I3279">
        <f ca="1">(60+SUMIF(OFFSET(N3279,-$C3279+1,0,$C3279),"EN",OFFSET(O3279,-$C3279+1,0,$C3279))+SUMIF(OFFSET(S3279,-$C3279+1,0,$C3279),"EN",OFFSET(T3279,-$C3279+1,0,$C3279)))*SummonTypeTable!$Q$2</f>
        <v>3366.6666666666665</v>
      </c>
      <c r="J3279" t="str">
        <f ca="1">IF(C3279=1,60*SummonTypeTable!$Q$2-OFFSET(I3279,0,-4),
IF(I3279&lt;&gt;OFFSET(I3279,-1,0),OFFSET(I3279,-1,0)-OFFSET(I3279,0,-4),""))</f>
        <v/>
      </c>
      <c r="K3279" t="str">
        <f ca="1">IF(C3279=1,60*SummonTypeTable!$Q$2/OFFSET(I3279,0,-4),
IF(I3279&lt;&gt;OFFSET(I3279,-1,0),OFFSET(I3279,-1,0)/OFFSET(I3279,0,-4),""))</f>
        <v/>
      </c>
      <c r="L3279" t="str">
        <f t="shared" ca="1" si="608"/>
        <v>cu</v>
      </c>
      <c r="M3279" t="s">
        <v>81</v>
      </c>
      <c r="N3279" t="s">
        <v>147</v>
      </c>
      <c r="O3279">
        <v>7850</v>
      </c>
      <c r="P3279" t="str">
        <f t="shared" si="609"/>
        <v/>
      </c>
      <c r="Q3279" t="str">
        <f t="shared" ca="1" si="618"/>
        <v>cu</v>
      </c>
      <c r="R3279" t="s">
        <v>81</v>
      </c>
      <c r="S3279" t="s">
        <v>147</v>
      </c>
      <c r="T3279">
        <v>3925</v>
      </c>
      <c r="U3279" t="str">
        <f t="shared" ca="1" si="617"/>
        <v>cu</v>
      </c>
      <c r="V3279" t="str">
        <f t="shared" si="610"/>
        <v>GO</v>
      </c>
      <c r="W3279">
        <f t="shared" si="611"/>
        <v>7850</v>
      </c>
      <c r="X3279" t="str">
        <f t="shared" ca="1" si="612"/>
        <v>cu</v>
      </c>
      <c r="Y3279" t="str">
        <f t="shared" si="613"/>
        <v>GO</v>
      </c>
      <c r="Z3279">
        <f t="shared" si="614"/>
        <v>3925</v>
      </c>
    </row>
    <row r="3280" spans="1:26">
      <c r="A3280" t="str">
        <f t="shared" si="615"/>
        <v>nw1</v>
      </c>
      <c r="B3280" t="str">
        <f t="shared" si="616"/>
        <v>신규1</v>
      </c>
      <c r="C3280">
        <v>155</v>
      </c>
      <c r="D3280">
        <v>146</v>
      </c>
      <c r="E3280">
        <f t="shared" ca="1" si="619"/>
        <v>8937</v>
      </c>
      <c r="F3280">
        <f ca="1">(60+SUMIF(OFFSET(N3280,-$C3280+1,0,$C3280),"EN",OFFSET(O3280,-$C3280+1,0,$C3280)))*SummonTypeTable!$Q$2</f>
        <v>3366.6666666666665</v>
      </c>
      <c r="G3280" t="str">
        <f ca="1">IF(C3280=1,60*SummonTypeTable!$Q$2-OFFSET(F3280,0,-1),
IF(F3280&lt;&gt;OFFSET(F3280,-1,0),OFFSET(F3280,-1,0)-OFFSET(F3280,0,-1),""))</f>
        <v/>
      </c>
      <c r="H3280" t="str">
        <f ca="1">IF(C3280=1,60*SummonTypeTable!$Q$2/OFFSET(F3280,0,-1),
IF(F3280&lt;&gt;OFFSET(F3280,-1,0),OFFSET(F3280,-1,0)/OFFSET(F3280,0,-1),""))</f>
        <v/>
      </c>
      <c r="I3280">
        <f ca="1">(60+SUMIF(OFFSET(N3280,-$C3280+1,0,$C3280),"EN",OFFSET(O3280,-$C3280+1,0,$C3280))+SUMIF(OFFSET(S3280,-$C3280+1,0,$C3280),"EN",OFFSET(T3280,-$C3280+1,0,$C3280)))*SummonTypeTable!$Q$2</f>
        <v>3366.6666666666665</v>
      </c>
      <c r="J3280" t="str">
        <f ca="1">IF(C3280=1,60*SummonTypeTable!$Q$2-OFFSET(I3280,0,-4),
IF(I3280&lt;&gt;OFFSET(I3280,-1,0),OFFSET(I3280,-1,0)-OFFSET(I3280,0,-4),""))</f>
        <v/>
      </c>
      <c r="K3280" t="str">
        <f ca="1">IF(C3280=1,60*SummonTypeTable!$Q$2/OFFSET(I3280,0,-4),
IF(I3280&lt;&gt;OFFSET(I3280,-1,0),OFFSET(I3280,-1,0)/OFFSET(I3280,0,-4),""))</f>
        <v/>
      </c>
      <c r="L3280" t="str">
        <f t="shared" ca="1" si="608"/>
        <v>it</v>
      </c>
      <c r="M3280" t="s">
        <v>139</v>
      </c>
      <c r="N3280" t="s">
        <v>158</v>
      </c>
      <c r="O3280">
        <v>2</v>
      </c>
      <c r="P3280" t="str">
        <f t="shared" si="609"/>
        <v/>
      </c>
      <c r="Q3280" t="str">
        <f t="shared" ca="1" si="618"/>
        <v>cu</v>
      </c>
      <c r="R3280" t="s">
        <v>81</v>
      </c>
      <c r="S3280" t="s">
        <v>147</v>
      </c>
      <c r="T3280">
        <v>3950</v>
      </c>
      <c r="U3280" t="str">
        <f t="shared" ca="1" si="617"/>
        <v>it</v>
      </c>
      <c r="V3280" t="str">
        <f t="shared" si="610"/>
        <v>Cash_sEquipGacha</v>
      </c>
      <c r="W3280">
        <f t="shared" si="611"/>
        <v>2</v>
      </c>
      <c r="X3280" t="str">
        <f t="shared" ca="1" si="612"/>
        <v>cu</v>
      </c>
      <c r="Y3280" t="str">
        <f t="shared" si="613"/>
        <v>GO</v>
      </c>
      <c r="Z3280">
        <f t="shared" si="614"/>
        <v>3950</v>
      </c>
    </row>
    <row r="3281" spans="1:26">
      <c r="A3281" t="str">
        <f t="shared" si="615"/>
        <v>nw1</v>
      </c>
      <c r="B3281" t="str">
        <f t="shared" si="616"/>
        <v>신규1</v>
      </c>
      <c r="C3281">
        <v>156</v>
      </c>
      <c r="D3281">
        <v>259</v>
      </c>
      <c r="E3281">
        <f t="shared" ca="1" si="619"/>
        <v>9196</v>
      </c>
      <c r="F3281">
        <f ca="1">(60+SUMIF(OFFSET(N3281,-$C3281+1,0,$C3281),"EN",OFFSET(O3281,-$C3281+1,0,$C3281)))*SummonTypeTable!$Q$2</f>
        <v>3366.6666666666665</v>
      </c>
      <c r="G3281" t="str">
        <f ca="1">IF(C3281=1,60*SummonTypeTable!$Q$2-OFFSET(F3281,0,-1),
IF(F3281&lt;&gt;OFFSET(F3281,-1,0),OFFSET(F3281,-1,0)-OFFSET(F3281,0,-1),""))</f>
        <v/>
      </c>
      <c r="H3281" t="str">
        <f ca="1">IF(C3281=1,60*SummonTypeTable!$Q$2/OFFSET(F3281,0,-1),
IF(F3281&lt;&gt;OFFSET(F3281,-1,0),OFFSET(F3281,-1,0)/OFFSET(F3281,0,-1),""))</f>
        <v/>
      </c>
      <c r="I3281">
        <f ca="1">(60+SUMIF(OFFSET(N3281,-$C3281+1,0,$C3281),"EN",OFFSET(O3281,-$C3281+1,0,$C3281))+SUMIF(OFFSET(S3281,-$C3281+1,0,$C3281),"EN",OFFSET(T3281,-$C3281+1,0,$C3281)))*SummonTypeTable!$Q$2</f>
        <v>3366.6666666666665</v>
      </c>
      <c r="J3281" t="str">
        <f ca="1">IF(C3281=1,60*SummonTypeTable!$Q$2-OFFSET(I3281,0,-4),
IF(I3281&lt;&gt;OFFSET(I3281,-1,0),OFFSET(I3281,-1,0)-OFFSET(I3281,0,-4),""))</f>
        <v/>
      </c>
      <c r="K3281" t="str">
        <f ca="1">IF(C3281=1,60*SummonTypeTable!$Q$2/OFFSET(I3281,0,-4),
IF(I3281&lt;&gt;OFFSET(I3281,-1,0),OFFSET(I3281,-1,0)/OFFSET(I3281,0,-4),""))</f>
        <v/>
      </c>
      <c r="L3281" t="str">
        <f t="shared" ca="1" si="608"/>
        <v>cu</v>
      </c>
      <c r="M3281" t="s">
        <v>81</v>
      </c>
      <c r="N3281" t="s">
        <v>153</v>
      </c>
      <c r="O3281">
        <v>27</v>
      </c>
      <c r="P3281" t="str">
        <f t="shared" si="609"/>
        <v/>
      </c>
      <c r="Q3281" t="str">
        <f t="shared" ca="1" si="618"/>
        <v>cu</v>
      </c>
      <c r="R3281" t="s">
        <v>81</v>
      </c>
      <c r="S3281" t="s">
        <v>153</v>
      </c>
      <c r="T3281">
        <v>9</v>
      </c>
      <c r="U3281" t="str">
        <f t="shared" ca="1" si="617"/>
        <v>cu</v>
      </c>
      <c r="V3281" t="str">
        <f t="shared" si="610"/>
        <v>DI</v>
      </c>
      <c r="W3281">
        <f t="shared" si="611"/>
        <v>27</v>
      </c>
      <c r="X3281" t="str">
        <f t="shared" ca="1" si="612"/>
        <v>cu</v>
      </c>
      <c r="Y3281" t="str">
        <f t="shared" si="613"/>
        <v>DI</v>
      </c>
      <c r="Z3281">
        <f t="shared" si="614"/>
        <v>9</v>
      </c>
    </row>
    <row r="3282" spans="1:26">
      <c r="A3282" t="str">
        <f t="shared" si="615"/>
        <v>nw1</v>
      </c>
      <c r="B3282" t="str">
        <f t="shared" si="616"/>
        <v>신규1</v>
      </c>
      <c r="C3282">
        <v>157</v>
      </c>
      <c r="D3282">
        <v>76</v>
      </c>
      <c r="E3282">
        <f t="shared" ca="1" si="619"/>
        <v>9272</v>
      </c>
      <c r="F3282">
        <f ca="1">(60+SUMIF(OFFSET(N3282,-$C3282+1,0,$C3282),"EN",OFFSET(O3282,-$C3282+1,0,$C3282)))*SummonTypeTable!$Q$2</f>
        <v>3366.6666666666665</v>
      </c>
      <c r="G3282" t="str">
        <f ca="1">IF(C3282=1,60*SummonTypeTable!$Q$2-OFFSET(F3282,0,-1),
IF(F3282&lt;&gt;OFFSET(F3282,-1,0),OFFSET(F3282,-1,0)-OFFSET(F3282,0,-1),""))</f>
        <v/>
      </c>
      <c r="H3282" t="str">
        <f ca="1">IF(C3282=1,60*SummonTypeTable!$Q$2/OFFSET(F3282,0,-1),
IF(F3282&lt;&gt;OFFSET(F3282,-1,0),OFFSET(F3282,-1,0)/OFFSET(F3282,0,-1),""))</f>
        <v/>
      </c>
      <c r="I3282">
        <f ca="1">(60+SUMIF(OFFSET(N3282,-$C3282+1,0,$C3282),"EN",OFFSET(O3282,-$C3282+1,0,$C3282))+SUMIF(OFFSET(S3282,-$C3282+1,0,$C3282),"EN",OFFSET(T3282,-$C3282+1,0,$C3282)))*SummonTypeTable!$Q$2</f>
        <v>3366.6666666666665</v>
      </c>
      <c r="J3282" t="str">
        <f ca="1">IF(C3282=1,60*SummonTypeTable!$Q$2-OFFSET(I3282,0,-4),
IF(I3282&lt;&gt;OFFSET(I3282,-1,0),OFFSET(I3282,-1,0)-OFFSET(I3282,0,-4),""))</f>
        <v/>
      </c>
      <c r="K3282" t="str">
        <f ca="1">IF(C3282=1,60*SummonTypeTable!$Q$2/OFFSET(I3282,0,-4),
IF(I3282&lt;&gt;OFFSET(I3282,-1,0),OFFSET(I3282,-1,0)/OFFSET(I3282,0,-4),""))</f>
        <v/>
      </c>
      <c r="L3282" t="str">
        <f t="shared" ca="1" si="608"/>
        <v>cu</v>
      </c>
      <c r="M3282" t="s">
        <v>81</v>
      </c>
      <c r="N3282" t="s">
        <v>147</v>
      </c>
      <c r="O3282">
        <v>8000</v>
      </c>
      <c r="P3282" t="str">
        <f t="shared" si="609"/>
        <v/>
      </c>
      <c r="Q3282" t="str">
        <f t="shared" ca="1" si="618"/>
        <v>cu</v>
      </c>
      <c r="R3282" t="s">
        <v>81</v>
      </c>
      <c r="S3282" t="s">
        <v>147</v>
      </c>
      <c r="T3282">
        <v>4000</v>
      </c>
      <c r="U3282" t="str">
        <f t="shared" ca="1" si="617"/>
        <v>cu</v>
      </c>
      <c r="V3282" t="str">
        <f t="shared" si="610"/>
        <v>GO</v>
      </c>
      <c r="W3282">
        <f t="shared" si="611"/>
        <v>8000</v>
      </c>
      <c r="X3282" t="str">
        <f t="shared" ca="1" si="612"/>
        <v>cu</v>
      </c>
      <c r="Y3282" t="str">
        <f t="shared" si="613"/>
        <v>GO</v>
      </c>
      <c r="Z3282">
        <f t="shared" si="614"/>
        <v>4000</v>
      </c>
    </row>
    <row r="3283" spans="1:26">
      <c r="A3283" t="str">
        <f t="shared" si="615"/>
        <v>nw1</v>
      </c>
      <c r="B3283" t="str">
        <f t="shared" si="616"/>
        <v>신규1</v>
      </c>
      <c r="C3283">
        <v>158</v>
      </c>
      <c r="D3283">
        <v>145</v>
      </c>
      <c r="E3283">
        <f t="shared" ca="1" si="619"/>
        <v>9417</v>
      </c>
      <c r="F3283">
        <f ca="1">(60+SUMIF(OFFSET(N3283,-$C3283+1,0,$C3283),"EN",OFFSET(O3283,-$C3283+1,0,$C3283)))*SummonTypeTable!$Q$2</f>
        <v>3366.6666666666665</v>
      </c>
      <c r="G3283" t="str">
        <f ca="1">IF(C3283=1,60*SummonTypeTable!$Q$2-OFFSET(F3283,0,-1),
IF(F3283&lt;&gt;OFFSET(F3283,-1,0),OFFSET(F3283,-1,0)-OFFSET(F3283,0,-1),""))</f>
        <v/>
      </c>
      <c r="H3283" t="str">
        <f ca="1">IF(C3283=1,60*SummonTypeTable!$Q$2/OFFSET(F3283,0,-1),
IF(F3283&lt;&gt;OFFSET(F3283,-1,0),OFFSET(F3283,-1,0)/OFFSET(F3283,0,-1),""))</f>
        <v/>
      </c>
      <c r="I3283">
        <f ca="1">(60+SUMIF(OFFSET(N3283,-$C3283+1,0,$C3283),"EN",OFFSET(O3283,-$C3283+1,0,$C3283))+SUMIF(OFFSET(S3283,-$C3283+1,0,$C3283),"EN",OFFSET(T3283,-$C3283+1,0,$C3283)))*SummonTypeTable!$Q$2</f>
        <v>3366.6666666666665</v>
      </c>
      <c r="J3283" t="str">
        <f ca="1">IF(C3283=1,60*SummonTypeTable!$Q$2-OFFSET(I3283,0,-4),
IF(I3283&lt;&gt;OFFSET(I3283,-1,0),OFFSET(I3283,-1,0)-OFFSET(I3283,0,-4),""))</f>
        <v/>
      </c>
      <c r="K3283" t="str">
        <f ca="1">IF(C3283=1,60*SummonTypeTable!$Q$2/OFFSET(I3283,0,-4),
IF(I3283&lt;&gt;OFFSET(I3283,-1,0),OFFSET(I3283,-1,0)/OFFSET(I3283,0,-4),""))</f>
        <v/>
      </c>
      <c r="L3283" t="str">
        <f t="shared" ref="L3283:L3346" ca="1" si="620">IF(ISBLANK(M3283),"",
VLOOKUP(M3283,OFFSET(INDIRECT("$A:$B"),0,MATCH(M$1&amp;"_Verify",INDIRECT("$1:$1"),0)-1),2,0)
)</f>
        <v>it</v>
      </c>
      <c r="M3283" t="s">
        <v>139</v>
      </c>
      <c r="N3283" t="s">
        <v>140</v>
      </c>
      <c r="O3283">
        <v>2</v>
      </c>
      <c r="P3283" t="str">
        <f t="shared" si="609"/>
        <v/>
      </c>
      <c r="Q3283" t="str">
        <f t="shared" ca="1" si="618"/>
        <v>cu</v>
      </c>
      <c r="R3283" t="s">
        <v>81</v>
      </c>
      <c r="S3283" t="s">
        <v>147</v>
      </c>
      <c r="T3283">
        <v>4025</v>
      </c>
      <c r="U3283" t="str">
        <f t="shared" ca="1" si="617"/>
        <v>it</v>
      </c>
      <c r="V3283" t="str">
        <f t="shared" si="610"/>
        <v>Cash_sCharacterGacha</v>
      </c>
      <c r="W3283">
        <f t="shared" si="611"/>
        <v>2</v>
      </c>
      <c r="X3283" t="str">
        <f t="shared" ca="1" si="612"/>
        <v>cu</v>
      </c>
      <c r="Y3283" t="str">
        <f t="shared" si="613"/>
        <v>GO</v>
      </c>
      <c r="Z3283">
        <f t="shared" si="614"/>
        <v>4025</v>
      </c>
    </row>
    <row r="3284" spans="1:26">
      <c r="A3284" t="str">
        <f t="shared" si="615"/>
        <v>nw1</v>
      </c>
      <c r="B3284" t="str">
        <f t="shared" si="616"/>
        <v>신규1</v>
      </c>
      <c r="C3284">
        <v>159</v>
      </c>
      <c r="D3284">
        <v>323</v>
      </c>
      <c r="E3284">
        <f t="shared" ca="1" si="619"/>
        <v>9740</v>
      </c>
      <c r="F3284">
        <f ca="1">(60+SUMIF(OFFSET(N3284,-$C3284+1,0,$C3284),"EN",OFFSET(O3284,-$C3284+1,0,$C3284)))*SummonTypeTable!$Q$2</f>
        <v>3560</v>
      </c>
      <c r="G3284">
        <f ca="1">IF(C3284=1,60*SummonTypeTable!$Q$2-OFFSET(F3284,0,-1),
IF(F3284&lt;&gt;OFFSET(F3284,-1,0),OFFSET(F3284,-1,0)-OFFSET(F3284,0,-1),""))</f>
        <v>-6373.3333333333339</v>
      </c>
      <c r="H3284">
        <f ca="1">IF(C3284=1,60*SummonTypeTable!$Q$2/OFFSET(F3284,0,-1),
IF(F3284&lt;&gt;OFFSET(F3284,-1,0),OFFSET(F3284,-1,0)/OFFSET(F3284,0,-1),""))</f>
        <v>0.34565366187542779</v>
      </c>
      <c r="I3284">
        <f ca="1">(60+SUMIF(OFFSET(N3284,-$C3284+1,0,$C3284),"EN",OFFSET(O3284,-$C3284+1,0,$C3284))+SUMIF(OFFSET(S3284,-$C3284+1,0,$C3284),"EN",OFFSET(T3284,-$C3284+1,0,$C3284)))*SummonTypeTable!$Q$2</f>
        <v>3560</v>
      </c>
      <c r="J3284">
        <f ca="1">IF(C3284=1,60*SummonTypeTable!$Q$2-OFFSET(I3284,0,-4),
IF(I3284&lt;&gt;OFFSET(I3284,-1,0),OFFSET(I3284,-1,0)-OFFSET(I3284,0,-4),""))</f>
        <v>-6373.3333333333339</v>
      </c>
      <c r="K3284">
        <f ca="1">IF(C3284=1,60*SummonTypeTable!$Q$2/OFFSET(I3284,0,-4),
IF(I3284&lt;&gt;OFFSET(I3284,-1,0),OFFSET(I3284,-1,0)/OFFSET(I3284,0,-4),""))</f>
        <v>0.34565366187542779</v>
      </c>
      <c r="L3284" t="str">
        <f t="shared" ca="1" si="620"/>
        <v>cu</v>
      </c>
      <c r="M3284" t="s">
        <v>81</v>
      </c>
      <c r="N3284" t="s">
        <v>146</v>
      </c>
      <c r="O3284">
        <v>290</v>
      </c>
      <c r="P3284" t="str">
        <f t="shared" si="609"/>
        <v>에너지너무많음</v>
      </c>
      <c r="Q3284" t="str">
        <f t="shared" ca="1" si="618"/>
        <v>cu</v>
      </c>
      <c r="R3284" t="s">
        <v>81</v>
      </c>
      <c r="S3284" t="s">
        <v>147</v>
      </c>
      <c r="T3284">
        <v>4050</v>
      </c>
      <c r="U3284" t="str">
        <f t="shared" ca="1" si="617"/>
        <v>cu</v>
      </c>
      <c r="V3284" t="str">
        <f t="shared" si="610"/>
        <v>EN</v>
      </c>
      <c r="W3284">
        <f t="shared" si="611"/>
        <v>290</v>
      </c>
      <c r="X3284" t="str">
        <f t="shared" ca="1" si="612"/>
        <v>cu</v>
      </c>
      <c r="Y3284" t="str">
        <f t="shared" si="613"/>
        <v>GO</v>
      </c>
      <c r="Z3284">
        <f t="shared" si="614"/>
        <v>4050</v>
      </c>
    </row>
    <row r="3285" spans="1:26">
      <c r="A3285" t="str">
        <f t="shared" si="615"/>
        <v>nw1</v>
      </c>
      <c r="B3285" t="str">
        <f t="shared" si="616"/>
        <v>신규1</v>
      </c>
      <c r="C3285">
        <v>160</v>
      </c>
      <c r="D3285">
        <v>108</v>
      </c>
      <c r="E3285">
        <f t="shared" ca="1" si="619"/>
        <v>9848</v>
      </c>
      <c r="F3285">
        <f ca="1">(60+SUMIF(OFFSET(N3285,-$C3285+1,0,$C3285),"EN",OFFSET(O3285,-$C3285+1,0,$C3285)))*SummonTypeTable!$Q$2</f>
        <v>3560</v>
      </c>
      <c r="G3285" t="str">
        <f ca="1">IF(C3285=1,60*SummonTypeTable!$Q$2-OFFSET(F3285,0,-1),
IF(F3285&lt;&gt;OFFSET(F3285,-1,0),OFFSET(F3285,-1,0)-OFFSET(F3285,0,-1),""))</f>
        <v/>
      </c>
      <c r="H3285" t="str">
        <f ca="1">IF(C3285=1,60*SummonTypeTable!$Q$2/OFFSET(F3285,0,-1),
IF(F3285&lt;&gt;OFFSET(F3285,-1,0),OFFSET(F3285,-1,0)/OFFSET(F3285,0,-1),""))</f>
        <v/>
      </c>
      <c r="I3285">
        <f ca="1">(60+SUMIF(OFFSET(N3285,-$C3285+1,0,$C3285),"EN",OFFSET(O3285,-$C3285+1,0,$C3285))+SUMIF(OFFSET(S3285,-$C3285+1,0,$C3285),"EN",OFFSET(T3285,-$C3285+1,0,$C3285)))*SummonTypeTable!$Q$2</f>
        <v>3560</v>
      </c>
      <c r="J3285" t="str">
        <f ca="1">IF(C3285=1,60*SummonTypeTable!$Q$2-OFFSET(I3285,0,-4),
IF(I3285&lt;&gt;OFFSET(I3285,-1,0),OFFSET(I3285,-1,0)-OFFSET(I3285,0,-4),""))</f>
        <v/>
      </c>
      <c r="K3285" t="str">
        <f ca="1">IF(C3285=1,60*SummonTypeTable!$Q$2/OFFSET(I3285,0,-4),
IF(I3285&lt;&gt;OFFSET(I3285,-1,0),OFFSET(I3285,-1,0)/OFFSET(I3285,0,-4),""))</f>
        <v/>
      </c>
      <c r="L3285" t="str">
        <f t="shared" ca="1" si="620"/>
        <v>cu</v>
      </c>
      <c r="M3285" t="s">
        <v>81</v>
      </c>
      <c r="N3285" t="s">
        <v>147</v>
      </c>
      <c r="O3285">
        <v>8150</v>
      </c>
      <c r="P3285" t="str">
        <f t="shared" si="609"/>
        <v/>
      </c>
      <c r="Q3285" t="str">
        <f t="shared" ca="1" si="618"/>
        <v>cu</v>
      </c>
      <c r="R3285" t="s">
        <v>81</v>
      </c>
      <c r="S3285" t="s">
        <v>147</v>
      </c>
      <c r="T3285">
        <v>4075</v>
      </c>
      <c r="U3285" t="str">
        <f t="shared" ca="1" si="617"/>
        <v>cu</v>
      </c>
      <c r="V3285" t="str">
        <f t="shared" si="610"/>
        <v>GO</v>
      </c>
      <c r="W3285">
        <f t="shared" si="611"/>
        <v>8150</v>
      </c>
      <c r="X3285" t="str">
        <f t="shared" ca="1" si="612"/>
        <v>cu</v>
      </c>
      <c r="Y3285" t="str">
        <f t="shared" si="613"/>
        <v>GO</v>
      </c>
      <c r="Z3285">
        <f t="shared" si="614"/>
        <v>4075</v>
      </c>
    </row>
    <row r="3286" spans="1:26">
      <c r="A3286" t="str">
        <f t="shared" si="615"/>
        <v>nw1</v>
      </c>
      <c r="B3286" t="str">
        <f t="shared" si="616"/>
        <v>신규1</v>
      </c>
      <c r="C3286">
        <v>161</v>
      </c>
      <c r="D3286">
        <v>116</v>
      </c>
      <c r="E3286">
        <f t="shared" ca="1" si="619"/>
        <v>9964</v>
      </c>
      <c r="F3286">
        <f ca="1">(60+SUMIF(OFFSET(N3286,-$C3286+1,0,$C3286),"EN",OFFSET(O3286,-$C3286+1,0,$C3286)))*SummonTypeTable!$Q$2</f>
        <v>3560</v>
      </c>
      <c r="G3286" t="str">
        <f ca="1">IF(C3286=1,60*SummonTypeTable!$Q$2-OFFSET(F3286,0,-1),
IF(F3286&lt;&gt;OFFSET(F3286,-1,0),OFFSET(F3286,-1,0)-OFFSET(F3286,0,-1),""))</f>
        <v/>
      </c>
      <c r="H3286" t="str">
        <f ca="1">IF(C3286=1,60*SummonTypeTable!$Q$2/OFFSET(F3286,0,-1),
IF(F3286&lt;&gt;OFFSET(F3286,-1,0),OFFSET(F3286,-1,0)/OFFSET(F3286,0,-1),""))</f>
        <v/>
      </c>
      <c r="I3286">
        <f ca="1">(60+SUMIF(OFFSET(N3286,-$C3286+1,0,$C3286),"EN",OFFSET(O3286,-$C3286+1,0,$C3286))+SUMIF(OFFSET(S3286,-$C3286+1,0,$C3286),"EN",OFFSET(T3286,-$C3286+1,0,$C3286)))*SummonTypeTable!$Q$2</f>
        <v>3560</v>
      </c>
      <c r="J3286" t="str">
        <f ca="1">IF(C3286=1,60*SummonTypeTable!$Q$2-OFFSET(I3286,0,-4),
IF(I3286&lt;&gt;OFFSET(I3286,-1,0),OFFSET(I3286,-1,0)-OFFSET(I3286,0,-4),""))</f>
        <v/>
      </c>
      <c r="K3286" t="str">
        <f ca="1">IF(C3286=1,60*SummonTypeTable!$Q$2/OFFSET(I3286,0,-4),
IF(I3286&lt;&gt;OFFSET(I3286,-1,0),OFFSET(I3286,-1,0)/OFFSET(I3286,0,-4),""))</f>
        <v/>
      </c>
      <c r="L3286" t="str">
        <f t="shared" ca="1" si="620"/>
        <v>it</v>
      </c>
      <c r="M3286" t="s">
        <v>139</v>
      </c>
      <c r="N3286" t="s">
        <v>158</v>
      </c>
      <c r="O3286">
        <v>1</v>
      </c>
      <c r="P3286" t="str">
        <f t="shared" si="609"/>
        <v/>
      </c>
      <c r="Q3286" t="str">
        <f t="shared" ca="1" si="618"/>
        <v>cu</v>
      </c>
      <c r="R3286" t="s">
        <v>81</v>
      </c>
      <c r="S3286" t="s">
        <v>147</v>
      </c>
      <c r="T3286">
        <v>4100</v>
      </c>
      <c r="U3286" t="str">
        <f t="shared" ca="1" si="617"/>
        <v>it</v>
      </c>
      <c r="V3286" t="str">
        <f t="shared" si="610"/>
        <v>Cash_sEquipGacha</v>
      </c>
      <c r="W3286">
        <f t="shared" si="611"/>
        <v>1</v>
      </c>
      <c r="X3286" t="str">
        <f t="shared" ca="1" si="612"/>
        <v>cu</v>
      </c>
      <c r="Y3286" t="str">
        <f t="shared" si="613"/>
        <v>GO</v>
      </c>
      <c r="Z3286">
        <f t="shared" si="614"/>
        <v>4100</v>
      </c>
    </row>
    <row r="3287" spans="1:26">
      <c r="A3287" t="str">
        <f t="shared" si="615"/>
        <v>nw1</v>
      </c>
      <c r="B3287" t="str">
        <f t="shared" si="616"/>
        <v>신규1</v>
      </c>
      <c r="C3287">
        <v>162</v>
      </c>
      <c r="D3287">
        <v>158</v>
      </c>
      <c r="E3287">
        <f t="shared" ca="1" si="619"/>
        <v>10122</v>
      </c>
      <c r="F3287">
        <f ca="1">(60+SUMIF(OFFSET(N3287,-$C3287+1,0,$C3287),"EN",OFFSET(O3287,-$C3287+1,0,$C3287)))*SummonTypeTable!$Q$2</f>
        <v>3560</v>
      </c>
      <c r="G3287" t="str">
        <f ca="1">IF(C3287=1,60*SummonTypeTable!$Q$2-OFFSET(F3287,0,-1),
IF(F3287&lt;&gt;OFFSET(F3287,-1,0),OFFSET(F3287,-1,0)-OFFSET(F3287,0,-1),""))</f>
        <v/>
      </c>
      <c r="H3287" t="str">
        <f ca="1">IF(C3287=1,60*SummonTypeTable!$Q$2/OFFSET(F3287,0,-1),
IF(F3287&lt;&gt;OFFSET(F3287,-1,0),OFFSET(F3287,-1,0)/OFFSET(F3287,0,-1),""))</f>
        <v/>
      </c>
      <c r="I3287">
        <f ca="1">(60+SUMIF(OFFSET(N3287,-$C3287+1,0,$C3287),"EN",OFFSET(O3287,-$C3287+1,0,$C3287))+SUMIF(OFFSET(S3287,-$C3287+1,0,$C3287),"EN",OFFSET(T3287,-$C3287+1,0,$C3287)))*SummonTypeTable!$Q$2</f>
        <v>3560</v>
      </c>
      <c r="J3287" t="str">
        <f ca="1">IF(C3287=1,60*SummonTypeTable!$Q$2-OFFSET(I3287,0,-4),
IF(I3287&lt;&gt;OFFSET(I3287,-1,0),OFFSET(I3287,-1,0)-OFFSET(I3287,0,-4),""))</f>
        <v/>
      </c>
      <c r="K3287" t="str">
        <f ca="1">IF(C3287=1,60*SummonTypeTable!$Q$2/OFFSET(I3287,0,-4),
IF(I3287&lt;&gt;OFFSET(I3287,-1,0),OFFSET(I3287,-1,0)/OFFSET(I3287,0,-4),""))</f>
        <v/>
      </c>
      <c r="L3287" t="str">
        <f t="shared" ca="1" si="620"/>
        <v>cu</v>
      </c>
      <c r="M3287" t="s">
        <v>81</v>
      </c>
      <c r="N3287" t="s">
        <v>147</v>
      </c>
      <c r="O3287">
        <v>8250</v>
      </c>
      <c r="P3287" t="str">
        <f t="shared" si="609"/>
        <v/>
      </c>
      <c r="Q3287" t="str">
        <f t="shared" ca="1" si="618"/>
        <v>cu</v>
      </c>
      <c r="R3287" t="s">
        <v>81</v>
      </c>
      <c r="S3287" t="s">
        <v>147</v>
      </c>
      <c r="T3287">
        <v>4125</v>
      </c>
      <c r="U3287" t="str">
        <f t="shared" ca="1" si="617"/>
        <v>cu</v>
      </c>
      <c r="V3287" t="str">
        <f t="shared" si="610"/>
        <v>GO</v>
      </c>
      <c r="W3287">
        <f t="shared" si="611"/>
        <v>8250</v>
      </c>
      <c r="X3287" t="str">
        <f t="shared" ca="1" si="612"/>
        <v>cu</v>
      </c>
      <c r="Y3287" t="str">
        <f t="shared" si="613"/>
        <v>GO</v>
      </c>
      <c r="Z3287">
        <f t="shared" si="614"/>
        <v>4125</v>
      </c>
    </row>
    <row r="3288" spans="1:26">
      <c r="A3288" t="str">
        <f t="shared" si="615"/>
        <v>nw1</v>
      </c>
      <c r="B3288" t="str">
        <f t="shared" si="616"/>
        <v>신규1</v>
      </c>
      <c r="C3288">
        <v>163</v>
      </c>
      <c r="D3288">
        <v>182</v>
      </c>
      <c r="E3288">
        <f t="shared" ca="1" si="619"/>
        <v>10304</v>
      </c>
      <c r="F3288">
        <f ca="1">(60+SUMIF(OFFSET(N3288,-$C3288+1,0,$C3288),"EN",OFFSET(O3288,-$C3288+1,0,$C3288)))*SummonTypeTable!$Q$2</f>
        <v>3770</v>
      </c>
      <c r="G3288">
        <f ca="1">IF(C3288=1,60*SummonTypeTable!$Q$2-OFFSET(F3288,0,-1),
IF(F3288&lt;&gt;OFFSET(F3288,-1,0),OFFSET(F3288,-1,0)-OFFSET(F3288,0,-1),""))</f>
        <v>-6744</v>
      </c>
      <c r="H3288">
        <f ca="1">IF(C3288=1,60*SummonTypeTable!$Q$2/OFFSET(F3288,0,-1),
IF(F3288&lt;&gt;OFFSET(F3288,-1,0),OFFSET(F3288,-1,0)/OFFSET(F3288,0,-1),""))</f>
        <v>0.34549689440993792</v>
      </c>
      <c r="I3288">
        <f ca="1">(60+SUMIF(OFFSET(N3288,-$C3288+1,0,$C3288),"EN",OFFSET(O3288,-$C3288+1,0,$C3288))+SUMIF(OFFSET(S3288,-$C3288+1,0,$C3288),"EN",OFFSET(T3288,-$C3288+1,0,$C3288)))*SummonTypeTable!$Q$2</f>
        <v>3770</v>
      </c>
      <c r="J3288">
        <f ca="1">IF(C3288=1,60*SummonTypeTable!$Q$2-OFFSET(I3288,0,-4),
IF(I3288&lt;&gt;OFFSET(I3288,-1,0),OFFSET(I3288,-1,0)-OFFSET(I3288,0,-4),""))</f>
        <v>-6744</v>
      </c>
      <c r="K3288">
        <f ca="1">IF(C3288=1,60*SummonTypeTable!$Q$2/OFFSET(I3288,0,-4),
IF(I3288&lt;&gt;OFFSET(I3288,-1,0),OFFSET(I3288,-1,0)/OFFSET(I3288,0,-4),""))</f>
        <v>0.34549689440993792</v>
      </c>
      <c r="L3288" t="str">
        <f t="shared" ca="1" si="620"/>
        <v>cu</v>
      </c>
      <c r="M3288" t="s">
        <v>81</v>
      </c>
      <c r="N3288" t="s">
        <v>146</v>
      </c>
      <c r="O3288">
        <v>315</v>
      </c>
      <c r="P3288" t="str">
        <f t="shared" si="609"/>
        <v>에너지너무많음</v>
      </c>
      <c r="Q3288" t="str">
        <f t="shared" ca="1" si="618"/>
        <v>cu</v>
      </c>
      <c r="R3288" t="s">
        <v>81</v>
      </c>
      <c r="S3288" t="s">
        <v>147</v>
      </c>
      <c r="T3288">
        <v>4150</v>
      </c>
      <c r="U3288" t="str">
        <f t="shared" ca="1" si="617"/>
        <v>cu</v>
      </c>
      <c r="V3288" t="str">
        <f t="shared" si="610"/>
        <v>EN</v>
      </c>
      <c r="W3288">
        <f t="shared" si="611"/>
        <v>315</v>
      </c>
      <c r="X3288" t="str">
        <f t="shared" ca="1" si="612"/>
        <v>cu</v>
      </c>
      <c r="Y3288" t="str">
        <f t="shared" si="613"/>
        <v>GO</v>
      </c>
      <c r="Z3288">
        <f t="shared" si="614"/>
        <v>4150</v>
      </c>
    </row>
    <row r="3289" spans="1:26">
      <c r="A3289" t="str">
        <f t="shared" si="615"/>
        <v>nw1</v>
      </c>
      <c r="B3289" t="str">
        <f t="shared" si="616"/>
        <v>신규1</v>
      </c>
      <c r="C3289">
        <v>164</v>
      </c>
      <c r="D3289">
        <v>95</v>
      </c>
      <c r="E3289">
        <f t="shared" ca="1" si="619"/>
        <v>10399</v>
      </c>
      <c r="F3289">
        <f ca="1">(60+SUMIF(OFFSET(N3289,-$C3289+1,0,$C3289),"EN",OFFSET(O3289,-$C3289+1,0,$C3289)))*SummonTypeTable!$Q$2</f>
        <v>3770</v>
      </c>
      <c r="G3289" t="str">
        <f ca="1">IF(C3289=1,60*SummonTypeTable!$Q$2-OFFSET(F3289,0,-1),
IF(F3289&lt;&gt;OFFSET(F3289,-1,0),OFFSET(F3289,-1,0)-OFFSET(F3289,0,-1),""))</f>
        <v/>
      </c>
      <c r="H3289" t="str">
        <f ca="1">IF(C3289=1,60*SummonTypeTable!$Q$2/OFFSET(F3289,0,-1),
IF(F3289&lt;&gt;OFFSET(F3289,-1,0),OFFSET(F3289,-1,0)/OFFSET(F3289,0,-1),""))</f>
        <v/>
      </c>
      <c r="I3289">
        <f ca="1">(60+SUMIF(OFFSET(N3289,-$C3289+1,0,$C3289),"EN",OFFSET(O3289,-$C3289+1,0,$C3289))+SUMIF(OFFSET(S3289,-$C3289+1,0,$C3289),"EN",OFFSET(T3289,-$C3289+1,0,$C3289)))*SummonTypeTable!$Q$2</f>
        <v>3770</v>
      </c>
      <c r="J3289" t="str">
        <f ca="1">IF(C3289=1,60*SummonTypeTable!$Q$2-OFFSET(I3289,0,-4),
IF(I3289&lt;&gt;OFFSET(I3289,-1,0),OFFSET(I3289,-1,0)-OFFSET(I3289,0,-4),""))</f>
        <v/>
      </c>
      <c r="K3289" t="str">
        <f ca="1">IF(C3289=1,60*SummonTypeTable!$Q$2/OFFSET(I3289,0,-4),
IF(I3289&lt;&gt;OFFSET(I3289,-1,0),OFFSET(I3289,-1,0)/OFFSET(I3289,0,-4),""))</f>
        <v/>
      </c>
      <c r="L3289" t="str">
        <f t="shared" ca="1" si="620"/>
        <v>cu</v>
      </c>
      <c r="M3289" t="s">
        <v>81</v>
      </c>
      <c r="N3289" t="s">
        <v>147</v>
      </c>
      <c r="O3289">
        <v>8350</v>
      </c>
      <c r="P3289" t="str">
        <f t="shared" si="609"/>
        <v/>
      </c>
      <c r="Q3289" t="str">
        <f t="shared" ca="1" si="618"/>
        <v>cu</v>
      </c>
      <c r="R3289" t="s">
        <v>81</v>
      </c>
      <c r="S3289" t="s">
        <v>147</v>
      </c>
      <c r="T3289">
        <v>4175</v>
      </c>
      <c r="U3289" t="str">
        <f t="shared" ca="1" si="617"/>
        <v>cu</v>
      </c>
      <c r="V3289" t="str">
        <f t="shared" si="610"/>
        <v>GO</v>
      </c>
      <c r="W3289">
        <f t="shared" si="611"/>
        <v>8350</v>
      </c>
      <c r="X3289" t="str">
        <f t="shared" ca="1" si="612"/>
        <v>cu</v>
      </c>
      <c r="Y3289" t="str">
        <f t="shared" si="613"/>
        <v>GO</v>
      </c>
      <c r="Z3289">
        <f t="shared" si="614"/>
        <v>4175</v>
      </c>
    </row>
    <row r="3290" spans="1:26">
      <c r="A3290" t="str">
        <f t="shared" si="615"/>
        <v>nw1</v>
      </c>
      <c r="B3290" t="str">
        <f t="shared" si="616"/>
        <v>신규1</v>
      </c>
      <c r="C3290">
        <v>165</v>
      </c>
      <c r="D3290">
        <v>195</v>
      </c>
      <c r="E3290">
        <f t="shared" ca="1" si="619"/>
        <v>10594</v>
      </c>
      <c r="F3290">
        <f ca="1">(60+SUMIF(OFFSET(N3290,-$C3290+1,0,$C3290),"EN",OFFSET(O3290,-$C3290+1,0,$C3290)))*SummonTypeTable!$Q$2</f>
        <v>3770</v>
      </c>
      <c r="G3290" t="str">
        <f ca="1">IF(C3290=1,60*SummonTypeTable!$Q$2-OFFSET(F3290,0,-1),
IF(F3290&lt;&gt;OFFSET(F3290,-1,0),OFFSET(F3290,-1,0)-OFFSET(F3290,0,-1),""))</f>
        <v/>
      </c>
      <c r="H3290" t="str">
        <f ca="1">IF(C3290=1,60*SummonTypeTable!$Q$2/OFFSET(F3290,0,-1),
IF(F3290&lt;&gt;OFFSET(F3290,-1,0),OFFSET(F3290,-1,0)/OFFSET(F3290,0,-1),""))</f>
        <v/>
      </c>
      <c r="I3290">
        <f ca="1">(60+SUMIF(OFFSET(N3290,-$C3290+1,0,$C3290),"EN",OFFSET(O3290,-$C3290+1,0,$C3290))+SUMIF(OFFSET(S3290,-$C3290+1,0,$C3290),"EN",OFFSET(T3290,-$C3290+1,0,$C3290)))*SummonTypeTable!$Q$2</f>
        <v>3770</v>
      </c>
      <c r="J3290" t="str">
        <f ca="1">IF(C3290=1,60*SummonTypeTable!$Q$2-OFFSET(I3290,0,-4),
IF(I3290&lt;&gt;OFFSET(I3290,-1,0),OFFSET(I3290,-1,0)-OFFSET(I3290,0,-4),""))</f>
        <v/>
      </c>
      <c r="K3290" t="str">
        <f ca="1">IF(C3290=1,60*SummonTypeTable!$Q$2/OFFSET(I3290,0,-4),
IF(I3290&lt;&gt;OFFSET(I3290,-1,0),OFFSET(I3290,-1,0)/OFFSET(I3290,0,-4),""))</f>
        <v/>
      </c>
      <c r="L3290" t="str">
        <f t="shared" ca="1" si="620"/>
        <v>it</v>
      </c>
      <c r="M3290" t="s">
        <v>139</v>
      </c>
      <c r="N3290" t="s">
        <v>140</v>
      </c>
      <c r="O3290">
        <v>5</v>
      </c>
      <c r="P3290" t="str">
        <f t="shared" si="609"/>
        <v/>
      </c>
      <c r="Q3290" t="str">
        <f t="shared" ca="1" si="618"/>
        <v>cu</v>
      </c>
      <c r="R3290" t="s">
        <v>81</v>
      </c>
      <c r="S3290" t="s">
        <v>147</v>
      </c>
      <c r="T3290">
        <v>4200</v>
      </c>
      <c r="U3290" t="str">
        <f t="shared" ca="1" si="617"/>
        <v>it</v>
      </c>
      <c r="V3290" t="str">
        <f t="shared" si="610"/>
        <v>Cash_sCharacterGacha</v>
      </c>
      <c r="W3290">
        <f t="shared" si="611"/>
        <v>5</v>
      </c>
      <c r="X3290" t="str">
        <f t="shared" ca="1" si="612"/>
        <v>cu</v>
      </c>
      <c r="Y3290" t="str">
        <f t="shared" si="613"/>
        <v>GO</v>
      </c>
      <c r="Z3290">
        <f t="shared" si="614"/>
        <v>4200</v>
      </c>
    </row>
    <row r="3291" spans="1:26">
      <c r="A3291" t="str">
        <f t="shared" si="615"/>
        <v>nw1</v>
      </c>
      <c r="B3291" t="str">
        <f t="shared" si="616"/>
        <v>신규1</v>
      </c>
      <c r="C3291">
        <v>166</v>
      </c>
      <c r="D3291">
        <v>294</v>
      </c>
      <c r="E3291">
        <f t="shared" ca="1" si="619"/>
        <v>10888</v>
      </c>
      <c r="F3291">
        <f ca="1">(60+SUMIF(OFFSET(N3291,-$C3291+1,0,$C3291),"EN",OFFSET(O3291,-$C3291+1,0,$C3291)))*SummonTypeTable!$Q$2</f>
        <v>3996.6666666666665</v>
      </c>
      <c r="G3291">
        <f ca="1">IF(C3291=1,60*SummonTypeTable!$Q$2-OFFSET(F3291,0,-1),
IF(F3291&lt;&gt;OFFSET(F3291,-1,0),OFFSET(F3291,-1,0)-OFFSET(F3291,0,-1),""))</f>
        <v>-7118</v>
      </c>
      <c r="H3291">
        <f ca="1">IF(C3291=1,60*SummonTypeTable!$Q$2/OFFSET(F3291,0,-1),
IF(F3291&lt;&gt;OFFSET(F3291,-1,0),OFFSET(F3291,-1,0)/OFFSET(F3291,0,-1),""))</f>
        <v>0.34625275532696548</v>
      </c>
      <c r="I3291">
        <f ca="1">(60+SUMIF(OFFSET(N3291,-$C3291+1,0,$C3291),"EN",OFFSET(O3291,-$C3291+1,0,$C3291))+SUMIF(OFFSET(S3291,-$C3291+1,0,$C3291),"EN",OFFSET(T3291,-$C3291+1,0,$C3291)))*SummonTypeTable!$Q$2</f>
        <v>3996.6666666666665</v>
      </c>
      <c r="J3291">
        <f ca="1">IF(C3291=1,60*SummonTypeTable!$Q$2-OFFSET(I3291,0,-4),
IF(I3291&lt;&gt;OFFSET(I3291,-1,0),OFFSET(I3291,-1,0)-OFFSET(I3291,0,-4),""))</f>
        <v>-7118</v>
      </c>
      <c r="K3291">
        <f ca="1">IF(C3291=1,60*SummonTypeTable!$Q$2/OFFSET(I3291,0,-4),
IF(I3291&lt;&gt;OFFSET(I3291,-1,0),OFFSET(I3291,-1,0)/OFFSET(I3291,0,-4),""))</f>
        <v>0.34625275532696548</v>
      </c>
      <c r="L3291" t="str">
        <f t="shared" ca="1" si="620"/>
        <v>cu</v>
      </c>
      <c r="M3291" t="s">
        <v>81</v>
      </c>
      <c r="N3291" t="s">
        <v>146</v>
      </c>
      <c r="O3291">
        <v>340</v>
      </c>
      <c r="P3291" t="str">
        <f t="shared" si="609"/>
        <v>에너지너무많음</v>
      </c>
      <c r="Q3291" t="str">
        <f t="shared" ca="1" si="618"/>
        <v>cu</v>
      </c>
      <c r="R3291" t="s">
        <v>81</v>
      </c>
      <c r="S3291" t="s">
        <v>147</v>
      </c>
      <c r="T3291">
        <v>4225</v>
      </c>
      <c r="U3291" t="str">
        <f t="shared" ca="1" si="617"/>
        <v>cu</v>
      </c>
      <c r="V3291" t="str">
        <f t="shared" si="610"/>
        <v>EN</v>
      </c>
      <c r="W3291">
        <f t="shared" si="611"/>
        <v>340</v>
      </c>
      <c r="X3291" t="str">
        <f t="shared" ca="1" si="612"/>
        <v>cu</v>
      </c>
      <c r="Y3291" t="str">
        <f t="shared" si="613"/>
        <v>GO</v>
      </c>
      <c r="Z3291">
        <f t="shared" si="614"/>
        <v>4225</v>
      </c>
    </row>
    <row r="3292" spans="1:26">
      <c r="A3292" t="str">
        <f t="shared" si="615"/>
        <v>nw1</v>
      </c>
      <c r="B3292" t="str">
        <f t="shared" si="616"/>
        <v>신규1</v>
      </c>
      <c r="C3292">
        <v>167</v>
      </c>
      <c r="D3292">
        <v>54</v>
      </c>
      <c r="E3292">
        <f t="shared" ca="1" si="619"/>
        <v>10942</v>
      </c>
      <c r="F3292">
        <f ca="1">(60+SUMIF(OFFSET(N3292,-$C3292+1,0,$C3292),"EN",OFFSET(O3292,-$C3292+1,0,$C3292)))*SummonTypeTable!$Q$2</f>
        <v>3996.6666666666665</v>
      </c>
      <c r="G3292" t="str">
        <f ca="1">IF(C3292=1,60*SummonTypeTable!$Q$2-OFFSET(F3292,0,-1),
IF(F3292&lt;&gt;OFFSET(F3292,-1,0),OFFSET(F3292,-1,0)-OFFSET(F3292,0,-1),""))</f>
        <v/>
      </c>
      <c r="H3292" t="str">
        <f ca="1">IF(C3292=1,60*SummonTypeTable!$Q$2/OFFSET(F3292,0,-1),
IF(F3292&lt;&gt;OFFSET(F3292,-1,0),OFFSET(F3292,-1,0)/OFFSET(F3292,0,-1),""))</f>
        <v/>
      </c>
      <c r="I3292">
        <f ca="1">(60+SUMIF(OFFSET(N3292,-$C3292+1,0,$C3292),"EN",OFFSET(O3292,-$C3292+1,0,$C3292))+SUMIF(OFFSET(S3292,-$C3292+1,0,$C3292),"EN",OFFSET(T3292,-$C3292+1,0,$C3292)))*SummonTypeTable!$Q$2</f>
        <v>3996.6666666666665</v>
      </c>
      <c r="J3292" t="str">
        <f ca="1">IF(C3292=1,60*SummonTypeTable!$Q$2-OFFSET(I3292,0,-4),
IF(I3292&lt;&gt;OFFSET(I3292,-1,0),OFFSET(I3292,-1,0)-OFFSET(I3292,0,-4),""))</f>
        <v/>
      </c>
      <c r="K3292" t="str">
        <f ca="1">IF(C3292=1,60*SummonTypeTable!$Q$2/OFFSET(I3292,0,-4),
IF(I3292&lt;&gt;OFFSET(I3292,-1,0),OFFSET(I3292,-1,0)/OFFSET(I3292,0,-4),""))</f>
        <v/>
      </c>
      <c r="L3292" t="str">
        <f t="shared" ca="1" si="620"/>
        <v>cu</v>
      </c>
      <c r="M3292" t="s">
        <v>81</v>
      </c>
      <c r="N3292" t="s">
        <v>147</v>
      </c>
      <c r="O3292">
        <v>8500</v>
      </c>
      <c r="P3292" t="str">
        <f t="shared" si="609"/>
        <v/>
      </c>
      <c r="Q3292" t="str">
        <f t="shared" ca="1" si="618"/>
        <v>cu</v>
      </c>
      <c r="R3292" t="s">
        <v>81</v>
      </c>
      <c r="S3292" t="s">
        <v>147</v>
      </c>
      <c r="T3292">
        <v>4250</v>
      </c>
      <c r="U3292" t="str">
        <f t="shared" ca="1" si="617"/>
        <v>cu</v>
      </c>
      <c r="V3292" t="str">
        <f t="shared" si="610"/>
        <v>GO</v>
      </c>
      <c r="W3292">
        <f t="shared" si="611"/>
        <v>8500</v>
      </c>
      <c r="X3292" t="str">
        <f t="shared" ca="1" si="612"/>
        <v>cu</v>
      </c>
      <c r="Y3292" t="str">
        <f t="shared" si="613"/>
        <v>GO</v>
      </c>
      <c r="Z3292">
        <f t="shared" si="614"/>
        <v>4250</v>
      </c>
    </row>
    <row r="3293" spans="1:26">
      <c r="A3293" t="str">
        <f t="shared" si="615"/>
        <v>nw1</v>
      </c>
      <c r="B3293" t="str">
        <f t="shared" si="616"/>
        <v>신규1</v>
      </c>
      <c r="C3293">
        <v>168</v>
      </c>
      <c r="D3293">
        <v>125</v>
      </c>
      <c r="E3293">
        <f t="shared" ca="1" si="619"/>
        <v>11067</v>
      </c>
      <c r="F3293">
        <f ca="1">(60+SUMIF(OFFSET(N3293,-$C3293+1,0,$C3293),"EN",OFFSET(O3293,-$C3293+1,0,$C3293)))*SummonTypeTable!$Q$2</f>
        <v>3996.6666666666665</v>
      </c>
      <c r="G3293" t="str">
        <f ca="1">IF(C3293=1,60*SummonTypeTable!$Q$2-OFFSET(F3293,0,-1),
IF(F3293&lt;&gt;OFFSET(F3293,-1,0),OFFSET(F3293,-1,0)-OFFSET(F3293,0,-1),""))</f>
        <v/>
      </c>
      <c r="H3293" t="str">
        <f ca="1">IF(C3293=1,60*SummonTypeTable!$Q$2/OFFSET(F3293,0,-1),
IF(F3293&lt;&gt;OFFSET(F3293,-1,0),OFFSET(F3293,-1,0)/OFFSET(F3293,0,-1),""))</f>
        <v/>
      </c>
      <c r="I3293">
        <f ca="1">(60+SUMIF(OFFSET(N3293,-$C3293+1,0,$C3293),"EN",OFFSET(O3293,-$C3293+1,0,$C3293))+SUMIF(OFFSET(S3293,-$C3293+1,0,$C3293),"EN",OFFSET(T3293,-$C3293+1,0,$C3293)))*SummonTypeTable!$Q$2</f>
        <v>3996.6666666666665</v>
      </c>
      <c r="J3293" t="str">
        <f ca="1">IF(C3293=1,60*SummonTypeTable!$Q$2-OFFSET(I3293,0,-4),
IF(I3293&lt;&gt;OFFSET(I3293,-1,0),OFFSET(I3293,-1,0)-OFFSET(I3293,0,-4),""))</f>
        <v/>
      </c>
      <c r="K3293" t="str">
        <f ca="1">IF(C3293=1,60*SummonTypeTable!$Q$2/OFFSET(I3293,0,-4),
IF(I3293&lt;&gt;OFFSET(I3293,-1,0),OFFSET(I3293,-1,0)/OFFSET(I3293,0,-4),""))</f>
        <v/>
      </c>
      <c r="L3293" t="str">
        <f t="shared" ca="1" si="620"/>
        <v>it</v>
      </c>
      <c r="M3293" t="s">
        <v>139</v>
      </c>
      <c r="N3293" t="s">
        <v>138</v>
      </c>
      <c r="O3293">
        <v>10</v>
      </c>
      <c r="P3293" t="str">
        <f t="shared" si="609"/>
        <v/>
      </c>
      <c r="Q3293" t="str">
        <f t="shared" ca="1" si="618"/>
        <v>cu</v>
      </c>
      <c r="R3293" t="s">
        <v>81</v>
      </c>
      <c r="S3293" t="s">
        <v>147</v>
      </c>
      <c r="T3293">
        <v>4275</v>
      </c>
      <c r="U3293" t="str">
        <f t="shared" ca="1" si="617"/>
        <v>it</v>
      </c>
      <c r="V3293" t="str">
        <f t="shared" si="610"/>
        <v>Cash_sSpellGacha</v>
      </c>
      <c r="W3293">
        <f t="shared" si="611"/>
        <v>10</v>
      </c>
      <c r="X3293" t="str">
        <f t="shared" ca="1" si="612"/>
        <v>cu</v>
      </c>
      <c r="Y3293" t="str">
        <f t="shared" si="613"/>
        <v>GO</v>
      </c>
      <c r="Z3293">
        <f t="shared" si="614"/>
        <v>4275</v>
      </c>
    </row>
    <row r="3294" spans="1:26">
      <c r="A3294" t="str">
        <f t="shared" si="615"/>
        <v>nw1</v>
      </c>
      <c r="B3294" t="str">
        <f t="shared" si="616"/>
        <v>신규1</v>
      </c>
      <c r="C3294">
        <v>169</v>
      </c>
      <c r="D3294">
        <v>157</v>
      </c>
      <c r="E3294">
        <f t="shared" ca="1" si="619"/>
        <v>11224</v>
      </c>
      <c r="F3294">
        <f ca="1">(60+SUMIF(OFFSET(N3294,-$C3294+1,0,$C3294),"EN",OFFSET(O3294,-$C3294+1,0,$C3294)))*SummonTypeTable!$Q$2</f>
        <v>3996.6666666666665</v>
      </c>
      <c r="G3294" t="str">
        <f ca="1">IF(C3294=1,60*SummonTypeTable!$Q$2-OFFSET(F3294,0,-1),
IF(F3294&lt;&gt;OFFSET(F3294,-1,0),OFFSET(F3294,-1,0)-OFFSET(F3294,0,-1),""))</f>
        <v/>
      </c>
      <c r="H3294" t="str">
        <f ca="1">IF(C3294=1,60*SummonTypeTable!$Q$2/OFFSET(F3294,0,-1),
IF(F3294&lt;&gt;OFFSET(F3294,-1,0),OFFSET(F3294,-1,0)/OFFSET(F3294,0,-1),""))</f>
        <v/>
      </c>
      <c r="I3294">
        <f ca="1">(60+SUMIF(OFFSET(N3294,-$C3294+1,0,$C3294),"EN",OFFSET(O3294,-$C3294+1,0,$C3294))+SUMIF(OFFSET(S3294,-$C3294+1,0,$C3294),"EN",OFFSET(T3294,-$C3294+1,0,$C3294)))*SummonTypeTable!$Q$2</f>
        <v>3996.6666666666665</v>
      </c>
      <c r="J3294" t="str">
        <f ca="1">IF(C3294=1,60*SummonTypeTable!$Q$2-OFFSET(I3294,0,-4),
IF(I3294&lt;&gt;OFFSET(I3294,-1,0),OFFSET(I3294,-1,0)-OFFSET(I3294,0,-4),""))</f>
        <v/>
      </c>
      <c r="K3294" t="str">
        <f ca="1">IF(C3294=1,60*SummonTypeTable!$Q$2/OFFSET(I3294,0,-4),
IF(I3294&lt;&gt;OFFSET(I3294,-1,0),OFFSET(I3294,-1,0)/OFFSET(I3294,0,-4),""))</f>
        <v/>
      </c>
      <c r="L3294" t="str">
        <f t="shared" ca="1" si="620"/>
        <v>cu</v>
      </c>
      <c r="M3294" t="s">
        <v>81</v>
      </c>
      <c r="N3294" t="s">
        <v>147</v>
      </c>
      <c r="O3294">
        <v>8600</v>
      </c>
      <c r="P3294" t="str">
        <f t="shared" si="609"/>
        <v/>
      </c>
      <c r="Q3294" t="str">
        <f t="shared" ca="1" si="618"/>
        <v>cu</v>
      </c>
      <c r="R3294" t="s">
        <v>81</v>
      </c>
      <c r="S3294" t="s">
        <v>147</v>
      </c>
      <c r="T3294">
        <v>4300</v>
      </c>
      <c r="U3294" t="str">
        <f t="shared" ca="1" si="617"/>
        <v>cu</v>
      </c>
      <c r="V3294" t="str">
        <f t="shared" si="610"/>
        <v>GO</v>
      </c>
      <c r="W3294">
        <f t="shared" si="611"/>
        <v>8600</v>
      </c>
      <c r="X3294" t="str">
        <f t="shared" ca="1" si="612"/>
        <v>cu</v>
      </c>
      <c r="Y3294" t="str">
        <f t="shared" si="613"/>
        <v>GO</v>
      </c>
      <c r="Z3294">
        <f t="shared" si="614"/>
        <v>4300</v>
      </c>
    </row>
    <row r="3295" spans="1:26">
      <c r="A3295" t="str">
        <f t="shared" si="615"/>
        <v>nw1</v>
      </c>
      <c r="B3295" t="str">
        <f t="shared" si="616"/>
        <v>신규1</v>
      </c>
      <c r="C3295">
        <v>170</v>
      </c>
      <c r="D3295">
        <v>268</v>
      </c>
      <c r="E3295">
        <f t="shared" ca="1" si="619"/>
        <v>11492</v>
      </c>
      <c r="F3295">
        <f ca="1">(60+SUMIF(OFFSET(N3295,-$C3295+1,0,$C3295),"EN",OFFSET(O3295,-$C3295+1,0,$C3295)))*SummonTypeTable!$Q$2</f>
        <v>4240</v>
      </c>
      <c r="G3295">
        <f ca="1">IF(C3295=1,60*SummonTypeTable!$Q$2-OFFSET(F3295,0,-1),
IF(F3295&lt;&gt;OFFSET(F3295,-1,0),OFFSET(F3295,-1,0)-OFFSET(F3295,0,-1),""))</f>
        <v>-7495.3333333333339</v>
      </c>
      <c r="H3295">
        <f ca="1">IF(C3295=1,60*SummonTypeTable!$Q$2/OFFSET(F3295,0,-1),
IF(F3295&lt;&gt;OFFSET(F3295,-1,0),OFFSET(F3295,-1,0)/OFFSET(F3295,0,-1),""))</f>
        <v>0.34777816452024596</v>
      </c>
      <c r="I3295">
        <f ca="1">(60+SUMIF(OFFSET(N3295,-$C3295+1,0,$C3295),"EN",OFFSET(O3295,-$C3295+1,0,$C3295))+SUMIF(OFFSET(S3295,-$C3295+1,0,$C3295),"EN",OFFSET(T3295,-$C3295+1,0,$C3295)))*SummonTypeTable!$Q$2</f>
        <v>4240</v>
      </c>
      <c r="J3295">
        <f ca="1">IF(C3295=1,60*SummonTypeTable!$Q$2-OFFSET(I3295,0,-4),
IF(I3295&lt;&gt;OFFSET(I3295,-1,0),OFFSET(I3295,-1,0)-OFFSET(I3295,0,-4),""))</f>
        <v>-7495.3333333333339</v>
      </c>
      <c r="K3295">
        <f ca="1">IF(C3295=1,60*SummonTypeTable!$Q$2/OFFSET(I3295,0,-4),
IF(I3295&lt;&gt;OFFSET(I3295,-1,0),OFFSET(I3295,-1,0)/OFFSET(I3295,0,-4),""))</f>
        <v>0.34777816452024596</v>
      </c>
      <c r="L3295" t="str">
        <f t="shared" ca="1" si="620"/>
        <v>cu</v>
      </c>
      <c r="M3295" t="s">
        <v>81</v>
      </c>
      <c r="N3295" t="s">
        <v>146</v>
      </c>
      <c r="O3295">
        <v>365</v>
      </c>
      <c r="P3295" t="str">
        <f t="shared" si="609"/>
        <v>에너지너무많음</v>
      </c>
      <c r="Q3295" t="str">
        <f t="shared" ca="1" si="618"/>
        <v>cu</v>
      </c>
      <c r="R3295" t="s">
        <v>81</v>
      </c>
      <c r="S3295" t="s">
        <v>147</v>
      </c>
      <c r="T3295">
        <v>4325</v>
      </c>
      <c r="U3295" t="str">
        <f t="shared" ca="1" si="617"/>
        <v>cu</v>
      </c>
      <c r="V3295" t="str">
        <f t="shared" si="610"/>
        <v>EN</v>
      </c>
      <c r="W3295">
        <f t="shared" si="611"/>
        <v>365</v>
      </c>
      <c r="X3295" t="str">
        <f t="shared" ca="1" si="612"/>
        <v>cu</v>
      </c>
      <c r="Y3295" t="str">
        <f t="shared" si="613"/>
        <v>GO</v>
      </c>
      <c r="Z3295">
        <f t="shared" si="614"/>
        <v>4325</v>
      </c>
    </row>
    <row r="3296" spans="1:26">
      <c r="A3296" t="str">
        <f t="shared" si="615"/>
        <v>nw1</v>
      </c>
      <c r="B3296" t="str">
        <f t="shared" si="616"/>
        <v>신규1</v>
      </c>
      <c r="C3296">
        <v>171</v>
      </c>
      <c r="D3296">
        <v>72</v>
      </c>
      <c r="E3296">
        <f t="shared" ca="1" si="619"/>
        <v>11564</v>
      </c>
      <c r="F3296">
        <f ca="1">(60+SUMIF(OFFSET(N3296,-$C3296+1,0,$C3296),"EN",OFFSET(O3296,-$C3296+1,0,$C3296)))*SummonTypeTable!$Q$2</f>
        <v>4240</v>
      </c>
      <c r="G3296" t="str">
        <f ca="1">IF(C3296=1,60*SummonTypeTable!$Q$2-OFFSET(F3296,0,-1),
IF(F3296&lt;&gt;OFFSET(F3296,-1,0),OFFSET(F3296,-1,0)-OFFSET(F3296,0,-1),""))</f>
        <v/>
      </c>
      <c r="H3296" t="str">
        <f ca="1">IF(C3296=1,60*SummonTypeTable!$Q$2/OFFSET(F3296,0,-1),
IF(F3296&lt;&gt;OFFSET(F3296,-1,0),OFFSET(F3296,-1,0)/OFFSET(F3296,0,-1),""))</f>
        <v/>
      </c>
      <c r="I3296">
        <f ca="1">(60+SUMIF(OFFSET(N3296,-$C3296+1,0,$C3296),"EN",OFFSET(O3296,-$C3296+1,0,$C3296))+SUMIF(OFFSET(S3296,-$C3296+1,0,$C3296),"EN",OFFSET(T3296,-$C3296+1,0,$C3296)))*SummonTypeTable!$Q$2</f>
        <v>4240</v>
      </c>
      <c r="J3296" t="str">
        <f ca="1">IF(C3296=1,60*SummonTypeTable!$Q$2-OFFSET(I3296,0,-4),
IF(I3296&lt;&gt;OFFSET(I3296,-1,0),OFFSET(I3296,-1,0)-OFFSET(I3296,0,-4),""))</f>
        <v/>
      </c>
      <c r="K3296" t="str">
        <f ca="1">IF(C3296=1,60*SummonTypeTable!$Q$2/OFFSET(I3296,0,-4),
IF(I3296&lt;&gt;OFFSET(I3296,-1,0),OFFSET(I3296,-1,0)/OFFSET(I3296,0,-4),""))</f>
        <v/>
      </c>
      <c r="L3296" t="str">
        <f t="shared" ca="1" si="620"/>
        <v>cu</v>
      </c>
      <c r="M3296" t="s">
        <v>81</v>
      </c>
      <c r="N3296" t="s">
        <v>147</v>
      </c>
      <c r="O3296">
        <v>8700</v>
      </c>
      <c r="P3296" t="str">
        <f t="shared" si="609"/>
        <v/>
      </c>
      <c r="Q3296" t="str">
        <f t="shared" ca="1" si="618"/>
        <v>cu</v>
      </c>
      <c r="R3296" t="s">
        <v>81</v>
      </c>
      <c r="S3296" t="s">
        <v>147</v>
      </c>
      <c r="T3296">
        <v>4350</v>
      </c>
      <c r="U3296" t="str">
        <f t="shared" ca="1" si="617"/>
        <v>cu</v>
      </c>
      <c r="V3296" t="str">
        <f t="shared" si="610"/>
        <v>GO</v>
      </c>
      <c r="W3296">
        <f t="shared" si="611"/>
        <v>8700</v>
      </c>
      <c r="X3296" t="str">
        <f t="shared" ca="1" si="612"/>
        <v>cu</v>
      </c>
      <c r="Y3296" t="str">
        <f t="shared" si="613"/>
        <v>GO</v>
      </c>
      <c r="Z3296">
        <f t="shared" si="614"/>
        <v>4350</v>
      </c>
    </row>
    <row r="3297" spans="1:26">
      <c r="A3297" t="str">
        <f t="shared" si="615"/>
        <v>nw1</v>
      </c>
      <c r="B3297" t="str">
        <f t="shared" si="616"/>
        <v>신규1</v>
      </c>
      <c r="C3297">
        <v>172</v>
      </c>
      <c r="D3297">
        <v>144</v>
      </c>
      <c r="E3297">
        <f t="shared" ca="1" si="619"/>
        <v>11708</v>
      </c>
      <c r="F3297">
        <f ca="1">(60+SUMIF(OFFSET(N3297,-$C3297+1,0,$C3297),"EN",OFFSET(O3297,-$C3297+1,0,$C3297)))*SummonTypeTable!$Q$2</f>
        <v>4240</v>
      </c>
      <c r="G3297" t="str">
        <f ca="1">IF(C3297=1,60*SummonTypeTable!$Q$2-OFFSET(F3297,0,-1),
IF(F3297&lt;&gt;OFFSET(F3297,-1,0),OFFSET(F3297,-1,0)-OFFSET(F3297,0,-1),""))</f>
        <v/>
      </c>
      <c r="H3297" t="str">
        <f ca="1">IF(C3297=1,60*SummonTypeTable!$Q$2/OFFSET(F3297,0,-1),
IF(F3297&lt;&gt;OFFSET(F3297,-1,0),OFFSET(F3297,-1,0)/OFFSET(F3297,0,-1),""))</f>
        <v/>
      </c>
      <c r="I3297">
        <f ca="1">(60+SUMIF(OFFSET(N3297,-$C3297+1,0,$C3297),"EN",OFFSET(O3297,-$C3297+1,0,$C3297))+SUMIF(OFFSET(S3297,-$C3297+1,0,$C3297),"EN",OFFSET(T3297,-$C3297+1,0,$C3297)))*SummonTypeTable!$Q$2</f>
        <v>4240</v>
      </c>
      <c r="J3297" t="str">
        <f ca="1">IF(C3297=1,60*SummonTypeTable!$Q$2-OFFSET(I3297,0,-4),
IF(I3297&lt;&gt;OFFSET(I3297,-1,0),OFFSET(I3297,-1,0)-OFFSET(I3297,0,-4),""))</f>
        <v/>
      </c>
      <c r="K3297" t="str">
        <f ca="1">IF(C3297=1,60*SummonTypeTable!$Q$2/OFFSET(I3297,0,-4),
IF(I3297&lt;&gt;OFFSET(I3297,-1,0),OFFSET(I3297,-1,0)/OFFSET(I3297,0,-4),""))</f>
        <v/>
      </c>
      <c r="L3297" t="str">
        <f t="shared" ca="1" si="620"/>
        <v>it</v>
      </c>
      <c r="M3297" t="s">
        <v>139</v>
      </c>
      <c r="N3297" t="s">
        <v>158</v>
      </c>
      <c r="O3297">
        <v>2</v>
      </c>
      <c r="P3297" t="str">
        <f t="shared" si="609"/>
        <v/>
      </c>
      <c r="Q3297" t="str">
        <f t="shared" ca="1" si="618"/>
        <v>cu</v>
      </c>
      <c r="R3297" t="s">
        <v>81</v>
      </c>
      <c r="S3297" t="s">
        <v>147</v>
      </c>
      <c r="T3297">
        <v>4375</v>
      </c>
      <c r="U3297" t="str">
        <f t="shared" ca="1" si="617"/>
        <v>it</v>
      </c>
      <c r="V3297" t="str">
        <f t="shared" si="610"/>
        <v>Cash_sEquipGacha</v>
      </c>
      <c r="W3297">
        <f t="shared" si="611"/>
        <v>2</v>
      </c>
      <c r="X3297" t="str">
        <f t="shared" ca="1" si="612"/>
        <v>cu</v>
      </c>
      <c r="Y3297" t="str">
        <f t="shared" si="613"/>
        <v>GO</v>
      </c>
      <c r="Z3297">
        <f t="shared" si="614"/>
        <v>4375</v>
      </c>
    </row>
    <row r="3298" spans="1:26">
      <c r="A3298" t="str">
        <f t="shared" si="615"/>
        <v>nw1</v>
      </c>
      <c r="B3298" t="str">
        <f t="shared" si="616"/>
        <v>신규1</v>
      </c>
      <c r="C3298">
        <v>173</v>
      </c>
      <c r="D3298">
        <v>412</v>
      </c>
      <c r="E3298">
        <f t="shared" ca="1" si="619"/>
        <v>12120</v>
      </c>
      <c r="F3298">
        <f ca="1">(60+SUMIF(OFFSET(N3298,-$C3298+1,0,$C3298),"EN",OFFSET(O3298,-$C3298+1,0,$C3298)))*SummonTypeTable!$Q$2</f>
        <v>4240</v>
      </c>
      <c r="G3298" t="str">
        <f ca="1">IF(C3298=1,60*SummonTypeTable!$Q$2-OFFSET(F3298,0,-1),
IF(F3298&lt;&gt;OFFSET(F3298,-1,0),OFFSET(F3298,-1,0)-OFFSET(F3298,0,-1),""))</f>
        <v/>
      </c>
      <c r="H3298" t="str">
        <f ca="1">IF(C3298=1,60*SummonTypeTable!$Q$2/OFFSET(F3298,0,-1),
IF(F3298&lt;&gt;OFFSET(F3298,-1,0),OFFSET(F3298,-1,0)/OFFSET(F3298,0,-1),""))</f>
        <v/>
      </c>
      <c r="I3298">
        <f ca="1">(60+SUMIF(OFFSET(N3298,-$C3298+1,0,$C3298),"EN",OFFSET(O3298,-$C3298+1,0,$C3298))+SUMIF(OFFSET(S3298,-$C3298+1,0,$C3298),"EN",OFFSET(T3298,-$C3298+1,0,$C3298)))*SummonTypeTable!$Q$2</f>
        <v>4240</v>
      </c>
      <c r="J3298" t="str">
        <f ca="1">IF(C3298=1,60*SummonTypeTable!$Q$2-OFFSET(I3298,0,-4),
IF(I3298&lt;&gt;OFFSET(I3298,-1,0),OFFSET(I3298,-1,0)-OFFSET(I3298,0,-4),""))</f>
        <v/>
      </c>
      <c r="K3298" t="str">
        <f ca="1">IF(C3298=1,60*SummonTypeTable!$Q$2/OFFSET(I3298,0,-4),
IF(I3298&lt;&gt;OFFSET(I3298,-1,0),OFFSET(I3298,-1,0)/OFFSET(I3298,0,-4),""))</f>
        <v/>
      </c>
      <c r="L3298" t="str">
        <f t="shared" ca="1" si="620"/>
        <v>cu</v>
      </c>
      <c r="M3298" t="s">
        <v>81</v>
      </c>
      <c r="N3298" t="s">
        <v>153</v>
      </c>
      <c r="O3298">
        <v>30</v>
      </c>
      <c r="P3298" t="str">
        <f t="shared" si="609"/>
        <v/>
      </c>
      <c r="Q3298" t="str">
        <f t="shared" ca="1" si="618"/>
        <v>cu</v>
      </c>
      <c r="R3298" t="s">
        <v>81</v>
      </c>
      <c r="S3298" t="s">
        <v>153</v>
      </c>
      <c r="T3298">
        <v>10</v>
      </c>
      <c r="U3298" t="str">
        <f t="shared" ca="1" si="617"/>
        <v>cu</v>
      </c>
      <c r="V3298" t="str">
        <f t="shared" si="610"/>
        <v>DI</v>
      </c>
      <c r="W3298">
        <f t="shared" si="611"/>
        <v>30</v>
      </c>
      <c r="X3298" t="str">
        <f t="shared" ca="1" si="612"/>
        <v>cu</v>
      </c>
      <c r="Y3298" t="str">
        <f t="shared" si="613"/>
        <v>DI</v>
      </c>
      <c r="Z3298">
        <f t="shared" si="614"/>
        <v>10</v>
      </c>
    </row>
    <row r="3299" spans="1:26">
      <c r="A3299" t="str">
        <f t="shared" si="615"/>
        <v>nw1</v>
      </c>
      <c r="B3299" t="str">
        <f t="shared" si="616"/>
        <v>신규1</v>
      </c>
      <c r="C3299">
        <v>174</v>
      </c>
      <c r="D3299">
        <v>111</v>
      </c>
      <c r="E3299">
        <f t="shared" ca="1" si="619"/>
        <v>12231</v>
      </c>
      <c r="F3299">
        <f ca="1">(60+SUMIF(OFFSET(N3299,-$C3299+1,0,$C3299),"EN",OFFSET(O3299,-$C3299+1,0,$C3299)))*SummonTypeTable!$Q$2</f>
        <v>4240</v>
      </c>
      <c r="G3299" t="str">
        <f ca="1">IF(C3299=1,60*SummonTypeTable!$Q$2-OFFSET(F3299,0,-1),
IF(F3299&lt;&gt;OFFSET(F3299,-1,0),OFFSET(F3299,-1,0)-OFFSET(F3299,0,-1),""))</f>
        <v/>
      </c>
      <c r="H3299" t="str">
        <f ca="1">IF(C3299=1,60*SummonTypeTable!$Q$2/OFFSET(F3299,0,-1),
IF(F3299&lt;&gt;OFFSET(F3299,-1,0),OFFSET(F3299,-1,0)/OFFSET(F3299,0,-1),""))</f>
        <v/>
      </c>
      <c r="I3299">
        <f ca="1">(60+SUMIF(OFFSET(N3299,-$C3299+1,0,$C3299),"EN",OFFSET(O3299,-$C3299+1,0,$C3299))+SUMIF(OFFSET(S3299,-$C3299+1,0,$C3299),"EN",OFFSET(T3299,-$C3299+1,0,$C3299)))*SummonTypeTable!$Q$2</f>
        <v>4240</v>
      </c>
      <c r="J3299" t="str">
        <f ca="1">IF(C3299=1,60*SummonTypeTable!$Q$2-OFFSET(I3299,0,-4),
IF(I3299&lt;&gt;OFFSET(I3299,-1,0),OFFSET(I3299,-1,0)-OFFSET(I3299,0,-4),""))</f>
        <v/>
      </c>
      <c r="K3299" t="str">
        <f ca="1">IF(C3299=1,60*SummonTypeTable!$Q$2/OFFSET(I3299,0,-4),
IF(I3299&lt;&gt;OFFSET(I3299,-1,0),OFFSET(I3299,-1,0)/OFFSET(I3299,0,-4),""))</f>
        <v/>
      </c>
      <c r="L3299" t="str">
        <f t="shared" ca="1" si="620"/>
        <v>cu</v>
      </c>
      <c r="M3299" t="s">
        <v>81</v>
      </c>
      <c r="N3299" t="s">
        <v>147</v>
      </c>
      <c r="O3299">
        <v>8850</v>
      </c>
      <c r="P3299" t="str">
        <f t="shared" si="609"/>
        <v/>
      </c>
      <c r="Q3299" t="str">
        <f t="shared" ca="1" si="618"/>
        <v>cu</v>
      </c>
      <c r="R3299" t="s">
        <v>81</v>
      </c>
      <c r="S3299" t="s">
        <v>147</v>
      </c>
      <c r="T3299">
        <v>4425</v>
      </c>
      <c r="U3299" t="str">
        <f t="shared" ca="1" si="617"/>
        <v>cu</v>
      </c>
      <c r="V3299" t="str">
        <f t="shared" si="610"/>
        <v>GO</v>
      </c>
      <c r="W3299">
        <f t="shared" si="611"/>
        <v>8850</v>
      </c>
      <c r="X3299" t="str">
        <f t="shared" ca="1" si="612"/>
        <v>cu</v>
      </c>
      <c r="Y3299" t="str">
        <f t="shared" si="613"/>
        <v>GO</v>
      </c>
      <c r="Z3299">
        <f t="shared" si="614"/>
        <v>4425</v>
      </c>
    </row>
    <row r="3300" spans="1:26">
      <c r="A3300" t="str">
        <f t="shared" si="615"/>
        <v>nw1</v>
      </c>
      <c r="B3300" t="str">
        <f t="shared" si="616"/>
        <v>신규1</v>
      </c>
      <c r="C3300">
        <v>175</v>
      </c>
      <c r="D3300">
        <v>145</v>
      </c>
      <c r="E3300">
        <f t="shared" ca="1" si="619"/>
        <v>12376</v>
      </c>
      <c r="F3300">
        <f ca="1">(60+SUMIF(OFFSET(N3300,-$C3300+1,0,$C3300),"EN",OFFSET(O3300,-$C3300+1,0,$C3300)))*SummonTypeTable!$Q$2</f>
        <v>4240</v>
      </c>
      <c r="G3300" t="str">
        <f ca="1">IF(C3300=1,60*SummonTypeTable!$Q$2-OFFSET(F3300,0,-1),
IF(F3300&lt;&gt;OFFSET(F3300,-1,0),OFFSET(F3300,-1,0)-OFFSET(F3300,0,-1),""))</f>
        <v/>
      </c>
      <c r="H3300" t="str">
        <f ca="1">IF(C3300=1,60*SummonTypeTable!$Q$2/OFFSET(F3300,0,-1),
IF(F3300&lt;&gt;OFFSET(F3300,-1,0),OFFSET(F3300,-1,0)/OFFSET(F3300,0,-1),""))</f>
        <v/>
      </c>
      <c r="I3300">
        <f ca="1">(60+SUMIF(OFFSET(N3300,-$C3300+1,0,$C3300),"EN",OFFSET(O3300,-$C3300+1,0,$C3300))+SUMIF(OFFSET(S3300,-$C3300+1,0,$C3300),"EN",OFFSET(T3300,-$C3300+1,0,$C3300)))*SummonTypeTable!$Q$2</f>
        <v>4240</v>
      </c>
      <c r="J3300" t="str">
        <f ca="1">IF(C3300=1,60*SummonTypeTable!$Q$2-OFFSET(I3300,0,-4),
IF(I3300&lt;&gt;OFFSET(I3300,-1,0),OFFSET(I3300,-1,0)-OFFSET(I3300,0,-4),""))</f>
        <v/>
      </c>
      <c r="K3300" t="str">
        <f ca="1">IF(C3300=1,60*SummonTypeTable!$Q$2/OFFSET(I3300,0,-4),
IF(I3300&lt;&gt;OFFSET(I3300,-1,0),OFFSET(I3300,-1,0)/OFFSET(I3300,0,-4),""))</f>
        <v/>
      </c>
      <c r="L3300" t="str">
        <f t="shared" ca="1" si="620"/>
        <v>it</v>
      </c>
      <c r="M3300" t="s">
        <v>139</v>
      </c>
      <c r="N3300" t="s">
        <v>138</v>
      </c>
      <c r="O3300">
        <v>10</v>
      </c>
      <c r="P3300" t="str">
        <f t="shared" si="609"/>
        <v/>
      </c>
      <c r="Q3300" t="str">
        <f t="shared" ca="1" si="618"/>
        <v>cu</v>
      </c>
      <c r="R3300" t="s">
        <v>81</v>
      </c>
      <c r="S3300" t="s">
        <v>147</v>
      </c>
      <c r="T3300">
        <v>4450</v>
      </c>
      <c r="U3300" t="str">
        <f t="shared" ca="1" si="617"/>
        <v>it</v>
      </c>
      <c r="V3300" t="str">
        <f t="shared" si="610"/>
        <v>Cash_sSpellGacha</v>
      </c>
      <c r="W3300">
        <f t="shared" si="611"/>
        <v>10</v>
      </c>
      <c r="X3300" t="str">
        <f t="shared" ca="1" si="612"/>
        <v>cu</v>
      </c>
      <c r="Y3300" t="str">
        <f t="shared" si="613"/>
        <v>GO</v>
      </c>
      <c r="Z3300">
        <f t="shared" si="614"/>
        <v>4450</v>
      </c>
    </row>
    <row r="3301" spans="1:26">
      <c r="A3301" t="str">
        <f t="shared" si="615"/>
        <v>nw1</v>
      </c>
      <c r="B3301" t="str">
        <f t="shared" si="616"/>
        <v>신규1</v>
      </c>
      <c r="C3301">
        <v>176</v>
      </c>
      <c r="D3301">
        <v>396</v>
      </c>
      <c r="E3301">
        <f t="shared" ca="1" si="619"/>
        <v>12772</v>
      </c>
      <c r="F3301">
        <f ca="1">(60+SUMIF(OFFSET(N3301,-$C3301+1,0,$C3301),"EN",OFFSET(O3301,-$C3301+1,0,$C3301)))*SummonTypeTable!$Q$2</f>
        <v>4466.6666666666661</v>
      </c>
      <c r="G3301">
        <f ca="1">IF(C3301=1,60*SummonTypeTable!$Q$2-OFFSET(F3301,0,-1),
IF(F3301&lt;&gt;OFFSET(F3301,-1,0),OFFSET(F3301,-1,0)-OFFSET(F3301,0,-1),""))</f>
        <v>-8532</v>
      </c>
      <c r="H3301">
        <f ca="1">IF(C3301=1,60*SummonTypeTable!$Q$2/OFFSET(F3301,0,-1),
IF(F3301&lt;&gt;OFFSET(F3301,-1,0),OFFSET(F3301,-1,0)/OFFSET(F3301,0,-1),""))</f>
        <v>0.33197619793297839</v>
      </c>
      <c r="I3301">
        <f ca="1">(60+SUMIF(OFFSET(N3301,-$C3301+1,0,$C3301),"EN",OFFSET(O3301,-$C3301+1,0,$C3301))+SUMIF(OFFSET(S3301,-$C3301+1,0,$C3301),"EN",OFFSET(T3301,-$C3301+1,0,$C3301)))*SummonTypeTable!$Q$2</f>
        <v>4466.6666666666661</v>
      </c>
      <c r="J3301">
        <f ca="1">IF(C3301=1,60*SummonTypeTable!$Q$2-OFFSET(I3301,0,-4),
IF(I3301&lt;&gt;OFFSET(I3301,-1,0),OFFSET(I3301,-1,0)-OFFSET(I3301,0,-4),""))</f>
        <v>-8532</v>
      </c>
      <c r="K3301">
        <f ca="1">IF(C3301=1,60*SummonTypeTable!$Q$2/OFFSET(I3301,0,-4),
IF(I3301&lt;&gt;OFFSET(I3301,-1,0),OFFSET(I3301,-1,0)/OFFSET(I3301,0,-4),""))</f>
        <v>0.33197619793297839</v>
      </c>
      <c r="L3301" t="str">
        <f t="shared" ca="1" si="620"/>
        <v>cu</v>
      </c>
      <c r="M3301" t="s">
        <v>81</v>
      </c>
      <c r="N3301" t="s">
        <v>146</v>
      </c>
      <c r="O3301">
        <v>340</v>
      </c>
      <c r="P3301" t="str">
        <f t="shared" si="609"/>
        <v>에너지너무많음</v>
      </c>
      <c r="Q3301" t="str">
        <f t="shared" ca="1" si="618"/>
        <v>cu</v>
      </c>
      <c r="R3301" t="s">
        <v>81</v>
      </c>
      <c r="S3301" t="s">
        <v>147</v>
      </c>
      <c r="T3301">
        <v>4475</v>
      </c>
      <c r="U3301" t="str">
        <f t="shared" ca="1" si="617"/>
        <v>cu</v>
      </c>
      <c r="V3301" t="str">
        <f t="shared" si="610"/>
        <v>EN</v>
      </c>
      <c r="W3301">
        <f t="shared" si="611"/>
        <v>340</v>
      </c>
      <c r="X3301" t="str">
        <f t="shared" ca="1" si="612"/>
        <v>cu</v>
      </c>
      <c r="Y3301" t="str">
        <f t="shared" si="613"/>
        <v>GO</v>
      </c>
      <c r="Z3301">
        <f t="shared" si="614"/>
        <v>4475</v>
      </c>
    </row>
    <row r="3302" spans="1:26">
      <c r="A3302" t="str">
        <f t="shared" si="615"/>
        <v>nw1</v>
      </c>
      <c r="B3302" t="str">
        <f t="shared" si="616"/>
        <v>신규1</v>
      </c>
      <c r="C3302">
        <v>177</v>
      </c>
      <c r="D3302">
        <v>132</v>
      </c>
      <c r="E3302">
        <f t="shared" ca="1" si="619"/>
        <v>12904</v>
      </c>
      <c r="F3302">
        <f ca="1">(60+SUMIF(OFFSET(N3302,-$C3302+1,0,$C3302),"EN",OFFSET(O3302,-$C3302+1,0,$C3302)))*SummonTypeTable!$Q$2</f>
        <v>4466.6666666666661</v>
      </c>
      <c r="G3302" t="str">
        <f ca="1">IF(C3302=1,60*SummonTypeTable!$Q$2-OFFSET(F3302,0,-1),
IF(F3302&lt;&gt;OFFSET(F3302,-1,0),OFFSET(F3302,-1,0)-OFFSET(F3302,0,-1),""))</f>
        <v/>
      </c>
      <c r="H3302" t="str">
        <f ca="1">IF(C3302=1,60*SummonTypeTable!$Q$2/OFFSET(F3302,0,-1),
IF(F3302&lt;&gt;OFFSET(F3302,-1,0),OFFSET(F3302,-1,0)/OFFSET(F3302,0,-1),""))</f>
        <v/>
      </c>
      <c r="I3302">
        <f ca="1">(60+SUMIF(OFFSET(N3302,-$C3302+1,0,$C3302),"EN",OFFSET(O3302,-$C3302+1,0,$C3302))+SUMIF(OFFSET(S3302,-$C3302+1,0,$C3302),"EN",OFFSET(T3302,-$C3302+1,0,$C3302)))*SummonTypeTable!$Q$2</f>
        <v>4466.6666666666661</v>
      </c>
      <c r="J3302" t="str">
        <f ca="1">IF(C3302=1,60*SummonTypeTable!$Q$2-OFFSET(I3302,0,-4),
IF(I3302&lt;&gt;OFFSET(I3302,-1,0),OFFSET(I3302,-1,0)-OFFSET(I3302,0,-4),""))</f>
        <v/>
      </c>
      <c r="K3302" t="str">
        <f ca="1">IF(C3302=1,60*SummonTypeTable!$Q$2/OFFSET(I3302,0,-4),
IF(I3302&lt;&gt;OFFSET(I3302,-1,0),OFFSET(I3302,-1,0)/OFFSET(I3302,0,-4),""))</f>
        <v/>
      </c>
      <c r="L3302" t="str">
        <f t="shared" ca="1" si="620"/>
        <v>it</v>
      </c>
      <c r="M3302" t="s">
        <v>139</v>
      </c>
      <c r="N3302" t="s">
        <v>140</v>
      </c>
      <c r="O3302">
        <v>2</v>
      </c>
      <c r="P3302" t="str">
        <f t="shared" si="609"/>
        <v/>
      </c>
      <c r="Q3302" t="str">
        <f t="shared" ca="1" si="618"/>
        <v>cu</v>
      </c>
      <c r="R3302" t="s">
        <v>81</v>
      </c>
      <c r="S3302" t="s">
        <v>147</v>
      </c>
      <c r="T3302">
        <v>4500</v>
      </c>
      <c r="U3302" t="str">
        <f t="shared" ca="1" si="617"/>
        <v>it</v>
      </c>
      <c r="V3302" t="str">
        <f t="shared" si="610"/>
        <v>Cash_sCharacterGacha</v>
      </c>
      <c r="W3302">
        <f t="shared" si="611"/>
        <v>2</v>
      </c>
      <c r="X3302" t="str">
        <f t="shared" ca="1" si="612"/>
        <v>cu</v>
      </c>
      <c r="Y3302" t="str">
        <f t="shared" si="613"/>
        <v>GO</v>
      </c>
      <c r="Z3302">
        <f t="shared" si="614"/>
        <v>4500</v>
      </c>
    </row>
    <row r="3303" spans="1:26">
      <c r="A3303" t="str">
        <f t="shared" si="615"/>
        <v>nw1</v>
      </c>
      <c r="B3303" t="str">
        <f t="shared" si="616"/>
        <v>신규1</v>
      </c>
      <c r="C3303">
        <v>178</v>
      </c>
      <c r="D3303">
        <v>185</v>
      </c>
      <c r="E3303">
        <f t="shared" ca="1" si="619"/>
        <v>13089</v>
      </c>
      <c r="F3303">
        <f ca="1">(60+SUMIF(OFFSET(N3303,-$C3303+1,0,$C3303),"EN",OFFSET(O3303,-$C3303+1,0,$C3303)))*SummonTypeTable!$Q$2</f>
        <v>4466.6666666666661</v>
      </c>
      <c r="G3303" t="str">
        <f ca="1">IF(C3303=1,60*SummonTypeTable!$Q$2-OFFSET(F3303,0,-1),
IF(F3303&lt;&gt;OFFSET(F3303,-1,0),OFFSET(F3303,-1,0)-OFFSET(F3303,0,-1),""))</f>
        <v/>
      </c>
      <c r="H3303" t="str">
        <f ca="1">IF(C3303=1,60*SummonTypeTable!$Q$2/OFFSET(F3303,0,-1),
IF(F3303&lt;&gt;OFFSET(F3303,-1,0),OFFSET(F3303,-1,0)/OFFSET(F3303,0,-1),""))</f>
        <v/>
      </c>
      <c r="I3303">
        <f ca="1">(60+SUMIF(OFFSET(N3303,-$C3303+1,0,$C3303),"EN",OFFSET(O3303,-$C3303+1,0,$C3303))+SUMIF(OFFSET(S3303,-$C3303+1,0,$C3303),"EN",OFFSET(T3303,-$C3303+1,0,$C3303)))*SummonTypeTable!$Q$2</f>
        <v>4466.6666666666661</v>
      </c>
      <c r="J3303" t="str">
        <f ca="1">IF(C3303=1,60*SummonTypeTable!$Q$2-OFFSET(I3303,0,-4),
IF(I3303&lt;&gt;OFFSET(I3303,-1,0),OFFSET(I3303,-1,0)-OFFSET(I3303,0,-4),""))</f>
        <v/>
      </c>
      <c r="K3303" t="str">
        <f ca="1">IF(C3303=1,60*SummonTypeTable!$Q$2/OFFSET(I3303,0,-4),
IF(I3303&lt;&gt;OFFSET(I3303,-1,0),OFFSET(I3303,-1,0)/OFFSET(I3303,0,-4),""))</f>
        <v/>
      </c>
      <c r="L3303" t="str">
        <f t="shared" ca="1" si="620"/>
        <v>cu</v>
      </c>
      <c r="M3303" t="s">
        <v>81</v>
      </c>
      <c r="N3303" t="s">
        <v>147</v>
      </c>
      <c r="O3303">
        <v>9050</v>
      </c>
      <c r="P3303" t="str">
        <f t="shared" si="609"/>
        <v/>
      </c>
      <c r="Q3303" t="str">
        <f t="shared" ca="1" si="618"/>
        <v>cu</v>
      </c>
      <c r="R3303" t="s">
        <v>81</v>
      </c>
      <c r="S3303" t="s">
        <v>147</v>
      </c>
      <c r="T3303">
        <v>4525</v>
      </c>
      <c r="U3303" t="str">
        <f t="shared" ca="1" si="617"/>
        <v>cu</v>
      </c>
      <c r="V3303" t="str">
        <f t="shared" si="610"/>
        <v>GO</v>
      </c>
      <c r="W3303">
        <f t="shared" si="611"/>
        <v>9050</v>
      </c>
      <c r="X3303" t="str">
        <f t="shared" ca="1" si="612"/>
        <v>cu</v>
      </c>
      <c r="Y3303" t="str">
        <f t="shared" si="613"/>
        <v>GO</v>
      </c>
      <c r="Z3303">
        <f t="shared" si="614"/>
        <v>4525</v>
      </c>
    </row>
    <row r="3304" spans="1:26">
      <c r="A3304" t="str">
        <f t="shared" si="615"/>
        <v>nw1</v>
      </c>
      <c r="B3304" t="str">
        <f t="shared" si="616"/>
        <v>신규1</v>
      </c>
      <c r="C3304">
        <v>179</v>
      </c>
      <c r="D3304">
        <v>359</v>
      </c>
      <c r="E3304">
        <f t="shared" ca="1" si="619"/>
        <v>13448</v>
      </c>
      <c r="F3304">
        <f ca="1">(60+SUMIF(OFFSET(N3304,-$C3304+1,0,$C3304),"EN",OFFSET(O3304,-$C3304+1,0,$C3304)))*SummonTypeTable!$Q$2</f>
        <v>4713.333333333333</v>
      </c>
      <c r="G3304">
        <f ca="1">IF(C3304=1,60*SummonTypeTable!$Q$2-OFFSET(F3304,0,-1),
IF(F3304&lt;&gt;OFFSET(F3304,-1,0),OFFSET(F3304,-1,0)-OFFSET(F3304,0,-1),""))</f>
        <v>-8981.3333333333339</v>
      </c>
      <c r="H3304">
        <f ca="1">IF(C3304=1,60*SummonTypeTable!$Q$2/OFFSET(F3304,0,-1),
IF(F3304&lt;&gt;OFFSET(F3304,-1,0),OFFSET(F3304,-1,0)/OFFSET(F3304,0,-1),""))</f>
        <v>0.33214356533809236</v>
      </c>
      <c r="I3304">
        <f ca="1">(60+SUMIF(OFFSET(N3304,-$C3304+1,0,$C3304),"EN",OFFSET(O3304,-$C3304+1,0,$C3304))+SUMIF(OFFSET(S3304,-$C3304+1,0,$C3304),"EN",OFFSET(T3304,-$C3304+1,0,$C3304)))*SummonTypeTable!$Q$2</f>
        <v>4713.333333333333</v>
      </c>
      <c r="J3304">
        <f ca="1">IF(C3304=1,60*SummonTypeTable!$Q$2-OFFSET(I3304,0,-4),
IF(I3304&lt;&gt;OFFSET(I3304,-1,0),OFFSET(I3304,-1,0)-OFFSET(I3304,0,-4),""))</f>
        <v>-8981.3333333333339</v>
      </c>
      <c r="K3304">
        <f ca="1">IF(C3304=1,60*SummonTypeTable!$Q$2/OFFSET(I3304,0,-4),
IF(I3304&lt;&gt;OFFSET(I3304,-1,0),OFFSET(I3304,-1,0)/OFFSET(I3304,0,-4),""))</f>
        <v>0.33214356533809236</v>
      </c>
      <c r="L3304" t="str">
        <f t="shared" ca="1" si="620"/>
        <v>cu</v>
      </c>
      <c r="M3304" t="s">
        <v>81</v>
      </c>
      <c r="N3304" t="s">
        <v>146</v>
      </c>
      <c r="O3304">
        <v>370</v>
      </c>
      <c r="P3304" t="str">
        <f t="shared" si="609"/>
        <v>에너지너무많음</v>
      </c>
      <c r="Q3304" t="str">
        <f t="shared" ca="1" si="618"/>
        <v>cu</v>
      </c>
      <c r="R3304" t="s">
        <v>81</v>
      </c>
      <c r="S3304" t="s">
        <v>147</v>
      </c>
      <c r="T3304">
        <v>4550</v>
      </c>
      <c r="U3304" t="str">
        <f t="shared" ca="1" si="617"/>
        <v>cu</v>
      </c>
      <c r="V3304" t="str">
        <f t="shared" si="610"/>
        <v>EN</v>
      </c>
      <c r="W3304">
        <f t="shared" si="611"/>
        <v>370</v>
      </c>
      <c r="X3304" t="str">
        <f t="shared" ca="1" si="612"/>
        <v>cu</v>
      </c>
      <c r="Y3304" t="str">
        <f t="shared" si="613"/>
        <v>GO</v>
      </c>
      <c r="Z3304">
        <f t="shared" si="614"/>
        <v>4550</v>
      </c>
    </row>
    <row r="3305" spans="1:26">
      <c r="A3305" t="str">
        <f t="shared" si="615"/>
        <v>nw1</v>
      </c>
      <c r="B3305" t="str">
        <f t="shared" si="616"/>
        <v>신규1</v>
      </c>
      <c r="C3305">
        <v>180</v>
      </c>
      <c r="D3305">
        <v>86</v>
      </c>
      <c r="E3305">
        <f t="shared" ca="1" si="619"/>
        <v>13534</v>
      </c>
      <c r="F3305">
        <f ca="1">(60+SUMIF(OFFSET(N3305,-$C3305+1,0,$C3305),"EN",OFFSET(O3305,-$C3305+1,0,$C3305)))*SummonTypeTable!$Q$2</f>
        <v>4713.333333333333</v>
      </c>
      <c r="G3305" t="str">
        <f ca="1">IF(C3305=1,60*SummonTypeTable!$Q$2-OFFSET(F3305,0,-1),
IF(F3305&lt;&gt;OFFSET(F3305,-1,0),OFFSET(F3305,-1,0)-OFFSET(F3305,0,-1),""))</f>
        <v/>
      </c>
      <c r="H3305" t="str">
        <f ca="1">IF(C3305=1,60*SummonTypeTable!$Q$2/OFFSET(F3305,0,-1),
IF(F3305&lt;&gt;OFFSET(F3305,-1,0),OFFSET(F3305,-1,0)/OFFSET(F3305,0,-1),""))</f>
        <v/>
      </c>
      <c r="I3305">
        <f ca="1">(60+SUMIF(OFFSET(N3305,-$C3305+1,0,$C3305),"EN",OFFSET(O3305,-$C3305+1,0,$C3305))+SUMIF(OFFSET(S3305,-$C3305+1,0,$C3305),"EN",OFFSET(T3305,-$C3305+1,0,$C3305)))*SummonTypeTable!$Q$2</f>
        <v>4713.333333333333</v>
      </c>
      <c r="J3305" t="str">
        <f ca="1">IF(C3305=1,60*SummonTypeTable!$Q$2-OFFSET(I3305,0,-4),
IF(I3305&lt;&gt;OFFSET(I3305,-1,0),OFFSET(I3305,-1,0)-OFFSET(I3305,0,-4),""))</f>
        <v/>
      </c>
      <c r="K3305" t="str">
        <f ca="1">IF(C3305=1,60*SummonTypeTable!$Q$2/OFFSET(I3305,0,-4),
IF(I3305&lt;&gt;OFFSET(I3305,-1,0),OFFSET(I3305,-1,0)/OFFSET(I3305,0,-4),""))</f>
        <v/>
      </c>
      <c r="L3305" t="str">
        <f t="shared" ca="1" si="620"/>
        <v>it</v>
      </c>
      <c r="M3305" t="s">
        <v>139</v>
      </c>
      <c r="N3305" t="s">
        <v>138</v>
      </c>
      <c r="O3305">
        <v>2</v>
      </c>
      <c r="P3305" t="str">
        <f t="shared" si="609"/>
        <v/>
      </c>
      <c r="Q3305" t="str">
        <f t="shared" ca="1" si="618"/>
        <v>cu</v>
      </c>
      <c r="R3305" t="s">
        <v>81</v>
      </c>
      <c r="S3305" t="s">
        <v>147</v>
      </c>
      <c r="T3305">
        <v>4575</v>
      </c>
      <c r="U3305" t="str">
        <f t="shared" ca="1" si="617"/>
        <v>it</v>
      </c>
      <c r="V3305" t="str">
        <f t="shared" si="610"/>
        <v>Cash_sSpellGacha</v>
      </c>
      <c r="W3305">
        <f t="shared" si="611"/>
        <v>2</v>
      </c>
      <c r="X3305" t="str">
        <f t="shared" ca="1" si="612"/>
        <v>cu</v>
      </c>
      <c r="Y3305" t="str">
        <f t="shared" si="613"/>
        <v>GO</v>
      </c>
      <c r="Z3305">
        <f t="shared" si="614"/>
        <v>4575</v>
      </c>
    </row>
    <row r="3306" spans="1:26">
      <c r="A3306" t="str">
        <f t="shared" si="615"/>
        <v>nw1</v>
      </c>
      <c r="B3306" t="str">
        <f t="shared" si="616"/>
        <v>신규1</v>
      </c>
      <c r="C3306">
        <v>181</v>
      </c>
      <c r="D3306">
        <v>92</v>
      </c>
      <c r="E3306">
        <f t="shared" ca="1" si="619"/>
        <v>13626</v>
      </c>
      <c r="F3306">
        <f ca="1">(60+SUMIF(OFFSET(N3306,-$C3306+1,0,$C3306),"EN",OFFSET(O3306,-$C3306+1,0,$C3306)))*SummonTypeTable!$Q$2</f>
        <v>4713.333333333333</v>
      </c>
      <c r="G3306" t="str">
        <f ca="1">IF(C3306=1,60*SummonTypeTable!$Q$2-OFFSET(F3306,0,-1),
IF(F3306&lt;&gt;OFFSET(F3306,-1,0),OFFSET(F3306,-1,0)-OFFSET(F3306,0,-1),""))</f>
        <v/>
      </c>
      <c r="H3306" t="str">
        <f ca="1">IF(C3306=1,60*SummonTypeTable!$Q$2/OFFSET(F3306,0,-1),
IF(F3306&lt;&gt;OFFSET(F3306,-1,0),OFFSET(F3306,-1,0)/OFFSET(F3306,0,-1),""))</f>
        <v/>
      </c>
      <c r="I3306">
        <f ca="1">(60+SUMIF(OFFSET(N3306,-$C3306+1,0,$C3306),"EN",OFFSET(O3306,-$C3306+1,0,$C3306))+SUMIF(OFFSET(S3306,-$C3306+1,0,$C3306),"EN",OFFSET(T3306,-$C3306+1,0,$C3306)))*SummonTypeTable!$Q$2</f>
        <v>4713.333333333333</v>
      </c>
      <c r="J3306" t="str">
        <f ca="1">IF(C3306=1,60*SummonTypeTable!$Q$2-OFFSET(I3306,0,-4),
IF(I3306&lt;&gt;OFFSET(I3306,-1,0),OFFSET(I3306,-1,0)-OFFSET(I3306,0,-4),""))</f>
        <v/>
      </c>
      <c r="K3306" t="str">
        <f ca="1">IF(C3306=1,60*SummonTypeTable!$Q$2/OFFSET(I3306,0,-4),
IF(I3306&lt;&gt;OFFSET(I3306,-1,0),OFFSET(I3306,-1,0)/OFFSET(I3306,0,-4),""))</f>
        <v/>
      </c>
      <c r="L3306" t="str">
        <f t="shared" ca="1" si="620"/>
        <v>cu</v>
      </c>
      <c r="M3306" t="s">
        <v>81</v>
      </c>
      <c r="N3306" t="s">
        <v>147</v>
      </c>
      <c r="O3306">
        <v>9200</v>
      </c>
      <c r="P3306" t="str">
        <f t="shared" si="609"/>
        <v/>
      </c>
      <c r="Q3306" t="str">
        <f t="shared" ca="1" si="618"/>
        <v>cu</v>
      </c>
      <c r="R3306" t="s">
        <v>81</v>
      </c>
      <c r="S3306" t="s">
        <v>147</v>
      </c>
      <c r="T3306">
        <v>4600</v>
      </c>
      <c r="U3306" t="str">
        <f t="shared" ca="1" si="617"/>
        <v>cu</v>
      </c>
      <c r="V3306" t="str">
        <f t="shared" si="610"/>
        <v>GO</v>
      </c>
      <c r="W3306">
        <f t="shared" si="611"/>
        <v>9200</v>
      </c>
      <c r="X3306" t="str">
        <f t="shared" ca="1" si="612"/>
        <v>cu</v>
      </c>
      <c r="Y3306" t="str">
        <f t="shared" si="613"/>
        <v>GO</v>
      </c>
      <c r="Z3306">
        <f t="shared" si="614"/>
        <v>4600</v>
      </c>
    </row>
    <row r="3307" spans="1:26">
      <c r="A3307" t="str">
        <f t="shared" si="615"/>
        <v>nw1</v>
      </c>
      <c r="B3307" t="str">
        <f t="shared" si="616"/>
        <v>신규1</v>
      </c>
      <c r="C3307">
        <v>182</v>
      </c>
      <c r="D3307">
        <v>115</v>
      </c>
      <c r="E3307">
        <f t="shared" ca="1" si="619"/>
        <v>13741</v>
      </c>
      <c r="F3307">
        <f ca="1">(60+SUMIF(OFFSET(N3307,-$C3307+1,0,$C3307),"EN",OFFSET(O3307,-$C3307+1,0,$C3307)))*SummonTypeTable!$Q$2</f>
        <v>4713.333333333333</v>
      </c>
      <c r="G3307" t="str">
        <f ca="1">IF(C3307=1,60*SummonTypeTable!$Q$2-OFFSET(F3307,0,-1),
IF(F3307&lt;&gt;OFFSET(F3307,-1,0),OFFSET(F3307,-1,0)-OFFSET(F3307,0,-1),""))</f>
        <v/>
      </c>
      <c r="H3307" t="str">
        <f ca="1">IF(C3307=1,60*SummonTypeTable!$Q$2/OFFSET(F3307,0,-1),
IF(F3307&lt;&gt;OFFSET(F3307,-1,0),OFFSET(F3307,-1,0)/OFFSET(F3307,0,-1),""))</f>
        <v/>
      </c>
      <c r="I3307">
        <f ca="1">(60+SUMIF(OFFSET(N3307,-$C3307+1,0,$C3307),"EN",OFFSET(O3307,-$C3307+1,0,$C3307))+SUMIF(OFFSET(S3307,-$C3307+1,0,$C3307),"EN",OFFSET(T3307,-$C3307+1,0,$C3307)))*SummonTypeTable!$Q$2</f>
        <v>4713.333333333333</v>
      </c>
      <c r="J3307" t="str">
        <f ca="1">IF(C3307=1,60*SummonTypeTable!$Q$2-OFFSET(I3307,0,-4),
IF(I3307&lt;&gt;OFFSET(I3307,-1,0),OFFSET(I3307,-1,0)-OFFSET(I3307,0,-4),""))</f>
        <v/>
      </c>
      <c r="K3307" t="str">
        <f ca="1">IF(C3307=1,60*SummonTypeTable!$Q$2/OFFSET(I3307,0,-4),
IF(I3307&lt;&gt;OFFSET(I3307,-1,0),OFFSET(I3307,-1,0)/OFFSET(I3307,0,-4),""))</f>
        <v/>
      </c>
      <c r="L3307" t="str">
        <f t="shared" ca="1" si="620"/>
        <v>it</v>
      </c>
      <c r="M3307" t="s">
        <v>139</v>
      </c>
      <c r="N3307" t="s">
        <v>140</v>
      </c>
      <c r="O3307">
        <v>1</v>
      </c>
      <c r="P3307" t="str">
        <f t="shared" si="609"/>
        <v/>
      </c>
      <c r="Q3307" t="str">
        <f t="shared" ca="1" si="618"/>
        <v>cu</v>
      </c>
      <c r="R3307" t="s">
        <v>81</v>
      </c>
      <c r="S3307" t="s">
        <v>147</v>
      </c>
      <c r="T3307">
        <v>4625</v>
      </c>
      <c r="U3307" t="str">
        <f t="shared" ca="1" si="617"/>
        <v>it</v>
      </c>
      <c r="V3307" t="str">
        <f t="shared" si="610"/>
        <v>Cash_sCharacterGacha</v>
      </c>
      <c r="W3307">
        <f t="shared" si="611"/>
        <v>1</v>
      </c>
      <c r="X3307" t="str">
        <f t="shared" ca="1" si="612"/>
        <v>cu</v>
      </c>
      <c r="Y3307" t="str">
        <f t="shared" si="613"/>
        <v>GO</v>
      </c>
      <c r="Z3307">
        <f t="shared" si="614"/>
        <v>4625</v>
      </c>
    </row>
    <row r="3308" spans="1:26">
      <c r="A3308" t="str">
        <f t="shared" si="615"/>
        <v>nw1</v>
      </c>
      <c r="B3308" t="str">
        <f t="shared" si="616"/>
        <v>신규1</v>
      </c>
      <c r="C3308">
        <v>183</v>
      </c>
      <c r="D3308">
        <v>155</v>
      </c>
      <c r="E3308">
        <f t="shared" ca="1" si="619"/>
        <v>13896</v>
      </c>
      <c r="F3308">
        <f ca="1">(60+SUMIF(OFFSET(N3308,-$C3308+1,0,$C3308),"EN",OFFSET(O3308,-$C3308+1,0,$C3308)))*SummonTypeTable!$Q$2</f>
        <v>4713.333333333333</v>
      </c>
      <c r="G3308" t="str">
        <f ca="1">IF(C3308=1,60*SummonTypeTable!$Q$2-OFFSET(F3308,0,-1),
IF(F3308&lt;&gt;OFFSET(F3308,-1,0),OFFSET(F3308,-1,0)-OFFSET(F3308,0,-1),""))</f>
        <v/>
      </c>
      <c r="H3308" t="str">
        <f ca="1">IF(C3308=1,60*SummonTypeTable!$Q$2/OFFSET(F3308,0,-1),
IF(F3308&lt;&gt;OFFSET(F3308,-1,0),OFFSET(F3308,-1,0)/OFFSET(F3308,0,-1),""))</f>
        <v/>
      </c>
      <c r="I3308">
        <f ca="1">(60+SUMIF(OFFSET(N3308,-$C3308+1,0,$C3308),"EN",OFFSET(O3308,-$C3308+1,0,$C3308))+SUMIF(OFFSET(S3308,-$C3308+1,0,$C3308),"EN",OFFSET(T3308,-$C3308+1,0,$C3308)))*SummonTypeTable!$Q$2</f>
        <v>4713.333333333333</v>
      </c>
      <c r="J3308" t="str">
        <f ca="1">IF(C3308=1,60*SummonTypeTable!$Q$2-OFFSET(I3308,0,-4),
IF(I3308&lt;&gt;OFFSET(I3308,-1,0),OFFSET(I3308,-1,0)-OFFSET(I3308,0,-4),""))</f>
        <v/>
      </c>
      <c r="K3308" t="str">
        <f ca="1">IF(C3308=1,60*SummonTypeTable!$Q$2/OFFSET(I3308,0,-4),
IF(I3308&lt;&gt;OFFSET(I3308,-1,0),OFFSET(I3308,-1,0)/OFFSET(I3308,0,-4),""))</f>
        <v/>
      </c>
      <c r="L3308" t="str">
        <f t="shared" ca="1" si="620"/>
        <v>cu</v>
      </c>
      <c r="M3308" t="s">
        <v>81</v>
      </c>
      <c r="N3308" t="s">
        <v>147</v>
      </c>
      <c r="O3308">
        <v>9300</v>
      </c>
      <c r="P3308" t="str">
        <f t="shared" si="609"/>
        <v/>
      </c>
      <c r="Q3308" t="str">
        <f t="shared" ca="1" si="618"/>
        <v>cu</v>
      </c>
      <c r="R3308" t="s">
        <v>81</v>
      </c>
      <c r="S3308" t="s">
        <v>147</v>
      </c>
      <c r="T3308">
        <v>4650</v>
      </c>
      <c r="U3308" t="str">
        <f t="shared" ca="1" si="617"/>
        <v>cu</v>
      </c>
      <c r="V3308" t="str">
        <f t="shared" si="610"/>
        <v>GO</v>
      </c>
      <c r="W3308">
        <f t="shared" si="611"/>
        <v>9300</v>
      </c>
      <c r="X3308" t="str">
        <f t="shared" ca="1" si="612"/>
        <v>cu</v>
      </c>
      <c r="Y3308" t="str">
        <f t="shared" si="613"/>
        <v>GO</v>
      </c>
      <c r="Z3308">
        <f t="shared" si="614"/>
        <v>4650</v>
      </c>
    </row>
    <row r="3309" spans="1:26">
      <c r="A3309" t="str">
        <f t="shared" si="615"/>
        <v>nw1</v>
      </c>
      <c r="B3309" t="str">
        <f t="shared" si="616"/>
        <v>신규1</v>
      </c>
      <c r="C3309">
        <v>184</v>
      </c>
      <c r="D3309">
        <v>252</v>
      </c>
      <c r="E3309">
        <f t="shared" ca="1" si="619"/>
        <v>14148</v>
      </c>
      <c r="F3309">
        <f ca="1">(60+SUMIF(OFFSET(N3309,-$C3309+1,0,$C3309),"EN",OFFSET(O3309,-$C3309+1,0,$C3309)))*SummonTypeTable!$Q$2</f>
        <v>4980</v>
      </c>
      <c r="G3309">
        <f ca="1">IF(C3309=1,60*SummonTypeTable!$Q$2-OFFSET(F3309,0,-1),
IF(F3309&lt;&gt;OFFSET(F3309,-1,0),OFFSET(F3309,-1,0)-OFFSET(F3309,0,-1),""))</f>
        <v>-9434.6666666666679</v>
      </c>
      <c r="H3309">
        <f ca="1">IF(C3309=1,60*SummonTypeTable!$Q$2/OFFSET(F3309,0,-1),
IF(F3309&lt;&gt;OFFSET(F3309,-1,0),OFFSET(F3309,-1,0)/OFFSET(F3309,0,-1),""))</f>
        <v>0.33314484968428987</v>
      </c>
      <c r="I3309">
        <f ca="1">(60+SUMIF(OFFSET(N3309,-$C3309+1,0,$C3309),"EN",OFFSET(O3309,-$C3309+1,0,$C3309))+SUMIF(OFFSET(S3309,-$C3309+1,0,$C3309),"EN",OFFSET(T3309,-$C3309+1,0,$C3309)))*SummonTypeTable!$Q$2</f>
        <v>4980</v>
      </c>
      <c r="J3309">
        <f ca="1">IF(C3309=1,60*SummonTypeTable!$Q$2-OFFSET(I3309,0,-4),
IF(I3309&lt;&gt;OFFSET(I3309,-1,0),OFFSET(I3309,-1,0)-OFFSET(I3309,0,-4),""))</f>
        <v>-9434.6666666666679</v>
      </c>
      <c r="K3309">
        <f ca="1">IF(C3309=1,60*SummonTypeTable!$Q$2/OFFSET(I3309,0,-4),
IF(I3309&lt;&gt;OFFSET(I3309,-1,0),OFFSET(I3309,-1,0)/OFFSET(I3309,0,-4),""))</f>
        <v>0.33314484968428987</v>
      </c>
      <c r="L3309" t="str">
        <f t="shared" ca="1" si="620"/>
        <v>cu</v>
      </c>
      <c r="M3309" t="s">
        <v>81</v>
      </c>
      <c r="N3309" t="s">
        <v>146</v>
      </c>
      <c r="O3309">
        <v>400</v>
      </c>
      <c r="P3309" t="str">
        <f t="shared" si="609"/>
        <v>에너지너무많음</v>
      </c>
      <c r="Q3309" t="str">
        <f t="shared" ca="1" si="618"/>
        <v>cu</v>
      </c>
      <c r="R3309" t="s">
        <v>81</v>
      </c>
      <c r="S3309" t="s">
        <v>147</v>
      </c>
      <c r="T3309">
        <v>4675</v>
      </c>
      <c r="U3309" t="str">
        <f t="shared" ca="1" si="617"/>
        <v>cu</v>
      </c>
      <c r="V3309" t="str">
        <f t="shared" si="610"/>
        <v>EN</v>
      </c>
      <c r="W3309">
        <f t="shared" si="611"/>
        <v>400</v>
      </c>
      <c r="X3309" t="str">
        <f t="shared" ca="1" si="612"/>
        <v>cu</v>
      </c>
      <c r="Y3309" t="str">
        <f t="shared" si="613"/>
        <v>GO</v>
      </c>
      <c r="Z3309">
        <f t="shared" si="614"/>
        <v>4675</v>
      </c>
    </row>
    <row r="3310" spans="1:26">
      <c r="A3310" t="str">
        <f t="shared" si="615"/>
        <v>nw1</v>
      </c>
      <c r="B3310" t="str">
        <f t="shared" si="616"/>
        <v>신규1</v>
      </c>
      <c r="C3310">
        <v>185</v>
      </c>
      <c r="D3310">
        <v>77</v>
      </c>
      <c r="E3310">
        <f t="shared" ca="1" si="619"/>
        <v>14225</v>
      </c>
      <c r="F3310">
        <f ca="1">(60+SUMIF(OFFSET(N3310,-$C3310+1,0,$C3310),"EN",OFFSET(O3310,-$C3310+1,0,$C3310)))*SummonTypeTable!$Q$2</f>
        <v>4980</v>
      </c>
      <c r="G3310" t="str">
        <f ca="1">IF(C3310=1,60*SummonTypeTable!$Q$2-OFFSET(F3310,0,-1),
IF(F3310&lt;&gt;OFFSET(F3310,-1,0),OFFSET(F3310,-1,0)-OFFSET(F3310,0,-1),""))</f>
        <v/>
      </c>
      <c r="H3310" t="str">
        <f ca="1">IF(C3310=1,60*SummonTypeTable!$Q$2/OFFSET(F3310,0,-1),
IF(F3310&lt;&gt;OFFSET(F3310,-1,0),OFFSET(F3310,-1,0)/OFFSET(F3310,0,-1),""))</f>
        <v/>
      </c>
      <c r="I3310">
        <f ca="1">(60+SUMIF(OFFSET(N3310,-$C3310+1,0,$C3310),"EN",OFFSET(O3310,-$C3310+1,0,$C3310))+SUMIF(OFFSET(S3310,-$C3310+1,0,$C3310),"EN",OFFSET(T3310,-$C3310+1,0,$C3310)))*SummonTypeTable!$Q$2</f>
        <v>4980</v>
      </c>
      <c r="J3310" t="str">
        <f ca="1">IF(C3310=1,60*SummonTypeTable!$Q$2-OFFSET(I3310,0,-4),
IF(I3310&lt;&gt;OFFSET(I3310,-1,0),OFFSET(I3310,-1,0)-OFFSET(I3310,0,-4),""))</f>
        <v/>
      </c>
      <c r="K3310" t="str">
        <f ca="1">IF(C3310=1,60*SummonTypeTable!$Q$2/OFFSET(I3310,0,-4),
IF(I3310&lt;&gt;OFFSET(I3310,-1,0),OFFSET(I3310,-1,0)/OFFSET(I3310,0,-4),""))</f>
        <v/>
      </c>
      <c r="L3310" t="str">
        <f t="shared" ca="1" si="620"/>
        <v>cu</v>
      </c>
      <c r="M3310" t="s">
        <v>81</v>
      </c>
      <c r="N3310" t="s">
        <v>147</v>
      </c>
      <c r="O3310">
        <v>9400</v>
      </c>
      <c r="P3310" t="str">
        <f t="shared" si="609"/>
        <v/>
      </c>
      <c r="Q3310" t="str">
        <f t="shared" ca="1" si="618"/>
        <v>cu</v>
      </c>
      <c r="R3310" t="s">
        <v>81</v>
      </c>
      <c r="S3310" t="s">
        <v>147</v>
      </c>
      <c r="T3310">
        <v>4700</v>
      </c>
      <c r="U3310" t="str">
        <f t="shared" ca="1" si="617"/>
        <v>cu</v>
      </c>
      <c r="V3310" t="str">
        <f t="shared" si="610"/>
        <v>GO</v>
      </c>
      <c r="W3310">
        <f t="shared" si="611"/>
        <v>9400</v>
      </c>
      <c r="X3310" t="str">
        <f t="shared" ca="1" si="612"/>
        <v>cu</v>
      </c>
      <c r="Y3310" t="str">
        <f t="shared" si="613"/>
        <v>GO</v>
      </c>
      <c r="Z3310">
        <f t="shared" si="614"/>
        <v>4700</v>
      </c>
    </row>
    <row r="3311" spans="1:26">
      <c r="A3311" t="str">
        <f t="shared" si="615"/>
        <v>nw1</v>
      </c>
      <c r="B3311" t="str">
        <f t="shared" si="616"/>
        <v>신규1</v>
      </c>
      <c r="C3311">
        <v>186</v>
      </c>
      <c r="D3311">
        <v>85</v>
      </c>
      <c r="E3311">
        <f t="shared" ca="1" si="619"/>
        <v>14310</v>
      </c>
      <c r="F3311">
        <f ca="1">(60+SUMIF(OFFSET(N3311,-$C3311+1,0,$C3311),"EN",OFFSET(O3311,-$C3311+1,0,$C3311)))*SummonTypeTable!$Q$2</f>
        <v>4980</v>
      </c>
      <c r="G3311" t="str">
        <f ca="1">IF(C3311=1,60*SummonTypeTable!$Q$2-OFFSET(F3311,0,-1),
IF(F3311&lt;&gt;OFFSET(F3311,-1,0),OFFSET(F3311,-1,0)-OFFSET(F3311,0,-1),""))</f>
        <v/>
      </c>
      <c r="H3311" t="str">
        <f ca="1">IF(C3311=1,60*SummonTypeTable!$Q$2/OFFSET(F3311,0,-1),
IF(F3311&lt;&gt;OFFSET(F3311,-1,0),OFFSET(F3311,-1,0)/OFFSET(F3311,0,-1),""))</f>
        <v/>
      </c>
      <c r="I3311">
        <f ca="1">(60+SUMIF(OFFSET(N3311,-$C3311+1,0,$C3311),"EN",OFFSET(O3311,-$C3311+1,0,$C3311))+SUMIF(OFFSET(S3311,-$C3311+1,0,$C3311),"EN",OFFSET(T3311,-$C3311+1,0,$C3311)))*SummonTypeTable!$Q$2</f>
        <v>4980</v>
      </c>
      <c r="J3311" t="str">
        <f ca="1">IF(C3311=1,60*SummonTypeTable!$Q$2-OFFSET(I3311,0,-4),
IF(I3311&lt;&gt;OFFSET(I3311,-1,0),OFFSET(I3311,-1,0)-OFFSET(I3311,0,-4),""))</f>
        <v/>
      </c>
      <c r="K3311" t="str">
        <f ca="1">IF(C3311=1,60*SummonTypeTable!$Q$2/OFFSET(I3311,0,-4),
IF(I3311&lt;&gt;OFFSET(I3311,-1,0),OFFSET(I3311,-1,0)/OFFSET(I3311,0,-4),""))</f>
        <v/>
      </c>
      <c r="L3311" t="str">
        <f t="shared" ca="1" si="620"/>
        <v>it</v>
      </c>
      <c r="M3311" t="s">
        <v>139</v>
      </c>
      <c r="N3311" t="s">
        <v>138</v>
      </c>
      <c r="O3311">
        <v>2</v>
      </c>
      <c r="P3311" t="str">
        <f t="shared" si="609"/>
        <v/>
      </c>
      <c r="Q3311" t="str">
        <f t="shared" ca="1" si="618"/>
        <v>cu</v>
      </c>
      <c r="R3311" t="s">
        <v>81</v>
      </c>
      <c r="S3311" t="s">
        <v>147</v>
      </c>
      <c r="T3311">
        <v>4725</v>
      </c>
      <c r="U3311" t="str">
        <f t="shared" ca="1" si="617"/>
        <v>it</v>
      </c>
      <c r="V3311" t="str">
        <f t="shared" si="610"/>
        <v>Cash_sSpellGacha</v>
      </c>
      <c r="W3311">
        <f t="shared" si="611"/>
        <v>2</v>
      </c>
      <c r="X3311" t="str">
        <f t="shared" ca="1" si="612"/>
        <v>cu</v>
      </c>
      <c r="Y3311" t="str">
        <f t="shared" si="613"/>
        <v>GO</v>
      </c>
      <c r="Z3311">
        <f t="shared" si="614"/>
        <v>4725</v>
      </c>
    </row>
    <row r="3312" spans="1:26">
      <c r="A3312" t="str">
        <f t="shared" si="615"/>
        <v>nw1</v>
      </c>
      <c r="B3312" t="str">
        <f t="shared" si="616"/>
        <v>신규1</v>
      </c>
      <c r="C3312">
        <v>187</v>
      </c>
      <c r="D3312">
        <v>92</v>
      </c>
      <c r="E3312">
        <f t="shared" ca="1" si="619"/>
        <v>14402</v>
      </c>
      <c r="F3312">
        <f ca="1">(60+SUMIF(OFFSET(N3312,-$C3312+1,0,$C3312),"EN",OFFSET(O3312,-$C3312+1,0,$C3312)))*SummonTypeTable!$Q$2</f>
        <v>4980</v>
      </c>
      <c r="G3312" t="str">
        <f ca="1">IF(C3312=1,60*SummonTypeTable!$Q$2-OFFSET(F3312,0,-1),
IF(F3312&lt;&gt;OFFSET(F3312,-1,0),OFFSET(F3312,-1,0)-OFFSET(F3312,0,-1),""))</f>
        <v/>
      </c>
      <c r="H3312" t="str">
        <f ca="1">IF(C3312=1,60*SummonTypeTable!$Q$2/OFFSET(F3312,0,-1),
IF(F3312&lt;&gt;OFFSET(F3312,-1,0),OFFSET(F3312,-1,0)/OFFSET(F3312,0,-1),""))</f>
        <v/>
      </c>
      <c r="I3312">
        <f ca="1">(60+SUMIF(OFFSET(N3312,-$C3312+1,0,$C3312),"EN",OFFSET(O3312,-$C3312+1,0,$C3312))+SUMIF(OFFSET(S3312,-$C3312+1,0,$C3312),"EN",OFFSET(T3312,-$C3312+1,0,$C3312)))*SummonTypeTable!$Q$2</f>
        <v>4980</v>
      </c>
      <c r="J3312" t="str">
        <f ca="1">IF(C3312=1,60*SummonTypeTable!$Q$2-OFFSET(I3312,0,-4),
IF(I3312&lt;&gt;OFFSET(I3312,-1,0),OFFSET(I3312,-1,0)-OFFSET(I3312,0,-4),""))</f>
        <v/>
      </c>
      <c r="K3312" t="str">
        <f ca="1">IF(C3312=1,60*SummonTypeTable!$Q$2/OFFSET(I3312,0,-4),
IF(I3312&lt;&gt;OFFSET(I3312,-1,0),OFFSET(I3312,-1,0)/OFFSET(I3312,0,-4),""))</f>
        <v/>
      </c>
      <c r="L3312" t="str">
        <f t="shared" ca="1" si="620"/>
        <v>cu</v>
      </c>
      <c r="M3312" t="s">
        <v>81</v>
      </c>
      <c r="N3312" t="s">
        <v>147</v>
      </c>
      <c r="O3312">
        <v>9500</v>
      </c>
      <c r="P3312" t="str">
        <f t="shared" si="609"/>
        <v/>
      </c>
      <c r="Q3312" t="str">
        <f t="shared" ca="1" si="618"/>
        <v>cu</v>
      </c>
      <c r="R3312" t="s">
        <v>81</v>
      </c>
      <c r="S3312" t="s">
        <v>147</v>
      </c>
      <c r="T3312">
        <v>4750</v>
      </c>
      <c r="U3312" t="str">
        <f t="shared" ca="1" si="617"/>
        <v>cu</v>
      </c>
      <c r="V3312" t="str">
        <f t="shared" si="610"/>
        <v>GO</v>
      </c>
      <c r="W3312">
        <f t="shared" si="611"/>
        <v>9500</v>
      </c>
      <c r="X3312" t="str">
        <f t="shared" ca="1" si="612"/>
        <v>cu</v>
      </c>
      <c r="Y3312" t="str">
        <f t="shared" si="613"/>
        <v>GO</v>
      </c>
      <c r="Z3312">
        <f t="shared" si="614"/>
        <v>4750</v>
      </c>
    </row>
    <row r="3313" spans="1:26">
      <c r="A3313" t="str">
        <f t="shared" si="615"/>
        <v>nw1</v>
      </c>
      <c r="B3313" t="str">
        <f t="shared" si="616"/>
        <v>신규1</v>
      </c>
      <c r="C3313">
        <v>188</v>
      </c>
      <c r="D3313">
        <v>104</v>
      </c>
      <c r="E3313">
        <f t="shared" ca="1" si="619"/>
        <v>14506</v>
      </c>
      <c r="F3313">
        <f ca="1">(60+SUMIF(OFFSET(N3313,-$C3313+1,0,$C3313),"EN",OFFSET(O3313,-$C3313+1,0,$C3313)))*SummonTypeTable!$Q$2</f>
        <v>4980</v>
      </c>
      <c r="G3313" t="str">
        <f ca="1">IF(C3313=1,60*SummonTypeTable!$Q$2-OFFSET(F3313,0,-1),
IF(F3313&lt;&gt;OFFSET(F3313,-1,0),OFFSET(F3313,-1,0)-OFFSET(F3313,0,-1),""))</f>
        <v/>
      </c>
      <c r="H3313" t="str">
        <f ca="1">IF(C3313=1,60*SummonTypeTable!$Q$2/OFFSET(F3313,0,-1),
IF(F3313&lt;&gt;OFFSET(F3313,-1,0),OFFSET(F3313,-1,0)/OFFSET(F3313,0,-1),""))</f>
        <v/>
      </c>
      <c r="I3313">
        <f ca="1">(60+SUMIF(OFFSET(N3313,-$C3313+1,0,$C3313),"EN",OFFSET(O3313,-$C3313+1,0,$C3313))+SUMIF(OFFSET(S3313,-$C3313+1,0,$C3313),"EN",OFFSET(T3313,-$C3313+1,0,$C3313)))*SummonTypeTable!$Q$2</f>
        <v>4980</v>
      </c>
      <c r="J3313" t="str">
        <f ca="1">IF(C3313=1,60*SummonTypeTable!$Q$2-OFFSET(I3313,0,-4),
IF(I3313&lt;&gt;OFFSET(I3313,-1,0),OFFSET(I3313,-1,0)-OFFSET(I3313,0,-4),""))</f>
        <v/>
      </c>
      <c r="K3313" t="str">
        <f ca="1">IF(C3313=1,60*SummonTypeTable!$Q$2/OFFSET(I3313,0,-4),
IF(I3313&lt;&gt;OFFSET(I3313,-1,0),OFFSET(I3313,-1,0)/OFFSET(I3313,0,-4),""))</f>
        <v/>
      </c>
      <c r="L3313" t="str">
        <f t="shared" ca="1" si="620"/>
        <v>it</v>
      </c>
      <c r="M3313" t="s">
        <v>139</v>
      </c>
      <c r="N3313" t="s">
        <v>140</v>
      </c>
      <c r="O3313">
        <v>1</v>
      </c>
      <c r="P3313" t="str">
        <f t="shared" si="609"/>
        <v/>
      </c>
      <c r="Q3313" t="str">
        <f t="shared" ca="1" si="618"/>
        <v>cu</v>
      </c>
      <c r="R3313" t="s">
        <v>81</v>
      </c>
      <c r="S3313" t="s">
        <v>147</v>
      </c>
      <c r="T3313">
        <v>4775</v>
      </c>
      <c r="U3313" t="str">
        <f t="shared" ca="1" si="617"/>
        <v>it</v>
      </c>
      <c r="V3313" t="str">
        <f t="shared" si="610"/>
        <v>Cash_sCharacterGacha</v>
      </c>
      <c r="W3313">
        <f t="shared" si="611"/>
        <v>1</v>
      </c>
      <c r="X3313" t="str">
        <f t="shared" ca="1" si="612"/>
        <v>cu</v>
      </c>
      <c r="Y3313" t="str">
        <f t="shared" si="613"/>
        <v>GO</v>
      </c>
      <c r="Z3313">
        <f t="shared" si="614"/>
        <v>4775</v>
      </c>
    </row>
    <row r="3314" spans="1:26">
      <c r="A3314" t="str">
        <f t="shared" si="615"/>
        <v>nw1</v>
      </c>
      <c r="B3314" t="str">
        <f t="shared" si="616"/>
        <v>신규1</v>
      </c>
      <c r="C3314">
        <v>189</v>
      </c>
      <c r="D3314">
        <v>126</v>
      </c>
      <c r="E3314">
        <f t="shared" ca="1" si="619"/>
        <v>14632</v>
      </c>
      <c r="F3314">
        <f ca="1">(60+SUMIF(OFFSET(N3314,-$C3314+1,0,$C3314),"EN",OFFSET(O3314,-$C3314+1,0,$C3314)))*SummonTypeTable!$Q$2</f>
        <v>4980</v>
      </c>
      <c r="G3314" t="str">
        <f ca="1">IF(C3314=1,60*SummonTypeTable!$Q$2-OFFSET(F3314,0,-1),
IF(F3314&lt;&gt;OFFSET(F3314,-1,0),OFFSET(F3314,-1,0)-OFFSET(F3314,0,-1),""))</f>
        <v/>
      </c>
      <c r="H3314" t="str">
        <f ca="1">IF(C3314=1,60*SummonTypeTable!$Q$2/OFFSET(F3314,0,-1),
IF(F3314&lt;&gt;OFFSET(F3314,-1,0),OFFSET(F3314,-1,0)/OFFSET(F3314,0,-1),""))</f>
        <v/>
      </c>
      <c r="I3314">
        <f ca="1">(60+SUMIF(OFFSET(N3314,-$C3314+1,0,$C3314),"EN",OFFSET(O3314,-$C3314+1,0,$C3314))+SUMIF(OFFSET(S3314,-$C3314+1,0,$C3314),"EN",OFFSET(T3314,-$C3314+1,0,$C3314)))*SummonTypeTable!$Q$2</f>
        <v>4980</v>
      </c>
      <c r="J3314" t="str">
        <f ca="1">IF(C3314=1,60*SummonTypeTable!$Q$2-OFFSET(I3314,0,-4),
IF(I3314&lt;&gt;OFFSET(I3314,-1,0),OFFSET(I3314,-1,0)-OFFSET(I3314,0,-4),""))</f>
        <v/>
      </c>
      <c r="K3314" t="str">
        <f ca="1">IF(C3314=1,60*SummonTypeTable!$Q$2/OFFSET(I3314,0,-4),
IF(I3314&lt;&gt;OFFSET(I3314,-1,0),OFFSET(I3314,-1,0)/OFFSET(I3314,0,-4),""))</f>
        <v/>
      </c>
      <c r="L3314" t="str">
        <f t="shared" ca="1" si="620"/>
        <v>cu</v>
      </c>
      <c r="M3314" t="s">
        <v>81</v>
      </c>
      <c r="N3314" t="s">
        <v>147</v>
      </c>
      <c r="O3314">
        <v>9600</v>
      </c>
      <c r="P3314" t="str">
        <f t="shared" si="609"/>
        <v/>
      </c>
      <c r="Q3314" t="str">
        <f t="shared" ca="1" si="618"/>
        <v>cu</v>
      </c>
      <c r="R3314" t="s">
        <v>81</v>
      </c>
      <c r="S3314" t="s">
        <v>147</v>
      </c>
      <c r="T3314">
        <v>4800</v>
      </c>
      <c r="U3314" t="str">
        <f t="shared" ca="1" si="617"/>
        <v>cu</v>
      </c>
      <c r="V3314" t="str">
        <f t="shared" si="610"/>
        <v>GO</v>
      </c>
      <c r="W3314">
        <f t="shared" si="611"/>
        <v>9600</v>
      </c>
      <c r="X3314" t="str">
        <f t="shared" ca="1" si="612"/>
        <v>cu</v>
      </c>
      <c r="Y3314" t="str">
        <f t="shared" si="613"/>
        <v>GO</v>
      </c>
      <c r="Z3314">
        <f t="shared" si="614"/>
        <v>4800</v>
      </c>
    </row>
    <row r="3315" spans="1:26">
      <c r="A3315" t="str">
        <f t="shared" si="615"/>
        <v>nw1</v>
      </c>
      <c r="B3315" t="str">
        <f t="shared" si="616"/>
        <v>신규1</v>
      </c>
      <c r="C3315">
        <v>190</v>
      </c>
      <c r="D3315">
        <v>240</v>
      </c>
      <c r="E3315">
        <f t="shared" ca="1" si="619"/>
        <v>14872</v>
      </c>
      <c r="F3315">
        <f ca="1">(60+SUMIF(OFFSET(N3315,-$C3315+1,0,$C3315),"EN",OFFSET(O3315,-$C3315+1,0,$C3315)))*SummonTypeTable!$Q$2</f>
        <v>5266.6666666666661</v>
      </c>
      <c r="G3315">
        <f ca="1">IF(C3315=1,60*SummonTypeTable!$Q$2-OFFSET(F3315,0,-1),
IF(F3315&lt;&gt;OFFSET(F3315,-1,0),OFFSET(F3315,-1,0)-OFFSET(F3315,0,-1),""))</f>
        <v>-9892</v>
      </c>
      <c r="H3315">
        <f ca="1">IF(C3315=1,60*SummonTypeTable!$Q$2/OFFSET(F3315,0,-1),
IF(F3315&lt;&gt;OFFSET(F3315,-1,0),OFFSET(F3315,-1,0)/OFFSET(F3315,0,-1),""))</f>
        <v>0.33485745024206565</v>
      </c>
      <c r="I3315">
        <f ca="1">(60+SUMIF(OFFSET(N3315,-$C3315+1,0,$C3315),"EN",OFFSET(O3315,-$C3315+1,0,$C3315))+SUMIF(OFFSET(S3315,-$C3315+1,0,$C3315),"EN",OFFSET(T3315,-$C3315+1,0,$C3315)))*SummonTypeTable!$Q$2</f>
        <v>5266.6666666666661</v>
      </c>
      <c r="J3315">
        <f ca="1">IF(C3315=1,60*SummonTypeTable!$Q$2-OFFSET(I3315,0,-4),
IF(I3315&lt;&gt;OFFSET(I3315,-1,0),OFFSET(I3315,-1,0)-OFFSET(I3315,0,-4),""))</f>
        <v>-9892</v>
      </c>
      <c r="K3315">
        <f ca="1">IF(C3315=1,60*SummonTypeTable!$Q$2/OFFSET(I3315,0,-4),
IF(I3315&lt;&gt;OFFSET(I3315,-1,0),OFFSET(I3315,-1,0)/OFFSET(I3315,0,-4),""))</f>
        <v>0.33485745024206565</v>
      </c>
      <c r="L3315" t="str">
        <f t="shared" ca="1" si="620"/>
        <v>cu</v>
      </c>
      <c r="M3315" t="s">
        <v>81</v>
      </c>
      <c r="N3315" t="s">
        <v>146</v>
      </c>
      <c r="O3315">
        <v>430</v>
      </c>
      <c r="P3315" t="str">
        <f t="shared" si="609"/>
        <v>에너지너무많음</v>
      </c>
      <c r="Q3315" t="str">
        <f t="shared" ca="1" si="618"/>
        <v>cu</v>
      </c>
      <c r="R3315" t="s">
        <v>81</v>
      </c>
      <c r="S3315" t="s">
        <v>147</v>
      </c>
      <c r="T3315">
        <v>4825</v>
      </c>
      <c r="U3315" t="str">
        <f t="shared" ca="1" si="617"/>
        <v>cu</v>
      </c>
      <c r="V3315" t="str">
        <f t="shared" si="610"/>
        <v>EN</v>
      </c>
      <c r="W3315">
        <f t="shared" si="611"/>
        <v>430</v>
      </c>
      <c r="X3315" t="str">
        <f t="shared" ca="1" si="612"/>
        <v>cu</v>
      </c>
      <c r="Y3315" t="str">
        <f t="shared" si="613"/>
        <v>GO</v>
      </c>
      <c r="Z3315">
        <f t="shared" si="614"/>
        <v>4825</v>
      </c>
    </row>
    <row r="3316" spans="1:26">
      <c r="A3316" t="str">
        <f t="shared" si="615"/>
        <v>nw1</v>
      </c>
      <c r="B3316" t="str">
        <f t="shared" si="616"/>
        <v>신규1</v>
      </c>
      <c r="C3316">
        <v>191</v>
      </c>
      <c r="D3316">
        <v>111</v>
      </c>
      <c r="E3316">
        <f t="shared" ca="1" si="619"/>
        <v>14983</v>
      </c>
      <c r="F3316">
        <f ca="1">(60+SUMIF(OFFSET(N3316,-$C3316+1,0,$C3316),"EN",OFFSET(O3316,-$C3316+1,0,$C3316)))*SummonTypeTable!$Q$2</f>
        <v>5266.6666666666661</v>
      </c>
      <c r="G3316" t="str">
        <f ca="1">IF(C3316=1,60*SummonTypeTable!$Q$2-OFFSET(F3316,0,-1),
IF(F3316&lt;&gt;OFFSET(F3316,-1,0),OFFSET(F3316,-1,0)-OFFSET(F3316,0,-1),""))</f>
        <v/>
      </c>
      <c r="H3316" t="str">
        <f ca="1">IF(C3316=1,60*SummonTypeTable!$Q$2/OFFSET(F3316,0,-1),
IF(F3316&lt;&gt;OFFSET(F3316,-1,0),OFFSET(F3316,-1,0)/OFFSET(F3316,0,-1),""))</f>
        <v/>
      </c>
      <c r="I3316">
        <f ca="1">(60+SUMIF(OFFSET(N3316,-$C3316+1,0,$C3316),"EN",OFFSET(O3316,-$C3316+1,0,$C3316))+SUMIF(OFFSET(S3316,-$C3316+1,0,$C3316),"EN",OFFSET(T3316,-$C3316+1,0,$C3316)))*SummonTypeTable!$Q$2</f>
        <v>5266.6666666666661</v>
      </c>
      <c r="J3316" t="str">
        <f ca="1">IF(C3316=1,60*SummonTypeTable!$Q$2-OFFSET(I3316,0,-4),
IF(I3316&lt;&gt;OFFSET(I3316,-1,0),OFFSET(I3316,-1,0)-OFFSET(I3316,0,-4),""))</f>
        <v/>
      </c>
      <c r="K3316" t="str">
        <f ca="1">IF(C3316=1,60*SummonTypeTable!$Q$2/OFFSET(I3316,0,-4),
IF(I3316&lt;&gt;OFFSET(I3316,-1,0),OFFSET(I3316,-1,0)/OFFSET(I3316,0,-4),""))</f>
        <v/>
      </c>
      <c r="L3316" t="str">
        <f t="shared" ca="1" si="620"/>
        <v>cu</v>
      </c>
      <c r="M3316" t="s">
        <v>81</v>
      </c>
      <c r="N3316" t="s">
        <v>147</v>
      </c>
      <c r="O3316">
        <v>9700</v>
      </c>
      <c r="P3316" t="str">
        <f t="shared" si="609"/>
        <v/>
      </c>
      <c r="Q3316" t="str">
        <f t="shared" ca="1" si="618"/>
        <v>cu</v>
      </c>
      <c r="R3316" t="s">
        <v>81</v>
      </c>
      <c r="S3316" t="s">
        <v>147</v>
      </c>
      <c r="T3316">
        <v>4850</v>
      </c>
      <c r="U3316" t="str">
        <f t="shared" ca="1" si="617"/>
        <v>cu</v>
      </c>
      <c r="V3316" t="str">
        <f t="shared" si="610"/>
        <v>GO</v>
      </c>
      <c r="W3316">
        <f t="shared" si="611"/>
        <v>9700</v>
      </c>
      <c r="X3316" t="str">
        <f t="shared" ca="1" si="612"/>
        <v>cu</v>
      </c>
      <c r="Y3316" t="str">
        <f t="shared" si="613"/>
        <v>GO</v>
      </c>
      <c r="Z3316">
        <f t="shared" si="614"/>
        <v>4850</v>
      </c>
    </row>
    <row r="3317" spans="1:26">
      <c r="A3317" t="str">
        <f t="shared" si="615"/>
        <v>nw1</v>
      </c>
      <c r="B3317" t="str">
        <f t="shared" si="616"/>
        <v>신규1</v>
      </c>
      <c r="C3317">
        <v>192</v>
      </c>
      <c r="D3317">
        <v>145</v>
      </c>
      <c r="E3317">
        <f t="shared" ca="1" si="619"/>
        <v>15128</v>
      </c>
      <c r="F3317">
        <f ca="1">(60+SUMIF(OFFSET(N3317,-$C3317+1,0,$C3317),"EN",OFFSET(O3317,-$C3317+1,0,$C3317)))*SummonTypeTable!$Q$2</f>
        <v>5266.6666666666661</v>
      </c>
      <c r="G3317" t="str">
        <f ca="1">IF(C3317=1,60*SummonTypeTable!$Q$2-OFFSET(F3317,0,-1),
IF(F3317&lt;&gt;OFFSET(F3317,-1,0),OFFSET(F3317,-1,0)-OFFSET(F3317,0,-1),""))</f>
        <v/>
      </c>
      <c r="H3317" t="str">
        <f ca="1">IF(C3317=1,60*SummonTypeTable!$Q$2/OFFSET(F3317,0,-1),
IF(F3317&lt;&gt;OFFSET(F3317,-1,0),OFFSET(F3317,-1,0)/OFFSET(F3317,0,-1),""))</f>
        <v/>
      </c>
      <c r="I3317">
        <f ca="1">(60+SUMIF(OFFSET(N3317,-$C3317+1,0,$C3317),"EN",OFFSET(O3317,-$C3317+1,0,$C3317))+SUMIF(OFFSET(S3317,-$C3317+1,0,$C3317),"EN",OFFSET(T3317,-$C3317+1,0,$C3317)))*SummonTypeTable!$Q$2</f>
        <v>5266.6666666666661</v>
      </c>
      <c r="J3317" t="str">
        <f ca="1">IF(C3317=1,60*SummonTypeTable!$Q$2-OFFSET(I3317,0,-4),
IF(I3317&lt;&gt;OFFSET(I3317,-1,0),OFFSET(I3317,-1,0)-OFFSET(I3317,0,-4),""))</f>
        <v/>
      </c>
      <c r="K3317" t="str">
        <f ca="1">IF(C3317=1,60*SummonTypeTable!$Q$2/OFFSET(I3317,0,-4),
IF(I3317&lt;&gt;OFFSET(I3317,-1,0),OFFSET(I3317,-1,0)/OFFSET(I3317,0,-4),""))</f>
        <v/>
      </c>
      <c r="L3317" t="str">
        <f t="shared" ca="1" si="620"/>
        <v>it</v>
      </c>
      <c r="M3317" t="s">
        <v>139</v>
      </c>
      <c r="N3317" t="s">
        <v>140</v>
      </c>
      <c r="O3317">
        <v>5</v>
      </c>
      <c r="P3317" t="str">
        <f t="shared" si="609"/>
        <v/>
      </c>
      <c r="Q3317" t="str">
        <f t="shared" ca="1" si="618"/>
        <v>cu</v>
      </c>
      <c r="R3317" t="s">
        <v>81</v>
      </c>
      <c r="S3317" t="s">
        <v>147</v>
      </c>
      <c r="T3317">
        <v>4875</v>
      </c>
      <c r="U3317" t="str">
        <f t="shared" ca="1" si="617"/>
        <v>it</v>
      </c>
      <c r="V3317" t="str">
        <f t="shared" si="610"/>
        <v>Cash_sCharacterGacha</v>
      </c>
      <c r="W3317">
        <f t="shared" si="611"/>
        <v>5</v>
      </c>
      <c r="X3317" t="str">
        <f t="shared" ca="1" si="612"/>
        <v>cu</v>
      </c>
      <c r="Y3317" t="str">
        <f t="shared" si="613"/>
        <v>GO</v>
      </c>
      <c r="Z3317">
        <f t="shared" si="614"/>
        <v>4875</v>
      </c>
    </row>
    <row r="3318" spans="1:26">
      <c r="A3318" t="str">
        <f t="shared" si="615"/>
        <v>nw1</v>
      </c>
      <c r="B3318" t="str">
        <f t="shared" si="616"/>
        <v>신규1</v>
      </c>
      <c r="C3318">
        <v>193</v>
      </c>
      <c r="D3318">
        <v>195</v>
      </c>
      <c r="E3318">
        <f t="shared" ca="1" si="619"/>
        <v>15323</v>
      </c>
      <c r="F3318">
        <f ca="1">(60+SUMIF(OFFSET(N3318,-$C3318+1,0,$C3318),"EN",OFFSET(O3318,-$C3318+1,0,$C3318)))*SummonTypeTable!$Q$2</f>
        <v>5266.6666666666661</v>
      </c>
      <c r="G3318" t="str">
        <f ca="1">IF(C3318=1,60*SummonTypeTable!$Q$2-OFFSET(F3318,0,-1),
IF(F3318&lt;&gt;OFFSET(F3318,-1,0),OFFSET(F3318,-1,0)-OFFSET(F3318,0,-1),""))</f>
        <v/>
      </c>
      <c r="H3318" t="str">
        <f ca="1">IF(C3318=1,60*SummonTypeTable!$Q$2/OFFSET(F3318,0,-1),
IF(F3318&lt;&gt;OFFSET(F3318,-1,0),OFFSET(F3318,-1,0)/OFFSET(F3318,0,-1),""))</f>
        <v/>
      </c>
      <c r="I3318">
        <f ca="1">(60+SUMIF(OFFSET(N3318,-$C3318+1,0,$C3318),"EN",OFFSET(O3318,-$C3318+1,0,$C3318))+SUMIF(OFFSET(S3318,-$C3318+1,0,$C3318),"EN",OFFSET(T3318,-$C3318+1,0,$C3318)))*SummonTypeTable!$Q$2</f>
        <v>5266.6666666666661</v>
      </c>
      <c r="J3318" t="str">
        <f ca="1">IF(C3318=1,60*SummonTypeTable!$Q$2-OFFSET(I3318,0,-4),
IF(I3318&lt;&gt;OFFSET(I3318,-1,0),OFFSET(I3318,-1,0)-OFFSET(I3318,0,-4),""))</f>
        <v/>
      </c>
      <c r="K3318" t="str">
        <f ca="1">IF(C3318=1,60*SummonTypeTable!$Q$2/OFFSET(I3318,0,-4),
IF(I3318&lt;&gt;OFFSET(I3318,-1,0),OFFSET(I3318,-1,0)/OFFSET(I3318,0,-4),""))</f>
        <v/>
      </c>
      <c r="L3318" t="str">
        <f t="shared" ca="1" si="620"/>
        <v>cu</v>
      </c>
      <c r="M3318" t="s">
        <v>81</v>
      </c>
      <c r="N3318" t="s">
        <v>147</v>
      </c>
      <c r="O3318">
        <v>9800</v>
      </c>
      <c r="P3318" t="str">
        <f t="shared" ref="P3318:P3381" si="621">IF(M3318="장비1상자",
  IF(OR(N3318&gt;3,O3318&gt;5),"장비이상",""),
IF(N3318="GO",
  IF(O3318&lt;100,"골드이상",""),
IF(N3318="EN",
  IF(O3318&gt;29,"에너지너무많음",
  IF(O3318&gt;9,"에너지다소많음","")),"")))</f>
        <v/>
      </c>
      <c r="Q3318" t="str">
        <f t="shared" ca="1" si="618"/>
        <v>cu</v>
      </c>
      <c r="R3318" t="s">
        <v>81</v>
      </c>
      <c r="S3318" t="s">
        <v>147</v>
      </c>
      <c r="T3318">
        <v>4900</v>
      </c>
      <c r="U3318" t="str">
        <f t="shared" ca="1" si="617"/>
        <v>cu</v>
      </c>
      <c r="V3318" t="str">
        <f t="shared" ref="V3318:V3381" si="622">IF(LEN(N3318)=0,"",N3318)</f>
        <v>GO</v>
      </c>
      <c r="W3318">
        <f t="shared" ref="W3318:W3381" si="623">IF(LEN(O3318)=0,"",O3318)</f>
        <v>9800</v>
      </c>
      <c r="X3318" t="str">
        <f t="shared" ref="X3318:X3381" ca="1" si="624">IF(LEN(Q3318)=0,"",Q3318)</f>
        <v>cu</v>
      </c>
      <c r="Y3318" t="str">
        <f t="shared" ref="Y3318:Y3381" si="625">IF(LEN(S3318)=0,"",S3318)</f>
        <v>GO</v>
      </c>
      <c r="Z3318">
        <f t="shared" ref="Z3318:Z3381" si="626">IF(LEN(T3318)=0,"",T3318)</f>
        <v>4900</v>
      </c>
    </row>
    <row r="3319" spans="1:26">
      <c r="A3319" t="str">
        <f t="shared" ref="A3319:A3382" si="627">A3318</f>
        <v>nw1</v>
      </c>
      <c r="B3319" t="str">
        <f t="shared" ref="B3319:B3382" si="628">B3318</f>
        <v>신규1</v>
      </c>
      <c r="C3319">
        <v>194</v>
      </c>
      <c r="D3319">
        <v>297</v>
      </c>
      <c r="E3319">
        <f t="shared" ca="1" si="619"/>
        <v>15620</v>
      </c>
      <c r="F3319">
        <f ca="1">(60+SUMIF(OFFSET(N3319,-$C3319+1,0,$C3319),"EN",OFFSET(O3319,-$C3319+1,0,$C3319)))*SummonTypeTable!$Q$2</f>
        <v>5266.6666666666661</v>
      </c>
      <c r="G3319" t="str">
        <f ca="1">IF(C3319=1,60*SummonTypeTable!$Q$2-OFFSET(F3319,0,-1),
IF(F3319&lt;&gt;OFFSET(F3319,-1,0),OFFSET(F3319,-1,0)-OFFSET(F3319,0,-1),""))</f>
        <v/>
      </c>
      <c r="H3319" t="str">
        <f ca="1">IF(C3319=1,60*SummonTypeTable!$Q$2/OFFSET(F3319,0,-1),
IF(F3319&lt;&gt;OFFSET(F3319,-1,0),OFFSET(F3319,-1,0)/OFFSET(F3319,0,-1),""))</f>
        <v/>
      </c>
      <c r="I3319">
        <f ca="1">(60+SUMIF(OFFSET(N3319,-$C3319+1,0,$C3319),"EN",OFFSET(O3319,-$C3319+1,0,$C3319))+SUMIF(OFFSET(S3319,-$C3319+1,0,$C3319),"EN",OFFSET(T3319,-$C3319+1,0,$C3319)))*SummonTypeTable!$Q$2</f>
        <v>5266.6666666666661</v>
      </c>
      <c r="J3319" t="str">
        <f ca="1">IF(C3319=1,60*SummonTypeTable!$Q$2-OFFSET(I3319,0,-4),
IF(I3319&lt;&gt;OFFSET(I3319,-1,0),OFFSET(I3319,-1,0)-OFFSET(I3319,0,-4),""))</f>
        <v/>
      </c>
      <c r="K3319" t="str">
        <f ca="1">IF(C3319=1,60*SummonTypeTable!$Q$2/OFFSET(I3319,0,-4),
IF(I3319&lt;&gt;OFFSET(I3319,-1,0),OFFSET(I3319,-1,0)/OFFSET(I3319,0,-4),""))</f>
        <v/>
      </c>
      <c r="L3319" t="str">
        <f t="shared" ca="1" si="620"/>
        <v>cu</v>
      </c>
      <c r="M3319" t="s">
        <v>81</v>
      </c>
      <c r="N3319" t="s">
        <v>153</v>
      </c>
      <c r="O3319">
        <v>33</v>
      </c>
      <c r="P3319" t="str">
        <f t="shared" si="621"/>
        <v/>
      </c>
      <c r="Q3319" t="str">
        <f t="shared" ca="1" si="618"/>
        <v>cu</v>
      </c>
      <c r="R3319" t="s">
        <v>81</v>
      </c>
      <c r="S3319" t="s">
        <v>153</v>
      </c>
      <c r="T3319">
        <v>11</v>
      </c>
      <c r="U3319" t="str">
        <f t="shared" ca="1" si="617"/>
        <v>cu</v>
      </c>
      <c r="V3319" t="str">
        <f t="shared" si="622"/>
        <v>DI</v>
      </c>
      <c r="W3319">
        <f t="shared" si="623"/>
        <v>33</v>
      </c>
      <c r="X3319" t="str">
        <f t="shared" ca="1" si="624"/>
        <v>cu</v>
      </c>
      <c r="Y3319" t="str">
        <f t="shared" si="625"/>
        <v>DI</v>
      </c>
      <c r="Z3319">
        <f t="shared" si="626"/>
        <v>11</v>
      </c>
    </row>
    <row r="3320" spans="1:26">
      <c r="A3320" t="str">
        <f t="shared" si="627"/>
        <v>nw1</v>
      </c>
      <c r="B3320" t="str">
        <f t="shared" si="628"/>
        <v>신규1</v>
      </c>
      <c r="C3320">
        <v>195</v>
      </c>
      <c r="D3320">
        <v>256</v>
      </c>
      <c r="E3320">
        <f t="shared" ca="1" si="619"/>
        <v>15876</v>
      </c>
      <c r="F3320">
        <f ca="1">(60+SUMIF(OFFSET(N3320,-$C3320+1,0,$C3320),"EN",OFFSET(O3320,-$C3320+1,0,$C3320)))*SummonTypeTable!$Q$2</f>
        <v>5266.6666666666661</v>
      </c>
      <c r="G3320" t="str">
        <f ca="1">IF(C3320=1,60*SummonTypeTable!$Q$2-OFFSET(F3320,0,-1),
IF(F3320&lt;&gt;OFFSET(F3320,-1,0),OFFSET(F3320,-1,0)-OFFSET(F3320,0,-1),""))</f>
        <v/>
      </c>
      <c r="H3320" t="str">
        <f ca="1">IF(C3320=1,60*SummonTypeTable!$Q$2/OFFSET(F3320,0,-1),
IF(F3320&lt;&gt;OFFSET(F3320,-1,0),OFFSET(F3320,-1,0)/OFFSET(F3320,0,-1),""))</f>
        <v/>
      </c>
      <c r="I3320">
        <f ca="1">(60+SUMIF(OFFSET(N3320,-$C3320+1,0,$C3320),"EN",OFFSET(O3320,-$C3320+1,0,$C3320))+SUMIF(OFFSET(S3320,-$C3320+1,0,$C3320),"EN",OFFSET(T3320,-$C3320+1,0,$C3320)))*SummonTypeTable!$Q$2</f>
        <v>5266.6666666666661</v>
      </c>
      <c r="J3320" t="str">
        <f ca="1">IF(C3320=1,60*SummonTypeTable!$Q$2-OFFSET(I3320,0,-4),
IF(I3320&lt;&gt;OFFSET(I3320,-1,0),OFFSET(I3320,-1,0)-OFFSET(I3320,0,-4),""))</f>
        <v/>
      </c>
      <c r="K3320" t="str">
        <f ca="1">IF(C3320=1,60*SummonTypeTable!$Q$2/OFFSET(I3320,0,-4),
IF(I3320&lt;&gt;OFFSET(I3320,-1,0),OFFSET(I3320,-1,0)/OFFSET(I3320,0,-4),""))</f>
        <v/>
      </c>
      <c r="L3320" t="str">
        <f t="shared" ca="1" si="620"/>
        <v>cu</v>
      </c>
      <c r="M3320" t="s">
        <v>81</v>
      </c>
      <c r="N3320" t="s">
        <v>147</v>
      </c>
      <c r="O3320">
        <v>9900</v>
      </c>
      <c r="P3320" t="str">
        <f t="shared" si="621"/>
        <v/>
      </c>
      <c r="Q3320" t="str">
        <f t="shared" ca="1" si="618"/>
        <v>cu</v>
      </c>
      <c r="R3320" t="s">
        <v>81</v>
      </c>
      <c r="S3320" t="s">
        <v>147</v>
      </c>
      <c r="T3320">
        <v>4950</v>
      </c>
      <c r="U3320" t="str">
        <f t="shared" ca="1" si="617"/>
        <v>cu</v>
      </c>
      <c r="V3320" t="str">
        <f t="shared" si="622"/>
        <v>GO</v>
      </c>
      <c r="W3320">
        <f t="shared" si="623"/>
        <v>9900</v>
      </c>
      <c r="X3320" t="str">
        <f t="shared" ca="1" si="624"/>
        <v>cu</v>
      </c>
      <c r="Y3320" t="str">
        <f t="shared" si="625"/>
        <v>GO</v>
      </c>
      <c r="Z3320">
        <f t="shared" si="626"/>
        <v>4950</v>
      </c>
    </row>
    <row r="3321" spans="1:26">
      <c r="A3321" t="str">
        <f t="shared" si="627"/>
        <v>nw1</v>
      </c>
      <c r="B3321" t="str">
        <f t="shared" si="628"/>
        <v>신규1</v>
      </c>
      <c r="C3321">
        <v>196</v>
      </c>
      <c r="D3321">
        <v>516</v>
      </c>
      <c r="E3321">
        <f t="shared" ca="1" si="619"/>
        <v>16392</v>
      </c>
      <c r="F3321">
        <f ca="1">(60+SUMIF(OFFSET(N3321,-$C3321+1,0,$C3321),"EN",OFFSET(O3321,-$C3321+1,0,$C3321)))*SummonTypeTable!$Q$2</f>
        <v>5533.333333333333</v>
      </c>
      <c r="G3321">
        <f ca="1">IF(C3321=1,60*SummonTypeTable!$Q$2-OFFSET(F3321,0,-1),
IF(F3321&lt;&gt;OFFSET(F3321,-1,0),OFFSET(F3321,-1,0)-OFFSET(F3321,0,-1),""))</f>
        <v>-11125.333333333334</v>
      </c>
      <c r="H3321">
        <f ca="1">IF(C3321=1,60*SummonTypeTable!$Q$2/OFFSET(F3321,0,-1),
IF(F3321&lt;&gt;OFFSET(F3321,-1,0),OFFSET(F3321,-1,0)/OFFSET(F3321,0,-1),""))</f>
        <v>0.32129494062144132</v>
      </c>
      <c r="I3321">
        <f ca="1">(60+SUMIF(OFFSET(N3321,-$C3321+1,0,$C3321),"EN",OFFSET(O3321,-$C3321+1,0,$C3321))+SUMIF(OFFSET(S3321,-$C3321+1,0,$C3321),"EN",OFFSET(T3321,-$C3321+1,0,$C3321)))*SummonTypeTable!$Q$2</f>
        <v>5533.333333333333</v>
      </c>
      <c r="J3321">
        <f ca="1">IF(C3321=1,60*SummonTypeTable!$Q$2-OFFSET(I3321,0,-4),
IF(I3321&lt;&gt;OFFSET(I3321,-1,0),OFFSET(I3321,-1,0)-OFFSET(I3321,0,-4),""))</f>
        <v>-11125.333333333334</v>
      </c>
      <c r="K3321">
        <f ca="1">IF(C3321=1,60*SummonTypeTable!$Q$2/OFFSET(I3321,0,-4),
IF(I3321&lt;&gt;OFFSET(I3321,-1,0),OFFSET(I3321,-1,0)/OFFSET(I3321,0,-4),""))</f>
        <v>0.32129494062144132</v>
      </c>
      <c r="L3321" t="str">
        <f t="shared" ca="1" si="620"/>
        <v>cu</v>
      </c>
      <c r="M3321" t="s">
        <v>81</v>
      </c>
      <c r="N3321" t="s">
        <v>146</v>
      </c>
      <c r="O3321">
        <v>400</v>
      </c>
      <c r="P3321" t="str">
        <f t="shared" si="621"/>
        <v>에너지너무많음</v>
      </c>
      <c r="Q3321" t="str">
        <f t="shared" ca="1" si="618"/>
        <v>cu</v>
      </c>
      <c r="R3321" t="s">
        <v>81</v>
      </c>
      <c r="S3321" t="s">
        <v>147</v>
      </c>
      <c r="T3321">
        <v>4975</v>
      </c>
      <c r="U3321" t="str">
        <f t="shared" ca="1" si="617"/>
        <v>cu</v>
      </c>
      <c r="V3321" t="str">
        <f t="shared" si="622"/>
        <v>EN</v>
      </c>
      <c r="W3321">
        <f t="shared" si="623"/>
        <v>400</v>
      </c>
      <c r="X3321" t="str">
        <f t="shared" ca="1" si="624"/>
        <v>cu</v>
      </c>
      <c r="Y3321" t="str">
        <f t="shared" si="625"/>
        <v>GO</v>
      </c>
      <c r="Z3321">
        <f t="shared" si="626"/>
        <v>4975</v>
      </c>
    </row>
    <row r="3322" spans="1:26">
      <c r="A3322" t="str">
        <f t="shared" si="627"/>
        <v>nw1</v>
      </c>
      <c r="B3322" t="str">
        <f t="shared" si="628"/>
        <v>신규1</v>
      </c>
      <c r="C3322">
        <v>197</v>
      </c>
      <c r="D3322">
        <v>92</v>
      </c>
      <c r="E3322">
        <f t="shared" ca="1" si="619"/>
        <v>16484</v>
      </c>
      <c r="F3322">
        <f ca="1">(60+SUMIF(OFFSET(N3322,-$C3322+1,0,$C3322),"EN",OFFSET(O3322,-$C3322+1,0,$C3322)))*SummonTypeTable!$Q$2</f>
        <v>5533.333333333333</v>
      </c>
      <c r="G3322" t="str">
        <f ca="1">IF(C3322=1,60*SummonTypeTable!$Q$2-OFFSET(F3322,0,-1),
IF(F3322&lt;&gt;OFFSET(F3322,-1,0),OFFSET(F3322,-1,0)-OFFSET(F3322,0,-1),""))</f>
        <v/>
      </c>
      <c r="H3322" t="str">
        <f ca="1">IF(C3322=1,60*SummonTypeTable!$Q$2/OFFSET(F3322,0,-1),
IF(F3322&lt;&gt;OFFSET(F3322,-1,0),OFFSET(F3322,-1,0)/OFFSET(F3322,0,-1),""))</f>
        <v/>
      </c>
      <c r="I3322">
        <f ca="1">(60+SUMIF(OFFSET(N3322,-$C3322+1,0,$C3322),"EN",OFFSET(O3322,-$C3322+1,0,$C3322))+SUMIF(OFFSET(S3322,-$C3322+1,0,$C3322),"EN",OFFSET(T3322,-$C3322+1,0,$C3322)))*SummonTypeTable!$Q$2</f>
        <v>5533.333333333333</v>
      </c>
      <c r="J3322" t="str">
        <f ca="1">IF(C3322=1,60*SummonTypeTable!$Q$2-OFFSET(I3322,0,-4),
IF(I3322&lt;&gt;OFFSET(I3322,-1,0),OFFSET(I3322,-1,0)-OFFSET(I3322,0,-4),""))</f>
        <v/>
      </c>
      <c r="K3322" t="str">
        <f ca="1">IF(C3322=1,60*SummonTypeTable!$Q$2/OFFSET(I3322,0,-4),
IF(I3322&lt;&gt;OFFSET(I3322,-1,0),OFFSET(I3322,-1,0)/OFFSET(I3322,0,-4),""))</f>
        <v/>
      </c>
      <c r="L3322" t="str">
        <f t="shared" ca="1" si="620"/>
        <v>it</v>
      </c>
      <c r="M3322" t="s">
        <v>139</v>
      </c>
      <c r="N3322" t="s">
        <v>158</v>
      </c>
      <c r="O3322">
        <v>1</v>
      </c>
      <c r="P3322" t="str">
        <f t="shared" si="621"/>
        <v/>
      </c>
      <c r="Q3322" t="str">
        <f t="shared" ca="1" si="618"/>
        <v>cu</v>
      </c>
      <c r="R3322" t="s">
        <v>81</v>
      </c>
      <c r="S3322" t="s">
        <v>147</v>
      </c>
      <c r="T3322">
        <v>5000</v>
      </c>
      <c r="U3322" t="str">
        <f t="shared" ca="1" si="617"/>
        <v>it</v>
      </c>
      <c r="V3322" t="str">
        <f t="shared" si="622"/>
        <v>Cash_sEquipGacha</v>
      </c>
      <c r="W3322">
        <f t="shared" si="623"/>
        <v>1</v>
      </c>
      <c r="X3322" t="str">
        <f t="shared" ca="1" si="624"/>
        <v>cu</v>
      </c>
      <c r="Y3322" t="str">
        <f t="shared" si="625"/>
        <v>GO</v>
      </c>
      <c r="Z3322">
        <f t="shared" si="626"/>
        <v>5000</v>
      </c>
    </row>
    <row r="3323" spans="1:26">
      <c r="A3323" t="str">
        <f t="shared" si="627"/>
        <v>nw1</v>
      </c>
      <c r="B3323" t="str">
        <f t="shared" si="628"/>
        <v>신규1</v>
      </c>
      <c r="C3323">
        <v>198</v>
      </c>
      <c r="D3323">
        <v>115</v>
      </c>
      <c r="E3323">
        <f t="shared" ca="1" si="619"/>
        <v>16599</v>
      </c>
      <c r="F3323">
        <f ca="1">(60+SUMIF(OFFSET(N3323,-$C3323+1,0,$C3323),"EN",OFFSET(O3323,-$C3323+1,0,$C3323)))*SummonTypeTable!$Q$2</f>
        <v>5533.333333333333</v>
      </c>
      <c r="G3323" t="str">
        <f ca="1">IF(C3323=1,60*SummonTypeTable!$Q$2-OFFSET(F3323,0,-1),
IF(F3323&lt;&gt;OFFSET(F3323,-1,0),OFFSET(F3323,-1,0)-OFFSET(F3323,0,-1),""))</f>
        <v/>
      </c>
      <c r="H3323" t="str">
        <f ca="1">IF(C3323=1,60*SummonTypeTable!$Q$2/OFFSET(F3323,0,-1),
IF(F3323&lt;&gt;OFFSET(F3323,-1,0),OFFSET(F3323,-1,0)/OFFSET(F3323,0,-1),""))</f>
        <v/>
      </c>
      <c r="I3323">
        <f ca="1">(60+SUMIF(OFFSET(N3323,-$C3323+1,0,$C3323),"EN",OFFSET(O3323,-$C3323+1,0,$C3323))+SUMIF(OFFSET(S3323,-$C3323+1,0,$C3323),"EN",OFFSET(T3323,-$C3323+1,0,$C3323)))*SummonTypeTable!$Q$2</f>
        <v>5533.333333333333</v>
      </c>
      <c r="J3323" t="str">
        <f ca="1">IF(C3323=1,60*SummonTypeTable!$Q$2-OFFSET(I3323,0,-4),
IF(I3323&lt;&gt;OFFSET(I3323,-1,0),OFFSET(I3323,-1,0)-OFFSET(I3323,0,-4),""))</f>
        <v/>
      </c>
      <c r="K3323" t="str">
        <f ca="1">IF(C3323=1,60*SummonTypeTable!$Q$2/OFFSET(I3323,0,-4),
IF(I3323&lt;&gt;OFFSET(I3323,-1,0),OFFSET(I3323,-1,0)/OFFSET(I3323,0,-4),""))</f>
        <v/>
      </c>
      <c r="L3323" t="str">
        <f t="shared" ca="1" si="620"/>
        <v>cu</v>
      </c>
      <c r="M3323" t="s">
        <v>81</v>
      </c>
      <c r="N3323" t="s">
        <v>147</v>
      </c>
      <c r="O3323">
        <v>10050</v>
      </c>
      <c r="P3323" t="str">
        <f t="shared" si="621"/>
        <v/>
      </c>
      <c r="Q3323" t="str">
        <f t="shared" ca="1" si="618"/>
        <v>cu</v>
      </c>
      <c r="R3323" t="s">
        <v>81</v>
      </c>
      <c r="S3323" t="s">
        <v>147</v>
      </c>
      <c r="T3323">
        <v>5025</v>
      </c>
      <c r="U3323" t="str">
        <f t="shared" ca="1" si="617"/>
        <v>cu</v>
      </c>
      <c r="V3323" t="str">
        <f t="shared" si="622"/>
        <v>GO</v>
      </c>
      <c r="W3323">
        <f t="shared" si="623"/>
        <v>10050</v>
      </c>
      <c r="X3323" t="str">
        <f t="shared" ca="1" si="624"/>
        <v>cu</v>
      </c>
      <c r="Y3323" t="str">
        <f t="shared" si="625"/>
        <v>GO</v>
      </c>
      <c r="Z3323">
        <f t="shared" si="626"/>
        <v>5025</v>
      </c>
    </row>
    <row r="3324" spans="1:26">
      <c r="A3324" t="str">
        <f t="shared" si="627"/>
        <v>nw1</v>
      </c>
      <c r="B3324" t="str">
        <f t="shared" si="628"/>
        <v>신규1</v>
      </c>
      <c r="C3324">
        <v>199</v>
      </c>
      <c r="D3324">
        <v>189</v>
      </c>
      <c r="E3324">
        <f t="shared" ca="1" si="619"/>
        <v>16788</v>
      </c>
      <c r="F3324">
        <f ca="1">(60+SUMIF(OFFSET(N3324,-$C3324+1,0,$C3324),"EN",OFFSET(O3324,-$C3324+1,0,$C3324)))*SummonTypeTable!$Q$2</f>
        <v>5533.333333333333</v>
      </c>
      <c r="G3324" t="str">
        <f ca="1">IF(C3324=1,60*SummonTypeTable!$Q$2-OFFSET(F3324,0,-1),
IF(F3324&lt;&gt;OFFSET(F3324,-1,0),OFFSET(F3324,-1,0)-OFFSET(F3324,0,-1),""))</f>
        <v/>
      </c>
      <c r="H3324" t="str">
        <f ca="1">IF(C3324=1,60*SummonTypeTable!$Q$2/OFFSET(F3324,0,-1),
IF(F3324&lt;&gt;OFFSET(F3324,-1,0),OFFSET(F3324,-1,0)/OFFSET(F3324,0,-1),""))</f>
        <v/>
      </c>
      <c r="I3324">
        <f ca="1">(60+SUMIF(OFFSET(N3324,-$C3324+1,0,$C3324),"EN",OFFSET(O3324,-$C3324+1,0,$C3324))+SUMIF(OFFSET(S3324,-$C3324+1,0,$C3324),"EN",OFFSET(T3324,-$C3324+1,0,$C3324)))*SummonTypeTable!$Q$2</f>
        <v>5533.333333333333</v>
      </c>
      <c r="J3324" t="str">
        <f ca="1">IF(C3324=1,60*SummonTypeTable!$Q$2-OFFSET(I3324,0,-4),
IF(I3324&lt;&gt;OFFSET(I3324,-1,0),OFFSET(I3324,-1,0)-OFFSET(I3324,0,-4),""))</f>
        <v/>
      </c>
      <c r="K3324" t="str">
        <f ca="1">IF(C3324=1,60*SummonTypeTable!$Q$2/OFFSET(I3324,0,-4),
IF(I3324&lt;&gt;OFFSET(I3324,-1,0),OFFSET(I3324,-1,0)/OFFSET(I3324,0,-4),""))</f>
        <v/>
      </c>
      <c r="L3324" t="str">
        <f t="shared" ca="1" si="620"/>
        <v>it</v>
      </c>
      <c r="M3324" t="s">
        <v>139</v>
      </c>
      <c r="N3324" t="s">
        <v>138</v>
      </c>
      <c r="O3324">
        <v>10</v>
      </c>
      <c r="P3324" t="str">
        <f t="shared" si="621"/>
        <v/>
      </c>
      <c r="Q3324" t="str">
        <f t="shared" ca="1" si="618"/>
        <v>cu</v>
      </c>
      <c r="R3324" t="s">
        <v>81</v>
      </c>
      <c r="S3324" t="s">
        <v>147</v>
      </c>
      <c r="T3324">
        <v>5050</v>
      </c>
      <c r="U3324" t="str">
        <f t="shared" ca="1" si="617"/>
        <v>it</v>
      </c>
      <c r="V3324" t="str">
        <f t="shared" si="622"/>
        <v>Cash_sSpellGacha</v>
      </c>
      <c r="W3324">
        <f t="shared" si="623"/>
        <v>10</v>
      </c>
      <c r="X3324" t="str">
        <f t="shared" ca="1" si="624"/>
        <v>cu</v>
      </c>
      <c r="Y3324" t="str">
        <f t="shared" si="625"/>
        <v>GO</v>
      </c>
      <c r="Z3324">
        <f t="shared" si="626"/>
        <v>5050</v>
      </c>
    </row>
    <row r="3325" spans="1:26">
      <c r="A3325" t="str">
        <f t="shared" si="627"/>
        <v>nw1</v>
      </c>
      <c r="B3325" t="str">
        <f t="shared" si="628"/>
        <v>신규1</v>
      </c>
      <c r="C3325">
        <v>200</v>
      </c>
      <c r="D3325">
        <v>400</v>
      </c>
      <c r="E3325">
        <f t="shared" ca="1" si="619"/>
        <v>17188</v>
      </c>
      <c r="F3325">
        <f ca="1">(60+SUMIF(OFFSET(N3325,-$C3325+1,0,$C3325),"EN",OFFSET(O3325,-$C3325+1,0,$C3325)))*SummonTypeTable!$Q$2</f>
        <v>5820</v>
      </c>
      <c r="G3325">
        <f ca="1">IF(C3325=1,60*SummonTypeTable!$Q$2-OFFSET(F3325,0,-1),
IF(F3325&lt;&gt;OFFSET(F3325,-1,0),OFFSET(F3325,-1,0)-OFFSET(F3325,0,-1),""))</f>
        <v>-11654.666666666668</v>
      </c>
      <c r="H3325">
        <f ca="1">IF(C3325=1,60*SummonTypeTable!$Q$2/OFFSET(F3325,0,-1),
IF(F3325&lt;&gt;OFFSET(F3325,-1,0),OFFSET(F3325,-1,0)/OFFSET(F3325,0,-1),""))</f>
        <v>0.32193002870219534</v>
      </c>
      <c r="I3325">
        <f ca="1">(60+SUMIF(OFFSET(N3325,-$C3325+1,0,$C3325),"EN",OFFSET(O3325,-$C3325+1,0,$C3325))+SUMIF(OFFSET(S3325,-$C3325+1,0,$C3325),"EN",OFFSET(T3325,-$C3325+1,0,$C3325)))*SummonTypeTable!$Q$2</f>
        <v>5820</v>
      </c>
      <c r="J3325">
        <f ca="1">IF(C3325=1,60*SummonTypeTable!$Q$2-OFFSET(I3325,0,-4),
IF(I3325&lt;&gt;OFFSET(I3325,-1,0),OFFSET(I3325,-1,0)-OFFSET(I3325,0,-4),""))</f>
        <v>-11654.666666666668</v>
      </c>
      <c r="K3325">
        <f ca="1">IF(C3325=1,60*SummonTypeTable!$Q$2/OFFSET(I3325,0,-4),
IF(I3325&lt;&gt;OFFSET(I3325,-1,0),OFFSET(I3325,-1,0)/OFFSET(I3325,0,-4),""))</f>
        <v>0.32193002870219534</v>
      </c>
      <c r="L3325" t="str">
        <f t="shared" ca="1" si="620"/>
        <v>cu</v>
      </c>
      <c r="M3325" t="s">
        <v>81</v>
      </c>
      <c r="N3325" t="s">
        <v>146</v>
      </c>
      <c r="O3325">
        <v>430</v>
      </c>
      <c r="P3325" t="str">
        <f t="shared" si="621"/>
        <v>에너지너무많음</v>
      </c>
      <c r="Q3325" t="str">
        <f t="shared" ca="1" si="618"/>
        <v>cu</v>
      </c>
      <c r="R3325" t="s">
        <v>81</v>
      </c>
      <c r="S3325" t="s">
        <v>147</v>
      </c>
      <c r="T3325">
        <v>5075</v>
      </c>
      <c r="U3325" t="str">
        <f t="shared" ca="1" si="617"/>
        <v>cu</v>
      </c>
      <c r="V3325" t="str">
        <f t="shared" si="622"/>
        <v>EN</v>
      </c>
      <c r="W3325">
        <f t="shared" si="623"/>
        <v>430</v>
      </c>
      <c r="X3325" t="str">
        <f t="shared" ca="1" si="624"/>
        <v>cu</v>
      </c>
      <c r="Y3325" t="str">
        <f t="shared" si="625"/>
        <v>GO</v>
      </c>
      <c r="Z3325">
        <f t="shared" si="626"/>
        <v>5075</v>
      </c>
    </row>
    <row r="3326" spans="1:26">
      <c r="A3326" t="str">
        <f t="shared" si="627"/>
        <v>nw1</v>
      </c>
      <c r="B3326" t="str">
        <f t="shared" si="628"/>
        <v>신규1</v>
      </c>
      <c r="C3326">
        <v>201</v>
      </c>
      <c r="D3326">
        <v>95</v>
      </c>
      <c r="E3326">
        <f t="shared" ca="1" si="619"/>
        <v>17283</v>
      </c>
      <c r="F3326">
        <f ca="1">(60+SUMIF(OFFSET(N3326,-$C3326+1,0,$C3326),"EN",OFFSET(O3326,-$C3326+1,0,$C3326)))*SummonTypeTable!$Q$2</f>
        <v>5820</v>
      </c>
      <c r="G3326" t="str">
        <f ca="1">IF(C3326=1,60*SummonTypeTable!$Q$2-OFFSET(F3326,0,-1),
IF(F3326&lt;&gt;OFFSET(F3326,-1,0),OFFSET(F3326,-1,0)-OFFSET(F3326,0,-1),""))</f>
        <v/>
      </c>
      <c r="H3326" t="str">
        <f ca="1">IF(C3326=1,60*SummonTypeTable!$Q$2/OFFSET(F3326,0,-1),
IF(F3326&lt;&gt;OFFSET(F3326,-1,0),OFFSET(F3326,-1,0)/OFFSET(F3326,0,-1),""))</f>
        <v/>
      </c>
      <c r="I3326">
        <f ca="1">(60+SUMIF(OFFSET(N3326,-$C3326+1,0,$C3326),"EN",OFFSET(O3326,-$C3326+1,0,$C3326))+SUMIF(OFFSET(S3326,-$C3326+1,0,$C3326),"EN",OFFSET(T3326,-$C3326+1,0,$C3326)))*SummonTypeTable!$Q$2</f>
        <v>5820</v>
      </c>
      <c r="J3326" t="str">
        <f ca="1">IF(C3326=1,60*SummonTypeTable!$Q$2-OFFSET(I3326,0,-4),
IF(I3326&lt;&gt;OFFSET(I3326,-1,0),OFFSET(I3326,-1,0)-OFFSET(I3326,0,-4),""))</f>
        <v/>
      </c>
      <c r="K3326" t="str">
        <f ca="1">IF(C3326=1,60*SummonTypeTable!$Q$2/OFFSET(I3326,0,-4),
IF(I3326&lt;&gt;OFFSET(I3326,-1,0),OFFSET(I3326,-1,0)/OFFSET(I3326,0,-4),""))</f>
        <v/>
      </c>
      <c r="L3326" t="str">
        <f t="shared" ca="1" si="620"/>
        <v>it</v>
      </c>
      <c r="M3326" t="s">
        <v>139</v>
      </c>
      <c r="N3326" t="s">
        <v>138</v>
      </c>
      <c r="O3326">
        <v>2</v>
      </c>
      <c r="P3326" t="str">
        <f t="shared" si="621"/>
        <v/>
      </c>
      <c r="Q3326" t="str">
        <f t="shared" ca="1" si="618"/>
        <v>cu</v>
      </c>
      <c r="R3326" t="s">
        <v>81</v>
      </c>
      <c r="S3326" t="s">
        <v>147</v>
      </c>
      <c r="T3326">
        <v>5100</v>
      </c>
      <c r="U3326" t="str">
        <f t="shared" ca="1" si="617"/>
        <v>it</v>
      </c>
      <c r="V3326" t="str">
        <f t="shared" si="622"/>
        <v>Cash_sSpellGacha</v>
      </c>
      <c r="W3326">
        <f t="shared" si="623"/>
        <v>2</v>
      </c>
      <c r="X3326" t="str">
        <f t="shared" ca="1" si="624"/>
        <v>cu</v>
      </c>
      <c r="Y3326" t="str">
        <f t="shared" si="625"/>
        <v>GO</v>
      </c>
      <c r="Z3326">
        <f t="shared" si="626"/>
        <v>5100</v>
      </c>
    </row>
    <row r="3327" spans="1:26">
      <c r="A3327" t="str">
        <f t="shared" si="627"/>
        <v>nw1</v>
      </c>
      <c r="B3327" t="str">
        <f t="shared" si="628"/>
        <v>신규1</v>
      </c>
      <c r="C3327">
        <v>202</v>
      </c>
      <c r="D3327">
        <v>117</v>
      </c>
      <c r="E3327">
        <f t="shared" ca="1" si="619"/>
        <v>17400</v>
      </c>
      <c r="F3327">
        <f ca="1">(60+SUMIF(OFFSET(N3327,-$C3327+1,0,$C3327),"EN",OFFSET(O3327,-$C3327+1,0,$C3327)))*SummonTypeTable!$Q$2</f>
        <v>5820</v>
      </c>
      <c r="G3327" t="str">
        <f ca="1">IF(C3327=1,60*SummonTypeTable!$Q$2-OFFSET(F3327,0,-1),
IF(F3327&lt;&gt;OFFSET(F3327,-1,0),OFFSET(F3327,-1,0)-OFFSET(F3327,0,-1),""))</f>
        <v/>
      </c>
      <c r="H3327" t="str">
        <f ca="1">IF(C3327=1,60*SummonTypeTable!$Q$2/OFFSET(F3327,0,-1),
IF(F3327&lt;&gt;OFFSET(F3327,-1,0),OFFSET(F3327,-1,0)/OFFSET(F3327,0,-1),""))</f>
        <v/>
      </c>
      <c r="I3327">
        <f ca="1">(60+SUMIF(OFFSET(N3327,-$C3327+1,0,$C3327),"EN",OFFSET(O3327,-$C3327+1,0,$C3327))+SUMIF(OFFSET(S3327,-$C3327+1,0,$C3327),"EN",OFFSET(T3327,-$C3327+1,0,$C3327)))*SummonTypeTable!$Q$2</f>
        <v>5820</v>
      </c>
      <c r="J3327" t="str">
        <f ca="1">IF(C3327=1,60*SummonTypeTable!$Q$2-OFFSET(I3327,0,-4),
IF(I3327&lt;&gt;OFFSET(I3327,-1,0),OFFSET(I3327,-1,0)-OFFSET(I3327,0,-4),""))</f>
        <v/>
      </c>
      <c r="K3327" t="str">
        <f ca="1">IF(C3327=1,60*SummonTypeTable!$Q$2/OFFSET(I3327,0,-4),
IF(I3327&lt;&gt;OFFSET(I3327,-1,0),OFFSET(I3327,-1,0)/OFFSET(I3327,0,-4),""))</f>
        <v/>
      </c>
      <c r="L3327" t="str">
        <f t="shared" ca="1" si="620"/>
        <v>cu</v>
      </c>
      <c r="M3327" t="s">
        <v>81</v>
      </c>
      <c r="N3327" t="s">
        <v>147</v>
      </c>
      <c r="O3327">
        <v>10250</v>
      </c>
      <c r="P3327" t="str">
        <f t="shared" si="621"/>
        <v/>
      </c>
      <c r="Q3327" t="str">
        <f t="shared" ca="1" si="618"/>
        <v>cu</v>
      </c>
      <c r="R3327" t="s">
        <v>81</v>
      </c>
      <c r="S3327" t="s">
        <v>147</v>
      </c>
      <c r="T3327">
        <v>5125</v>
      </c>
      <c r="U3327" t="str">
        <f t="shared" ca="1" si="617"/>
        <v>cu</v>
      </c>
      <c r="V3327" t="str">
        <f t="shared" si="622"/>
        <v>GO</v>
      </c>
      <c r="W3327">
        <f t="shared" si="623"/>
        <v>10250</v>
      </c>
      <c r="X3327" t="str">
        <f t="shared" ca="1" si="624"/>
        <v>cu</v>
      </c>
      <c r="Y3327" t="str">
        <f t="shared" si="625"/>
        <v>GO</v>
      </c>
      <c r="Z3327">
        <f t="shared" si="626"/>
        <v>5125</v>
      </c>
    </row>
    <row r="3328" spans="1:26">
      <c r="A3328" t="str">
        <f t="shared" si="627"/>
        <v>nw1</v>
      </c>
      <c r="B3328" t="str">
        <f t="shared" si="628"/>
        <v>신규1</v>
      </c>
      <c r="C3328">
        <v>203</v>
      </c>
      <c r="D3328">
        <v>125</v>
      </c>
      <c r="E3328">
        <f t="shared" ca="1" si="619"/>
        <v>17525</v>
      </c>
      <c r="F3328">
        <f ca="1">(60+SUMIF(OFFSET(N3328,-$C3328+1,0,$C3328),"EN",OFFSET(O3328,-$C3328+1,0,$C3328)))*SummonTypeTable!$Q$2</f>
        <v>5820</v>
      </c>
      <c r="G3328" t="str">
        <f ca="1">IF(C3328=1,60*SummonTypeTable!$Q$2-OFFSET(F3328,0,-1),
IF(F3328&lt;&gt;OFFSET(F3328,-1,0),OFFSET(F3328,-1,0)-OFFSET(F3328,0,-1),""))</f>
        <v/>
      </c>
      <c r="H3328" t="str">
        <f ca="1">IF(C3328=1,60*SummonTypeTable!$Q$2/OFFSET(F3328,0,-1),
IF(F3328&lt;&gt;OFFSET(F3328,-1,0),OFFSET(F3328,-1,0)/OFFSET(F3328,0,-1),""))</f>
        <v/>
      </c>
      <c r="I3328">
        <f ca="1">(60+SUMIF(OFFSET(N3328,-$C3328+1,0,$C3328),"EN",OFFSET(O3328,-$C3328+1,0,$C3328))+SUMIF(OFFSET(S3328,-$C3328+1,0,$C3328),"EN",OFFSET(T3328,-$C3328+1,0,$C3328)))*SummonTypeTable!$Q$2</f>
        <v>5820</v>
      </c>
      <c r="J3328" t="str">
        <f ca="1">IF(C3328=1,60*SummonTypeTable!$Q$2-OFFSET(I3328,0,-4),
IF(I3328&lt;&gt;OFFSET(I3328,-1,0),OFFSET(I3328,-1,0)-OFFSET(I3328,0,-4),""))</f>
        <v/>
      </c>
      <c r="K3328" t="str">
        <f ca="1">IF(C3328=1,60*SummonTypeTable!$Q$2/OFFSET(I3328,0,-4),
IF(I3328&lt;&gt;OFFSET(I3328,-1,0),OFFSET(I3328,-1,0)/OFFSET(I3328,0,-4),""))</f>
        <v/>
      </c>
      <c r="L3328" t="str">
        <f t="shared" ca="1" si="620"/>
        <v>it</v>
      </c>
      <c r="M3328" t="s">
        <v>139</v>
      </c>
      <c r="N3328" t="s">
        <v>140</v>
      </c>
      <c r="O3328">
        <v>2</v>
      </c>
      <c r="P3328" t="str">
        <f t="shared" si="621"/>
        <v/>
      </c>
      <c r="Q3328" t="str">
        <f t="shared" ca="1" si="618"/>
        <v>cu</v>
      </c>
      <c r="R3328" t="s">
        <v>81</v>
      </c>
      <c r="S3328" t="s">
        <v>147</v>
      </c>
      <c r="T3328">
        <v>5150</v>
      </c>
      <c r="U3328" t="str">
        <f t="shared" ca="1" si="617"/>
        <v>it</v>
      </c>
      <c r="V3328" t="str">
        <f t="shared" si="622"/>
        <v>Cash_sCharacterGacha</v>
      </c>
      <c r="W3328">
        <f t="shared" si="623"/>
        <v>2</v>
      </c>
      <c r="X3328" t="str">
        <f t="shared" ca="1" si="624"/>
        <v>cu</v>
      </c>
      <c r="Y3328" t="str">
        <f t="shared" si="625"/>
        <v>GO</v>
      </c>
      <c r="Z3328">
        <f t="shared" si="626"/>
        <v>5150</v>
      </c>
    </row>
    <row r="3329" spans="1:26">
      <c r="A3329" t="str">
        <f t="shared" si="627"/>
        <v>nw1</v>
      </c>
      <c r="B3329" t="str">
        <f t="shared" si="628"/>
        <v>신규1</v>
      </c>
      <c r="C3329">
        <v>204</v>
      </c>
      <c r="D3329">
        <v>165</v>
      </c>
      <c r="E3329">
        <f t="shared" ca="1" si="619"/>
        <v>17690</v>
      </c>
      <c r="F3329">
        <f ca="1">(60+SUMIF(OFFSET(N3329,-$C3329+1,0,$C3329),"EN",OFFSET(O3329,-$C3329+1,0,$C3329)))*SummonTypeTable!$Q$2</f>
        <v>5820</v>
      </c>
      <c r="G3329" t="str">
        <f ca="1">IF(C3329=1,60*SummonTypeTable!$Q$2-OFFSET(F3329,0,-1),
IF(F3329&lt;&gt;OFFSET(F3329,-1,0),OFFSET(F3329,-1,0)-OFFSET(F3329,0,-1),""))</f>
        <v/>
      </c>
      <c r="H3329" t="str">
        <f ca="1">IF(C3329=1,60*SummonTypeTable!$Q$2/OFFSET(F3329,0,-1),
IF(F3329&lt;&gt;OFFSET(F3329,-1,0),OFFSET(F3329,-1,0)/OFFSET(F3329,0,-1),""))</f>
        <v/>
      </c>
      <c r="I3329">
        <f ca="1">(60+SUMIF(OFFSET(N3329,-$C3329+1,0,$C3329),"EN",OFFSET(O3329,-$C3329+1,0,$C3329))+SUMIF(OFFSET(S3329,-$C3329+1,0,$C3329),"EN",OFFSET(T3329,-$C3329+1,0,$C3329)))*SummonTypeTable!$Q$2</f>
        <v>5820</v>
      </c>
      <c r="J3329" t="str">
        <f ca="1">IF(C3329=1,60*SummonTypeTable!$Q$2-OFFSET(I3329,0,-4),
IF(I3329&lt;&gt;OFFSET(I3329,-1,0),OFFSET(I3329,-1,0)-OFFSET(I3329,0,-4),""))</f>
        <v/>
      </c>
      <c r="K3329" t="str">
        <f ca="1">IF(C3329=1,60*SummonTypeTable!$Q$2/OFFSET(I3329,0,-4),
IF(I3329&lt;&gt;OFFSET(I3329,-1,0),OFFSET(I3329,-1,0)/OFFSET(I3329,0,-4),""))</f>
        <v/>
      </c>
      <c r="L3329" t="str">
        <f t="shared" ca="1" si="620"/>
        <v>cu</v>
      </c>
      <c r="M3329" t="s">
        <v>81</v>
      </c>
      <c r="N3329" t="s">
        <v>147</v>
      </c>
      <c r="O3329">
        <v>10350</v>
      </c>
      <c r="P3329" t="str">
        <f t="shared" si="621"/>
        <v/>
      </c>
      <c r="Q3329" t="str">
        <f t="shared" ca="1" si="618"/>
        <v>cu</v>
      </c>
      <c r="R3329" t="s">
        <v>81</v>
      </c>
      <c r="S3329" t="s">
        <v>147</v>
      </c>
      <c r="T3329">
        <v>5175</v>
      </c>
      <c r="U3329" t="str">
        <f t="shared" ca="1" si="617"/>
        <v>cu</v>
      </c>
      <c r="V3329" t="str">
        <f t="shared" si="622"/>
        <v>GO</v>
      </c>
      <c r="W3329">
        <f t="shared" si="623"/>
        <v>10350</v>
      </c>
      <c r="X3329" t="str">
        <f t="shared" ca="1" si="624"/>
        <v>cu</v>
      </c>
      <c r="Y3329" t="str">
        <f t="shared" si="625"/>
        <v>GO</v>
      </c>
      <c r="Z3329">
        <f t="shared" si="626"/>
        <v>5175</v>
      </c>
    </row>
    <row r="3330" spans="1:26">
      <c r="A3330" t="str">
        <f t="shared" si="627"/>
        <v>nw1</v>
      </c>
      <c r="B3330" t="str">
        <f t="shared" si="628"/>
        <v>신규1</v>
      </c>
      <c r="C3330">
        <v>205</v>
      </c>
      <c r="D3330">
        <v>318</v>
      </c>
      <c r="E3330">
        <f t="shared" ca="1" si="619"/>
        <v>18008</v>
      </c>
      <c r="F3330">
        <f ca="1">(60+SUMIF(OFFSET(N3330,-$C3330+1,0,$C3330),"EN",OFFSET(O3330,-$C3330+1,0,$C3330)))*SummonTypeTable!$Q$2</f>
        <v>6126.6666666666661</v>
      </c>
      <c r="G3330">
        <f ca="1">IF(C3330=1,60*SummonTypeTable!$Q$2-OFFSET(F3330,0,-1),
IF(F3330&lt;&gt;OFFSET(F3330,-1,0),OFFSET(F3330,-1,0)-OFFSET(F3330,0,-1),""))</f>
        <v>-12188</v>
      </c>
      <c r="H3330">
        <f ca="1">IF(C3330=1,60*SummonTypeTable!$Q$2/OFFSET(F3330,0,-1),
IF(F3330&lt;&gt;OFFSET(F3330,-1,0),OFFSET(F3330,-1,0)/OFFSET(F3330,0,-1),""))</f>
        <v>0.32318969346956911</v>
      </c>
      <c r="I3330">
        <f ca="1">(60+SUMIF(OFFSET(N3330,-$C3330+1,0,$C3330),"EN",OFFSET(O3330,-$C3330+1,0,$C3330))+SUMIF(OFFSET(S3330,-$C3330+1,0,$C3330),"EN",OFFSET(T3330,-$C3330+1,0,$C3330)))*SummonTypeTable!$Q$2</f>
        <v>6126.6666666666661</v>
      </c>
      <c r="J3330">
        <f ca="1">IF(C3330=1,60*SummonTypeTable!$Q$2-OFFSET(I3330,0,-4),
IF(I3330&lt;&gt;OFFSET(I3330,-1,0),OFFSET(I3330,-1,0)-OFFSET(I3330,0,-4),""))</f>
        <v>-12188</v>
      </c>
      <c r="K3330">
        <f ca="1">IF(C3330=1,60*SummonTypeTable!$Q$2/OFFSET(I3330,0,-4),
IF(I3330&lt;&gt;OFFSET(I3330,-1,0),OFFSET(I3330,-1,0)/OFFSET(I3330,0,-4),""))</f>
        <v>0.32318969346956911</v>
      </c>
      <c r="L3330" t="str">
        <f t="shared" ca="1" si="620"/>
        <v>cu</v>
      </c>
      <c r="M3330" t="s">
        <v>81</v>
      </c>
      <c r="N3330" t="s">
        <v>146</v>
      </c>
      <c r="O3330">
        <v>460</v>
      </c>
      <c r="P3330" t="str">
        <f t="shared" si="621"/>
        <v>에너지너무많음</v>
      </c>
      <c r="Q3330" t="str">
        <f t="shared" ca="1" si="618"/>
        <v>cu</v>
      </c>
      <c r="R3330" t="s">
        <v>81</v>
      </c>
      <c r="S3330" t="s">
        <v>147</v>
      </c>
      <c r="T3330">
        <v>5200</v>
      </c>
      <c r="U3330" t="str">
        <f t="shared" ref="U3330:U3393" ca="1" si="629">IF(LEN(L3330)=0,"",L3330)</f>
        <v>cu</v>
      </c>
      <c r="V3330" t="str">
        <f t="shared" si="622"/>
        <v>EN</v>
      </c>
      <c r="W3330">
        <f t="shared" si="623"/>
        <v>460</v>
      </c>
      <c r="X3330" t="str">
        <f t="shared" ca="1" si="624"/>
        <v>cu</v>
      </c>
      <c r="Y3330" t="str">
        <f t="shared" si="625"/>
        <v>GO</v>
      </c>
      <c r="Z3330">
        <f t="shared" si="626"/>
        <v>5200</v>
      </c>
    </row>
    <row r="3331" spans="1:26">
      <c r="A3331" t="str">
        <f t="shared" si="627"/>
        <v>nw1</v>
      </c>
      <c r="B3331" t="str">
        <f t="shared" si="628"/>
        <v>신규1</v>
      </c>
      <c r="C3331">
        <v>206</v>
      </c>
      <c r="D3331">
        <v>85</v>
      </c>
      <c r="E3331">
        <f t="shared" ca="1" si="619"/>
        <v>18093</v>
      </c>
      <c r="F3331">
        <f ca="1">(60+SUMIF(OFFSET(N3331,-$C3331+1,0,$C3331),"EN",OFFSET(O3331,-$C3331+1,0,$C3331)))*SummonTypeTable!$Q$2</f>
        <v>6126.6666666666661</v>
      </c>
      <c r="G3331" t="str">
        <f ca="1">IF(C3331=1,60*SummonTypeTable!$Q$2-OFFSET(F3331,0,-1),
IF(F3331&lt;&gt;OFFSET(F3331,-1,0),OFFSET(F3331,-1,0)-OFFSET(F3331,0,-1),""))</f>
        <v/>
      </c>
      <c r="H3331" t="str">
        <f ca="1">IF(C3331=1,60*SummonTypeTable!$Q$2/OFFSET(F3331,0,-1),
IF(F3331&lt;&gt;OFFSET(F3331,-1,0),OFFSET(F3331,-1,0)/OFFSET(F3331,0,-1),""))</f>
        <v/>
      </c>
      <c r="I3331">
        <f ca="1">(60+SUMIF(OFFSET(N3331,-$C3331+1,0,$C3331),"EN",OFFSET(O3331,-$C3331+1,0,$C3331))+SUMIF(OFFSET(S3331,-$C3331+1,0,$C3331),"EN",OFFSET(T3331,-$C3331+1,0,$C3331)))*SummonTypeTable!$Q$2</f>
        <v>6126.6666666666661</v>
      </c>
      <c r="J3331" t="str">
        <f ca="1">IF(C3331=1,60*SummonTypeTable!$Q$2-OFFSET(I3331,0,-4),
IF(I3331&lt;&gt;OFFSET(I3331,-1,0),OFFSET(I3331,-1,0)-OFFSET(I3331,0,-4),""))</f>
        <v/>
      </c>
      <c r="K3331" t="str">
        <f ca="1">IF(C3331=1,60*SummonTypeTable!$Q$2/OFFSET(I3331,0,-4),
IF(I3331&lt;&gt;OFFSET(I3331,-1,0),OFFSET(I3331,-1,0)/OFFSET(I3331,0,-4),""))</f>
        <v/>
      </c>
      <c r="L3331" t="str">
        <f t="shared" ca="1" si="620"/>
        <v>it</v>
      </c>
      <c r="M3331" t="s">
        <v>139</v>
      </c>
      <c r="N3331" t="s">
        <v>138</v>
      </c>
      <c r="O3331">
        <v>2</v>
      </c>
      <c r="P3331" t="str">
        <f t="shared" si="621"/>
        <v/>
      </c>
      <c r="Q3331" t="str">
        <f t="shared" ref="Q3331:Q3394" ca="1" si="630">IF(ISBLANK(R3331),"",
VLOOKUP(R3331,OFFSET(INDIRECT("$A:$B"),0,MATCH(R$1&amp;"_Verify",INDIRECT("$1:$1"),0)-1),2,0)
)</f>
        <v>cu</v>
      </c>
      <c r="R3331" t="s">
        <v>81</v>
      </c>
      <c r="S3331" t="s">
        <v>147</v>
      </c>
      <c r="T3331">
        <v>5225</v>
      </c>
      <c r="U3331" t="str">
        <f t="shared" ca="1" si="629"/>
        <v>it</v>
      </c>
      <c r="V3331" t="str">
        <f t="shared" si="622"/>
        <v>Cash_sSpellGacha</v>
      </c>
      <c r="W3331">
        <f t="shared" si="623"/>
        <v>2</v>
      </c>
      <c r="X3331" t="str">
        <f t="shared" ca="1" si="624"/>
        <v>cu</v>
      </c>
      <c r="Y3331" t="str">
        <f t="shared" si="625"/>
        <v>GO</v>
      </c>
      <c r="Z3331">
        <f t="shared" si="626"/>
        <v>5225</v>
      </c>
    </row>
    <row r="3332" spans="1:26">
      <c r="A3332" t="str">
        <f t="shared" si="627"/>
        <v>nw1</v>
      </c>
      <c r="B3332" t="str">
        <f t="shared" si="628"/>
        <v>신규1</v>
      </c>
      <c r="C3332">
        <v>207</v>
      </c>
      <c r="D3332">
        <v>99</v>
      </c>
      <c r="E3332">
        <f t="shared" ca="1" si="619"/>
        <v>18192</v>
      </c>
      <c r="F3332">
        <f ca="1">(60+SUMIF(OFFSET(N3332,-$C3332+1,0,$C3332),"EN",OFFSET(O3332,-$C3332+1,0,$C3332)))*SummonTypeTable!$Q$2</f>
        <v>6126.6666666666661</v>
      </c>
      <c r="G3332" t="str">
        <f ca="1">IF(C3332=1,60*SummonTypeTable!$Q$2-OFFSET(F3332,0,-1),
IF(F3332&lt;&gt;OFFSET(F3332,-1,0),OFFSET(F3332,-1,0)-OFFSET(F3332,0,-1),""))</f>
        <v/>
      </c>
      <c r="H3332" t="str">
        <f ca="1">IF(C3332=1,60*SummonTypeTable!$Q$2/OFFSET(F3332,0,-1),
IF(F3332&lt;&gt;OFFSET(F3332,-1,0),OFFSET(F3332,-1,0)/OFFSET(F3332,0,-1),""))</f>
        <v/>
      </c>
      <c r="I3332">
        <f ca="1">(60+SUMIF(OFFSET(N3332,-$C3332+1,0,$C3332),"EN",OFFSET(O3332,-$C3332+1,0,$C3332))+SUMIF(OFFSET(S3332,-$C3332+1,0,$C3332),"EN",OFFSET(T3332,-$C3332+1,0,$C3332)))*SummonTypeTable!$Q$2</f>
        <v>6126.6666666666661</v>
      </c>
      <c r="J3332" t="str">
        <f ca="1">IF(C3332=1,60*SummonTypeTable!$Q$2-OFFSET(I3332,0,-4),
IF(I3332&lt;&gt;OFFSET(I3332,-1,0),OFFSET(I3332,-1,0)-OFFSET(I3332,0,-4),""))</f>
        <v/>
      </c>
      <c r="K3332" t="str">
        <f ca="1">IF(C3332=1,60*SummonTypeTable!$Q$2/OFFSET(I3332,0,-4),
IF(I3332&lt;&gt;OFFSET(I3332,-1,0),OFFSET(I3332,-1,0)/OFFSET(I3332,0,-4),""))</f>
        <v/>
      </c>
      <c r="L3332" t="str">
        <f t="shared" ca="1" si="620"/>
        <v>cu</v>
      </c>
      <c r="M3332" t="s">
        <v>81</v>
      </c>
      <c r="N3332" t="s">
        <v>147</v>
      </c>
      <c r="O3332">
        <v>10500</v>
      </c>
      <c r="P3332" t="str">
        <f t="shared" si="621"/>
        <v/>
      </c>
      <c r="Q3332" t="str">
        <f t="shared" ca="1" si="630"/>
        <v>cu</v>
      </c>
      <c r="R3332" t="s">
        <v>81</v>
      </c>
      <c r="S3332" t="s">
        <v>147</v>
      </c>
      <c r="T3332">
        <v>5250</v>
      </c>
      <c r="U3332" t="str">
        <f t="shared" ca="1" si="629"/>
        <v>cu</v>
      </c>
      <c r="V3332" t="str">
        <f t="shared" si="622"/>
        <v>GO</v>
      </c>
      <c r="W3332">
        <f t="shared" si="623"/>
        <v>10500</v>
      </c>
      <c r="X3332" t="str">
        <f t="shared" ca="1" si="624"/>
        <v>cu</v>
      </c>
      <c r="Y3332" t="str">
        <f t="shared" si="625"/>
        <v>GO</v>
      </c>
      <c r="Z3332">
        <f t="shared" si="626"/>
        <v>5250</v>
      </c>
    </row>
    <row r="3333" spans="1:26">
      <c r="A3333" t="str">
        <f t="shared" si="627"/>
        <v>nw1</v>
      </c>
      <c r="B3333" t="str">
        <f t="shared" si="628"/>
        <v>신규1</v>
      </c>
      <c r="C3333">
        <v>208</v>
      </c>
      <c r="D3333">
        <v>111</v>
      </c>
      <c r="E3333">
        <f t="shared" ca="1" si="619"/>
        <v>18303</v>
      </c>
      <c r="F3333">
        <f ca="1">(60+SUMIF(OFFSET(N3333,-$C3333+1,0,$C3333),"EN",OFFSET(O3333,-$C3333+1,0,$C3333)))*SummonTypeTable!$Q$2</f>
        <v>6126.6666666666661</v>
      </c>
      <c r="G3333" t="str">
        <f ca="1">IF(C3333=1,60*SummonTypeTable!$Q$2-OFFSET(F3333,0,-1),
IF(F3333&lt;&gt;OFFSET(F3333,-1,0),OFFSET(F3333,-1,0)-OFFSET(F3333,0,-1),""))</f>
        <v/>
      </c>
      <c r="H3333" t="str">
        <f ca="1">IF(C3333=1,60*SummonTypeTable!$Q$2/OFFSET(F3333,0,-1),
IF(F3333&lt;&gt;OFFSET(F3333,-1,0),OFFSET(F3333,-1,0)/OFFSET(F3333,0,-1),""))</f>
        <v/>
      </c>
      <c r="I3333">
        <f ca="1">(60+SUMIF(OFFSET(N3333,-$C3333+1,0,$C3333),"EN",OFFSET(O3333,-$C3333+1,0,$C3333))+SUMIF(OFFSET(S3333,-$C3333+1,0,$C3333),"EN",OFFSET(T3333,-$C3333+1,0,$C3333)))*SummonTypeTable!$Q$2</f>
        <v>6126.6666666666661</v>
      </c>
      <c r="J3333" t="str">
        <f ca="1">IF(C3333=1,60*SummonTypeTable!$Q$2-OFFSET(I3333,0,-4),
IF(I3333&lt;&gt;OFFSET(I3333,-1,0),OFFSET(I3333,-1,0)-OFFSET(I3333,0,-4),""))</f>
        <v/>
      </c>
      <c r="K3333" t="str">
        <f ca="1">IF(C3333=1,60*SummonTypeTable!$Q$2/OFFSET(I3333,0,-4),
IF(I3333&lt;&gt;OFFSET(I3333,-1,0),OFFSET(I3333,-1,0)/OFFSET(I3333,0,-4),""))</f>
        <v/>
      </c>
      <c r="L3333" t="str">
        <f t="shared" ca="1" si="620"/>
        <v>it</v>
      </c>
      <c r="M3333" t="s">
        <v>139</v>
      </c>
      <c r="N3333" t="s">
        <v>140</v>
      </c>
      <c r="O3333">
        <v>2</v>
      </c>
      <c r="P3333" t="str">
        <f t="shared" si="621"/>
        <v/>
      </c>
      <c r="Q3333" t="str">
        <f t="shared" ca="1" si="630"/>
        <v>cu</v>
      </c>
      <c r="R3333" t="s">
        <v>81</v>
      </c>
      <c r="S3333" t="s">
        <v>147</v>
      </c>
      <c r="T3333">
        <v>5275</v>
      </c>
      <c r="U3333" t="str">
        <f t="shared" ca="1" si="629"/>
        <v>it</v>
      </c>
      <c r="V3333" t="str">
        <f t="shared" si="622"/>
        <v>Cash_sCharacterGacha</v>
      </c>
      <c r="W3333">
        <f t="shared" si="623"/>
        <v>2</v>
      </c>
      <c r="X3333" t="str">
        <f t="shared" ca="1" si="624"/>
        <v>cu</v>
      </c>
      <c r="Y3333" t="str">
        <f t="shared" si="625"/>
        <v>GO</v>
      </c>
      <c r="Z3333">
        <f t="shared" si="626"/>
        <v>5275</v>
      </c>
    </row>
    <row r="3334" spans="1:26">
      <c r="A3334" t="str">
        <f t="shared" si="627"/>
        <v>nw1</v>
      </c>
      <c r="B3334" t="str">
        <f t="shared" si="628"/>
        <v>신규1</v>
      </c>
      <c r="C3334">
        <v>209</v>
      </c>
      <c r="D3334">
        <v>125</v>
      </c>
      <c r="E3334">
        <f t="shared" ca="1" si="619"/>
        <v>18428</v>
      </c>
      <c r="F3334">
        <f ca="1">(60+SUMIF(OFFSET(N3334,-$C3334+1,0,$C3334),"EN",OFFSET(O3334,-$C3334+1,0,$C3334)))*SummonTypeTable!$Q$2</f>
        <v>6126.6666666666661</v>
      </c>
      <c r="G3334" t="str">
        <f ca="1">IF(C3334=1,60*SummonTypeTable!$Q$2-OFFSET(F3334,0,-1),
IF(F3334&lt;&gt;OFFSET(F3334,-1,0),OFFSET(F3334,-1,0)-OFFSET(F3334,0,-1),""))</f>
        <v/>
      </c>
      <c r="H3334" t="str">
        <f ca="1">IF(C3334=1,60*SummonTypeTable!$Q$2/OFFSET(F3334,0,-1),
IF(F3334&lt;&gt;OFFSET(F3334,-1,0),OFFSET(F3334,-1,0)/OFFSET(F3334,0,-1),""))</f>
        <v/>
      </c>
      <c r="I3334">
        <f ca="1">(60+SUMIF(OFFSET(N3334,-$C3334+1,0,$C3334),"EN",OFFSET(O3334,-$C3334+1,0,$C3334))+SUMIF(OFFSET(S3334,-$C3334+1,0,$C3334),"EN",OFFSET(T3334,-$C3334+1,0,$C3334)))*SummonTypeTable!$Q$2</f>
        <v>6126.6666666666661</v>
      </c>
      <c r="J3334" t="str">
        <f ca="1">IF(C3334=1,60*SummonTypeTable!$Q$2-OFFSET(I3334,0,-4),
IF(I3334&lt;&gt;OFFSET(I3334,-1,0),OFFSET(I3334,-1,0)-OFFSET(I3334,0,-4),""))</f>
        <v/>
      </c>
      <c r="K3334" t="str">
        <f ca="1">IF(C3334=1,60*SummonTypeTable!$Q$2/OFFSET(I3334,0,-4),
IF(I3334&lt;&gt;OFFSET(I3334,-1,0),OFFSET(I3334,-1,0)/OFFSET(I3334,0,-4),""))</f>
        <v/>
      </c>
      <c r="L3334" t="str">
        <f t="shared" ca="1" si="620"/>
        <v>cu</v>
      </c>
      <c r="M3334" t="s">
        <v>81</v>
      </c>
      <c r="N3334" t="s">
        <v>147</v>
      </c>
      <c r="O3334">
        <v>10600</v>
      </c>
      <c r="P3334" t="str">
        <f t="shared" si="621"/>
        <v/>
      </c>
      <c r="Q3334" t="str">
        <f t="shared" ca="1" si="630"/>
        <v>cu</v>
      </c>
      <c r="R3334" t="s">
        <v>81</v>
      </c>
      <c r="S3334" t="s">
        <v>147</v>
      </c>
      <c r="T3334">
        <v>5300</v>
      </c>
      <c r="U3334" t="str">
        <f t="shared" ca="1" si="629"/>
        <v>cu</v>
      </c>
      <c r="V3334" t="str">
        <f t="shared" si="622"/>
        <v>GO</v>
      </c>
      <c r="W3334">
        <f t="shared" si="623"/>
        <v>10600</v>
      </c>
      <c r="X3334" t="str">
        <f t="shared" ca="1" si="624"/>
        <v>cu</v>
      </c>
      <c r="Y3334" t="str">
        <f t="shared" si="625"/>
        <v>GO</v>
      </c>
      <c r="Z3334">
        <f t="shared" si="626"/>
        <v>5300</v>
      </c>
    </row>
    <row r="3335" spans="1:26">
      <c r="A3335" t="str">
        <f t="shared" si="627"/>
        <v>nw1</v>
      </c>
      <c r="B3335" t="str">
        <f t="shared" si="628"/>
        <v>신규1</v>
      </c>
      <c r="C3335">
        <v>210</v>
      </c>
      <c r="D3335">
        <v>135</v>
      </c>
      <c r="E3335">
        <f t="shared" ca="1" si="619"/>
        <v>18563</v>
      </c>
      <c r="F3335">
        <f ca="1">(60+SUMIF(OFFSET(N3335,-$C3335+1,0,$C3335),"EN",OFFSET(O3335,-$C3335+1,0,$C3335)))*SummonTypeTable!$Q$2</f>
        <v>6126.6666666666661</v>
      </c>
      <c r="G3335" t="str">
        <f ca="1">IF(C3335=1,60*SummonTypeTable!$Q$2-OFFSET(F3335,0,-1),
IF(F3335&lt;&gt;OFFSET(F3335,-1,0),OFFSET(F3335,-1,0)-OFFSET(F3335,0,-1),""))</f>
        <v/>
      </c>
      <c r="H3335" t="str">
        <f ca="1">IF(C3335=1,60*SummonTypeTable!$Q$2/OFFSET(F3335,0,-1),
IF(F3335&lt;&gt;OFFSET(F3335,-1,0),OFFSET(F3335,-1,0)/OFFSET(F3335,0,-1),""))</f>
        <v/>
      </c>
      <c r="I3335">
        <f ca="1">(60+SUMIF(OFFSET(N3335,-$C3335+1,0,$C3335),"EN",OFFSET(O3335,-$C3335+1,0,$C3335))+SUMIF(OFFSET(S3335,-$C3335+1,0,$C3335),"EN",OFFSET(T3335,-$C3335+1,0,$C3335)))*SummonTypeTable!$Q$2</f>
        <v>6126.6666666666661</v>
      </c>
      <c r="J3335" t="str">
        <f ca="1">IF(C3335=1,60*SummonTypeTable!$Q$2-OFFSET(I3335,0,-4),
IF(I3335&lt;&gt;OFFSET(I3335,-1,0),OFFSET(I3335,-1,0)-OFFSET(I3335,0,-4),""))</f>
        <v/>
      </c>
      <c r="K3335" t="str">
        <f ca="1">IF(C3335=1,60*SummonTypeTable!$Q$2/OFFSET(I3335,0,-4),
IF(I3335&lt;&gt;OFFSET(I3335,-1,0),OFFSET(I3335,-1,0)/OFFSET(I3335,0,-4),""))</f>
        <v/>
      </c>
      <c r="L3335" t="str">
        <f t="shared" ca="1" si="620"/>
        <v>cu</v>
      </c>
      <c r="M3335" t="s">
        <v>81</v>
      </c>
      <c r="N3335" t="s">
        <v>147</v>
      </c>
      <c r="O3335">
        <v>10650</v>
      </c>
      <c r="P3335" t="str">
        <f t="shared" si="621"/>
        <v/>
      </c>
      <c r="Q3335" t="str">
        <f t="shared" ca="1" si="630"/>
        <v>cu</v>
      </c>
      <c r="R3335" t="s">
        <v>81</v>
      </c>
      <c r="S3335" t="s">
        <v>147</v>
      </c>
      <c r="T3335">
        <v>5325</v>
      </c>
      <c r="U3335" t="str">
        <f t="shared" ca="1" si="629"/>
        <v>cu</v>
      </c>
      <c r="V3335" t="str">
        <f t="shared" si="622"/>
        <v>GO</v>
      </c>
      <c r="W3335">
        <f t="shared" si="623"/>
        <v>10650</v>
      </c>
      <c r="X3335" t="str">
        <f t="shared" ca="1" si="624"/>
        <v>cu</v>
      </c>
      <c r="Y3335" t="str">
        <f t="shared" si="625"/>
        <v>GO</v>
      </c>
      <c r="Z3335">
        <f t="shared" si="626"/>
        <v>5325</v>
      </c>
    </row>
    <row r="3336" spans="1:26">
      <c r="A3336" t="str">
        <f t="shared" si="627"/>
        <v>nw1</v>
      </c>
      <c r="B3336" t="str">
        <f t="shared" si="628"/>
        <v>신규1</v>
      </c>
      <c r="C3336">
        <v>211</v>
      </c>
      <c r="D3336">
        <v>289</v>
      </c>
      <c r="E3336">
        <f t="shared" ca="1" si="619"/>
        <v>18852</v>
      </c>
      <c r="F3336">
        <f ca="1">(60+SUMIF(OFFSET(N3336,-$C3336+1,0,$C3336),"EN",OFFSET(O3336,-$C3336+1,0,$C3336)))*SummonTypeTable!$Q$2</f>
        <v>6453.333333333333</v>
      </c>
      <c r="G3336">
        <f ca="1">IF(C3336=1,60*SummonTypeTable!$Q$2-OFFSET(F3336,0,-1),
IF(F3336&lt;&gt;OFFSET(F3336,-1,0),OFFSET(F3336,-1,0)-OFFSET(F3336,0,-1),""))</f>
        <v>-12725.333333333334</v>
      </c>
      <c r="H3336">
        <f ca="1">IF(C3336=1,60*SummonTypeTable!$Q$2/OFFSET(F3336,0,-1),
IF(F3336&lt;&gt;OFFSET(F3336,-1,0),OFFSET(F3336,-1,0)/OFFSET(F3336,0,-1),""))</f>
        <v>0.32498762288704997</v>
      </c>
      <c r="I3336">
        <f ca="1">(60+SUMIF(OFFSET(N3336,-$C3336+1,0,$C3336),"EN",OFFSET(O3336,-$C3336+1,0,$C3336))+SUMIF(OFFSET(S3336,-$C3336+1,0,$C3336),"EN",OFFSET(T3336,-$C3336+1,0,$C3336)))*SummonTypeTable!$Q$2</f>
        <v>6453.333333333333</v>
      </c>
      <c r="J3336">
        <f ca="1">IF(C3336=1,60*SummonTypeTable!$Q$2-OFFSET(I3336,0,-4),
IF(I3336&lt;&gt;OFFSET(I3336,-1,0),OFFSET(I3336,-1,0)-OFFSET(I3336,0,-4),""))</f>
        <v>-12725.333333333334</v>
      </c>
      <c r="K3336">
        <f ca="1">IF(C3336=1,60*SummonTypeTable!$Q$2/OFFSET(I3336,0,-4),
IF(I3336&lt;&gt;OFFSET(I3336,-1,0),OFFSET(I3336,-1,0)/OFFSET(I3336,0,-4),""))</f>
        <v>0.32498762288704997</v>
      </c>
      <c r="L3336" t="str">
        <f t="shared" ca="1" si="620"/>
        <v>cu</v>
      </c>
      <c r="M3336" t="s">
        <v>81</v>
      </c>
      <c r="N3336" t="s">
        <v>146</v>
      </c>
      <c r="O3336">
        <v>490</v>
      </c>
      <c r="P3336" t="str">
        <f t="shared" si="621"/>
        <v>에너지너무많음</v>
      </c>
      <c r="Q3336" t="str">
        <f t="shared" ca="1" si="630"/>
        <v>cu</v>
      </c>
      <c r="R3336" t="s">
        <v>81</v>
      </c>
      <c r="S3336" t="s">
        <v>147</v>
      </c>
      <c r="T3336">
        <v>5350</v>
      </c>
      <c r="U3336" t="str">
        <f t="shared" ca="1" si="629"/>
        <v>cu</v>
      </c>
      <c r="V3336" t="str">
        <f t="shared" si="622"/>
        <v>EN</v>
      </c>
      <c r="W3336">
        <f t="shared" si="623"/>
        <v>490</v>
      </c>
      <c r="X3336" t="str">
        <f t="shared" ca="1" si="624"/>
        <v>cu</v>
      </c>
      <c r="Y3336" t="str">
        <f t="shared" si="625"/>
        <v>GO</v>
      </c>
      <c r="Z3336">
        <f t="shared" si="626"/>
        <v>5350</v>
      </c>
    </row>
    <row r="3337" spans="1:26">
      <c r="A3337" t="str">
        <f t="shared" si="627"/>
        <v>nw1</v>
      </c>
      <c r="B3337" t="str">
        <f t="shared" si="628"/>
        <v>신규1</v>
      </c>
      <c r="C3337">
        <v>212</v>
      </c>
      <c r="D3337">
        <v>101</v>
      </c>
      <c r="E3337">
        <f t="shared" ca="1" si="619"/>
        <v>18953</v>
      </c>
      <c r="F3337">
        <f ca="1">(60+SUMIF(OFFSET(N3337,-$C3337+1,0,$C3337),"EN",OFFSET(O3337,-$C3337+1,0,$C3337)))*SummonTypeTable!$Q$2</f>
        <v>6453.333333333333</v>
      </c>
      <c r="G3337" t="str">
        <f ca="1">IF(C3337=1,60*SummonTypeTable!$Q$2-OFFSET(F3337,0,-1),
IF(F3337&lt;&gt;OFFSET(F3337,-1,0),OFFSET(F3337,-1,0)-OFFSET(F3337,0,-1),""))</f>
        <v/>
      </c>
      <c r="H3337" t="str">
        <f ca="1">IF(C3337=1,60*SummonTypeTable!$Q$2/OFFSET(F3337,0,-1),
IF(F3337&lt;&gt;OFFSET(F3337,-1,0),OFFSET(F3337,-1,0)/OFFSET(F3337,0,-1),""))</f>
        <v/>
      </c>
      <c r="I3337">
        <f ca="1">(60+SUMIF(OFFSET(N3337,-$C3337+1,0,$C3337),"EN",OFFSET(O3337,-$C3337+1,0,$C3337))+SUMIF(OFFSET(S3337,-$C3337+1,0,$C3337),"EN",OFFSET(T3337,-$C3337+1,0,$C3337)))*SummonTypeTable!$Q$2</f>
        <v>6453.333333333333</v>
      </c>
      <c r="J3337" t="str">
        <f ca="1">IF(C3337=1,60*SummonTypeTable!$Q$2-OFFSET(I3337,0,-4),
IF(I3337&lt;&gt;OFFSET(I3337,-1,0),OFFSET(I3337,-1,0)-OFFSET(I3337,0,-4),""))</f>
        <v/>
      </c>
      <c r="K3337" t="str">
        <f ca="1">IF(C3337=1,60*SummonTypeTable!$Q$2/OFFSET(I3337,0,-4),
IF(I3337&lt;&gt;OFFSET(I3337,-1,0),OFFSET(I3337,-1,0)/OFFSET(I3337,0,-4),""))</f>
        <v/>
      </c>
      <c r="L3337" t="str">
        <f t="shared" ca="1" si="620"/>
        <v>cu</v>
      </c>
      <c r="M3337" t="s">
        <v>81</v>
      </c>
      <c r="N3337" t="s">
        <v>147</v>
      </c>
      <c r="O3337">
        <v>10750</v>
      </c>
      <c r="P3337" t="str">
        <f t="shared" si="621"/>
        <v/>
      </c>
      <c r="Q3337" t="str">
        <f t="shared" ca="1" si="630"/>
        <v>cu</v>
      </c>
      <c r="R3337" t="s">
        <v>81</v>
      </c>
      <c r="S3337" t="s">
        <v>147</v>
      </c>
      <c r="T3337">
        <v>5375</v>
      </c>
      <c r="U3337" t="str">
        <f t="shared" ca="1" si="629"/>
        <v>cu</v>
      </c>
      <c r="V3337" t="str">
        <f t="shared" si="622"/>
        <v>GO</v>
      </c>
      <c r="W3337">
        <f t="shared" si="623"/>
        <v>10750</v>
      </c>
      <c r="X3337" t="str">
        <f t="shared" ca="1" si="624"/>
        <v>cu</v>
      </c>
      <c r="Y3337" t="str">
        <f t="shared" si="625"/>
        <v>GO</v>
      </c>
      <c r="Z3337">
        <f t="shared" si="626"/>
        <v>5375</v>
      </c>
    </row>
    <row r="3338" spans="1:26">
      <c r="A3338" t="str">
        <f t="shared" si="627"/>
        <v>nw1</v>
      </c>
      <c r="B3338" t="str">
        <f t="shared" si="628"/>
        <v>신규1</v>
      </c>
      <c r="C3338">
        <v>213</v>
      </c>
      <c r="D3338">
        <v>258</v>
      </c>
      <c r="E3338">
        <f t="shared" ca="1" si="619"/>
        <v>19211</v>
      </c>
      <c r="F3338">
        <f ca="1">(60+SUMIF(OFFSET(N3338,-$C3338+1,0,$C3338),"EN",OFFSET(O3338,-$C3338+1,0,$C3338)))*SummonTypeTable!$Q$2</f>
        <v>6453.333333333333</v>
      </c>
      <c r="G3338" t="str">
        <f ca="1">IF(C3338=1,60*SummonTypeTable!$Q$2-OFFSET(F3338,0,-1),
IF(F3338&lt;&gt;OFFSET(F3338,-1,0),OFFSET(F3338,-1,0)-OFFSET(F3338,0,-1),""))</f>
        <v/>
      </c>
      <c r="H3338" t="str">
        <f ca="1">IF(C3338=1,60*SummonTypeTable!$Q$2/OFFSET(F3338,0,-1),
IF(F3338&lt;&gt;OFFSET(F3338,-1,0),OFFSET(F3338,-1,0)/OFFSET(F3338,0,-1),""))</f>
        <v/>
      </c>
      <c r="I3338">
        <f ca="1">(60+SUMIF(OFFSET(N3338,-$C3338+1,0,$C3338),"EN",OFFSET(O3338,-$C3338+1,0,$C3338))+SUMIF(OFFSET(S3338,-$C3338+1,0,$C3338),"EN",OFFSET(T3338,-$C3338+1,0,$C3338)))*SummonTypeTable!$Q$2</f>
        <v>6453.333333333333</v>
      </c>
      <c r="J3338" t="str">
        <f ca="1">IF(C3338=1,60*SummonTypeTable!$Q$2-OFFSET(I3338,0,-4),
IF(I3338&lt;&gt;OFFSET(I3338,-1,0),OFFSET(I3338,-1,0)-OFFSET(I3338,0,-4),""))</f>
        <v/>
      </c>
      <c r="K3338" t="str">
        <f ca="1">IF(C3338=1,60*SummonTypeTable!$Q$2/OFFSET(I3338,0,-4),
IF(I3338&lt;&gt;OFFSET(I3338,-1,0),OFFSET(I3338,-1,0)/OFFSET(I3338,0,-4),""))</f>
        <v/>
      </c>
      <c r="L3338" t="str">
        <f t="shared" ca="1" si="620"/>
        <v>it</v>
      </c>
      <c r="M3338" t="s">
        <v>139</v>
      </c>
      <c r="N3338" t="s">
        <v>158</v>
      </c>
      <c r="O3338">
        <v>3</v>
      </c>
      <c r="P3338" t="str">
        <f t="shared" si="621"/>
        <v/>
      </c>
      <c r="Q3338" t="str">
        <f t="shared" ca="1" si="630"/>
        <v>cu</v>
      </c>
      <c r="R3338" t="s">
        <v>81</v>
      </c>
      <c r="S3338" t="s">
        <v>147</v>
      </c>
      <c r="T3338">
        <v>5400</v>
      </c>
      <c r="U3338" t="str">
        <f t="shared" ca="1" si="629"/>
        <v>it</v>
      </c>
      <c r="V3338" t="str">
        <f t="shared" si="622"/>
        <v>Cash_sEquipGacha</v>
      </c>
      <c r="W3338">
        <f t="shared" si="623"/>
        <v>3</v>
      </c>
      <c r="X3338" t="str">
        <f t="shared" ca="1" si="624"/>
        <v>cu</v>
      </c>
      <c r="Y3338" t="str">
        <f t="shared" si="625"/>
        <v>GO</v>
      </c>
      <c r="Z3338">
        <f t="shared" si="626"/>
        <v>5400</v>
      </c>
    </row>
    <row r="3339" spans="1:26">
      <c r="A3339" t="str">
        <f t="shared" si="627"/>
        <v>nw1</v>
      </c>
      <c r="B3339" t="str">
        <f t="shared" si="628"/>
        <v>신규1</v>
      </c>
      <c r="C3339">
        <v>214</v>
      </c>
      <c r="D3339">
        <v>513</v>
      </c>
      <c r="E3339">
        <f t="shared" ca="1" si="619"/>
        <v>19724</v>
      </c>
      <c r="F3339">
        <f ca="1">(60+SUMIF(OFFSET(N3339,-$C3339+1,0,$C3339),"EN",OFFSET(O3339,-$C3339+1,0,$C3339)))*SummonTypeTable!$Q$2</f>
        <v>6453.333333333333</v>
      </c>
      <c r="G3339" t="str">
        <f ca="1">IF(C3339=1,60*SummonTypeTable!$Q$2-OFFSET(F3339,0,-1),
IF(F3339&lt;&gt;OFFSET(F3339,-1,0),OFFSET(F3339,-1,0)-OFFSET(F3339,0,-1),""))</f>
        <v/>
      </c>
      <c r="H3339" t="str">
        <f ca="1">IF(C3339=1,60*SummonTypeTable!$Q$2/OFFSET(F3339,0,-1),
IF(F3339&lt;&gt;OFFSET(F3339,-1,0),OFFSET(F3339,-1,0)/OFFSET(F3339,0,-1),""))</f>
        <v/>
      </c>
      <c r="I3339">
        <f ca="1">(60+SUMIF(OFFSET(N3339,-$C3339+1,0,$C3339),"EN",OFFSET(O3339,-$C3339+1,0,$C3339))+SUMIF(OFFSET(S3339,-$C3339+1,0,$C3339),"EN",OFFSET(T3339,-$C3339+1,0,$C3339)))*SummonTypeTable!$Q$2</f>
        <v>6453.333333333333</v>
      </c>
      <c r="J3339" t="str">
        <f ca="1">IF(C3339=1,60*SummonTypeTable!$Q$2-OFFSET(I3339,0,-4),
IF(I3339&lt;&gt;OFFSET(I3339,-1,0),OFFSET(I3339,-1,0)-OFFSET(I3339,0,-4),""))</f>
        <v/>
      </c>
      <c r="K3339" t="str">
        <f ca="1">IF(C3339=1,60*SummonTypeTable!$Q$2/OFFSET(I3339,0,-4),
IF(I3339&lt;&gt;OFFSET(I3339,-1,0),OFFSET(I3339,-1,0)/OFFSET(I3339,0,-4),""))</f>
        <v/>
      </c>
      <c r="L3339" t="str">
        <f t="shared" ca="1" si="620"/>
        <v>cu</v>
      </c>
      <c r="M3339" t="s">
        <v>81</v>
      </c>
      <c r="N3339" t="s">
        <v>153</v>
      </c>
      <c r="O3339">
        <v>36</v>
      </c>
      <c r="P3339" t="str">
        <f t="shared" si="621"/>
        <v/>
      </c>
      <c r="Q3339" t="str">
        <f t="shared" ca="1" si="630"/>
        <v>cu</v>
      </c>
      <c r="R3339" t="s">
        <v>81</v>
      </c>
      <c r="S3339" t="s">
        <v>153</v>
      </c>
      <c r="T3339">
        <v>12</v>
      </c>
      <c r="U3339" t="str">
        <f t="shared" ca="1" si="629"/>
        <v>cu</v>
      </c>
      <c r="V3339" t="str">
        <f t="shared" si="622"/>
        <v>DI</v>
      </c>
      <c r="W3339">
        <f t="shared" si="623"/>
        <v>36</v>
      </c>
      <c r="X3339" t="str">
        <f t="shared" ca="1" si="624"/>
        <v>cu</v>
      </c>
      <c r="Y3339" t="str">
        <f t="shared" si="625"/>
        <v>DI</v>
      </c>
      <c r="Z3339">
        <f t="shared" si="626"/>
        <v>12</v>
      </c>
    </row>
    <row r="3340" spans="1:26">
      <c r="A3340" t="str">
        <f t="shared" si="627"/>
        <v>nw1</v>
      </c>
      <c r="B3340" t="str">
        <f t="shared" si="628"/>
        <v>신규1</v>
      </c>
      <c r="C3340">
        <v>215</v>
      </c>
      <c r="D3340">
        <v>135</v>
      </c>
      <c r="E3340">
        <f t="shared" ref="E3340:E3403" ca="1" si="631">IF(A3340&lt;&gt;OFFSET(A3340,-1,0),D3340,OFFSET(E3340,-1,0)+D3340)</f>
        <v>19859</v>
      </c>
      <c r="F3340">
        <f ca="1">(60+SUMIF(OFFSET(N3340,-$C3340+1,0,$C3340),"EN",OFFSET(O3340,-$C3340+1,0,$C3340)))*SummonTypeTable!$Q$2</f>
        <v>6453.333333333333</v>
      </c>
      <c r="G3340" t="str">
        <f ca="1">IF(C3340=1,60*SummonTypeTable!$Q$2-OFFSET(F3340,0,-1),
IF(F3340&lt;&gt;OFFSET(F3340,-1,0),OFFSET(F3340,-1,0)-OFFSET(F3340,0,-1),""))</f>
        <v/>
      </c>
      <c r="H3340" t="str">
        <f ca="1">IF(C3340=1,60*SummonTypeTable!$Q$2/OFFSET(F3340,0,-1),
IF(F3340&lt;&gt;OFFSET(F3340,-1,0),OFFSET(F3340,-1,0)/OFFSET(F3340,0,-1),""))</f>
        <v/>
      </c>
      <c r="I3340">
        <f ca="1">(60+SUMIF(OFFSET(N3340,-$C3340+1,0,$C3340),"EN",OFFSET(O3340,-$C3340+1,0,$C3340))+SUMIF(OFFSET(S3340,-$C3340+1,0,$C3340),"EN",OFFSET(T3340,-$C3340+1,0,$C3340)))*SummonTypeTable!$Q$2</f>
        <v>6453.333333333333</v>
      </c>
      <c r="J3340" t="str">
        <f ca="1">IF(C3340=1,60*SummonTypeTable!$Q$2-OFFSET(I3340,0,-4),
IF(I3340&lt;&gt;OFFSET(I3340,-1,0),OFFSET(I3340,-1,0)-OFFSET(I3340,0,-4),""))</f>
        <v/>
      </c>
      <c r="K3340" t="str">
        <f ca="1">IF(C3340=1,60*SummonTypeTable!$Q$2/OFFSET(I3340,0,-4),
IF(I3340&lt;&gt;OFFSET(I3340,-1,0),OFFSET(I3340,-1,0)/OFFSET(I3340,0,-4),""))</f>
        <v/>
      </c>
      <c r="L3340" t="str">
        <f t="shared" ca="1" si="620"/>
        <v>cu</v>
      </c>
      <c r="M3340" t="s">
        <v>81</v>
      </c>
      <c r="N3340" t="s">
        <v>147</v>
      </c>
      <c r="O3340">
        <v>10900</v>
      </c>
      <c r="P3340" t="str">
        <f t="shared" si="621"/>
        <v/>
      </c>
      <c r="Q3340" t="str">
        <f t="shared" ca="1" si="630"/>
        <v>cu</v>
      </c>
      <c r="R3340" t="s">
        <v>81</v>
      </c>
      <c r="S3340" t="s">
        <v>147</v>
      </c>
      <c r="T3340">
        <v>5450</v>
      </c>
      <c r="U3340" t="str">
        <f t="shared" ca="1" si="629"/>
        <v>cu</v>
      </c>
      <c r="V3340" t="str">
        <f t="shared" si="622"/>
        <v>GO</v>
      </c>
      <c r="W3340">
        <f t="shared" si="623"/>
        <v>10900</v>
      </c>
      <c r="X3340" t="str">
        <f t="shared" ca="1" si="624"/>
        <v>cu</v>
      </c>
      <c r="Y3340" t="str">
        <f t="shared" si="625"/>
        <v>GO</v>
      </c>
      <c r="Z3340">
        <f t="shared" si="626"/>
        <v>5450</v>
      </c>
    </row>
    <row r="3341" spans="1:26">
      <c r="A3341" t="str">
        <f t="shared" si="627"/>
        <v>nw1</v>
      </c>
      <c r="B3341" t="str">
        <f t="shared" si="628"/>
        <v>신규1</v>
      </c>
      <c r="C3341">
        <v>216</v>
      </c>
      <c r="D3341">
        <v>284</v>
      </c>
      <c r="E3341">
        <f t="shared" ca="1" si="631"/>
        <v>20143</v>
      </c>
      <c r="F3341">
        <f ca="1">(60+SUMIF(OFFSET(N3341,-$C3341+1,0,$C3341),"EN",OFFSET(O3341,-$C3341+1,0,$C3341)))*SummonTypeTable!$Q$2</f>
        <v>6453.333333333333</v>
      </c>
      <c r="G3341" t="str">
        <f ca="1">IF(C3341=1,60*SummonTypeTable!$Q$2-OFFSET(F3341,0,-1),
IF(F3341&lt;&gt;OFFSET(F3341,-1,0),OFFSET(F3341,-1,0)-OFFSET(F3341,0,-1),""))</f>
        <v/>
      </c>
      <c r="H3341" t="str">
        <f ca="1">IF(C3341=1,60*SummonTypeTable!$Q$2/OFFSET(F3341,0,-1),
IF(F3341&lt;&gt;OFFSET(F3341,-1,0),OFFSET(F3341,-1,0)/OFFSET(F3341,0,-1),""))</f>
        <v/>
      </c>
      <c r="I3341">
        <f ca="1">(60+SUMIF(OFFSET(N3341,-$C3341+1,0,$C3341),"EN",OFFSET(O3341,-$C3341+1,0,$C3341))+SUMIF(OFFSET(S3341,-$C3341+1,0,$C3341),"EN",OFFSET(T3341,-$C3341+1,0,$C3341)))*SummonTypeTable!$Q$2</f>
        <v>6453.333333333333</v>
      </c>
      <c r="J3341" t="str">
        <f ca="1">IF(C3341=1,60*SummonTypeTable!$Q$2-OFFSET(I3341,0,-4),
IF(I3341&lt;&gt;OFFSET(I3341,-1,0),OFFSET(I3341,-1,0)-OFFSET(I3341,0,-4),""))</f>
        <v/>
      </c>
      <c r="K3341" t="str">
        <f ca="1">IF(C3341=1,60*SummonTypeTable!$Q$2/OFFSET(I3341,0,-4),
IF(I3341&lt;&gt;OFFSET(I3341,-1,0),OFFSET(I3341,-1,0)/OFFSET(I3341,0,-4),""))</f>
        <v/>
      </c>
      <c r="L3341" t="str">
        <f t="shared" ca="1" si="620"/>
        <v>it</v>
      </c>
      <c r="M3341" t="s">
        <v>139</v>
      </c>
      <c r="N3341" t="s">
        <v>138</v>
      </c>
      <c r="O3341">
        <v>20</v>
      </c>
      <c r="P3341" t="str">
        <f t="shared" si="621"/>
        <v/>
      </c>
      <c r="Q3341" t="str">
        <f t="shared" ca="1" si="630"/>
        <v>cu</v>
      </c>
      <c r="R3341" t="s">
        <v>81</v>
      </c>
      <c r="S3341" t="s">
        <v>147</v>
      </c>
      <c r="T3341">
        <v>5475</v>
      </c>
      <c r="U3341" t="str">
        <f t="shared" ca="1" si="629"/>
        <v>it</v>
      </c>
      <c r="V3341" t="str">
        <f t="shared" si="622"/>
        <v>Cash_sSpellGacha</v>
      </c>
      <c r="W3341">
        <f t="shared" si="623"/>
        <v>20</v>
      </c>
      <c r="X3341" t="str">
        <f t="shared" ca="1" si="624"/>
        <v>cu</v>
      </c>
      <c r="Y3341" t="str">
        <f t="shared" si="625"/>
        <v>GO</v>
      </c>
      <c r="Z3341">
        <f t="shared" si="626"/>
        <v>5475</v>
      </c>
    </row>
    <row r="3342" spans="1:26">
      <c r="A3342" t="str">
        <f t="shared" si="627"/>
        <v>nw1</v>
      </c>
      <c r="B3342" t="str">
        <f t="shared" si="628"/>
        <v>신규1</v>
      </c>
      <c r="C3342">
        <v>217</v>
      </c>
      <c r="D3342">
        <v>481</v>
      </c>
      <c r="E3342">
        <f t="shared" ca="1" si="631"/>
        <v>20624</v>
      </c>
      <c r="F3342">
        <f ca="1">(60+SUMIF(OFFSET(N3342,-$C3342+1,0,$C3342),"EN",OFFSET(O3342,-$C3342+1,0,$C3342)))*SummonTypeTable!$Q$2</f>
        <v>6760</v>
      </c>
      <c r="G3342">
        <f ca="1">IF(C3342=1,60*SummonTypeTable!$Q$2-OFFSET(F3342,0,-1),
IF(F3342&lt;&gt;OFFSET(F3342,-1,0),OFFSET(F3342,-1,0)-OFFSET(F3342,0,-1),""))</f>
        <v>-14170.666666666668</v>
      </c>
      <c r="H3342">
        <f ca="1">IF(C3342=1,60*SummonTypeTable!$Q$2/OFFSET(F3342,0,-1),
IF(F3342&lt;&gt;OFFSET(F3342,-1,0),OFFSET(F3342,-1,0)/OFFSET(F3342,0,-1),""))</f>
        <v>0.31290405999482801</v>
      </c>
      <c r="I3342">
        <f ca="1">(60+SUMIF(OFFSET(N3342,-$C3342+1,0,$C3342),"EN",OFFSET(O3342,-$C3342+1,0,$C3342))+SUMIF(OFFSET(S3342,-$C3342+1,0,$C3342),"EN",OFFSET(T3342,-$C3342+1,0,$C3342)))*SummonTypeTable!$Q$2</f>
        <v>6760</v>
      </c>
      <c r="J3342">
        <f ca="1">IF(C3342=1,60*SummonTypeTable!$Q$2-OFFSET(I3342,0,-4),
IF(I3342&lt;&gt;OFFSET(I3342,-1,0),OFFSET(I3342,-1,0)-OFFSET(I3342,0,-4),""))</f>
        <v>-14170.666666666668</v>
      </c>
      <c r="K3342">
        <f ca="1">IF(C3342=1,60*SummonTypeTable!$Q$2/OFFSET(I3342,0,-4),
IF(I3342&lt;&gt;OFFSET(I3342,-1,0),OFFSET(I3342,-1,0)/OFFSET(I3342,0,-4),""))</f>
        <v>0.31290405999482801</v>
      </c>
      <c r="L3342" t="str">
        <f t="shared" ca="1" si="620"/>
        <v>cu</v>
      </c>
      <c r="M3342" t="s">
        <v>81</v>
      </c>
      <c r="N3342" t="s">
        <v>146</v>
      </c>
      <c r="O3342">
        <v>460</v>
      </c>
      <c r="P3342" t="str">
        <f t="shared" si="621"/>
        <v>에너지너무많음</v>
      </c>
      <c r="Q3342" t="str">
        <f t="shared" ca="1" si="630"/>
        <v>cu</v>
      </c>
      <c r="R3342" t="s">
        <v>81</v>
      </c>
      <c r="S3342" t="s">
        <v>147</v>
      </c>
      <c r="T3342">
        <v>5500</v>
      </c>
      <c r="U3342" t="str">
        <f t="shared" ca="1" si="629"/>
        <v>cu</v>
      </c>
      <c r="V3342" t="str">
        <f t="shared" si="622"/>
        <v>EN</v>
      </c>
      <c r="W3342">
        <f t="shared" si="623"/>
        <v>460</v>
      </c>
      <c r="X3342" t="str">
        <f t="shared" ca="1" si="624"/>
        <v>cu</v>
      </c>
      <c r="Y3342" t="str">
        <f t="shared" si="625"/>
        <v>GO</v>
      </c>
      <c r="Z3342">
        <f t="shared" si="626"/>
        <v>5500</v>
      </c>
    </row>
    <row r="3343" spans="1:26">
      <c r="A3343" t="str">
        <f t="shared" si="627"/>
        <v>nw1</v>
      </c>
      <c r="B3343" t="str">
        <f t="shared" si="628"/>
        <v>신규1</v>
      </c>
      <c r="C3343">
        <v>218</v>
      </c>
      <c r="D3343">
        <v>87</v>
      </c>
      <c r="E3343">
        <f t="shared" ca="1" si="631"/>
        <v>20711</v>
      </c>
      <c r="F3343">
        <f ca="1">(60+SUMIF(OFFSET(N3343,-$C3343+1,0,$C3343),"EN",OFFSET(O3343,-$C3343+1,0,$C3343)))*SummonTypeTable!$Q$2</f>
        <v>6760</v>
      </c>
      <c r="G3343" t="str">
        <f ca="1">IF(C3343=1,60*SummonTypeTable!$Q$2-OFFSET(F3343,0,-1),
IF(F3343&lt;&gt;OFFSET(F3343,-1,0),OFFSET(F3343,-1,0)-OFFSET(F3343,0,-1),""))</f>
        <v/>
      </c>
      <c r="H3343" t="str">
        <f ca="1">IF(C3343=1,60*SummonTypeTable!$Q$2/OFFSET(F3343,0,-1),
IF(F3343&lt;&gt;OFFSET(F3343,-1,0),OFFSET(F3343,-1,0)/OFFSET(F3343,0,-1),""))</f>
        <v/>
      </c>
      <c r="I3343">
        <f ca="1">(60+SUMIF(OFFSET(N3343,-$C3343+1,0,$C3343),"EN",OFFSET(O3343,-$C3343+1,0,$C3343))+SUMIF(OFFSET(S3343,-$C3343+1,0,$C3343),"EN",OFFSET(T3343,-$C3343+1,0,$C3343)))*SummonTypeTable!$Q$2</f>
        <v>6760</v>
      </c>
      <c r="J3343" t="str">
        <f ca="1">IF(C3343=1,60*SummonTypeTable!$Q$2-OFFSET(I3343,0,-4),
IF(I3343&lt;&gt;OFFSET(I3343,-1,0),OFFSET(I3343,-1,0)-OFFSET(I3343,0,-4),""))</f>
        <v/>
      </c>
      <c r="K3343" t="str">
        <f ca="1">IF(C3343=1,60*SummonTypeTable!$Q$2/OFFSET(I3343,0,-4),
IF(I3343&lt;&gt;OFFSET(I3343,-1,0),OFFSET(I3343,-1,0)/OFFSET(I3343,0,-4),""))</f>
        <v/>
      </c>
      <c r="L3343" t="str">
        <f t="shared" ca="1" si="620"/>
        <v>it</v>
      </c>
      <c r="M3343" t="s">
        <v>139</v>
      </c>
      <c r="N3343" t="s">
        <v>140</v>
      </c>
      <c r="O3343">
        <v>1</v>
      </c>
      <c r="P3343" t="str">
        <f t="shared" si="621"/>
        <v/>
      </c>
      <c r="Q3343" t="str">
        <f t="shared" ca="1" si="630"/>
        <v>cu</v>
      </c>
      <c r="R3343" t="s">
        <v>81</v>
      </c>
      <c r="S3343" t="s">
        <v>147</v>
      </c>
      <c r="T3343">
        <v>5525</v>
      </c>
      <c r="U3343" t="str">
        <f t="shared" ca="1" si="629"/>
        <v>it</v>
      </c>
      <c r="V3343" t="str">
        <f t="shared" si="622"/>
        <v>Cash_sCharacterGacha</v>
      </c>
      <c r="W3343">
        <f t="shared" si="623"/>
        <v>1</v>
      </c>
      <c r="X3343" t="str">
        <f t="shared" ca="1" si="624"/>
        <v>cu</v>
      </c>
      <c r="Y3343" t="str">
        <f t="shared" si="625"/>
        <v>GO</v>
      </c>
      <c r="Z3343">
        <f t="shared" si="626"/>
        <v>5525</v>
      </c>
    </row>
    <row r="3344" spans="1:26">
      <c r="A3344" t="str">
        <f t="shared" si="627"/>
        <v>nw1</v>
      </c>
      <c r="B3344" t="str">
        <f t="shared" si="628"/>
        <v>신규1</v>
      </c>
      <c r="C3344">
        <v>219</v>
      </c>
      <c r="D3344">
        <v>247</v>
      </c>
      <c r="E3344">
        <f t="shared" ca="1" si="631"/>
        <v>20958</v>
      </c>
      <c r="F3344">
        <f ca="1">(60+SUMIF(OFFSET(N3344,-$C3344+1,0,$C3344),"EN",OFFSET(O3344,-$C3344+1,0,$C3344)))*SummonTypeTable!$Q$2</f>
        <v>6760</v>
      </c>
      <c r="G3344" t="str">
        <f ca="1">IF(C3344=1,60*SummonTypeTable!$Q$2-OFFSET(F3344,0,-1),
IF(F3344&lt;&gt;OFFSET(F3344,-1,0),OFFSET(F3344,-1,0)-OFFSET(F3344,0,-1),""))</f>
        <v/>
      </c>
      <c r="H3344" t="str">
        <f ca="1">IF(C3344=1,60*SummonTypeTable!$Q$2/OFFSET(F3344,0,-1),
IF(F3344&lt;&gt;OFFSET(F3344,-1,0),OFFSET(F3344,-1,0)/OFFSET(F3344,0,-1),""))</f>
        <v/>
      </c>
      <c r="I3344">
        <f ca="1">(60+SUMIF(OFFSET(N3344,-$C3344+1,0,$C3344),"EN",OFFSET(O3344,-$C3344+1,0,$C3344))+SUMIF(OFFSET(S3344,-$C3344+1,0,$C3344),"EN",OFFSET(T3344,-$C3344+1,0,$C3344)))*SummonTypeTable!$Q$2</f>
        <v>6760</v>
      </c>
      <c r="J3344" t="str">
        <f ca="1">IF(C3344=1,60*SummonTypeTable!$Q$2-OFFSET(I3344,0,-4),
IF(I3344&lt;&gt;OFFSET(I3344,-1,0),OFFSET(I3344,-1,0)-OFFSET(I3344,0,-4),""))</f>
        <v/>
      </c>
      <c r="K3344" t="str">
        <f ca="1">IF(C3344=1,60*SummonTypeTable!$Q$2/OFFSET(I3344,0,-4),
IF(I3344&lt;&gt;OFFSET(I3344,-1,0),OFFSET(I3344,-1,0)/OFFSET(I3344,0,-4),""))</f>
        <v/>
      </c>
      <c r="L3344" t="str">
        <f t="shared" ca="1" si="620"/>
        <v>cu</v>
      </c>
      <c r="M3344" t="s">
        <v>81</v>
      </c>
      <c r="N3344" t="s">
        <v>147</v>
      </c>
      <c r="O3344">
        <v>11100</v>
      </c>
      <c r="P3344" t="str">
        <f t="shared" si="621"/>
        <v/>
      </c>
      <c r="Q3344" t="str">
        <f t="shared" ca="1" si="630"/>
        <v>cu</v>
      </c>
      <c r="R3344" t="s">
        <v>81</v>
      </c>
      <c r="S3344" t="s">
        <v>147</v>
      </c>
      <c r="T3344">
        <v>5550</v>
      </c>
      <c r="U3344" t="str">
        <f t="shared" ca="1" si="629"/>
        <v>cu</v>
      </c>
      <c r="V3344" t="str">
        <f t="shared" si="622"/>
        <v>GO</v>
      </c>
      <c r="W3344">
        <f t="shared" si="623"/>
        <v>11100</v>
      </c>
      <c r="X3344" t="str">
        <f t="shared" ca="1" si="624"/>
        <v>cu</v>
      </c>
      <c r="Y3344" t="str">
        <f t="shared" si="625"/>
        <v>GO</v>
      </c>
      <c r="Z3344">
        <f t="shared" si="626"/>
        <v>5550</v>
      </c>
    </row>
    <row r="3345" spans="1:26">
      <c r="A3345" t="str">
        <f t="shared" si="627"/>
        <v>nw1</v>
      </c>
      <c r="B3345" t="str">
        <f t="shared" si="628"/>
        <v>신규1</v>
      </c>
      <c r="C3345">
        <v>220</v>
      </c>
      <c r="D3345">
        <v>594</v>
      </c>
      <c r="E3345">
        <f t="shared" ca="1" si="631"/>
        <v>21552</v>
      </c>
      <c r="F3345">
        <f ca="1">(60+SUMIF(OFFSET(N3345,-$C3345+1,0,$C3345),"EN",OFFSET(O3345,-$C3345+1,0,$C3345)))*SummonTypeTable!$Q$2</f>
        <v>7090</v>
      </c>
      <c r="G3345">
        <f ca="1">IF(C3345=1,60*SummonTypeTable!$Q$2-OFFSET(F3345,0,-1),
IF(F3345&lt;&gt;OFFSET(F3345,-1,0),OFFSET(F3345,-1,0)-OFFSET(F3345,0,-1),""))</f>
        <v>-14792</v>
      </c>
      <c r="H3345">
        <f ca="1">IF(C3345=1,60*SummonTypeTable!$Q$2/OFFSET(F3345,0,-1),
IF(F3345&lt;&gt;OFFSET(F3345,-1,0),OFFSET(F3345,-1,0)/OFFSET(F3345,0,-1),""))</f>
        <v>0.31365998515219007</v>
      </c>
      <c r="I3345">
        <f ca="1">(60+SUMIF(OFFSET(N3345,-$C3345+1,0,$C3345),"EN",OFFSET(O3345,-$C3345+1,0,$C3345))+SUMIF(OFFSET(S3345,-$C3345+1,0,$C3345),"EN",OFFSET(T3345,-$C3345+1,0,$C3345)))*SummonTypeTable!$Q$2</f>
        <v>7090</v>
      </c>
      <c r="J3345">
        <f ca="1">IF(C3345=1,60*SummonTypeTable!$Q$2-OFFSET(I3345,0,-4),
IF(I3345&lt;&gt;OFFSET(I3345,-1,0),OFFSET(I3345,-1,0)-OFFSET(I3345,0,-4),""))</f>
        <v>-14792</v>
      </c>
      <c r="K3345">
        <f ca="1">IF(C3345=1,60*SummonTypeTable!$Q$2/OFFSET(I3345,0,-4),
IF(I3345&lt;&gt;OFFSET(I3345,-1,0),OFFSET(I3345,-1,0)/OFFSET(I3345,0,-4),""))</f>
        <v>0.31365998515219007</v>
      </c>
      <c r="L3345" t="str">
        <f t="shared" ca="1" si="620"/>
        <v>cu</v>
      </c>
      <c r="M3345" t="s">
        <v>81</v>
      </c>
      <c r="N3345" t="s">
        <v>146</v>
      </c>
      <c r="O3345">
        <v>495</v>
      </c>
      <c r="P3345" t="str">
        <f t="shared" si="621"/>
        <v>에너지너무많음</v>
      </c>
      <c r="Q3345" t="str">
        <f t="shared" ca="1" si="630"/>
        <v>cu</v>
      </c>
      <c r="R3345" t="s">
        <v>81</v>
      </c>
      <c r="S3345" t="s">
        <v>147</v>
      </c>
      <c r="T3345">
        <v>5575</v>
      </c>
      <c r="U3345" t="str">
        <f t="shared" ca="1" si="629"/>
        <v>cu</v>
      </c>
      <c r="V3345" t="str">
        <f t="shared" si="622"/>
        <v>EN</v>
      </c>
      <c r="W3345">
        <f t="shared" si="623"/>
        <v>495</v>
      </c>
      <c r="X3345" t="str">
        <f t="shared" ca="1" si="624"/>
        <v>cu</v>
      </c>
      <c r="Y3345" t="str">
        <f t="shared" si="625"/>
        <v>GO</v>
      </c>
      <c r="Z3345">
        <f t="shared" si="626"/>
        <v>5575</v>
      </c>
    </row>
    <row r="3346" spans="1:26">
      <c r="A3346" t="str">
        <f t="shared" si="627"/>
        <v>nw1</v>
      </c>
      <c r="B3346" t="str">
        <f t="shared" si="628"/>
        <v>신규1</v>
      </c>
      <c r="C3346">
        <v>221</v>
      </c>
      <c r="D3346">
        <v>120</v>
      </c>
      <c r="E3346">
        <f t="shared" ca="1" si="631"/>
        <v>21672</v>
      </c>
      <c r="F3346">
        <f ca="1">(60+SUMIF(OFFSET(N3346,-$C3346+1,0,$C3346),"EN",OFFSET(O3346,-$C3346+1,0,$C3346)))*SummonTypeTable!$Q$2</f>
        <v>7090</v>
      </c>
      <c r="G3346" t="str">
        <f ca="1">IF(C3346=1,60*SummonTypeTable!$Q$2-OFFSET(F3346,0,-1),
IF(F3346&lt;&gt;OFFSET(F3346,-1,0),OFFSET(F3346,-1,0)-OFFSET(F3346,0,-1),""))</f>
        <v/>
      </c>
      <c r="H3346" t="str">
        <f ca="1">IF(C3346=1,60*SummonTypeTable!$Q$2/OFFSET(F3346,0,-1),
IF(F3346&lt;&gt;OFFSET(F3346,-1,0),OFFSET(F3346,-1,0)/OFFSET(F3346,0,-1),""))</f>
        <v/>
      </c>
      <c r="I3346">
        <f ca="1">(60+SUMIF(OFFSET(N3346,-$C3346+1,0,$C3346),"EN",OFFSET(O3346,-$C3346+1,0,$C3346))+SUMIF(OFFSET(S3346,-$C3346+1,0,$C3346),"EN",OFFSET(T3346,-$C3346+1,0,$C3346)))*SummonTypeTable!$Q$2</f>
        <v>7090</v>
      </c>
      <c r="J3346" t="str">
        <f ca="1">IF(C3346=1,60*SummonTypeTable!$Q$2-OFFSET(I3346,0,-4),
IF(I3346&lt;&gt;OFFSET(I3346,-1,0),OFFSET(I3346,-1,0)-OFFSET(I3346,0,-4),""))</f>
        <v/>
      </c>
      <c r="K3346" t="str">
        <f ca="1">IF(C3346=1,60*SummonTypeTable!$Q$2/OFFSET(I3346,0,-4),
IF(I3346&lt;&gt;OFFSET(I3346,-1,0),OFFSET(I3346,-1,0)/OFFSET(I3346,0,-4),""))</f>
        <v/>
      </c>
      <c r="L3346" t="str">
        <f t="shared" ca="1" si="620"/>
        <v>it</v>
      </c>
      <c r="M3346" t="s">
        <v>139</v>
      </c>
      <c r="N3346" t="s">
        <v>158</v>
      </c>
      <c r="O3346">
        <v>2</v>
      </c>
      <c r="P3346" t="str">
        <f t="shared" si="621"/>
        <v/>
      </c>
      <c r="Q3346" t="str">
        <f t="shared" ca="1" si="630"/>
        <v>cu</v>
      </c>
      <c r="R3346" t="s">
        <v>81</v>
      </c>
      <c r="S3346" t="s">
        <v>147</v>
      </c>
      <c r="T3346">
        <v>5600</v>
      </c>
      <c r="U3346" t="str">
        <f t="shared" ca="1" si="629"/>
        <v>it</v>
      </c>
      <c r="V3346" t="str">
        <f t="shared" si="622"/>
        <v>Cash_sEquipGacha</v>
      </c>
      <c r="W3346">
        <f t="shared" si="623"/>
        <v>2</v>
      </c>
      <c r="X3346" t="str">
        <f t="shared" ca="1" si="624"/>
        <v>cu</v>
      </c>
      <c r="Y3346" t="str">
        <f t="shared" si="625"/>
        <v>GO</v>
      </c>
      <c r="Z3346">
        <f t="shared" si="626"/>
        <v>5600</v>
      </c>
    </row>
    <row r="3347" spans="1:26">
      <c r="A3347" t="str">
        <f t="shared" si="627"/>
        <v>nw1</v>
      </c>
      <c r="B3347" t="str">
        <f t="shared" si="628"/>
        <v>신규1</v>
      </c>
      <c r="C3347">
        <v>222</v>
      </c>
      <c r="D3347">
        <v>250</v>
      </c>
      <c r="E3347">
        <f t="shared" ca="1" si="631"/>
        <v>21922</v>
      </c>
      <c r="F3347">
        <f ca="1">(60+SUMIF(OFFSET(N3347,-$C3347+1,0,$C3347),"EN",OFFSET(O3347,-$C3347+1,0,$C3347)))*SummonTypeTable!$Q$2</f>
        <v>7090</v>
      </c>
      <c r="G3347" t="str">
        <f ca="1">IF(C3347=1,60*SummonTypeTable!$Q$2-OFFSET(F3347,0,-1),
IF(F3347&lt;&gt;OFFSET(F3347,-1,0),OFFSET(F3347,-1,0)-OFFSET(F3347,0,-1),""))</f>
        <v/>
      </c>
      <c r="H3347" t="str">
        <f ca="1">IF(C3347=1,60*SummonTypeTable!$Q$2/OFFSET(F3347,0,-1),
IF(F3347&lt;&gt;OFFSET(F3347,-1,0),OFFSET(F3347,-1,0)/OFFSET(F3347,0,-1),""))</f>
        <v/>
      </c>
      <c r="I3347">
        <f ca="1">(60+SUMIF(OFFSET(N3347,-$C3347+1,0,$C3347),"EN",OFFSET(O3347,-$C3347+1,0,$C3347))+SUMIF(OFFSET(S3347,-$C3347+1,0,$C3347),"EN",OFFSET(T3347,-$C3347+1,0,$C3347)))*SummonTypeTable!$Q$2</f>
        <v>7090</v>
      </c>
      <c r="J3347" t="str">
        <f ca="1">IF(C3347=1,60*SummonTypeTable!$Q$2-OFFSET(I3347,0,-4),
IF(I3347&lt;&gt;OFFSET(I3347,-1,0),OFFSET(I3347,-1,0)-OFFSET(I3347,0,-4),""))</f>
        <v/>
      </c>
      <c r="K3347" t="str">
        <f ca="1">IF(C3347=1,60*SummonTypeTable!$Q$2/OFFSET(I3347,0,-4),
IF(I3347&lt;&gt;OFFSET(I3347,-1,0),OFFSET(I3347,-1,0)/OFFSET(I3347,0,-4),""))</f>
        <v/>
      </c>
      <c r="L3347" t="str">
        <f t="shared" ref="L3347:L3410" ca="1" si="632">IF(ISBLANK(M3347),"",
VLOOKUP(M3347,OFFSET(INDIRECT("$A:$B"),0,MATCH(M$1&amp;"_Verify",INDIRECT("$1:$1"),0)-1),2,0)
)</f>
        <v>cu</v>
      </c>
      <c r="M3347" t="s">
        <v>81</v>
      </c>
      <c r="N3347" t="s">
        <v>147</v>
      </c>
      <c r="O3347">
        <v>11250</v>
      </c>
      <c r="P3347" t="str">
        <f t="shared" si="621"/>
        <v/>
      </c>
      <c r="Q3347" t="str">
        <f t="shared" ca="1" si="630"/>
        <v>cu</v>
      </c>
      <c r="R3347" t="s">
        <v>81</v>
      </c>
      <c r="S3347" t="s">
        <v>147</v>
      </c>
      <c r="T3347">
        <v>5625</v>
      </c>
      <c r="U3347" t="str">
        <f t="shared" ca="1" si="629"/>
        <v>cu</v>
      </c>
      <c r="V3347" t="str">
        <f t="shared" si="622"/>
        <v>GO</v>
      </c>
      <c r="W3347">
        <f t="shared" si="623"/>
        <v>11250</v>
      </c>
      <c r="X3347" t="str">
        <f t="shared" ca="1" si="624"/>
        <v>cu</v>
      </c>
      <c r="Y3347" t="str">
        <f t="shared" si="625"/>
        <v>GO</v>
      </c>
      <c r="Z3347">
        <f t="shared" si="626"/>
        <v>5625</v>
      </c>
    </row>
    <row r="3348" spans="1:26">
      <c r="A3348" t="str">
        <f t="shared" si="627"/>
        <v>nw1</v>
      </c>
      <c r="B3348" t="str">
        <f t="shared" si="628"/>
        <v>신규1</v>
      </c>
      <c r="C3348">
        <v>223</v>
      </c>
      <c r="D3348">
        <v>586</v>
      </c>
      <c r="E3348">
        <f t="shared" ca="1" si="631"/>
        <v>22508</v>
      </c>
      <c r="F3348">
        <f ca="1">(60+SUMIF(OFFSET(N3348,-$C3348+1,0,$C3348),"EN",OFFSET(O3348,-$C3348+1,0,$C3348)))*SummonTypeTable!$Q$2</f>
        <v>7443.333333333333</v>
      </c>
      <c r="G3348">
        <f ca="1">IF(C3348=1,60*SummonTypeTable!$Q$2-OFFSET(F3348,0,-1),
IF(F3348&lt;&gt;OFFSET(F3348,-1,0),OFFSET(F3348,-1,0)-OFFSET(F3348,0,-1),""))</f>
        <v>-15418</v>
      </c>
      <c r="H3348">
        <f ca="1">IF(C3348=1,60*SummonTypeTable!$Q$2/OFFSET(F3348,0,-1),
IF(F3348&lt;&gt;OFFSET(F3348,-1,0),OFFSET(F3348,-1,0)/OFFSET(F3348,0,-1),""))</f>
        <v>0.31499911142704817</v>
      </c>
      <c r="I3348">
        <f ca="1">(60+SUMIF(OFFSET(N3348,-$C3348+1,0,$C3348),"EN",OFFSET(O3348,-$C3348+1,0,$C3348))+SUMIF(OFFSET(S3348,-$C3348+1,0,$C3348),"EN",OFFSET(T3348,-$C3348+1,0,$C3348)))*SummonTypeTable!$Q$2</f>
        <v>7443.333333333333</v>
      </c>
      <c r="J3348">
        <f ca="1">IF(C3348=1,60*SummonTypeTable!$Q$2-OFFSET(I3348,0,-4),
IF(I3348&lt;&gt;OFFSET(I3348,-1,0),OFFSET(I3348,-1,0)-OFFSET(I3348,0,-4),""))</f>
        <v>-15418</v>
      </c>
      <c r="K3348">
        <f ca="1">IF(C3348=1,60*SummonTypeTable!$Q$2/OFFSET(I3348,0,-4),
IF(I3348&lt;&gt;OFFSET(I3348,-1,0),OFFSET(I3348,-1,0)/OFFSET(I3348,0,-4),""))</f>
        <v>0.31499911142704817</v>
      </c>
      <c r="L3348" t="str">
        <f t="shared" ca="1" si="632"/>
        <v>cu</v>
      </c>
      <c r="M3348" t="s">
        <v>81</v>
      </c>
      <c r="N3348" t="s">
        <v>146</v>
      </c>
      <c r="O3348">
        <v>530</v>
      </c>
      <c r="P3348" t="str">
        <f t="shared" si="621"/>
        <v>에너지너무많음</v>
      </c>
      <c r="Q3348" t="str">
        <f t="shared" ca="1" si="630"/>
        <v>cu</v>
      </c>
      <c r="R3348" t="s">
        <v>81</v>
      </c>
      <c r="S3348" t="s">
        <v>147</v>
      </c>
      <c r="T3348">
        <v>5650</v>
      </c>
      <c r="U3348" t="str">
        <f t="shared" ca="1" si="629"/>
        <v>cu</v>
      </c>
      <c r="V3348" t="str">
        <f t="shared" si="622"/>
        <v>EN</v>
      </c>
      <c r="W3348">
        <f t="shared" si="623"/>
        <v>530</v>
      </c>
      <c r="X3348" t="str">
        <f t="shared" ca="1" si="624"/>
        <v>cu</v>
      </c>
      <c r="Y3348" t="str">
        <f t="shared" si="625"/>
        <v>GO</v>
      </c>
      <c r="Z3348">
        <f t="shared" si="626"/>
        <v>5650</v>
      </c>
    </row>
    <row r="3349" spans="1:26">
      <c r="A3349" t="str">
        <f t="shared" si="627"/>
        <v>nw1</v>
      </c>
      <c r="B3349" t="str">
        <f t="shared" si="628"/>
        <v>신규1</v>
      </c>
      <c r="C3349">
        <v>224</v>
      </c>
      <c r="D3349">
        <v>136</v>
      </c>
      <c r="E3349">
        <f t="shared" ca="1" si="631"/>
        <v>22644</v>
      </c>
      <c r="F3349">
        <f ca="1">(60+SUMIF(OFFSET(N3349,-$C3349+1,0,$C3349),"EN",OFFSET(O3349,-$C3349+1,0,$C3349)))*SummonTypeTable!$Q$2</f>
        <v>7443.333333333333</v>
      </c>
      <c r="G3349" t="str">
        <f ca="1">IF(C3349=1,60*SummonTypeTable!$Q$2-OFFSET(F3349,0,-1),
IF(F3349&lt;&gt;OFFSET(F3349,-1,0),OFFSET(F3349,-1,0)-OFFSET(F3349,0,-1),""))</f>
        <v/>
      </c>
      <c r="H3349" t="str">
        <f ca="1">IF(C3349=1,60*SummonTypeTable!$Q$2/OFFSET(F3349,0,-1),
IF(F3349&lt;&gt;OFFSET(F3349,-1,0),OFFSET(F3349,-1,0)/OFFSET(F3349,0,-1),""))</f>
        <v/>
      </c>
      <c r="I3349">
        <f ca="1">(60+SUMIF(OFFSET(N3349,-$C3349+1,0,$C3349),"EN",OFFSET(O3349,-$C3349+1,0,$C3349))+SUMIF(OFFSET(S3349,-$C3349+1,0,$C3349),"EN",OFFSET(T3349,-$C3349+1,0,$C3349)))*SummonTypeTable!$Q$2</f>
        <v>7443.333333333333</v>
      </c>
      <c r="J3349" t="str">
        <f ca="1">IF(C3349=1,60*SummonTypeTable!$Q$2-OFFSET(I3349,0,-4),
IF(I3349&lt;&gt;OFFSET(I3349,-1,0),OFFSET(I3349,-1,0)-OFFSET(I3349,0,-4),""))</f>
        <v/>
      </c>
      <c r="K3349" t="str">
        <f ca="1">IF(C3349=1,60*SummonTypeTable!$Q$2/OFFSET(I3349,0,-4),
IF(I3349&lt;&gt;OFFSET(I3349,-1,0),OFFSET(I3349,-1,0)/OFFSET(I3349,0,-4),""))</f>
        <v/>
      </c>
      <c r="L3349" t="str">
        <f t="shared" ca="1" si="632"/>
        <v>it</v>
      </c>
      <c r="M3349" t="s">
        <v>139</v>
      </c>
      <c r="N3349" t="s">
        <v>140</v>
      </c>
      <c r="O3349">
        <v>2</v>
      </c>
      <c r="P3349" t="str">
        <f t="shared" si="621"/>
        <v/>
      </c>
      <c r="Q3349" t="str">
        <f t="shared" ca="1" si="630"/>
        <v>cu</v>
      </c>
      <c r="R3349" t="s">
        <v>81</v>
      </c>
      <c r="S3349" t="s">
        <v>147</v>
      </c>
      <c r="T3349">
        <v>5675</v>
      </c>
      <c r="U3349" t="str">
        <f t="shared" ca="1" si="629"/>
        <v>it</v>
      </c>
      <c r="V3349" t="str">
        <f t="shared" si="622"/>
        <v>Cash_sCharacterGacha</v>
      </c>
      <c r="W3349">
        <f t="shared" si="623"/>
        <v>2</v>
      </c>
      <c r="X3349" t="str">
        <f t="shared" ca="1" si="624"/>
        <v>cu</v>
      </c>
      <c r="Y3349" t="str">
        <f t="shared" si="625"/>
        <v>GO</v>
      </c>
      <c r="Z3349">
        <f t="shared" si="626"/>
        <v>5675</v>
      </c>
    </row>
    <row r="3350" spans="1:26">
      <c r="A3350" t="str">
        <f t="shared" si="627"/>
        <v>nw1</v>
      </c>
      <c r="B3350" t="str">
        <f t="shared" si="628"/>
        <v>신규1</v>
      </c>
      <c r="C3350">
        <v>225</v>
      </c>
      <c r="D3350">
        <v>158</v>
      </c>
      <c r="E3350">
        <f t="shared" ca="1" si="631"/>
        <v>22802</v>
      </c>
      <c r="F3350">
        <f ca="1">(60+SUMIF(OFFSET(N3350,-$C3350+1,0,$C3350),"EN",OFFSET(O3350,-$C3350+1,0,$C3350)))*SummonTypeTable!$Q$2</f>
        <v>7443.333333333333</v>
      </c>
      <c r="G3350" t="str">
        <f ca="1">IF(C3350=1,60*SummonTypeTable!$Q$2-OFFSET(F3350,0,-1),
IF(F3350&lt;&gt;OFFSET(F3350,-1,0),OFFSET(F3350,-1,0)-OFFSET(F3350,0,-1),""))</f>
        <v/>
      </c>
      <c r="H3350" t="str">
        <f ca="1">IF(C3350=1,60*SummonTypeTable!$Q$2/OFFSET(F3350,0,-1),
IF(F3350&lt;&gt;OFFSET(F3350,-1,0),OFFSET(F3350,-1,0)/OFFSET(F3350,0,-1),""))</f>
        <v/>
      </c>
      <c r="I3350">
        <f ca="1">(60+SUMIF(OFFSET(N3350,-$C3350+1,0,$C3350),"EN",OFFSET(O3350,-$C3350+1,0,$C3350))+SUMIF(OFFSET(S3350,-$C3350+1,0,$C3350),"EN",OFFSET(T3350,-$C3350+1,0,$C3350)))*SummonTypeTable!$Q$2</f>
        <v>7443.333333333333</v>
      </c>
      <c r="J3350" t="str">
        <f ca="1">IF(C3350=1,60*SummonTypeTable!$Q$2-OFFSET(I3350,0,-4),
IF(I3350&lt;&gt;OFFSET(I3350,-1,0),OFFSET(I3350,-1,0)-OFFSET(I3350,0,-4),""))</f>
        <v/>
      </c>
      <c r="K3350" t="str">
        <f ca="1">IF(C3350=1,60*SummonTypeTable!$Q$2/OFFSET(I3350,0,-4),
IF(I3350&lt;&gt;OFFSET(I3350,-1,0),OFFSET(I3350,-1,0)/OFFSET(I3350,0,-4),""))</f>
        <v/>
      </c>
      <c r="L3350" t="str">
        <f t="shared" ca="1" si="632"/>
        <v>cu</v>
      </c>
      <c r="M3350" t="s">
        <v>81</v>
      </c>
      <c r="N3350" t="s">
        <v>147</v>
      </c>
      <c r="O3350">
        <v>11400</v>
      </c>
      <c r="P3350" t="str">
        <f t="shared" si="621"/>
        <v/>
      </c>
      <c r="Q3350" t="str">
        <f t="shared" ca="1" si="630"/>
        <v>cu</v>
      </c>
      <c r="R3350" t="s">
        <v>81</v>
      </c>
      <c r="S3350" t="s">
        <v>147</v>
      </c>
      <c r="T3350">
        <v>5700</v>
      </c>
      <c r="U3350" t="str">
        <f t="shared" ca="1" si="629"/>
        <v>cu</v>
      </c>
      <c r="V3350" t="str">
        <f t="shared" si="622"/>
        <v>GO</v>
      </c>
      <c r="W3350">
        <f t="shared" si="623"/>
        <v>11400</v>
      </c>
      <c r="X3350" t="str">
        <f t="shared" ca="1" si="624"/>
        <v>cu</v>
      </c>
      <c r="Y3350" t="str">
        <f t="shared" si="625"/>
        <v>GO</v>
      </c>
      <c r="Z3350">
        <f t="shared" si="626"/>
        <v>5700</v>
      </c>
    </row>
    <row r="3351" spans="1:26">
      <c r="A3351" t="str">
        <f t="shared" si="627"/>
        <v>nw1</v>
      </c>
      <c r="B3351" t="str">
        <f t="shared" si="628"/>
        <v>신규1</v>
      </c>
      <c r="C3351">
        <v>226</v>
      </c>
      <c r="D3351">
        <v>174</v>
      </c>
      <c r="E3351">
        <f t="shared" ca="1" si="631"/>
        <v>22976</v>
      </c>
      <c r="F3351">
        <f ca="1">(60+SUMIF(OFFSET(N3351,-$C3351+1,0,$C3351),"EN",OFFSET(O3351,-$C3351+1,0,$C3351)))*SummonTypeTable!$Q$2</f>
        <v>7443.333333333333</v>
      </c>
      <c r="G3351" t="str">
        <f ca="1">IF(C3351=1,60*SummonTypeTable!$Q$2-OFFSET(F3351,0,-1),
IF(F3351&lt;&gt;OFFSET(F3351,-1,0),OFFSET(F3351,-1,0)-OFFSET(F3351,0,-1),""))</f>
        <v/>
      </c>
      <c r="H3351" t="str">
        <f ca="1">IF(C3351=1,60*SummonTypeTable!$Q$2/OFFSET(F3351,0,-1),
IF(F3351&lt;&gt;OFFSET(F3351,-1,0),OFFSET(F3351,-1,0)/OFFSET(F3351,0,-1),""))</f>
        <v/>
      </c>
      <c r="I3351">
        <f ca="1">(60+SUMIF(OFFSET(N3351,-$C3351+1,0,$C3351),"EN",OFFSET(O3351,-$C3351+1,0,$C3351))+SUMIF(OFFSET(S3351,-$C3351+1,0,$C3351),"EN",OFFSET(T3351,-$C3351+1,0,$C3351)))*SummonTypeTable!$Q$2</f>
        <v>7443.333333333333</v>
      </c>
      <c r="J3351" t="str">
        <f ca="1">IF(C3351=1,60*SummonTypeTable!$Q$2-OFFSET(I3351,0,-4),
IF(I3351&lt;&gt;OFFSET(I3351,-1,0),OFFSET(I3351,-1,0)-OFFSET(I3351,0,-4),""))</f>
        <v/>
      </c>
      <c r="K3351" t="str">
        <f ca="1">IF(C3351=1,60*SummonTypeTable!$Q$2/OFFSET(I3351,0,-4),
IF(I3351&lt;&gt;OFFSET(I3351,-1,0),OFFSET(I3351,-1,0)/OFFSET(I3351,0,-4),""))</f>
        <v/>
      </c>
      <c r="L3351" t="str">
        <f t="shared" ca="1" si="632"/>
        <v>it</v>
      </c>
      <c r="M3351" t="s">
        <v>139</v>
      </c>
      <c r="N3351" t="s">
        <v>138</v>
      </c>
      <c r="O3351">
        <v>10</v>
      </c>
      <c r="P3351" t="str">
        <f t="shared" si="621"/>
        <v/>
      </c>
      <c r="Q3351" t="str">
        <f t="shared" ca="1" si="630"/>
        <v>cu</v>
      </c>
      <c r="R3351" t="s">
        <v>81</v>
      </c>
      <c r="S3351" t="s">
        <v>147</v>
      </c>
      <c r="T3351">
        <v>5725</v>
      </c>
      <c r="U3351" t="str">
        <f t="shared" ca="1" si="629"/>
        <v>it</v>
      </c>
      <c r="V3351" t="str">
        <f t="shared" si="622"/>
        <v>Cash_sSpellGacha</v>
      </c>
      <c r="W3351">
        <f t="shared" si="623"/>
        <v>10</v>
      </c>
      <c r="X3351" t="str">
        <f t="shared" ca="1" si="624"/>
        <v>cu</v>
      </c>
      <c r="Y3351" t="str">
        <f t="shared" si="625"/>
        <v>GO</v>
      </c>
      <c r="Z3351">
        <f t="shared" si="626"/>
        <v>5725</v>
      </c>
    </row>
    <row r="3352" spans="1:26">
      <c r="A3352" t="str">
        <f t="shared" si="627"/>
        <v>nw1</v>
      </c>
      <c r="B3352" t="str">
        <f t="shared" si="628"/>
        <v>신규1</v>
      </c>
      <c r="C3352">
        <v>227</v>
      </c>
      <c r="D3352">
        <v>516</v>
      </c>
      <c r="E3352">
        <f t="shared" ca="1" si="631"/>
        <v>23492</v>
      </c>
      <c r="F3352">
        <f ca="1">(60+SUMIF(OFFSET(N3352,-$C3352+1,0,$C3352),"EN",OFFSET(O3352,-$C3352+1,0,$C3352)))*SummonTypeTable!$Q$2</f>
        <v>7820</v>
      </c>
      <c r="G3352">
        <f ca="1">IF(C3352=1,60*SummonTypeTable!$Q$2-OFFSET(F3352,0,-1),
IF(F3352&lt;&gt;OFFSET(F3352,-1,0),OFFSET(F3352,-1,0)-OFFSET(F3352,0,-1),""))</f>
        <v>-16048.666666666668</v>
      </c>
      <c r="H3352">
        <f ca="1">IF(C3352=1,60*SummonTypeTable!$Q$2/OFFSET(F3352,0,-1),
IF(F3352&lt;&gt;OFFSET(F3352,-1,0),OFFSET(F3352,-1,0)/OFFSET(F3352,0,-1),""))</f>
        <v>0.31684545093365118</v>
      </c>
      <c r="I3352">
        <f ca="1">(60+SUMIF(OFFSET(N3352,-$C3352+1,0,$C3352),"EN",OFFSET(O3352,-$C3352+1,0,$C3352))+SUMIF(OFFSET(S3352,-$C3352+1,0,$C3352),"EN",OFFSET(T3352,-$C3352+1,0,$C3352)))*SummonTypeTable!$Q$2</f>
        <v>7820</v>
      </c>
      <c r="J3352">
        <f ca="1">IF(C3352=1,60*SummonTypeTable!$Q$2-OFFSET(I3352,0,-4),
IF(I3352&lt;&gt;OFFSET(I3352,-1,0),OFFSET(I3352,-1,0)-OFFSET(I3352,0,-4),""))</f>
        <v>-16048.666666666668</v>
      </c>
      <c r="K3352">
        <f ca="1">IF(C3352=1,60*SummonTypeTable!$Q$2/OFFSET(I3352,0,-4),
IF(I3352&lt;&gt;OFFSET(I3352,-1,0),OFFSET(I3352,-1,0)/OFFSET(I3352,0,-4),""))</f>
        <v>0.31684545093365118</v>
      </c>
      <c r="L3352" t="str">
        <f t="shared" ca="1" si="632"/>
        <v>cu</v>
      </c>
      <c r="M3352" t="s">
        <v>81</v>
      </c>
      <c r="N3352" t="s">
        <v>146</v>
      </c>
      <c r="O3352">
        <v>565</v>
      </c>
      <c r="P3352" t="str">
        <f t="shared" si="621"/>
        <v>에너지너무많음</v>
      </c>
      <c r="Q3352" t="str">
        <f t="shared" ca="1" si="630"/>
        <v>cu</v>
      </c>
      <c r="R3352" t="s">
        <v>81</v>
      </c>
      <c r="S3352" t="s">
        <v>147</v>
      </c>
      <c r="T3352">
        <v>5750</v>
      </c>
      <c r="U3352" t="str">
        <f t="shared" ca="1" si="629"/>
        <v>cu</v>
      </c>
      <c r="V3352" t="str">
        <f t="shared" si="622"/>
        <v>EN</v>
      </c>
      <c r="W3352">
        <f t="shared" si="623"/>
        <v>565</v>
      </c>
      <c r="X3352" t="str">
        <f t="shared" ca="1" si="624"/>
        <v>cu</v>
      </c>
      <c r="Y3352" t="str">
        <f t="shared" si="625"/>
        <v>GO</v>
      </c>
      <c r="Z3352">
        <f t="shared" si="626"/>
        <v>5750</v>
      </c>
    </row>
    <row r="3353" spans="1:26">
      <c r="A3353" t="str">
        <f t="shared" si="627"/>
        <v>nw1</v>
      </c>
      <c r="B3353" t="str">
        <f t="shared" si="628"/>
        <v>신규1</v>
      </c>
      <c r="C3353">
        <v>228</v>
      </c>
      <c r="D3353">
        <v>150</v>
      </c>
      <c r="E3353">
        <f t="shared" ca="1" si="631"/>
        <v>23642</v>
      </c>
      <c r="F3353">
        <f ca="1">(60+SUMIF(OFFSET(N3353,-$C3353+1,0,$C3353),"EN",OFFSET(O3353,-$C3353+1,0,$C3353)))*SummonTypeTable!$Q$2</f>
        <v>7820</v>
      </c>
      <c r="G3353" t="str">
        <f ca="1">IF(C3353=1,60*SummonTypeTable!$Q$2-OFFSET(F3353,0,-1),
IF(F3353&lt;&gt;OFFSET(F3353,-1,0),OFFSET(F3353,-1,0)-OFFSET(F3353,0,-1),""))</f>
        <v/>
      </c>
      <c r="H3353" t="str">
        <f ca="1">IF(C3353=1,60*SummonTypeTable!$Q$2/OFFSET(F3353,0,-1),
IF(F3353&lt;&gt;OFFSET(F3353,-1,0),OFFSET(F3353,-1,0)/OFFSET(F3353,0,-1),""))</f>
        <v/>
      </c>
      <c r="I3353">
        <f ca="1">(60+SUMIF(OFFSET(N3353,-$C3353+1,0,$C3353),"EN",OFFSET(O3353,-$C3353+1,0,$C3353))+SUMIF(OFFSET(S3353,-$C3353+1,0,$C3353),"EN",OFFSET(T3353,-$C3353+1,0,$C3353)))*SummonTypeTable!$Q$2</f>
        <v>7820</v>
      </c>
      <c r="J3353" t="str">
        <f ca="1">IF(C3353=1,60*SummonTypeTable!$Q$2-OFFSET(I3353,0,-4),
IF(I3353&lt;&gt;OFFSET(I3353,-1,0),OFFSET(I3353,-1,0)-OFFSET(I3353,0,-4),""))</f>
        <v/>
      </c>
      <c r="K3353" t="str">
        <f ca="1">IF(C3353=1,60*SummonTypeTable!$Q$2/OFFSET(I3353,0,-4),
IF(I3353&lt;&gt;OFFSET(I3353,-1,0),OFFSET(I3353,-1,0)/OFFSET(I3353,0,-4),""))</f>
        <v/>
      </c>
      <c r="L3353" t="str">
        <f t="shared" ca="1" si="632"/>
        <v>cu</v>
      </c>
      <c r="M3353" t="s">
        <v>81</v>
      </c>
      <c r="N3353" t="s">
        <v>147</v>
      </c>
      <c r="O3353">
        <v>11550</v>
      </c>
      <c r="P3353" t="str">
        <f t="shared" si="621"/>
        <v/>
      </c>
      <c r="Q3353" t="str">
        <f t="shared" ca="1" si="630"/>
        <v>cu</v>
      </c>
      <c r="R3353" t="s">
        <v>81</v>
      </c>
      <c r="S3353" t="s">
        <v>147</v>
      </c>
      <c r="T3353">
        <v>5775</v>
      </c>
      <c r="U3353" t="str">
        <f t="shared" ca="1" si="629"/>
        <v>cu</v>
      </c>
      <c r="V3353" t="str">
        <f t="shared" si="622"/>
        <v>GO</v>
      </c>
      <c r="W3353">
        <f t="shared" si="623"/>
        <v>11550</v>
      </c>
      <c r="X3353" t="str">
        <f t="shared" ca="1" si="624"/>
        <v>cu</v>
      </c>
      <c r="Y3353" t="str">
        <f t="shared" si="625"/>
        <v>GO</v>
      </c>
      <c r="Z3353">
        <f t="shared" si="626"/>
        <v>5775</v>
      </c>
    </row>
    <row r="3354" spans="1:26">
      <c r="A3354" t="str">
        <f t="shared" si="627"/>
        <v>nw1</v>
      </c>
      <c r="B3354" t="str">
        <f t="shared" si="628"/>
        <v>신규1</v>
      </c>
      <c r="C3354">
        <v>229</v>
      </c>
      <c r="D3354">
        <v>200</v>
      </c>
      <c r="E3354">
        <f t="shared" ca="1" si="631"/>
        <v>23842</v>
      </c>
      <c r="F3354">
        <f ca="1">(60+SUMIF(OFFSET(N3354,-$C3354+1,0,$C3354),"EN",OFFSET(O3354,-$C3354+1,0,$C3354)))*SummonTypeTable!$Q$2</f>
        <v>7820</v>
      </c>
      <c r="G3354" t="str">
        <f ca="1">IF(C3354=1,60*SummonTypeTable!$Q$2-OFFSET(F3354,0,-1),
IF(F3354&lt;&gt;OFFSET(F3354,-1,0),OFFSET(F3354,-1,0)-OFFSET(F3354,0,-1),""))</f>
        <v/>
      </c>
      <c r="H3354" t="str">
        <f ca="1">IF(C3354=1,60*SummonTypeTable!$Q$2/OFFSET(F3354,0,-1),
IF(F3354&lt;&gt;OFFSET(F3354,-1,0),OFFSET(F3354,-1,0)/OFFSET(F3354,0,-1),""))</f>
        <v/>
      </c>
      <c r="I3354">
        <f ca="1">(60+SUMIF(OFFSET(N3354,-$C3354+1,0,$C3354),"EN",OFFSET(O3354,-$C3354+1,0,$C3354))+SUMIF(OFFSET(S3354,-$C3354+1,0,$C3354),"EN",OFFSET(T3354,-$C3354+1,0,$C3354)))*SummonTypeTable!$Q$2</f>
        <v>7820</v>
      </c>
      <c r="J3354" t="str">
        <f ca="1">IF(C3354=1,60*SummonTypeTable!$Q$2-OFFSET(I3354,0,-4),
IF(I3354&lt;&gt;OFFSET(I3354,-1,0),OFFSET(I3354,-1,0)-OFFSET(I3354,0,-4),""))</f>
        <v/>
      </c>
      <c r="K3354" t="str">
        <f ca="1">IF(C3354=1,60*SummonTypeTable!$Q$2/OFFSET(I3354,0,-4),
IF(I3354&lt;&gt;OFFSET(I3354,-1,0),OFFSET(I3354,-1,0)/OFFSET(I3354,0,-4),""))</f>
        <v/>
      </c>
      <c r="L3354" t="str">
        <f t="shared" ca="1" si="632"/>
        <v>it</v>
      </c>
      <c r="M3354" t="s">
        <v>139</v>
      </c>
      <c r="N3354" t="s">
        <v>138</v>
      </c>
      <c r="O3354">
        <v>30</v>
      </c>
      <c r="P3354" t="str">
        <f t="shared" si="621"/>
        <v/>
      </c>
      <c r="Q3354" t="str">
        <f t="shared" ca="1" si="630"/>
        <v>cu</v>
      </c>
      <c r="R3354" t="s">
        <v>81</v>
      </c>
      <c r="S3354" t="s">
        <v>147</v>
      </c>
      <c r="T3354">
        <v>5800</v>
      </c>
      <c r="U3354" t="str">
        <f t="shared" ca="1" si="629"/>
        <v>it</v>
      </c>
      <c r="V3354" t="str">
        <f t="shared" si="622"/>
        <v>Cash_sSpellGacha</v>
      </c>
      <c r="W3354">
        <f t="shared" si="623"/>
        <v>30</v>
      </c>
      <c r="X3354" t="str">
        <f t="shared" ca="1" si="624"/>
        <v>cu</v>
      </c>
      <c r="Y3354" t="str">
        <f t="shared" si="625"/>
        <v>GO</v>
      </c>
      <c r="Z3354">
        <f t="shared" si="626"/>
        <v>5800</v>
      </c>
    </row>
    <row r="3355" spans="1:26">
      <c r="A3355" t="str">
        <f t="shared" si="627"/>
        <v>nw1</v>
      </c>
      <c r="B3355" t="str">
        <f t="shared" si="628"/>
        <v>신규1</v>
      </c>
      <c r="C3355">
        <v>230</v>
      </c>
      <c r="D3355">
        <v>662</v>
      </c>
      <c r="E3355">
        <f t="shared" ca="1" si="631"/>
        <v>24504</v>
      </c>
      <c r="F3355">
        <f ca="1">(60+SUMIF(OFFSET(N3355,-$C3355+1,0,$C3355),"EN",OFFSET(O3355,-$C3355+1,0,$C3355)))*SummonTypeTable!$Q$2</f>
        <v>7820</v>
      </c>
      <c r="G3355" t="str">
        <f ca="1">IF(C3355=1,60*SummonTypeTable!$Q$2-OFFSET(F3355,0,-1),
IF(F3355&lt;&gt;OFFSET(F3355,-1,0),OFFSET(F3355,-1,0)-OFFSET(F3355,0,-1),""))</f>
        <v/>
      </c>
      <c r="H3355" t="str">
        <f ca="1">IF(C3355=1,60*SummonTypeTable!$Q$2/OFFSET(F3355,0,-1),
IF(F3355&lt;&gt;OFFSET(F3355,-1,0),OFFSET(F3355,-1,0)/OFFSET(F3355,0,-1),""))</f>
        <v/>
      </c>
      <c r="I3355">
        <f ca="1">(60+SUMIF(OFFSET(N3355,-$C3355+1,0,$C3355),"EN",OFFSET(O3355,-$C3355+1,0,$C3355))+SUMIF(OFFSET(S3355,-$C3355+1,0,$C3355),"EN",OFFSET(T3355,-$C3355+1,0,$C3355)))*SummonTypeTable!$Q$2</f>
        <v>7820</v>
      </c>
      <c r="J3355" t="str">
        <f ca="1">IF(C3355=1,60*SummonTypeTable!$Q$2-OFFSET(I3355,0,-4),
IF(I3355&lt;&gt;OFFSET(I3355,-1,0),OFFSET(I3355,-1,0)-OFFSET(I3355,0,-4),""))</f>
        <v/>
      </c>
      <c r="K3355" t="str">
        <f ca="1">IF(C3355=1,60*SummonTypeTable!$Q$2/OFFSET(I3355,0,-4),
IF(I3355&lt;&gt;OFFSET(I3355,-1,0),OFFSET(I3355,-1,0)/OFFSET(I3355,0,-4),""))</f>
        <v/>
      </c>
      <c r="L3355" t="str">
        <f t="shared" ca="1" si="632"/>
        <v>cu</v>
      </c>
      <c r="M3355" t="s">
        <v>81</v>
      </c>
      <c r="N3355" t="s">
        <v>153</v>
      </c>
      <c r="O3355">
        <v>39</v>
      </c>
      <c r="P3355" t="str">
        <f t="shared" si="621"/>
        <v/>
      </c>
      <c r="Q3355" t="str">
        <f t="shared" ca="1" si="630"/>
        <v>cu</v>
      </c>
      <c r="R3355" t="s">
        <v>81</v>
      </c>
      <c r="S3355" t="s">
        <v>153</v>
      </c>
      <c r="T3355">
        <v>13</v>
      </c>
      <c r="U3355" t="str">
        <f t="shared" ca="1" si="629"/>
        <v>cu</v>
      </c>
      <c r="V3355" t="str">
        <f t="shared" si="622"/>
        <v>DI</v>
      </c>
      <c r="W3355">
        <f t="shared" si="623"/>
        <v>39</v>
      </c>
      <c r="X3355" t="str">
        <f t="shared" ca="1" si="624"/>
        <v>cu</v>
      </c>
      <c r="Y3355" t="str">
        <f t="shared" si="625"/>
        <v>DI</v>
      </c>
      <c r="Z3355">
        <f t="shared" si="626"/>
        <v>13</v>
      </c>
    </row>
    <row r="3356" spans="1:26">
      <c r="A3356" t="str">
        <f t="shared" si="627"/>
        <v>nw1</v>
      </c>
      <c r="B3356" t="str">
        <f t="shared" si="628"/>
        <v>신규1</v>
      </c>
      <c r="C3356">
        <v>231</v>
      </c>
      <c r="D3356">
        <v>139</v>
      </c>
      <c r="E3356">
        <f t="shared" ca="1" si="631"/>
        <v>24643</v>
      </c>
      <c r="F3356">
        <f ca="1">(60+SUMIF(OFFSET(N3356,-$C3356+1,0,$C3356),"EN",OFFSET(O3356,-$C3356+1,0,$C3356)))*SummonTypeTable!$Q$2</f>
        <v>7820</v>
      </c>
      <c r="G3356" t="str">
        <f ca="1">IF(C3356=1,60*SummonTypeTable!$Q$2-OFFSET(F3356,0,-1),
IF(F3356&lt;&gt;OFFSET(F3356,-1,0),OFFSET(F3356,-1,0)-OFFSET(F3356,0,-1),""))</f>
        <v/>
      </c>
      <c r="H3356" t="str">
        <f ca="1">IF(C3356=1,60*SummonTypeTable!$Q$2/OFFSET(F3356,0,-1),
IF(F3356&lt;&gt;OFFSET(F3356,-1,0),OFFSET(F3356,-1,0)/OFFSET(F3356,0,-1),""))</f>
        <v/>
      </c>
      <c r="I3356">
        <f ca="1">(60+SUMIF(OFFSET(N3356,-$C3356+1,0,$C3356),"EN",OFFSET(O3356,-$C3356+1,0,$C3356))+SUMIF(OFFSET(S3356,-$C3356+1,0,$C3356),"EN",OFFSET(T3356,-$C3356+1,0,$C3356)))*SummonTypeTable!$Q$2</f>
        <v>7820</v>
      </c>
      <c r="J3356" t="str">
        <f ca="1">IF(C3356=1,60*SummonTypeTable!$Q$2-OFFSET(I3356,0,-4),
IF(I3356&lt;&gt;OFFSET(I3356,-1,0),OFFSET(I3356,-1,0)-OFFSET(I3356,0,-4),""))</f>
        <v/>
      </c>
      <c r="K3356" t="str">
        <f ca="1">IF(C3356=1,60*SummonTypeTable!$Q$2/OFFSET(I3356,0,-4),
IF(I3356&lt;&gt;OFFSET(I3356,-1,0),OFFSET(I3356,-1,0)/OFFSET(I3356,0,-4),""))</f>
        <v/>
      </c>
      <c r="L3356" t="str">
        <f t="shared" ca="1" si="632"/>
        <v>cu</v>
      </c>
      <c r="M3356" t="s">
        <v>81</v>
      </c>
      <c r="N3356" t="s">
        <v>147</v>
      </c>
      <c r="O3356">
        <v>11700</v>
      </c>
      <c r="P3356" t="str">
        <f t="shared" si="621"/>
        <v/>
      </c>
      <c r="Q3356" t="str">
        <f t="shared" ca="1" si="630"/>
        <v>cu</v>
      </c>
      <c r="R3356" t="s">
        <v>81</v>
      </c>
      <c r="S3356" t="s">
        <v>147</v>
      </c>
      <c r="T3356">
        <v>5850</v>
      </c>
      <c r="U3356" t="str">
        <f t="shared" ca="1" si="629"/>
        <v>cu</v>
      </c>
      <c r="V3356" t="str">
        <f t="shared" si="622"/>
        <v>GO</v>
      </c>
      <c r="W3356">
        <f t="shared" si="623"/>
        <v>11700</v>
      </c>
      <c r="X3356" t="str">
        <f t="shared" ca="1" si="624"/>
        <v>cu</v>
      </c>
      <c r="Y3356" t="str">
        <f t="shared" si="625"/>
        <v>GO</v>
      </c>
      <c r="Z3356">
        <f t="shared" si="626"/>
        <v>5850</v>
      </c>
    </row>
    <row r="3357" spans="1:26">
      <c r="A3357" t="str">
        <f t="shared" si="627"/>
        <v>nw1</v>
      </c>
      <c r="B3357" t="str">
        <f t="shared" si="628"/>
        <v>신규1</v>
      </c>
      <c r="C3357">
        <v>232</v>
      </c>
      <c r="D3357">
        <v>258</v>
      </c>
      <c r="E3357">
        <f t="shared" ca="1" si="631"/>
        <v>24901</v>
      </c>
      <c r="F3357">
        <f ca="1">(60+SUMIF(OFFSET(N3357,-$C3357+1,0,$C3357),"EN",OFFSET(O3357,-$C3357+1,0,$C3357)))*SummonTypeTable!$Q$2</f>
        <v>7820</v>
      </c>
      <c r="G3357" t="str">
        <f ca="1">IF(C3357=1,60*SummonTypeTable!$Q$2-OFFSET(F3357,0,-1),
IF(F3357&lt;&gt;OFFSET(F3357,-1,0),OFFSET(F3357,-1,0)-OFFSET(F3357,0,-1),""))</f>
        <v/>
      </c>
      <c r="H3357" t="str">
        <f ca="1">IF(C3357=1,60*SummonTypeTable!$Q$2/OFFSET(F3357,0,-1),
IF(F3357&lt;&gt;OFFSET(F3357,-1,0),OFFSET(F3357,-1,0)/OFFSET(F3357,0,-1),""))</f>
        <v/>
      </c>
      <c r="I3357">
        <f ca="1">(60+SUMIF(OFFSET(N3357,-$C3357+1,0,$C3357),"EN",OFFSET(O3357,-$C3357+1,0,$C3357))+SUMIF(OFFSET(S3357,-$C3357+1,0,$C3357),"EN",OFFSET(T3357,-$C3357+1,0,$C3357)))*SummonTypeTable!$Q$2</f>
        <v>7820</v>
      </c>
      <c r="J3357" t="str">
        <f ca="1">IF(C3357=1,60*SummonTypeTable!$Q$2-OFFSET(I3357,0,-4),
IF(I3357&lt;&gt;OFFSET(I3357,-1,0),OFFSET(I3357,-1,0)-OFFSET(I3357,0,-4),""))</f>
        <v/>
      </c>
      <c r="K3357" t="str">
        <f ca="1">IF(C3357=1,60*SummonTypeTable!$Q$2/OFFSET(I3357,0,-4),
IF(I3357&lt;&gt;OFFSET(I3357,-1,0),OFFSET(I3357,-1,0)/OFFSET(I3357,0,-4),""))</f>
        <v/>
      </c>
      <c r="L3357" t="str">
        <f t="shared" ca="1" si="632"/>
        <v>it</v>
      </c>
      <c r="M3357" t="s">
        <v>139</v>
      </c>
      <c r="N3357" t="s">
        <v>140</v>
      </c>
      <c r="O3357">
        <v>3</v>
      </c>
      <c r="P3357" t="str">
        <f t="shared" si="621"/>
        <v/>
      </c>
      <c r="Q3357" t="str">
        <f t="shared" ca="1" si="630"/>
        <v>cu</v>
      </c>
      <c r="R3357" t="s">
        <v>81</v>
      </c>
      <c r="S3357" t="s">
        <v>147</v>
      </c>
      <c r="T3357">
        <v>5875</v>
      </c>
      <c r="U3357" t="str">
        <f t="shared" ca="1" si="629"/>
        <v>it</v>
      </c>
      <c r="V3357" t="str">
        <f t="shared" si="622"/>
        <v>Cash_sCharacterGacha</v>
      </c>
      <c r="W3357">
        <f t="shared" si="623"/>
        <v>3</v>
      </c>
      <c r="X3357" t="str">
        <f t="shared" ca="1" si="624"/>
        <v>cu</v>
      </c>
      <c r="Y3357" t="str">
        <f t="shared" si="625"/>
        <v>GO</v>
      </c>
      <c r="Z3357">
        <f t="shared" si="626"/>
        <v>5875</v>
      </c>
    </row>
    <row r="3358" spans="1:26">
      <c r="A3358" t="str">
        <f t="shared" si="627"/>
        <v>nw1</v>
      </c>
      <c r="B3358" t="str">
        <f t="shared" si="628"/>
        <v>신규1</v>
      </c>
      <c r="C3358">
        <v>233</v>
      </c>
      <c r="D3358">
        <v>643</v>
      </c>
      <c r="E3358">
        <f t="shared" ca="1" si="631"/>
        <v>25544</v>
      </c>
      <c r="F3358">
        <f ca="1">(60+SUMIF(OFFSET(N3358,-$C3358+1,0,$C3358),"EN",OFFSET(O3358,-$C3358+1,0,$C3358)))*SummonTypeTable!$Q$2</f>
        <v>8173.333333333333</v>
      </c>
      <c r="G3358">
        <f ca="1">IF(C3358=1,60*SummonTypeTable!$Q$2-OFFSET(F3358,0,-1),
IF(F3358&lt;&gt;OFFSET(F3358,-1,0),OFFSET(F3358,-1,0)-OFFSET(F3358,0,-1),""))</f>
        <v>-17724</v>
      </c>
      <c r="H3358">
        <f ca="1">IF(C3358=1,60*SummonTypeTable!$Q$2/OFFSET(F3358,0,-1),
IF(F3358&lt;&gt;OFFSET(F3358,-1,0),OFFSET(F3358,-1,0)/OFFSET(F3358,0,-1),""))</f>
        <v>0.30613842781083622</v>
      </c>
      <c r="I3358">
        <f ca="1">(60+SUMIF(OFFSET(N3358,-$C3358+1,0,$C3358),"EN",OFFSET(O3358,-$C3358+1,0,$C3358))+SUMIF(OFFSET(S3358,-$C3358+1,0,$C3358),"EN",OFFSET(T3358,-$C3358+1,0,$C3358)))*SummonTypeTable!$Q$2</f>
        <v>8173.333333333333</v>
      </c>
      <c r="J3358">
        <f ca="1">IF(C3358=1,60*SummonTypeTable!$Q$2-OFFSET(I3358,0,-4),
IF(I3358&lt;&gt;OFFSET(I3358,-1,0),OFFSET(I3358,-1,0)-OFFSET(I3358,0,-4),""))</f>
        <v>-17724</v>
      </c>
      <c r="K3358">
        <f ca="1">IF(C3358=1,60*SummonTypeTable!$Q$2/OFFSET(I3358,0,-4),
IF(I3358&lt;&gt;OFFSET(I3358,-1,0),OFFSET(I3358,-1,0)/OFFSET(I3358,0,-4),""))</f>
        <v>0.30613842781083622</v>
      </c>
      <c r="L3358" t="str">
        <f t="shared" ca="1" si="632"/>
        <v>cu</v>
      </c>
      <c r="M3358" t="s">
        <v>81</v>
      </c>
      <c r="N3358" t="s">
        <v>146</v>
      </c>
      <c r="O3358">
        <v>530</v>
      </c>
      <c r="P3358" t="str">
        <f t="shared" si="621"/>
        <v>에너지너무많음</v>
      </c>
      <c r="Q3358" t="str">
        <f t="shared" ca="1" si="630"/>
        <v>cu</v>
      </c>
      <c r="R3358" t="s">
        <v>81</v>
      </c>
      <c r="S3358" t="s">
        <v>147</v>
      </c>
      <c r="T3358">
        <v>5900</v>
      </c>
      <c r="U3358" t="str">
        <f t="shared" ca="1" si="629"/>
        <v>cu</v>
      </c>
      <c r="V3358" t="str">
        <f t="shared" si="622"/>
        <v>EN</v>
      </c>
      <c r="W3358">
        <f t="shared" si="623"/>
        <v>530</v>
      </c>
      <c r="X3358" t="str">
        <f t="shared" ca="1" si="624"/>
        <v>cu</v>
      </c>
      <c r="Y3358" t="str">
        <f t="shared" si="625"/>
        <v>GO</v>
      </c>
      <c r="Z3358">
        <f t="shared" si="626"/>
        <v>5900</v>
      </c>
    </row>
    <row r="3359" spans="1:26">
      <c r="A3359" t="str">
        <f t="shared" si="627"/>
        <v>nw1</v>
      </c>
      <c r="B3359" t="str">
        <f t="shared" si="628"/>
        <v>신규1</v>
      </c>
      <c r="C3359">
        <v>234</v>
      </c>
      <c r="D3359">
        <v>150</v>
      </c>
      <c r="E3359">
        <f t="shared" ca="1" si="631"/>
        <v>25694</v>
      </c>
      <c r="F3359">
        <f ca="1">(60+SUMIF(OFFSET(N3359,-$C3359+1,0,$C3359),"EN",OFFSET(O3359,-$C3359+1,0,$C3359)))*SummonTypeTable!$Q$2</f>
        <v>8173.333333333333</v>
      </c>
      <c r="G3359" t="str">
        <f ca="1">IF(C3359=1,60*SummonTypeTable!$Q$2-OFFSET(F3359,0,-1),
IF(F3359&lt;&gt;OFFSET(F3359,-1,0),OFFSET(F3359,-1,0)-OFFSET(F3359,0,-1),""))</f>
        <v/>
      </c>
      <c r="H3359" t="str">
        <f ca="1">IF(C3359=1,60*SummonTypeTable!$Q$2/OFFSET(F3359,0,-1),
IF(F3359&lt;&gt;OFFSET(F3359,-1,0),OFFSET(F3359,-1,0)/OFFSET(F3359,0,-1),""))</f>
        <v/>
      </c>
      <c r="I3359">
        <f ca="1">(60+SUMIF(OFFSET(N3359,-$C3359+1,0,$C3359),"EN",OFFSET(O3359,-$C3359+1,0,$C3359))+SUMIF(OFFSET(S3359,-$C3359+1,0,$C3359),"EN",OFFSET(T3359,-$C3359+1,0,$C3359)))*SummonTypeTable!$Q$2</f>
        <v>8173.333333333333</v>
      </c>
      <c r="J3359" t="str">
        <f ca="1">IF(C3359=1,60*SummonTypeTable!$Q$2-OFFSET(I3359,0,-4),
IF(I3359&lt;&gt;OFFSET(I3359,-1,0),OFFSET(I3359,-1,0)-OFFSET(I3359,0,-4),""))</f>
        <v/>
      </c>
      <c r="K3359" t="str">
        <f ca="1">IF(C3359=1,60*SummonTypeTable!$Q$2/OFFSET(I3359,0,-4),
IF(I3359&lt;&gt;OFFSET(I3359,-1,0),OFFSET(I3359,-1,0)/OFFSET(I3359,0,-4),""))</f>
        <v/>
      </c>
      <c r="L3359" t="str">
        <f t="shared" ca="1" si="632"/>
        <v>cu</v>
      </c>
      <c r="M3359" t="s">
        <v>81</v>
      </c>
      <c r="N3359" t="s">
        <v>147</v>
      </c>
      <c r="O3359">
        <v>11850</v>
      </c>
      <c r="P3359" t="str">
        <f t="shared" si="621"/>
        <v/>
      </c>
      <c r="Q3359" t="str">
        <f t="shared" ca="1" si="630"/>
        <v>cu</v>
      </c>
      <c r="R3359" t="s">
        <v>81</v>
      </c>
      <c r="S3359" t="s">
        <v>147</v>
      </c>
      <c r="T3359">
        <v>5925</v>
      </c>
      <c r="U3359" t="str">
        <f t="shared" ca="1" si="629"/>
        <v>cu</v>
      </c>
      <c r="V3359" t="str">
        <f t="shared" si="622"/>
        <v>GO</v>
      </c>
      <c r="W3359">
        <f t="shared" si="623"/>
        <v>11850</v>
      </c>
      <c r="X3359" t="str">
        <f t="shared" ca="1" si="624"/>
        <v>cu</v>
      </c>
      <c r="Y3359" t="str">
        <f t="shared" si="625"/>
        <v>GO</v>
      </c>
      <c r="Z3359">
        <f t="shared" si="626"/>
        <v>5925</v>
      </c>
    </row>
    <row r="3360" spans="1:26">
      <c r="A3360" t="str">
        <f t="shared" si="627"/>
        <v>nw1</v>
      </c>
      <c r="B3360" t="str">
        <f t="shared" si="628"/>
        <v>신규1</v>
      </c>
      <c r="C3360">
        <v>235</v>
      </c>
      <c r="D3360">
        <v>200</v>
      </c>
      <c r="E3360">
        <f t="shared" ca="1" si="631"/>
        <v>25894</v>
      </c>
      <c r="F3360">
        <f ca="1">(60+SUMIF(OFFSET(N3360,-$C3360+1,0,$C3360),"EN",OFFSET(O3360,-$C3360+1,0,$C3360)))*SummonTypeTable!$Q$2</f>
        <v>8173.333333333333</v>
      </c>
      <c r="G3360" t="str">
        <f ca="1">IF(C3360=1,60*SummonTypeTable!$Q$2-OFFSET(F3360,0,-1),
IF(F3360&lt;&gt;OFFSET(F3360,-1,0),OFFSET(F3360,-1,0)-OFFSET(F3360,0,-1),""))</f>
        <v/>
      </c>
      <c r="H3360" t="str">
        <f ca="1">IF(C3360=1,60*SummonTypeTable!$Q$2/OFFSET(F3360,0,-1),
IF(F3360&lt;&gt;OFFSET(F3360,-1,0),OFFSET(F3360,-1,0)/OFFSET(F3360,0,-1),""))</f>
        <v/>
      </c>
      <c r="I3360">
        <f ca="1">(60+SUMIF(OFFSET(N3360,-$C3360+1,0,$C3360),"EN",OFFSET(O3360,-$C3360+1,0,$C3360))+SUMIF(OFFSET(S3360,-$C3360+1,0,$C3360),"EN",OFFSET(T3360,-$C3360+1,0,$C3360)))*SummonTypeTable!$Q$2</f>
        <v>8173.333333333333</v>
      </c>
      <c r="J3360" t="str">
        <f ca="1">IF(C3360=1,60*SummonTypeTable!$Q$2-OFFSET(I3360,0,-4),
IF(I3360&lt;&gt;OFFSET(I3360,-1,0),OFFSET(I3360,-1,0)-OFFSET(I3360,0,-4),""))</f>
        <v/>
      </c>
      <c r="K3360" t="str">
        <f ca="1">IF(C3360=1,60*SummonTypeTable!$Q$2/OFFSET(I3360,0,-4),
IF(I3360&lt;&gt;OFFSET(I3360,-1,0),OFFSET(I3360,-1,0)/OFFSET(I3360,0,-4),""))</f>
        <v/>
      </c>
      <c r="L3360" t="str">
        <f t="shared" ca="1" si="632"/>
        <v>it</v>
      </c>
      <c r="M3360" t="s">
        <v>139</v>
      </c>
      <c r="N3360" t="s">
        <v>158</v>
      </c>
      <c r="O3360">
        <v>3</v>
      </c>
      <c r="P3360" t="str">
        <f t="shared" si="621"/>
        <v/>
      </c>
      <c r="Q3360" t="str">
        <f t="shared" ca="1" si="630"/>
        <v>cu</v>
      </c>
      <c r="R3360" t="s">
        <v>81</v>
      </c>
      <c r="S3360" t="s">
        <v>147</v>
      </c>
      <c r="T3360">
        <v>5950</v>
      </c>
      <c r="U3360" t="str">
        <f t="shared" ca="1" si="629"/>
        <v>it</v>
      </c>
      <c r="V3360" t="str">
        <f t="shared" si="622"/>
        <v>Cash_sEquipGacha</v>
      </c>
      <c r="W3360">
        <f t="shared" si="623"/>
        <v>3</v>
      </c>
      <c r="X3360" t="str">
        <f t="shared" ca="1" si="624"/>
        <v>cu</v>
      </c>
      <c r="Y3360" t="str">
        <f t="shared" si="625"/>
        <v>GO</v>
      </c>
      <c r="Z3360">
        <f t="shared" si="626"/>
        <v>5950</v>
      </c>
    </row>
    <row r="3361" spans="1:26">
      <c r="A3361" t="str">
        <f t="shared" si="627"/>
        <v>nw1</v>
      </c>
      <c r="B3361" t="str">
        <f t="shared" si="628"/>
        <v>신규1</v>
      </c>
      <c r="C3361">
        <v>236</v>
      </c>
      <c r="D3361">
        <v>718</v>
      </c>
      <c r="E3361">
        <f t="shared" ca="1" si="631"/>
        <v>26612</v>
      </c>
      <c r="F3361">
        <f ca="1">(60+SUMIF(OFFSET(N3361,-$C3361+1,0,$C3361),"EN",OFFSET(O3361,-$C3361+1,0,$C3361)))*SummonTypeTable!$Q$2</f>
        <v>8550</v>
      </c>
      <c r="G3361">
        <f ca="1">IF(C3361=1,60*SummonTypeTable!$Q$2-OFFSET(F3361,0,-1),
IF(F3361&lt;&gt;OFFSET(F3361,-1,0),OFFSET(F3361,-1,0)-OFFSET(F3361,0,-1),""))</f>
        <v>-18438.666666666668</v>
      </c>
      <c r="H3361">
        <f ca="1">IF(C3361=1,60*SummonTypeTable!$Q$2/OFFSET(F3361,0,-1),
IF(F3361&lt;&gt;OFFSET(F3361,-1,0),OFFSET(F3361,-1,0)/OFFSET(F3361,0,-1),""))</f>
        <v>0.30712961571221004</v>
      </c>
      <c r="I3361">
        <f ca="1">(60+SUMIF(OFFSET(N3361,-$C3361+1,0,$C3361),"EN",OFFSET(O3361,-$C3361+1,0,$C3361))+SUMIF(OFFSET(S3361,-$C3361+1,0,$C3361),"EN",OFFSET(T3361,-$C3361+1,0,$C3361)))*SummonTypeTable!$Q$2</f>
        <v>8550</v>
      </c>
      <c r="J3361">
        <f ca="1">IF(C3361=1,60*SummonTypeTable!$Q$2-OFFSET(I3361,0,-4),
IF(I3361&lt;&gt;OFFSET(I3361,-1,0),OFFSET(I3361,-1,0)-OFFSET(I3361,0,-4),""))</f>
        <v>-18438.666666666668</v>
      </c>
      <c r="K3361">
        <f ca="1">IF(C3361=1,60*SummonTypeTable!$Q$2/OFFSET(I3361,0,-4),
IF(I3361&lt;&gt;OFFSET(I3361,-1,0),OFFSET(I3361,-1,0)/OFFSET(I3361,0,-4),""))</f>
        <v>0.30712961571221004</v>
      </c>
      <c r="L3361" t="str">
        <f t="shared" ca="1" si="632"/>
        <v>cu</v>
      </c>
      <c r="M3361" t="s">
        <v>81</v>
      </c>
      <c r="N3361" t="s">
        <v>146</v>
      </c>
      <c r="O3361">
        <v>565</v>
      </c>
      <c r="P3361" t="str">
        <f t="shared" si="621"/>
        <v>에너지너무많음</v>
      </c>
      <c r="Q3361" t="str">
        <f t="shared" ca="1" si="630"/>
        <v>cu</v>
      </c>
      <c r="R3361" t="s">
        <v>81</v>
      </c>
      <c r="S3361" t="s">
        <v>147</v>
      </c>
      <c r="T3361">
        <v>5975</v>
      </c>
      <c r="U3361" t="str">
        <f t="shared" ca="1" si="629"/>
        <v>cu</v>
      </c>
      <c r="V3361" t="str">
        <f t="shared" si="622"/>
        <v>EN</v>
      </c>
      <c r="W3361">
        <f t="shared" si="623"/>
        <v>565</v>
      </c>
      <c r="X3361" t="str">
        <f t="shared" ca="1" si="624"/>
        <v>cu</v>
      </c>
      <c r="Y3361" t="str">
        <f t="shared" si="625"/>
        <v>GO</v>
      </c>
      <c r="Z3361">
        <f t="shared" si="626"/>
        <v>5975</v>
      </c>
    </row>
    <row r="3362" spans="1:26">
      <c r="A3362" t="str">
        <f t="shared" si="627"/>
        <v>nw1</v>
      </c>
      <c r="B3362" t="str">
        <f t="shared" si="628"/>
        <v>신규1</v>
      </c>
      <c r="C3362">
        <v>237</v>
      </c>
      <c r="D3362">
        <v>138</v>
      </c>
      <c r="E3362">
        <f t="shared" ca="1" si="631"/>
        <v>26750</v>
      </c>
      <c r="F3362">
        <f ca="1">(60+SUMIF(OFFSET(N3362,-$C3362+1,0,$C3362),"EN",OFFSET(O3362,-$C3362+1,0,$C3362)))*SummonTypeTable!$Q$2</f>
        <v>8550</v>
      </c>
      <c r="G3362" t="str">
        <f ca="1">IF(C3362=1,60*SummonTypeTable!$Q$2-OFFSET(F3362,0,-1),
IF(F3362&lt;&gt;OFFSET(F3362,-1,0),OFFSET(F3362,-1,0)-OFFSET(F3362,0,-1),""))</f>
        <v/>
      </c>
      <c r="H3362" t="str">
        <f ca="1">IF(C3362=1,60*SummonTypeTable!$Q$2/OFFSET(F3362,0,-1),
IF(F3362&lt;&gt;OFFSET(F3362,-1,0),OFFSET(F3362,-1,0)/OFFSET(F3362,0,-1),""))</f>
        <v/>
      </c>
      <c r="I3362">
        <f ca="1">(60+SUMIF(OFFSET(N3362,-$C3362+1,0,$C3362),"EN",OFFSET(O3362,-$C3362+1,0,$C3362))+SUMIF(OFFSET(S3362,-$C3362+1,0,$C3362),"EN",OFFSET(T3362,-$C3362+1,0,$C3362)))*SummonTypeTable!$Q$2</f>
        <v>8550</v>
      </c>
      <c r="J3362" t="str">
        <f ca="1">IF(C3362=1,60*SummonTypeTable!$Q$2-OFFSET(I3362,0,-4),
IF(I3362&lt;&gt;OFFSET(I3362,-1,0),OFFSET(I3362,-1,0)-OFFSET(I3362,0,-4),""))</f>
        <v/>
      </c>
      <c r="K3362" t="str">
        <f ca="1">IF(C3362=1,60*SummonTypeTable!$Q$2/OFFSET(I3362,0,-4),
IF(I3362&lt;&gt;OFFSET(I3362,-1,0),OFFSET(I3362,-1,0)/OFFSET(I3362,0,-4),""))</f>
        <v/>
      </c>
      <c r="L3362" t="str">
        <f t="shared" ca="1" si="632"/>
        <v>cu</v>
      </c>
      <c r="M3362" t="s">
        <v>81</v>
      </c>
      <c r="N3362" t="s">
        <v>147</v>
      </c>
      <c r="O3362">
        <v>12000</v>
      </c>
      <c r="P3362" t="str">
        <f t="shared" si="621"/>
        <v/>
      </c>
      <c r="Q3362" t="str">
        <f t="shared" ca="1" si="630"/>
        <v>cu</v>
      </c>
      <c r="R3362" t="s">
        <v>81</v>
      </c>
      <c r="S3362" t="s">
        <v>147</v>
      </c>
      <c r="T3362">
        <v>6000</v>
      </c>
      <c r="U3362" t="str">
        <f t="shared" ca="1" si="629"/>
        <v>cu</v>
      </c>
      <c r="V3362" t="str">
        <f t="shared" si="622"/>
        <v>GO</v>
      </c>
      <c r="W3362">
        <f t="shared" si="623"/>
        <v>12000</v>
      </c>
      <c r="X3362" t="str">
        <f t="shared" ca="1" si="624"/>
        <v>cu</v>
      </c>
      <c r="Y3362" t="str">
        <f t="shared" si="625"/>
        <v>GO</v>
      </c>
      <c r="Z3362">
        <f t="shared" si="626"/>
        <v>6000</v>
      </c>
    </row>
    <row r="3363" spans="1:26">
      <c r="A3363" t="str">
        <f t="shared" si="627"/>
        <v>nw1</v>
      </c>
      <c r="B3363" t="str">
        <f t="shared" si="628"/>
        <v>신규1</v>
      </c>
      <c r="C3363">
        <v>238</v>
      </c>
      <c r="D3363">
        <v>195</v>
      </c>
      <c r="E3363">
        <f t="shared" ca="1" si="631"/>
        <v>26945</v>
      </c>
      <c r="F3363">
        <f ca="1">(60+SUMIF(OFFSET(N3363,-$C3363+1,0,$C3363),"EN",OFFSET(O3363,-$C3363+1,0,$C3363)))*SummonTypeTable!$Q$2</f>
        <v>8550</v>
      </c>
      <c r="G3363" t="str">
        <f ca="1">IF(C3363=1,60*SummonTypeTable!$Q$2-OFFSET(F3363,0,-1),
IF(F3363&lt;&gt;OFFSET(F3363,-1,0),OFFSET(F3363,-1,0)-OFFSET(F3363,0,-1),""))</f>
        <v/>
      </c>
      <c r="H3363" t="str">
        <f ca="1">IF(C3363=1,60*SummonTypeTable!$Q$2/OFFSET(F3363,0,-1),
IF(F3363&lt;&gt;OFFSET(F3363,-1,0),OFFSET(F3363,-1,0)/OFFSET(F3363,0,-1),""))</f>
        <v/>
      </c>
      <c r="I3363">
        <f ca="1">(60+SUMIF(OFFSET(N3363,-$C3363+1,0,$C3363),"EN",OFFSET(O3363,-$C3363+1,0,$C3363))+SUMIF(OFFSET(S3363,-$C3363+1,0,$C3363),"EN",OFFSET(T3363,-$C3363+1,0,$C3363)))*SummonTypeTable!$Q$2</f>
        <v>8550</v>
      </c>
      <c r="J3363" t="str">
        <f ca="1">IF(C3363=1,60*SummonTypeTable!$Q$2-OFFSET(I3363,0,-4),
IF(I3363&lt;&gt;OFFSET(I3363,-1,0),OFFSET(I3363,-1,0)-OFFSET(I3363,0,-4),""))</f>
        <v/>
      </c>
      <c r="K3363" t="str">
        <f ca="1">IF(C3363=1,60*SummonTypeTable!$Q$2/OFFSET(I3363,0,-4),
IF(I3363&lt;&gt;OFFSET(I3363,-1,0),OFFSET(I3363,-1,0)/OFFSET(I3363,0,-4),""))</f>
        <v/>
      </c>
      <c r="L3363" t="str">
        <f t="shared" ca="1" si="632"/>
        <v>it</v>
      </c>
      <c r="M3363" t="s">
        <v>139</v>
      </c>
      <c r="N3363" t="s">
        <v>140</v>
      </c>
      <c r="O3363">
        <v>10</v>
      </c>
      <c r="P3363" t="str">
        <f t="shared" si="621"/>
        <v/>
      </c>
      <c r="Q3363" t="str">
        <f t="shared" ca="1" si="630"/>
        <v>cu</v>
      </c>
      <c r="R3363" t="s">
        <v>81</v>
      </c>
      <c r="S3363" t="s">
        <v>147</v>
      </c>
      <c r="T3363">
        <v>6025</v>
      </c>
      <c r="U3363" t="str">
        <f t="shared" ca="1" si="629"/>
        <v>it</v>
      </c>
      <c r="V3363" t="str">
        <f t="shared" si="622"/>
        <v>Cash_sCharacterGacha</v>
      </c>
      <c r="W3363">
        <f t="shared" si="623"/>
        <v>10</v>
      </c>
      <c r="X3363" t="str">
        <f t="shared" ca="1" si="624"/>
        <v>cu</v>
      </c>
      <c r="Y3363" t="str">
        <f t="shared" si="625"/>
        <v>GO</v>
      </c>
      <c r="Z3363">
        <f t="shared" si="626"/>
        <v>6025</v>
      </c>
    </row>
    <row r="3364" spans="1:26">
      <c r="A3364" t="str">
        <f t="shared" si="627"/>
        <v>nw1</v>
      </c>
      <c r="B3364" t="str">
        <f t="shared" si="628"/>
        <v>신규1</v>
      </c>
      <c r="C3364">
        <v>239</v>
      </c>
      <c r="D3364">
        <v>225</v>
      </c>
      <c r="E3364">
        <f t="shared" ca="1" si="631"/>
        <v>27170</v>
      </c>
      <c r="F3364">
        <f ca="1">(60+SUMIF(OFFSET(N3364,-$C3364+1,0,$C3364),"EN",OFFSET(O3364,-$C3364+1,0,$C3364)))*SummonTypeTable!$Q$2</f>
        <v>8550</v>
      </c>
      <c r="G3364" t="str">
        <f ca="1">IF(C3364=1,60*SummonTypeTable!$Q$2-OFFSET(F3364,0,-1),
IF(F3364&lt;&gt;OFFSET(F3364,-1,0),OFFSET(F3364,-1,0)-OFFSET(F3364,0,-1),""))</f>
        <v/>
      </c>
      <c r="H3364" t="str">
        <f ca="1">IF(C3364=1,60*SummonTypeTable!$Q$2/OFFSET(F3364,0,-1),
IF(F3364&lt;&gt;OFFSET(F3364,-1,0),OFFSET(F3364,-1,0)/OFFSET(F3364,0,-1),""))</f>
        <v/>
      </c>
      <c r="I3364">
        <f ca="1">(60+SUMIF(OFFSET(N3364,-$C3364+1,0,$C3364),"EN",OFFSET(O3364,-$C3364+1,0,$C3364))+SUMIF(OFFSET(S3364,-$C3364+1,0,$C3364),"EN",OFFSET(T3364,-$C3364+1,0,$C3364)))*SummonTypeTable!$Q$2</f>
        <v>8550</v>
      </c>
      <c r="J3364" t="str">
        <f ca="1">IF(C3364=1,60*SummonTypeTable!$Q$2-OFFSET(I3364,0,-4),
IF(I3364&lt;&gt;OFFSET(I3364,-1,0),OFFSET(I3364,-1,0)-OFFSET(I3364,0,-4),""))</f>
        <v/>
      </c>
      <c r="K3364" t="str">
        <f ca="1">IF(C3364=1,60*SummonTypeTable!$Q$2/OFFSET(I3364,0,-4),
IF(I3364&lt;&gt;OFFSET(I3364,-1,0),OFFSET(I3364,-1,0)/OFFSET(I3364,0,-4),""))</f>
        <v/>
      </c>
      <c r="L3364" t="str">
        <f t="shared" ca="1" si="632"/>
        <v>cu</v>
      </c>
      <c r="M3364" t="s">
        <v>81</v>
      </c>
      <c r="N3364" t="s">
        <v>147</v>
      </c>
      <c r="O3364">
        <v>12100</v>
      </c>
      <c r="P3364" t="str">
        <f t="shared" si="621"/>
        <v/>
      </c>
      <c r="Q3364" t="str">
        <f t="shared" ca="1" si="630"/>
        <v>cu</v>
      </c>
      <c r="R3364" t="s">
        <v>81</v>
      </c>
      <c r="S3364" t="s">
        <v>147</v>
      </c>
      <c r="T3364">
        <v>6050</v>
      </c>
      <c r="U3364" t="str">
        <f t="shared" ca="1" si="629"/>
        <v>cu</v>
      </c>
      <c r="V3364" t="str">
        <f t="shared" si="622"/>
        <v>GO</v>
      </c>
      <c r="W3364">
        <f t="shared" si="623"/>
        <v>12100</v>
      </c>
      <c r="X3364" t="str">
        <f t="shared" ca="1" si="624"/>
        <v>cu</v>
      </c>
      <c r="Y3364" t="str">
        <f t="shared" si="625"/>
        <v>GO</v>
      </c>
      <c r="Z3364">
        <f t="shared" si="626"/>
        <v>6050</v>
      </c>
    </row>
    <row r="3365" spans="1:26">
      <c r="A3365" t="str">
        <f t="shared" si="627"/>
        <v>nw1</v>
      </c>
      <c r="B3365" t="str">
        <f t="shared" si="628"/>
        <v>신규1</v>
      </c>
      <c r="C3365">
        <v>240</v>
      </c>
      <c r="D3365">
        <v>538</v>
      </c>
      <c r="E3365">
        <f t="shared" ca="1" si="631"/>
        <v>27708</v>
      </c>
      <c r="F3365">
        <f ca="1">(60+SUMIF(OFFSET(N3365,-$C3365+1,0,$C3365),"EN",OFFSET(O3365,-$C3365+1,0,$C3365)))*SummonTypeTable!$Q$2</f>
        <v>8950</v>
      </c>
      <c r="G3365">
        <f ca="1">IF(C3365=1,60*SummonTypeTable!$Q$2-OFFSET(F3365,0,-1),
IF(F3365&lt;&gt;OFFSET(F3365,-1,0),OFFSET(F3365,-1,0)-OFFSET(F3365,0,-1),""))</f>
        <v>-19158</v>
      </c>
      <c r="H3365">
        <f ca="1">IF(C3365=1,60*SummonTypeTable!$Q$2/OFFSET(F3365,0,-1),
IF(F3365&lt;&gt;OFFSET(F3365,-1,0),OFFSET(F3365,-1,0)/OFFSET(F3365,0,-1),""))</f>
        <v>0.30857514075357295</v>
      </c>
      <c r="I3365">
        <f ca="1">(60+SUMIF(OFFSET(N3365,-$C3365+1,0,$C3365),"EN",OFFSET(O3365,-$C3365+1,0,$C3365))+SUMIF(OFFSET(S3365,-$C3365+1,0,$C3365),"EN",OFFSET(T3365,-$C3365+1,0,$C3365)))*SummonTypeTable!$Q$2</f>
        <v>8950</v>
      </c>
      <c r="J3365">
        <f ca="1">IF(C3365=1,60*SummonTypeTable!$Q$2-OFFSET(I3365,0,-4),
IF(I3365&lt;&gt;OFFSET(I3365,-1,0),OFFSET(I3365,-1,0)-OFFSET(I3365,0,-4),""))</f>
        <v>-19158</v>
      </c>
      <c r="K3365">
        <f ca="1">IF(C3365=1,60*SummonTypeTable!$Q$2/OFFSET(I3365,0,-4),
IF(I3365&lt;&gt;OFFSET(I3365,-1,0),OFFSET(I3365,-1,0)/OFFSET(I3365,0,-4),""))</f>
        <v>0.30857514075357295</v>
      </c>
      <c r="L3365" t="str">
        <f t="shared" ca="1" si="632"/>
        <v>cu</v>
      </c>
      <c r="M3365" t="s">
        <v>81</v>
      </c>
      <c r="N3365" t="s">
        <v>146</v>
      </c>
      <c r="O3365">
        <v>600</v>
      </c>
      <c r="P3365" t="str">
        <f t="shared" si="621"/>
        <v>에너지너무많음</v>
      </c>
      <c r="Q3365" t="str">
        <f t="shared" ca="1" si="630"/>
        <v>cu</v>
      </c>
      <c r="R3365" t="s">
        <v>81</v>
      </c>
      <c r="S3365" t="s">
        <v>147</v>
      </c>
      <c r="T3365">
        <v>6075</v>
      </c>
      <c r="U3365" t="str">
        <f t="shared" ca="1" si="629"/>
        <v>cu</v>
      </c>
      <c r="V3365" t="str">
        <f t="shared" si="622"/>
        <v>EN</v>
      </c>
      <c r="W3365">
        <f t="shared" si="623"/>
        <v>600</v>
      </c>
      <c r="X3365" t="str">
        <f t="shared" ca="1" si="624"/>
        <v>cu</v>
      </c>
      <c r="Y3365" t="str">
        <f t="shared" si="625"/>
        <v>GO</v>
      </c>
      <c r="Z3365">
        <f t="shared" si="626"/>
        <v>6075</v>
      </c>
    </row>
    <row r="3366" spans="1:26">
      <c r="A3366" t="str">
        <f t="shared" si="627"/>
        <v>nw1</v>
      </c>
      <c r="B3366" t="str">
        <f t="shared" si="628"/>
        <v>신규1</v>
      </c>
      <c r="C3366">
        <v>241</v>
      </c>
      <c r="D3366">
        <v>92</v>
      </c>
      <c r="E3366">
        <f t="shared" ca="1" si="631"/>
        <v>27800</v>
      </c>
      <c r="F3366">
        <f ca="1">(60+SUMIF(OFFSET(N3366,-$C3366+1,0,$C3366),"EN",OFFSET(O3366,-$C3366+1,0,$C3366)))*SummonTypeTable!$Q$2</f>
        <v>8950</v>
      </c>
      <c r="G3366" t="str">
        <f ca="1">IF(C3366=1,60*SummonTypeTable!$Q$2-OFFSET(F3366,0,-1),
IF(F3366&lt;&gt;OFFSET(F3366,-1,0),OFFSET(F3366,-1,0)-OFFSET(F3366,0,-1),""))</f>
        <v/>
      </c>
      <c r="H3366" t="str">
        <f ca="1">IF(C3366=1,60*SummonTypeTable!$Q$2/OFFSET(F3366,0,-1),
IF(F3366&lt;&gt;OFFSET(F3366,-1,0),OFFSET(F3366,-1,0)/OFFSET(F3366,0,-1),""))</f>
        <v/>
      </c>
      <c r="I3366">
        <f ca="1">(60+SUMIF(OFFSET(N3366,-$C3366+1,0,$C3366),"EN",OFFSET(O3366,-$C3366+1,0,$C3366))+SUMIF(OFFSET(S3366,-$C3366+1,0,$C3366),"EN",OFFSET(T3366,-$C3366+1,0,$C3366)))*SummonTypeTable!$Q$2</f>
        <v>8950</v>
      </c>
      <c r="J3366" t="str">
        <f ca="1">IF(C3366=1,60*SummonTypeTable!$Q$2-OFFSET(I3366,0,-4),
IF(I3366&lt;&gt;OFFSET(I3366,-1,0),OFFSET(I3366,-1,0)-OFFSET(I3366,0,-4),""))</f>
        <v/>
      </c>
      <c r="K3366" t="str">
        <f ca="1">IF(C3366=1,60*SummonTypeTable!$Q$2/OFFSET(I3366,0,-4),
IF(I3366&lt;&gt;OFFSET(I3366,-1,0),OFFSET(I3366,-1,0)/OFFSET(I3366,0,-4),""))</f>
        <v/>
      </c>
      <c r="L3366" t="str">
        <f t="shared" ca="1" si="632"/>
        <v>cu</v>
      </c>
      <c r="M3366" t="s">
        <v>81</v>
      </c>
      <c r="N3366" t="s">
        <v>147</v>
      </c>
      <c r="O3366">
        <v>12200</v>
      </c>
      <c r="P3366" t="str">
        <f t="shared" si="621"/>
        <v/>
      </c>
      <c r="Q3366" t="str">
        <f t="shared" ca="1" si="630"/>
        <v>cu</v>
      </c>
      <c r="R3366" t="s">
        <v>81</v>
      </c>
      <c r="S3366" t="s">
        <v>147</v>
      </c>
      <c r="T3366">
        <v>6100</v>
      </c>
      <c r="U3366" t="str">
        <f t="shared" ca="1" si="629"/>
        <v>cu</v>
      </c>
      <c r="V3366" t="str">
        <f t="shared" si="622"/>
        <v>GO</v>
      </c>
      <c r="W3366">
        <f t="shared" si="623"/>
        <v>12200</v>
      </c>
      <c r="X3366" t="str">
        <f t="shared" ca="1" si="624"/>
        <v>cu</v>
      </c>
      <c r="Y3366" t="str">
        <f t="shared" si="625"/>
        <v>GO</v>
      </c>
      <c r="Z3366">
        <f t="shared" si="626"/>
        <v>6100</v>
      </c>
    </row>
    <row r="3367" spans="1:26">
      <c r="A3367" t="str">
        <f t="shared" si="627"/>
        <v>nw1</v>
      </c>
      <c r="B3367" t="str">
        <f t="shared" si="628"/>
        <v>신규1</v>
      </c>
      <c r="C3367">
        <v>242</v>
      </c>
      <c r="D3367">
        <v>107</v>
      </c>
      <c r="E3367">
        <f t="shared" ca="1" si="631"/>
        <v>27907</v>
      </c>
      <c r="F3367">
        <f ca="1">(60+SUMIF(OFFSET(N3367,-$C3367+1,0,$C3367),"EN",OFFSET(O3367,-$C3367+1,0,$C3367)))*SummonTypeTable!$Q$2</f>
        <v>8950</v>
      </c>
      <c r="G3367" t="str">
        <f ca="1">IF(C3367=1,60*SummonTypeTable!$Q$2-OFFSET(F3367,0,-1),
IF(F3367&lt;&gt;OFFSET(F3367,-1,0),OFFSET(F3367,-1,0)-OFFSET(F3367,0,-1),""))</f>
        <v/>
      </c>
      <c r="H3367" t="str">
        <f ca="1">IF(C3367=1,60*SummonTypeTable!$Q$2/OFFSET(F3367,0,-1),
IF(F3367&lt;&gt;OFFSET(F3367,-1,0),OFFSET(F3367,-1,0)/OFFSET(F3367,0,-1),""))</f>
        <v/>
      </c>
      <c r="I3367">
        <f ca="1">(60+SUMIF(OFFSET(N3367,-$C3367+1,0,$C3367),"EN",OFFSET(O3367,-$C3367+1,0,$C3367))+SUMIF(OFFSET(S3367,-$C3367+1,0,$C3367),"EN",OFFSET(T3367,-$C3367+1,0,$C3367)))*SummonTypeTable!$Q$2</f>
        <v>8950</v>
      </c>
      <c r="J3367" t="str">
        <f ca="1">IF(C3367=1,60*SummonTypeTable!$Q$2-OFFSET(I3367,0,-4),
IF(I3367&lt;&gt;OFFSET(I3367,-1,0),OFFSET(I3367,-1,0)-OFFSET(I3367,0,-4),""))</f>
        <v/>
      </c>
      <c r="K3367" t="str">
        <f ca="1">IF(C3367=1,60*SummonTypeTable!$Q$2/OFFSET(I3367,0,-4),
IF(I3367&lt;&gt;OFFSET(I3367,-1,0),OFFSET(I3367,-1,0)/OFFSET(I3367,0,-4),""))</f>
        <v/>
      </c>
      <c r="L3367" t="str">
        <f t="shared" ca="1" si="632"/>
        <v>cu</v>
      </c>
      <c r="M3367" t="s">
        <v>81</v>
      </c>
      <c r="N3367" t="s">
        <v>147</v>
      </c>
      <c r="O3367">
        <v>12250</v>
      </c>
      <c r="P3367" t="str">
        <f t="shared" si="621"/>
        <v/>
      </c>
      <c r="Q3367" t="str">
        <f t="shared" ca="1" si="630"/>
        <v>cu</v>
      </c>
      <c r="R3367" t="s">
        <v>81</v>
      </c>
      <c r="S3367" t="s">
        <v>147</v>
      </c>
      <c r="T3367">
        <v>6125</v>
      </c>
      <c r="U3367" t="str">
        <f t="shared" ca="1" si="629"/>
        <v>cu</v>
      </c>
      <c r="V3367" t="str">
        <f t="shared" si="622"/>
        <v>GO</v>
      </c>
      <c r="W3367">
        <f t="shared" si="623"/>
        <v>12250</v>
      </c>
      <c r="X3367" t="str">
        <f t="shared" ca="1" si="624"/>
        <v>cu</v>
      </c>
      <c r="Y3367" t="str">
        <f t="shared" si="625"/>
        <v>GO</v>
      </c>
      <c r="Z3367">
        <f t="shared" si="626"/>
        <v>6125</v>
      </c>
    </row>
    <row r="3368" spans="1:26">
      <c r="A3368" t="str">
        <f t="shared" si="627"/>
        <v>nw1</v>
      </c>
      <c r="B3368" t="str">
        <f t="shared" si="628"/>
        <v>신규1</v>
      </c>
      <c r="C3368">
        <v>243</v>
      </c>
      <c r="D3368">
        <v>129</v>
      </c>
      <c r="E3368">
        <f t="shared" ca="1" si="631"/>
        <v>28036</v>
      </c>
      <c r="F3368">
        <f ca="1">(60+SUMIF(OFFSET(N3368,-$C3368+1,0,$C3368),"EN",OFFSET(O3368,-$C3368+1,0,$C3368)))*SummonTypeTable!$Q$2</f>
        <v>8950</v>
      </c>
      <c r="G3368" t="str">
        <f ca="1">IF(C3368=1,60*SummonTypeTable!$Q$2-OFFSET(F3368,0,-1),
IF(F3368&lt;&gt;OFFSET(F3368,-1,0),OFFSET(F3368,-1,0)-OFFSET(F3368,0,-1),""))</f>
        <v/>
      </c>
      <c r="H3368" t="str">
        <f ca="1">IF(C3368=1,60*SummonTypeTable!$Q$2/OFFSET(F3368,0,-1),
IF(F3368&lt;&gt;OFFSET(F3368,-1,0),OFFSET(F3368,-1,0)/OFFSET(F3368,0,-1),""))</f>
        <v/>
      </c>
      <c r="I3368">
        <f ca="1">(60+SUMIF(OFFSET(N3368,-$C3368+1,0,$C3368),"EN",OFFSET(O3368,-$C3368+1,0,$C3368))+SUMIF(OFFSET(S3368,-$C3368+1,0,$C3368),"EN",OFFSET(T3368,-$C3368+1,0,$C3368)))*SummonTypeTable!$Q$2</f>
        <v>8950</v>
      </c>
      <c r="J3368" t="str">
        <f ca="1">IF(C3368=1,60*SummonTypeTable!$Q$2-OFFSET(I3368,0,-4),
IF(I3368&lt;&gt;OFFSET(I3368,-1,0),OFFSET(I3368,-1,0)-OFFSET(I3368,0,-4),""))</f>
        <v/>
      </c>
      <c r="K3368" t="str">
        <f ca="1">IF(C3368=1,60*SummonTypeTable!$Q$2/OFFSET(I3368,0,-4),
IF(I3368&lt;&gt;OFFSET(I3368,-1,0),OFFSET(I3368,-1,0)/OFFSET(I3368,0,-4),""))</f>
        <v/>
      </c>
      <c r="L3368" t="str">
        <f t="shared" ca="1" si="632"/>
        <v>it</v>
      </c>
      <c r="M3368" t="s">
        <v>139</v>
      </c>
      <c r="N3368" t="s">
        <v>158</v>
      </c>
      <c r="O3368">
        <v>2</v>
      </c>
      <c r="P3368" t="str">
        <f t="shared" si="621"/>
        <v/>
      </c>
      <c r="Q3368" t="str">
        <f t="shared" ca="1" si="630"/>
        <v>cu</v>
      </c>
      <c r="R3368" t="s">
        <v>81</v>
      </c>
      <c r="S3368" t="s">
        <v>147</v>
      </c>
      <c r="T3368">
        <v>6150</v>
      </c>
      <c r="U3368" t="str">
        <f t="shared" ca="1" si="629"/>
        <v>it</v>
      </c>
      <c r="V3368" t="str">
        <f t="shared" si="622"/>
        <v>Cash_sEquipGacha</v>
      </c>
      <c r="W3368">
        <f t="shared" si="623"/>
        <v>2</v>
      </c>
      <c r="X3368" t="str">
        <f t="shared" ca="1" si="624"/>
        <v>cu</v>
      </c>
      <c r="Y3368" t="str">
        <f t="shared" si="625"/>
        <v>GO</v>
      </c>
      <c r="Z3368">
        <f t="shared" si="626"/>
        <v>6150</v>
      </c>
    </row>
    <row r="3369" spans="1:26">
      <c r="A3369" t="str">
        <f t="shared" si="627"/>
        <v>nw1</v>
      </c>
      <c r="B3369" t="str">
        <f t="shared" si="628"/>
        <v>신규1</v>
      </c>
      <c r="C3369">
        <v>244</v>
      </c>
      <c r="D3369">
        <v>149</v>
      </c>
      <c r="E3369">
        <f t="shared" ca="1" si="631"/>
        <v>28185</v>
      </c>
      <c r="F3369">
        <f ca="1">(60+SUMIF(OFFSET(N3369,-$C3369+1,0,$C3369),"EN",OFFSET(O3369,-$C3369+1,0,$C3369)))*SummonTypeTable!$Q$2</f>
        <v>8950</v>
      </c>
      <c r="G3369" t="str">
        <f ca="1">IF(C3369=1,60*SummonTypeTable!$Q$2-OFFSET(F3369,0,-1),
IF(F3369&lt;&gt;OFFSET(F3369,-1,0),OFFSET(F3369,-1,0)-OFFSET(F3369,0,-1),""))</f>
        <v/>
      </c>
      <c r="H3369" t="str">
        <f ca="1">IF(C3369=1,60*SummonTypeTable!$Q$2/OFFSET(F3369,0,-1),
IF(F3369&lt;&gt;OFFSET(F3369,-1,0),OFFSET(F3369,-1,0)/OFFSET(F3369,0,-1),""))</f>
        <v/>
      </c>
      <c r="I3369">
        <f ca="1">(60+SUMIF(OFFSET(N3369,-$C3369+1,0,$C3369),"EN",OFFSET(O3369,-$C3369+1,0,$C3369))+SUMIF(OFFSET(S3369,-$C3369+1,0,$C3369),"EN",OFFSET(T3369,-$C3369+1,0,$C3369)))*SummonTypeTable!$Q$2</f>
        <v>8950</v>
      </c>
      <c r="J3369" t="str">
        <f ca="1">IF(C3369=1,60*SummonTypeTable!$Q$2-OFFSET(I3369,0,-4),
IF(I3369&lt;&gt;OFFSET(I3369,-1,0),OFFSET(I3369,-1,0)-OFFSET(I3369,0,-4),""))</f>
        <v/>
      </c>
      <c r="K3369" t="str">
        <f ca="1">IF(C3369=1,60*SummonTypeTable!$Q$2/OFFSET(I3369,0,-4),
IF(I3369&lt;&gt;OFFSET(I3369,-1,0),OFFSET(I3369,-1,0)/OFFSET(I3369,0,-4),""))</f>
        <v/>
      </c>
      <c r="L3369" t="str">
        <f t="shared" ca="1" si="632"/>
        <v>cu</v>
      </c>
      <c r="M3369" t="s">
        <v>81</v>
      </c>
      <c r="N3369" t="s">
        <v>147</v>
      </c>
      <c r="O3369">
        <v>12350</v>
      </c>
      <c r="P3369" t="str">
        <f t="shared" si="621"/>
        <v/>
      </c>
      <c r="Q3369" t="str">
        <f t="shared" ca="1" si="630"/>
        <v>cu</v>
      </c>
      <c r="R3369" t="s">
        <v>81</v>
      </c>
      <c r="S3369" t="s">
        <v>147</v>
      </c>
      <c r="T3369">
        <v>6175</v>
      </c>
      <c r="U3369" t="str">
        <f t="shared" ca="1" si="629"/>
        <v>cu</v>
      </c>
      <c r="V3369" t="str">
        <f t="shared" si="622"/>
        <v>GO</v>
      </c>
      <c r="W3369">
        <f t="shared" si="623"/>
        <v>12350</v>
      </c>
      <c r="X3369" t="str">
        <f t="shared" ca="1" si="624"/>
        <v>cu</v>
      </c>
      <c r="Y3369" t="str">
        <f t="shared" si="625"/>
        <v>GO</v>
      </c>
      <c r="Z3369">
        <f t="shared" si="626"/>
        <v>6175</v>
      </c>
    </row>
    <row r="3370" spans="1:26">
      <c r="A3370" t="str">
        <f t="shared" si="627"/>
        <v>nw1</v>
      </c>
      <c r="B3370" t="str">
        <f t="shared" si="628"/>
        <v>신규1</v>
      </c>
      <c r="C3370">
        <v>245</v>
      </c>
      <c r="D3370">
        <v>152</v>
      </c>
      <c r="E3370">
        <f t="shared" ca="1" si="631"/>
        <v>28337</v>
      </c>
      <c r="F3370">
        <f ca="1">(60+SUMIF(OFFSET(N3370,-$C3370+1,0,$C3370),"EN",OFFSET(O3370,-$C3370+1,0,$C3370)))*SummonTypeTable!$Q$2</f>
        <v>8950</v>
      </c>
      <c r="G3370" t="str">
        <f ca="1">IF(C3370=1,60*SummonTypeTable!$Q$2-OFFSET(F3370,0,-1),
IF(F3370&lt;&gt;OFFSET(F3370,-1,0),OFFSET(F3370,-1,0)-OFFSET(F3370,0,-1),""))</f>
        <v/>
      </c>
      <c r="H3370" t="str">
        <f ca="1">IF(C3370=1,60*SummonTypeTable!$Q$2/OFFSET(F3370,0,-1),
IF(F3370&lt;&gt;OFFSET(F3370,-1,0),OFFSET(F3370,-1,0)/OFFSET(F3370,0,-1),""))</f>
        <v/>
      </c>
      <c r="I3370">
        <f ca="1">(60+SUMIF(OFFSET(N3370,-$C3370+1,0,$C3370),"EN",OFFSET(O3370,-$C3370+1,0,$C3370))+SUMIF(OFFSET(S3370,-$C3370+1,0,$C3370),"EN",OFFSET(T3370,-$C3370+1,0,$C3370)))*SummonTypeTable!$Q$2</f>
        <v>8950</v>
      </c>
      <c r="J3370" t="str">
        <f ca="1">IF(C3370=1,60*SummonTypeTable!$Q$2-OFFSET(I3370,0,-4),
IF(I3370&lt;&gt;OFFSET(I3370,-1,0),OFFSET(I3370,-1,0)-OFFSET(I3370,0,-4),""))</f>
        <v/>
      </c>
      <c r="K3370" t="str">
        <f ca="1">IF(C3370=1,60*SummonTypeTable!$Q$2/OFFSET(I3370,0,-4),
IF(I3370&lt;&gt;OFFSET(I3370,-1,0),OFFSET(I3370,-1,0)/OFFSET(I3370,0,-4),""))</f>
        <v/>
      </c>
      <c r="L3370" t="str">
        <f t="shared" ca="1" si="632"/>
        <v>cu</v>
      </c>
      <c r="M3370" t="s">
        <v>81</v>
      </c>
      <c r="N3370" t="s">
        <v>147</v>
      </c>
      <c r="O3370">
        <v>12400</v>
      </c>
      <c r="P3370" t="str">
        <f t="shared" si="621"/>
        <v/>
      </c>
      <c r="Q3370" t="str">
        <f t="shared" ca="1" si="630"/>
        <v>cu</v>
      </c>
      <c r="R3370" t="s">
        <v>81</v>
      </c>
      <c r="S3370" t="s">
        <v>147</v>
      </c>
      <c r="T3370">
        <v>6200</v>
      </c>
      <c r="U3370" t="str">
        <f t="shared" ca="1" si="629"/>
        <v>cu</v>
      </c>
      <c r="V3370" t="str">
        <f t="shared" si="622"/>
        <v>GO</v>
      </c>
      <c r="W3370">
        <f t="shared" si="623"/>
        <v>12400</v>
      </c>
      <c r="X3370" t="str">
        <f t="shared" ca="1" si="624"/>
        <v>cu</v>
      </c>
      <c r="Y3370" t="str">
        <f t="shared" si="625"/>
        <v>GO</v>
      </c>
      <c r="Z3370">
        <f t="shared" si="626"/>
        <v>6200</v>
      </c>
    </row>
    <row r="3371" spans="1:26">
      <c r="A3371" t="str">
        <f t="shared" si="627"/>
        <v>nw1</v>
      </c>
      <c r="B3371" t="str">
        <f t="shared" si="628"/>
        <v>신규1</v>
      </c>
      <c r="C3371">
        <v>246</v>
      </c>
      <c r="D3371">
        <v>495</v>
      </c>
      <c r="E3371">
        <f t="shared" ca="1" si="631"/>
        <v>28832</v>
      </c>
      <c r="F3371">
        <f ca="1">(60+SUMIF(OFFSET(N3371,-$C3371+1,0,$C3371),"EN",OFFSET(O3371,-$C3371+1,0,$C3371)))*SummonTypeTable!$Q$2</f>
        <v>9373.3333333333321</v>
      </c>
      <c r="G3371">
        <f ca="1">IF(C3371=1,60*SummonTypeTable!$Q$2-OFFSET(F3371,0,-1),
IF(F3371&lt;&gt;OFFSET(F3371,-1,0),OFFSET(F3371,-1,0)-OFFSET(F3371,0,-1),""))</f>
        <v>-19882</v>
      </c>
      <c r="H3371">
        <f ca="1">IF(C3371=1,60*SummonTypeTable!$Q$2/OFFSET(F3371,0,-1),
IF(F3371&lt;&gt;OFFSET(F3371,-1,0),OFFSET(F3371,-1,0)/OFFSET(F3371,0,-1),""))</f>
        <v>0.31041897891231962</v>
      </c>
      <c r="I3371">
        <f ca="1">(60+SUMIF(OFFSET(N3371,-$C3371+1,0,$C3371),"EN",OFFSET(O3371,-$C3371+1,0,$C3371))+SUMIF(OFFSET(S3371,-$C3371+1,0,$C3371),"EN",OFFSET(T3371,-$C3371+1,0,$C3371)))*SummonTypeTable!$Q$2</f>
        <v>9373.3333333333321</v>
      </c>
      <c r="J3371">
        <f ca="1">IF(C3371=1,60*SummonTypeTable!$Q$2-OFFSET(I3371,0,-4),
IF(I3371&lt;&gt;OFFSET(I3371,-1,0),OFFSET(I3371,-1,0)-OFFSET(I3371,0,-4),""))</f>
        <v>-19882</v>
      </c>
      <c r="K3371">
        <f ca="1">IF(C3371=1,60*SummonTypeTable!$Q$2/OFFSET(I3371,0,-4),
IF(I3371&lt;&gt;OFFSET(I3371,-1,0),OFFSET(I3371,-1,0)/OFFSET(I3371,0,-4),""))</f>
        <v>0.31041897891231962</v>
      </c>
      <c r="L3371" t="str">
        <f t="shared" ca="1" si="632"/>
        <v>cu</v>
      </c>
      <c r="M3371" t="s">
        <v>81</v>
      </c>
      <c r="N3371" t="s">
        <v>146</v>
      </c>
      <c r="O3371">
        <v>635</v>
      </c>
      <c r="P3371" t="str">
        <f t="shared" si="621"/>
        <v>에너지너무많음</v>
      </c>
      <c r="Q3371" t="str">
        <f t="shared" ca="1" si="630"/>
        <v>cu</v>
      </c>
      <c r="R3371" t="s">
        <v>81</v>
      </c>
      <c r="S3371" t="s">
        <v>147</v>
      </c>
      <c r="T3371">
        <v>6225</v>
      </c>
      <c r="U3371" t="str">
        <f t="shared" ca="1" si="629"/>
        <v>cu</v>
      </c>
      <c r="V3371" t="str">
        <f t="shared" si="622"/>
        <v>EN</v>
      </c>
      <c r="W3371">
        <f t="shared" si="623"/>
        <v>635</v>
      </c>
      <c r="X3371" t="str">
        <f t="shared" ca="1" si="624"/>
        <v>cu</v>
      </c>
      <c r="Y3371" t="str">
        <f t="shared" si="625"/>
        <v>GO</v>
      </c>
      <c r="Z3371">
        <f t="shared" si="626"/>
        <v>6225</v>
      </c>
    </row>
    <row r="3372" spans="1:26">
      <c r="A3372" t="str">
        <f t="shared" si="627"/>
        <v>nw1</v>
      </c>
      <c r="B3372" t="str">
        <f t="shared" si="628"/>
        <v>신규1</v>
      </c>
      <c r="C3372">
        <v>247</v>
      </c>
      <c r="D3372">
        <v>111</v>
      </c>
      <c r="E3372">
        <f t="shared" ca="1" si="631"/>
        <v>28943</v>
      </c>
      <c r="F3372">
        <f ca="1">(60+SUMIF(OFFSET(N3372,-$C3372+1,0,$C3372),"EN",OFFSET(O3372,-$C3372+1,0,$C3372)))*SummonTypeTable!$Q$2</f>
        <v>9373.3333333333321</v>
      </c>
      <c r="G3372" t="str">
        <f ca="1">IF(C3372=1,60*SummonTypeTable!$Q$2-OFFSET(F3372,0,-1),
IF(F3372&lt;&gt;OFFSET(F3372,-1,0),OFFSET(F3372,-1,0)-OFFSET(F3372,0,-1),""))</f>
        <v/>
      </c>
      <c r="H3372" t="str">
        <f ca="1">IF(C3372=1,60*SummonTypeTable!$Q$2/OFFSET(F3372,0,-1),
IF(F3372&lt;&gt;OFFSET(F3372,-1,0),OFFSET(F3372,-1,0)/OFFSET(F3372,0,-1),""))</f>
        <v/>
      </c>
      <c r="I3372">
        <f ca="1">(60+SUMIF(OFFSET(N3372,-$C3372+1,0,$C3372),"EN",OFFSET(O3372,-$C3372+1,0,$C3372))+SUMIF(OFFSET(S3372,-$C3372+1,0,$C3372),"EN",OFFSET(T3372,-$C3372+1,0,$C3372)))*SummonTypeTable!$Q$2</f>
        <v>9373.3333333333321</v>
      </c>
      <c r="J3372" t="str">
        <f ca="1">IF(C3372=1,60*SummonTypeTable!$Q$2-OFFSET(I3372,0,-4),
IF(I3372&lt;&gt;OFFSET(I3372,-1,0),OFFSET(I3372,-1,0)-OFFSET(I3372,0,-4),""))</f>
        <v/>
      </c>
      <c r="K3372" t="str">
        <f ca="1">IF(C3372=1,60*SummonTypeTable!$Q$2/OFFSET(I3372,0,-4),
IF(I3372&lt;&gt;OFFSET(I3372,-1,0),OFFSET(I3372,-1,0)/OFFSET(I3372,0,-4),""))</f>
        <v/>
      </c>
      <c r="L3372" t="str">
        <f t="shared" ca="1" si="632"/>
        <v>it</v>
      </c>
      <c r="M3372" t="s">
        <v>139</v>
      </c>
      <c r="N3372" t="s">
        <v>158</v>
      </c>
      <c r="O3372">
        <v>1</v>
      </c>
      <c r="P3372" t="str">
        <f t="shared" si="621"/>
        <v/>
      </c>
      <c r="Q3372" t="str">
        <f t="shared" ca="1" si="630"/>
        <v>cu</v>
      </c>
      <c r="R3372" t="s">
        <v>81</v>
      </c>
      <c r="S3372" t="s">
        <v>147</v>
      </c>
      <c r="T3372">
        <v>6250</v>
      </c>
      <c r="U3372" t="str">
        <f t="shared" ca="1" si="629"/>
        <v>it</v>
      </c>
      <c r="V3372" t="str">
        <f t="shared" si="622"/>
        <v>Cash_sEquipGacha</v>
      </c>
      <c r="W3372">
        <f t="shared" si="623"/>
        <v>1</v>
      </c>
      <c r="X3372" t="str">
        <f t="shared" ca="1" si="624"/>
        <v>cu</v>
      </c>
      <c r="Y3372" t="str">
        <f t="shared" si="625"/>
        <v>GO</v>
      </c>
      <c r="Z3372">
        <f t="shared" si="626"/>
        <v>6250</v>
      </c>
    </row>
    <row r="3373" spans="1:26">
      <c r="A3373" t="str">
        <f t="shared" si="627"/>
        <v>nw1</v>
      </c>
      <c r="B3373" t="str">
        <f t="shared" si="628"/>
        <v>신규1</v>
      </c>
      <c r="C3373">
        <v>248</v>
      </c>
      <c r="D3373">
        <v>124</v>
      </c>
      <c r="E3373">
        <f t="shared" ca="1" si="631"/>
        <v>29067</v>
      </c>
      <c r="F3373">
        <f ca="1">(60+SUMIF(OFFSET(N3373,-$C3373+1,0,$C3373),"EN",OFFSET(O3373,-$C3373+1,0,$C3373)))*SummonTypeTable!$Q$2</f>
        <v>9373.3333333333321</v>
      </c>
      <c r="G3373" t="str">
        <f ca="1">IF(C3373=1,60*SummonTypeTable!$Q$2-OFFSET(F3373,0,-1),
IF(F3373&lt;&gt;OFFSET(F3373,-1,0),OFFSET(F3373,-1,0)-OFFSET(F3373,0,-1),""))</f>
        <v/>
      </c>
      <c r="H3373" t="str">
        <f ca="1">IF(C3373=1,60*SummonTypeTable!$Q$2/OFFSET(F3373,0,-1),
IF(F3373&lt;&gt;OFFSET(F3373,-1,0),OFFSET(F3373,-1,0)/OFFSET(F3373,0,-1),""))</f>
        <v/>
      </c>
      <c r="I3373">
        <f ca="1">(60+SUMIF(OFFSET(N3373,-$C3373+1,0,$C3373),"EN",OFFSET(O3373,-$C3373+1,0,$C3373))+SUMIF(OFFSET(S3373,-$C3373+1,0,$C3373),"EN",OFFSET(T3373,-$C3373+1,0,$C3373)))*SummonTypeTable!$Q$2</f>
        <v>9373.3333333333321</v>
      </c>
      <c r="J3373" t="str">
        <f ca="1">IF(C3373=1,60*SummonTypeTable!$Q$2-OFFSET(I3373,0,-4),
IF(I3373&lt;&gt;OFFSET(I3373,-1,0),OFFSET(I3373,-1,0)-OFFSET(I3373,0,-4),""))</f>
        <v/>
      </c>
      <c r="K3373" t="str">
        <f ca="1">IF(C3373=1,60*SummonTypeTable!$Q$2/OFFSET(I3373,0,-4),
IF(I3373&lt;&gt;OFFSET(I3373,-1,0),OFFSET(I3373,-1,0)/OFFSET(I3373,0,-4),""))</f>
        <v/>
      </c>
      <c r="L3373" t="str">
        <f t="shared" ca="1" si="632"/>
        <v>cu</v>
      </c>
      <c r="M3373" t="s">
        <v>81</v>
      </c>
      <c r="N3373" t="s">
        <v>147</v>
      </c>
      <c r="O3373">
        <v>12550</v>
      </c>
      <c r="P3373" t="str">
        <f t="shared" si="621"/>
        <v/>
      </c>
      <c r="Q3373" t="str">
        <f t="shared" ca="1" si="630"/>
        <v>cu</v>
      </c>
      <c r="R3373" t="s">
        <v>81</v>
      </c>
      <c r="S3373" t="s">
        <v>147</v>
      </c>
      <c r="T3373">
        <v>6275</v>
      </c>
      <c r="U3373" t="str">
        <f t="shared" ca="1" si="629"/>
        <v>cu</v>
      </c>
      <c r="V3373" t="str">
        <f t="shared" si="622"/>
        <v>GO</v>
      </c>
      <c r="W3373">
        <f t="shared" si="623"/>
        <v>12550</v>
      </c>
      <c r="X3373" t="str">
        <f t="shared" ca="1" si="624"/>
        <v>cu</v>
      </c>
      <c r="Y3373" t="str">
        <f t="shared" si="625"/>
        <v>GO</v>
      </c>
      <c r="Z3373">
        <f t="shared" si="626"/>
        <v>6275</v>
      </c>
    </row>
    <row r="3374" spans="1:26">
      <c r="A3374" t="str">
        <f t="shared" si="627"/>
        <v>nw1</v>
      </c>
      <c r="B3374" t="str">
        <f t="shared" si="628"/>
        <v>신규1</v>
      </c>
      <c r="C3374">
        <v>249</v>
      </c>
      <c r="D3374">
        <v>245</v>
      </c>
      <c r="E3374">
        <f t="shared" ca="1" si="631"/>
        <v>29312</v>
      </c>
      <c r="F3374">
        <f ca="1">(60+SUMIF(OFFSET(N3374,-$C3374+1,0,$C3374),"EN",OFFSET(O3374,-$C3374+1,0,$C3374)))*SummonTypeTable!$Q$2</f>
        <v>9373.3333333333321</v>
      </c>
      <c r="G3374" t="str">
        <f ca="1">IF(C3374=1,60*SummonTypeTable!$Q$2-OFFSET(F3374,0,-1),
IF(F3374&lt;&gt;OFFSET(F3374,-1,0),OFFSET(F3374,-1,0)-OFFSET(F3374,0,-1),""))</f>
        <v/>
      </c>
      <c r="H3374" t="str">
        <f ca="1">IF(C3374=1,60*SummonTypeTable!$Q$2/OFFSET(F3374,0,-1),
IF(F3374&lt;&gt;OFFSET(F3374,-1,0),OFFSET(F3374,-1,0)/OFFSET(F3374,0,-1),""))</f>
        <v/>
      </c>
      <c r="I3374">
        <f ca="1">(60+SUMIF(OFFSET(N3374,-$C3374+1,0,$C3374),"EN",OFFSET(O3374,-$C3374+1,0,$C3374))+SUMIF(OFFSET(S3374,-$C3374+1,0,$C3374),"EN",OFFSET(T3374,-$C3374+1,0,$C3374)))*SummonTypeTable!$Q$2</f>
        <v>9373.3333333333321</v>
      </c>
      <c r="J3374" t="str">
        <f ca="1">IF(C3374=1,60*SummonTypeTable!$Q$2-OFFSET(I3374,0,-4),
IF(I3374&lt;&gt;OFFSET(I3374,-1,0),OFFSET(I3374,-1,0)-OFFSET(I3374,0,-4),""))</f>
        <v/>
      </c>
      <c r="K3374" t="str">
        <f ca="1">IF(C3374=1,60*SummonTypeTable!$Q$2/OFFSET(I3374,0,-4),
IF(I3374&lt;&gt;OFFSET(I3374,-1,0),OFFSET(I3374,-1,0)/OFFSET(I3374,0,-4),""))</f>
        <v/>
      </c>
      <c r="L3374" t="str">
        <f t="shared" ca="1" si="632"/>
        <v>it</v>
      </c>
      <c r="M3374" t="s">
        <v>139</v>
      </c>
      <c r="N3374" t="s">
        <v>140</v>
      </c>
      <c r="O3374">
        <v>3</v>
      </c>
      <c r="P3374" t="str">
        <f t="shared" si="621"/>
        <v/>
      </c>
      <c r="Q3374" t="str">
        <f t="shared" ca="1" si="630"/>
        <v>cu</v>
      </c>
      <c r="R3374" t="s">
        <v>81</v>
      </c>
      <c r="S3374" t="s">
        <v>147</v>
      </c>
      <c r="T3374">
        <v>6300</v>
      </c>
      <c r="U3374" t="str">
        <f t="shared" ca="1" si="629"/>
        <v>it</v>
      </c>
      <c r="V3374" t="str">
        <f t="shared" si="622"/>
        <v>Cash_sCharacterGacha</v>
      </c>
      <c r="W3374">
        <f t="shared" si="623"/>
        <v>3</v>
      </c>
      <c r="X3374" t="str">
        <f t="shared" ca="1" si="624"/>
        <v>cu</v>
      </c>
      <c r="Y3374" t="str">
        <f t="shared" si="625"/>
        <v>GO</v>
      </c>
      <c r="Z3374">
        <f t="shared" si="626"/>
        <v>6300</v>
      </c>
    </row>
    <row r="3375" spans="1:26">
      <c r="A3375" t="str">
        <f t="shared" si="627"/>
        <v>nw1</v>
      </c>
      <c r="B3375" t="str">
        <f t="shared" si="628"/>
        <v>신규1</v>
      </c>
      <c r="C3375">
        <v>250</v>
      </c>
      <c r="D3375">
        <v>676</v>
      </c>
      <c r="E3375">
        <f t="shared" ca="1" si="631"/>
        <v>29988</v>
      </c>
      <c r="F3375">
        <f ca="1">(60+SUMIF(OFFSET(N3375,-$C3375+1,0,$C3375),"EN",OFFSET(O3375,-$C3375+1,0,$C3375)))*SummonTypeTable!$Q$2</f>
        <v>9373.3333333333321</v>
      </c>
      <c r="G3375" t="str">
        <f ca="1">IF(C3375=1,60*SummonTypeTable!$Q$2-OFFSET(F3375,0,-1),
IF(F3375&lt;&gt;OFFSET(F3375,-1,0),OFFSET(F3375,-1,0)-OFFSET(F3375,0,-1),""))</f>
        <v/>
      </c>
      <c r="H3375" t="str">
        <f ca="1">IF(C3375=1,60*SummonTypeTable!$Q$2/OFFSET(F3375,0,-1),
IF(F3375&lt;&gt;OFFSET(F3375,-1,0),OFFSET(F3375,-1,0)/OFFSET(F3375,0,-1),""))</f>
        <v/>
      </c>
      <c r="I3375">
        <f ca="1">(60+SUMIF(OFFSET(N3375,-$C3375+1,0,$C3375),"EN",OFFSET(O3375,-$C3375+1,0,$C3375))+SUMIF(OFFSET(S3375,-$C3375+1,0,$C3375),"EN",OFFSET(T3375,-$C3375+1,0,$C3375)))*SummonTypeTable!$Q$2</f>
        <v>9373.3333333333321</v>
      </c>
      <c r="J3375" t="str">
        <f ca="1">IF(C3375=1,60*SummonTypeTable!$Q$2-OFFSET(I3375,0,-4),
IF(I3375&lt;&gt;OFFSET(I3375,-1,0),OFFSET(I3375,-1,0)-OFFSET(I3375,0,-4),""))</f>
        <v/>
      </c>
      <c r="K3375" t="str">
        <f ca="1">IF(C3375=1,60*SummonTypeTable!$Q$2/OFFSET(I3375,0,-4),
IF(I3375&lt;&gt;OFFSET(I3375,-1,0),OFFSET(I3375,-1,0)/OFFSET(I3375,0,-4),""))</f>
        <v/>
      </c>
      <c r="L3375" t="str">
        <f t="shared" ca="1" si="632"/>
        <v>cu</v>
      </c>
      <c r="M3375" t="s">
        <v>81</v>
      </c>
      <c r="N3375" t="s">
        <v>153</v>
      </c>
      <c r="O3375">
        <v>42</v>
      </c>
      <c r="P3375" t="str">
        <f t="shared" si="621"/>
        <v/>
      </c>
      <c r="Q3375" t="str">
        <f t="shared" ca="1" si="630"/>
        <v>cu</v>
      </c>
      <c r="R3375" t="s">
        <v>81</v>
      </c>
      <c r="S3375" t="s">
        <v>153</v>
      </c>
      <c r="T3375">
        <v>14</v>
      </c>
      <c r="U3375" t="str">
        <f t="shared" ca="1" si="629"/>
        <v>cu</v>
      </c>
      <c r="V3375" t="str">
        <f t="shared" si="622"/>
        <v>DI</v>
      </c>
      <c r="W3375">
        <f t="shared" si="623"/>
        <v>42</v>
      </c>
      <c r="X3375" t="str">
        <f t="shared" ca="1" si="624"/>
        <v>cu</v>
      </c>
      <c r="Y3375" t="str">
        <f t="shared" si="625"/>
        <v>DI</v>
      </c>
      <c r="Z3375">
        <f t="shared" si="626"/>
        <v>14</v>
      </c>
    </row>
    <row r="3376" spans="1:26">
      <c r="A3376" t="str">
        <f t="shared" si="627"/>
        <v>nw1</v>
      </c>
      <c r="B3376" t="str">
        <f t="shared" si="628"/>
        <v>신규1</v>
      </c>
      <c r="C3376">
        <v>251</v>
      </c>
      <c r="D3376">
        <v>165</v>
      </c>
      <c r="E3376">
        <f t="shared" ca="1" si="631"/>
        <v>30153</v>
      </c>
      <c r="F3376">
        <f ca="1">(60+SUMIF(OFFSET(N3376,-$C3376+1,0,$C3376),"EN",OFFSET(O3376,-$C3376+1,0,$C3376)))*SummonTypeTable!$Q$2</f>
        <v>9373.3333333333321</v>
      </c>
      <c r="G3376" t="str">
        <f ca="1">IF(C3376=1,60*SummonTypeTable!$Q$2-OFFSET(F3376,0,-1),
IF(F3376&lt;&gt;OFFSET(F3376,-1,0),OFFSET(F3376,-1,0)-OFFSET(F3376,0,-1),""))</f>
        <v/>
      </c>
      <c r="H3376" t="str">
        <f ca="1">IF(C3376=1,60*SummonTypeTable!$Q$2/OFFSET(F3376,0,-1),
IF(F3376&lt;&gt;OFFSET(F3376,-1,0),OFFSET(F3376,-1,0)/OFFSET(F3376,0,-1),""))</f>
        <v/>
      </c>
      <c r="I3376">
        <f ca="1">(60+SUMIF(OFFSET(N3376,-$C3376+1,0,$C3376),"EN",OFFSET(O3376,-$C3376+1,0,$C3376))+SUMIF(OFFSET(S3376,-$C3376+1,0,$C3376),"EN",OFFSET(T3376,-$C3376+1,0,$C3376)))*SummonTypeTable!$Q$2</f>
        <v>9373.3333333333321</v>
      </c>
      <c r="J3376" t="str">
        <f ca="1">IF(C3376=1,60*SummonTypeTable!$Q$2-OFFSET(I3376,0,-4),
IF(I3376&lt;&gt;OFFSET(I3376,-1,0),OFFSET(I3376,-1,0)-OFFSET(I3376,0,-4),""))</f>
        <v/>
      </c>
      <c r="K3376" t="str">
        <f ca="1">IF(C3376=1,60*SummonTypeTable!$Q$2/OFFSET(I3376,0,-4),
IF(I3376&lt;&gt;OFFSET(I3376,-1,0),OFFSET(I3376,-1,0)/OFFSET(I3376,0,-4),""))</f>
        <v/>
      </c>
      <c r="L3376" t="str">
        <f t="shared" ca="1" si="632"/>
        <v>cu</v>
      </c>
      <c r="M3376" t="s">
        <v>81</v>
      </c>
      <c r="N3376" t="s">
        <v>147</v>
      </c>
      <c r="O3376">
        <v>12700</v>
      </c>
      <c r="P3376" t="str">
        <f t="shared" si="621"/>
        <v/>
      </c>
      <c r="Q3376" t="str">
        <f t="shared" ca="1" si="630"/>
        <v>cu</v>
      </c>
      <c r="R3376" t="s">
        <v>81</v>
      </c>
      <c r="S3376" t="s">
        <v>147</v>
      </c>
      <c r="T3376">
        <v>6350</v>
      </c>
      <c r="U3376" t="str">
        <f t="shared" ca="1" si="629"/>
        <v>cu</v>
      </c>
      <c r="V3376" t="str">
        <f t="shared" si="622"/>
        <v>GO</v>
      </c>
      <c r="W3376">
        <f t="shared" si="623"/>
        <v>12700</v>
      </c>
      <c r="X3376" t="str">
        <f t="shared" ca="1" si="624"/>
        <v>cu</v>
      </c>
      <c r="Y3376" t="str">
        <f t="shared" si="625"/>
        <v>GO</v>
      </c>
      <c r="Z3376">
        <f t="shared" si="626"/>
        <v>6350</v>
      </c>
    </row>
    <row r="3377" spans="1:26">
      <c r="A3377" t="str">
        <f t="shared" si="627"/>
        <v>nw1</v>
      </c>
      <c r="B3377" t="str">
        <f t="shared" si="628"/>
        <v>신규1</v>
      </c>
      <c r="C3377">
        <v>252</v>
      </c>
      <c r="D3377">
        <v>235</v>
      </c>
      <c r="E3377">
        <f t="shared" ca="1" si="631"/>
        <v>30388</v>
      </c>
      <c r="F3377">
        <f ca="1">(60+SUMIF(OFFSET(N3377,-$C3377+1,0,$C3377),"EN",OFFSET(O3377,-$C3377+1,0,$C3377)))*SummonTypeTable!$Q$2</f>
        <v>9373.3333333333321</v>
      </c>
      <c r="G3377" t="str">
        <f ca="1">IF(C3377=1,60*SummonTypeTable!$Q$2-OFFSET(F3377,0,-1),
IF(F3377&lt;&gt;OFFSET(F3377,-1,0),OFFSET(F3377,-1,0)-OFFSET(F3377,0,-1),""))</f>
        <v/>
      </c>
      <c r="H3377" t="str">
        <f ca="1">IF(C3377=1,60*SummonTypeTable!$Q$2/OFFSET(F3377,0,-1),
IF(F3377&lt;&gt;OFFSET(F3377,-1,0),OFFSET(F3377,-1,0)/OFFSET(F3377,0,-1),""))</f>
        <v/>
      </c>
      <c r="I3377">
        <f ca="1">(60+SUMIF(OFFSET(N3377,-$C3377+1,0,$C3377),"EN",OFFSET(O3377,-$C3377+1,0,$C3377))+SUMIF(OFFSET(S3377,-$C3377+1,0,$C3377),"EN",OFFSET(T3377,-$C3377+1,0,$C3377)))*SummonTypeTable!$Q$2</f>
        <v>9373.3333333333321</v>
      </c>
      <c r="J3377" t="str">
        <f ca="1">IF(C3377=1,60*SummonTypeTable!$Q$2-OFFSET(I3377,0,-4),
IF(I3377&lt;&gt;OFFSET(I3377,-1,0),OFFSET(I3377,-1,0)-OFFSET(I3377,0,-4),""))</f>
        <v/>
      </c>
      <c r="K3377" t="str">
        <f ca="1">IF(C3377=1,60*SummonTypeTable!$Q$2/OFFSET(I3377,0,-4),
IF(I3377&lt;&gt;OFFSET(I3377,-1,0),OFFSET(I3377,-1,0)/OFFSET(I3377,0,-4),""))</f>
        <v/>
      </c>
      <c r="L3377" t="str">
        <f t="shared" ca="1" si="632"/>
        <v>cu</v>
      </c>
      <c r="M3377" t="s">
        <v>81</v>
      </c>
      <c r="N3377" t="s">
        <v>147</v>
      </c>
      <c r="O3377">
        <v>12750</v>
      </c>
      <c r="P3377" t="str">
        <f t="shared" si="621"/>
        <v/>
      </c>
      <c r="Q3377" t="str">
        <f t="shared" ca="1" si="630"/>
        <v>cu</v>
      </c>
      <c r="R3377" t="s">
        <v>81</v>
      </c>
      <c r="S3377" t="s">
        <v>147</v>
      </c>
      <c r="T3377">
        <v>6375</v>
      </c>
      <c r="U3377" t="str">
        <f t="shared" ca="1" si="629"/>
        <v>cu</v>
      </c>
      <c r="V3377" t="str">
        <f t="shared" si="622"/>
        <v>GO</v>
      </c>
      <c r="W3377">
        <f t="shared" si="623"/>
        <v>12750</v>
      </c>
      <c r="X3377" t="str">
        <f t="shared" ca="1" si="624"/>
        <v>cu</v>
      </c>
      <c r="Y3377" t="str">
        <f t="shared" si="625"/>
        <v>GO</v>
      </c>
      <c r="Z3377">
        <f t="shared" si="626"/>
        <v>6375</v>
      </c>
    </row>
    <row r="3378" spans="1:26">
      <c r="A3378" t="str">
        <f t="shared" si="627"/>
        <v>nw1</v>
      </c>
      <c r="B3378" t="str">
        <f t="shared" si="628"/>
        <v>신규1</v>
      </c>
      <c r="C3378">
        <v>253</v>
      </c>
      <c r="D3378">
        <v>788</v>
      </c>
      <c r="E3378">
        <f t="shared" ca="1" si="631"/>
        <v>31176</v>
      </c>
      <c r="F3378">
        <f ca="1">(60+SUMIF(OFFSET(N3378,-$C3378+1,0,$C3378),"EN",OFFSET(O3378,-$C3378+1,0,$C3378)))*SummonTypeTable!$Q$2</f>
        <v>9773.3333333333321</v>
      </c>
      <c r="G3378">
        <f ca="1">IF(C3378=1,60*SummonTypeTable!$Q$2-OFFSET(F3378,0,-1),
IF(F3378&lt;&gt;OFFSET(F3378,-1,0),OFFSET(F3378,-1,0)-OFFSET(F3378,0,-1),""))</f>
        <v>-21802.666666666668</v>
      </c>
      <c r="H3378">
        <f ca="1">IF(C3378=1,60*SummonTypeTable!$Q$2/OFFSET(F3378,0,-1),
IF(F3378&lt;&gt;OFFSET(F3378,-1,0),OFFSET(F3378,-1,0)/OFFSET(F3378,0,-1),""))</f>
        <v>0.30065862629373019</v>
      </c>
      <c r="I3378">
        <f ca="1">(60+SUMIF(OFFSET(N3378,-$C3378+1,0,$C3378),"EN",OFFSET(O3378,-$C3378+1,0,$C3378))+SUMIF(OFFSET(S3378,-$C3378+1,0,$C3378),"EN",OFFSET(T3378,-$C3378+1,0,$C3378)))*SummonTypeTable!$Q$2</f>
        <v>9773.3333333333321</v>
      </c>
      <c r="J3378">
        <f ca="1">IF(C3378=1,60*SummonTypeTable!$Q$2-OFFSET(I3378,0,-4),
IF(I3378&lt;&gt;OFFSET(I3378,-1,0),OFFSET(I3378,-1,0)-OFFSET(I3378,0,-4),""))</f>
        <v>-21802.666666666668</v>
      </c>
      <c r="K3378">
        <f ca="1">IF(C3378=1,60*SummonTypeTable!$Q$2/OFFSET(I3378,0,-4),
IF(I3378&lt;&gt;OFFSET(I3378,-1,0),OFFSET(I3378,-1,0)/OFFSET(I3378,0,-4),""))</f>
        <v>0.30065862629373019</v>
      </c>
      <c r="L3378" t="str">
        <f t="shared" ca="1" si="632"/>
        <v>cu</v>
      </c>
      <c r="M3378" t="s">
        <v>81</v>
      </c>
      <c r="N3378" t="s">
        <v>146</v>
      </c>
      <c r="O3378">
        <v>600</v>
      </c>
      <c r="P3378" t="str">
        <f t="shared" si="621"/>
        <v>에너지너무많음</v>
      </c>
      <c r="Q3378" t="str">
        <f t="shared" ca="1" si="630"/>
        <v>cu</v>
      </c>
      <c r="R3378" t="s">
        <v>81</v>
      </c>
      <c r="S3378" t="s">
        <v>147</v>
      </c>
      <c r="T3378">
        <v>6400</v>
      </c>
      <c r="U3378" t="str">
        <f t="shared" ca="1" si="629"/>
        <v>cu</v>
      </c>
      <c r="V3378" t="str">
        <f t="shared" si="622"/>
        <v>EN</v>
      </c>
      <c r="W3378">
        <f t="shared" si="623"/>
        <v>600</v>
      </c>
      <c r="X3378" t="str">
        <f t="shared" ca="1" si="624"/>
        <v>cu</v>
      </c>
      <c r="Y3378" t="str">
        <f t="shared" si="625"/>
        <v>GO</v>
      </c>
      <c r="Z3378">
        <f t="shared" si="626"/>
        <v>6400</v>
      </c>
    </row>
    <row r="3379" spans="1:26">
      <c r="A3379" t="str">
        <f t="shared" si="627"/>
        <v>nw1</v>
      </c>
      <c r="B3379" t="str">
        <f t="shared" si="628"/>
        <v>신규1</v>
      </c>
      <c r="C3379">
        <v>254</v>
      </c>
      <c r="D3379">
        <v>112</v>
      </c>
      <c r="E3379">
        <f t="shared" ca="1" si="631"/>
        <v>31288</v>
      </c>
      <c r="F3379">
        <f ca="1">(60+SUMIF(OFFSET(N3379,-$C3379+1,0,$C3379),"EN",OFFSET(O3379,-$C3379+1,0,$C3379)))*SummonTypeTable!$Q$2</f>
        <v>9773.3333333333321</v>
      </c>
      <c r="G3379" t="str">
        <f ca="1">IF(C3379=1,60*SummonTypeTable!$Q$2-OFFSET(F3379,0,-1),
IF(F3379&lt;&gt;OFFSET(F3379,-1,0),OFFSET(F3379,-1,0)-OFFSET(F3379,0,-1),""))</f>
        <v/>
      </c>
      <c r="H3379" t="str">
        <f ca="1">IF(C3379=1,60*SummonTypeTable!$Q$2/OFFSET(F3379,0,-1),
IF(F3379&lt;&gt;OFFSET(F3379,-1,0),OFFSET(F3379,-1,0)/OFFSET(F3379,0,-1),""))</f>
        <v/>
      </c>
      <c r="I3379">
        <f ca="1">(60+SUMIF(OFFSET(N3379,-$C3379+1,0,$C3379),"EN",OFFSET(O3379,-$C3379+1,0,$C3379))+SUMIF(OFFSET(S3379,-$C3379+1,0,$C3379),"EN",OFFSET(T3379,-$C3379+1,0,$C3379)))*SummonTypeTable!$Q$2</f>
        <v>9773.3333333333321</v>
      </c>
      <c r="J3379" t="str">
        <f ca="1">IF(C3379=1,60*SummonTypeTable!$Q$2-OFFSET(I3379,0,-4),
IF(I3379&lt;&gt;OFFSET(I3379,-1,0),OFFSET(I3379,-1,0)-OFFSET(I3379,0,-4),""))</f>
        <v/>
      </c>
      <c r="K3379" t="str">
        <f ca="1">IF(C3379=1,60*SummonTypeTable!$Q$2/OFFSET(I3379,0,-4),
IF(I3379&lt;&gt;OFFSET(I3379,-1,0),OFFSET(I3379,-1,0)/OFFSET(I3379,0,-4),""))</f>
        <v/>
      </c>
      <c r="L3379" t="str">
        <f t="shared" ca="1" si="632"/>
        <v>it</v>
      </c>
      <c r="M3379" t="s">
        <v>139</v>
      </c>
      <c r="N3379" t="s">
        <v>138</v>
      </c>
      <c r="O3379">
        <v>10</v>
      </c>
      <c r="P3379" t="str">
        <f t="shared" si="621"/>
        <v/>
      </c>
      <c r="Q3379" t="str">
        <f t="shared" ca="1" si="630"/>
        <v>cu</v>
      </c>
      <c r="R3379" t="s">
        <v>81</v>
      </c>
      <c r="S3379" t="s">
        <v>147</v>
      </c>
      <c r="T3379">
        <v>6425</v>
      </c>
      <c r="U3379" t="str">
        <f t="shared" ca="1" si="629"/>
        <v>it</v>
      </c>
      <c r="V3379" t="str">
        <f t="shared" si="622"/>
        <v>Cash_sSpellGacha</v>
      </c>
      <c r="W3379">
        <f t="shared" si="623"/>
        <v>10</v>
      </c>
      <c r="X3379" t="str">
        <f t="shared" ca="1" si="624"/>
        <v>cu</v>
      </c>
      <c r="Y3379" t="str">
        <f t="shared" si="625"/>
        <v>GO</v>
      </c>
      <c r="Z3379">
        <f t="shared" si="626"/>
        <v>6425</v>
      </c>
    </row>
    <row r="3380" spans="1:26">
      <c r="A3380" t="str">
        <f t="shared" si="627"/>
        <v>nw1</v>
      </c>
      <c r="B3380" t="str">
        <f t="shared" si="628"/>
        <v>신규1</v>
      </c>
      <c r="C3380">
        <v>255</v>
      </c>
      <c r="D3380">
        <v>323</v>
      </c>
      <c r="E3380">
        <f t="shared" ca="1" si="631"/>
        <v>31611</v>
      </c>
      <c r="F3380">
        <f ca="1">(60+SUMIF(OFFSET(N3380,-$C3380+1,0,$C3380),"EN",OFFSET(O3380,-$C3380+1,0,$C3380)))*SummonTypeTable!$Q$2</f>
        <v>9773.3333333333321</v>
      </c>
      <c r="G3380" t="str">
        <f ca="1">IF(C3380=1,60*SummonTypeTable!$Q$2-OFFSET(F3380,0,-1),
IF(F3380&lt;&gt;OFFSET(F3380,-1,0),OFFSET(F3380,-1,0)-OFFSET(F3380,0,-1),""))</f>
        <v/>
      </c>
      <c r="H3380" t="str">
        <f ca="1">IF(C3380=1,60*SummonTypeTable!$Q$2/OFFSET(F3380,0,-1),
IF(F3380&lt;&gt;OFFSET(F3380,-1,0),OFFSET(F3380,-1,0)/OFFSET(F3380,0,-1),""))</f>
        <v/>
      </c>
      <c r="I3380">
        <f ca="1">(60+SUMIF(OFFSET(N3380,-$C3380+1,0,$C3380),"EN",OFFSET(O3380,-$C3380+1,0,$C3380))+SUMIF(OFFSET(S3380,-$C3380+1,0,$C3380),"EN",OFFSET(T3380,-$C3380+1,0,$C3380)))*SummonTypeTable!$Q$2</f>
        <v>9773.3333333333321</v>
      </c>
      <c r="J3380" t="str">
        <f ca="1">IF(C3380=1,60*SummonTypeTable!$Q$2-OFFSET(I3380,0,-4),
IF(I3380&lt;&gt;OFFSET(I3380,-1,0),OFFSET(I3380,-1,0)-OFFSET(I3380,0,-4),""))</f>
        <v/>
      </c>
      <c r="K3380" t="str">
        <f ca="1">IF(C3380=1,60*SummonTypeTable!$Q$2/OFFSET(I3380,0,-4),
IF(I3380&lt;&gt;OFFSET(I3380,-1,0),OFFSET(I3380,-1,0)/OFFSET(I3380,0,-4),""))</f>
        <v/>
      </c>
      <c r="L3380" t="str">
        <f t="shared" ca="1" si="632"/>
        <v>it</v>
      </c>
      <c r="M3380" t="s">
        <v>139</v>
      </c>
      <c r="N3380" t="s">
        <v>158</v>
      </c>
      <c r="O3380">
        <v>10</v>
      </c>
      <c r="P3380" t="str">
        <f t="shared" si="621"/>
        <v/>
      </c>
      <c r="Q3380" t="str">
        <f t="shared" ca="1" si="630"/>
        <v>cu</v>
      </c>
      <c r="R3380" t="s">
        <v>81</v>
      </c>
      <c r="S3380" t="s">
        <v>147</v>
      </c>
      <c r="T3380">
        <v>6450</v>
      </c>
      <c r="U3380" t="str">
        <f t="shared" ca="1" si="629"/>
        <v>it</v>
      </c>
      <c r="V3380" t="str">
        <f t="shared" si="622"/>
        <v>Cash_sEquipGacha</v>
      </c>
      <c r="W3380">
        <f t="shared" si="623"/>
        <v>10</v>
      </c>
      <c r="X3380" t="str">
        <f t="shared" ca="1" si="624"/>
        <v>cu</v>
      </c>
      <c r="Y3380" t="str">
        <f t="shared" si="625"/>
        <v>GO</v>
      </c>
      <c r="Z3380">
        <f t="shared" si="626"/>
        <v>6450</v>
      </c>
    </row>
    <row r="3381" spans="1:26">
      <c r="A3381" t="str">
        <f t="shared" si="627"/>
        <v>nw1</v>
      </c>
      <c r="B3381" t="str">
        <f t="shared" si="628"/>
        <v>신규1</v>
      </c>
      <c r="C3381">
        <v>256</v>
      </c>
      <c r="D3381">
        <v>785</v>
      </c>
      <c r="E3381">
        <f t="shared" ca="1" si="631"/>
        <v>32396</v>
      </c>
      <c r="F3381">
        <f ca="1">(60+SUMIF(OFFSET(N3381,-$C3381+1,0,$C3381),"EN",OFFSET(O3381,-$C3381+1,0,$C3381)))*SummonTypeTable!$Q$2</f>
        <v>10200</v>
      </c>
      <c r="G3381">
        <f ca="1">IF(C3381=1,60*SummonTypeTable!$Q$2-OFFSET(F3381,0,-1),
IF(F3381&lt;&gt;OFFSET(F3381,-1,0),OFFSET(F3381,-1,0)-OFFSET(F3381,0,-1),""))</f>
        <v>-22622.666666666668</v>
      </c>
      <c r="H3381">
        <f ca="1">IF(C3381=1,60*SummonTypeTable!$Q$2/OFFSET(F3381,0,-1),
IF(F3381&lt;&gt;OFFSET(F3381,-1,0),OFFSET(F3381,-1,0)/OFFSET(F3381,0,-1),""))</f>
        <v>0.30168333539120051</v>
      </c>
      <c r="I3381">
        <f ca="1">(60+SUMIF(OFFSET(N3381,-$C3381+1,0,$C3381),"EN",OFFSET(O3381,-$C3381+1,0,$C3381))+SUMIF(OFFSET(S3381,-$C3381+1,0,$C3381),"EN",OFFSET(T3381,-$C3381+1,0,$C3381)))*SummonTypeTable!$Q$2</f>
        <v>10200</v>
      </c>
      <c r="J3381">
        <f ca="1">IF(C3381=1,60*SummonTypeTable!$Q$2-OFFSET(I3381,0,-4),
IF(I3381&lt;&gt;OFFSET(I3381,-1,0),OFFSET(I3381,-1,0)-OFFSET(I3381,0,-4),""))</f>
        <v>-22622.666666666668</v>
      </c>
      <c r="K3381">
        <f ca="1">IF(C3381=1,60*SummonTypeTable!$Q$2/OFFSET(I3381,0,-4),
IF(I3381&lt;&gt;OFFSET(I3381,-1,0),OFFSET(I3381,-1,0)/OFFSET(I3381,0,-4),""))</f>
        <v>0.30168333539120051</v>
      </c>
      <c r="L3381" t="str">
        <f t="shared" ca="1" si="632"/>
        <v>cu</v>
      </c>
      <c r="M3381" t="s">
        <v>81</v>
      </c>
      <c r="N3381" t="s">
        <v>146</v>
      </c>
      <c r="O3381">
        <v>640</v>
      </c>
      <c r="P3381" t="str">
        <f t="shared" si="621"/>
        <v>에너지너무많음</v>
      </c>
      <c r="Q3381" t="str">
        <f t="shared" ca="1" si="630"/>
        <v>cu</v>
      </c>
      <c r="R3381" t="s">
        <v>81</v>
      </c>
      <c r="S3381" t="s">
        <v>147</v>
      </c>
      <c r="T3381">
        <v>6475</v>
      </c>
      <c r="U3381" t="str">
        <f t="shared" ca="1" si="629"/>
        <v>cu</v>
      </c>
      <c r="V3381" t="str">
        <f t="shared" si="622"/>
        <v>EN</v>
      </c>
      <c r="W3381">
        <f t="shared" si="623"/>
        <v>640</v>
      </c>
      <c r="X3381" t="str">
        <f t="shared" ca="1" si="624"/>
        <v>cu</v>
      </c>
      <c r="Y3381" t="str">
        <f t="shared" si="625"/>
        <v>GO</v>
      </c>
      <c r="Z3381">
        <f t="shared" si="626"/>
        <v>6475</v>
      </c>
    </row>
    <row r="3382" spans="1:26">
      <c r="A3382" t="str">
        <f t="shared" si="627"/>
        <v>nw1</v>
      </c>
      <c r="B3382" t="str">
        <f t="shared" si="628"/>
        <v>신규1</v>
      </c>
      <c r="C3382">
        <v>257</v>
      </c>
      <c r="D3382">
        <v>194</v>
      </c>
      <c r="E3382">
        <f t="shared" ca="1" si="631"/>
        <v>32590</v>
      </c>
      <c r="F3382">
        <f ca="1">(60+SUMIF(OFFSET(N3382,-$C3382+1,0,$C3382),"EN",OFFSET(O3382,-$C3382+1,0,$C3382)))*SummonTypeTable!$Q$2</f>
        <v>10200</v>
      </c>
      <c r="G3382" t="str">
        <f ca="1">IF(C3382=1,60*SummonTypeTable!$Q$2-OFFSET(F3382,0,-1),
IF(F3382&lt;&gt;OFFSET(F3382,-1,0),OFFSET(F3382,-1,0)-OFFSET(F3382,0,-1),""))</f>
        <v/>
      </c>
      <c r="H3382" t="str">
        <f ca="1">IF(C3382=1,60*SummonTypeTable!$Q$2/OFFSET(F3382,0,-1),
IF(F3382&lt;&gt;OFFSET(F3382,-1,0),OFFSET(F3382,-1,0)/OFFSET(F3382,0,-1),""))</f>
        <v/>
      </c>
      <c r="I3382">
        <f ca="1">(60+SUMIF(OFFSET(N3382,-$C3382+1,0,$C3382),"EN",OFFSET(O3382,-$C3382+1,0,$C3382))+SUMIF(OFFSET(S3382,-$C3382+1,0,$C3382),"EN",OFFSET(T3382,-$C3382+1,0,$C3382)))*SummonTypeTable!$Q$2</f>
        <v>10200</v>
      </c>
      <c r="J3382" t="str">
        <f ca="1">IF(C3382=1,60*SummonTypeTable!$Q$2-OFFSET(I3382,0,-4),
IF(I3382&lt;&gt;OFFSET(I3382,-1,0),OFFSET(I3382,-1,0)-OFFSET(I3382,0,-4),""))</f>
        <v/>
      </c>
      <c r="K3382" t="str">
        <f ca="1">IF(C3382=1,60*SummonTypeTable!$Q$2/OFFSET(I3382,0,-4),
IF(I3382&lt;&gt;OFFSET(I3382,-1,0),OFFSET(I3382,-1,0)/OFFSET(I3382,0,-4),""))</f>
        <v/>
      </c>
      <c r="L3382" t="str">
        <f t="shared" ca="1" si="632"/>
        <v>cu</v>
      </c>
      <c r="M3382" t="s">
        <v>81</v>
      </c>
      <c r="N3382" t="s">
        <v>147</v>
      </c>
      <c r="O3382">
        <v>13000</v>
      </c>
      <c r="P3382" t="str">
        <f t="shared" ref="P3382:P3445" si="633">IF(M3382="장비1상자",
  IF(OR(N3382&gt;3,O3382&gt;5),"장비이상",""),
IF(N3382="GO",
  IF(O3382&lt;100,"골드이상",""),
IF(N3382="EN",
  IF(O3382&gt;29,"에너지너무많음",
  IF(O3382&gt;9,"에너지다소많음","")),"")))</f>
        <v/>
      </c>
      <c r="Q3382" t="str">
        <f t="shared" ca="1" si="630"/>
        <v>cu</v>
      </c>
      <c r="R3382" t="s">
        <v>81</v>
      </c>
      <c r="S3382" t="s">
        <v>147</v>
      </c>
      <c r="T3382">
        <v>6500</v>
      </c>
      <c r="U3382" t="str">
        <f t="shared" ca="1" si="629"/>
        <v>cu</v>
      </c>
      <c r="V3382" t="str">
        <f t="shared" ref="V3382:V3445" si="634">IF(LEN(N3382)=0,"",N3382)</f>
        <v>GO</v>
      </c>
      <c r="W3382">
        <f t="shared" ref="W3382:W3445" si="635">IF(LEN(O3382)=0,"",O3382)</f>
        <v>13000</v>
      </c>
      <c r="X3382" t="str">
        <f t="shared" ref="X3382:X3445" ca="1" si="636">IF(LEN(Q3382)=0,"",Q3382)</f>
        <v>cu</v>
      </c>
      <c r="Y3382" t="str">
        <f t="shared" ref="Y3382:Y3445" si="637">IF(LEN(S3382)=0,"",S3382)</f>
        <v>GO</v>
      </c>
      <c r="Z3382">
        <f t="shared" ref="Z3382:Z3445" si="638">IF(LEN(T3382)=0,"",T3382)</f>
        <v>6500</v>
      </c>
    </row>
    <row r="3383" spans="1:26">
      <c r="A3383" t="str">
        <f t="shared" ref="A3383:A3409" si="639">A3382</f>
        <v>nw1</v>
      </c>
      <c r="B3383" t="str">
        <f t="shared" ref="B3383:B3409" si="640">B3382</f>
        <v>신규1</v>
      </c>
      <c r="C3383">
        <v>258</v>
      </c>
      <c r="D3383">
        <v>256</v>
      </c>
      <c r="E3383">
        <f t="shared" ca="1" si="631"/>
        <v>32846</v>
      </c>
      <c r="F3383">
        <f ca="1">(60+SUMIF(OFFSET(N3383,-$C3383+1,0,$C3383),"EN",OFFSET(O3383,-$C3383+1,0,$C3383)))*SummonTypeTable!$Q$2</f>
        <v>10200</v>
      </c>
      <c r="G3383" t="str">
        <f ca="1">IF(C3383=1,60*SummonTypeTable!$Q$2-OFFSET(F3383,0,-1),
IF(F3383&lt;&gt;OFFSET(F3383,-1,0),OFFSET(F3383,-1,0)-OFFSET(F3383,0,-1),""))</f>
        <v/>
      </c>
      <c r="H3383" t="str">
        <f ca="1">IF(C3383=1,60*SummonTypeTable!$Q$2/OFFSET(F3383,0,-1),
IF(F3383&lt;&gt;OFFSET(F3383,-1,0),OFFSET(F3383,-1,0)/OFFSET(F3383,0,-1),""))</f>
        <v/>
      </c>
      <c r="I3383">
        <f ca="1">(60+SUMIF(OFFSET(N3383,-$C3383+1,0,$C3383),"EN",OFFSET(O3383,-$C3383+1,0,$C3383))+SUMIF(OFFSET(S3383,-$C3383+1,0,$C3383),"EN",OFFSET(T3383,-$C3383+1,0,$C3383)))*SummonTypeTable!$Q$2</f>
        <v>10200</v>
      </c>
      <c r="J3383" t="str">
        <f ca="1">IF(C3383=1,60*SummonTypeTable!$Q$2-OFFSET(I3383,0,-4),
IF(I3383&lt;&gt;OFFSET(I3383,-1,0),OFFSET(I3383,-1,0)-OFFSET(I3383,0,-4),""))</f>
        <v/>
      </c>
      <c r="K3383" t="str">
        <f ca="1">IF(C3383=1,60*SummonTypeTable!$Q$2/OFFSET(I3383,0,-4),
IF(I3383&lt;&gt;OFFSET(I3383,-1,0),OFFSET(I3383,-1,0)/OFFSET(I3383,0,-4),""))</f>
        <v/>
      </c>
      <c r="L3383" t="str">
        <f t="shared" ca="1" si="632"/>
        <v>it</v>
      </c>
      <c r="M3383" t="s">
        <v>139</v>
      </c>
      <c r="N3383" t="s">
        <v>140</v>
      </c>
      <c r="O3383">
        <v>10</v>
      </c>
      <c r="P3383" t="str">
        <f t="shared" si="633"/>
        <v/>
      </c>
      <c r="Q3383" t="str">
        <f t="shared" ca="1" si="630"/>
        <v>cu</v>
      </c>
      <c r="R3383" t="s">
        <v>81</v>
      </c>
      <c r="S3383" t="s">
        <v>147</v>
      </c>
      <c r="T3383">
        <v>6525</v>
      </c>
      <c r="U3383" t="str">
        <f t="shared" ca="1" si="629"/>
        <v>it</v>
      </c>
      <c r="V3383" t="str">
        <f t="shared" si="634"/>
        <v>Cash_sCharacterGacha</v>
      </c>
      <c r="W3383">
        <f t="shared" si="635"/>
        <v>10</v>
      </c>
      <c r="X3383" t="str">
        <f t="shared" ca="1" si="636"/>
        <v>cu</v>
      </c>
      <c r="Y3383" t="str">
        <f t="shared" si="637"/>
        <v>GO</v>
      </c>
      <c r="Z3383">
        <f t="shared" si="638"/>
        <v>6525</v>
      </c>
    </row>
    <row r="3384" spans="1:26">
      <c r="A3384" t="str">
        <f t="shared" si="639"/>
        <v>nw1</v>
      </c>
      <c r="B3384" t="str">
        <f t="shared" si="640"/>
        <v>신규1</v>
      </c>
      <c r="C3384">
        <v>259</v>
      </c>
      <c r="D3384">
        <v>802</v>
      </c>
      <c r="E3384">
        <f t="shared" ca="1" si="631"/>
        <v>33648</v>
      </c>
      <c r="F3384">
        <f ca="1">(60+SUMIF(OFFSET(N3384,-$C3384+1,0,$C3384),"EN",OFFSET(O3384,-$C3384+1,0,$C3384)))*SummonTypeTable!$Q$2</f>
        <v>10653.333333333332</v>
      </c>
      <c r="G3384">
        <f ca="1">IF(C3384=1,60*SummonTypeTable!$Q$2-OFFSET(F3384,0,-1),
IF(F3384&lt;&gt;OFFSET(F3384,-1,0),OFFSET(F3384,-1,0)-OFFSET(F3384,0,-1),""))</f>
        <v>-23448</v>
      </c>
      <c r="H3384">
        <f ca="1">IF(C3384=1,60*SummonTypeTable!$Q$2/OFFSET(F3384,0,-1),
IF(F3384&lt;&gt;OFFSET(F3384,-1,0),OFFSET(F3384,-1,0)/OFFSET(F3384,0,-1),""))</f>
        <v>0.30313837375178315</v>
      </c>
      <c r="I3384">
        <f ca="1">(60+SUMIF(OFFSET(N3384,-$C3384+1,0,$C3384),"EN",OFFSET(O3384,-$C3384+1,0,$C3384))+SUMIF(OFFSET(S3384,-$C3384+1,0,$C3384),"EN",OFFSET(T3384,-$C3384+1,0,$C3384)))*SummonTypeTable!$Q$2</f>
        <v>10653.333333333332</v>
      </c>
      <c r="J3384">
        <f ca="1">IF(C3384=1,60*SummonTypeTable!$Q$2-OFFSET(I3384,0,-4),
IF(I3384&lt;&gt;OFFSET(I3384,-1,0),OFFSET(I3384,-1,0)-OFFSET(I3384,0,-4),""))</f>
        <v>-23448</v>
      </c>
      <c r="K3384">
        <f ca="1">IF(C3384=1,60*SummonTypeTable!$Q$2/OFFSET(I3384,0,-4),
IF(I3384&lt;&gt;OFFSET(I3384,-1,0),OFFSET(I3384,-1,0)/OFFSET(I3384,0,-4),""))</f>
        <v>0.30313837375178315</v>
      </c>
      <c r="L3384" t="str">
        <f t="shared" ca="1" si="632"/>
        <v>cu</v>
      </c>
      <c r="M3384" t="s">
        <v>81</v>
      </c>
      <c r="N3384" t="s">
        <v>146</v>
      </c>
      <c r="O3384">
        <v>680</v>
      </c>
      <c r="P3384" t="str">
        <f t="shared" si="633"/>
        <v>에너지너무많음</v>
      </c>
      <c r="Q3384" t="str">
        <f t="shared" ca="1" si="630"/>
        <v>cu</v>
      </c>
      <c r="R3384" t="s">
        <v>81</v>
      </c>
      <c r="S3384" t="s">
        <v>147</v>
      </c>
      <c r="T3384">
        <v>6550</v>
      </c>
      <c r="U3384" t="str">
        <f t="shared" ca="1" si="629"/>
        <v>cu</v>
      </c>
      <c r="V3384" t="str">
        <f t="shared" si="634"/>
        <v>EN</v>
      </c>
      <c r="W3384">
        <f t="shared" si="635"/>
        <v>680</v>
      </c>
      <c r="X3384" t="str">
        <f t="shared" ca="1" si="636"/>
        <v>cu</v>
      </c>
      <c r="Y3384" t="str">
        <f t="shared" si="637"/>
        <v>GO</v>
      </c>
      <c r="Z3384">
        <f t="shared" si="638"/>
        <v>6550</v>
      </c>
    </row>
    <row r="3385" spans="1:26">
      <c r="A3385" t="str">
        <f t="shared" si="639"/>
        <v>nw1</v>
      </c>
      <c r="B3385" t="str">
        <f t="shared" si="640"/>
        <v>신규1</v>
      </c>
      <c r="C3385">
        <v>260</v>
      </c>
      <c r="D3385">
        <v>88</v>
      </c>
      <c r="E3385">
        <f t="shared" ca="1" si="631"/>
        <v>33736</v>
      </c>
      <c r="F3385">
        <f ca="1">(60+SUMIF(OFFSET(N3385,-$C3385+1,0,$C3385),"EN",OFFSET(O3385,-$C3385+1,0,$C3385)))*SummonTypeTable!$Q$2</f>
        <v>10653.333333333332</v>
      </c>
      <c r="G3385" t="str">
        <f ca="1">IF(C3385=1,60*SummonTypeTable!$Q$2-OFFSET(F3385,0,-1),
IF(F3385&lt;&gt;OFFSET(F3385,-1,0),OFFSET(F3385,-1,0)-OFFSET(F3385,0,-1),""))</f>
        <v/>
      </c>
      <c r="H3385" t="str">
        <f ca="1">IF(C3385=1,60*SummonTypeTable!$Q$2/OFFSET(F3385,0,-1),
IF(F3385&lt;&gt;OFFSET(F3385,-1,0),OFFSET(F3385,-1,0)/OFFSET(F3385,0,-1),""))</f>
        <v/>
      </c>
      <c r="I3385">
        <f ca="1">(60+SUMIF(OFFSET(N3385,-$C3385+1,0,$C3385),"EN",OFFSET(O3385,-$C3385+1,0,$C3385))+SUMIF(OFFSET(S3385,-$C3385+1,0,$C3385),"EN",OFFSET(T3385,-$C3385+1,0,$C3385)))*SummonTypeTable!$Q$2</f>
        <v>10653.333333333332</v>
      </c>
      <c r="J3385" t="str">
        <f ca="1">IF(C3385=1,60*SummonTypeTable!$Q$2-OFFSET(I3385,0,-4),
IF(I3385&lt;&gt;OFFSET(I3385,-1,0),OFFSET(I3385,-1,0)-OFFSET(I3385,0,-4),""))</f>
        <v/>
      </c>
      <c r="K3385" t="str">
        <f ca="1">IF(C3385=1,60*SummonTypeTable!$Q$2/OFFSET(I3385,0,-4),
IF(I3385&lt;&gt;OFFSET(I3385,-1,0),OFFSET(I3385,-1,0)/OFFSET(I3385,0,-4),""))</f>
        <v/>
      </c>
      <c r="L3385" t="str">
        <f t="shared" ca="1" si="632"/>
        <v>cu</v>
      </c>
      <c r="M3385" t="s">
        <v>81</v>
      </c>
      <c r="N3385" t="s">
        <v>147</v>
      </c>
      <c r="O3385">
        <v>13150</v>
      </c>
      <c r="P3385" t="str">
        <f t="shared" si="633"/>
        <v/>
      </c>
      <c r="Q3385" t="str">
        <f t="shared" ca="1" si="630"/>
        <v>cu</v>
      </c>
      <c r="R3385" t="s">
        <v>81</v>
      </c>
      <c r="S3385" t="s">
        <v>147</v>
      </c>
      <c r="T3385">
        <v>6575</v>
      </c>
      <c r="U3385" t="str">
        <f t="shared" ca="1" si="629"/>
        <v>cu</v>
      </c>
      <c r="V3385" t="str">
        <f t="shared" si="634"/>
        <v>GO</v>
      </c>
      <c r="W3385">
        <f t="shared" si="635"/>
        <v>13150</v>
      </c>
      <c r="X3385" t="str">
        <f t="shared" ca="1" si="636"/>
        <v>cu</v>
      </c>
      <c r="Y3385" t="str">
        <f t="shared" si="637"/>
        <v>GO</v>
      </c>
      <c r="Z3385">
        <f t="shared" si="638"/>
        <v>6575</v>
      </c>
    </row>
    <row r="3386" spans="1:26">
      <c r="A3386" t="str">
        <f t="shared" si="639"/>
        <v>nw1</v>
      </c>
      <c r="B3386" t="str">
        <f t="shared" si="640"/>
        <v>신규1</v>
      </c>
      <c r="C3386">
        <v>261</v>
      </c>
      <c r="D3386">
        <v>125</v>
      </c>
      <c r="E3386">
        <f t="shared" ca="1" si="631"/>
        <v>33861</v>
      </c>
      <c r="F3386">
        <f ca="1">(60+SUMIF(OFFSET(N3386,-$C3386+1,0,$C3386),"EN",OFFSET(O3386,-$C3386+1,0,$C3386)))*SummonTypeTable!$Q$2</f>
        <v>10653.333333333332</v>
      </c>
      <c r="G3386" t="str">
        <f ca="1">IF(C3386=1,60*SummonTypeTable!$Q$2-OFFSET(F3386,0,-1),
IF(F3386&lt;&gt;OFFSET(F3386,-1,0),OFFSET(F3386,-1,0)-OFFSET(F3386,0,-1),""))</f>
        <v/>
      </c>
      <c r="H3386" t="str">
        <f ca="1">IF(C3386=1,60*SummonTypeTable!$Q$2/OFFSET(F3386,0,-1),
IF(F3386&lt;&gt;OFFSET(F3386,-1,0),OFFSET(F3386,-1,0)/OFFSET(F3386,0,-1),""))</f>
        <v/>
      </c>
      <c r="I3386">
        <f ca="1">(60+SUMIF(OFFSET(N3386,-$C3386+1,0,$C3386),"EN",OFFSET(O3386,-$C3386+1,0,$C3386))+SUMIF(OFFSET(S3386,-$C3386+1,0,$C3386),"EN",OFFSET(T3386,-$C3386+1,0,$C3386)))*SummonTypeTable!$Q$2</f>
        <v>10653.333333333332</v>
      </c>
      <c r="J3386" t="str">
        <f ca="1">IF(C3386=1,60*SummonTypeTable!$Q$2-OFFSET(I3386,0,-4),
IF(I3386&lt;&gt;OFFSET(I3386,-1,0),OFFSET(I3386,-1,0)-OFFSET(I3386,0,-4),""))</f>
        <v/>
      </c>
      <c r="K3386" t="str">
        <f ca="1">IF(C3386=1,60*SummonTypeTable!$Q$2/OFFSET(I3386,0,-4),
IF(I3386&lt;&gt;OFFSET(I3386,-1,0),OFFSET(I3386,-1,0)/OFFSET(I3386,0,-4),""))</f>
        <v/>
      </c>
      <c r="L3386" t="str">
        <f t="shared" ca="1" si="632"/>
        <v>it</v>
      </c>
      <c r="M3386" t="s">
        <v>139</v>
      </c>
      <c r="N3386" t="s">
        <v>158</v>
      </c>
      <c r="O3386">
        <v>3</v>
      </c>
      <c r="P3386" t="str">
        <f t="shared" si="633"/>
        <v/>
      </c>
      <c r="Q3386" t="str">
        <f t="shared" ca="1" si="630"/>
        <v>cu</v>
      </c>
      <c r="R3386" t="s">
        <v>81</v>
      </c>
      <c r="S3386" t="s">
        <v>147</v>
      </c>
      <c r="T3386">
        <v>6600</v>
      </c>
      <c r="U3386" t="str">
        <f t="shared" ca="1" si="629"/>
        <v>it</v>
      </c>
      <c r="V3386" t="str">
        <f t="shared" si="634"/>
        <v>Cash_sEquipGacha</v>
      </c>
      <c r="W3386">
        <f t="shared" si="635"/>
        <v>3</v>
      </c>
      <c r="X3386" t="str">
        <f t="shared" ca="1" si="636"/>
        <v>cu</v>
      </c>
      <c r="Y3386" t="str">
        <f t="shared" si="637"/>
        <v>GO</v>
      </c>
      <c r="Z3386">
        <f t="shared" si="638"/>
        <v>6600</v>
      </c>
    </row>
    <row r="3387" spans="1:26">
      <c r="A3387" t="str">
        <f t="shared" si="639"/>
        <v>nw1</v>
      </c>
      <c r="B3387" t="str">
        <f t="shared" si="640"/>
        <v>신규1</v>
      </c>
      <c r="C3387">
        <v>262</v>
      </c>
      <c r="D3387">
        <v>175</v>
      </c>
      <c r="E3387">
        <f t="shared" ca="1" si="631"/>
        <v>34036</v>
      </c>
      <c r="F3387">
        <f ca="1">(60+SUMIF(OFFSET(N3387,-$C3387+1,0,$C3387),"EN",OFFSET(O3387,-$C3387+1,0,$C3387)))*SummonTypeTable!$Q$2</f>
        <v>10653.333333333332</v>
      </c>
      <c r="G3387" t="str">
        <f ca="1">IF(C3387=1,60*SummonTypeTable!$Q$2-OFFSET(F3387,0,-1),
IF(F3387&lt;&gt;OFFSET(F3387,-1,0),OFFSET(F3387,-1,0)-OFFSET(F3387,0,-1),""))</f>
        <v/>
      </c>
      <c r="H3387" t="str">
        <f ca="1">IF(C3387=1,60*SummonTypeTable!$Q$2/OFFSET(F3387,0,-1),
IF(F3387&lt;&gt;OFFSET(F3387,-1,0),OFFSET(F3387,-1,0)/OFFSET(F3387,0,-1),""))</f>
        <v/>
      </c>
      <c r="I3387">
        <f ca="1">(60+SUMIF(OFFSET(N3387,-$C3387+1,0,$C3387),"EN",OFFSET(O3387,-$C3387+1,0,$C3387))+SUMIF(OFFSET(S3387,-$C3387+1,0,$C3387),"EN",OFFSET(T3387,-$C3387+1,0,$C3387)))*SummonTypeTable!$Q$2</f>
        <v>10653.333333333332</v>
      </c>
      <c r="J3387" t="str">
        <f ca="1">IF(C3387=1,60*SummonTypeTable!$Q$2-OFFSET(I3387,0,-4),
IF(I3387&lt;&gt;OFFSET(I3387,-1,0),OFFSET(I3387,-1,0)-OFFSET(I3387,0,-4),""))</f>
        <v/>
      </c>
      <c r="K3387" t="str">
        <f ca="1">IF(C3387=1,60*SummonTypeTable!$Q$2/OFFSET(I3387,0,-4),
IF(I3387&lt;&gt;OFFSET(I3387,-1,0),OFFSET(I3387,-1,0)/OFFSET(I3387,0,-4),""))</f>
        <v/>
      </c>
      <c r="L3387" t="str">
        <f t="shared" ca="1" si="632"/>
        <v>cu</v>
      </c>
      <c r="M3387" t="s">
        <v>81</v>
      </c>
      <c r="N3387" t="s">
        <v>147</v>
      </c>
      <c r="O3387">
        <v>13250</v>
      </c>
      <c r="P3387" t="str">
        <f t="shared" si="633"/>
        <v/>
      </c>
      <c r="Q3387" t="str">
        <f t="shared" ca="1" si="630"/>
        <v>cu</v>
      </c>
      <c r="R3387" t="s">
        <v>81</v>
      </c>
      <c r="S3387" t="s">
        <v>147</v>
      </c>
      <c r="T3387">
        <v>6625</v>
      </c>
      <c r="U3387" t="str">
        <f t="shared" ca="1" si="629"/>
        <v>cu</v>
      </c>
      <c r="V3387" t="str">
        <f t="shared" si="634"/>
        <v>GO</v>
      </c>
      <c r="W3387">
        <f t="shared" si="635"/>
        <v>13250</v>
      </c>
      <c r="X3387" t="str">
        <f t="shared" ca="1" si="636"/>
        <v>cu</v>
      </c>
      <c r="Y3387" t="str">
        <f t="shared" si="637"/>
        <v>GO</v>
      </c>
      <c r="Z3387">
        <f t="shared" si="638"/>
        <v>6625</v>
      </c>
    </row>
    <row r="3388" spans="1:26">
      <c r="A3388" t="str">
        <f t="shared" si="639"/>
        <v>nw1</v>
      </c>
      <c r="B3388" t="str">
        <f t="shared" si="640"/>
        <v>신규1</v>
      </c>
      <c r="C3388">
        <v>263</v>
      </c>
      <c r="D3388">
        <v>225</v>
      </c>
      <c r="E3388">
        <f t="shared" ca="1" si="631"/>
        <v>34261</v>
      </c>
      <c r="F3388">
        <f ca="1">(60+SUMIF(OFFSET(N3388,-$C3388+1,0,$C3388),"EN",OFFSET(O3388,-$C3388+1,0,$C3388)))*SummonTypeTable!$Q$2</f>
        <v>10653.333333333332</v>
      </c>
      <c r="G3388" t="str">
        <f ca="1">IF(C3388=1,60*SummonTypeTable!$Q$2-OFFSET(F3388,0,-1),
IF(F3388&lt;&gt;OFFSET(F3388,-1,0),OFFSET(F3388,-1,0)-OFFSET(F3388,0,-1),""))</f>
        <v/>
      </c>
      <c r="H3388" t="str">
        <f ca="1">IF(C3388=1,60*SummonTypeTable!$Q$2/OFFSET(F3388,0,-1),
IF(F3388&lt;&gt;OFFSET(F3388,-1,0),OFFSET(F3388,-1,0)/OFFSET(F3388,0,-1),""))</f>
        <v/>
      </c>
      <c r="I3388">
        <f ca="1">(60+SUMIF(OFFSET(N3388,-$C3388+1,0,$C3388),"EN",OFFSET(O3388,-$C3388+1,0,$C3388))+SUMIF(OFFSET(S3388,-$C3388+1,0,$C3388),"EN",OFFSET(T3388,-$C3388+1,0,$C3388)))*SummonTypeTable!$Q$2</f>
        <v>10653.333333333332</v>
      </c>
      <c r="J3388" t="str">
        <f ca="1">IF(C3388=1,60*SummonTypeTable!$Q$2-OFFSET(I3388,0,-4),
IF(I3388&lt;&gt;OFFSET(I3388,-1,0),OFFSET(I3388,-1,0)-OFFSET(I3388,0,-4),""))</f>
        <v/>
      </c>
      <c r="K3388" t="str">
        <f ca="1">IF(C3388=1,60*SummonTypeTable!$Q$2/OFFSET(I3388,0,-4),
IF(I3388&lt;&gt;OFFSET(I3388,-1,0),OFFSET(I3388,-1,0)/OFFSET(I3388,0,-4),""))</f>
        <v/>
      </c>
      <c r="L3388" t="str">
        <f t="shared" ca="1" si="632"/>
        <v>cu</v>
      </c>
      <c r="M3388" t="s">
        <v>81</v>
      </c>
      <c r="N3388" t="s">
        <v>147</v>
      </c>
      <c r="O3388">
        <v>13300</v>
      </c>
      <c r="P3388" t="str">
        <f t="shared" si="633"/>
        <v/>
      </c>
      <c r="Q3388" t="str">
        <f t="shared" ca="1" si="630"/>
        <v>cu</v>
      </c>
      <c r="R3388" t="s">
        <v>81</v>
      </c>
      <c r="S3388" t="s">
        <v>147</v>
      </c>
      <c r="T3388">
        <v>6650</v>
      </c>
      <c r="U3388" t="str">
        <f t="shared" ca="1" si="629"/>
        <v>cu</v>
      </c>
      <c r="V3388" t="str">
        <f t="shared" si="634"/>
        <v>GO</v>
      </c>
      <c r="W3388">
        <f t="shared" si="635"/>
        <v>13300</v>
      </c>
      <c r="X3388" t="str">
        <f t="shared" ca="1" si="636"/>
        <v>cu</v>
      </c>
      <c r="Y3388" t="str">
        <f t="shared" si="637"/>
        <v>GO</v>
      </c>
      <c r="Z3388">
        <f t="shared" si="638"/>
        <v>6650</v>
      </c>
    </row>
    <row r="3389" spans="1:26">
      <c r="A3389" t="str">
        <f t="shared" si="639"/>
        <v>nw1</v>
      </c>
      <c r="B3389" t="str">
        <f t="shared" si="640"/>
        <v>신규1</v>
      </c>
      <c r="C3389">
        <v>264</v>
      </c>
      <c r="D3389">
        <v>671</v>
      </c>
      <c r="E3389">
        <f t="shared" ca="1" si="631"/>
        <v>34932</v>
      </c>
      <c r="F3389">
        <f ca="1">(60+SUMIF(OFFSET(N3389,-$C3389+1,0,$C3389),"EN",OFFSET(O3389,-$C3389+1,0,$C3389)))*SummonTypeTable!$Q$2</f>
        <v>11133.333333333332</v>
      </c>
      <c r="G3389">
        <f ca="1">IF(C3389=1,60*SummonTypeTable!$Q$2-OFFSET(F3389,0,-1),
IF(F3389&lt;&gt;OFFSET(F3389,-1,0),OFFSET(F3389,-1,0)-OFFSET(F3389,0,-1),""))</f>
        <v>-24278.666666666668</v>
      </c>
      <c r="H3389">
        <f ca="1">IF(C3389=1,60*SummonTypeTable!$Q$2/OFFSET(F3389,0,-1),
IF(F3389&lt;&gt;OFFSET(F3389,-1,0),OFFSET(F3389,-1,0)/OFFSET(F3389,0,-1),""))</f>
        <v>0.30497347226993393</v>
      </c>
      <c r="I3389">
        <f ca="1">(60+SUMIF(OFFSET(N3389,-$C3389+1,0,$C3389),"EN",OFFSET(O3389,-$C3389+1,0,$C3389))+SUMIF(OFFSET(S3389,-$C3389+1,0,$C3389),"EN",OFFSET(T3389,-$C3389+1,0,$C3389)))*SummonTypeTable!$Q$2</f>
        <v>11133.333333333332</v>
      </c>
      <c r="J3389">
        <f ca="1">IF(C3389=1,60*SummonTypeTable!$Q$2-OFFSET(I3389,0,-4),
IF(I3389&lt;&gt;OFFSET(I3389,-1,0),OFFSET(I3389,-1,0)-OFFSET(I3389,0,-4),""))</f>
        <v>-24278.666666666668</v>
      </c>
      <c r="K3389">
        <f ca="1">IF(C3389=1,60*SummonTypeTable!$Q$2/OFFSET(I3389,0,-4),
IF(I3389&lt;&gt;OFFSET(I3389,-1,0),OFFSET(I3389,-1,0)/OFFSET(I3389,0,-4),""))</f>
        <v>0.30497347226993393</v>
      </c>
      <c r="L3389" t="str">
        <f t="shared" ca="1" si="632"/>
        <v>cu</v>
      </c>
      <c r="M3389" t="s">
        <v>81</v>
      </c>
      <c r="N3389" t="s">
        <v>146</v>
      </c>
      <c r="O3389">
        <v>720</v>
      </c>
      <c r="P3389" t="str">
        <f t="shared" si="633"/>
        <v>에너지너무많음</v>
      </c>
      <c r="Q3389" t="str">
        <f t="shared" ca="1" si="630"/>
        <v>cu</v>
      </c>
      <c r="R3389" t="s">
        <v>81</v>
      </c>
      <c r="S3389" t="s">
        <v>147</v>
      </c>
      <c r="T3389">
        <v>6675</v>
      </c>
      <c r="U3389" t="str">
        <f t="shared" ca="1" si="629"/>
        <v>cu</v>
      </c>
      <c r="V3389" t="str">
        <f t="shared" si="634"/>
        <v>EN</v>
      </c>
      <c r="W3389">
        <f t="shared" si="635"/>
        <v>720</v>
      </c>
      <c r="X3389" t="str">
        <f t="shared" ca="1" si="636"/>
        <v>cu</v>
      </c>
      <c r="Y3389" t="str">
        <f t="shared" si="637"/>
        <v>GO</v>
      </c>
      <c r="Z3389">
        <f t="shared" si="638"/>
        <v>6675</v>
      </c>
    </row>
    <row r="3390" spans="1:26">
      <c r="A3390" t="str">
        <f t="shared" si="639"/>
        <v>nw1</v>
      </c>
      <c r="B3390" t="str">
        <f t="shared" si="640"/>
        <v>신규1</v>
      </c>
      <c r="C3390">
        <v>265</v>
      </c>
      <c r="D3390">
        <v>135</v>
      </c>
      <c r="E3390">
        <f t="shared" ca="1" si="631"/>
        <v>35067</v>
      </c>
      <c r="F3390">
        <f ca="1">(60+SUMIF(OFFSET(N3390,-$C3390+1,0,$C3390),"EN",OFFSET(O3390,-$C3390+1,0,$C3390)))*SummonTypeTable!$Q$2</f>
        <v>11133.333333333332</v>
      </c>
      <c r="G3390" t="str">
        <f ca="1">IF(C3390=1,60*SummonTypeTable!$Q$2-OFFSET(F3390,0,-1),
IF(F3390&lt;&gt;OFFSET(F3390,-1,0),OFFSET(F3390,-1,0)-OFFSET(F3390,0,-1),""))</f>
        <v/>
      </c>
      <c r="H3390" t="str">
        <f ca="1">IF(C3390=1,60*SummonTypeTable!$Q$2/OFFSET(F3390,0,-1),
IF(F3390&lt;&gt;OFFSET(F3390,-1,0),OFFSET(F3390,-1,0)/OFFSET(F3390,0,-1),""))</f>
        <v/>
      </c>
      <c r="I3390">
        <f ca="1">(60+SUMIF(OFFSET(N3390,-$C3390+1,0,$C3390),"EN",OFFSET(O3390,-$C3390+1,0,$C3390))+SUMIF(OFFSET(S3390,-$C3390+1,0,$C3390),"EN",OFFSET(T3390,-$C3390+1,0,$C3390)))*SummonTypeTable!$Q$2</f>
        <v>11133.333333333332</v>
      </c>
      <c r="J3390" t="str">
        <f ca="1">IF(C3390=1,60*SummonTypeTable!$Q$2-OFFSET(I3390,0,-4),
IF(I3390&lt;&gt;OFFSET(I3390,-1,0),OFFSET(I3390,-1,0)-OFFSET(I3390,0,-4),""))</f>
        <v/>
      </c>
      <c r="K3390" t="str">
        <f ca="1">IF(C3390=1,60*SummonTypeTable!$Q$2/OFFSET(I3390,0,-4),
IF(I3390&lt;&gt;OFFSET(I3390,-1,0),OFFSET(I3390,-1,0)/OFFSET(I3390,0,-4),""))</f>
        <v/>
      </c>
      <c r="L3390" t="str">
        <f t="shared" ca="1" si="632"/>
        <v>it</v>
      </c>
      <c r="M3390" t="s">
        <v>139</v>
      </c>
      <c r="N3390" t="s">
        <v>158</v>
      </c>
      <c r="O3390">
        <v>3</v>
      </c>
      <c r="P3390" t="str">
        <f t="shared" si="633"/>
        <v/>
      </c>
      <c r="Q3390" t="str">
        <f t="shared" ca="1" si="630"/>
        <v>cu</v>
      </c>
      <c r="R3390" t="s">
        <v>81</v>
      </c>
      <c r="S3390" t="s">
        <v>147</v>
      </c>
      <c r="T3390">
        <v>6700</v>
      </c>
      <c r="U3390" t="str">
        <f t="shared" ca="1" si="629"/>
        <v>it</v>
      </c>
      <c r="V3390" t="str">
        <f t="shared" si="634"/>
        <v>Cash_sEquipGacha</v>
      </c>
      <c r="W3390">
        <f t="shared" si="635"/>
        <v>3</v>
      </c>
      <c r="X3390" t="str">
        <f t="shared" ca="1" si="636"/>
        <v>cu</v>
      </c>
      <c r="Y3390" t="str">
        <f t="shared" si="637"/>
        <v>GO</v>
      </c>
      <c r="Z3390">
        <f t="shared" si="638"/>
        <v>6700</v>
      </c>
    </row>
    <row r="3391" spans="1:26">
      <c r="A3391" t="str">
        <f t="shared" si="639"/>
        <v>nw1</v>
      </c>
      <c r="B3391" t="str">
        <f t="shared" si="640"/>
        <v>신규1</v>
      </c>
      <c r="C3391">
        <v>266</v>
      </c>
      <c r="D3391">
        <v>168</v>
      </c>
      <c r="E3391">
        <f t="shared" ca="1" si="631"/>
        <v>35235</v>
      </c>
      <c r="F3391">
        <f ca="1">(60+SUMIF(OFFSET(N3391,-$C3391+1,0,$C3391),"EN",OFFSET(O3391,-$C3391+1,0,$C3391)))*SummonTypeTable!$Q$2</f>
        <v>11133.333333333332</v>
      </c>
      <c r="G3391" t="str">
        <f ca="1">IF(C3391=1,60*SummonTypeTable!$Q$2-OFFSET(F3391,0,-1),
IF(F3391&lt;&gt;OFFSET(F3391,-1,0),OFFSET(F3391,-1,0)-OFFSET(F3391,0,-1),""))</f>
        <v/>
      </c>
      <c r="H3391" t="str">
        <f ca="1">IF(C3391=1,60*SummonTypeTable!$Q$2/OFFSET(F3391,0,-1),
IF(F3391&lt;&gt;OFFSET(F3391,-1,0),OFFSET(F3391,-1,0)/OFFSET(F3391,0,-1),""))</f>
        <v/>
      </c>
      <c r="I3391">
        <f ca="1">(60+SUMIF(OFFSET(N3391,-$C3391+1,0,$C3391),"EN",OFFSET(O3391,-$C3391+1,0,$C3391))+SUMIF(OFFSET(S3391,-$C3391+1,0,$C3391),"EN",OFFSET(T3391,-$C3391+1,0,$C3391)))*SummonTypeTable!$Q$2</f>
        <v>11133.333333333332</v>
      </c>
      <c r="J3391" t="str">
        <f ca="1">IF(C3391=1,60*SummonTypeTable!$Q$2-OFFSET(I3391,0,-4),
IF(I3391&lt;&gt;OFFSET(I3391,-1,0),OFFSET(I3391,-1,0)-OFFSET(I3391,0,-4),""))</f>
        <v/>
      </c>
      <c r="K3391" t="str">
        <f ca="1">IF(C3391=1,60*SummonTypeTable!$Q$2/OFFSET(I3391,0,-4),
IF(I3391&lt;&gt;OFFSET(I3391,-1,0),OFFSET(I3391,-1,0)/OFFSET(I3391,0,-4),""))</f>
        <v/>
      </c>
      <c r="L3391" t="str">
        <f t="shared" ca="1" si="632"/>
        <v>cu</v>
      </c>
      <c r="M3391" t="s">
        <v>81</v>
      </c>
      <c r="N3391" t="s">
        <v>147</v>
      </c>
      <c r="O3391">
        <v>13450</v>
      </c>
      <c r="P3391" t="str">
        <f t="shared" si="633"/>
        <v/>
      </c>
      <c r="Q3391" t="str">
        <f t="shared" ca="1" si="630"/>
        <v>cu</v>
      </c>
      <c r="R3391" t="s">
        <v>81</v>
      </c>
      <c r="S3391" t="s">
        <v>147</v>
      </c>
      <c r="T3391">
        <v>6725</v>
      </c>
      <c r="U3391" t="str">
        <f t="shared" ca="1" si="629"/>
        <v>cu</v>
      </c>
      <c r="V3391" t="str">
        <f t="shared" si="634"/>
        <v>GO</v>
      </c>
      <c r="W3391">
        <f t="shared" si="635"/>
        <v>13450</v>
      </c>
      <c r="X3391" t="str">
        <f t="shared" ca="1" si="636"/>
        <v>cu</v>
      </c>
      <c r="Y3391" t="str">
        <f t="shared" si="637"/>
        <v>GO</v>
      </c>
      <c r="Z3391">
        <f t="shared" si="638"/>
        <v>6725</v>
      </c>
    </row>
    <row r="3392" spans="1:26">
      <c r="A3392" t="str">
        <f t="shared" si="639"/>
        <v>nw1</v>
      </c>
      <c r="B3392" t="str">
        <f t="shared" si="640"/>
        <v>신규1</v>
      </c>
      <c r="C3392">
        <v>267</v>
      </c>
      <c r="D3392">
        <v>217</v>
      </c>
      <c r="E3392">
        <f t="shared" ca="1" si="631"/>
        <v>35452</v>
      </c>
      <c r="F3392">
        <f ca="1">(60+SUMIF(OFFSET(N3392,-$C3392+1,0,$C3392),"EN",OFFSET(O3392,-$C3392+1,0,$C3392)))*SummonTypeTable!$Q$2</f>
        <v>11133.333333333332</v>
      </c>
      <c r="G3392" t="str">
        <f ca="1">IF(C3392=1,60*SummonTypeTable!$Q$2-OFFSET(F3392,0,-1),
IF(F3392&lt;&gt;OFFSET(F3392,-1,0),OFFSET(F3392,-1,0)-OFFSET(F3392,0,-1),""))</f>
        <v/>
      </c>
      <c r="H3392" t="str">
        <f ca="1">IF(C3392=1,60*SummonTypeTable!$Q$2/OFFSET(F3392,0,-1),
IF(F3392&lt;&gt;OFFSET(F3392,-1,0),OFFSET(F3392,-1,0)/OFFSET(F3392,0,-1),""))</f>
        <v/>
      </c>
      <c r="I3392">
        <f ca="1">(60+SUMIF(OFFSET(N3392,-$C3392+1,0,$C3392),"EN",OFFSET(O3392,-$C3392+1,0,$C3392))+SUMIF(OFFSET(S3392,-$C3392+1,0,$C3392),"EN",OFFSET(T3392,-$C3392+1,0,$C3392)))*SummonTypeTable!$Q$2</f>
        <v>11133.333333333332</v>
      </c>
      <c r="J3392" t="str">
        <f ca="1">IF(C3392=1,60*SummonTypeTable!$Q$2-OFFSET(I3392,0,-4),
IF(I3392&lt;&gt;OFFSET(I3392,-1,0),OFFSET(I3392,-1,0)-OFFSET(I3392,0,-4),""))</f>
        <v/>
      </c>
      <c r="K3392" t="str">
        <f ca="1">IF(C3392=1,60*SummonTypeTable!$Q$2/OFFSET(I3392,0,-4),
IF(I3392&lt;&gt;OFFSET(I3392,-1,0),OFFSET(I3392,-1,0)/OFFSET(I3392,0,-4),""))</f>
        <v/>
      </c>
      <c r="L3392" t="str">
        <f t="shared" ca="1" si="632"/>
        <v>it</v>
      </c>
      <c r="M3392" t="s">
        <v>139</v>
      </c>
      <c r="N3392" t="s">
        <v>138</v>
      </c>
      <c r="O3392">
        <v>30</v>
      </c>
      <c r="P3392" t="str">
        <f t="shared" si="633"/>
        <v/>
      </c>
      <c r="Q3392" t="str">
        <f t="shared" ca="1" si="630"/>
        <v>cu</v>
      </c>
      <c r="R3392" t="s">
        <v>81</v>
      </c>
      <c r="S3392" t="s">
        <v>147</v>
      </c>
      <c r="T3392">
        <v>6750</v>
      </c>
      <c r="U3392" t="str">
        <f t="shared" ca="1" si="629"/>
        <v>it</v>
      </c>
      <c r="V3392" t="str">
        <f t="shared" si="634"/>
        <v>Cash_sSpellGacha</v>
      </c>
      <c r="W3392">
        <f t="shared" si="635"/>
        <v>30</v>
      </c>
      <c r="X3392" t="str">
        <f t="shared" ca="1" si="636"/>
        <v>cu</v>
      </c>
      <c r="Y3392" t="str">
        <f t="shared" si="637"/>
        <v>GO</v>
      </c>
      <c r="Z3392">
        <f t="shared" si="638"/>
        <v>6750</v>
      </c>
    </row>
    <row r="3393" spans="1:26">
      <c r="A3393" t="str">
        <f t="shared" si="639"/>
        <v>nw1</v>
      </c>
      <c r="B3393" t="str">
        <f t="shared" si="640"/>
        <v>신규1</v>
      </c>
      <c r="C3393">
        <v>268</v>
      </c>
      <c r="D3393">
        <v>796</v>
      </c>
      <c r="E3393">
        <f t="shared" ca="1" si="631"/>
        <v>36248</v>
      </c>
      <c r="F3393">
        <f ca="1">(60+SUMIF(OFFSET(N3393,-$C3393+1,0,$C3393),"EN",OFFSET(O3393,-$C3393+1,0,$C3393)))*SummonTypeTable!$Q$2</f>
        <v>11133.333333333332</v>
      </c>
      <c r="G3393" t="str">
        <f ca="1">IF(C3393=1,60*SummonTypeTable!$Q$2-OFFSET(F3393,0,-1),
IF(F3393&lt;&gt;OFFSET(F3393,-1,0),OFFSET(F3393,-1,0)-OFFSET(F3393,0,-1),""))</f>
        <v/>
      </c>
      <c r="H3393" t="str">
        <f ca="1">IF(C3393=1,60*SummonTypeTable!$Q$2/OFFSET(F3393,0,-1),
IF(F3393&lt;&gt;OFFSET(F3393,-1,0),OFFSET(F3393,-1,0)/OFFSET(F3393,0,-1),""))</f>
        <v/>
      </c>
      <c r="I3393">
        <f ca="1">(60+SUMIF(OFFSET(N3393,-$C3393+1,0,$C3393),"EN",OFFSET(O3393,-$C3393+1,0,$C3393))+SUMIF(OFFSET(S3393,-$C3393+1,0,$C3393),"EN",OFFSET(T3393,-$C3393+1,0,$C3393)))*SummonTypeTable!$Q$2</f>
        <v>11133.333333333332</v>
      </c>
      <c r="J3393" t="str">
        <f ca="1">IF(C3393=1,60*SummonTypeTable!$Q$2-OFFSET(I3393,0,-4),
IF(I3393&lt;&gt;OFFSET(I3393,-1,0),OFFSET(I3393,-1,0)-OFFSET(I3393,0,-4),""))</f>
        <v/>
      </c>
      <c r="K3393" t="str">
        <f ca="1">IF(C3393=1,60*SummonTypeTable!$Q$2/OFFSET(I3393,0,-4),
IF(I3393&lt;&gt;OFFSET(I3393,-1,0),OFFSET(I3393,-1,0)/OFFSET(I3393,0,-4),""))</f>
        <v/>
      </c>
      <c r="L3393" t="str">
        <f t="shared" ca="1" si="632"/>
        <v>cu</v>
      </c>
      <c r="M3393" t="s">
        <v>81</v>
      </c>
      <c r="N3393" t="s">
        <v>153</v>
      </c>
      <c r="O3393">
        <v>45</v>
      </c>
      <c r="P3393" t="str">
        <f t="shared" si="633"/>
        <v/>
      </c>
      <c r="Q3393" t="str">
        <f t="shared" ca="1" si="630"/>
        <v>cu</v>
      </c>
      <c r="R3393" t="s">
        <v>81</v>
      </c>
      <c r="S3393" t="s">
        <v>153</v>
      </c>
      <c r="T3393">
        <v>15</v>
      </c>
      <c r="U3393" t="str">
        <f t="shared" ca="1" si="629"/>
        <v>cu</v>
      </c>
      <c r="V3393" t="str">
        <f t="shared" si="634"/>
        <v>DI</v>
      </c>
      <c r="W3393">
        <f t="shared" si="635"/>
        <v>45</v>
      </c>
      <c r="X3393" t="str">
        <f t="shared" ca="1" si="636"/>
        <v>cu</v>
      </c>
      <c r="Y3393" t="str">
        <f t="shared" si="637"/>
        <v>DI</v>
      </c>
      <c r="Z3393">
        <f t="shared" si="638"/>
        <v>15</v>
      </c>
    </row>
    <row r="3394" spans="1:26">
      <c r="A3394" t="str">
        <f t="shared" si="639"/>
        <v>nw1</v>
      </c>
      <c r="B3394" t="str">
        <f t="shared" si="640"/>
        <v>신규1</v>
      </c>
      <c r="C3394">
        <v>269</v>
      </c>
      <c r="D3394">
        <v>183</v>
      </c>
      <c r="E3394">
        <f t="shared" ca="1" si="631"/>
        <v>36431</v>
      </c>
      <c r="F3394">
        <f ca="1">(60+SUMIF(OFFSET(N3394,-$C3394+1,0,$C3394),"EN",OFFSET(O3394,-$C3394+1,0,$C3394)))*SummonTypeTable!$Q$2</f>
        <v>11133.333333333332</v>
      </c>
      <c r="G3394" t="str">
        <f ca="1">IF(C3394=1,60*SummonTypeTable!$Q$2-OFFSET(F3394,0,-1),
IF(F3394&lt;&gt;OFFSET(F3394,-1,0),OFFSET(F3394,-1,0)-OFFSET(F3394,0,-1),""))</f>
        <v/>
      </c>
      <c r="H3394" t="str">
        <f ca="1">IF(C3394=1,60*SummonTypeTable!$Q$2/OFFSET(F3394,0,-1),
IF(F3394&lt;&gt;OFFSET(F3394,-1,0),OFFSET(F3394,-1,0)/OFFSET(F3394,0,-1),""))</f>
        <v/>
      </c>
      <c r="I3394">
        <f ca="1">(60+SUMIF(OFFSET(N3394,-$C3394+1,0,$C3394),"EN",OFFSET(O3394,-$C3394+1,0,$C3394))+SUMIF(OFFSET(S3394,-$C3394+1,0,$C3394),"EN",OFFSET(T3394,-$C3394+1,0,$C3394)))*SummonTypeTable!$Q$2</f>
        <v>11133.333333333332</v>
      </c>
      <c r="J3394" t="str">
        <f ca="1">IF(C3394=1,60*SummonTypeTable!$Q$2-OFFSET(I3394,0,-4),
IF(I3394&lt;&gt;OFFSET(I3394,-1,0),OFFSET(I3394,-1,0)-OFFSET(I3394,0,-4),""))</f>
        <v/>
      </c>
      <c r="K3394" t="str">
        <f ca="1">IF(C3394=1,60*SummonTypeTable!$Q$2/OFFSET(I3394,0,-4),
IF(I3394&lt;&gt;OFFSET(I3394,-1,0),OFFSET(I3394,-1,0)/OFFSET(I3394,0,-4),""))</f>
        <v/>
      </c>
      <c r="L3394" t="str">
        <f t="shared" ca="1" si="632"/>
        <v>cu</v>
      </c>
      <c r="M3394" t="s">
        <v>81</v>
      </c>
      <c r="N3394" t="s">
        <v>147</v>
      </c>
      <c r="O3394">
        <v>13600</v>
      </c>
      <c r="P3394" t="str">
        <f t="shared" si="633"/>
        <v/>
      </c>
      <c r="Q3394" t="str">
        <f t="shared" ca="1" si="630"/>
        <v>cu</v>
      </c>
      <c r="R3394" t="s">
        <v>81</v>
      </c>
      <c r="S3394" t="s">
        <v>147</v>
      </c>
      <c r="T3394">
        <v>6800</v>
      </c>
      <c r="U3394" t="str">
        <f t="shared" ref="U3394:U3457" ca="1" si="641">IF(LEN(L3394)=0,"",L3394)</f>
        <v>cu</v>
      </c>
      <c r="V3394" t="str">
        <f t="shared" si="634"/>
        <v>GO</v>
      </c>
      <c r="W3394">
        <f t="shared" si="635"/>
        <v>13600</v>
      </c>
      <c r="X3394" t="str">
        <f t="shared" ca="1" si="636"/>
        <v>cu</v>
      </c>
      <c r="Y3394" t="str">
        <f t="shared" si="637"/>
        <v>GO</v>
      </c>
      <c r="Z3394">
        <f t="shared" si="638"/>
        <v>6800</v>
      </c>
    </row>
    <row r="3395" spans="1:26">
      <c r="A3395" t="str">
        <f t="shared" si="639"/>
        <v>nw1</v>
      </c>
      <c r="B3395" t="str">
        <f t="shared" si="640"/>
        <v>신규1</v>
      </c>
      <c r="C3395">
        <v>270</v>
      </c>
      <c r="D3395">
        <v>238</v>
      </c>
      <c r="E3395">
        <f t="shared" ca="1" si="631"/>
        <v>36669</v>
      </c>
      <c r="F3395">
        <f ca="1">(60+SUMIF(OFFSET(N3395,-$C3395+1,0,$C3395),"EN",OFFSET(O3395,-$C3395+1,0,$C3395)))*SummonTypeTable!$Q$2</f>
        <v>11133.333333333332</v>
      </c>
      <c r="G3395" t="str">
        <f ca="1">IF(C3395=1,60*SummonTypeTable!$Q$2-OFFSET(F3395,0,-1),
IF(F3395&lt;&gt;OFFSET(F3395,-1,0),OFFSET(F3395,-1,0)-OFFSET(F3395,0,-1),""))</f>
        <v/>
      </c>
      <c r="H3395" t="str">
        <f ca="1">IF(C3395=1,60*SummonTypeTable!$Q$2/OFFSET(F3395,0,-1),
IF(F3395&lt;&gt;OFFSET(F3395,-1,0),OFFSET(F3395,-1,0)/OFFSET(F3395,0,-1),""))</f>
        <v/>
      </c>
      <c r="I3395">
        <f ca="1">(60+SUMIF(OFFSET(N3395,-$C3395+1,0,$C3395),"EN",OFFSET(O3395,-$C3395+1,0,$C3395))+SUMIF(OFFSET(S3395,-$C3395+1,0,$C3395),"EN",OFFSET(T3395,-$C3395+1,0,$C3395)))*SummonTypeTable!$Q$2</f>
        <v>11133.333333333332</v>
      </c>
      <c r="J3395" t="str">
        <f ca="1">IF(C3395=1,60*SummonTypeTable!$Q$2-OFFSET(I3395,0,-4),
IF(I3395&lt;&gt;OFFSET(I3395,-1,0),OFFSET(I3395,-1,0)-OFFSET(I3395,0,-4),""))</f>
        <v/>
      </c>
      <c r="K3395" t="str">
        <f ca="1">IF(C3395=1,60*SummonTypeTable!$Q$2/OFFSET(I3395,0,-4),
IF(I3395&lt;&gt;OFFSET(I3395,-1,0),OFFSET(I3395,-1,0)/OFFSET(I3395,0,-4),""))</f>
        <v/>
      </c>
      <c r="L3395" t="str">
        <f t="shared" ca="1" si="632"/>
        <v>it</v>
      </c>
      <c r="M3395" t="s">
        <v>139</v>
      </c>
      <c r="N3395" t="s">
        <v>140</v>
      </c>
      <c r="O3395">
        <v>3</v>
      </c>
      <c r="P3395" t="str">
        <f t="shared" si="633"/>
        <v/>
      </c>
      <c r="Q3395" t="str">
        <f t="shared" ref="Q3395:Q3458" ca="1" si="642">IF(ISBLANK(R3395),"",
VLOOKUP(R3395,OFFSET(INDIRECT("$A:$B"),0,MATCH(R$1&amp;"_Verify",INDIRECT("$1:$1"),0)-1),2,0)
)</f>
        <v>cu</v>
      </c>
      <c r="R3395" t="s">
        <v>81</v>
      </c>
      <c r="S3395" t="s">
        <v>147</v>
      </c>
      <c r="T3395">
        <v>6825</v>
      </c>
      <c r="U3395" t="str">
        <f t="shared" ca="1" si="641"/>
        <v>it</v>
      </c>
      <c r="V3395" t="str">
        <f t="shared" si="634"/>
        <v>Cash_sCharacterGacha</v>
      </c>
      <c r="W3395">
        <f t="shared" si="635"/>
        <v>3</v>
      </c>
      <c r="X3395" t="str">
        <f t="shared" ca="1" si="636"/>
        <v>cu</v>
      </c>
      <c r="Y3395" t="str">
        <f t="shared" si="637"/>
        <v>GO</v>
      </c>
      <c r="Z3395">
        <f t="shared" si="638"/>
        <v>6825</v>
      </c>
    </row>
    <row r="3396" spans="1:26">
      <c r="A3396" t="str">
        <f t="shared" si="639"/>
        <v>nw1</v>
      </c>
      <c r="B3396" t="str">
        <f t="shared" si="640"/>
        <v>신규1</v>
      </c>
      <c r="C3396">
        <v>271</v>
      </c>
      <c r="D3396">
        <v>927</v>
      </c>
      <c r="E3396">
        <f t="shared" ca="1" si="631"/>
        <v>37596</v>
      </c>
      <c r="F3396">
        <f ca="1">(60+SUMIF(OFFSET(N3396,-$C3396+1,0,$C3396),"EN",OFFSET(O3396,-$C3396+1,0,$C3396)))*SummonTypeTable!$Q$2</f>
        <v>11586.666666666666</v>
      </c>
      <c r="G3396">
        <f ca="1">IF(C3396=1,60*SummonTypeTable!$Q$2-OFFSET(F3396,0,-1),
IF(F3396&lt;&gt;OFFSET(F3396,-1,0),OFFSET(F3396,-1,0)-OFFSET(F3396,0,-1),""))</f>
        <v>-26462.666666666668</v>
      </c>
      <c r="H3396">
        <f ca="1">IF(C3396=1,60*SummonTypeTable!$Q$2/OFFSET(F3396,0,-1),
IF(F3396&lt;&gt;OFFSET(F3396,-1,0),OFFSET(F3396,-1,0)/OFFSET(F3396,0,-1),""))</f>
        <v>0.29613079405610521</v>
      </c>
      <c r="I3396">
        <f ca="1">(60+SUMIF(OFFSET(N3396,-$C3396+1,0,$C3396),"EN",OFFSET(O3396,-$C3396+1,0,$C3396))+SUMIF(OFFSET(S3396,-$C3396+1,0,$C3396),"EN",OFFSET(T3396,-$C3396+1,0,$C3396)))*SummonTypeTable!$Q$2</f>
        <v>11586.666666666666</v>
      </c>
      <c r="J3396">
        <f ca="1">IF(C3396=1,60*SummonTypeTable!$Q$2-OFFSET(I3396,0,-4),
IF(I3396&lt;&gt;OFFSET(I3396,-1,0),OFFSET(I3396,-1,0)-OFFSET(I3396,0,-4),""))</f>
        <v>-26462.666666666668</v>
      </c>
      <c r="K3396">
        <f ca="1">IF(C3396=1,60*SummonTypeTable!$Q$2/OFFSET(I3396,0,-4),
IF(I3396&lt;&gt;OFFSET(I3396,-1,0),OFFSET(I3396,-1,0)/OFFSET(I3396,0,-4),""))</f>
        <v>0.29613079405610521</v>
      </c>
      <c r="L3396" t="str">
        <f t="shared" ca="1" si="632"/>
        <v>cu</v>
      </c>
      <c r="M3396" t="s">
        <v>81</v>
      </c>
      <c r="N3396" t="s">
        <v>146</v>
      </c>
      <c r="O3396">
        <v>680</v>
      </c>
      <c r="P3396" t="str">
        <f t="shared" si="633"/>
        <v>에너지너무많음</v>
      </c>
      <c r="Q3396" t="str">
        <f t="shared" ca="1" si="642"/>
        <v>cu</v>
      </c>
      <c r="R3396" t="s">
        <v>81</v>
      </c>
      <c r="S3396" t="s">
        <v>147</v>
      </c>
      <c r="T3396">
        <v>6850</v>
      </c>
      <c r="U3396" t="str">
        <f t="shared" ca="1" si="641"/>
        <v>cu</v>
      </c>
      <c r="V3396" t="str">
        <f t="shared" si="634"/>
        <v>EN</v>
      </c>
      <c r="W3396">
        <f t="shared" si="635"/>
        <v>680</v>
      </c>
      <c r="X3396" t="str">
        <f t="shared" ca="1" si="636"/>
        <v>cu</v>
      </c>
      <c r="Y3396" t="str">
        <f t="shared" si="637"/>
        <v>GO</v>
      </c>
      <c r="Z3396">
        <f t="shared" si="638"/>
        <v>6850</v>
      </c>
    </row>
    <row r="3397" spans="1:26">
      <c r="A3397" t="str">
        <f t="shared" si="639"/>
        <v>nw1</v>
      </c>
      <c r="B3397" t="str">
        <f t="shared" si="640"/>
        <v>신규1</v>
      </c>
      <c r="C3397">
        <v>272</v>
      </c>
      <c r="D3397">
        <v>153</v>
      </c>
      <c r="E3397">
        <f t="shared" ca="1" si="631"/>
        <v>37749</v>
      </c>
      <c r="F3397">
        <f ca="1">(60+SUMIF(OFFSET(N3397,-$C3397+1,0,$C3397),"EN",OFFSET(O3397,-$C3397+1,0,$C3397)))*SummonTypeTable!$Q$2</f>
        <v>11586.666666666666</v>
      </c>
      <c r="G3397" t="str">
        <f ca="1">IF(C3397=1,60*SummonTypeTable!$Q$2-OFFSET(F3397,0,-1),
IF(F3397&lt;&gt;OFFSET(F3397,-1,0),OFFSET(F3397,-1,0)-OFFSET(F3397,0,-1),""))</f>
        <v/>
      </c>
      <c r="H3397" t="str">
        <f ca="1">IF(C3397=1,60*SummonTypeTable!$Q$2/OFFSET(F3397,0,-1),
IF(F3397&lt;&gt;OFFSET(F3397,-1,0),OFFSET(F3397,-1,0)/OFFSET(F3397,0,-1),""))</f>
        <v/>
      </c>
      <c r="I3397">
        <f ca="1">(60+SUMIF(OFFSET(N3397,-$C3397+1,0,$C3397),"EN",OFFSET(O3397,-$C3397+1,0,$C3397))+SUMIF(OFFSET(S3397,-$C3397+1,0,$C3397),"EN",OFFSET(T3397,-$C3397+1,0,$C3397)))*SummonTypeTable!$Q$2</f>
        <v>11586.666666666666</v>
      </c>
      <c r="J3397" t="str">
        <f ca="1">IF(C3397=1,60*SummonTypeTable!$Q$2-OFFSET(I3397,0,-4),
IF(I3397&lt;&gt;OFFSET(I3397,-1,0),OFFSET(I3397,-1,0)-OFFSET(I3397,0,-4),""))</f>
        <v/>
      </c>
      <c r="K3397" t="str">
        <f ca="1">IF(C3397=1,60*SummonTypeTable!$Q$2/OFFSET(I3397,0,-4),
IF(I3397&lt;&gt;OFFSET(I3397,-1,0),OFFSET(I3397,-1,0)/OFFSET(I3397,0,-4),""))</f>
        <v/>
      </c>
      <c r="L3397" t="str">
        <f t="shared" ca="1" si="632"/>
        <v>cu</v>
      </c>
      <c r="M3397" t="s">
        <v>81</v>
      </c>
      <c r="N3397" t="s">
        <v>147</v>
      </c>
      <c r="O3397">
        <v>13750</v>
      </c>
      <c r="P3397" t="str">
        <f t="shared" si="633"/>
        <v/>
      </c>
      <c r="Q3397" t="str">
        <f t="shared" ca="1" si="642"/>
        <v>cu</v>
      </c>
      <c r="R3397" t="s">
        <v>81</v>
      </c>
      <c r="S3397" t="s">
        <v>147</v>
      </c>
      <c r="T3397">
        <v>6875</v>
      </c>
      <c r="U3397" t="str">
        <f t="shared" ca="1" si="641"/>
        <v>cu</v>
      </c>
      <c r="V3397" t="str">
        <f t="shared" si="634"/>
        <v>GO</v>
      </c>
      <c r="W3397">
        <f t="shared" si="635"/>
        <v>13750</v>
      </c>
      <c r="X3397" t="str">
        <f t="shared" ca="1" si="636"/>
        <v>cu</v>
      </c>
      <c r="Y3397" t="str">
        <f t="shared" si="637"/>
        <v>GO</v>
      </c>
      <c r="Z3397">
        <f t="shared" si="638"/>
        <v>6875</v>
      </c>
    </row>
    <row r="3398" spans="1:26">
      <c r="A3398" t="str">
        <f t="shared" si="639"/>
        <v>nw1</v>
      </c>
      <c r="B3398" t="str">
        <f t="shared" si="640"/>
        <v>신규1</v>
      </c>
      <c r="C3398">
        <v>273</v>
      </c>
      <c r="D3398">
        <v>195</v>
      </c>
      <c r="E3398">
        <f t="shared" ca="1" si="631"/>
        <v>37944</v>
      </c>
      <c r="F3398">
        <f ca="1">(60+SUMIF(OFFSET(N3398,-$C3398+1,0,$C3398),"EN",OFFSET(O3398,-$C3398+1,0,$C3398)))*SummonTypeTable!$Q$2</f>
        <v>11586.666666666666</v>
      </c>
      <c r="G3398" t="str">
        <f ca="1">IF(C3398=1,60*SummonTypeTable!$Q$2-OFFSET(F3398,0,-1),
IF(F3398&lt;&gt;OFFSET(F3398,-1,0),OFFSET(F3398,-1,0)-OFFSET(F3398,0,-1),""))</f>
        <v/>
      </c>
      <c r="H3398" t="str">
        <f ca="1">IF(C3398=1,60*SummonTypeTable!$Q$2/OFFSET(F3398,0,-1),
IF(F3398&lt;&gt;OFFSET(F3398,-1,0),OFFSET(F3398,-1,0)/OFFSET(F3398,0,-1),""))</f>
        <v/>
      </c>
      <c r="I3398">
        <f ca="1">(60+SUMIF(OFFSET(N3398,-$C3398+1,0,$C3398),"EN",OFFSET(O3398,-$C3398+1,0,$C3398))+SUMIF(OFFSET(S3398,-$C3398+1,0,$C3398),"EN",OFFSET(T3398,-$C3398+1,0,$C3398)))*SummonTypeTable!$Q$2</f>
        <v>11586.666666666666</v>
      </c>
      <c r="J3398" t="str">
        <f ca="1">IF(C3398=1,60*SummonTypeTable!$Q$2-OFFSET(I3398,0,-4),
IF(I3398&lt;&gt;OFFSET(I3398,-1,0),OFFSET(I3398,-1,0)-OFFSET(I3398,0,-4),""))</f>
        <v/>
      </c>
      <c r="K3398" t="str">
        <f ca="1">IF(C3398=1,60*SummonTypeTable!$Q$2/OFFSET(I3398,0,-4),
IF(I3398&lt;&gt;OFFSET(I3398,-1,0),OFFSET(I3398,-1,0)/OFFSET(I3398,0,-4),""))</f>
        <v/>
      </c>
      <c r="L3398" t="str">
        <f t="shared" ca="1" si="632"/>
        <v>it</v>
      </c>
      <c r="M3398" t="s">
        <v>139</v>
      </c>
      <c r="N3398" t="s">
        <v>158</v>
      </c>
      <c r="O3398">
        <v>5</v>
      </c>
      <c r="P3398" t="str">
        <f t="shared" si="633"/>
        <v/>
      </c>
      <c r="Q3398" t="str">
        <f t="shared" ca="1" si="642"/>
        <v>cu</v>
      </c>
      <c r="R3398" t="s">
        <v>81</v>
      </c>
      <c r="S3398" t="s">
        <v>147</v>
      </c>
      <c r="T3398">
        <v>6900</v>
      </c>
      <c r="U3398" t="str">
        <f t="shared" ca="1" si="641"/>
        <v>it</v>
      </c>
      <c r="V3398" t="str">
        <f t="shared" si="634"/>
        <v>Cash_sEquipGacha</v>
      </c>
      <c r="W3398">
        <f t="shared" si="635"/>
        <v>5</v>
      </c>
      <c r="X3398" t="str">
        <f t="shared" ca="1" si="636"/>
        <v>cu</v>
      </c>
      <c r="Y3398" t="str">
        <f t="shared" si="637"/>
        <v>GO</v>
      </c>
      <c r="Z3398">
        <f t="shared" si="638"/>
        <v>6900</v>
      </c>
    </row>
    <row r="3399" spans="1:26">
      <c r="A3399" t="str">
        <f t="shared" si="639"/>
        <v>nw1</v>
      </c>
      <c r="B3399" t="str">
        <f t="shared" si="640"/>
        <v>신규1</v>
      </c>
      <c r="C3399">
        <v>274</v>
      </c>
      <c r="D3399">
        <v>1032</v>
      </c>
      <c r="E3399">
        <f t="shared" ca="1" si="631"/>
        <v>38976</v>
      </c>
      <c r="F3399">
        <f ca="1">(60+SUMIF(OFFSET(N3399,-$C3399+1,0,$C3399),"EN",OFFSET(O3399,-$C3399+1,0,$C3399)))*SummonTypeTable!$Q$2</f>
        <v>12066.666666666666</v>
      </c>
      <c r="G3399">
        <f ca="1">IF(C3399=1,60*SummonTypeTable!$Q$2-OFFSET(F3399,0,-1),
IF(F3399&lt;&gt;OFFSET(F3399,-1,0),OFFSET(F3399,-1,0)-OFFSET(F3399,0,-1),""))</f>
        <v>-27389.333333333336</v>
      </c>
      <c r="H3399">
        <f ca="1">IF(C3399=1,60*SummonTypeTable!$Q$2/OFFSET(F3399,0,-1),
IF(F3399&lt;&gt;OFFSET(F3399,-1,0),OFFSET(F3399,-1,0)/OFFSET(F3399,0,-1),""))</f>
        <v>0.29727695675971538</v>
      </c>
      <c r="I3399">
        <f ca="1">(60+SUMIF(OFFSET(N3399,-$C3399+1,0,$C3399),"EN",OFFSET(O3399,-$C3399+1,0,$C3399))+SUMIF(OFFSET(S3399,-$C3399+1,0,$C3399),"EN",OFFSET(T3399,-$C3399+1,0,$C3399)))*SummonTypeTable!$Q$2</f>
        <v>12066.666666666666</v>
      </c>
      <c r="J3399">
        <f ca="1">IF(C3399=1,60*SummonTypeTable!$Q$2-OFFSET(I3399,0,-4),
IF(I3399&lt;&gt;OFFSET(I3399,-1,0),OFFSET(I3399,-1,0)-OFFSET(I3399,0,-4),""))</f>
        <v>-27389.333333333336</v>
      </c>
      <c r="K3399">
        <f ca="1">IF(C3399=1,60*SummonTypeTable!$Q$2/OFFSET(I3399,0,-4),
IF(I3399&lt;&gt;OFFSET(I3399,-1,0),OFFSET(I3399,-1,0)/OFFSET(I3399,0,-4),""))</f>
        <v>0.29727695675971538</v>
      </c>
      <c r="L3399" t="str">
        <f t="shared" ca="1" si="632"/>
        <v>cu</v>
      </c>
      <c r="M3399" t="s">
        <v>81</v>
      </c>
      <c r="N3399" t="s">
        <v>146</v>
      </c>
      <c r="O3399">
        <v>720</v>
      </c>
      <c r="P3399" t="str">
        <f t="shared" si="633"/>
        <v>에너지너무많음</v>
      </c>
      <c r="Q3399" t="str">
        <f t="shared" ca="1" si="642"/>
        <v>cu</v>
      </c>
      <c r="R3399" t="s">
        <v>81</v>
      </c>
      <c r="S3399" t="s">
        <v>147</v>
      </c>
      <c r="T3399">
        <v>6925</v>
      </c>
      <c r="U3399" t="str">
        <f t="shared" ca="1" si="641"/>
        <v>cu</v>
      </c>
      <c r="V3399" t="str">
        <f t="shared" si="634"/>
        <v>EN</v>
      </c>
      <c r="W3399">
        <f t="shared" si="635"/>
        <v>720</v>
      </c>
      <c r="X3399" t="str">
        <f t="shared" ca="1" si="636"/>
        <v>cu</v>
      </c>
      <c r="Y3399" t="str">
        <f t="shared" si="637"/>
        <v>GO</v>
      </c>
      <c r="Z3399">
        <f t="shared" si="638"/>
        <v>6925</v>
      </c>
    </row>
    <row r="3400" spans="1:26">
      <c r="A3400" t="str">
        <f t="shared" si="639"/>
        <v>nw1</v>
      </c>
      <c r="B3400" t="str">
        <f t="shared" si="640"/>
        <v>신규1</v>
      </c>
      <c r="C3400">
        <v>275</v>
      </c>
      <c r="D3400">
        <v>125</v>
      </c>
      <c r="E3400">
        <f t="shared" ca="1" si="631"/>
        <v>39101</v>
      </c>
      <c r="F3400">
        <f ca="1">(60+SUMIF(OFFSET(N3400,-$C3400+1,0,$C3400),"EN",OFFSET(O3400,-$C3400+1,0,$C3400)))*SummonTypeTable!$Q$2</f>
        <v>12066.666666666666</v>
      </c>
      <c r="G3400" t="str">
        <f ca="1">IF(C3400=1,60*SummonTypeTable!$Q$2-OFFSET(F3400,0,-1),
IF(F3400&lt;&gt;OFFSET(F3400,-1,0),OFFSET(F3400,-1,0)-OFFSET(F3400,0,-1),""))</f>
        <v/>
      </c>
      <c r="H3400" t="str">
        <f ca="1">IF(C3400=1,60*SummonTypeTable!$Q$2/OFFSET(F3400,0,-1),
IF(F3400&lt;&gt;OFFSET(F3400,-1,0),OFFSET(F3400,-1,0)/OFFSET(F3400,0,-1),""))</f>
        <v/>
      </c>
      <c r="I3400">
        <f ca="1">(60+SUMIF(OFFSET(N3400,-$C3400+1,0,$C3400),"EN",OFFSET(O3400,-$C3400+1,0,$C3400))+SUMIF(OFFSET(S3400,-$C3400+1,0,$C3400),"EN",OFFSET(T3400,-$C3400+1,0,$C3400)))*SummonTypeTable!$Q$2</f>
        <v>12066.666666666666</v>
      </c>
      <c r="J3400" t="str">
        <f ca="1">IF(C3400=1,60*SummonTypeTable!$Q$2-OFFSET(I3400,0,-4),
IF(I3400&lt;&gt;OFFSET(I3400,-1,0),OFFSET(I3400,-1,0)-OFFSET(I3400,0,-4),""))</f>
        <v/>
      </c>
      <c r="K3400" t="str">
        <f ca="1">IF(C3400=1,60*SummonTypeTable!$Q$2/OFFSET(I3400,0,-4),
IF(I3400&lt;&gt;OFFSET(I3400,-1,0),OFFSET(I3400,-1,0)/OFFSET(I3400,0,-4),""))</f>
        <v/>
      </c>
      <c r="L3400" t="str">
        <f t="shared" ca="1" si="632"/>
        <v>cu</v>
      </c>
      <c r="M3400" t="s">
        <v>81</v>
      </c>
      <c r="N3400" t="s">
        <v>147</v>
      </c>
      <c r="O3400">
        <v>13900</v>
      </c>
      <c r="P3400" t="str">
        <f t="shared" si="633"/>
        <v/>
      </c>
      <c r="Q3400" t="str">
        <f t="shared" ca="1" si="642"/>
        <v>cu</v>
      </c>
      <c r="R3400" t="s">
        <v>81</v>
      </c>
      <c r="S3400" t="s">
        <v>147</v>
      </c>
      <c r="T3400">
        <v>6950</v>
      </c>
      <c r="U3400" t="str">
        <f t="shared" ca="1" si="641"/>
        <v>cu</v>
      </c>
      <c r="V3400" t="str">
        <f t="shared" si="634"/>
        <v>GO</v>
      </c>
      <c r="W3400">
        <f t="shared" si="635"/>
        <v>13900</v>
      </c>
      <c r="X3400" t="str">
        <f t="shared" ca="1" si="636"/>
        <v>cu</v>
      </c>
      <c r="Y3400" t="str">
        <f t="shared" si="637"/>
        <v>GO</v>
      </c>
      <c r="Z3400">
        <f t="shared" si="638"/>
        <v>6950</v>
      </c>
    </row>
    <row r="3401" spans="1:26">
      <c r="A3401" t="str">
        <f t="shared" si="639"/>
        <v>nw1</v>
      </c>
      <c r="B3401" t="str">
        <f t="shared" si="640"/>
        <v>신규1</v>
      </c>
      <c r="C3401">
        <v>276</v>
      </c>
      <c r="D3401">
        <v>195</v>
      </c>
      <c r="E3401">
        <f t="shared" ca="1" si="631"/>
        <v>39296</v>
      </c>
      <c r="F3401">
        <f ca="1">(60+SUMIF(OFFSET(N3401,-$C3401+1,0,$C3401),"EN",OFFSET(O3401,-$C3401+1,0,$C3401)))*SummonTypeTable!$Q$2</f>
        <v>12066.666666666666</v>
      </c>
      <c r="G3401" t="str">
        <f ca="1">IF(C3401=1,60*SummonTypeTable!$Q$2-OFFSET(F3401,0,-1),
IF(F3401&lt;&gt;OFFSET(F3401,-1,0),OFFSET(F3401,-1,0)-OFFSET(F3401,0,-1),""))</f>
        <v/>
      </c>
      <c r="H3401" t="str">
        <f ca="1">IF(C3401=1,60*SummonTypeTable!$Q$2/OFFSET(F3401,0,-1),
IF(F3401&lt;&gt;OFFSET(F3401,-1,0),OFFSET(F3401,-1,0)/OFFSET(F3401,0,-1),""))</f>
        <v/>
      </c>
      <c r="I3401">
        <f ca="1">(60+SUMIF(OFFSET(N3401,-$C3401+1,0,$C3401),"EN",OFFSET(O3401,-$C3401+1,0,$C3401))+SUMIF(OFFSET(S3401,-$C3401+1,0,$C3401),"EN",OFFSET(T3401,-$C3401+1,0,$C3401)))*SummonTypeTable!$Q$2</f>
        <v>12066.666666666666</v>
      </c>
      <c r="J3401" t="str">
        <f ca="1">IF(C3401=1,60*SummonTypeTable!$Q$2-OFFSET(I3401,0,-4),
IF(I3401&lt;&gt;OFFSET(I3401,-1,0),OFFSET(I3401,-1,0)-OFFSET(I3401,0,-4),""))</f>
        <v/>
      </c>
      <c r="K3401" t="str">
        <f ca="1">IF(C3401=1,60*SummonTypeTable!$Q$2/OFFSET(I3401,0,-4),
IF(I3401&lt;&gt;OFFSET(I3401,-1,0),OFFSET(I3401,-1,0)/OFFSET(I3401,0,-4),""))</f>
        <v/>
      </c>
      <c r="L3401" t="str">
        <f t="shared" ca="1" si="632"/>
        <v>it</v>
      </c>
      <c r="M3401" t="s">
        <v>139</v>
      </c>
      <c r="N3401" t="s">
        <v>158</v>
      </c>
      <c r="O3401">
        <v>5</v>
      </c>
      <c r="P3401" t="str">
        <f t="shared" si="633"/>
        <v/>
      </c>
      <c r="Q3401" t="str">
        <f t="shared" ca="1" si="642"/>
        <v>cu</v>
      </c>
      <c r="R3401" t="s">
        <v>81</v>
      </c>
      <c r="S3401" t="s">
        <v>147</v>
      </c>
      <c r="T3401">
        <v>6975</v>
      </c>
      <c r="U3401" t="str">
        <f t="shared" ca="1" si="641"/>
        <v>it</v>
      </c>
      <c r="V3401" t="str">
        <f t="shared" si="634"/>
        <v>Cash_sEquipGacha</v>
      </c>
      <c r="W3401">
        <f t="shared" si="635"/>
        <v>5</v>
      </c>
      <c r="X3401" t="str">
        <f t="shared" ca="1" si="636"/>
        <v>cu</v>
      </c>
      <c r="Y3401" t="str">
        <f t="shared" si="637"/>
        <v>GO</v>
      </c>
      <c r="Z3401">
        <f t="shared" si="638"/>
        <v>6975</v>
      </c>
    </row>
    <row r="3402" spans="1:26">
      <c r="A3402" t="str">
        <f t="shared" si="639"/>
        <v>nw1</v>
      </c>
      <c r="B3402" t="str">
        <f t="shared" si="640"/>
        <v>신규1</v>
      </c>
      <c r="C3402">
        <v>277</v>
      </c>
      <c r="D3402">
        <v>224</v>
      </c>
      <c r="E3402">
        <f t="shared" ca="1" si="631"/>
        <v>39520</v>
      </c>
      <c r="F3402">
        <f ca="1">(60+SUMIF(OFFSET(N3402,-$C3402+1,0,$C3402),"EN",OFFSET(O3402,-$C3402+1,0,$C3402)))*SummonTypeTable!$Q$2</f>
        <v>12066.666666666666</v>
      </c>
      <c r="G3402" t="str">
        <f ca="1">IF(C3402=1,60*SummonTypeTable!$Q$2-OFFSET(F3402,0,-1),
IF(F3402&lt;&gt;OFFSET(F3402,-1,0),OFFSET(F3402,-1,0)-OFFSET(F3402,0,-1),""))</f>
        <v/>
      </c>
      <c r="H3402" t="str">
        <f ca="1">IF(C3402=1,60*SummonTypeTable!$Q$2/OFFSET(F3402,0,-1),
IF(F3402&lt;&gt;OFFSET(F3402,-1,0),OFFSET(F3402,-1,0)/OFFSET(F3402,0,-1),""))</f>
        <v/>
      </c>
      <c r="I3402">
        <f ca="1">(60+SUMIF(OFFSET(N3402,-$C3402+1,0,$C3402),"EN",OFFSET(O3402,-$C3402+1,0,$C3402))+SUMIF(OFFSET(S3402,-$C3402+1,0,$C3402),"EN",OFFSET(T3402,-$C3402+1,0,$C3402)))*SummonTypeTable!$Q$2</f>
        <v>12066.666666666666</v>
      </c>
      <c r="J3402" t="str">
        <f ca="1">IF(C3402=1,60*SummonTypeTable!$Q$2-OFFSET(I3402,0,-4),
IF(I3402&lt;&gt;OFFSET(I3402,-1,0),OFFSET(I3402,-1,0)-OFFSET(I3402,0,-4),""))</f>
        <v/>
      </c>
      <c r="K3402" t="str">
        <f ca="1">IF(C3402=1,60*SummonTypeTable!$Q$2/OFFSET(I3402,0,-4),
IF(I3402&lt;&gt;OFFSET(I3402,-1,0),OFFSET(I3402,-1,0)/OFFSET(I3402,0,-4),""))</f>
        <v/>
      </c>
      <c r="L3402" t="str">
        <f t="shared" ca="1" si="632"/>
        <v>cu</v>
      </c>
      <c r="M3402" t="s">
        <v>81</v>
      </c>
      <c r="N3402" t="s">
        <v>147</v>
      </c>
      <c r="O3402">
        <v>14000</v>
      </c>
      <c r="P3402" t="str">
        <f t="shared" si="633"/>
        <v/>
      </c>
      <c r="Q3402" t="str">
        <f t="shared" ca="1" si="642"/>
        <v>cu</v>
      </c>
      <c r="R3402" t="s">
        <v>81</v>
      </c>
      <c r="S3402" t="s">
        <v>147</v>
      </c>
      <c r="T3402">
        <v>7000</v>
      </c>
      <c r="U3402" t="str">
        <f t="shared" ca="1" si="641"/>
        <v>cu</v>
      </c>
      <c r="V3402" t="str">
        <f t="shared" si="634"/>
        <v>GO</v>
      </c>
      <c r="W3402">
        <f t="shared" si="635"/>
        <v>14000</v>
      </c>
      <c r="X3402" t="str">
        <f t="shared" ca="1" si="636"/>
        <v>cu</v>
      </c>
      <c r="Y3402" t="str">
        <f t="shared" si="637"/>
        <v>GO</v>
      </c>
      <c r="Z3402">
        <f t="shared" si="638"/>
        <v>7000</v>
      </c>
    </row>
    <row r="3403" spans="1:26">
      <c r="A3403" t="str">
        <f t="shared" si="639"/>
        <v>nw1</v>
      </c>
      <c r="B3403" t="str">
        <f t="shared" si="640"/>
        <v>신규1</v>
      </c>
      <c r="C3403">
        <v>278</v>
      </c>
      <c r="D3403">
        <v>868</v>
      </c>
      <c r="E3403">
        <f t="shared" ca="1" si="631"/>
        <v>40388</v>
      </c>
      <c r="F3403">
        <f ca="1">(60+SUMIF(OFFSET(N3403,-$C3403+1,0,$C3403),"EN",OFFSET(O3403,-$C3403+1,0,$C3403)))*SummonTypeTable!$Q$2</f>
        <v>12573.333333333332</v>
      </c>
      <c r="G3403">
        <f ca="1">IF(C3403=1,60*SummonTypeTable!$Q$2-OFFSET(F3403,0,-1),
IF(F3403&lt;&gt;OFFSET(F3403,-1,0),OFFSET(F3403,-1,0)-OFFSET(F3403,0,-1),""))</f>
        <v>-28321.333333333336</v>
      </c>
      <c r="H3403">
        <f ca="1">IF(C3403=1,60*SummonTypeTable!$Q$2/OFFSET(F3403,0,-1),
IF(F3403&lt;&gt;OFFSET(F3403,-1,0),OFFSET(F3403,-1,0)/OFFSET(F3403,0,-1),""))</f>
        <v>0.29876861113862202</v>
      </c>
      <c r="I3403">
        <f ca="1">(60+SUMIF(OFFSET(N3403,-$C3403+1,0,$C3403),"EN",OFFSET(O3403,-$C3403+1,0,$C3403))+SUMIF(OFFSET(S3403,-$C3403+1,0,$C3403),"EN",OFFSET(T3403,-$C3403+1,0,$C3403)))*SummonTypeTable!$Q$2</f>
        <v>12573.333333333332</v>
      </c>
      <c r="J3403">
        <f ca="1">IF(C3403=1,60*SummonTypeTable!$Q$2-OFFSET(I3403,0,-4),
IF(I3403&lt;&gt;OFFSET(I3403,-1,0),OFFSET(I3403,-1,0)-OFFSET(I3403,0,-4),""))</f>
        <v>-28321.333333333336</v>
      </c>
      <c r="K3403">
        <f ca="1">IF(C3403=1,60*SummonTypeTable!$Q$2/OFFSET(I3403,0,-4),
IF(I3403&lt;&gt;OFFSET(I3403,-1,0),OFFSET(I3403,-1,0)/OFFSET(I3403,0,-4),""))</f>
        <v>0.29876861113862202</v>
      </c>
      <c r="L3403" t="str">
        <f t="shared" ca="1" si="632"/>
        <v>cu</v>
      </c>
      <c r="M3403" t="s">
        <v>81</v>
      </c>
      <c r="N3403" t="s">
        <v>146</v>
      </c>
      <c r="O3403">
        <v>760</v>
      </c>
      <c r="P3403" t="str">
        <f t="shared" si="633"/>
        <v>에너지너무많음</v>
      </c>
      <c r="Q3403" t="str">
        <f t="shared" ca="1" si="642"/>
        <v>cu</v>
      </c>
      <c r="R3403" t="s">
        <v>81</v>
      </c>
      <c r="S3403" t="s">
        <v>147</v>
      </c>
      <c r="T3403">
        <v>7025</v>
      </c>
      <c r="U3403" t="str">
        <f t="shared" ca="1" si="641"/>
        <v>cu</v>
      </c>
      <c r="V3403" t="str">
        <f t="shared" si="634"/>
        <v>EN</v>
      </c>
      <c r="W3403">
        <f t="shared" si="635"/>
        <v>760</v>
      </c>
      <c r="X3403" t="str">
        <f t="shared" ca="1" si="636"/>
        <v>cu</v>
      </c>
      <c r="Y3403" t="str">
        <f t="shared" si="637"/>
        <v>GO</v>
      </c>
      <c r="Z3403">
        <f t="shared" si="638"/>
        <v>7025</v>
      </c>
    </row>
    <row r="3404" spans="1:26">
      <c r="A3404" t="str">
        <f t="shared" si="639"/>
        <v>nw1</v>
      </c>
      <c r="B3404" t="str">
        <f t="shared" si="640"/>
        <v>신규1</v>
      </c>
      <c r="C3404">
        <v>279</v>
      </c>
      <c r="D3404">
        <v>195</v>
      </c>
      <c r="E3404">
        <f t="shared" ref="E3404:E3467" ca="1" si="643">IF(A3404&lt;&gt;OFFSET(A3404,-1,0),D3404,OFFSET(E3404,-1,0)+D3404)</f>
        <v>40583</v>
      </c>
      <c r="F3404">
        <f ca="1">(60+SUMIF(OFFSET(N3404,-$C3404+1,0,$C3404),"EN",OFFSET(O3404,-$C3404+1,0,$C3404)))*SummonTypeTable!$Q$2</f>
        <v>12573.333333333332</v>
      </c>
      <c r="G3404" t="str">
        <f ca="1">IF(C3404=1,60*SummonTypeTable!$Q$2-OFFSET(F3404,0,-1),
IF(F3404&lt;&gt;OFFSET(F3404,-1,0),OFFSET(F3404,-1,0)-OFFSET(F3404,0,-1),""))</f>
        <v/>
      </c>
      <c r="H3404" t="str">
        <f ca="1">IF(C3404=1,60*SummonTypeTable!$Q$2/OFFSET(F3404,0,-1),
IF(F3404&lt;&gt;OFFSET(F3404,-1,0),OFFSET(F3404,-1,0)/OFFSET(F3404,0,-1),""))</f>
        <v/>
      </c>
      <c r="I3404">
        <f ca="1">(60+SUMIF(OFFSET(N3404,-$C3404+1,0,$C3404),"EN",OFFSET(O3404,-$C3404+1,0,$C3404))+SUMIF(OFFSET(S3404,-$C3404+1,0,$C3404),"EN",OFFSET(T3404,-$C3404+1,0,$C3404)))*SummonTypeTable!$Q$2</f>
        <v>12573.333333333332</v>
      </c>
      <c r="J3404" t="str">
        <f ca="1">IF(C3404=1,60*SummonTypeTable!$Q$2-OFFSET(I3404,0,-4),
IF(I3404&lt;&gt;OFFSET(I3404,-1,0),OFFSET(I3404,-1,0)-OFFSET(I3404,0,-4),""))</f>
        <v/>
      </c>
      <c r="K3404" t="str">
        <f ca="1">IF(C3404=1,60*SummonTypeTable!$Q$2/OFFSET(I3404,0,-4),
IF(I3404&lt;&gt;OFFSET(I3404,-1,0),OFFSET(I3404,-1,0)/OFFSET(I3404,0,-4),""))</f>
        <v/>
      </c>
      <c r="L3404" t="str">
        <f t="shared" ca="1" si="632"/>
        <v>it</v>
      </c>
      <c r="M3404" t="s">
        <v>139</v>
      </c>
      <c r="N3404" t="s">
        <v>138</v>
      </c>
      <c r="O3404">
        <v>50</v>
      </c>
      <c r="P3404" t="str">
        <f t="shared" si="633"/>
        <v/>
      </c>
      <c r="Q3404" t="str">
        <f t="shared" ca="1" si="642"/>
        <v>cu</v>
      </c>
      <c r="R3404" t="s">
        <v>81</v>
      </c>
      <c r="S3404" t="s">
        <v>147</v>
      </c>
      <c r="T3404">
        <v>7050</v>
      </c>
      <c r="U3404" t="str">
        <f t="shared" ca="1" si="641"/>
        <v>it</v>
      </c>
      <c r="V3404" t="str">
        <f t="shared" si="634"/>
        <v>Cash_sSpellGacha</v>
      </c>
      <c r="W3404">
        <f t="shared" si="635"/>
        <v>50</v>
      </c>
      <c r="X3404" t="str">
        <f t="shared" ca="1" si="636"/>
        <v>cu</v>
      </c>
      <c r="Y3404" t="str">
        <f t="shared" si="637"/>
        <v>GO</v>
      </c>
      <c r="Z3404">
        <f t="shared" si="638"/>
        <v>7050</v>
      </c>
    </row>
    <row r="3405" spans="1:26">
      <c r="A3405" t="str">
        <f t="shared" si="639"/>
        <v>nw1</v>
      </c>
      <c r="B3405" t="str">
        <f t="shared" si="640"/>
        <v>신규1</v>
      </c>
      <c r="C3405">
        <v>280</v>
      </c>
      <c r="D3405">
        <v>235</v>
      </c>
      <c r="E3405">
        <f t="shared" ca="1" si="643"/>
        <v>40818</v>
      </c>
      <c r="F3405">
        <f ca="1">(60+SUMIF(OFFSET(N3405,-$C3405+1,0,$C3405),"EN",OFFSET(O3405,-$C3405+1,0,$C3405)))*SummonTypeTable!$Q$2</f>
        <v>12573.333333333332</v>
      </c>
      <c r="G3405" t="str">
        <f ca="1">IF(C3405=1,60*SummonTypeTable!$Q$2-OFFSET(F3405,0,-1),
IF(F3405&lt;&gt;OFFSET(F3405,-1,0),OFFSET(F3405,-1,0)-OFFSET(F3405,0,-1),""))</f>
        <v/>
      </c>
      <c r="H3405" t="str">
        <f ca="1">IF(C3405=1,60*SummonTypeTable!$Q$2/OFFSET(F3405,0,-1),
IF(F3405&lt;&gt;OFFSET(F3405,-1,0),OFFSET(F3405,-1,0)/OFFSET(F3405,0,-1),""))</f>
        <v/>
      </c>
      <c r="I3405">
        <f ca="1">(60+SUMIF(OFFSET(N3405,-$C3405+1,0,$C3405),"EN",OFFSET(O3405,-$C3405+1,0,$C3405))+SUMIF(OFFSET(S3405,-$C3405+1,0,$C3405),"EN",OFFSET(T3405,-$C3405+1,0,$C3405)))*SummonTypeTable!$Q$2</f>
        <v>12573.333333333332</v>
      </c>
      <c r="J3405" t="str">
        <f ca="1">IF(C3405=1,60*SummonTypeTable!$Q$2-OFFSET(I3405,0,-4),
IF(I3405&lt;&gt;OFFSET(I3405,-1,0),OFFSET(I3405,-1,0)-OFFSET(I3405,0,-4),""))</f>
        <v/>
      </c>
      <c r="K3405" t="str">
        <f ca="1">IF(C3405=1,60*SummonTypeTable!$Q$2/OFFSET(I3405,0,-4),
IF(I3405&lt;&gt;OFFSET(I3405,-1,0),OFFSET(I3405,-1,0)/OFFSET(I3405,0,-4),""))</f>
        <v/>
      </c>
      <c r="L3405" t="str">
        <f t="shared" ca="1" si="632"/>
        <v>cu</v>
      </c>
      <c r="M3405" t="s">
        <v>81</v>
      </c>
      <c r="N3405" t="s">
        <v>147</v>
      </c>
      <c r="O3405">
        <v>14150</v>
      </c>
      <c r="P3405" t="str">
        <f t="shared" si="633"/>
        <v/>
      </c>
      <c r="Q3405" t="str">
        <f t="shared" ca="1" si="642"/>
        <v>cu</v>
      </c>
      <c r="R3405" t="s">
        <v>81</v>
      </c>
      <c r="S3405" t="s">
        <v>147</v>
      </c>
      <c r="T3405">
        <v>7075</v>
      </c>
      <c r="U3405" t="str">
        <f t="shared" ca="1" si="641"/>
        <v>cu</v>
      </c>
      <c r="V3405" t="str">
        <f t="shared" si="634"/>
        <v>GO</v>
      </c>
      <c r="W3405">
        <f t="shared" si="635"/>
        <v>14150</v>
      </c>
      <c r="X3405" t="str">
        <f t="shared" ca="1" si="636"/>
        <v>cu</v>
      </c>
      <c r="Y3405" t="str">
        <f t="shared" si="637"/>
        <v>GO</v>
      </c>
      <c r="Z3405">
        <f t="shared" si="638"/>
        <v>7075</v>
      </c>
    </row>
    <row r="3406" spans="1:26">
      <c r="A3406" t="str">
        <f t="shared" si="639"/>
        <v>nw1</v>
      </c>
      <c r="B3406" t="str">
        <f t="shared" si="640"/>
        <v>신규1</v>
      </c>
      <c r="C3406">
        <v>281</v>
      </c>
      <c r="D3406">
        <v>1014</v>
      </c>
      <c r="E3406">
        <f t="shared" ca="1" si="643"/>
        <v>41832</v>
      </c>
      <c r="F3406">
        <f ca="1">(60+SUMIF(OFFSET(N3406,-$C3406+1,0,$C3406),"EN",OFFSET(O3406,-$C3406+1,0,$C3406)))*SummonTypeTable!$Q$2</f>
        <v>13106.666666666666</v>
      </c>
      <c r="G3406">
        <f ca="1">IF(C3406=1,60*SummonTypeTable!$Q$2-OFFSET(F3406,0,-1),
IF(F3406&lt;&gt;OFFSET(F3406,-1,0),OFFSET(F3406,-1,0)-OFFSET(F3406,0,-1),""))</f>
        <v>-29258.666666666668</v>
      </c>
      <c r="H3406">
        <f ca="1">IF(C3406=1,60*SummonTypeTable!$Q$2/OFFSET(F3406,0,-1),
IF(F3406&lt;&gt;OFFSET(F3406,-1,0),OFFSET(F3406,-1,0)/OFFSET(F3406,0,-1),""))</f>
        <v>0.30056734876011981</v>
      </c>
      <c r="I3406">
        <f ca="1">(60+SUMIF(OFFSET(N3406,-$C3406+1,0,$C3406),"EN",OFFSET(O3406,-$C3406+1,0,$C3406))+SUMIF(OFFSET(S3406,-$C3406+1,0,$C3406),"EN",OFFSET(T3406,-$C3406+1,0,$C3406)))*SummonTypeTable!$Q$2</f>
        <v>13106.666666666666</v>
      </c>
      <c r="J3406">
        <f ca="1">IF(C3406=1,60*SummonTypeTable!$Q$2-OFFSET(I3406,0,-4),
IF(I3406&lt;&gt;OFFSET(I3406,-1,0),OFFSET(I3406,-1,0)-OFFSET(I3406,0,-4),""))</f>
        <v>-29258.666666666668</v>
      </c>
      <c r="K3406">
        <f ca="1">IF(C3406=1,60*SummonTypeTable!$Q$2/OFFSET(I3406,0,-4),
IF(I3406&lt;&gt;OFFSET(I3406,-1,0),OFFSET(I3406,-1,0)/OFFSET(I3406,0,-4),""))</f>
        <v>0.30056734876011981</v>
      </c>
      <c r="L3406" t="str">
        <f t="shared" ca="1" si="632"/>
        <v>cu</v>
      </c>
      <c r="M3406" t="s">
        <v>81</v>
      </c>
      <c r="N3406" t="s">
        <v>146</v>
      </c>
      <c r="O3406">
        <v>800</v>
      </c>
      <c r="P3406" t="str">
        <f t="shared" si="633"/>
        <v>에너지너무많음</v>
      </c>
      <c r="Q3406" t="str">
        <f t="shared" ca="1" si="642"/>
        <v>cu</v>
      </c>
      <c r="R3406" t="s">
        <v>81</v>
      </c>
      <c r="S3406" t="s">
        <v>147</v>
      </c>
      <c r="T3406">
        <v>7100</v>
      </c>
      <c r="U3406" t="str">
        <f t="shared" ca="1" si="641"/>
        <v>cu</v>
      </c>
      <c r="V3406" t="str">
        <f t="shared" si="634"/>
        <v>EN</v>
      </c>
      <c r="W3406">
        <f t="shared" si="635"/>
        <v>800</v>
      </c>
      <c r="X3406" t="str">
        <f t="shared" ca="1" si="636"/>
        <v>cu</v>
      </c>
      <c r="Y3406" t="str">
        <f t="shared" si="637"/>
        <v>GO</v>
      </c>
      <c r="Z3406">
        <f t="shared" si="638"/>
        <v>7100</v>
      </c>
    </row>
    <row r="3407" spans="1:26">
      <c r="A3407" t="str">
        <f t="shared" si="639"/>
        <v>nw1</v>
      </c>
      <c r="B3407" t="str">
        <f t="shared" si="640"/>
        <v>신규1</v>
      </c>
      <c r="C3407">
        <v>282</v>
      </c>
      <c r="D3407">
        <v>127</v>
      </c>
      <c r="E3407">
        <f t="shared" ca="1" si="643"/>
        <v>41959</v>
      </c>
      <c r="F3407">
        <f ca="1">(60+SUMIF(OFFSET(N3407,-$C3407+1,0,$C3407),"EN",OFFSET(O3407,-$C3407+1,0,$C3407)))*SummonTypeTable!$Q$2</f>
        <v>13106.666666666666</v>
      </c>
      <c r="G3407" t="str">
        <f ca="1">IF(C3407=1,60*SummonTypeTable!$Q$2-OFFSET(F3407,0,-1),
IF(F3407&lt;&gt;OFFSET(F3407,-1,0),OFFSET(F3407,-1,0)-OFFSET(F3407,0,-1),""))</f>
        <v/>
      </c>
      <c r="H3407" t="str">
        <f ca="1">IF(C3407=1,60*SummonTypeTable!$Q$2/OFFSET(F3407,0,-1),
IF(F3407&lt;&gt;OFFSET(F3407,-1,0),OFFSET(F3407,-1,0)/OFFSET(F3407,0,-1),""))</f>
        <v/>
      </c>
      <c r="I3407">
        <f ca="1">(60+SUMIF(OFFSET(N3407,-$C3407+1,0,$C3407),"EN",OFFSET(O3407,-$C3407+1,0,$C3407))+SUMIF(OFFSET(S3407,-$C3407+1,0,$C3407),"EN",OFFSET(T3407,-$C3407+1,0,$C3407)))*SummonTypeTable!$Q$2</f>
        <v>13106.666666666666</v>
      </c>
      <c r="J3407" t="str">
        <f ca="1">IF(C3407=1,60*SummonTypeTable!$Q$2-OFFSET(I3407,0,-4),
IF(I3407&lt;&gt;OFFSET(I3407,-1,0),OFFSET(I3407,-1,0)-OFFSET(I3407,0,-4),""))</f>
        <v/>
      </c>
      <c r="K3407" t="str">
        <f ca="1">IF(C3407=1,60*SummonTypeTable!$Q$2/OFFSET(I3407,0,-4),
IF(I3407&lt;&gt;OFFSET(I3407,-1,0),OFFSET(I3407,-1,0)/OFFSET(I3407,0,-4),""))</f>
        <v/>
      </c>
      <c r="L3407" t="str">
        <f t="shared" ca="1" si="632"/>
        <v>it</v>
      </c>
      <c r="M3407" t="s">
        <v>139</v>
      </c>
      <c r="N3407" t="s">
        <v>140</v>
      </c>
      <c r="O3407">
        <v>20</v>
      </c>
      <c r="P3407" t="str">
        <f t="shared" si="633"/>
        <v/>
      </c>
      <c r="Q3407" t="str">
        <f t="shared" ca="1" si="642"/>
        <v>cu</v>
      </c>
      <c r="R3407" t="s">
        <v>81</v>
      </c>
      <c r="S3407" t="s">
        <v>147</v>
      </c>
      <c r="T3407">
        <v>7125</v>
      </c>
      <c r="U3407" t="str">
        <f t="shared" ca="1" si="641"/>
        <v>it</v>
      </c>
      <c r="V3407" t="str">
        <f t="shared" si="634"/>
        <v>Cash_sCharacterGacha</v>
      </c>
      <c r="W3407">
        <f t="shared" si="635"/>
        <v>20</v>
      </c>
      <c r="X3407" t="str">
        <f t="shared" ca="1" si="636"/>
        <v>cu</v>
      </c>
      <c r="Y3407" t="str">
        <f t="shared" si="637"/>
        <v>GO</v>
      </c>
      <c r="Z3407">
        <f t="shared" si="638"/>
        <v>7125</v>
      </c>
    </row>
    <row r="3408" spans="1:26">
      <c r="A3408" t="str">
        <f t="shared" si="639"/>
        <v>nw1</v>
      </c>
      <c r="B3408" t="str">
        <f t="shared" si="640"/>
        <v>신규1</v>
      </c>
      <c r="C3408">
        <v>283</v>
      </c>
      <c r="D3408">
        <v>234</v>
      </c>
      <c r="E3408">
        <f t="shared" ca="1" si="643"/>
        <v>42193</v>
      </c>
      <c r="F3408">
        <f ca="1">(60+SUMIF(OFFSET(N3408,-$C3408+1,0,$C3408),"EN",OFFSET(O3408,-$C3408+1,0,$C3408)))*SummonTypeTable!$Q$2</f>
        <v>13106.666666666666</v>
      </c>
      <c r="G3408" t="str">
        <f ca="1">IF(C3408=1,60*SummonTypeTable!$Q$2-OFFSET(F3408,0,-1),
IF(F3408&lt;&gt;OFFSET(F3408,-1,0),OFFSET(F3408,-1,0)-OFFSET(F3408,0,-1),""))</f>
        <v/>
      </c>
      <c r="H3408" t="str">
        <f ca="1">IF(C3408=1,60*SummonTypeTable!$Q$2/OFFSET(F3408,0,-1),
IF(F3408&lt;&gt;OFFSET(F3408,-1,0),OFFSET(F3408,-1,0)/OFFSET(F3408,0,-1),""))</f>
        <v/>
      </c>
      <c r="I3408">
        <f ca="1">(60+SUMIF(OFFSET(N3408,-$C3408+1,0,$C3408),"EN",OFFSET(O3408,-$C3408+1,0,$C3408))+SUMIF(OFFSET(S3408,-$C3408+1,0,$C3408),"EN",OFFSET(T3408,-$C3408+1,0,$C3408)))*SummonTypeTable!$Q$2</f>
        <v>13106.666666666666</v>
      </c>
      <c r="J3408" t="str">
        <f ca="1">IF(C3408=1,60*SummonTypeTable!$Q$2-OFFSET(I3408,0,-4),
IF(I3408&lt;&gt;OFFSET(I3408,-1,0),OFFSET(I3408,-1,0)-OFFSET(I3408,0,-4),""))</f>
        <v/>
      </c>
      <c r="K3408" t="str">
        <f ca="1">IF(C3408=1,60*SummonTypeTable!$Q$2/OFFSET(I3408,0,-4),
IF(I3408&lt;&gt;OFFSET(I3408,-1,0),OFFSET(I3408,-1,0)/OFFSET(I3408,0,-4),""))</f>
        <v/>
      </c>
      <c r="L3408" t="str">
        <f t="shared" ca="1" si="632"/>
        <v>cu</v>
      </c>
      <c r="M3408" t="s">
        <v>81</v>
      </c>
      <c r="N3408" t="s">
        <v>147</v>
      </c>
      <c r="O3408">
        <v>14300</v>
      </c>
      <c r="P3408" t="str">
        <f t="shared" si="633"/>
        <v/>
      </c>
      <c r="Q3408" t="str">
        <f t="shared" ca="1" si="642"/>
        <v>cu</v>
      </c>
      <c r="R3408" t="s">
        <v>81</v>
      </c>
      <c r="S3408" t="s">
        <v>147</v>
      </c>
      <c r="T3408">
        <v>7150</v>
      </c>
      <c r="U3408" t="str">
        <f t="shared" ca="1" si="641"/>
        <v>cu</v>
      </c>
      <c r="V3408" t="str">
        <f t="shared" si="634"/>
        <v>GO</v>
      </c>
      <c r="W3408">
        <f t="shared" si="635"/>
        <v>14300</v>
      </c>
      <c r="X3408" t="str">
        <f t="shared" ca="1" si="636"/>
        <v>cu</v>
      </c>
      <c r="Y3408" t="str">
        <f t="shared" si="637"/>
        <v>GO</v>
      </c>
      <c r="Z3408">
        <f t="shared" si="638"/>
        <v>7150</v>
      </c>
    </row>
    <row r="3409" spans="1:26">
      <c r="A3409" t="str">
        <f t="shared" si="639"/>
        <v>nw1</v>
      </c>
      <c r="B3409" t="str">
        <f t="shared" si="640"/>
        <v>신규1</v>
      </c>
      <c r="C3409">
        <v>284</v>
      </c>
      <c r="D3409">
        <v>1119</v>
      </c>
      <c r="E3409">
        <f t="shared" ca="1" si="643"/>
        <v>43312</v>
      </c>
      <c r="F3409">
        <f ca="1">(60+SUMIF(OFFSET(N3409,-$C3409+1,0,$C3409),"EN",OFFSET(O3409,-$C3409+1,0,$C3409)))*SummonTypeTable!$Q$2</f>
        <v>13106.666666666666</v>
      </c>
      <c r="G3409" t="str">
        <f ca="1">IF(C3409=1,60*SummonTypeTable!$Q$2-OFFSET(F3409,0,-1),
IF(F3409&lt;&gt;OFFSET(F3409,-1,0),OFFSET(F3409,-1,0)-OFFSET(F3409,0,-1),""))</f>
        <v/>
      </c>
      <c r="H3409" t="str">
        <f ca="1">IF(C3409=1,60*SummonTypeTable!$Q$2/OFFSET(F3409,0,-1),
IF(F3409&lt;&gt;OFFSET(F3409,-1,0),OFFSET(F3409,-1,0)/OFFSET(F3409,0,-1),""))</f>
        <v/>
      </c>
      <c r="I3409">
        <f ca="1">(60+SUMIF(OFFSET(N3409,-$C3409+1,0,$C3409),"EN",OFFSET(O3409,-$C3409+1,0,$C3409))+SUMIF(OFFSET(S3409,-$C3409+1,0,$C3409),"EN",OFFSET(T3409,-$C3409+1,0,$C3409)))*SummonTypeTable!$Q$2</f>
        <v>13106.666666666666</v>
      </c>
      <c r="J3409" t="str">
        <f ca="1">IF(C3409=1,60*SummonTypeTable!$Q$2-OFFSET(I3409,0,-4),
IF(I3409&lt;&gt;OFFSET(I3409,-1,0),OFFSET(I3409,-1,0)-OFFSET(I3409,0,-4),""))</f>
        <v/>
      </c>
      <c r="K3409" t="str">
        <f ca="1">IF(C3409=1,60*SummonTypeTable!$Q$2/OFFSET(I3409,0,-4),
IF(I3409&lt;&gt;OFFSET(I3409,-1,0),OFFSET(I3409,-1,0)/OFFSET(I3409,0,-4),""))</f>
        <v/>
      </c>
      <c r="L3409" t="str">
        <f t="shared" ca="1" si="632"/>
        <v>it</v>
      </c>
      <c r="M3409" t="s">
        <v>139</v>
      </c>
      <c r="N3409" t="s">
        <v>158</v>
      </c>
      <c r="O3409">
        <v>50</v>
      </c>
      <c r="P3409" t="str">
        <f t="shared" si="633"/>
        <v/>
      </c>
      <c r="Q3409" t="str">
        <f t="shared" ca="1" si="642"/>
        <v>cu</v>
      </c>
      <c r="R3409" t="s">
        <v>81</v>
      </c>
      <c r="S3409" t="s">
        <v>153</v>
      </c>
      <c r="T3409">
        <v>16</v>
      </c>
      <c r="U3409" t="str">
        <f t="shared" ca="1" si="641"/>
        <v>it</v>
      </c>
      <c r="V3409" t="str">
        <f t="shared" si="634"/>
        <v>Cash_sEquipGacha</v>
      </c>
      <c r="W3409">
        <f t="shared" si="635"/>
        <v>50</v>
      </c>
      <c r="X3409" t="str">
        <f t="shared" ca="1" si="636"/>
        <v>cu</v>
      </c>
      <c r="Y3409" t="str">
        <f t="shared" si="637"/>
        <v>DI</v>
      </c>
      <c r="Z3409">
        <f t="shared" si="638"/>
        <v>16</v>
      </c>
    </row>
    <row r="3410" spans="1:26">
      <c r="A3410" t="s">
        <v>57</v>
      </c>
      <c r="B3410" t="s">
        <v>41</v>
      </c>
      <c r="C3410">
        <v>1</v>
      </c>
      <c r="D3410">
        <v>12</v>
      </c>
      <c r="E3410">
        <f t="shared" ca="1" si="643"/>
        <v>12</v>
      </c>
      <c r="F3410">
        <f ca="1">(60+SUMIF(OFFSET(N3410,-$C3410+1,0,$C3410),"EN",OFFSET(O3410,-$C3410+1,0,$C3410)))*SummonTypeTable!$Q$2</f>
        <v>66.666666666666657</v>
      </c>
      <c r="G3410">
        <f ca="1">IF(C3410=1,60*SummonTypeTable!$Q$2-OFFSET(F3410,0,-1),
IF(F3410&lt;&gt;OFFSET(F3410,-1,0),OFFSET(F3410,-1,0)-OFFSET(F3410,0,-1),""))</f>
        <v>28</v>
      </c>
      <c r="H3410">
        <f ca="1">IF(C3410=1,60*SummonTypeTable!$Q$2/OFFSET(F3410,0,-1),
IF(F3410&lt;&gt;OFFSET(F3410,-1,0),OFFSET(F3410,-1,0)/OFFSET(F3410,0,-1),""))</f>
        <v>3.3333333333333335</v>
      </c>
      <c r="I3410">
        <f ca="1">(60+SUMIF(OFFSET(N3410,-$C3410+1,0,$C3410),"EN",OFFSET(O3410,-$C3410+1,0,$C3410))+SUMIF(OFFSET(S3410,-$C3410+1,0,$C3410),"EN",OFFSET(T3410,-$C3410+1,0,$C3410)))*SummonTypeTable!$Q$2</f>
        <v>66.666666666666657</v>
      </c>
      <c r="J3410">
        <f ca="1">IF(C3410=1,60*SummonTypeTable!$Q$2-OFFSET(I3410,0,-4),
IF(I3410&lt;&gt;OFFSET(I3410,-1,0),OFFSET(I3410,-1,0)-OFFSET(I3410,0,-4),""))</f>
        <v>28</v>
      </c>
      <c r="K3410">
        <f ca="1">IF(C3410=1,60*SummonTypeTable!$Q$2/OFFSET(I3410,0,-4),
IF(I3410&lt;&gt;OFFSET(I3410,-1,0),OFFSET(I3410,-1,0)/OFFSET(I3410,0,-4),""))</f>
        <v>3.3333333333333335</v>
      </c>
      <c r="L3410" t="str">
        <f t="shared" ca="1" si="632"/>
        <v>cu</v>
      </c>
      <c r="M3410" t="s">
        <v>81</v>
      </c>
      <c r="N3410" t="s">
        <v>146</v>
      </c>
      <c r="O3410">
        <v>40</v>
      </c>
      <c r="P3410" t="str">
        <f t="shared" si="633"/>
        <v>에너지너무많음</v>
      </c>
      <c r="Q3410" t="str">
        <f t="shared" ca="1" si="642"/>
        <v>cu</v>
      </c>
      <c r="R3410" t="s">
        <v>81</v>
      </c>
      <c r="S3410" t="s">
        <v>147</v>
      </c>
      <c r="T3410">
        <v>100</v>
      </c>
      <c r="U3410" t="str">
        <f t="shared" ca="1" si="641"/>
        <v>cu</v>
      </c>
      <c r="V3410" t="str">
        <f t="shared" si="634"/>
        <v>EN</v>
      </c>
      <c r="W3410">
        <f t="shared" si="635"/>
        <v>40</v>
      </c>
      <c r="X3410" t="str">
        <f t="shared" ca="1" si="636"/>
        <v>cu</v>
      </c>
      <c r="Y3410" t="str">
        <f t="shared" si="637"/>
        <v>GO</v>
      </c>
      <c r="Z3410">
        <f t="shared" si="638"/>
        <v>100</v>
      </c>
    </row>
    <row r="3411" spans="1:26">
      <c r="A3411" t="str">
        <f t="shared" ref="A3411:A3474" si="644">A3410</f>
        <v>nw2</v>
      </c>
      <c r="B3411" t="str">
        <f t="shared" ref="B3411:B3474" si="645">B3410</f>
        <v>신규2</v>
      </c>
      <c r="C3411">
        <v>2</v>
      </c>
      <c r="D3411">
        <v>5</v>
      </c>
      <c r="E3411">
        <f t="shared" ca="1" si="643"/>
        <v>17</v>
      </c>
      <c r="F3411">
        <f ca="1">(60+SUMIF(OFFSET(N3411,-$C3411+1,0,$C3411),"EN",OFFSET(O3411,-$C3411+1,0,$C3411)))*SummonTypeTable!$Q$2</f>
        <v>66.666666666666657</v>
      </c>
      <c r="G3411" t="str">
        <f ca="1">IF(C3411=1,60*SummonTypeTable!$Q$2-OFFSET(F3411,0,-1),
IF(F3411&lt;&gt;OFFSET(F3411,-1,0),OFFSET(F3411,-1,0)-OFFSET(F3411,0,-1),""))</f>
        <v/>
      </c>
      <c r="H3411" t="str">
        <f ca="1">IF(C3411=1,60*SummonTypeTable!$Q$2/OFFSET(F3411,0,-1),
IF(F3411&lt;&gt;OFFSET(F3411,-1,0),OFFSET(F3411,-1,0)/OFFSET(F3411,0,-1),""))</f>
        <v/>
      </c>
      <c r="I3411">
        <f ca="1">(60+SUMIF(OFFSET(N3411,-$C3411+1,0,$C3411),"EN",OFFSET(O3411,-$C3411+1,0,$C3411))+SUMIF(OFFSET(S3411,-$C3411+1,0,$C3411),"EN",OFFSET(T3411,-$C3411+1,0,$C3411)))*SummonTypeTable!$Q$2</f>
        <v>66.666666666666657</v>
      </c>
      <c r="J3411" t="str">
        <f ca="1">IF(C3411=1,60*SummonTypeTable!$Q$2-OFFSET(I3411,0,-4),
IF(I3411&lt;&gt;OFFSET(I3411,-1,0),OFFSET(I3411,-1,0)-OFFSET(I3411,0,-4),""))</f>
        <v/>
      </c>
      <c r="K3411" t="str">
        <f ca="1">IF(C3411=1,60*SummonTypeTable!$Q$2/OFFSET(I3411,0,-4),
IF(I3411&lt;&gt;OFFSET(I3411,-1,0),OFFSET(I3411,-1,0)/OFFSET(I3411,0,-4),""))</f>
        <v/>
      </c>
      <c r="L3411" t="str">
        <f t="shared" ref="L3411:L3474" ca="1" si="646">IF(ISBLANK(M3411),"",
VLOOKUP(M3411,OFFSET(INDIRECT("$A:$B"),0,MATCH(M$1&amp;"_Verify",INDIRECT("$1:$1"),0)-1),2,0)
)</f>
        <v>cu</v>
      </c>
      <c r="M3411" t="s">
        <v>81</v>
      </c>
      <c r="N3411" t="s">
        <v>147</v>
      </c>
      <c r="O3411">
        <v>250</v>
      </c>
      <c r="P3411" t="str">
        <f t="shared" si="633"/>
        <v/>
      </c>
      <c r="Q3411" t="str">
        <f t="shared" ca="1" si="642"/>
        <v>cu</v>
      </c>
      <c r="R3411" t="s">
        <v>81</v>
      </c>
      <c r="S3411" t="s">
        <v>147</v>
      </c>
      <c r="T3411">
        <v>125</v>
      </c>
      <c r="U3411" t="str">
        <f t="shared" ca="1" si="641"/>
        <v>cu</v>
      </c>
      <c r="V3411" t="str">
        <f t="shared" si="634"/>
        <v>GO</v>
      </c>
      <c r="W3411">
        <f t="shared" si="635"/>
        <v>250</v>
      </c>
      <c r="X3411" t="str">
        <f t="shared" ca="1" si="636"/>
        <v>cu</v>
      </c>
      <c r="Y3411" t="str">
        <f t="shared" si="637"/>
        <v>GO</v>
      </c>
      <c r="Z3411">
        <f t="shared" si="638"/>
        <v>125</v>
      </c>
    </row>
    <row r="3412" spans="1:26">
      <c r="A3412" t="str">
        <f t="shared" si="644"/>
        <v>nw2</v>
      </c>
      <c r="B3412" t="str">
        <f t="shared" si="645"/>
        <v>신규2</v>
      </c>
      <c r="C3412">
        <v>3</v>
      </c>
      <c r="D3412">
        <v>9</v>
      </c>
      <c r="E3412">
        <f t="shared" ca="1" si="643"/>
        <v>26</v>
      </c>
      <c r="F3412">
        <f ca="1">(60+SUMIF(OFFSET(N3412,-$C3412+1,0,$C3412),"EN",OFFSET(O3412,-$C3412+1,0,$C3412)))*SummonTypeTable!$Q$2</f>
        <v>66.666666666666657</v>
      </c>
      <c r="G3412" t="str">
        <f ca="1">IF(C3412=1,60*SummonTypeTable!$Q$2-OFFSET(F3412,0,-1),
IF(F3412&lt;&gt;OFFSET(F3412,-1,0),OFFSET(F3412,-1,0)-OFFSET(F3412,0,-1),""))</f>
        <v/>
      </c>
      <c r="H3412" t="str">
        <f ca="1">IF(C3412=1,60*SummonTypeTable!$Q$2/OFFSET(F3412,0,-1),
IF(F3412&lt;&gt;OFFSET(F3412,-1,0),OFFSET(F3412,-1,0)/OFFSET(F3412,0,-1),""))</f>
        <v/>
      </c>
      <c r="I3412">
        <f ca="1">(60+SUMIF(OFFSET(N3412,-$C3412+1,0,$C3412),"EN",OFFSET(O3412,-$C3412+1,0,$C3412))+SUMIF(OFFSET(S3412,-$C3412+1,0,$C3412),"EN",OFFSET(T3412,-$C3412+1,0,$C3412)))*SummonTypeTable!$Q$2</f>
        <v>66.666666666666657</v>
      </c>
      <c r="J3412" t="str">
        <f ca="1">IF(C3412=1,60*SummonTypeTable!$Q$2-OFFSET(I3412,0,-4),
IF(I3412&lt;&gt;OFFSET(I3412,-1,0),OFFSET(I3412,-1,0)-OFFSET(I3412,0,-4),""))</f>
        <v/>
      </c>
      <c r="K3412" t="str">
        <f ca="1">IF(C3412=1,60*SummonTypeTable!$Q$2/OFFSET(I3412,0,-4),
IF(I3412&lt;&gt;OFFSET(I3412,-1,0),OFFSET(I3412,-1,0)/OFFSET(I3412,0,-4),""))</f>
        <v/>
      </c>
      <c r="L3412" t="str">
        <f t="shared" ca="1" si="646"/>
        <v>it</v>
      </c>
      <c r="M3412" t="s">
        <v>139</v>
      </c>
      <c r="N3412" t="s">
        <v>138</v>
      </c>
      <c r="O3412">
        <v>1</v>
      </c>
      <c r="P3412" t="str">
        <f t="shared" si="633"/>
        <v/>
      </c>
      <c r="Q3412" t="str">
        <f t="shared" ca="1" si="642"/>
        <v>cu</v>
      </c>
      <c r="R3412" t="s">
        <v>81</v>
      </c>
      <c r="S3412" t="s">
        <v>147</v>
      </c>
      <c r="T3412">
        <v>150</v>
      </c>
      <c r="U3412" t="str">
        <f t="shared" ca="1" si="641"/>
        <v>it</v>
      </c>
      <c r="V3412" t="str">
        <f t="shared" si="634"/>
        <v>Cash_sSpellGacha</v>
      </c>
      <c r="W3412">
        <f t="shared" si="635"/>
        <v>1</v>
      </c>
      <c r="X3412" t="str">
        <f t="shared" ca="1" si="636"/>
        <v>cu</v>
      </c>
      <c r="Y3412" t="str">
        <f t="shared" si="637"/>
        <v>GO</v>
      </c>
      <c r="Z3412">
        <f t="shared" si="638"/>
        <v>150</v>
      </c>
    </row>
    <row r="3413" spans="1:26">
      <c r="A3413" t="str">
        <f t="shared" si="644"/>
        <v>nw2</v>
      </c>
      <c r="B3413" t="str">
        <f t="shared" si="645"/>
        <v>신규2</v>
      </c>
      <c r="C3413">
        <v>4</v>
      </c>
      <c r="D3413">
        <v>2</v>
      </c>
      <c r="E3413">
        <f t="shared" ca="1" si="643"/>
        <v>28</v>
      </c>
      <c r="F3413">
        <f ca="1">(60+SUMIF(OFFSET(N3413,-$C3413+1,0,$C3413),"EN",OFFSET(O3413,-$C3413+1,0,$C3413)))*SummonTypeTable!$Q$2</f>
        <v>96.666666666666657</v>
      </c>
      <c r="G3413">
        <f ca="1">IF(C3413=1,60*SummonTypeTable!$Q$2-OFFSET(F3413,0,-1),
IF(F3413&lt;&gt;OFFSET(F3413,-1,0),OFFSET(F3413,-1,0)-OFFSET(F3413,0,-1),""))</f>
        <v>38.666666666666657</v>
      </c>
      <c r="H3413">
        <f ca="1">IF(C3413=1,60*SummonTypeTable!$Q$2/OFFSET(F3413,0,-1),
IF(F3413&lt;&gt;OFFSET(F3413,-1,0),OFFSET(F3413,-1,0)/OFFSET(F3413,0,-1),""))</f>
        <v>2.3809523809523805</v>
      </c>
      <c r="I3413">
        <f ca="1">(60+SUMIF(OFFSET(N3413,-$C3413+1,0,$C3413),"EN",OFFSET(O3413,-$C3413+1,0,$C3413))+SUMIF(OFFSET(S3413,-$C3413+1,0,$C3413),"EN",OFFSET(T3413,-$C3413+1,0,$C3413)))*SummonTypeTable!$Q$2</f>
        <v>96.666666666666657</v>
      </c>
      <c r="J3413">
        <f ca="1">IF(C3413=1,60*SummonTypeTable!$Q$2-OFFSET(I3413,0,-4),
IF(I3413&lt;&gt;OFFSET(I3413,-1,0),OFFSET(I3413,-1,0)-OFFSET(I3413,0,-4),""))</f>
        <v>38.666666666666657</v>
      </c>
      <c r="K3413">
        <f ca="1">IF(C3413=1,60*SummonTypeTable!$Q$2/OFFSET(I3413,0,-4),
IF(I3413&lt;&gt;OFFSET(I3413,-1,0),OFFSET(I3413,-1,0)/OFFSET(I3413,0,-4),""))</f>
        <v>2.3809523809523805</v>
      </c>
      <c r="L3413" t="str">
        <f t="shared" ca="1" si="646"/>
        <v>cu</v>
      </c>
      <c r="M3413" t="s">
        <v>81</v>
      </c>
      <c r="N3413" t="s">
        <v>146</v>
      </c>
      <c r="O3413">
        <v>45</v>
      </c>
      <c r="P3413" t="str">
        <f t="shared" si="633"/>
        <v>에너지너무많음</v>
      </c>
      <c r="Q3413" t="str">
        <f t="shared" ca="1" si="642"/>
        <v>cu</v>
      </c>
      <c r="R3413" t="s">
        <v>81</v>
      </c>
      <c r="S3413" t="s">
        <v>147</v>
      </c>
      <c r="T3413">
        <v>175</v>
      </c>
      <c r="U3413" t="str">
        <f t="shared" ca="1" si="641"/>
        <v>cu</v>
      </c>
      <c r="V3413" t="str">
        <f t="shared" si="634"/>
        <v>EN</v>
      </c>
      <c r="W3413">
        <f t="shared" si="635"/>
        <v>45</v>
      </c>
      <c r="X3413" t="str">
        <f t="shared" ca="1" si="636"/>
        <v>cu</v>
      </c>
      <c r="Y3413" t="str">
        <f t="shared" si="637"/>
        <v>GO</v>
      </c>
      <c r="Z3413">
        <f t="shared" si="638"/>
        <v>175</v>
      </c>
    </row>
    <row r="3414" spans="1:26">
      <c r="A3414" t="str">
        <f t="shared" si="644"/>
        <v>nw2</v>
      </c>
      <c r="B3414" t="str">
        <f t="shared" si="645"/>
        <v>신규2</v>
      </c>
      <c r="C3414">
        <v>5</v>
      </c>
      <c r="D3414">
        <v>7</v>
      </c>
      <c r="E3414">
        <f t="shared" ca="1" si="643"/>
        <v>35</v>
      </c>
      <c r="F3414">
        <f ca="1">(60+SUMIF(OFFSET(N3414,-$C3414+1,0,$C3414),"EN",OFFSET(O3414,-$C3414+1,0,$C3414)))*SummonTypeTable!$Q$2</f>
        <v>96.666666666666657</v>
      </c>
      <c r="G3414" t="str">
        <f ca="1">IF(C3414=1,60*SummonTypeTable!$Q$2-OFFSET(F3414,0,-1),
IF(F3414&lt;&gt;OFFSET(F3414,-1,0),OFFSET(F3414,-1,0)-OFFSET(F3414,0,-1),""))</f>
        <v/>
      </c>
      <c r="H3414" t="str">
        <f ca="1">IF(C3414=1,60*SummonTypeTable!$Q$2/OFFSET(F3414,0,-1),
IF(F3414&lt;&gt;OFFSET(F3414,-1,0),OFFSET(F3414,-1,0)/OFFSET(F3414,0,-1),""))</f>
        <v/>
      </c>
      <c r="I3414">
        <f ca="1">(60+SUMIF(OFFSET(N3414,-$C3414+1,0,$C3414),"EN",OFFSET(O3414,-$C3414+1,0,$C3414))+SUMIF(OFFSET(S3414,-$C3414+1,0,$C3414),"EN",OFFSET(T3414,-$C3414+1,0,$C3414)))*SummonTypeTable!$Q$2</f>
        <v>96.666666666666657</v>
      </c>
      <c r="J3414" t="str">
        <f ca="1">IF(C3414=1,60*SummonTypeTable!$Q$2-OFFSET(I3414,0,-4),
IF(I3414&lt;&gt;OFFSET(I3414,-1,0),OFFSET(I3414,-1,0)-OFFSET(I3414,0,-4),""))</f>
        <v/>
      </c>
      <c r="K3414" t="str">
        <f ca="1">IF(C3414=1,60*SummonTypeTable!$Q$2/OFFSET(I3414,0,-4),
IF(I3414&lt;&gt;OFFSET(I3414,-1,0),OFFSET(I3414,-1,0)/OFFSET(I3414,0,-4),""))</f>
        <v/>
      </c>
      <c r="L3414" t="str">
        <f t="shared" ca="1" si="646"/>
        <v>cu</v>
      </c>
      <c r="M3414" t="s">
        <v>81</v>
      </c>
      <c r="N3414" t="s">
        <v>147</v>
      </c>
      <c r="O3414">
        <v>400</v>
      </c>
      <c r="P3414" t="str">
        <f t="shared" si="633"/>
        <v/>
      </c>
      <c r="Q3414" t="str">
        <f t="shared" ca="1" si="642"/>
        <v>cu</v>
      </c>
      <c r="R3414" t="s">
        <v>81</v>
      </c>
      <c r="S3414" t="s">
        <v>147</v>
      </c>
      <c r="T3414">
        <v>200</v>
      </c>
      <c r="U3414" t="str">
        <f t="shared" ca="1" si="641"/>
        <v>cu</v>
      </c>
      <c r="V3414" t="str">
        <f t="shared" si="634"/>
        <v>GO</v>
      </c>
      <c r="W3414">
        <f t="shared" si="635"/>
        <v>400</v>
      </c>
      <c r="X3414" t="str">
        <f t="shared" ca="1" si="636"/>
        <v>cu</v>
      </c>
      <c r="Y3414" t="str">
        <f t="shared" si="637"/>
        <v>GO</v>
      </c>
      <c r="Z3414">
        <f t="shared" si="638"/>
        <v>200</v>
      </c>
    </row>
    <row r="3415" spans="1:26">
      <c r="A3415" t="str">
        <f t="shared" si="644"/>
        <v>nw2</v>
      </c>
      <c r="B3415" t="str">
        <f t="shared" si="645"/>
        <v>신규2</v>
      </c>
      <c r="C3415">
        <v>6</v>
      </c>
      <c r="D3415">
        <v>11</v>
      </c>
      <c r="E3415">
        <f t="shared" ca="1" si="643"/>
        <v>46</v>
      </c>
      <c r="F3415">
        <f ca="1">(60+SUMIF(OFFSET(N3415,-$C3415+1,0,$C3415),"EN",OFFSET(O3415,-$C3415+1,0,$C3415)))*SummonTypeTable!$Q$2</f>
        <v>96.666666666666657</v>
      </c>
      <c r="G3415" t="str">
        <f ca="1">IF(C3415=1,60*SummonTypeTable!$Q$2-OFFSET(F3415,0,-1),
IF(F3415&lt;&gt;OFFSET(F3415,-1,0),OFFSET(F3415,-1,0)-OFFSET(F3415,0,-1),""))</f>
        <v/>
      </c>
      <c r="H3415" t="str">
        <f ca="1">IF(C3415=1,60*SummonTypeTable!$Q$2/OFFSET(F3415,0,-1),
IF(F3415&lt;&gt;OFFSET(F3415,-1,0),OFFSET(F3415,-1,0)/OFFSET(F3415,0,-1),""))</f>
        <v/>
      </c>
      <c r="I3415">
        <f ca="1">(60+SUMIF(OFFSET(N3415,-$C3415+1,0,$C3415),"EN",OFFSET(O3415,-$C3415+1,0,$C3415))+SUMIF(OFFSET(S3415,-$C3415+1,0,$C3415),"EN",OFFSET(T3415,-$C3415+1,0,$C3415)))*SummonTypeTable!$Q$2</f>
        <v>96.666666666666657</v>
      </c>
      <c r="J3415" t="str">
        <f ca="1">IF(C3415=1,60*SummonTypeTable!$Q$2-OFFSET(I3415,0,-4),
IF(I3415&lt;&gt;OFFSET(I3415,-1,0),OFFSET(I3415,-1,0)-OFFSET(I3415,0,-4),""))</f>
        <v/>
      </c>
      <c r="K3415" t="str">
        <f ca="1">IF(C3415=1,60*SummonTypeTable!$Q$2/OFFSET(I3415,0,-4),
IF(I3415&lt;&gt;OFFSET(I3415,-1,0),OFFSET(I3415,-1,0)/OFFSET(I3415,0,-4),""))</f>
        <v/>
      </c>
      <c r="L3415" t="str">
        <f t="shared" ca="1" si="646"/>
        <v>cu</v>
      </c>
      <c r="M3415" t="s">
        <v>81</v>
      </c>
      <c r="N3415" t="s">
        <v>147</v>
      </c>
      <c r="O3415">
        <v>450</v>
      </c>
      <c r="P3415" t="str">
        <f t="shared" si="633"/>
        <v/>
      </c>
      <c r="Q3415" t="str">
        <f t="shared" ca="1" si="642"/>
        <v>cu</v>
      </c>
      <c r="R3415" t="s">
        <v>81</v>
      </c>
      <c r="S3415" t="s">
        <v>147</v>
      </c>
      <c r="T3415">
        <v>225</v>
      </c>
      <c r="U3415" t="str">
        <f t="shared" ca="1" si="641"/>
        <v>cu</v>
      </c>
      <c r="V3415" t="str">
        <f t="shared" si="634"/>
        <v>GO</v>
      </c>
      <c r="W3415">
        <f t="shared" si="635"/>
        <v>450</v>
      </c>
      <c r="X3415" t="str">
        <f t="shared" ca="1" si="636"/>
        <v>cu</v>
      </c>
      <c r="Y3415" t="str">
        <f t="shared" si="637"/>
        <v>GO</v>
      </c>
      <c r="Z3415">
        <f t="shared" si="638"/>
        <v>225</v>
      </c>
    </row>
    <row r="3416" spans="1:26">
      <c r="A3416" t="str">
        <f t="shared" si="644"/>
        <v>nw2</v>
      </c>
      <c r="B3416" t="str">
        <f t="shared" si="645"/>
        <v>신규2</v>
      </c>
      <c r="C3416">
        <v>7</v>
      </c>
      <c r="D3416">
        <v>2</v>
      </c>
      <c r="E3416">
        <f t="shared" ca="1" si="643"/>
        <v>48</v>
      </c>
      <c r="F3416">
        <f ca="1">(60+SUMIF(OFFSET(N3416,-$C3416+1,0,$C3416),"EN",OFFSET(O3416,-$C3416+1,0,$C3416)))*SummonTypeTable!$Q$2</f>
        <v>130</v>
      </c>
      <c r="G3416">
        <f ca="1">IF(C3416=1,60*SummonTypeTable!$Q$2-OFFSET(F3416,0,-1),
IF(F3416&lt;&gt;OFFSET(F3416,-1,0),OFFSET(F3416,-1,0)-OFFSET(F3416,0,-1),""))</f>
        <v>48.666666666666657</v>
      </c>
      <c r="H3416">
        <f ca="1">IF(C3416=1,60*SummonTypeTable!$Q$2/OFFSET(F3416,0,-1),
IF(F3416&lt;&gt;OFFSET(F3416,-1,0),OFFSET(F3416,-1,0)/OFFSET(F3416,0,-1),""))</f>
        <v>2.0138888888888888</v>
      </c>
      <c r="I3416">
        <f ca="1">(60+SUMIF(OFFSET(N3416,-$C3416+1,0,$C3416),"EN",OFFSET(O3416,-$C3416+1,0,$C3416))+SUMIF(OFFSET(S3416,-$C3416+1,0,$C3416),"EN",OFFSET(T3416,-$C3416+1,0,$C3416)))*SummonTypeTable!$Q$2</f>
        <v>130</v>
      </c>
      <c r="J3416">
        <f ca="1">IF(C3416=1,60*SummonTypeTable!$Q$2-OFFSET(I3416,0,-4),
IF(I3416&lt;&gt;OFFSET(I3416,-1,0),OFFSET(I3416,-1,0)-OFFSET(I3416,0,-4),""))</f>
        <v>48.666666666666657</v>
      </c>
      <c r="K3416">
        <f ca="1">IF(C3416=1,60*SummonTypeTable!$Q$2/OFFSET(I3416,0,-4),
IF(I3416&lt;&gt;OFFSET(I3416,-1,0),OFFSET(I3416,-1,0)/OFFSET(I3416,0,-4),""))</f>
        <v>2.0138888888888888</v>
      </c>
      <c r="L3416" t="str">
        <f t="shared" ca="1" si="646"/>
        <v>cu</v>
      </c>
      <c r="M3416" t="s">
        <v>81</v>
      </c>
      <c r="N3416" t="s">
        <v>146</v>
      </c>
      <c r="O3416">
        <v>50</v>
      </c>
      <c r="P3416" t="str">
        <f t="shared" si="633"/>
        <v>에너지너무많음</v>
      </c>
      <c r="Q3416" t="str">
        <f t="shared" ca="1" si="642"/>
        <v>cu</v>
      </c>
      <c r="R3416" t="s">
        <v>81</v>
      </c>
      <c r="S3416" t="s">
        <v>147</v>
      </c>
      <c r="T3416">
        <v>250</v>
      </c>
      <c r="U3416" t="str">
        <f t="shared" ca="1" si="641"/>
        <v>cu</v>
      </c>
      <c r="V3416" t="str">
        <f t="shared" si="634"/>
        <v>EN</v>
      </c>
      <c r="W3416">
        <f t="shared" si="635"/>
        <v>50</v>
      </c>
      <c r="X3416" t="str">
        <f t="shared" ca="1" si="636"/>
        <v>cu</v>
      </c>
      <c r="Y3416" t="str">
        <f t="shared" si="637"/>
        <v>GO</v>
      </c>
      <c r="Z3416">
        <f t="shared" si="638"/>
        <v>250</v>
      </c>
    </row>
    <row r="3417" spans="1:26">
      <c r="A3417" t="str">
        <f t="shared" si="644"/>
        <v>nw2</v>
      </c>
      <c r="B3417" t="str">
        <f t="shared" si="645"/>
        <v>신규2</v>
      </c>
      <c r="C3417">
        <v>8</v>
      </c>
      <c r="D3417">
        <v>9</v>
      </c>
      <c r="E3417">
        <f t="shared" ca="1" si="643"/>
        <v>57</v>
      </c>
      <c r="F3417">
        <f ca="1">(60+SUMIF(OFFSET(N3417,-$C3417+1,0,$C3417),"EN",OFFSET(O3417,-$C3417+1,0,$C3417)))*SummonTypeTable!$Q$2</f>
        <v>130</v>
      </c>
      <c r="G3417" t="str">
        <f ca="1">IF(C3417=1,60*SummonTypeTable!$Q$2-OFFSET(F3417,0,-1),
IF(F3417&lt;&gt;OFFSET(F3417,-1,0),OFFSET(F3417,-1,0)-OFFSET(F3417,0,-1),""))</f>
        <v/>
      </c>
      <c r="H3417" t="str">
        <f ca="1">IF(C3417=1,60*SummonTypeTable!$Q$2/OFFSET(F3417,0,-1),
IF(F3417&lt;&gt;OFFSET(F3417,-1,0),OFFSET(F3417,-1,0)/OFFSET(F3417,0,-1),""))</f>
        <v/>
      </c>
      <c r="I3417">
        <f ca="1">(60+SUMIF(OFFSET(N3417,-$C3417+1,0,$C3417),"EN",OFFSET(O3417,-$C3417+1,0,$C3417))+SUMIF(OFFSET(S3417,-$C3417+1,0,$C3417),"EN",OFFSET(T3417,-$C3417+1,0,$C3417)))*SummonTypeTable!$Q$2</f>
        <v>130</v>
      </c>
      <c r="J3417" t="str">
        <f ca="1">IF(C3417=1,60*SummonTypeTable!$Q$2-OFFSET(I3417,0,-4),
IF(I3417&lt;&gt;OFFSET(I3417,-1,0),OFFSET(I3417,-1,0)-OFFSET(I3417,0,-4),""))</f>
        <v/>
      </c>
      <c r="K3417" t="str">
        <f ca="1">IF(C3417=1,60*SummonTypeTable!$Q$2/OFFSET(I3417,0,-4),
IF(I3417&lt;&gt;OFFSET(I3417,-1,0),OFFSET(I3417,-1,0)/OFFSET(I3417,0,-4),""))</f>
        <v/>
      </c>
      <c r="L3417" t="str">
        <f t="shared" ca="1" si="646"/>
        <v>it</v>
      </c>
      <c r="M3417" t="s">
        <v>139</v>
      </c>
      <c r="N3417" t="s">
        <v>138</v>
      </c>
      <c r="O3417">
        <v>1</v>
      </c>
      <c r="P3417" t="str">
        <f t="shared" si="633"/>
        <v/>
      </c>
      <c r="Q3417" t="str">
        <f t="shared" ca="1" si="642"/>
        <v>cu</v>
      </c>
      <c r="R3417" t="s">
        <v>81</v>
      </c>
      <c r="S3417" t="s">
        <v>147</v>
      </c>
      <c r="T3417">
        <v>275</v>
      </c>
      <c r="U3417" t="str">
        <f t="shared" ca="1" si="641"/>
        <v>it</v>
      </c>
      <c r="V3417" t="str">
        <f t="shared" si="634"/>
        <v>Cash_sSpellGacha</v>
      </c>
      <c r="W3417">
        <f t="shared" si="635"/>
        <v>1</v>
      </c>
      <c r="X3417" t="str">
        <f t="shared" ca="1" si="636"/>
        <v>cu</v>
      </c>
      <c r="Y3417" t="str">
        <f t="shared" si="637"/>
        <v>GO</v>
      </c>
      <c r="Z3417">
        <f t="shared" si="638"/>
        <v>275</v>
      </c>
    </row>
    <row r="3418" spans="1:26">
      <c r="A3418" t="str">
        <f t="shared" si="644"/>
        <v>nw2</v>
      </c>
      <c r="B3418" t="str">
        <f t="shared" si="645"/>
        <v>신규2</v>
      </c>
      <c r="C3418">
        <v>9</v>
      </c>
      <c r="D3418">
        <v>2</v>
      </c>
      <c r="E3418">
        <f t="shared" ca="1" si="643"/>
        <v>59</v>
      </c>
      <c r="F3418">
        <f ca="1">(60+SUMIF(OFFSET(N3418,-$C3418+1,0,$C3418),"EN",OFFSET(O3418,-$C3418+1,0,$C3418)))*SummonTypeTable!$Q$2</f>
        <v>130</v>
      </c>
      <c r="G3418" t="str">
        <f ca="1">IF(C3418=1,60*SummonTypeTable!$Q$2-OFFSET(F3418,0,-1),
IF(F3418&lt;&gt;OFFSET(F3418,-1,0),OFFSET(F3418,-1,0)-OFFSET(F3418,0,-1),""))</f>
        <v/>
      </c>
      <c r="H3418" t="str">
        <f ca="1">IF(C3418=1,60*SummonTypeTable!$Q$2/OFFSET(F3418,0,-1),
IF(F3418&lt;&gt;OFFSET(F3418,-1,0),OFFSET(F3418,-1,0)/OFFSET(F3418,0,-1),""))</f>
        <v/>
      </c>
      <c r="I3418">
        <f ca="1">(60+SUMIF(OFFSET(N3418,-$C3418+1,0,$C3418),"EN",OFFSET(O3418,-$C3418+1,0,$C3418))+SUMIF(OFFSET(S3418,-$C3418+1,0,$C3418),"EN",OFFSET(T3418,-$C3418+1,0,$C3418)))*SummonTypeTable!$Q$2</f>
        <v>130</v>
      </c>
      <c r="J3418" t="str">
        <f ca="1">IF(C3418=1,60*SummonTypeTable!$Q$2-OFFSET(I3418,0,-4),
IF(I3418&lt;&gt;OFFSET(I3418,-1,0),OFFSET(I3418,-1,0)-OFFSET(I3418,0,-4),""))</f>
        <v/>
      </c>
      <c r="K3418" t="str">
        <f ca="1">IF(C3418=1,60*SummonTypeTable!$Q$2/OFFSET(I3418,0,-4),
IF(I3418&lt;&gt;OFFSET(I3418,-1,0),OFFSET(I3418,-1,0)/OFFSET(I3418,0,-4),""))</f>
        <v/>
      </c>
      <c r="L3418" t="str">
        <f t="shared" ca="1" si="646"/>
        <v>cu</v>
      </c>
      <c r="M3418" t="s">
        <v>81</v>
      </c>
      <c r="N3418" t="s">
        <v>147</v>
      </c>
      <c r="O3418">
        <v>600</v>
      </c>
      <c r="P3418" t="str">
        <f t="shared" si="633"/>
        <v/>
      </c>
      <c r="Q3418" t="str">
        <f t="shared" ca="1" si="642"/>
        <v>cu</v>
      </c>
      <c r="R3418" t="s">
        <v>81</v>
      </c>
      <c r="S3418" t="s">
        <v>147</v>
      </c>
      <c r="T3418">
        <v>300</v>
      </c>
      <c r="U3418" t="str">
        <f t="shared" ca="1" si="641"/>
        <v>cu</v>
      </c>
      <c r="V3418" t="str">
        <f t="shared" si="634"/>
        <v>GO</v>
      </c>
      <c r="W3418">
        <f t="shared" si="635"/>
        <v>600</v>
      </c>
      <c r="X3418" t="str">
        <f t="shared" ca="1" si="636"/>
        <v>cu</v>
      </c>
      <c r="Y3418" t="str">
        <f t="shared" si="637"/>
        <v>GO</v>
      </c>
      <c r="Z3418">
        <f t="shared" si="638"/>
        <v>300</v>
      </c>
    </row>
    <row r="3419" spans="1:26">
      <c r="A3419" t="str">
        <f t="shared" si="644"/>
        <v>nw2</v>
      </c>
      <c r="B3419" t="str">
        <f t="shared" si="645"/>
        <v>신규2</v>
      </c>
      <c r="C3419">
        <v>10</v>
      </c>
      <c r="D3419">
        <v>3</v>
      </c>
      <c r="E3419">
        <f t="shared" ca="1" si="643"/>
        <v>62</v>
      </c>
      <c r="F3419">
        <f ca="1">(60+SUMIF(OFFSET(N3419,-$C3419+1,0,$C3419),"EN",OFFSET(O3419,-$C3419+1,0,$C3419)))*SummonTypeTable!$Q$2</f>
        <v>130</v>
      </c>
      <c r="G3419" t="str">
        <f ca="1">IF(C3419=1,60*SummonTypeTable!$Q$2-OFFSET(F3419,0,-1),
IF(F3419&lt;&gt;OFFSET(F3419,-1,0),OFFSET(F3419,-1,0)-OFFSET(F3419,0,-1),""))</f>
        <v/>
      </c>
      <c r="H3419" t="str">
        <f ca="1">IF(C3419=1,60*SummonTypeTable!$Q$2/OFFSET(F3419,0,-1),
IF(F3419&lt;&gt;OFFSET(F3419,-1,0),OFFSET(F3419,-1,0)/OFFSET(F3419,0,-1),""))</f>
        <v/>
      </c>
      <c r="I3419">
        <f ca="1">(60+SUMIF(OFFSET(N3419,-$C3419+1,0,$C3419),"EN",OFFSET(O3419,-$C3419+1,0,$C3419))+SUMIF(OFFSET(S3419,-$C3419+1,0,$C3419),"EN",OFFSET(T3419,-$C3419+1,0,$C3419)))*SummonTypeTable!$Q$2</f>
        <v>130</v>
      </c>
      <c r="J3419" t="str">
        <f ca="1">IF(C3419=1,60*SummonTypeTable!$Q$2-OFFSET(I3419,0,-4),
IF(I3419&lt;&gt;OFFSET(I3419,-1,0),OFFSET(I3419,-1,0)-OFFSET(I3419,0,-4),""))</f>
        <v/>
      </c>
      <c r="K3419" t="str">
        <f ca="1">IF(C3419=1,60*SummonTypeTable!$Q$2/OFFSET(I3419,0,-4),
IF(I3419&lt;&gt;OFFSET(I3419,-1,0),OFFSET(I3419,-1,0)/OFFSET(I3419,0,-4),""))</f>
        <v/>
      </c>
      <c r="L3419" t="str">
        <f t="shared" ca="1" si="646"/>
        <v>it</v>
      </c>
      <c r="M3419" t="s">
        <v>139</v>
      </c>
      <c r="N3419" t="s">
        <v>140</v>
      </c>
      <c r="O3419">
        <v>1</v>
      </c>
      <c r="P3419" t="str">
        <f t="shared" si="633"/>
        <v/>
      </c>
      <c r="Q3419" t="str">
        <f t="shared" ca="1" si="642"/>
        <v>cu</v>
      </c>
      <c r="R3419" t="s">
        <v>81</v>
      </c>
      <c r="S3419" t="s">
        <v>147</v>
      </c>
      <c r="T3419">
        <v>325</v>
      </c>
      <c r="U3419" t="str">
        <f t="shared" ca="1" si="641"/>
        <v>it</v>
      </c>
      <c r="V3419" t="str">
        <f t="shared" si="634"/>
        <v>Cash_sCharacterGacha</v>
      </c>
      <c r="W3419">
        <f t="shared" si="635"/>
        <v>1</v>
      </c>
      <c r="X3419" t="str">
        <f t="shared" ca="1" si="636"/>
        <v>cu</v>
      </c>
      <c r="Y3419" t="str">
        <f t="shared" si="637"/>
        <v>GO</v>
      </c>
      <c r="Z3419">
        <f t="shared" si="638"/>
        <v>325</v>
      </c>
    </row>
    <row r="3420" spans="1:26">
      <c r="A3420" t="str">
        <f t="shared" si="644"/>
        <v>nw2</v>
      </c>
      <c r="B3420" t="str">
        <f t="shared" si="645"/>
        <v>신규2</v>
      </c>
      <c r="C3420">
        <v>11</v>
      </c>
      <c r="D3420">
        <v>10</v>
      </c>
      <c r="E3420">
        <f t="shared" ca="1" si="643"/>
        <v>72</v>
      </c>
      <c r="F3420">
        <f ca="1">(60+SUMIF(OFFSET(N3420,-$C3420+1,0,$C3420),"EN",OFFSET(O3420,-$C3420+1,0,$C3420)))*SummonTypeTable!$Q$2</f>
        <v>166.66666666666666</v>
      </c>
      <c r="G3420">
        <f ca="1">IF(C3420=1,60*SummonTypeTable!$Q$2-OFFSET(F3420,0,-1),
IF(F3420&lt;&gt;OFFSET(F3420,-1,0),OFFSET(F3420,-1,0)-OFFSET(F3420,0,-1),""))</f>
        <v>58</v>
      </c>
      <c r="H3420">
        <f ca="1">IF(C3420=1,60*SummonTypeTable!$Q$2/OFFSET(F3420,0,-1),
IF(F3420&lt;&gt;OFFSET(F3420,-1,0),OFFSET(F3420,-1,0)/OFFSET(F3420,0,-1),""))</f>
        <v>1.8055555555555556</v>
      </c>
      <c r="I3420">
        <f ca="1">(60+SUMIF(OFFSET(N3420,-$C3420+1,0,$C3420),"EN",OFFSET(O3420,-$C3420+1,0,$C3420))+SUMIF(OFFSET(S3420,-$C3420+1,0,$C3420),"EN",OFFSET(T3420,-$C3420+1,0,$C3420)))*SummonTypeTable!$Q$2</f>
        <v>166.66666666666666</v>
      </c>
      <c r="J3420">
        <f ca="1">IF(C3420=1,60*SummonTypeTable!$Q$2-OFFSET(I3420,0,-4),
IF(I3420&lt;&gt;OFFSET(I3420,-1,0),OFFSET(I3420,-1,0)-OFFSET(I3420,0,-4),""))</f>
        <v>58</v>
      </c>
      <c r="K3420">
        <f ca="1">IF(C3420=1,60*SummonTypeTable!$Q$2/OFFSET(I3420,0,-4),
IF(I3420&lt;&gt;OFFSET(I3420,-1,0),OFFSET(I3420,-1,0)/OFFSET(I3420,0,-4),""))</f>
        <v>1.8055555555555556</v>
      </c>
      <c r="L3420" t="str">
        <f t="shared" ca="1" si="646"/>
        <v>cu</v>
      </c>
      <c r="M3420" t="s">
        <v>81</v>
      </c>
      <c r="N3420" t="s">
        <v>146</v>
      </c>
      <c r="O3420">
        <v>55</v>
      </c>
      <c r="P3420" t="str">
        <f t="shared" si="633"/>
        <v>에너지너무많음</v>
      </c>
      <c r="Q3420" t="str">
        <f t="shared" ca="1" si="642"/>
        <v>cu</v>
      </c>
      <c r="R3420" t="s">
        <v>81</v>
      </c>
      <c r="S3420" t="s">
        <v>147</v>
      </c>
      <c r="T3420">
        <v>350</v>
      </c>
      <c r="U3420" t="str">
        <f t="shared" ca="1" si="641"/>
        <v>cu</v>
      </c>
      <c r="V3420" t="str">
        <f t="shared" si="634"/>
        <v>EN</v>
      </c>
      <c r="W3420">
        <f t="shared" si="635"/>
        <v>55</v>
      </c>
      <c r="X3420" t="str">
        <f t="shared" ca="1" si="636"/>
        <v>cu</v>
      </c>
      <c r="Y3420" t="str">
        <f t="shared" si="637"/>
        <v>GO</v>
      </c>
      <c r="Z3420">
        <f t="shared" si="638"/>
        <v>350</v>
      </c>
    </row>
    <row r="3421" spans="1:26">
      <c r="A3421" t="str">
        <f t="shared" si="644"/>
        <v>nw2</v>
      </c>
      <c r="B3421" t="str">
        <f t="shared" si="645"/>
        <v>신규2</v>
      </c>
      <c r="C3421">
        <v>12</v>
      </c>
      <c r="D3421">
        <v>13</v>
      </c>
      <c r="E3421">
        <f t="shared" ca="1" si="643"/>
        <v>85</v>
      </c>
      <c r="F3421">
        <f ca="1">(60+SUMIF(OFFSET(N3421,-$C3421+1,0,$C3421),"EN",OFFSET(O3421,-$C3421+1,0,$C3421)))*SummonTypeTable!$Q$2</f>
        <v>166.66666666666666</v>
      </c>
      <c r="G3421" t="str">
        <f ca="1">IF(C3421=1,60*SummonTypeTable!$Q$2-OFFSET(F3421,0,-1),
IF(F3421&lt;&gt;OFFSET(F3421,-1,0),OFFSET(F3421,-1,0)-OFFSET(F3421,0,-1),""))</f>
        <v/>
      </c>
      <c r="H3421" t="str">
        <f ca="1">IF(C3421=1,60*SummonTypeTable!$Q$2/OFFSET(F3421,0,-1),
IF(F3421&lt;&gt;OFFSET(F3421,-1,0),OFFSET(F3421,-1,0)/OFFSET(F3421,0,-1),""))</f>
        <v/>
      </c>
      <c r="I3421">
        <f ca="1">(60+SUMIF(OFFSET(N3421,-$C3421+1,0,$C3421),"EN",OFFSET(O3421,-$C3421+1,0,$C3421))+SUMIF(OFFSET(S3421,-$C3421+1,0,$C3421),"EN",OFFSET(T3421,-$C3421+1,0,$C3421)))*SummonTypeTable!$Q$2</f>
        <v>166.66666666666666</v>
      </c>
      <c r="J3421" t="str">
        <f ca="1">IF(C3421=1,60*SummonTypeTable!$Q$2-OFFSET(I3421,0,-4),
IF(I3421&lt;&gt;OFFSET(I3421,-1,0),OFFSET(I3421,-1,0)-OFFSET(I3421,0,-4),""))</f>
        <v/>
      </c>
      <c r="K3421" t="str">
        <f ca="1">IF(C3421=1,60*SummonTypeTable!$Q$2/OFFSET(I3421,0,-4),
IF(I3421&lt;&gt;OFFSET(I3421,-1,0),OFFSET(I3421,-1,0)/OFFSET(I3421,0,-4),""))</f>
        <v/>
      </c>
      <c r="L3421" t="str">
        <f t="shared" ca="1" si="646"/>
        <v>cu</v>
      </c>
      <c r="M3421" t="s">
        <v>81</v>
      </c>
      <c r="N3421" t="s">
        <v>147</v>
      </c>
      <c r="O3421">
        <v>750</v>
      </c>
      <c r="P3421" t="str">
        <f t="shared" si="633"/>
        <v/>
      </c>
      <c r="Q3421" t="str">
        <f t="shared" ca="1" si="642"/>
        <v>cu</v>
      </c>
      <c r="R3421" t="s">
        <v>81</v>
      </c>
      <c r="S3421" t="s">
        <v>147</v>
      </c>
      <c r="T3421">
        <v>375</v>
      </c>
      <c r="U3421" t="str">
        <f t="shared" ca="1" si="641"/>
        <v>cu</v>
      </c>
      <c r="V3421" t="str">
        <f t="shared" si="634"/>
        <v>GO</v>
      </c>
      <c r="W3421">
        <f t="shared" si="635"/>
        <v>750</v>
      </c>
      <c r="X3421" t="str">
        <f t="shared" ca="1" si="636"/>
        <v>cu</v>
      </c>
      <c r="Y3421" t="str">
        <f t="shared" si="637"/>
        <v>GO</v>
      </c>
      <c r="Z3421">
        <f t="shared" si="638"/>
        <v>375</v>
      </c>
    </row>
    <row r="3422" spans="1:26">
      <c r="A3422" t="str">
        <f t="shared" si="644"/>
        <v>nw2</v>
      </c>
      <c r="B3422" t="str">
        <f t="shared" si="645"/>
        <v>신규2</v>
      </c>
      <c r="C3422">
        <v>13</v>
      </c>
      <c r="D3422">
        <v>5</v>
      </c>
      <c r="E3422">
        <f t="shared" ca="1" si="643"/>
        <v>90</v>
      </c>
      <c r="F3422">
        <f ca="1">(60+SUMIF(OFFSET(N3422,-$C3422+1,0,$C3422),"EN",OFFSET(O3422,-$C3422+1,0,$C3422)))*SummonTypeTable!$Q$2</f>
        <v>166.66666666666666</v>
      </c>
      <c r="G3422" t="str">
        <f ca="1">IF(C3422=1,60*SummonTypeTable!$Q$2-OFFSET(F3422,0,-1),
IF(F3422&lt;&gt;OFFSET(F3422,-1,0),OFFSET(F3422,-1,0)-OFFSET(F3422,0,-1),""))</f>
        <v/>
      </c>
      <c r="H3422" t="str">
        <f ca="1">IF(C3422=1,60*SummonTypeTable!$Q$2/OFFSET(F3422,0,-1),
IF(F3422&lt;&gt;OFFSET(F3422,-1,0),OFFSET(F3422,-1,0)/OFFSET(F3422,0,-1),""))</f>
        <v/>
      </c>
      <c r="I3422">
        <f ca="1">(60+SUMIF(OFFSET(N3422,-$C3422+1,0,$C3422),"EN",OFFSET(O3422,-$C3422+1,0,$C3422))+SUMIF(OFFSET(S3422,-$C3422+1,0,$C3422),"EN",OFFSET(T3422,-$C3422+1,0,$C3422)))*SummonTypeTable!$Q$2</f>
        <v>166.66666666666666</v>
      </c>
      <c r="J3422" t="str">
        <f ca="1">IF(C3422=1,60*SummonTypeTable!$Q$2-OFFSET(I3422,0,-4),
IF(I3422&lt;&gt;OFFSET(I3422,-1,0),OFFSET(I3422,-1,0)-OFFSET(I3422,0,-4),""))</f>
        <v/>
      </c>
      <c r="K3422" t="str">
        <f ca="1">IF(C3422=1,60*SummonTypeTable!$Q$2/OFFSET(I3422,0,-4),
IF(I3422&lt;&gt;OFFSET(I3422,-1,0),OFFSET(I3422,-1,0)/OFFSET(I3422,0,-4),""))</f>
        <v/>
      </c>
      <c r="L3422" t="str">
        <f t="shared" ca="1" si="646"/>
        <v>it</v>
      </c>
      <c r="M3422" t="s">
        <v>139</v>
      </c>
      <c r="N3422" t="s">
        <v>138</v>
      </c>
      <c r="O3422">
        <v>1</v>
      </c>
      <c r="P3422" t="str">
        <f t="shared" si="633"/>
        <v/>
      </c>
      <c r="Q3422" t="str">
        <f t="shared" ca="1" si="642"/>
        <v>cu</v>
      </c>
      <c r="R3422" t="s">
        <v>81</v>
      </c>
      <c r="S3422" t="s">
        <v>147</v>
      </c>
      <c r="T3422">
        <v>400</v>
      </c>
      <c r="U3422" t="str">
        <f t="shared" ca="1" si="641"/>
        <v>it</v>
      </c>
      <c r="V3422" t="str">
        <f t="shared" si="634"/>
        <v>Cash_sSpellGacha</v>
      </c>
      <c r="W3422">
        <f t="shared" si="635"/>
        <v>1</v>
      </c>
      <c r="X3422" t="str">
        <f t="shared" ca="1" si="636"/>
        <v>cu</v>
      </c>
      <c r="Y3422" t="str">
        <f t="shared" si="637"/>
        <v>GO</v>
      </c>
      <c r="Z3422">
        <f t="shared" si="638"/>
        <v>400</v>
      </c>
    </row>
    <row r="3423" spans="1:26">
      <c r="A3423" t="str">
        <f t="shared" si="644"/>
        <v>nw2</v>
      </c>
      <c r="B3423" t="str">
        <f t="shared" si="645"/>
        <v>신규2</v>
      </c>
      <c r="C3423">
        <v>14</v>
      </c>
      <c r="D3423">
        <v>10</v>
      </c>
      <c r="E3423">
        <f t="shared" ca="1" si="643"/>
        <v>100</v>
      </c>
      <c r="F3423">
        <f ca="1">(60+SUMIF(OFFSET(N3423,-$C3423+1,0,$C3423),"EN",OFFSET(O3423,-$C3423+1,0,$C3423)))*SummonTypeTable!$Q$2</f>
        <v>166.66666666666666</v>
      </c>
      <c r="G3423" t="str">
        <f ca="1">IF(C3423=1,60*SummonTypeTable!$Q$2-OFFSET(F3423,0,-1),
IF(F3423&lt;&gt;OFFSET(F3423,-1,0),OFFSET(F3423,-1,0)-OFFSET(F3423,0,-1),""))</f>
        <v/>
      </c>
      <c r="H3423" t="str">
        <f ca="1">IF(C3423=1,60*SummonTypeTable!$Q$2/OFFSET(F3423,0,-1),
IF(F3423&lt;&gt;OFFSET(F3423,-1,0),OFFSET(F3423,-1,0)/OFFSET(F3423,0,-1),""))</f>
        <v/>
      </c>
      <c r="I3423">
        <f ca="1">(60+SUMIF(OFFSET(N3423,-$C3423+1,0,$C3423),"EN",OFFSET(O3423,-$C3423+1,0,$C3423))+SUMIF(OFFSET(S3423,-$C3423+1,0,$C3423),"EN",OFFSET(T3423,-$C3423+1,0,$C3423)))*SummonTypeTable!$Q$2</f>
        <v>166.66666666666666</v>
      </c>
      <c r="J3423" t="str">
        <f ca="1">IF(C3423=1,60*SummonTypeTable!$Q$2-OFFSET(I3423,0,-4),
IF(I3423&lt;&gt;OFFSET(I3423,-1,0),OFFSET(I3423,-1,0)-OFFSET(I3423,0,-4),""))</f>
        <v/>
      </c>
      <c r="K3423" t="str">
        <f ca="1">IF(C3423=1,60*SummonTypeTable!$Q$2/OFFSET(I3423,0,-4),
IF(I3423&lt;&gt;OFFSET(I3423,-1,0),OFFSET(I3423,-1,0)/OFFSET(I3423,0,-4),""))</f>
        <v/>
      </c>
      <c r="L3423" t="str">
        <f t="shared" ca="1" si="646"/>
        <v>cu</v>
      </c>
      <c r="M3423" t="s">
        <v>81</v>
      </c>
      <c r="N3423" t="s">
        <v>153</v>
      </c>
      <c r="O3423">
        <v>3</v>
      </c>
      <c r="P3423" t="str">
        <f t="shared" si="633"/>
        <v/>
      </c>
      <c r="Q3423" t="str">
        <f t="shared" ca="1" si="642"/>
        <v>cu</v>
      </c>
      <c r="R3423" t="s">
        <v>81</v>
      </c>
      <c r="S3423" t="s">
        <v>153</v>
      </c>
      <c r="T3423">
        <v>1</v>
      </c>
      <c r="U3423" t="str">
        <f t="shared" ca="1" si="641"/>
        <v>cu</v>
      </c>
      <c r="V3423" t="str">
        <f t="shared" si="634"/>
        <v>DI</v>
      </c>
      <c r="W3423">
        <f t="shared" si="635"/>
        <v>3</v>
      </c>
      <c r="X3423" t="str">
        <f t="shared" ca="1" si="636"/>
        <v>cu</v>
      </c>
      <c r="Y3423" t="str">
        <f t="shared" si="637"/>
        <v>DI</v>
      </c>
      <c r="Z3423">
        <f t="shared" si="638"/>
        <v>1</v>
      </c>
    </row>
    <row r="3424" spans="1:26">
      <c r="A3424" t="str">
        <f t="shared" si="644"/>
        <v>nw2</v>
      </c>
      <c r="B3424" t="str">
        <f t="shared" si="645"/>
        <v>신규2</v>
      </c>
      <c r="C3424">
        <v>15</v>
      </c>
      <c r="D3424">
        <v>16</v>
      </c>
      <c r="E3424">
        <f t="shared" ca="1" si="643"/>
        <v>116</v>
      </c>
      <c r="F3424">
        <f ca="1">(60+SUMIF(OFFSET(N3424,-$C3424+1,0,$C3424),"EN",OFFSET(O3424,-$C3424+1,0,$C3424)))*SummonTypeTable!$Q$2</f>
        <v>166.66666666666666</v>
      </c>
      <c r="G3424" t="str">
        <f ca="1">IF(C3424=1,60*SummonTypeTable!$Q$2-OFFSET(F3424,0,-1),
IF(F3424&lt;&gt;OFFSET(F3424,-1,0),OFFSET(F3424,-1,0)-OFFSET(F3424,0,-1),""))</f>
        <v/>
      </c>
      <c r="H3424" t="str">
        <f ca="1">IF(C3424=1,60*SummonTypeTable!$Q$2/OFFSET(F3424,0,-1),
IF(F3424&lt;&gt;OFFSET(F3424,-1,0),OFFSET(F3424,-1,0)/OFFSET(F3424,0,-1),""))</f>
        <v/>
      </c>
      <c r="I3424">
        <f ca="1">(60+SUMIF(OFFSET(N3424,-$C3424+1,0,$C3424),"EN",OFFSET(O3424,-$C3424+1,0,$C3424))+SUMIF(OFFSET(S3424,-$C3424+1,0,$C3424),"EN",OFFSET(T3424,-$C3424+1,0,$C3424)))*SummonTypeTable!$Q$2</f>
        <v>166.66666666666666</v>
      </c>
      <c r="J3424" t="str">
        <f ca="1">IF(C3424=1,60*SummonTypeTable!$Q$2-OFFSET(I3424,0,-4),
IF(I3424&lt;&gt;OFFSET(I3424,-1,0),OFFSET(I3424,-1,0)-OFFSET(I3424,0,-4),""))</f>
        <v/>
      </c>
      <c r="K3424" t="str">
        <f ca="1">IF(C3424=1,60*SummonTypeTable!$Q$2/OFFSET(I3424,0,-4),
IF(I3424&lt;&gt;OFFSET(I3424,-1,0),OFFSET(I3424,-1,0)/OFFSET(I3424,0,-4),""))</f>
        <v/>
      </c>
      <c r="L3424" t="str">
        <f t="shared" ca="1" si="646"/>
        <v>cu</v>
      </c>
      <c r="M3424" t="s">
        <v>81</v>
      </c>
      <c r="N3424" t="s">
        <v>147</v>
      </c>
      <c r="O3424">
        <v>900</v>
      </c>
      <c r="P3424" t="str">
        <f t="shared" si="633"/>
        <v/>
      </c>
      <c r="Q3424" t="str">
        <f t="shared" ca="1" si="642"/>
        <v>cu</v>
      </c>
      <c r="R3424" t="s">
        <v>81</v>
      </c>
      <c r="S3424" t="s">
        <v>147</v>
      </c>
      <c r="T3424">
        <v>450</v>
      </c>
      <c r="U3424" t="str">
        <f t="shared" ca="1" si="641"/>
        <v>cu</v>
      </c>
      <c r="V3424" t="str">
        <f t="shared" si="634"/>
        <v>GO</v>
      </c>
      <c r="W3424">
        <f t="shared" si="635"/>
        <v>900</v>
      </c>
      <c r="X3424" t="str">
        <f t="shared" ca="1" si="636"/>
        <v>cu</v>
      </c>
      <c r="Y3424" t="str">
        <f t="shared" si="637"/>
        <v>GO</v>
      </c>
      <c r="Z3424">
        <f t="shared" si="638"/>
        <v>450</v>
      </c>
    </row>
    <row r="3425" spans="1:26">
      <c r="A3425" t="str">
        <f t="shared" si="644"/>
        <v>nw2</v>
      </c>
      <c r="B3425" t="str">
        <f t="shared" si="645"/>
        <v>신규2</v>
      </c>
      <c r="C3425">
        <v>16</v>
      </c>
      <c r="D3425">
        <v>16</v>
      </c>
      <c r="E3425">
        <f t="shared" ca="1" si="643"/>
        <v>132</v>
      </c>
      <c r="F3425">
        <f ca="1">(60+SUMIF(OFFSET(N3425,-$C3425+1,0,$C3425),"EN",OFFSET(O3425,-$C3425+1,0,$C3425)))*SummonTypeTable!$Q$2</f>
        <v>200</v>
      </c>
      <c r="G3425">
        <f ca="1">IF(C3425=1,60*SummonTypeTable!$Q$2-OFFSET(F3425,0,-1),
IF(F3425&lt;&gt;OFFSET(F3425,-1,0),OFFSET(F3425,-1,0)-OFFSET(F3425,0,-1),""))</f>
        <v>34.666666666666657</v>
      </c>
      <c r="H3425">
        <f ca="1">IF(C3425=1,60*SummonTypeTable!$Q$2/OFFSET(F3425,0,-1),
IF(F3425&lt;&gt;OFFSET(F3425,-1,0),OFFSET(F3425,-1,0)/OFFSET(F3425,0,-1),""))</f>
        <v>1.2626262626262625</v>
      </c>
      <c r="I3425">
        <f ca="1">(60+SUMIF(OFFSET(N3425,-$C3425+1,0,$C3425),"EN",OFFSET(O3425,-$C3425+1,0,$C3425))+SUMIF(OFFSET(S3425,-$C3425+1,0,$C3425),"EN",OFFSET(T3425,-$C3425+1,0,$C3425)))*SummonTypeTable!$Q$2</f>
        <v>200</v>
      </c>
      <c r="J3425">
        <f ca="1">IF(C3425=1,60*SummonTypeTable!$Q$2-OFFSET(I3425,0,-4),
IF(I3425&lt;&gt;OFFSET(I3425,-1,0),OFFSET(I3425,-1,0)-OFFSET(I3425,0,-4),""))</f>
        <v>34.666666666666657</v>
      </c>
      <c r="K3425">
        <f ca="1">IF(C3425=1,60*SummonTypeTable!$Q$2/OFFSET(I3425,0,-4),
IF(I3425&lt;&gt;OFFSET(I3425,-1,0),OFFSET(I3425,-1,0)/OFFSET(I3425,0,-4),""))</f>
        <v>1.2626262626262625</v>
      </c>
      <c r="L3425" t="str">
        <f t="shared" ca="1" si="646"/>
        <v>cu</v>
      </c>
      <c r="M3425" t="s">
        <v>81</v>
      </c>
      <c r="N3425" t="s">
        <v>146</v>
      </c>
      <c r="O3425">
        <v>50</v>
      </c>
      <c r="P3425" t="str">
        <f t="shared" si="633"/>
        <v>에너지너무많음</v>
      </c>
      <c r="Q3425" t="str">
        <f t="shared" ca="1" si="642"/>
        <v>cu</v>
      </c>
      <c r="R3425" t="s">
        <v>81</v>
      </c>
      <c r="S3425" t="s">
        <v>147</v>
      </c>
      <c r="T3425">
        <v>475</v>
      </c>
      <c r="U3425" t="str">
        <f t="shared" ca="1" si="641"/>
        <v>cu</v>
      </c>
      <c r="V3425" t="str">
        <f t="shared" si="634"/>
        <v>EN</v>
      </c>
      <c r="W3425">
        <f t="shared" si="635"/>
        <v>50</v>
      </c>
      <c r="X3425" t="str">
        <f t="shared" ca="1" si="636"/>
        <v>cu</v>
      </c>
      <c r="Y3425" t="str">
        <f t="shared" si="637"/>
        <v>GO</v>
      </c>
      <c r="Z3425">
        <f t="shared" si="638"/>
        <v>475</v>
      </c>
    </row>
    <row r="3426" spans="1:26">
      <c r="A3426" t="str">
        <f t="shared" si="644"/>
        <v>nw2</v>
      </c>
      <c r="B3426" t="str">
        <f t="shared" si="645"/>
        <v>신규2</v>
      </c>
      <c r="C3426">
        <v>17</v>
      </c>
      <c r="D3426">
        <v>19</v>
      </c>
      <c r="E3426">
        <f t="shared" ca="1" si="643"/>
        <v>151</v>
      </c>
      <c r="F3426">
        <f ca="1">(60+SUMIF(OFFSET(N3426,-$C3426+1,0,$C3426),"EN",OFFSET(O3426,-$C3426+1,0,$C3426)))*SummonTypeTable!$Q$2</f>
        <v>200</v>
      </c>
      <c r="G3426" t="str">
        <f ca="1">IF(C3426=1,60*SummonTypeTable!$Q$2-OFFSET(F3426,0,-1),
IF(F3426&lt;&gt;OFFSET(F3426,-1,0),OFFSET(F3426,-1,0)-OFFSET(F3426,0,-1),""))</f>
        <v/>
      </c>
      <c r="H3426" t="str">
        <f ca="1">IF(C3426=1,60*SummonTypeTable!$Q$2/OFFSET(F3426,0,-1),
IF(F3426&lt;&gt;OFFSET(F3426,-1,0),OFFSET(F3426,-1,0)/OFFSET(F3426,0,-1),""))</f>
        <v/>
      </c>
      <c r="I3426">
        <f ca="1">(60+SUMIF(OFFSET(N3426,-$C3426+1,0,$C3426),"EN",OFFSET(O3426,-$C3426+1,0,$C3426))+SUMIF(OFFSET(S3426,-$C3426+1,0,$C3426),"EN",OFFSET(T3426,-$C3426+1,0,$C3426)))*SummonTypeTable!$Q$2</f>
        <v>200</v>
      </c>
      <c r="J3426" t="str">
        <f ca="1">IF(C3426=1,60*SummonTypeTable!$Q$2-OFFSET(I3426,0,-4),
IF(I3426&lt;&gt;OFFSET(I3426,-1,0),OFFSET(I3426,-1,0)-OFFSET(I3426,0,-4),""))</f>
        <v/>
      </c>
      <c r="K3426" t="str">
        <f ca="1">IF(C3426=1,60*SummonTypeTable!$Q$2/OFFSET(I3426,0,-4),
IF(I3426&lt;&gt;OFFSET(I3426,-1,0),OFFSET(I3426,-1,0)/OFFSET(I3426,0,-4),""))</f>
        <v/>
      </c>
      <c r="L3426" t="str">
        <f t="shared" ca="1" si="646"/>
        <v>cu</v>
      </c>
      <c r="M3426" t="s">
        <v>81</v>
      </c>
      <c r="N3426" t="s">
        <v>147</v>
      </c>
      <c r="O3426">
        <v>1000</v>
      </c>
      <c r="P3426" t="str">
        <f t="shared" si="633"/>
        <v/>
      </c>
      <c r="Q3426" t="str">
        <f t="shared" ca="1" si="642"/>
        <v>cu</v>
      </c>
      <c r="R3426" t="s">
        <v>81</v>
      </c>
      <c r="S3426" t="s">
        <v>147</v>
      </c>
      <c r="T3426">
        <v>500</v>
      </c>
      <c r="U3426" t="str">
        <f t="shared" ca="1" si="641"/>
        <v>cu</v>
      </c>
      <c r="V3426" t="str">
        <f t="shared" si="634"/>
        <v>GO</v>
      </c>
      <c r="W3426">
        <f t="shared" si="635"/>
        <v>1000</v>
      </c>
      <c r="X3426" t="str">
        <f t="shared" ca="1" si="636"/>
        <v>cu</v>
      </c>
      <c r="Y3426" t="str">
        <f t="shared" si="637"/>
        <v>GO</v>
      </c>
      <c r="Z3426">
        <f t="shared" si="638"/>
        <v>500</v>
      </c>
    </row>
    <row r="3427" spans="1:26">
      <c r="A3427" t="str">
        <f t="shared" si="644"/>
        <v>nw2</v>
      </c>
      <c r="B3427" t="str">
        <f t="shared" si="645"/>
        <v>신규2</v>
      </c>
      <c r="C3427">
        <v>18</v>
      </c>
      <c r="D3427">
        <v>12</v>
      </c>
      <c r="E3427">
        <f t="shared" ca="1" si="643"/>
        <v>163</v>
      </c>
      <c r="F3427">
        <f ca="1">(60+SUMIF(OFFSET(N3427,-$C3427+1,0,$C3427),"EN",OFFSET(O3427,-$C3427+1,0,$C3427)))*SummonTypeTable!$Q$2</f>
        <v>200</v>
      </c>
      <c r="G3427" t="str">
        <f ca="1">IF(C3427=1,60*SummonTypeTable!$Q$2-OFFSET(F3427,0,-1),
IF(F3427&lt;&gt;OFFSET(F3427,-1,0),OFFSET(F3427,-1,0)-OFFSET(F3427,0,-1),""))</f>
        <v/>
      </c>
      <c r="H3427" t="str">
        <f ca="1">IF(C3427=1,60*SummonTypeTable!$Q$2/OFFSET(F3427,0,-1),
IF(F3427&lt;&gt;OFFSET(F3427,-1,0),OFFSET(F3427,-1,0)/OFFSET(F3427,0,-1),""))</f>
        <v/>
      </c>
      <c r="I3427">
        <f ca="1">(60+SUMIF(OFFSET(N3427,-$C3427+1,0,$C3427),"EN",OFFSET(O3427,-$C3427+1,0,$C3427))+SUMIF(OFFSET(S3427,-$C3427+1,0,$C3427),"EN",OFFSET(T3427,-$C3427+1,0,$C3427)))*SummonTypeTable!$Q$2</f>
        <v>200</v>
      </c>
      <c r="J3427" t="str">
        <f ca="1">IF(C3427=1,60*SummonTypeTable!$Q$2-OFFSET(I3427,0,-4),
IF(I3427&lt;&gt;OFFSET(I3427,-1,0),OFFSET(I3427,-1,0)-OFFSET(I3427,0,-4),""))</f>
        <v/>
      </c>
      <c r="K3427" t="str">
        <f ca="1">IF(C3427=1,60*SummonTypeTable!$Q$2/OFFSET(I3427,0,-4),
IF(I3427&lt;&gt;OFFSET(I3427,-1,0),OFFSET(I3427,-1,0)/OFFSET(I3427,0,-4),""))</f>
        <v/>
      </c>
      <c r="L3427" t="str">
        <f t="shared" ca="1" si="646"/>
        <v>it</v>
      </c>
      <c r="M3427" t="s">
        <v>139</v>
      </c>
      <c r="N3427" t="s">
        <v>138</v>
      </c>
      <c r="O3427">
        <v>1</v>
      </c>
      <c r="P3427" t="str">
        <f t="shared" si="633"/>
        <v/>
      </c>
      <c r="Q3427" t="str">
        <f t="shared" ca="1" si="642"/>
        <v>cu</v>
      </c>
      <c r="R3427" t="s">
        <v>81</v>
      </c>
      <c r="S3427" t="s">
        <v>147</v>
      </c>
      <c r="T3427">
        <v>525</v>
      </c>
      <c r="U3427" t="str">
        <f t="shared" ca="1" si="641"/>
        <v>it</v>
      </c>
      <c r="V3427" t="str">
        <f t="shared" si="634"/>
        <v>Cash_sSpellGacha</v>
      </c>
      <c r="W3427">
        <f t="shared" si="635"/>
        <v>1</v>
      </c>
      <c r="X3427" t="str">
        <f t="shared" ca="1" si="636"/>
        <v>cu</v>
      </c>
      <c r="Y3427" t="str">
        <f t="shared" si="637"/>
        <v>GO</v>
      </c>
      <c r="Z3427">
        <f t="shared" si="638"/>
        <v>525</v>
      </c>
    </row>
    <row r="3428" spans="1:26">
      <c r="A3428" t="str">
        <f t="shared" si="644"/>
        <v>nw2</v>
      </c>
      <c r="B3428" t="str">
        <f t="shared" si="645"/>
        <v>신규2</v>
      </c>
      <c r="C3428">
        <v>19</v>
      </c>
      <c r="D3428">
        <v>5</v>
      </c>
      <c r="E3428">
        <f t="shared" ca="1" si="643"/>
        <v>168</v>
      </c>
      <c r="F3428">
        <f ca="1">(60+SUMIF(OFFSET(N3428,-$C3428+1,0,$C3428),"EN",OFFSET(O3428,-$C3428+1,0,$C3428)))*SummonTypeTable!$Q$2</f>
        <v>236.66666666666666</v>
      </c>
      <c r="G3428">
        <f ca="1">IF(C3428=1,60*SummonTypeTable!$Q$2-OFFSET(F3428,0,-1),
IF(F3428&lt;&gt;OFFSET(F3428,-1,0),OFFSET(F3428,-1,0)-OFFSET(F3428,0,-1),""))</f>
        <v>32</v>
      </c>
      <c r="H3428">
        <f ca="1">IF(C3428=1,60*SummonTypeTable!$Q$2/OFFSET(F3428,0,-1),
IF(F3428&lt;&gt;OFFSET(F3428,-1,0),OFFSET(F3428,-1,0)/OFFSET(F3428,0,-1),""))</f>
        <v>1.1904761904761905</v>
      </c>
      <c r="I3428">
        <f ca="1">(60+SUMIF(OFFSET(N3428,-$C3428+1,0,$C3428),"EN",OFFSET(O3428,-$C3428+1,0,$C3428))+SUMIF(OFFSET(S3428,-$C3428+1,0,$C3428),"EN",OFFSET(T3428,-$C3428+1,0,$C3428)))*SummonTypeTable!$Q$2</f>
        <v>236.66666666666666</v>
      </c>
      <c r="J3428">
        <f ca="1">IF(C3428=1,60*SummonTypeTable!$Q$2-OFFSET(I3428,0,-4),
IF(I3428&lt;&gt;OFFSET(I3428,-1,0),OFFSET(I3428,-1,0)-OFFSET(I3428,0,-4),""))</f>
        <v>32</v>
      </c>
      <c r="K3428">
        <f ca="1">IF(C3428=1,60*SummonTypeTable!$Q$2/OFFSET(I3428,0,-4),
IF(I3428&lt;&gt;OFFSET(I3428,-1,0),OFFSET(I3428,-1,0)/OFFSET(I3428,0,-4),""))</f>
        <v>1.1904761904761905</v>
      </c>
      <c r="L3428" t="str">
        <f t="shared" ca="1" si="646"/>
        <v>cu</v>
      </c>
      <c r="M3428" t="s">
        <v>81</v>
      </c>
      <c r="N3428" t="s">
        <v>146</v>
      </c>
      <c r="O3428">
        <v>55</v>
      </c>
      <c r="P3428" t="str">
        <f t="shared" si="633"/>
        <v>에너지너무많음</v>
      </c>
      <c r="Q3428" t="str">
        <f t="shared" ca="1" si="642"/>
        <v>cu</v>
      </c>
      <c r="R3428" t="s">
        <v>81</v>
      </c>
      <c r="S3428" t="s">
        <v>147</v>
      </c>
      <c r="T3428">
        <v>550</v>
      </c>
      <c r="U3428" t="str">
        <f t="shared" ca="1" si="641"/>
        <v>cu</v>
      </c>
      <c r="V3428" t="str">
        <f t="shared" si="634"/>
        <v>EN</v>
      </c>
      <c r="W3428">
        <f t="shared" si="635"/>
        <v>55</v>
      </c>
      <c r="X3428" t="str">
        <f t="shared" ca="1" si="636"/>
        <v>cu</v>
      </c>
      <c r="Y3428" t="str">
        <f t="shared" si="637"/>
        <v>GO</v>
      </c>
      <c r="Z3428">
        <f t="shared" si="638"/>
        <v>550</v>
      </c>
    </row>
    <row r="3429" spans="1:26">
      <c r="A3429" t="str">
        <f t="shared" si="644"/>
        <v>nw2</v>
      </c>
      <c r="B3429" t="str">
        <f t="shared" si="645"/>
        <v>신규2</v>
      </c>
      <c r="C3429">
        <v>20</v>
      </c>
      <c r="D3429">
        <v>15</v>
      </c>
      <c r="E3429">
        <f t="shared" ca="1" si="643"/>
        <v>183</v>
      </c>
      <c r="F3429">
        <f ca="1">(60+SUMIF(OFFSET(N3429,-$C3429+1,0,$C3429),"EN",OFFSET(O3429,-$C3429+1,0,$C3429)))*SummonTypeTable!$Q$2</f>
        <v>236.66666666666666</v>
      </c>
      <c r="G3429" t="str">
        <f ca="1">IF(C3429=1,60*SummonTypeTable!$Q$2-OFFSET(F3429,0,-1),
IF(F3429&lt;&gt;OFFSET(F3429,-1,0),OFFSET(F3429,-1,0)-OFFSET(F3429,0,-1),""))</f>
        <v/>
      </c>
      <c r="H3429" t="str">
        <f ca="1">IF(C3429=1,60*SummonTypeTable!$Q$2/OFFSET(F3429,0,-1),
IF(F3429&lt;&gt;OFFSET(F3429,-1,0),OFFSET(F3429,-1,0)/OFFSET(F3429,0,-1),""))</f>
        <v/>
      </c>
      <c r="I3429">
        <f ca="1">(60+SUMIF(OFFSET(N3429,-$C3429+1,0,$C3429),"EN",OFFSET(O3429,-$C3429+1,0,$C3429))+SUMIF(OFFSET(S3429,-$C3429+1,0,$C3429),"EN",OFFSET(T3429,-$C3429+1,0,$C3429)))*SummonTypeTable!$Q$2</f>
        <v>236.66666666666666</v>
      </c>
      <c r="J3429" t="str">
        <f ca="1">IF(C3429=1,60*SummonTypeTable!$Q$2-OFFSET(I3429,0,-4),
IF(I3429&lt;&gt;OFFSET(I3429,-1,0),OFFSET(I3429,-1,0)-OFFSET(I3429,0,-4),""))</f>
        <v/>
      </c>
      <c r="K3429" t="str">
        <f ca="1">IF(C3429=1,60*SummonTypeTable!$Q$2/OFFSET(I3429,0,-4),
IF(I3429&lt;&gt;OFFSET(I3429,-1,0),OFFSET(I3429,-1,0)/OFFSET(I3429,0,-4),""))</f>
        <v/>
      </c>
      <c r="L3429" t="str">
        <f t="shared" ca="1" si="646"/>
        <v>cu</v>
      </c>
      <c r="M3429" t="s">
        <v>81</v>
      </c>
      <c r="N3429" t="s">
        <v>147</v>
      </c>
      <c r="O3429">
        <v>1150</v>
      </c>
      <c r="P3429" t="str">
        <f t="shared" si="633"/>
        <v/>
      </c>
      <c r="Q3429" t="str">
        <f t="shared" ca="1" si="642"/>
        <v>cu</v>
      </c>
      <c r="R3429" t="s">
        <v>81</v>
      </c>
      <c r="S3429" t="s">
        <v>147</v>
      </c>
      <c r="T3429">
        <v>575</v>
      </c>
      <c r="U3429" t="str">
        <f t="shared" ca="1" si="641"/>
        <v>cu</v>
      </c>
      <c r="V3429" t="str">
        <f t="shared" si="634"/>
        <v>GO</v>
      </c>
      <c r="W3429">
        <f t="shared" si="635"/>
        <v>1150</v>
      </c>
      <c r="X3429" t="str">
        <f t="shared" ca="1" si="636"/>
        <v>cu</v>
      </c>
      <c r="Y3429" t="str">
        <f t="shared" si="637"/>
        <v>GO</v>
      </c>
      <c r="Z3429">
        <f t="shared" si="638"/>
        <v>575</v>
      </c>
    </row>
    <row r="3430" spans="1:26">
      <c r="A3430" t="str">
        <f t="shared" si="644"/>
        <v>nw2</v>
      </c>
      <c r="B3430" t="str">
        <f t="shared" si="645"/>
        <v>신규2</v>
      </c>
      <c r="C3430">
        <v>21</v>
      </c>
      <c r="D3430">
        <v>4</v>
      </c>
      <c r="E3430">
        <f t="shared" ca="1" si="643"/>
        <v>187</v>
      </c>
      <c r="F3430">
        <f ca="1">(60+SUMIF(OFFSET(N3430,-$C3430+1,0,$C3430),"EN",OFFSET(O3430,-$C3430+1,0,$C3430)))*SummonTypeTable!$Q$2</f>
        <v>236.66666666666666</v>
      </c>
      <c r="G3430" t="str">
        <f ca="1">IF(C3430=1,60*SummonTypeTable!$Q$2-OFFSET(F3430,0,-1),
IF(F3430&lt;&gt;OFFSET(F3430,-1,0),OFFSET(F3430,-1,0)-OFFSET(F3430,0,-1),""))</f>
        <v/>
      </c>
      <c r="H3430" t="str">
        <f ca="1">IF(C3430=1,60*SummonTypeTable!$Q$2/OFFSET(F3430,0,-1),
IF(F3430&lt;&gt;OFFSET(F3430,-1,0),OFFSET(F3430,-1,0)/OFFSET(F3430,0,-1),""))</f>
        <v/>
      </c>
      <c r="I3430">
        <f ca="1">(60+SUMIF(OFFSET(N3430,-$C3430+1,0,$C3430),"EN",OFFSET(O3430,-$C3430+1,0,$C3430))+SUMIF(OFFSET(S3430,-$C3430+1,0,$C3430),"EN",OFFSET(T3430,-$C3430+1,0,$C3430)))*SummonTypeTable!$Q$2</f>
        <v>236.66666666666666</v>
      </c>
      <c r="J3430" t="str">
        <f ca="1">IF(C3430=1,60*SummonTypeTable!$Q$2-OFFSET(I3430,0,-4),
IF(I3430&lt;&gt;OFFSET(I3430,-1,0),OFFSET(I3430,-1,0)-OFFSET(I3430,0,-4),""))</f>
        <v/>
      </c>
      <c r="K3430" t="str">
        <f ca="1">IF(C3430=1,60*SummonTypeTable!$Q$2/OFFSET(I3430,0,-4),
IF(I3430&lt;&gt;OFFSET(I3430,-1,0),OFFSET(I3430,-1,0)/OFFSET(I3430,0,-4),""))</f>
        <v/>
      </c>
      <c r="L3430" t="str">
        <f t="shared" ca="1" si="646"/>
        <v>it</v>
      </c>
      <c r="M3430" t="s">
        <v>139</v>
      </c>
      <c r="N3430" t="s">
        <v>140</v>
      </c>
      <c r="O3430">
        <v>1</v>
      </c>
      <c r="P3430" t="str">
        <f t="shared" si="633"/>
        <v/>
      </c>
      <c r="Q3430" t="str">
        <f t="shared" ca="1" si="642"/>
        <v>cu</v>
      </c>
      <c r="R3430" t="s">
        <v>81</v>
      </c>
      <c r="S3430" t="s">
        <v>147</v>
      </c>
      <c r="T3430">
        <v>600</v>
      </c>
      <c r="U3430" t="str">
        <f t="shared" ca="1" si="641"/>
        <v>it</v>
      </c>
      <c r="V3430" t="str">
        <f t="shared" si="634"/>
        <v>Cash_sCharacterGacha</v>
      </c>
      <c r="W3430">
        <f t="shared" si="635"/>
        <v>1</v>
      </c>
      <c r="X3430" t="str">
        <f t="shared" ca="1" si="636"/>
        <v>cu</v>
      </c>
      <c r="Y3430" t="str">
        <f t="shared" si="637"/>
        <v>GO</v>
      </c>
      <c r="Z3430">
        <f t="shared" si="638"/>
        <v>600</v>
      </c>
    </row>
    <row r="3431" spans="1:26">
      <c r="A3431" t="str">
        <f t="shared" si="644"/>
        <v>nw2</v>
      </c>
      <c r="B3431" t="str">
        <f t="shared" si="645"/>
        <v>신규2</v>
      </c>
      <c r="C3431">
        <v>22</v>
      </c>
      <c r="D3431">
        <v>5</v>
      </c>
      <c r="E3431">
        <f t="shared" ca="1" si="643"/>
        <v>192</v>
      </c>
      <c r="F3431">
        <f ca="1">(60+SUMIF(OFFSET(N3431,-$C3431+1,0,$C3431),"EN",OFFSET(O3431,-$C3431+1,0,$C3431)))*SummonTypeTable!$Q$2</f>
        <v>236.66666666666666</v>
      </c>
      <c r="G3431" t="str">
        <f ca="1">IF(C3431=1,60*SummonTypeTable!$Q$2-OFFSET(F3431,0,-1),
IF(F3431&lt;&gt;OFFSET(F3431,-1,0),OFFSET(F3431,-1,0)-OFFSET(F3431,0,-1),""))</f>
        <v/>
      </c>
      <c r="H3431" t="str">
        <f ca="1">IF(C3431=1,60*SummonTypeTable!$Q$2/OFFSET(F3431,0,-1),
IF(F3431&lt;&gt;OFFSET(F3431,-1,0),OFFSET(F3431,-1,0)/OFFSET(F3431,0,-1),""))</f>
        <v/>
      </c>
      <c r="I3431">
        <f ca="1">(60+SUMIF(OFFSET(N3431,-$C3431+1,0,$C3431),"EN",OFFSET(O3431,-$C3431+1,0,$C3431))+SUMIF(OFFSET(S3431,-$C3431+1,0,$C3431),"EN",OFFSET(T3431,-$C3431+1,0,$C3431)))*SummonTypeTable!$Q$2</f>
        <v>236.66666666666666</v>
      </c>
      <c r="J3431" t="str">
        <f ca="1">IF(C3431=1,60*SummonTypeTable!$Q$2-OFFSET(I3431,0,-4),
IF(I3431&lt;&gt;OFFSET(I3431,-1,0),OFFSET(I3431,-1,0)-OFFSET(I3431,0,-4),""))</f>
        <v/>
      </c>
      <c r="K3431" t="str">
        <f ca="1">IF(C3431=1,60*SummonTypeTable!$Q$2/OFFSET(I3431,0,-4),
IF(I3431&lt;&gt;OFFSET(I3431,-1,0),OFFSET(I3431,-1,0)/OFFSET(I3431,0,-4),""))</f>
        <v/>
      </c>
      <c r="L3431" t="str">
        <f t="shared" ca="1" si="646"/>
        <v>cu</v>
      </c>
      <c r="M3431" t="s">
        <v>81</v>
      </c>
      <c r="N3431" t="s">
        <v>147</v>
      </c>
      <c r="O3431">
        <v>1250</v>
      </c>
      <c r="P3431" t="str">
        <f t="shared" si="633"/>
        <v/>
      </c>
      <c r="Q3431" t="str">
        <f t="shared" ca="1" si="642"/>
        <v>cu</v>
      </c>
      <c r="R3431" t="s">
        <v>81</v>
      </c>
      <c r="S3431" t="s">
        <v>147</v>
      </c>
      <c r="T3431">
        <v>625</v>
      </c>
      <c r="U3431" t="str">
        <f t="shared" ca="1" si="641"/>
        <v>cu</v>
      </c>
      <c r="V3431" t="str">
        <f t="shared" si="634"/>
        <v>GO</v>
      </c>
      <c r="W3431">
        <f t="shared" si="635"/>
        <v>1250</v>
      </c>
      <c r="X3431" t="str">
        <f t="shared" ca="1" si="636"/>
        <v>cu</v>
      </c>
      <c r="Y3431" t="str">
        <f t="shared" si="637"/>
        <v>GO</v>
      </c>
      <c r="Z3431">
        <f t="shared" si="638"/>
        <v>625</v>
      </c>
    </row>
    <row r="3432" spans="1:26">
      <c r="A3432" t="str">
        <f t="shared" si="644"/>
        <v>nw2</v>
      </c>
      <c r="B3432" t="str">
        <f t="shared" si="645"/>
        <v>신규2</v>
      </c>
      <c r="C3432">
        <v>23</v>
      </c>
      <c r="D3432">
        <v>16</v>
      </c>
      <c r="E3432">
        <f t="shared" ca="1" si="643"/>
        <v>208</v>
      </c>
      <c r="F3432">
        <f ca="1">(60+SUMIF(OFFSET(N3432,-$C3432+1,0,$C3432),"EN",OFFSET(O3432,-$C3432+1,0,$C3432)))*SummonTypeTable!$Q$2</f>
        <v>276.66666666666663</v>
      </c>
      <c r="G3432">
        <f ca="1">IF(C3432=1,60*SummonTypeTable!$Q$2-OFFSET(F3432,0,-1),
IF(F3432&lt;&gt;OFFSET(F3432,-1,0),OFFSET(F3432,-1,0)-OFFSET(F3432,0,-1),""))</f>
        <v>28.666666666666657</v>
      </c>
      <c r="H3432">
        <f ca="1">IF(C3432=1,60*SummonTypeTable!$Q$2/OFFSET(F3432,0,-1),
IF(F3432&lt;&gt;OFFSET(F3432,-1,0),OFFSET(F3432,-1,0)/OFFSET(F3432,0,-1),""))</f>
        <v>1.1378205128205128</v>
      </c>
      <c r="I3432">
        <f ca="1">(60+SUMIF(OFFSET(N3432,-$C3432+1,0,$C3432),"EN",OFFSET(O3432,-$C3432+1,0,$C3432))+SUMIF(OFFSET(S3432,-$C3432+1,0,$C3432),"EN",OFFSET(T3432,-$C3432+1,0,$C3432)))*SummonTypeTable!$Q$2</f>
        <v>276.66666666666663</v>
      </c>
      <c r="J3432">
        <f ca="1">IF(C3432=1,60*SummonTypeTable!$Q$2-OFFSET(I3432,0,-4),
IF(I3432&lt;&gt;OFFSET(I3432,-1,0),OFFSET(I3432,-1,0)-OFFSET(I3432,0,-4),""))</f>
        <v>28.666666666666657</v>
      </c>
      <c r="K3432">
        <f ca="1">IF(C3432=1,60*SummonTypeTable!$Q$2/OFFSET(I3432,0,-4),
IF(I3432&lt;&gt;OFFSET(I3432,-1,0),OFFSET(I3432,-1,0)/OFFSET(I3432,0,-4),""))</f>
        <v>1.1378205128205128</v>
      </c>
      <c r="L3432" t="str">
        <f t="shared" ca="1" si="646"/>
        <v>cu</v>
      </c>
      <c r="M3432" t="s">
        <v>81</v>
      </c>
      <c r="N3432" t="s">
        <v>146</v>
      </c>
      <c r="O3432">
        <v>60</v>
      </c>
      <c r="P3432" t="str">
        <f t="shared" si="633"/>
        <v>에너지너무많음</v>
      </c>
      <c r="Q3432" t="str">
        <f t="shared" ca="1" si="642"/>
        <v>cu</v>
      </c>
      <c r="R3432" t="s">
        <v>81</v>
      </c>
      <c r="S3432" t="s">
        <v>147</v>
      </c>
      <c r="T3432">
        <v>650</v>
      </c>
      <c r="U3432" t="str">
        <f t="shared" ca="1" si="641"/>
        <v>cu</v>
      </c>
      <c r="V3432" t="str">
        <f t="shared" si="634"/>
        <v>EN</v>
      </c>
      <c r="W3432">
        <f t="shared" si="635"/>
        <v>60</v>
      </c>
      <c r="X3432" t="str">
        <f t="shared" ca="1" si="636"/>
        <v>cu</v>
      </c>
      <c r="Y3432" t="str">
        <f t="shared" si="637"/>
        <v>GO</v>
      </c>
      <c r="Z3432">
        <f t="shared" si="638"/>
        <v>650</v>
      </c>
    </row>
    <row r="3433" spans="1:26">
      <c r="A3433" t="str">
        <f t="shared" si="644"/>
        <v>nw2</v>
      </c>
      <c r="B3433" t="str">
        <f t="shared" si="645"/>
        <v>신규2</v>
      </c>
      <c r="C3433">
        <v>24</v>
      </c>
      <c r="D3433">
        <v>12</v>
      </c>
      <c r="E3433">
        <f t="shared" ca="1" si="643"/>
        <v>220</v>
      </c>
      <c r="F3433">
        <f ca="1">(60+SUMIF(OFFSET(N3433,-$C3433+1,0,$C3433),"EN",OFFSET(O3433,-$C3433+1,0,$C3433)))*SummonTypeTable!$Q$2</f>
        <v>276.66666666666663</v>
      </c>
      <c r="G3433" t="str">
        <f ca="1">IF(C3433=1,60*SummonTypeTable!$Q$2-OFFSET(F3433,0,-1),
IF(F3433&lt;&gt;OFFSET(F3433,-1,0),OFFSET(F3433,-1,0)-OFFSET(F3433,0,-1),""))</f>
        <v/>
      </c>
      <c r="H3433" t="str">
        <f ca="1">IF(C3433=1,60*SummonTypeTable!$Q$2/OFFSET(F3433,0,-1),
IF(F3433&lt;&gt;OFFSET(F3433,-1,0),OFFSET(F3433,-1,0)/OFFSET(F3433,0,-1),""))</f>
        <v/>
      </c>
      <c r="I3433">
        <f ca="1">(60+SUMIF(OFFSET(N3433,-$C3433+1,0,$C3433),"EN",OFFSET(O3433,-$C3433+1,0,$C3433))+SUMIF(OFFSET(S3433,-$C3433+1,0,$C3433),"EN",OFFSET(T3433,-$C3433+1,0,$C3433)))*SummonTypeTable!$Q$2</f>
        <v>276.66666666666663</v>
      </c>
      <c r="J3433" t="str">
        <f ca="1">IF(C3433=1,60*SummonTypeTable!$Q$2-OFFSET(I3433,0,-4),
IF(I3433&lt;&gt;OFFSET(I3433,-1,0),OFFSET(I3433,-1,0)-OFFSET(I3433,0,-4),""))</f>
        <v/>
      </c>
      <c r="K3433" t="str">
        <f ca="1">IF(C3433=1,60*SummonTypeTable!$Q$2/OFFSET(I3433,0,-4),
IF(I3433&lt;&gt;OFFSET(I3433,-1,0),OFFSET(I3433,-1,0)/OFFSET(I3433,0,-4),""))</f>
        <v/>
      </c>
      <c r="L3433" t="str">
        <f t="shared" ca="1" si="646"/>
        <v>cu</v>
      </c>
      <c r="M3433" t="s">
        <v>81</v>
      </c>
      <c r="N3433" t="s">
        <v>147</v>
      </c>
      <c r="O3433">
        <v>1350</v>
      </c>
      <c r="P3433" t="str">
        <f t="shared" si="633"/>
        <v/>
      </c>
      <c r="Q3433" t="str">
        <f t="shared" ca="1" si="642"/>
        <v>cu</v>
      </c>
      <c r="R3433" t="s">
        <v>81</v>
      </c>
      <c r="S3433" t="s">
        <v>147</v>
      </c>
      <c r="T3433">
        <v>675</v>
      </c>
      <c r="U3433" t="str">
        <f t="shared" ca="1" si="641"/>
        <v>cu</v>
      </c>
      <c r="V3433" t="str">
        <f t="shared" si="634"/>
        <v>GO</v>
      </c>
      <c r="W3433">
        <f t="shared" si="635"/>
        <v>1350</v>
      </c>
      <c r="X3433" t="str">
        <f t="shared" ca="1" si="636"/>
        <v>cu</v>
      </c>
      <c r="Y3433" t="str">
        <f t="shared" si="637"/>
        <v>GO</v>
      </c>
      <c r="Z3433">
        <f t="shared" si="638"/>
        <v>675</v>
      </c>
    </row>
    <row r="3434" spans="1:26">
      <c r="A3434" t="str">
        <f t="shared" si="644"/>
        <v>nw2</v>
      </c>
      <c r="B3434" t="str">
        <f t="shared" si="645"/>
        <v>신규2</v>
      </c>
      <c r="C3434">
        <v>25</v>
      </c>
      <c r="D3434">
        <v>4</v>
      </c>
      <c r="E3434">
        <f t="shared" ca="1" si="643"/>
        <v>224</v>
      </c>
      <c r="F3434">
        <f ca="1">(60+SUMIF(OFFSET(N3434,-$C3434+1,0,$C3434),"EN",OFFSET(O3434,-$C3434+1,0,$C3434)))*SummonTypeTable!$Q$2</f>
        <v>276.66666666666663</v>
      </c>
      <c r="G3434" t="str">
        <f ca="1">IF(C3434=1,60*SummonTypeTable!$Q$2-OFFSET(F3434,0,-1),
IF(F3434&lt;&gt;OFFSET(F3434,-1,0),OFFSET(F3434,-1,0)-OFFSET(F3434,0,-1),""))</f>
        <v/>
      </c>
      <c r="H3434" t="str">
        <f ca="1">IF(C3434=1,60*SummonTypeTable!$Q$2/OFFSET(F3434,0,-1),
IF(F3434&lt;&gt;OFFSET(F3434,-1,0),OFFSET(F3434,-1,0)/OFFSET(F3434,0,-1),""))</f>
        <v/>
      </c>
      <c r="I3434">
        <f ca="1">(60+SUMIF(OFFSET(N3434,-$C3434+1,0,$C3434),"EN",OFFSET(O3434,-$C3434+1,0,$C3434))+SUMIF(OFFSET(S3434,-$C3434+1,0,$C3434),"EN",OFFSET(T3434,-$C3434+1,0,$C3434)))*SummonTypeTable!$Q$2</f>
        <v>276.66666666666663</v>
      </c>
      <c r="J3434" t="str">
        <f ca="1">IF(C3434=1,60*SummonTypeTable!$Q$2-OFFSET(I3434,0,-4),
IF(I3434&lt;&gt;OFFSET(I3434,-1,0),OFFSET(I3434,-1,0)-OFFSET(I3434,0,-4),""))</f>
        <v/>
      </c>
      <c r="K3434" t="str">
        <f ca="1">IF(C3434=1,60*SummonTypeTable!$Q$2/OFFSET(I3434,0,-4),
IF(I3434&lt;&gt;OFFSET(I3434,-1,0),OFFSET(I3434,-1,0)/OFFSET(I3434,0,-4),""))</f>
        <v/>
      </c>
      <c r="L3434" t="str">
        <f t="shared" ca="1" si="646"/>
        <v>it</v>
      </c>
      <c r="M3434" t="s">
        <v>139</v>
      </c>
      <c r="N3434" t="s">
        <v>138</v>
      </c>
      <c r="O3434">
        <v>1</v>
      </c>
      <c r="P3434" t="str">
        <f t="shared" si="633"/>
        <v/>
      </c>
      <c r="Q3434" t="str">
        <f t="shared" ca="1" si="642"/>
        <v>cu</v>
      </c>
      <c r="R3434" t="s">
        <v>81</v>
      </c>
      <c r="S3434" t="s">
        <v>147</v>
      </c>
      <c r="T3434">
        <v>700</v>
      </c>
      <c r="U3434" t="str">
        <f t="shared" ca="1" si="641"/>
        <v>it</v>
      </c>
      <c r="V3434" t="str">
        <f t="shared" si="634"/>
        <v>Cash_sSpellGacha</v>
      </c>
      <c r="W3434">
        <f t="shared" si="635"/>
        <v>1</v>
      </c>
      <c r="X3434" t="str">
        <f t="shared" ca="1" si="636"/>
        <v>cu</v>
      </c>
      <c r="Y3434" t="str">
        <f t="shared" si="637"/>
        <v>GO</v>
      </c>
      <c r="Z3434">
        <f t="shared" si="638"/>
        <v>700</v>
      </c>
    </row>
    <row r="3435" spans="1:26">
      <c r="A3435" t="str">
        <f t="shared" si="644"/>
        <v>nw2</v>
      </c>
      <c r="B3435" t="str">
        <f t="shared" si="645"/>
        <v>신규2</v>
      </c>
      <c r="C3435">
        <v>26</v>
      </c>
      <c r="D3435">
        <v>5</v>
      </c>
      <c r="E3435">
        <f t="shared" ca="1" si="643"/>
        <v>229</v>
      </c>
      <c r="F3435">
        <f ca="1">(60+SUMIF(OFFSET(N3435,-$C3435+1,0,$C3435),"EN",OFFSET(O3435,-$C3435+1,0,$C3435)))*SummonTypeTable!$Q$2</f>
        <v>276.66666666666663</v>
      </c>
      <c r="G3435" t="str">
        <f ca="1">IF(C3435=1,60*SummonTypeTable!$Q$2-OFFSET(F3435,0,-1),
IF(F3435&lt;&gt;OFFSET(F3435,-1,0),OFFSET(F3435,-1,0)-OFFSET(F3435,0,-1),""))</f>
        <v/>
      </c>
      <c r="H3435" t="str">
        <f ca="1">IF(C3435=1,60*SummonTypeTable!$Q$2/OFFSET(F3435,0,-1),
IF(F3435&lt;&gt;OFFSET(F3435,-1,0),OFFSET(F3435,-1,0)/OFFSET(F3435,0,-1),""))</f>
        <v/>
      </c>
      <c r="I3435">
        <f ca="1">(60+SUMIF(OFFSET(N3435,-$C3435+1,0,$C3435),"EN",OFFSET(O3435,-$C3435+1,0,$C3435))+SUMIF(OFFSET(S3435,-$C3435+1,0,$C3435),"EN",OFFSET(T3435,-$C3435+1,0,$C3435)))*SummonTypeTable!$Q$2</f>
        <v>276.66666666666663</v>
      </c>
      <c r="J3435" t="str">
        <f ca="1">IF(C3435=1,60*SummonTypeTable!$Q$2-OFFSET(I3435,0,-4),
IF(I3435&lt;&gt;OFFSET(I3435,-1,0),OFFSET(I3435,-1,0)-OFFSET(I3435,0,-4),""))</f>
        <v/>
      </c>
      <c r="K3435" t="str">
        <f ca="1">IF(C3435=1,60*SummonTypeTable!$Q$2/OFFSET(I3435,0,-4),
IF(I3435&lt;&gt;OFFSET(I3435,-1,0),OFFSET(I3435,-1,0)/OFFSET(I3435,0,-4),""))</f>
        <v/>
      </c>
      <c r="L3435" t="str">
        <f t="shared" ca="1" si="646"/>
        <v>it</v>
      </c>
      <c r="M3435" t="s">
        <v>139</v>
      </c>
      <c r="N3435" t="s">
        <v>140</v>
      </c>
      <c r="O3435">
        <v>1</v>
      </c>
      <c r="P3435" t="str">
        <f t="shared" si="633"/>
        <v/>
      </c>
      <c r="Q3435" t="str">
        <f t="shared" ca="1" si="642"/>
        <v>cu</v>
      </c>
      <c r="R3435" t="s">
        <v>81</v>
      </c>
      <c r="S3435" t="s">
        <v>147</v>
      </c>
      <c r="T3435">
        <v>725</v>
      </c>
      <c r="U3435" t="str">
        <f t="shared" ca="1" si="641"/>
        <v>it</v>
      </c>
      <c r="V3435" t="str">
        <f t="shared" si="634"/>
        <v>Cash_sCharacterGacha</v>
      </c>
      <c r="W3435">
        <f t="shared" si="635"/>
        <v>1</v>
      </c>
      <c r="X3435" t="str">
        <f t="shared" ca="1" si="636"/>
        <v>cu</v>
      </c>
      <c r="Y3435" t="str">
        <f t="shared" si="637"/>
        <v>GO</v>
      </c>
      <c r="Z3435">
        <f t="shared" si="638"/>
        <v>725</v>
      </c>
    </row>
    <row r="3436" spans="1:26">
      <c r="A3436" t="str">
        <f t="shared" si="644"/>
        <v>nw2</v>
      </c>
      <c r="B3436" t="str">
        <f t="shared" si="645"/>
        <v>신규2</v>
      </c>
      <c r="C3436">
        <v>27</v>
      </c>
      <c r="D3436">
        <v>5</v>
      </c>
      <c r="E3436">
        <f t="shared" ca="1" si="643"/>
        <v>234</v>
      </c>
      <c r="F3436">
        <f ca="1">(60+SUMIF(OFFSET(N3436,-$C3436+1,0,$C3436),"EN",OFFSET(O3436,-$C3436+1,0,$C3436)))*SummonTypeTable!$Q$2</f>
        <v>276.66666666666663</v>
      </c>
      <c r="G3436" t="str">
        <f ca="1">IF(C3436=1,60*SummonTypeTable!$Q$2-OFFSET(F3436,0,-1),
IF(F3436&lt;&gt;OFFSET(F3436,-1,0),OFFSET(F3436,-1,0)-OFFSET(F3436,0,-1),""))</f>
        <v/>
      </c>
      <c r="H3436" t="str">
        <f ca="1">IF(C3436=1,60*SummonTypeTable!$Q$2/OFFSET(F3436,0,-1),
IF(F3436&lt;&gt;OFFSET(F3436,-1,0),OFFSET(F3436,-1,0)/OFFSET(F3436,0,-1),""))</f>
        <v/>
      </c>
      <c r="I3436">
        <f ca="1">(60+SUMIF(OFFSET(N3436,-$C3436+1,0,$C3436),"EN",OFFSET(O3436,-$C3436+1,0,$C3436))+SUMIF(OFFSET(S3436,-$C3436+1,0,$C3436),"EN",OFFSET(T3436,-$C3436+1,0,$C3436)))*SummonTypeTable!$Q$2</f>
        <v>276.66666666666663</v>
      </c>
      <c r="J3436" t="str">
        <f ca="1">IF(C3436=1,60*SummonTypeTable!$Q$2-OFFSET(I3436,0,-4),
IF(I3436&lt;&gt;OFFSET(I3436,-1,0),OFFSET(I3436,-1,0)-OFFSET(I3436,0,-4),""))</f>
        <v/>
      </c>
      <c r="K3436" t="str">
        <f ca="1">IF(C3436=1,60*SummonTypeTable!$Q$2/OFFSET(I3436,0,-4),
IF(I3436&lt;&gt;OFFSET(I3436,-1,0),OFFSET(I3436,-1,0)/OFFSET(I3436,0,-4),""))</f>
        <v/>
      </c>
      <c r="L3436" t="str">
        <f t="shared" ca="1" si="646"/>
        <v>cu</v>
      </c>
      <c r="M3436" t="s">
        <v>81</v>
      </c>
      <c r="N3436" t="s">
        <v>147</v>
      </c>
      <c r="O3436">
        <v>1500</v>
      </c>
      <c r="P3436" t="str">
        <f t="shared" si="633"/>
        <v/>
      </c>
      <c r="Q3436" t="str">
        <f t="shared" ca="1" si="642"/>
        <v>cu</v>
      </c>
      <c r="R3436" t="s">
        <v>81</v>
      </c>
      <c r="S3436" t="s">
        <v>147</v>
      </c>
      <c r="T3436">
        <v>750</v>
      </c>
      <c r="U3436" t="str">
        <f t="shared" ca="1" si="641"/>
        <v>cu</v>
      </c>
      <c r="V3436" t="str">
        <f t="shared" si="634"/>
        <v>GO</v>
      </c>
      <c r="W3436">
        <f t="shared" si="635"/>
        <v>1500</v>
      </c>
      <c r="X3436" t="str">
        <f t="shared" ca="1" si="636"/>
        <v>cu</v>
      </c>
      <c r="Y3436" t="str">
        <f t="shared" si="637"/>
        <v>GO</v>
      </c>
      <c r="Z3436">
        <f t="shared" si="638"/>
        <v>750</v>
      </c>
    </row>
    <row r="3437" spans="1:26">
      <c r="A3437" t="str">
        <f t="shared" si="644"/>
        <v>nw2</v>
      </c>
      <c r="B3437" t="str">
        <f t="shared" si="645"/>
        <v>신규2</v>
      </c>
      <c r="C3437">
        <v>28</v>
      </c>
      <c r="D3437">
        <v>10</v>
      </c>
      <c r="E3437">
        <f t="shared" ca="1" si="643"/>
        <v>244</v>
      </c>
      <c r="F3437">
        <f ca="1">(60+SUMIF(OFFSET(N3437,-$C3437+1,0,$C3437),"EN",OFFSET(O3437,-$C3437+1,0,$C3437)))*SummonTypeTable!$Q$2</f>
        <v>276.66666666666663</v>
      </c>
      <c r="G3437" t="str">
        <f ca="1">IF(C3437=1,60*SummonTypeTable!$Q$2-OFFSET(F3437,0,-1),
IF(F3437&lt;&gt;OFFSET(F3437,-1,0),OFFSET(F3437,-1,0)-OFFSET(F3437,0,-1),""))</f>
        <v/>
      </c>
      <c r="H3437" t="str">
        <f ca="1">IF(C3437=1,60*SummonTypeTable!$Q$2/OFFSET(F3437,0,-1),
IF(F3437&lt;&gt;OFFSET(F3437,-1,0),OFFSET(F3437,-1,0)/OFFSET(F3437,0,-1),""))</f>
        <v/>
      </c>
      <c r="I3437">
        <f ca="1">(60+SUMIF(OFFSET(N3437,-$C3437+1,0,$C3437),"EN",OFFSET(O3437,-$C3437+1,0,$C3437))+SUMIF(OFFSET(S3437,-$C3437+1,0,$C3437),"EN",OFFSET(T3437,-$C3437+1,0,$C3437)))*SummonTypeTable!$Q$2</f>
        <v>276.66666666666663</v>
      </c>
      <c r="J3437" t="str">
        <f ca="1">IF(C3437=1,60*SummonTypeTable!$Q$2-OFFSET(I3437,0,-4),
IF(I3437&lt;&gt;OFFSET(I3437,-1,0),OFFSET(I3437,-1,0)-OFFSET(I3437,0,-4),""))</f>
        <v/>
      </c>
      <c r="K3437" t="str">
        <f ca="1">IF(C3437=1,60*SummonTypeTable!$Q$2/OFFSET(I3437,0,-4),
IF(I3437&lt;&gt;OFFSET(I3437,-1,0),OFFSET(I3437,-1,0)/OFFSET(I3437,0,-4),""))</f>
        <v/>
      </c>
      <c r="L3437" t="str">
        <f t="shared" ca="1" si="646"/>
        <v>it</v>
      </c>
      <c r="M3437" t="s">
        <v>139</v>
      </c>
      <c r="N3437" t="s">
        <v>138</v>
      </c>
      <c r="O3437">
        <v>1</v>
      </c>
      <c r="P3437" t="str">
        <f t="shared" si="633"/>
        <v/>
      </c>
      <c r="Q3437" t="str">
        <f t="shared" ca="1" si="642"/>
        <v>cu</v>
      </c>
      <c r="R3437" t="s">
        <v>81</v>
      </c>
      <c r="S3437" t="s">
        <v>147</v>
      </c>
      <c r="T3437">
        <v>775</v>
      </c>
      <c r="U3437" t="str">
        <f t="shared" ca="1" si="641"/>
        <v>it</v>
      </c>
      <c r="V3437" t="str">
        <f t="shared" si="634"/>
        <v>Cash_sSpellGacha</v>
      </c>
      <c r="W3437">
        <f t="shared" si="635"/>
        <v>1</v>
      </c>
      <c r="X3437" t="str">
        <f t="shared" ca="1" si="636"/>
        <v>cu</v>
      </c>
      <c r="Y3437" t="str">
        <f t="shared" si="637"/>
        <v>GO</v>
      </c>
      <c r="Z3437">
        <f t="shared" si="638"/>
        <v>775</v>
      </c>
    </row>
    <row r="3438" spans="1:26">
      <c r="A3438" t="str">
        <f t="shared" si="644"/>
        <v>nw2</v>
      </c>
      <c r="B3438" t="str">
        <f t="shared" si="645"/>
        <v>신규2</v>
      </c>
      <c r="C3438">
        <v>29</v>
      </c>
      <c r="D3438">
        <v>8</v>
      </c>
      <c r="E3438">
        <f t="shared" ca="1" si="643"/>
        <v>252</v>
      </c>
      <c r="F3438">
        <f ca="1">(60+SUMIF(OFFSET(N3438,-$C3438+1,0,$C3438),"EN",OFFSET(O3438,-$C3438+1,0,$C3438)))*SummonTypeTable!$Q$2</f>
        <v>320</v>
      </c>
      <c r="G3438">
        <f ca="1">IF(C3438=1,60*SummonTypeTable!$Q$2-OFFSET(F3438,0,-1),
IF(F3438&lt;&gt;OFFSET(F3438,-1,0),OFFSET(F3438,-1,0)-OFFSET(F3438,0,-1),""))</f>
        <v>24.666666666666629</v>
      </c>
      <c r="H3438">
        <f ca="1">IF(C3438=1,60*SummonTypeTable!$Q$2/OFFSET(F3438,0,-1),
IF(F3438&lt;&gt;OFFSET(F3438,-1,0),OFFSET(F3438,-1,0)/OFFSET(F3438,0,-1),""))</f>
        <v>1.0978835978835977</v>
      </c>
      <c r="I3438">
        <f ca="1">(60+SUMIF(OFFSET(N3438,-$C3438+1,0,$C3438),"EN",OFFSET(O3438,-$C3438+1,0,$C3438))+SUMIF(OFFSET(S3438,-$C3438+1,0,$C3438),"EN",OFFSET(T3438,-$C3438+1,0,$C3438)))*SummonTypeTable!$Q$2</f>
        <v>320</v>
      </c>
      <c r="J3438">
        <f ca="1">IF(C3438=1,60*SummonTypeTable!$Q$2-OFFSET(I3438,0,-4),
IF(I3438&lt;&gt;OFFSET(I3438,-1,0),OFFSET(I3438,-1,0)-OFFSET(I3438,0,-4),""))</f>
        <v>24.666666666666629</v>
      </c>
      <c r="K3438">
        <f ca="1">IF(C3438=1,60*SummonTypeTable!$Q$2/OFFSET(I3438,0,-4),
IF(I3438&lt;&gt;OFFSET(I3438,-1,0),OFFSET(I3438,-1,0)/OFFSET(I3438,0,-4),""))</f>
        <v>1.0978835978835977</v>
      </c>
      <c r="L3438" t="str">
        <f t="shared" ca="1" si="646"/>
        <v>cu</v>
      </c>
      <c r="M3438" t="s">
        <v>81</v>
      </c>
      <c r="N3438" t="s">
        <v>146</v>
      </c>
      <c r="O3438">
        <v>65</v>
      </c>
      <c r="P3438" t="str">
        <f t="shared" si="633"/>
        <v>에너지너무많음</v>
      </c>
      <c r="Q3438" t="str">
        <f t="shared" ca="1" si="642"/>
        <v>cu</v>
      </c>
      <c r="R3438" t="s">
        <v>81</v>
      </c>
      <c r="S3438" t="s">
        <v>147</v>
      </c>
      <c r="T3438">
        <v>800</v>
      </c>
      <c r="U3438" t="str">
        <f t="shared" ca="1" si="641"/>
        <v>cu</v>
      </c>
      <c r="V3438" t="str">
        <f t="shared" si="634"/>
        <v>EN</v>
      </c>
      <c r="W3438">
        <f t="shared" si="635"/>
        <v>65</v>
      </c>
      <c r="X3438" t="str">
        <f t="shared" ca="1" si="636"/>
        <v>cu</v>
      </c>
      <c r="Y3438" t="str">
        <f t="shared" si="637"/>
        <v>GO</v>
      </c>
      <c r="Z3438">
        <f t="shared" si="638"/>
        <v>800</v>
      </c>
    </row>
    <row r="3439" spans="1:26">
      <c r="A3439" t="str">
        <f t="shared" si="644"/>
        <v>nw2</v>
      </c>
      <c r="B3439" t="str">
        <f t="shared" si="645"/>
        <v>신규2</v>
      </c>
      <c r="C3439">
        <v>30</v>
      </c>
      <c r="D3439">
        <v>48</v>
      </c>
      <c r="E3439">
        <f t="shared" ca="1" si="643"/>
        <v>300</v>
      </c>
      <c r="F3439">
        <f ca="1">(60+SUMIF(OFFSET(N3439,-$C3439+1,0,$C3439),"EN",OFFSET(O3439,-$C3439+1,0,$C3439)))*SummonTypeTable!$Q$2</f>
        <v>320</v>
      </c>
      <c r="G3439" t="str">
        <f ca="1">IF(C3439=1,60*SummonTypeTable!$Q$2-OFFSET(F3439,0,-1),
IF(F3439&lt;&gt;OFFSET(F3439,-1,0),OFFSET(F3439,-1,0)-OFFSET(F3439,0,-1),""))</f>
        <v/>
      </c>
      <c r="H3439" t="str">
        <f ca="1">IF(C3439=1,60*SummonTypeTable!$Q$2/OFFSET(F3439,0,-1),
IF(F3439&lt;&gt;OFFSET(F3439,-1,0),OFFSET(F3439,-1,0)/OFFSET(F3439,0,-1),""))</f>
        <v/>
      </c>
      <c r="I3439">
        <f ca="1">(60+SUMIF(OFFSET(N3439,-$C3439+1,0,$C3439),"EN",OFFSET(O3439,-$C3439+1,0,$C3439))+SUMIF(OFFSET(S3439,-$C3439+1,0,$C3439),"EN",OFFSET(T3439,-$C3439+1,0,$C3439)))*SummonTypeTable!$Q$2</f>
        <v>320</v>
      </c>
      <c r="J3439" t="str">
        <f ca="1">IF(C3439=1,60*SummonTypeTable!$Q$2-OFFSET(I3439,0,-4),
IF(I3439&lt;&gt;OFFSET(I3439,-1,0),OFFSET(I3439,-1,0)-OFFSET(I3439,0,-4),""))</f>
        <v/>
      </c>
      <c r="K3439" t="str">
        <f ca="1">IF(C3439=1,60*SummonTypeTable!$Q$2/OFFSET(I3439,0,-4),
IF(I3439&lt;&gt;OFFSET(I3439,-1,0),OFFSET(I3439,-1,0)/OFFSET(I3439,0,-4),""))</f>
        <v/>
      </c>
      <c r="L3439" t="str">
        <f t="shared" ca="1" si="646"/>
        <v>cu</v>
      </c>
      <c r="M3439" t="s">
        <v>81</v>
      </c>
      <c r="N3439" t="s">
        <v>147</v>
      </c>
      <c r="O3439">
        <v>1650</v>
      </c>
      <c r="P3439" t="str">
        <f t="shared" si="633"/>
        <v/>
      </c>
      <c r="Q3439" t="str">
        <f t="shared" ca="1" si="642"/>
        <v>cu</v>
      </c>
      <c r="R3439" t="s">
        <v>81</v>
      </c>
      <c r="S3439" t="s">
        <v>147</v>
      </c>
      <c r="T3439">
        <v>825</v>
      </c>
      <c r="U3439" t="str">
        <f t="shared" ca="1" si="641"/>
        <v>cu</v>
      </c>
      <c r="V3439" t="str">
        <f t="shared" si="634"/>
        <v>GO</v>
      </c>
      <c r="W3439">
        <f t="shared" si="635"/>
        <v>1650</v>
      </c>
      <c r="X3439" t="str">
        <f t="shared" ca="1" si="636"/>
        <v>cu</v>
      </c>
      <c r="Y3439" t="str">
        <f t="shared" si="637"/>
        <v>GO</v>
      </c>
      <c r="Z3439">
        <f t="shared" si="638"/>
        <v>825</v>
      </c>
    </row>
    <row r="3440" spans="1:26">
      <c r="A3440" t="str">
        <f t="shared" si="644"/>
        <v>nw2</v>
      </c>
      <c r="B3440" t="str">
        <f t="shared" si="645"/>
        <v>신규2</v>
      </c>
      <c r="C3440">
        <v>31</v>
      </c>
      <c r="D3440">
        <v>4</v>
      </c>
      <c r="E3440">
        <f t="shared" ca="1" si="643"/>
        <v>304</v>
      </c>
      <c r="F3440">
        <f ca="1">(60+SUMIF(OFFSET(N3440,-$C3440+1,0,$C3440),"EN",OFFSET(O3440,-$C3440+1,0,$C3440)))*SummonTypeTable!$Q$2</f>
        <v>320</v>
      </c>
      <c r="G3440" t="str">
        <f ca="1">IF(C3440=1,60*SummonTypeTable!$Q$2-OFFSET(F3440,0,-1),
IF(F3440&lt;&gt;OFFSET(F3440,-1,0),OFFSET(F3440,-1,0)-OFFSET(F3440,0,-1),""))</f>
        <v/>
      </c>
      <c r="H3440" t="str">
        <f ca="1">IF(C3440=1,60*SummonTypeTable!$Q$2/OFFSET(F3440,0,-1),
IF(F3440&lt;&gt;OFFSET(F3440,-1,0),OFFSET(F3440,-1,0)/OFFSET(F3440,0,-1),""))</f>
        <v/>
      </c>
      <c r="I3440">
        <f ca="1">(60+SUMIF(OFFSET(N3440,-$C3440+1,0,$C3440),"EN",OFFSET(O3440,-$C3440+1,0,$C3440))+SUMIF(OFFSET(S3440,-$C3440+1,0,$C3440),"EN",OFFSET(T3440,-$C3440+1,0,$C3440)))*SummonTypeTable!$Q$2</f>
        <v>320</v>
      </c>
      <c r="J3440" t="str">
        <f ca="1">IF(C3440=1,60*SummonTypeTable!$Q$2-OFFSET(I3440,0,-4),
IF(I3440&lt;&gt;OFFSET(I3440,-1,0),OFFSET(I3440,-1,0)-OFFSET(I3440,0,-4),""))</f>
        <v/>
      </c>
      <c r="K3440" t="str">
        <f ca="1">IF(C3440=1,60*SummonTypeTable!$Q$2/OFFSET(I3440,0,-4),
IF(I3440&lt;&gt;OFFSET(I3440,-1,0),OFFSET(I3440,-1,0)/OFFSET(I3440,0,-4),""))</f>
        <v/>
      </c>
      <c r="L3440" t="str">
        <f t="shared" ca="1" si="646"/>
        <v>cu</v>
      </c>
      <c r="M3440" t="s">
        <v>81</v>
      </c>
      <c r="N3440" t="s">
        <v>153</v>
      </c>
      <c r="O3440">
        <v>6</v>
      </c>
      <c r="P3440" t="str">
        <f t="shared" si="633"/>
        <v/>
      </c>
      <c r="Q3440" t="str">
        <f t="shared" ca="1" si="642"/>
        <v>cu</v>
      </c>
      <c r="R3440" t="s">
        <v>81</v>
      </c>
      <c r="S3440" t="s">
        <v>153</v>
      </c>
      <c r="T3440">
        <v>2</v>
      </c>
      <c r="U3440" t="str">
        <f t="shared" ca="1" si="641"/>
        <v>cu</v>
      </c>
      <c r="V3440" t="str">
        <f t="shared" si="634"/>
        <v>DI</v>
      </c>
      <c r="W3440">
        <f t="shared" si="635"/>
        <v>6</v>
      </c>
      <c r="X3440" t="str">
        <f t="shared" ca="1" si="636"/>
        <v>cu</v>
      </c>
      <c r="Y3440" t="str">
        <f t="shared" si="637"/>
        <v>DI</v>
      </c>
      <c r="Z3440">
        <f t="shared" si="638"/>
        <v>2</v>
      </c>
    </row>
    <row r="3441" spans="1:26">
      <c r="A3441" t="str">
        <f t="shared" si="644"/>
        <v>nw2</v>
      </c>
      <c r="B3441" t="str">
        <f t="shared" si="645"/>
        <v>신규2</v>
      </c>
      <c r="C3441">
        <v>32</v>
      </c>
      <c r="D3441">
        <v>30</v>
      </c>
      <c r="E3441">
        <f t="shared" ca="1" si="643"/>
        <v>334</v>
      </c>
      <c r="F3441">
        <f ca="1">(60+SUMIF(OFFSET(N3441,-$C3441+1,0,$C3441),"EN",OFFSET(O3441,-$C3441+1,0,$C3441)))*SummonTypeTable!$Q$2</f>
        <v>320</v>
      </c>
      <c r="G3441" t="str">
        <f ca="1">IF(C3441=1,60*SummonTypeTable!$Q$2-OFFSET(F3441,0,-1),
IF(F3441&lt;&gt;OFFSET(F3441,-1,0),OFFSET(F3441,-1,0)-OFFSET(F3441,0,-1),""))</f>
        <v/>
      </c>
      <c r="H3441" t="str">
        <f ca="1">IF(C3441=1,60*SummonTypeTable!$Q$2/OFFSET(F3441,0,-1),
IF(F3441&lt;&gt;OFFSET(F3441,-1,0),OFFSET(F3441,-1,0)/OFFSET(F3441,0,-1),""))</f>
        <v/>
      </c>
      <c r="I3441">
        <f ca="1">(60+SUMIF(OFFSET(N3441,-$C3441+1,0,$C3441),"EN",OFFSET(O3441,-$C3441+1,0,$C3441))+SUMIF(OFFSET(S3441,-$C3441+1,0,$C3441),"EN",OFFSET(T3441,-$C3441+1,0,$C3441)))*SummonTypeTable!$Q$2</f>
        <v>320</v>
      </c>
      <c r="J3441" t="str">
        <f ca="1">IF(C3441=1,60*SummonTypeTable!$Q$2-OFFSET(I3441,0,-4),
IF(I3441&lt;&gt;OFFSET(I3441,-1,0),OFFSET(I3441,-1,0)-OFFSET(I3441,0,-4),""))</f>
        <v/>
      </c>
      <c r="K3441" t="str">
        <f ca="1">IF(C3441=1,60*SummonTypeTable!$Q$2/OFFSET(I3441,0,-4),
IF(I3441&lt;&gt;OFFSET(I3441,-1,0),OFFSET(I3441,-1,0)/OFFSET(I3441,0,-4),""))</f>
        <v/>
      </c>
      <c r="L3441" t="str">
        <f t="shared" ca="1" si="646"/>
        <v>cu</v>
      </c>
      <c r="M3441" t="s">
        <v>81</v>
      </c>
      <c r="N3441" t="s">
        <v>147</v>
      </c>
      <c r="O3441">
        <v>1750</v>
      </c>
      <c r="P3441" t="str">
        <f t="shared" si="633"/>
        <v/>
      </c>
      <c r="Q3441" t="str">
        <f t="shared" ca="1" si="642"/>
        <v>cu</v>
      </c>
      <c r="R3441" t="s">
        <v>81</v>
      </c>
      <c r="S3441" t="s">
        <v>147</v>
      </c>
      <c r="T3441">
        <v>875</v>
      </c>
      <c r="U3441" t="str">
        <f t="shared" ca="1" si="641"/>
        <v>cu</v>
      </c>
      <c r="V3441" t="str">
        <f t="shared" si="634"/>
        <v>GO</v>
      </c>
      <c r="W3441">
        <f t="shared" si="635"/>
        <v>1750</v>
      </c>
      <c r="X3441" t="str">
        <f t="shared" ca="1" si="636"/>
        <v>cu</v>
      </c>
      <c r="Y3441" t="str">
        <f t="shared" si="637"/>
        <v>GO</v>
      </c>
      <c r="Z3441">
        <f t="shared" si="638"/>
        <v>875</v>
      </c>
    </row>
    <row r="3442" spans="1:26">
      <c r="A3442" t="str">
        <f t="shared" si="644"/>
        <v>nw2</v>
      </c>
      <c r="B3442" t="str">
        <f t="shared" si="645"/>
        <v>신규2</v>
      </c>
      <c r="C3442">
        <v>33</v>
      </c>
      <c r="D3442">
        <v>8</v>
      </c>
      <c r="E3442">
        <f t="shared" ca="1" si="643"/>
        <v>342</v>
      </c>
      <c r="F3442">
        <f ca="1">(60+SUMIF(OFFSET(N3442,-$C3442+1,0,$C3442),"EN",OFFSET(O3442,-$C3442+1,0,$C3442)))*SummonTypeTable!$Q$2</f>
        <v>320</v>
      </c>
      <c r="G3442" t="str">
        <f ca="1">IF(C3442=1,60*SummonTypeTable!$Q$2-OFFSET(F3442,0,-1),
IF(F3442&lt;&gt;OFFSET(F3442,-1,0),OFFSET(F3442,-1,0)-OFFSET(F3442,0,-1),""))</f>
        <v/>
      </c>
      <c r="H3442" t="str">
        <f ca="1">IF(C3442=1,60*SummonTypeTable!$Q$2/OFFSET(F3442,0,-1),
IF(F3442&lt;&gt;OFFSET(F3442,-1,0),OFFSET(F3442,-1,0)/OFFSET(F3442,0,-1),""))</f>
        <v/>
      </c>
      <c r="I3442">
        <f ca="1">(60+SUMIF(OFFSET(N3442,-$C3442+1,0,$C3442),"EN",OFFSET(O3442,-$C3442+1,0,$C3442))+SUMIF(OFFSET(S3442,-$C3442+1,0,$C3442),"EN",OFFSET(T3442,-$C3442+1,0,$C3442)))*SummonTypeTable!$Q$2</f>
        <v>320</v>
      </c>
      <c r="J3442" t="str">
        <f ca="1">IF(C3442=1,60*SummonTypeTable!$Q$2-OFFSET(I3442,0,-4),
IF(I3442&lt;&gt;OFFSET(I3442,-1,0),OFFSET(I3442,-1,0)-OFFSET(I3442,0,-4),""))</f>
        <v/>
      </c>
      <c r="K3442" t="str">
        <f ca="1">IF(C3442=1,60*SummonTypeTable!$Q$2/OFFSET(I3442,0,-4),
IF(I3442&lt;&gt;OFFSET(I3442,-1,0),OFFSET(I3442,-1,0)/OFFSET(I3442,0,-4),""))</f>
        <v/>
      </c>
      <c r="L3442" t="str">
        <f t="shared" ca="1" si="646"/>
        <v>it</v>
      </c>
      <c r="M3442" t="s">
        <v>139</v>
      </c>
      <c r="N3442" t="s">
        <v>138</v>
      </c>
      <c r="O3442">
        <v>1</v>
      </c>
      <c r="P3442" t="str">
        <f t="shared" si="633"/>
        <v/>
      </c>
      <c r="Q3442" t="str">
        <f t="shared" ca="1" si="642"/>
        <v>cu</v>
      </c>
      <c r="R3442" t="s">
        <v>81</v>
      </c>
      <c r="S3442" t="s">
        <v>147</v>
      </c>
      <c r="T3442">
        <v>900</v>
      </c>
      <c r="U3442" t="str">
        <f t="shared" ca="1" si="641"/>
        <v>it</v>
      </c>
      <c r="V3442" t="str">
        <f t="shared" si="634"/>
        <v>Cash_sSpellGacha</v>
      </c>
      <c r="W3442">
        <f t="shared" si="635"/>
        <v>1</v>
      </c>
      <c r="X3442" t="str">
        <f t="shared" ca="1" si="636"/>
        <v>cu</v>
      </c>
      <c r="Y3442" t="str">
        <f t="shared" si="637"/>
        <v>GO</v>
      </c>
      <c r="Z3442">
        <f t="shared" si="638"/>
        <v>900</v>
      </c>
    </row>
    <row r="3443" spans="1:26">
      <c r="A3443" t="str">
        <f t="shared" si="644"/>
        <v>nw2</v>
      </c>
      <c r="B3443" t="str">
        <f t="shared" si="645"/>
        <v>신규2</v>
      </c>
      <c r="C3443">
        <v>34</v>
      </c>
      <c r="D3443">
        <v>22</v>
      </c>
      <c r="E3443">
        <f t="shared" ca="1" si="643"/>
        <v>364</v>
      </c>
      <c r="F3443">
        <f ca="1">(60+SUMIF(OFFSET(N3443,-$C3443+1,0,$C3443),"EN",OFFSET(O3443,-$C3443+1,0,$C3443)))*SummonTypeTable!$Q$2</f>
        <v>360</v>
      </c>
      <c r="G3443">
        <f ca="1">IF(C3443=1,60*SummonTypeTable!$Q$2-OFFSET(F3443,0,-1),
IF(F3443&lt;&gt;OFFSET(F3443,-1,0),OFFSET(F3443,-1,0)-OFFSET(F3443,0,-1),""))</f>
        <v>-44</v>
      </c>
      <c r="H3443">
        <f ca="1">IF(C3443=1,60*SummonTypeTable!$Q$2/OFFSET(F3443,0,-1),
IF(F3443&lt;&gt;OFFSET(F3443,-1,0),OFFSET(F3443,-1,0)/OFFSET(F3443,0,-1),""))</f>
        <v>0.87912087912087911</v>
      </c>
      <c r="I3443">
        <f ca="1">(60+SUMIF(OFFSET(N3443,-$C3443+1,0,$C3443),"EN",OFFSET(O3443,-$C3443+1,0,$C3443))+SUMIF(OFFSET(S3443,-$C3443+1,0,$C3443),"EN",OFFSET(T3443,-$C3443+1,0,$C3443)))*SummonTypeTable!$Q$2</f>
        <v>360</v>
      </c>
      <c r="J3443">
        <f ca="1">IF(C3443=1,60*SummonTypeTable!$Q$2-OFFSET(I3443,0,-4),
IF(I3443&lt;&gt;OFFSET(I3443,-1,0),OFFSET(I3443,-1,0)-OFFSET(I3443,0,-4),""))</f>
        <v>-44</v>
      </c>
      <c r="K3443">
        <f ca="1">IF(C3443=1,60*SummonTypeTable!$Q$2/OFFSET(I3443,0,-4),
IF(I3443&lt;&gt;OFFSET(I3443,-1,0),OFFSET(I3443,-1,0)/OFFSET(I3443,0,-4),""))</f>
        <v>0.87912087912087911</v>
      </c>
      <c r="L3443" t="str">
        <f t="shared" ca="1" si="646"/>
        <v>cu</v>
      </c>
      <c r="M3443" t="s">
        <v>81</v>
      </c>
      <c r="N3443" t="s">
        <v>146</v>
      </c>
      <c r="O3443">
        <v>60</v>
      </c>
      <c r="P3443" t="str">
        <f t="shared" si="633"/>
        <v>에너지너무많음</v>
      </c>
      <c r="Q3443" t="str">
        <f t="shared" ca="1" si="642"/>
        <v>cu</v>
      </c>
      <c r="R3443" t="s">
        <v>81</v>
      </c>
      <c r="S3443" t="s">
        <v>147</v>
      </c>
      <c r="T3443">
        <v>925</v>
      </c>
      <c r="U3443" t="str">
        <f t="shared" ca="1" si="641"/>
        <v>cu</v>
      </c>
      <c r="V3443" t="str">
        <f t="shared" si="634"/>
        <v>EN</v>
      </c>
      <c r="W3443">
        <f t="shared" si="635"/>
        <v>60</v>
      </c>
      <c r="X3443" t="str">
        <f t="shared" ca="1" si="636"/>
        <v>cu</v>
      </c>
      <c r="Y3443" t="str">
        <f t="shared" si="637"/>
        <v>GO</v>
      </c>
      <c r="Z3443">
        <f t="shared" si="638"/>
        <v>925</v>
      </c>
    </row>
    <row r="3444" spans="1:26">
      <c r="A3444" t="str">
        <f t="shared" si="644"/>
        <v>nw2</v>
      </c>
      <c r="B3444" t="str">
        <f t="shared" si="645"/>
        <v>신규2</v>
      </c>
      <c r="C3444">
        <v>35</v>
      </c>
      <c r="D3444">
        <v>39</v>
      </c>
      <c r="E3444">
        <f t="shared" ca="1" si="643"/>
        <v>403</v>
      </c>
      <c r="F3444">
        <f ca="1">(60+SUMIF(OFFSET(N3444,-$C3444+1,0,$C3444),"EN",OFFSET(O3444,-$C3444+1,0,$C3444)))*SummonTypeTable!$Q$2</f>
        <v>360</v>
      </c>
      <c r="G3444" t="str">
        <f ca="1">IF(C3444=1,60*SummonTypeTable!$Q$2-OFFSET(F3444,0,-1),
IF(F3444&lt;&gt;OFFSET(F3444,-1,0),OFFSET(F3444,-1,0)-OFFSET(F3444,0,-1),""))</f>
        <v/>
      </c>
      <c r="H3444" t="str">
        <f ca="1">IF(C3444=1,60*SummonTypeTable!$Q$2/OFFSET(F3444,0,-1),
IF(F3444&lt;&gt;OFFSET(F3444,-1,0),OFFSET(F3444,-1,0)/OFFSET(F3444,0,-1),""))</f>
        <v/>
      </c>
      <c r="I3444">
        <f ca="1">(60+SUMIF(OFFSET(N3444,-$C3444+1,0,$C3444),"EN",OFFSET(O3444,-$C3444+1,0,$C3444))+SUMIF(OFFSET(S3444,-$C3444+1,0,$C3444),"EN",OFFSET(T3444,-$C3444+1,0,$C3444)))*SummonTypeTable!$Q$2</f>
        <v>360</v>
      </c>
      <c r="J3444" t="str">
        <f ca="1">IF(C3444=1,60*SummonTypeTable!$Q$2-OFFSET(I3444,0,-4),
IF(I3444&lt;&gt;OFFSET(I3444,-1,0),OFFSET(I3444,-1,0)-OFFSET(I3444,0,-4),""))</f>
        <v/>
      </c>
      <c r="K3444" t="str">
        <f ca="1">IF(C3444=1,60*SummonTypeTable!$Q$2/OFFSET(I3444,0,-4),
IF(I3444&lt;&gt;OFFSET(I3444,-1,0),OFFSET(I3444,-1,0)/OFFSET(I3444,0,-4),""))</f>
        <v/>
      </c>
      <c r="L3444" t="str">
        <f t="shared" ca="1" si="646"/>
        <v>cu</v>
      </c>
      <c r="M3444" t="s">
        <v>81</v>
      </c>
      <c r="N3444" t="s">
        <v>147</v>
      </c>
      <c r="O3444">
        <v>1900</v>
      </c>
      <c r="P3444" t="str">
        <f t="shared" si="633"/>
        <v/>
      </c>
      <c r="Q3444" t="str">
        <f t="shared" ca="1" si="642"/>
        <v>cu</v>
      </c>
      <c r="R3444" t="s">
        <v>81</v>
      </c>
      <c r="S3444" t="s">
        <v>147</v>
      </c>
      <c r="T3444">
        <v>950</v>
      </c>
      <c r="U3444" t="str">
        <f t="shared" ca="1" si="641"/>
        <v>cu</v>
      </c>
      <c r="V3444" t="str">
        <f t="shared" si="634"/>
        <v>GO</v>
      </c>
      <c r="W3444">
        <f t="shared" si="635"/>
        <v>1900</v>
      </c>
      <c r="X3444" t="str">
        <f t="shared" ca="1" si="636"/>
        <v>cu</v>
      </c>
      <c r="Y3444" t="str">
        <f t="shared" si="637"/>
        <v>GO</v>
      </c>
      <c r="Z3444">
        <f t="shared" si="638"/>
        <v>950</v>
      </c>
    </row>
    <row r="3445" spans="1:26">
      <c r="A3445" t="str">
        <f t="shared" si="644"/>
        <v>nw2</v>
      </c>
      <c r="B3445" t="str">
        <f t="shared" si="645"/>
        <v>신규2</v>
      </c>
      <c r="C3445">
        <v>36</v>
      </c>
      <c r="D3445">
        <v>12</v>
      </c>
      <c r="E3445">
        <f t="shared" ca="1" si="643"/>
        <v>415</v>
      </c>
      <c r="F3445">
        <f ca="1">(60+SUMIF(OFFSET(N3445,-$C3445+1,0,$C3445),"EN",OFFSET(O3445,-$C3445+1,0,$C3445)))*SummonTypeTable!$Q$2</f>
        <v>360</v>
      </c>
      <c r="G3445" t="str">
        <f ca="1">IF(C3445=1,60*SummonTypeTable!$Q$2-OFFSET(F3445,0,-1),
IF(F3445&lt;&gt;OFFSET(F3445,-1,0),OFFSET(F3445,-1,0)-OFFSET(F3445,0,-1),""))</f>
        <v/>
      </c>
      <c r="H3445" t="str">
        <f ca="1">IF(C3445=1,60*SummonTypeTable!$Q$2/OFFSET(F3445,0,-1),
IF(F3445&lt;&gt;OFFSET(F3445,-1,0),OFFSET(F3445,-1,0)/OFFSET(F3445,0,-1),""))</f>
        <v/>
      </c>
      <c r="I3445">
        <f ca="1">(60+SUMIF(OFFSET(N3445,-$C3445+1,0,$C3445),"EN",OFFSET(O3445,-$C3445+1,0,$C3445))+SUMIF(OFFSET(S3445,-$C3445+1,0,$C3445),"EN",OFFSET(T3445,-$C3445+1,0,$C3445)))*SummonTypeTable!$Q$2</f>
        <v>360</v>
      </c>
      <c r="J3445" t="str">
        <f ca="1">IF(C3445=1,60*SummonTypeTable!$Q$2-OFFSET(I3445,0,-4),
IF(I3445&lt;&gt;OFFSET(I3445,-1,0),OFFSET(I3445,-1,0)-OFFSET(I3445,0,-4),""))</f>
        <v/>
      </c>
      <c r="K3445" t="str">
        <f ca="1">IF(C3445=1,60*SummonTypeTable!$Q$2/OFFSET(I3445,0,-4),
IF(I3445&lt;&gt;OFFSET(I3445,-1,0),OFFSET(I3445,-1,0)/OFFSET(I3445,0,-4),""))</f>
        <v/>
      </c>
      <c r="L3445" t="str">
        <f t="shared" ca="1" si="646"/>
        <v>it</v>
      </c>
      <c r="M3445" t="s">
        <v>139</v>
      </c>
      <c r="N3445" t="s">
        <v>138</v>
      </c>
      <c r="O3445">
        <v>2</v>
      </c>
      <c r="P3445" t="str">
        <f t="shared" si="633"/>
        <v/>
      </c>
      <c r="Q3445" t="str">
        <f t="shared" ca="1" si="642"/>
        <v>cu</v>
      </c>
      <c r="R3445" t="s">
        <v>81</v>
      </c>
      <c r="S3445" t="s">
        <v>147</v>
      </c>
      <c r="T3445">
        <v>975</v>
      </c>
      <c r="U3445" t="str">
        <f t="shared" ca="1" si="641"/>
        <v>it</v>
      </c>
      <c r="V3445" t="str">
        <f t="shared" si="634"/>
        <v>Cash_sSpellGacha</v>
      </c>
      <c r="W3445">
        <f t="shared" si="635"/>
        <v>2</v>
      </c>
      <c r="X3445" t="str">
        <f t="shared" ca="1" si="636"/>
        <v>cu</v>
      </c>
      <c r="Y3445" t="str">
        <f t="shared" si="637"/>
        <v>GO</v>
      </c>
      <c r="Z3445">
        <f t="shared" si="638"/>
        <v>975</v>
      </c>
    </row>
    <row r="3446" spans="1:26">
      <c r="A3446" t="str">
        <f t="shared" si="644"/>
        <v>nw2</v>
      </c>
      <c r="B3446" t="str">
        <f t="shared" si="645"/>
        <v>신규2</v>
      </c>
      <c r="C3446">
        <v>37</v>
      </c>
      <c r="D3446">
        <v>17</v>
      </c>
      <c r="E3446">
        <f t="shared" ca="1" si="643"/>
        <v>432</v>
      </c>
      <c r="F3446">
        <f ca="1">(60+SUMIF(OFFSET(N3446,-$C3446+1,0,$C3446),"EN",OFFSET(O3446,-$C3446+1,0,$C3446)))*SummonTypeTable!$Q$2</f>
        <v>406.66666666666663</v>
      </c>
      <c r="G3446">
        <f ca="1">IF(C3446=1,60*SummonTypeTable!$Q$2-OFFSET(F3446,0,-1),
IF(F3446&lt;&gt;OFFSET(F3446,-1,0),OFFSET(F3446,-1,0)-OFFSET(F3446,0,-1),""))</f>
        <v>-72</v>
      </c>
      <c r="H3446">
        <f ca="1">IF(C3446=1,60*SummonTypeTable!$Q$2/OFFSET(F3446,0,-1),
IF(F3446&lt;&gt;OFFSET(F3446,-1,0),OFFSET(F3446,-1,0)/OFFSET(F3446,0,-1),""))</f>
        <v>0.83333333333333337</v>
      </c>
      <c r="I3446">
        <f ca="1">(60+SUMIF(OFFSET(N3446,-$C3446+1,0,$C3446),"EN",OFFSET(O3446,-$C3446+1,0,$C3446))+SUMIF(OFFSET(S3446,-$C3446+1,0,$C3446),"EN",OFFSET(T3446,-$C3446+1,0,$C3446)))*SummonTypeTable!$Q$2</f>
        <v>406.66666666666663</v>
      </c>
      <c r="J3446">
        <f ca="1">IF(C3446=1,60*SummonTypeTable!$Q$2-OFFSET(I3446,0,-4),
IF(I3446&lt;&gt;OFFSET(I3446,-1,0),OFFSET(I3446,-1,0)-OFFSET(I3446,0,-4),""))</f>
        <v>-72</v>
      </c>
      <c r="K3446">
        <f ca="1">IF(C3446=1,60*SummonTypeTable!$Q$2/OFFSET(I3446,0,-4),
IF(I3446&lt;&gt;OFFSET(I3446,-1,0),OFFSET(I3446,-1,0)/OFFSET(I3446,0,-4),""))</f>
        <v>0.83333333333333337</v>
      </c>
      <c r="L3446" t="str">
        <f t="shared" ca="1" si="646"/>
        <v>cu</v>
      </c>
      <c r="M3446" t="s">
        <v>81</v>
      </c>
      <c r="N3446" t="s">
        <v>146</v>
      </c>
      <c r="O3446">
        <v>70</v>
      </c>
      <c r="P3446" t="str">
        <f t="shared" ref="P3446:P3509" si="647">IF(M3446="장비1상자",
  IF(OR(N3446&gt;3,O3446&gt;5),"장비이상",""),
IF(N3446="GO",
  IF(O3446&lt;100,"골드이상",""),
IF(N3446="EN",
  IF(O3446&gt;29,"에너지너무많음",
  IF(O3446&gt;9,"에너지다소많음","")),"")))</f>
        <v>에너지너무많음</v>
      </c>
      <c r="Q3446" t="str">
        <f t="shared" ca="1" si="642"/>
        <v>cu</v>
      </c>
      <c r="R3446" t="s">
        <v>81</v>
      </c>
      <c r="S3446" t="s">
        <v>147</v>
      </c>
      <c r="T3446">
        <v>1000</v>
      </c>
      <c r="U3446" t="str">
        <f t="shared" ca="1" si="641"/>
        <v>cu</v>
      </c>
      <c r="V3446" t="str">
        <f t="shared" ref="V3446:V3509" si="648">IF(LEN(N3446)=0,"",N3446)</f>
        <v>EN</v>
      </c>
      <c r="W3446">
        <f t="shared" ref="W3446:W3509" si="649">IF(LEN(O3446)=0,"",O3446)</f>
        <v>70</v>
      </c>
      <c r="X3446" t="str">
        <f t="shared" ref="X3446:X3509" ca="1" si="650">IF(LEN(Q3446)=0,"",Q3446)</f>
        <v>cu</v>
      </c>
      <c r="Y3446" t="str">
        <f t="shared" ref="Y3446:Y3509" si="651">IF(LEN(S3446)=0,"",S3446)</f>
        <v>GO</v>
      </c>
      <c r="Z3446">
        <f t="shared" ref="Z3446:Z3509" si="652">IF(LEN(T3446)=0,"",T3446)</f>
        <v>1000</v>
      </c>
    </row>
    <row r="3447" spans="1:26">
      <c r="A3447" t="str">
        <f t="shared" si="644"/>
        <v>nw2</v>
      </c>
      <c r="B3447" t="str">
        <f t="shared" si="645"/>
        <v>신규2</v>
      </c>
      <c r="C3447">
        <v>38</v>
      </c>
      <c r="D3447">
        <v>22</v>
      </c>
      <c r="E3447">
        <f t="shared" ca="1" si="643"/>
        <v>454</v>
      </c>
      <c r="F3447">
        <f ca="1">(60+SUMIF(OFFSET(N3447,-$C3447+1,0,$C3447),"EN",OFFSET(O3447,-$C3447+1,0,$C3447)))*SummonTypeTable!$Q$2</f>
        <v>406.66666666666663</v>
      </c>
      <c r="G3447" t="str">
        <f ca="1">IF(C3447=1,60*SummonTypeTable!$Q$2-OFFSET(F3447,0,-1),
IF(F3447&lt;&gt;OFFSET(F3447,-1,0),OFFSET(F3447,-1,0)-OFFSET(F3447,0,-1),""))</f>
        <v/>
      </c>
      <c r="H3447" t="str">
        <f ca="1">IF(C3447=1,60*SummonTypeTable!$Q$2/OFFSET(F3447,0,-1),
IF(F3447&lt;&gt;OFFSET(F3447,-1,0),OFFSET(F3447,-1,0)/OFFSET(F3447,0,-1),""))</f>
        <v/>
      </c>
      <c r="I3447">
        <f ca="1">(60+SUMIF(OFFSET(N3447,-$C3447+1,0,$C3447),"EN",OFFSET(O3447,-$C3447+1,0,$C3447))+SUMIF(OFFSET(S3447,-$C3447+1,0,$C3447),"EN",OFFSET(T3447,-$C3447+1,0,$C3447)))*SummonTypeTable!$Q$2</f>
        <v>406.66666666666663</v>
      </c>
      <c r="J3447" t="str">
        <f ca="1">IF(C3447=1,60*SummonTypeTable!$Q$2-OFFSET(I3447,0,-4),
IF(I3447&lt;&gt;OFFSET(I3447,-1,0),OFFSET(I3447,-1,0)-OFFSET(I3447,0,-4),""))</f>
        <v/>
      </c>
      <c r="K3447" t="str">
        <f ca="1">IF(C3447=1,60*SummonTypeTable!$Q$2/OFFSET(I3447,0,-4),
IF(I3447&lt;&gt;OFFSET(I3447,-1,0),OFFSET(I3447,-1,0)/OFFSET(I3447,0,-4),""))</f>
        <v/>
      </c>
      <c r="L3447" t="str">
        <f t="shared" ca="1" si="646"/>
        <v>cu</v>
      </c>
      <c r="M3447" t="s">
        <v>81</v>
      </c>
      <c r="N3447" t="s">
        <v>147</v>
      </c>
      <c r="O3447">
        <v>2050</v>
      </c>
      <c r="P3447" t="str">
        <f t="shared" si="647"/>
        <v/>
      </c>
      <c r="Q3447" t="str">
        <f t="shared" ca="1" si="642"/>
        <v>cu</v>
      </c>
      <c r="R3447" t="s">
        <v>81</v>
      </c>
      <c r="S3447" t="s">
        <v>147</v>
      </c>
      <c r="T3447">
        <v>1025</v>
      </c>
      <c r="U3447" t="str">
        <f t="shared" ca="1" si="641"/>
        <v>cu</v>
      </c>
      <c r="V3447" t="str">
        <f t="shared" si="648"/>
        <v>GO</v>
      </c>
      <c r="W3447">
        <f t="shared" si="649"/>
        <v>2050</v>
      </c>
      <c r="X3447" t="str">
        <f t="shared" ca="1" si="650"/>
        <v>cu</v>
      </c>
      <c r="Y3447" t="str">
        <f t="shared" si="651"/>
        <v>GO</v>
      </c>
      <c r="Z3447">
        <f t="shared" si="652"/>
        <v>1025</v>
      </c>
    </row>
    <row r="3448" spans="1:26">
      <c r="A3448" t="str">
        <f t="shared" si="644"/>
        <v>nw2</v>
      </c>
      <c r="B3448" t="str">
        <f t="shared" si="645"/>
        <v>신규2</v>
      </c>
      <c r="C3448">
        <v>39</v>
      </c>
      <c r="D3448">
        <v>5</v>
      </c>
      <c r="E3448">
        <f t="shared" ca="1" si="643"/>
        <v>459</v>
      </c>
      <c r="F3448">
        <f ca="1">(60+SUMIF(OFFSET(N3448,-$C3448+1,0,$C3448),"EN",OFFSET(O3448,-$C3448+1,0,$C3448)))*SummonTypeTable!$Q$2</f>
        <v>406.66666666666663</v>
      </c>
      <c r="G3448" t="str">
        <f ca="1">IF(C3448=1,60*SummonTypeTable!$Q$2-OFFSET(F3448,0,-1),
IF(F3448&lt;&gt;OFFSET(F3448,-1,0),OFFSET(F3448,-1,0)-OFFSET(F3448,0,-1),""))</f>
        <v/>
      </c>
      <c r="H3448" t="str">
        <f ca="1">IF(C3448=1,60*SummonTypeTable!$Q$2/OFFSET(F3448,0,-1),
IF(F3448&lt;&gt;OFFSET(F3448,-1,0),OFFSET(F3448,-1,0)/OFFSET(F3448,0,-1),""))</f>
        <v/>
      </c>
      <c r="I3448">
        <f ca="1">(60+SUMIF(OFFSET(N3448,-$C3448+1,0,$C3448),"EN",OFFSET(O3448,-$C3448+1,0,$C3448))+SUMIF(OFFSET(S3448,-$C3448+1,0,$C3448),"EN",OFFSET(T3448,-$C3448+1,0,$C3448)))*SummonTypeTable!$Q$2</f>
        <v>406.66666666666663</v>
      </c>
      <c r="J3448" t="str">
        <f ca="1">IF(C3448=1,60*SummonTypeTable!$Q$2-OFFSET(I3448,0,-4),
IF(I3448&lt;&gt;OFFSET(I3448,-1,0),OFFSET(I3448,-1,0)-OFFSET(I3448,0,-4),""))</f>
        <v/>
      </c>
      <c r="K3448" t="str">
        <f ca="1">IF(C3448=1,60*SummonTypeTable!$Q$2/OFFSET(I3448,0,-4),
IF(I3448&lt;&gt;OFFSET(I3448,-1,0),OFFSET(I3448,-1,0)/OFFSET(I3448,0,-4),""))</f>
        <v/>
      </c>
      <c r="L3448" t="str">
        <f t="shared" ca="1" si="646"/>
        <v>it</v>
      </c>
      <c r="M3448" t="s">
        <v>139</v>
      </c>
      <c r="N3448" t="s">
        <v>138</v>
      </c>
      <c r="O3448">
        <v>1</v>
      </c>
      <c r="P3448" t="str">
        <f t="shared" si="647"/>
        <v/>
      </c>
      <c r="Q3448" t="str">
        <f t="shared" ca="1" si="642"/>
        <v>cu</v>
      </c>
      <c r="R3448" t="s">
        <v>81</v>
      </c>
      <c r="S3448" t="s">
        <v>147</v>
      </c>
      <c r="T3448">
        <v>1050</v>
      </c>
      <c r="U3448" t="str">
        <f t="shared" ca="1" si="641"/>
        <v>it</v>
      </c>
      <c r="V3448" t="str">
        <f t="shared" si="648"/>
        <v>Cash_sSpellGacha</v>
      </c>
      <c r="W3448">
        <f t="shared" si="649"/>
        <v>1</v>
      </c>
      <c r="X3448" t="str">
        <f t="shared" ca="1" si="650"/>
        <v>cu</v>
      </c>
      <c r="Y3448" t="str">
        <f t="shared" si="651"/>
        <v>GO</v>
      </c>
      <c r="Z3448">
        <f t="shared" si="652"/>
        <v>1050</v>
      </c>
    </row>
    <row r="3449" spans="1:26">
      <c r="A3449" t="str">
        <f t="shared" si="644"/>
        <v>nw2</v>
      </c>
      <c r="B3449" t="str">
        <f t="shared" si="645"/>
        <v>신규2</v>
      </c>
      <c r="C3449">
        <v>40</v>
      </c>
      <c r="D3449">
        <v>18</v>
      </c>
      <c r="E3449">
        <f t="shared" ca="1" si="643"/>
        <v>477</v>
      </c>
      <c r="F3449">
        <f ca="1">(60+SUMIF(OFFSET(N3449,-$C3449+1,0,$C3449),"EN",OFFSET(O3449,-$C3449+1,0,$C3449)))*SummonTypeTable!$Q$2</f>
        <v>406.66666666666663</v>
      </c>
      <c r="G3449" t="str">
        <f ca="1">IF(C3449=1,60*SummonTypeTable!$Q$2-OFFSET(F3449,0,-1),
IF(F3449&lt;&gt;OFFSET(F3449,-1,0),OFFSET(F3449,-1,0)-OFFSET(F3449,0,-1),""))</f>
        <v/>
      </c>
      <c r="H3449" t="str">
        <f ca="1">IF(C3449=1,60*SummonTypeTable!$Q$2/OFFSET(F3449,0,-1),
IF(F3449&lt;&gt;OFFSET(F3449,-1,0),OFFSET(F3449,-1,0)/OFFSET(F3449,0,-1),""))</f>
        <v/>
      </c>
      <c r="I3449">
        <f ca="1">(60+SUMIF(OFFSET(N3449,-$C3449+1,0,$C3449),"EN",OFFSET(O3449,-$C3449+1,0,$C3449))+SUMIF(OFFSET(S3449,-$C3449+1,0,$C3449),"EN",OFFSET(T3449,-$C3449+1,0,$C3449)))*SummonTypeTable!$Q$2</f>
        <v>406.66666666666663</v>
      </c>
      <c r="J3449" t="str">
        <f ca="1">IF(C3449=1,60*SummonTypeTable!$Q$2-OFFSET(I3449,0,-4),
IF(I3449&lt;&gt;OFFSET(I3449,-1,0),OFFSET(I3449,-1,0)-OFFSET(I3449,0,-4),""))</f>
        <v/>
      </c>
      <c r="K3449" t="str">
        <f ca="1">IF(C3449=1,60*SummonTypeTable!$Q$2/OFFSET(I3449,0,-4),
IF(I3449&lt;&gt;OFFSET(I3449,-1,0),OFFSET(I3449,-1,0)/OFFSET(I3449,0,-4),""))</f>
        <v/>
      </c>
      <c r="L3449" t="str">
        <f t="shared" ca="1" si="646"/>
        <v>cu</v>
      </c>
      <c r="M3449" t="s">
        <v>81</v>
      </c>
      <c r="N3449" t="s">
        <v>147</v>
      </c>
      <c r="O3449">
        <v>2150</v>
      </c>
      <c r="P3449" t="str">
        <f t="shared" si="647"/>
        <v/>
      </c>
      <c r="Q3449" t="str">
        <f t="shared" ca="1" si="642"/>
        <v>cu</v>
      </c>
      <c r="R3449" t="s">
        <v>81</v>
      </c>
      <c r="S3449" t="s">
        <v>147</v>
      </c>
      <c r="T3449">
        <v>1075</v>
      </c>
      <c r="U3449" t="str">
        <f t="shared" ca="1" si="641"/>
        <v>cu</v>
      </c>
      <c r="V3449" t="str">
        <f t="shared" si="648"/>
        <v>GO</v>
      </c>
      <c r="W3449">
        <f t="shared" si="649"/>
        <v>2150</v>
      </c>
      <c r="X3449" t="str">
        <f t="shared" ca="1" si="650"/>
        <v>cu</v>
      </c>
      <c r="Y3449" t="str">
        <f t="shared" si="651"/>
        <v>GO</v>
      </c>
      <c r="Z3449">
        <f t="shared" si="652"/>
        <v>1075</v>
      </c>
    </row>
    <row r="3450" spans="1:26">
      <c r="A3450" t="str">
        <f t="shared" si="644"/>
        <v>nw2</v>
      </c>
      <c r="B3450" t="str">
        <f t="shared" si="645"/>
        <v>신규2</v>
      </c>
      <c r="C3450">
        <v>41</v>
      </c>
      <c r="D3450">
        <v>31</v>
      </c>
      <c r="E3450">
        <f t="shared" ca="1" si="643"/>
        <v>508</v>
      </c>
      <c r="F3450">
        <f ca="1">(60+SUMIF(OFFSET(N3450,-$C3450+1,0,$C3450),"EN",OFFSET(O3450,-$C3450+1,0,$C3450)))*SummonTypeTable!$Q$2</f>
        <v>460</v>
      </c>
      <c r="G3450">
        <f ca="1">IF(C3450=1,60*SummonTypeTable!$Q$2-OFFSET(F3450,0,-1),
IF(F3450&lt;&gt;OFFSET(F3450,-1,0),OFFSET(F3450,-1,0)-OFFSET(F3450,0,-1),""))</f>
        <v>-101.33333333333337</v>
      </c>
      <c r="H3450">
        <f ca="1">IF(C3450=1,60*SummonTypeTable!$Q$2/OFFSET(F3450,0,-1),
IF(F3450&lt;&gt;OFFSET(F3450,-1,0),OFFSET(F3450,-1,0)/OFFSET(F3450,0,-1),""))</f>
        <v>0.80052493438320205</v>
      </c>
      <c r="I3450">
        <f ca="1">(60+SUMIF(OFFSET(N3450,-$C3450+1,0,$C3450),"EN",OFFSET(O3450,-$C3450+1,0,$C3450))+SUMIF(OFFSET(S3450,-$C3450+1,0,$C3450),"EN",OFFSET(T3450,-$C3450+1,0,$C3450)))*SummonTypeTable!$Q$2</f>
        <v>460</v>
      </c>
      <c r="J3450">
        <f ca="1">IF(C3450=1,60*SummonTypeTable!$Q$2-OFFSET(I3450,0,-4),
IF(I3450&lt;&gt;OFFSET(I3450,-1,0),OFFSET(I3450,-1,0)-OFFSET(I3450,0,-4),""))</f>
        <v>-101.33333333333337</v>
      </c>
      <c r="K3450">
        <f ca="1">IF(C3450=1,60*SummonTypeTable!$Q$2/OFFSET(I3450,0,-4),
IF(I3450&lt;&gt;OFFSET(I3450,-1,0),OFFSET(I3450,-1,0)/OFFSET(I3450,0,-4),""))</f>
        <v>0.80052493438320205</v>
      </c>
      <c r="L3450" t="str">
        <f t="shared" ca="1" si="646"/>
        <v>cu</v>
      </c>
      <c r="M3450" t="s">
        <v>81</v>
      </c>
      <c r="N3450" t="s">
        <v>146</v>
      </c>
      <c r="O3450">
        <v>80</v>
      </c>
      <c r="P3450" t="str">
        <f t="shared" si="647"/>
        <v>에너지너무많음</v>
      </c>
      <c r="Q3450" t="str">
        <f t="shared" ca="1" si="642"/>
        <v>cu</v>
      </c>
      <c r="R3450" t="s">
        <v>81</v>
      </c>
      <c r="S3450" t="s">
        <v>147</v>
      </c>
      <c r="T3450">
        <v>1100</v>
      </c>
      <c r="U3450" t="str">
        <f t="shared" ca="1" si="641"/>
        <v>cu</v>
      </c>
      <c r="V3450" t="str">
        <f t="shared" si="648"/>
        <v>EN</v>
      </c>
      <c r="W3450">
        <f t="shared" si="649"/>
        <v>80</v>
      </c>
      <c r="X3450" t="str">
        <f t="shared" ca="1" si="650"/>
        <v>cu</v>
      </c>
      <c r="Y3450" t="str">
        <f t="shared" si="651"/>
        <v>GO</v>
      </c>
      <c r="Z3450">
        <f t="shared" si="652"/>
        <v>1100</v>
      </c>
    </row>
    <row r="3451" spans="1:26">
      <c r="A3451" t="str">
        <f t="shared" si="644"/>
        <v>nw2</v>
      </c>
      <c r="B3451" t="str">
        <f t="shared" si="645"/>
        <v>신규2</v>
      </c>
      <c r="C3451">
        <v>42</v>
      </c>
      <c r="D3451">
        <v>38</v>
      </c>
      <c r="E3451">
        <f t="shared" ca="1" si="643"/>
        <v>546</v>
      </c>
      <c r="F3451">
        <f ca="1">(60+SUMIF(OFFSET(N3451,-$C3451+1,0,$C3451),"EN",OFFSET(O3451,-$C3451+1,0,$C3451)))*SummonTypeTable!$Q$2</f>
        <v>460</v>
      </c>
      <c r="G3451" t="str">
        <f ca="1">IF(C3451=1,60*SummonTypeTable!$Q$2-OFFSET(F3451,0,-1),
IF(F3451&lt;&gt;OFFSET(F3451,-1,0),OFFSET(F3451,-1,0)-OFFSET(F3451,0,-1),""))</f>
        <v/>
      </c>
      <c r="H3451" t="str">
        <f ca="1">IF(C3451=1,60*SummonTypeTable!$Q$2/OFFSET(F3451,0,-1),
IF(F3451&lt;&gt;OFFSET(F3451,-1,0),OFFSET(F3451,-1,0)/OFFSET(F3451,0,-1),""))</f>
        <v/>
      </c>
      <c r="I3451">
        <f ca="1">(60+SUMIF(OFFSET(N3451,-$C3451+1,0,$C3451),"EN",OFFSET(O3451,-$C3451+1,0,$C3451))+SUMIF(OFFSET(S3451,-$C3451+1,0,$C3451),"EN",OFFSET(T3451,-$C3451+1,0,$C3451)))*SummonTypeTable!$Q$2</f>
        <v>460</v>
      </c>
      <c r="J3451" t="str">
        <f ca="1">IF(C3451=1,60*SummonTypeTable!$Q$2-OFFSET(I3451,0,-4),
IF(I3451&lt;&gt;OFFSET(I3451,-1,0),OFFSET(I3451,-1,0)-OFFSET(I3451,0,-4),""))</f>
        <v/>
      </c>
      <c r="K3451" t="str">
        <f ca="1">IF(C3451=1,60*SummonTypeTable!$Q$2/OFFSET(I3451,0,-4),
IF(I3451&lt;&gt;OFFSET(I3451,-1,0),OFFSET(I3451,-1,0)/OFFSET(I3451,0,-4),""))</f>
        <v/>
      </c>
      <c r="L3451" t="str">
        <f t="shared" ca="1" si="646"/>
        <v>cu</v>
      </c>
      <c r="M3451" t="s">
        <v>81</v>
      </c>
      <c r="N3451" t="s">
        <v>147</v>
      </c>
      <c r="O3451">
        <v>2250</v>
      </c>
      <c r="P3451" t="str">
        <f t="shared" si="647"/>
        <v/>
      </c>
      <c r="Q3451" t="str">
        <f t="shared" ca="1" si="642"/>
        <v>cu</v>
      </c>
      <c r="R3451" t="s">
        <v>81</v>
      </c>
      <c r="S3451" t="s">
        <v>147</v>
      </c>
      <c r="T3451">
        <v>1125</v>
      </c>
      <c r="U3451" t="str">
        <f t="shared" ca="1" si="641"/>
        <v>cu</v>
      </c>
      <c r="V3451" t="str">
        <f t="shared" si="648"/>
        <v>GO</v>
      </c>
      <c r="W3451">
        <f t="shared" si="649"/>
        <v>2250</v>
      </c>
      <c r="X3451" t="str">
        <f t="shared" ca="1" si="650"/>
        <v>cu</v>
      </c>
      <c r="Y3451" t="str">
        <f t="shared" si="651"/>
        <v>GO</v>
      </c>
      <c r="Z3451">
        <f t="shared" si="652"/>
        <v>1125</v>
      </c>
    </row>
    <row r="3452" spans="1:26">
      <c r="A3452" t="str">
        <f t="shared" si="644"/>
        <v>nw2</v>
      </c>
      <c r="B3452" t="str">
        <f t="shared" si="645"/>
        <v>신규2</v>
      </c>
      <c r="C3452">
        <v>43</v>
      </c>
      <c r="D3452">
        <v>4</v>
      </c>
      <c r="E3452">
        <f t="shared" ca="1" si="643"/>
        <v>550</v>
      </c>
      <c r="F3452">
        <f ca="1">(60+SUMIF(OFFSET(N3452,-$C3452+1,0,$C3452),"EN",OFFSET(O3452,-$C3452+1,0,$C3452)))*SummonTypeTable!$Q$2</f>
        <v>460</v>
      </c>
      <c r="G3452" t="str">
        <f ca="1">IF(C3452=1,60*SummonTypeTable!$Q$2-OFFSET(F3452,0,-1),
IF(F3452&lt;&gt;OFFSET(F3452,-1,0),OFFSET(F3452,-1,0)-OFFSET(F3452,0,-1),""))</f>
        <v/>
      </c>
      <c r="H3452" t="str">
        <f ca="1">IF(C3452=1,60*SummonTypeTable!$Q$2/OFFSET(F3452,0,-1),
IF(F3452&lt;&gt;OFFSET(F3452,-1,0),OFFSET(F3452,-1,0)/OFFSET(F3452,0,-1),""))</f>
        <v/>
      </c>
      <c r="I3452">
        <f ca="1">(60+SUMIF(OFFSET(N3452,-$C3452+1,0,$C3452),"EN",OFFSET(O3452,-$C3452+1,0,$C3452))+SUMIF(OFFSET(S3452,-$C3452+1,0,$C3452),"EN",OFFSET(T3452,-$C3452+1,0,$C3452)))*SummonTypeTable!$Q$2</f>
        <v>460</v>
      </c>
      <c r="J3452" t="str">
        <f ca="1">IF(C3452=1,60*SummonTypeTable!$Q$2-OFFSET(I3452,0,-4),
IF(I3452&lt;&gt;OFFSET(I3452,-1,0),OFFSET(I3452,-1,0)-OFFSET(I3452,0,-4),""))</f>
        <v/>
      </c>
      <c r="K3452" t="str">
        <f ca="1">IF(C3452=1,60*SummonTypeTable!$Q$2/OFFSET(I3452,0,-4),
IF(I3452&lt;&gt;OFFSET(I3452,-1,0),OFFSET(I3452,-1,0)/OFFSET(I3452,0,-4),""))</f>
        <v/>
      </c>
      <c r="L3452" t="str">
        <f t="shared" ca="1" si="646"/>
        <v>it</v>
      </c>
      <c r="M3452" t="s">
        <v>139</v>
      </c>
      <c r="N3452" t="s">
        <v>138</v>
      </c>
      <c r="O3452">
        <v>1</v>
      </c>
      <c r="P3452" t="str">
        <f t="shared" si="647"/>
        <v/>
      </c>
      <c r="Q3452" t="str">
        <f t="shared" ca="1" si="642"/>
        <v>cu</v>
      </c>
      <c r="R3452" t="s">
        <v>81</v>
      </c>
      <c r="S3452" t="s">
        <v>147</v>
      </c>
      <c r="T3452">
        <v>1150</v>
      </c>
      <c r="U3452" t="str">
        <f t="shared" ca="1" si="641"/>
        <v>it</v>
      </c>
      <c r="V3452" t="str">
        <f t="shared" si="648"/>
        <v>Cash_sSpellGacha</v>
      </c>
      <c r="W3452">
        <f t="shared" si="649"/>
        <v>1</v>
      </c>
      <c r="X3452" t="str">
        <f t="shared" ca="1" si="650"/>
        <v>cu</v>
      </c>
      <c r="Y3452" t="str">
        <f t="shared" si="651"/>
        <v>GO</v>
      </c>
      <c r="Z3452">
        <f t="shared" si="652"/>
        <v>1150</v>
      </c>
    </row>
    <row r="3453" spans="1:26">
      <c r="A3453" t="str">
        <f t="shared" si="644"/>
        <v>nw2</v>
      </c>
      <c r="B3453" t="str">
        <f t="shared" si="645"/>
        <v>신규2</v>
      </c>
      <c r="C3453">
        <v>44</v>
      </c>
      <c r="D3453">
        <v>42</v>
      </c>
      <c r="E3453">
        <f t="shared" ca="1" si="643"/>
        <v>592</v>
      </c>
      <c r="F3453">
        <f ca="1">(60+SUMIF(OFFSET(N3453,-$C3453+1,0,$C3453),"EN",OFFSET(O3453,-$C3453+1,0,$C3453)))*SummonTypeTable!$Q$2</f>
        <v>520</v>
      </c>
      <c r="G3453">
        <f ca="1">IF(C3453=1,60*SummonTypeTable!$Q$2-OFFSET(F3453,0,-1),
IF(F3453&lt;&gt;OFFSET(F3453,-1,0),OFFSET(F3453,-1,0)-OFFSET(F3453,0,-1),""))</f>
        <v>-132</v>
      </c>
      <c r="H3453">
        <f ca="1">IF(C3453=1,60*SummonTypeTable!$Q$2/OFFSET(F3453,0,-1),
IF(F3453&lt;&gt;OFFSET(F3453,-1,0),OFFSET(F3453,-1,0)/OFFSET(F3453,0,-1),""))</f>
        <v>0.77702702702702697</v>
      </c>
      <c r="I3453">
        <f ca="1">(60+SUMIF(OFFSET(N3453,-$C3453+1,0,$C3453),"EN",OFFSET(O3453,-$C3453+1,0,$C3453))+SUMIF(OFFSET(S3453,-$C3453+1,0,$C3453),"EN",OFFSET(T3453,-$C3453+1,0,$C3453)))*SummonTypeTable!$Q$2</f>
        <v>520</v>
      </c>
      <c r="J3453">
        <f ca="1">IF(C3453=1,60*SummonTypeTable!$Q$2-OFFSET(I3453,0,-4),
IF(I3453&lt;&gt;OFFSET(I3453,-1,0),OFFSET(I3453,-1,0)-OFFSET(I3453,0,-4),""))</f>
        <v>-132</v>
      </c>
      <c r="K3453">
        <f ca="1">IF(C3453=1,60*SummonTypeTable!$Q$2/OFFSET(I3453,0,-4),
IF(I3453&lt;&gt;OFFSET(I3453,-1,0),OFFSET(I3453,-1,0)/OFFSET(I3453,0,-4),""))</f>
        <v>0.77702702702702697</v>
      </c>
      <c r="L3453" t="str">
        <f t="shared" ca="1" si="646"/>
        <v>cu</v>
      </c>
      <c r="M3453" t="s">
        <v>81</v>
      </c>
      <c r="N3453" t="s">
        <v>146</v>
      </c>
      <c r="O3453">
        <v>90</v>
      </c>
      <c r="P3453" t="str">
        <f t="shared" si="647"/>
        <v>에너지너무많음</v>
      </c>
      <c r="Q3453" t="str">
        <f t="shared" ca="1" si="642"/>
        <v>cu</v>
      </c>
      <c r="R3453" t="s">
        <v>81</v>
      </c>
      <c r="S3453" t="s">
        <v>147</v>
      </c>
      <c r="T3453">
        <v>1175</v>
      </c>
      <c r="U3453" t="str">
        <f t="shared" ca="1" si="641"/>
        <v>cu</v>
      </c>
      <c r="V3453" t="str">
        <f t="shared" si="648"/>
        <v>EN</v>
      </c>
      <c r="W3453">
        <f t="shared" si="649"/>
        <v>90</v>
      </c>
      <c r="X3453" t="str">
        <f t="shared" ca="1" si="650"/>
        <v>cu</v>
      </c>
      <c r="Y3453" t="str">
        <f t="shared" si="651"/>
        <v>GO</v>
      </c>
      <c r="Z3453">
        <f t="shared" si="652"/>
        <v>1175</v>
      </c>
    </row>
    <row r="3454" spans="1:26">
      <c r="A3454" t="str">
        <f t="shared" si="644"/>
        <v>nw2</v>
      </c>
      <c r="B3454" t="str">
        <f t="shared" si="645"/>
        <v>신규2</v>
      </c>
      <c r="C3454">
        <v>45</v>
      </c>
      <c r="D3454">
        <v>42</v>
      </c>
      <c r="E3454">
        <f t="shared" ca="1" si="643"/>
        <v>634</v>
      </c>
      <c r="F3454">
        <f ca="1">(60+SUMIF(OFFSET(N3454,-$C3454+1,0,$C3454),"EN",OFFSET(O3454,-$C3454+1,0,$C3454)))*SummonTypeTable!$Q$2</f>
        <v>520</v>
      </c>
      <c r="G3454" t="str">
        <f ca="1">IF(C3454=1,60*SummonTypeTable!$Q$2-OFFSET(F3454,0,-1),
IF(F3454&lt;&gt;OFFSET(F3454,-1,0),OFFSET(F3454,-1,0)-OFFSET(F3454,0,-1),""))</f>
        <v/>
      </c>
      <c r="H3454" t="str">
        <f ca="1">IF(C3454=1,60*SummonTypeTable!$Q$2/OFFSET(F3454,0,-1),
IF(F3454&lt;&gt;OFFSET(F3454,-1,0),OFFSET(F3454,-1,0)/OFFSET(F3454,0,-1),""))</f>
        <v/>
      </c>
      <c r="I3454">
        <f ca="1">(60+SUMIF(OFFSET(N3454,-$C3454+1,0,$C3454),"EN",OFFSET(O3454,-$C3454+1,0,$C3454))+SUMIF(OFFSET(S3454,-$C3454+1,0,$C3454),"EN",OFFSET(T3454,-$C3454+1,0,$C3454)))*SummonTypeTable!$Q$2</f>
        <v>520</v>
      </c>
      <c r="J3454" t="str">
        <f ca="1">IF(C3454=1,60*SummonTypeTable!$Q$2-OFFSET(I3454,0,-4),
IF(I3454&lt;&gt;OFFSET(I3454,-1,0),OFFSET(I3454,-1,0)-OFFSET(I3454,0,-4),""))</f>
        <v/>
      </c>
      <c r="K3454" t="str">
        <f ca="1">IF(C3454=1,60*SummonTypeTable!$Q$2/OFFSET(I3454,0,-4),
IF(I3454&lt;&gt;OFFSET(I3454,-1,0),OFFSET(I3454,-1,0)/OFFSET(I3454,0,-4),""))</f>
        <v/>
      </c>
      <c r="L3454" t="str">
        <f t="shared" ca="1" si="646"/>
        <v>cu</v>
      </c>
      <c r="M3454" t="s">
        <v>81</v>
      </c>
      <c r="N3454" t="s">
        <v>147</v>
      </c>
      <c r="O3454">
        <v>2400</v>
      </c>
      <c r="P3454" t="str">
        <f t="shared" si="647"/>
        <v/>
      </c>
      <c r="Q3454" t="str">
        <f t="shared" ca="1" si="642"/>
        <v>cu</v>
      </c>
      <c r="R3454" t="s">
        <v>81</v>
      </c>
      <c r="S3454" t="s">
        <v>147</v>
      </c>
      <c r="T3454">
        <v>1200</v>
      </c>
      <c r="U3454" t="str">
        <f t="shared" ca="1" si="641"/>
        <v>cu</v>
      </c>
      <c r="V3454" t="str">
        <f t="shared" si="648"/>
        <v>GO</v>
      </c>
      <c r="W3454">
        <f t="shared" si="649"/>
        <v>2400</v>
      </c>
      <c r="X3454" t="str">
        <f t="shared" ca="1" si="650"/>
        <v>cu</v>
      </c>
      <c r="Y3454" t="str">
        <f t="shared" si="651"/>
        <v>GO</v>
      </c>
      <c r="Z3454">
        <f t="shared" si="652"/>
        <v>1200</v>
      </c>
    </row>
    <row r="3455" spans="1:26">
      <c r="A3455" t="str">
        <f t="shared" si="644"/>
        <v>nw2</v>
      </c>
      <c r="B3455" t="str">
        <f t="shared" si="645"/>
        <v>신규2</v>
      </c>
      <c r="C3455">
        <v>46</v>
      </c>
      <c r="D3455">
        <v>12</v>
      </c>
      <c r="E3455">
        <f t="shared" ca="1" si="643"/>
        <v>646</v>
      </c>
      <c r="F3455">
        <f ca="1">(60+SUMIF(OFFSET(N3455,-$C3455+1,0,$C3455),"EN",OFFSET(O3455,-$C3455+1,0,$C3455)))*SummonTypeTable!$Q$2</f>
        <v>520</v>
      </c>
      <c r="G3455" t="str">
        <f ca="1">IF(C3455=1,60*SummonTypeTable!$Q$2-OFFSET(F3455,0,-1),
IF(F3455&lt;&gt;OFFSET(F3455,-1,0),OFFSET(F3455,-1,0)-OFFSET(F3455,0,-1),""))</f>
        <v/>
      </c>
      <c r="H3455" t="str">
        <f ca="1">IF(C3455=1,60*SummonTypeTable!$Q$2/OFFSET(F3455,0,-1),
IF(F3455&lt;&gt;OFFSET(F3455,-1,0),OFFSET(F3455,-1,0)/OFFSET(F3455,0,-1),""))</f>
        <v/>
      </c>
      <c r="I3455">
        <f ca="1">(60+SUMIF(OFFSET(N3455,-$C3455+1,0,$C3455),"EN",OFFSET(O3455,-$C3455+1,0,$C3455))+SUMIF(OFFSET(S3455,-$C3455+1,0,$C3455),"EN",OFFSET(T3455,-$C3455+1,0,$C3455)))*SummonTypeTable!$Q$2</f>
        <v>520</v>
      </c>
      <c r="J3455" t="str">
        <f ca="1">IF(C3455=1,60*SummonTypeTable!$Q$2-OFFSET(I3455,0,-4),
IF(I3455&lt;&gt;OFFSET(I3455,-1,0),OFFSET(I3455,-1,0)-OFFSET(I3455,0,-4),""))</f>
        <v/>
      </c>
      <c r="K3455" t="str">
        <f ca="1">IF(C3455=1,60*SummonTypeTable!$Q$2/OFFSET(I3455,0,-4),
IF(I3455&lt;&gt;OFFSET(I3455,-1,0),OFFSET(I3455,-1,0)/OFFSET(I3455,0,-4),""))</f>
        <v/>
      </c>
      <c r="L3455" t="str">
        <f t="shared" ca="1" si="646"/>
        <v>it</v>
      </c>
      <c r="M3455" t="s">
        <v>139</v>
      </c>
      <c r="N3455" t="s">
        <v>140</v>
      </c>
      <c r="O3455">
        <v>1</v>
      </c>
      <c r="P3455" t="str">
        <f t="shared" si="647"/>
        <v/>
      </c>
      <c r="Q3455" t="str">
        <f t="shared" ca="1" si="642"/>
        <v>cu</v>
      </c>
      <c r="R3455" t="s">
        <v>81</v>
      </c>
      <c r="S3455" t="s">
        <v>147</v>
      </c>
      <c r="T3455">
        <v>1225</v>
      </c>
      <c r="U3455" t="str">
        <f t="shared" ca="1" si="641"/>
        <v>it</v>
      </c>
      <c r="V3455" t="str">
        <f t="shared" si="648"/>
        <v>Cash_sCharacterGacha</v>
      </c>
      <c r="W3455">
        <f t="shared" si="649"/>
        <v>1</v>
      </c>
      <c r="X3455" t="str">
        <f t="shared" ca="1" si="650"/>
        <v>cu</v>
      </c>
      <c r="Y3455" t="str">
        <f t="shared" si="651"/>
        <v>GO</v>
      </c>
      <c r="Z3455">
        <f t="shared" si="652"/>
        <v>1225</v>
      </c>
    </row>
    <row r="3456" spans="1:26">
      <c r="A3456" t="str">
        <f t="shared" si="644"/>
        <v>nw2</v>
      </c>
      <c r="B3456" t="str">
        <f t="shared" si="645"/>
        <v>신규2</v>
      </c>
      <c r="C3456">
        <v>47</v>
      </c>
      <c r="D3456">
        <v>38</v>
      </c>
      <c r="E3456">
        <f t="shared" ca="1" si="643"/>
        <v>684</v>
      </c>
      <c r="F3456">
        <f ca="1">(60+SUMIF(OFFSET(N3456,-$C3456+1,0,$C3456),"EN",OFFSET(O3456,-$C3456+1,0,$C3456)))*SummonTypeTable!$Q$2</f>
        <v>520</v>
      </c>
      <c r="G3456" t="str">
        <f ca="1">IF(C3456=1,60*SummonTypeTable!$Q$2-OFFSET(F3456,0,-1),
IF(F3456&lt;&gt;OFFSET(F3456,-1,0),OFFSET(F3456,-1,0)-OFFSET(F3456,0,-1),""))</f>
        <v/>
      </c>
      <c r="H3456" t="str">
        <f ca="1">IF(C3456=1,60*SummonTypeTable!$Q$2/OFFSET(F3456,0,-1),
IF(F3456&lt;&gt;OFFSET(F3456,-1,0),OFFSET(F3456,-1,0)/OFFSET(F3456,0,-1),""))</f>
        <v/>
      </c>
      <c r="I3456">
        <f ca="1">(60+SUMIF(OFFSET(N3456,-$C3456+1,0,$C3456),"EN",OFFSET(O3456,-$C3456+1,0,$C3456))+SUMIF(OFFSET(S3456,-$C3456+1,0,$C3456),"EN",OFFSET(T3456,-$C3456+1,0,$C3456)))*SummonTypeTable!$Q$2</f>
        <v>520</v>
      </c>
      <c r="J3456" t="str">
        <f ca="1">IF(C3456=1,60*SummonTypeTable!$Q$2-OFFSET(I3456,0,-4),
IF(I3456&lt;&gt;OFFSET(I3456,-1,0),OFFSET(I3456,-1,0)-OFFSET(I3456,0,-4),""))</f>
        <v/>
      </c>
      <c r="K3456" t="str">
        <f ca="1">IF(C3456=1,60*SummonTypeTable!$Q$2/OFFSET(I3456,0,-4),
IF(I3456&lt;&gt;OFFSET(I3456,-1,0),OFFSET(I3456,-1,0)/OFFSET(I3456,0,-4),""))</f>
        <v/>
      </c>
      <c r="L3456" t="str">
        <f t="shared" ca="1" si="646"/>
        <v>cu</v>
      </c>
      <c r="M3456" t="s">
        <v>81</v>
      </c>
      <c r="N3456" t="s">
        <v>153</v>
      </c>
      <c r="O3456">
        <v>9</v>
      </c>
      <c r="P3456" t="str">
        <f t="shared" si="647"/>
        <v/>
      </c>
      <c r="Q3456" t="str">
        <f t="shared" ca="1" si="642"/>
        <v>cu</v>
      </c>
      <c r="R3456" t="s">
        <v>81</v>
      </c>
      <c r="S3456" t="s">
        <v>153</v>
      </c>
      <c r="T3456">
        <v>3</v>
      </c>
      <c r="U3456" t="str">
        <f t="shared" ca="1" si="641"/>
        <v>cu</v>
      </c>
      <c r="V3456" t="str">
        <f t="shared" si="648"/>
        <v>DI</v>
      </c>
      <c r="W3456">
        <f t="shared" si="649"/>
        <v>9</v>
      </c>
      <c r="X3456" t="str">
        <f t="shared" ca="1" si="650"/>
        <v>cu</v>
      </c>
      <c r="Y3456" t="str">
        <f t="shared" si="651"/>
        <v>DI</v>
      </c>
      <c r="Z3456">
        <f t="shared" si="652"/>
        <v>3</v>
      </c>
    </row>
    <row r="3457" spans="1:26">
      <c r="A3457" t="str">
        <f t="shared" si="644"/>
        <v>nw2</v>
      </c>
      <c r="B3457" t="str">
        <f t="shared" si="645"/>
        <v>신규2</v>
      </c>
      <c r="C3457">
        <v>48</v>
      </c>
      <c r="D3457">
        <v>42</v>
      </c>
      <c r="E3457">
        <f t="shared" ca="1" si="643"/>
        <v>726</v>
      </c>
      <c r="F3457">
        <f ca="1">(60+SUMIF(OFFSET(N3457,-$C3457+1,0,$C3457),"EN",OFFSET(O3457,-$C3457+1,0,$C3457)))*SummonTypeTable!$Q$2</f>
        <v>520</v>
      </c>
      <c r="G3457" t="str">
        <f ca="1">IF(C3457=1,60*SummonTypeTable!$Q$2-OFFSET(F3457,0,-1),
IF(F3457&lt;&gt;OFFSET(F3457,-1,0),OFFSET(F3457,-1,0)-OFFSET(F3457,0,-1),""))</f>
        <v/>
      </c>
      <c r="H3457" t="str">
        <f ca="1">IF(C3457=1,60*SummonTypeTable!$Q$2/OFFSET(F3457,0,-1),
IF(F3457&lt;&gt;OFFSET(F3457,-1,0),OFFSET(F3457,-1,0)/OFFSET(F3457,0,-1),""))</f>
        <v/>
      </c>
      <c r="I3457">
        <f ca="1">(60+SUMIF(OFFSET(N3457,-$C3457+1,0,$C3457),"EN",OFFSET(O3457,-$C3457+1,0,$C3457))+SUMIF(OFFSET(S3457,-$C3457+1,0,$C3457),"EN",OFFSET(T3457,-$C3457+1,0,$C3457)))*SummonTypeTable!$Q$2</f>
        <v>520</v>
      </c>
      <c r="J3457" t="str">
        <f ca="1">IF(C3457=1,60*SummonTypeTable!$Q$2-OFFSET(I3457,0,-4),
IF(I3457&lt;&gt;OFFSET(I3457,-1,0),OFFSET(I3457,-1,0)-OFFSET(I3457,0,-4),""))</f>
        <v/>
      </c>
      <c r="K3457" t="str">
        <f ca="1">IF(C3457=1,60*SummonTypeTable!$Q$2/OFFSET(I3457,0,-4),
IF(I3457&lt;&gt;OFFSET(I3457,-1,0),OFFSET(I3457,-1,0)/OFFSET(I3457,0,-4),""))</f>
        <v/>
      </c>
      <c r="L3457" t="str">
        <f t="shared" ca="1" si="646"/>
        <v>cu</v>
      </c>
      <c r="M3457" t="s">
        <v>81</v>
      </c>
      <c r="N3457" t="s">
        <v>147</v>
      </c>
      <c r="O3457">
        <v>2550</v>
      </c>
      <c r="P3457" t="str">
        <f t="shared" si="647"/>
        <v/>
      </c>
      <c r="Q3457" t="str">
        <f t="shared" ca="1" si="642"/>
        <v>cu</v>
      </c>
      <c r="R3457" t="s">
        <v>81</v>
      </c>
      <c r="S3457" t="s">
        <v>147</v>
      </c>
      <c r="T3457">
        <v>1275</v>
      </c>
      <c r="U3457" t="str">
        <f t="shared" ca="1" si="641"/>
        <v>cu</v>
      </c>
      <c r="V3457" t="str">
        <f t="shared" si="648"/>
        <v>GO</v>
      </c>
      <c r="W3457">
        <f t="shared" si="649"/>
        <v>2550</v>
      </c>
      <c r="X3457" t="str">
        <f t="shared" ca="1" si="650"/>
        <v>cu</v>
      </c>
      <c r="Y3457" t="str">
        <f t="shared" si="651"/>
        <v>GO</v>
      </c>
      <c r="Z3457">
        <f t="shared" si="652"/>
        <v>1275</v>
      </c>
    </row>
    <row r="3458" spans="1:26">
      <c r="A3458" t="str">
        <f t="shared" si="644"/>
        <v>nw2</v>
      </c>
      <c r="B3458" t="str">
        <f t="shared" si="645"/>
        <v>신규2</v>
      </c>
      <c r="C3458">
        <v>49</v>
      </c>
      <c r="D3458">
        <v>12</v>
      </c>
      <c r="E3458">
        <f t="shared" ca="1" si="643"/>
        <v>738</v>
      </c>
      <c r="F3458">
        <f ca="1">(60+SUMIF(OFFSET(N3458,-$C3458+1,0,$C3458),"EN",OFFSET(O3458,-$C3458+1,0,$C3458)))*SummonTypeTable!$Q$2</f>
        <v>520</v>
      </c>
      <c r="G3458" t="str">
        <f ca="1">IF(C3458=1,60*SummonTypeTable!$Q$2-OFFSET(F3458,0,-1),
IF(F3458&lt;&gt;OFFSET(F3458,-1,0),OFFSET(F3458,-1,0)-OFFSET(F3458,0,-1),""))</f>
        <v/>
      </c>
      <c r="H3458" t="str">
        <f ca="1">IF(C3458=1,60*SummonTypeTable!$Q$2/OFFSET(F3458,0,-1),
IF(F3458&lt;&gt;OFFSET(F3458,-1,0),OFFSET(F3458,-1,0)/OFFSET(F3458,0,-1),""))</f>
        <v/>
      </c>
      <c r="I3458">
        <f ca="1">(60+SUMIF(OFFSET(N3458,-$C3458+1,0,$C3458),"EN",OFFSET(O3458,-$C3458+1,0,$C3458))+SUMIF(OFFSET(S3458,-$C3458+1,0,$C3458),"EN",OFFSET(T3458,-$C3458+1,0,$C3458)))*SummonTypeTable!$Q$2</f>
        <v>520</v>
      </c>
      <c r="J3458" t="str">
        <f ca="1">IF(C3458=1,60*SummonTypeTable!$Q$2-OFFSET(I3458,0,-4),
IF(I3458&lt;&gt;OFFSET(I3458,-1,0),OFFSET(I3458,-1,0)-OFFSET(I3458,0,-4),""))</f>
        <v/>
      </c>
      <c r="K3458" t="str">
        <f ca="1">IF(C3458=1,60*SummonTypeTable!$Q$2/OFFSET(I3458,0,-4),
IF(I3458&lt;&gt;OFFSET(I3458,-1,0),OFFSET(I3458,-1,0)/OFFSET(I3458,0,-4),""))</f>
        <v/>
      </c>
      <c r="L3458" t="str">
        <f t="shared" ca="1" si="646"/>
        <v>it</v>
      </c>
      <c r="M3458" t="s">
        <v>139</v>
      </c>
      <c r="N3458" t="s">
        <v>138</v>
      </c>
      <c r="O3458">
        <v>1</v>
      </c>
      <c r="P3458" t="str">
        <f t="shared" si="647"/>
        <v/>
      </c>
      <c r="Q3458" t="str">
        <f t="shared" ca="1" si="642"/>
        <v>cu</v>
      </c>
      <c r="R3458" t="s">
        <v>81</v>
      </c>
      <c r="S3458" t="s">
        <v>147</v>
      </c>
      <c r="T3458">
        <v>1300</v>
      </c>
      <c r="U3458" t="str">
        <f t="shared" ref="U3458:U3521" ca="1" si="653">IF(LEN(L3458)=0,"",L3458)</f>
        <v>it</v>
      </c>
      <c r="V3458" t="str">
        <f t="shared" si="648"/>
        <v>Cash_sSpellGacha</v>
      </c>
      <c r="W3458">
        <f t="shared" si="649"/>
        <v>1</v>
      </c>
      <c r="X3458" t="str">
        <f t="shared" ca="1" si="650"/>
        <v>cu</v>
      </c>
      <c r="Y3458" t="str">
        <f t="shared" si="651"/>
        <v>GO</v>
      </c>
      <c r="Z3458">
        <f t="shared" si="652"/>
        <v>1300</v>
      </c>
    </row>
    <row r="3459" spans="1:26">
      <c r="A3459" t="str">
        <f t="shared" si="644"/>
        <v>nw2</v>
      </c>
      <c r="B3459" t="str">
        <f t="shared" si="645"/>
        <v>신규2</v>
      </c>
      <c r="C3459">
        <v>50</v>
      </c>
      <c r="D3459">
        <v>46</v>
      </c>
      <c r="E3459">
        <f t="shared" ca="1" si="643"/>
        <v>784</v>
      </c>
      <c r="F3459">
        <f ca="1">(60+SUMIF(OFFSET(N3459,-$C3459+1,0,$C3459),"EN",OFFSET(O3459,-$C3459+1,0,$C3459)))*SummonTypeTable!$Q$2</f>
        <v>573.33333333333326</v>
      </c>
      <c r="G3459">
        <f ca="1">IF(C3459=1,60*SummonTypeTable!$Q$2-OFFSET(F3459,0,-1),
IF(F3459&lt;&gt;OFFSET(F3459,-1,0),OFFSET(F3459,-1,0)-OFFSET(F3459,0,-1),""))</f>
        <v>-264</v>
      </c>
      <c r="H3459">
        <f ca="1">IF(C3459=1,60*SummonTypeTable!$Q$2/OFFSET(F3459,0,-1),
IF(F3459&lt;&gt;OFFSET(F3459,-1,0),OFFSET(F3459,-1,0)/OFFSET(F3459,0,-1),""))</f>
        <v>0.66326530612244894</v>
      </c>
      <c r="I3459">
        <f ca="1">(60+SUMIF(OFFSET(N3459,-$C3459+1,0,$C3459),"EN",OFFSET(O3459,-$C3459+1,0,$C3459))+SUMIF(OFFSET(S3459,-$C3459+1,0,$C3459),"EN",OFFSET(T3459,-$C3459+1,0,$C3459)))*SummonTypeTable!$Q$2</f>
        <v>573.33333333333326</v>
      </c>
      <c r="J3459">
        <f ca="1">IF(C3459=1,60*SummonTypeTable!$Q$2-OFFSET(I3459,0,-4),
IF(I3459&lt;&gt;OFFSET(I3459,-1,0),OFFSET(I3459,-1,0)-OFFSET(I3459,0,-4),""))</f>
        <v>-264</v>
      </c>
      <c r="K3459">
        <f ca="1">IF(C3459=1,60*SummonTypeTable!$Q$2/OFFSET(I3459,0,-4),
IF(I3459&lt;&gt;OFFSET(I3459,-1,0),OFFSET(I3459,-1,0)/OFFSET(I3459,0,-4),""))</f>
        <v>0.66326530612244894</v>
      </c>
      <c r="L3459" t="str">
        <f t="shared" ca="1" si="646"/>
        <v>cu</v>
      </c>
      <c r="M3459" t="s">
        <v>81</v>
      </c>
      <c r="N3459" t="s">
        <v>146</v>
      </c>
      <c r="O3459">
        <v>80</v>
      </c>
      <c r="P3459" t="str">
        <f t="shared" si="647"/>
        <v>에너지너무많음</v>
      </c>
      <c r="Q3459" t="str">
        <f t="shared" ref="Q3459:Q3522" ca="1" si="654">IF(ISBLANK(R3459),"",
VLOOKUP(R3459,OFFSET(INDIRECT("$A:$B"),0,MATCH(R$1&amp;"_Verify",INDIRECT("$1:$1"),0)-1),2,0)
)</f>
        <v>cu</v>
      </c>
      <c r="R3459" t="s">
        <v>81</v>
      </c>
      <c r="S3459" t="s">
        <v>147</v>
      </c>
      <c r="T3459">
        <v>1325</v>
      </c>
      <c r="U3459" t="str">
        <f t="shared" ca="1" si="653"/>
        <v>cu</v>
      </c>
      <c r="V3459" t="str">
        <f t="shared" si="648"/>
        <v>EN</v>
      </c>
      <c r="W3459">
        <f t="shared" si="649"/>
        <v>80</v>
      </c>
      <c r="X3459" t="str">
        <f t="shared" ca="1" si="650"/>
        <v>cu</v>
      </c>
      <c r="Y3459" t="str">
        <f t="shared" si="651"/>
        <v>GO</v>
      </c>
      <c r="Z3459">
        <f t="shared" si="652"/>
        <v>1325</v>
      </c>
    </row>
    <row r="3460" spans="1:26">
      <c r="A3460" t="str">
        <f t="shared" si="644"/>
        <v>nw2</v>
      </c>
      <c r="B3460" t="str">
        <f t="shared" si="645"/>
        <v>신규2</v>
      </c>
      <c r="C3460">
        <v>51</v>
      </c>
      <c r="D3460">
        <v>45</v>
      </c>
      <c r="E3460">
        <f t="shared" ca="1" si="643"/>
        <v>829</v>
      </c>
      <c r="F3460">
        <f ca="1">(60+SUMIF(OFFSET(N3460,-$C3460+1,0,$C3460),"EN",OFFSET(O3460,-$C3460+1,0,$C3460)))*SummonTypeTable!$Q$2</f>
        <v>573.33333333333326</v>
      </c>
      <c r="G3460" t="str">
        <f ca="1">IF(C3460=1,60*SummonTypeTable!$Q$2-OFFSET(F3460,0,-1),
IF(F3460&lt;&gt;OFFSET(F3460,-1,0),OFFSET(F3460,-1,0)-OFFSET(F3460,0,-1),""))</f>
        <v/>
      </c>
      <c r="H3460" t="str">
        <f ca="1">IF(C3460=1,60*SummonTypeTable!$Q$2/OFFSET(F3460,0,-1),
IF(F3460&lt;&gt;OFFSET(F3460,-1,0),OFFSET(F3460,-1,0)/OFFSET(F3460,0,-1),""))</f>
        <v/>
      </c>
      <c r="I3460">
        <f ca="1">(60+SUMIF(OFFSET(N3460,-$C3460+1,0,$C3460),"EN",OFFSET(O3460,-$C3460+1,0,$C3460))+SUMIF(OFFSET(S3460,-$C3460+1,0,$C3460),"EN",OFFSET(T3460,-$C3460+1,0,$C3460)))*SummonTypeTable!$Q$2</f>
        <v>573.33333333333326</v>
      </c>
      <c r="J3460" t="str">
        <f ca="1">IF(C3460=1,60*SummonTypeTable!$Q$2-OFFSET(I3460,0,-4),
IF(I3460&lt;&gt;OFFSET(I3460,-1,0),OFFSET(I3460,-1,0)-OFFSET(I3460,0,-4),""))</f>
        <v/>
      </c>
      <c r="K3460" t="str">
        <f ca="1">IF(C3460=1,60*SummonTypeTable!$Q$2/OFFSET(I3460,0,-4),
IF(I3460&lt;&gt;OFFSET(I3460,-1,0),OFFSET(I3460,-1,0)/OFFSET(I3460,0,-4),""))</f>
        <v/>
      </c>
      <c r="L3460" t="str">
        <f t="shared" ca="1" si="646"/>
        <v>it</v>
      </c>
      <c r="M3460" t="s">
        <v>139</v>
      </c>
      <c r="N3460" t="s">
        <v>158</v>
      </c>
      <c r="O3460">
        <v>1</v>
      </c>
      <c r="P3460" t="str">
        <f t="shared" si="647"/>
        <v/>
      </c>
      <c r="Q3460" t="str">
        <f t="shared" ca="1" si="654"/>
        <v>cu</v>
      </c>
      <c r="R3460" t="s">
        <v>81</v>
      </c>
      <c r="S3460" t="s">
        <v>147</v>
      </c>
      <c r="T3460">
        <v>1350</v>
      </c>
      <c r="U3460" t="str">
        <f t="shared" ca="1" si="653"/>
        <v>it</v>
      </c>
      <c r="V3460" t="str">
        <f t="shared" si="648"/>
        <v>Cash_sEquipGacha</v>
      </c>
      <c r="W3460">
        <f t="shared" si="649"/>
        <v>1</v>
      </c>
      <c r="X3460" t="str">
        <f t="shared" ca="1" si="650"/>
        <v>cu</v>
      </c>
      <c r="Y3460" t="str">
        <f t="shared" si="651"/>
        <v>GO</v>
      </c>
      <c r="Z3460">
        <f t="shared" si="652"/>
        <v>1350</v>
      </c>
    </row>
    <row r="3461" spans="1:26">
      <c r="A3461" t="str">
        <f t="shared" si="644"/>
        <v>nw2</v>
      </c>
      <c r="B3461" t="str">
        <f t="shared" si="645"/>
        <v>신규2</v>
      </c>
      <c r="C3461">
        <v>52</v>
      </c>
      <c r="D3461">
        <v>36</v>
      </c>
      <c r="E3461">
        <f t="shared" ca="1" si="643"/>
        <v>865</v>
      </c>
      <c r="F3461">
        <f ca="1">(60+SUMIF(OFFSET(N3461,-$C3461+1,0,$C3461),"EN",OFFSET(O3461,-$C3461+1,0,$C3461)))*SummonTypeTable!$Q$2</f>
        <v>573.33333333333326</v>
      </c>
      <c r="G3461" t="str">
        <f ca="1">IF(C3461=1,60*SummonTypeTable!$Q$2-OFFSET(F3461,0,-1),
IF(F3461&lt;&gt;OFFSET(F3461,-1,0),OFFSET(F3461,-1,0)-OFFSET(F3461,0,-1),""))</f>
        <v/>
      </c>
      <c r="H3461" t="str">
        <f ca="1">IF(C3461=1,60*SummonTypeTable!$Q$2/OFFSET(F3461,0,-1),
IF(F3461&lt;&gt;OFFSET(F3461,-1,0),OFFSET(F3461,-1,0)/OFFSET(F3461,0,-1),""))</f>
        <v/>
      </c>
      <c r="I3461">
        <f ca="1">(60+SUMIF(OFFSET(N3461,-$C3461+1,0,$C3461),"EN",OFFSET(O3461,-$C3461+1,0,$C3461))+SUMIF(OFFSET(S3461,-$C3461+1,0,$C3461),"EN",OFFSET(T3461,-$C3461+1,0,$C3461)))*SummonTypeTable!$Q$2</f>
        <v>573.33333333333326</v>
      </c>
      <c r="J3461" t="str">
        <f ca="1">IF(C3461=1,60*SummonTypeTable!$Q$2-OFFSET(I3461,0,-4),
IF(I3461&lt;&gt;OFFSET(I3461,-1,0),OFFSET(I3461,-1,0)-OFFSET(I3461,0,-4),""))</f>
        <v/>
      </c>
      <c r="K3461" t="str">
        <f ca="1">IF(C3461=1,60*SummonTypeTable!$Q$2/OFFSET(I3461,0,-4),
IF(I3461&lt;&gt;OFFSET(I3461,-1,0),OFFSET(I3461,-1,0)/OFFSET(I3461,0,-4),""))</f>
        <v/>
      </c>
      <c r="L3461" t="str">
        <f t="shared" ca="1" si="646"/>
        <v>cu</v>
      </c>
      <c r="M3461" t="s">
        <v>81</v>
      </c>
      <c r="N3461" t="s">
        <v>147</v>
      </c>
      <c r="O3461">
        <v>2750</v>
      </c>
      <c r="P3461" t="str">
        <f t="shared" si="647"/>
        <v/>
      </c>
      <c r="Q3461" t="str">
        <f t="shared" ca="1" si="654"/>
        <v>cu</v>
      </c>
      <c r="R3461" t="s">
        <v>81</v>
      </c>
      <c r="S3461" t="s">
        <v>147</v>
      </c>
      <c r="T3461">
        <v>1375</v>
      </c>
      <c r="U3461" t="str">
        <f t="shared" ca="1" si="653"/>
        <v>cu</v>
      </c>
      <c r="V3461" t="str">
        <f t="shared" si="648"/>
        <v>GO</v>
      </c>
      <c r="W3461">
        <f t="shared" si="649"/>
        <v>2750</v>
      </c>
      <c r="X3461" t="str">
        <f t="shared" ca="1" si="650"/>
        <v>cu</v>
      </c>
      <c r="Y3461" t="str">
        <f t="shared" si="651"/>
        <v>GO</v>
      </c>
      <c r="Z3461">
        <f t="shared" si="652"/>
        <v>1375</v>
      </c>
    </row>
    <row r="3462" spans="1:26">
      <c r="A3462" t="str">
        <f t="shared" si="644"/>
        <v>nw2</v>
      </c>
      <c r="B3462" t="str">
        <f t="shared" si="645"/>
        <v>신규2</v>
      </c>
      <c r="C3462">
        <v>53</v>
      </c>
      <c r="D3462">
        <v>27</v>
      </c>
      <c r="E3462">
        <f t="shared" ca="1" si="643"/>
        <v>892</v>
      </c>
      <c r="F3462">
        <f ca="1">(60+SUMIF(OFFSET(N3462,-$C3462+1,0,$C3462),"EN",OFFSET(O3462,-$C3462+1,0,$C3462)))*SummonTypeTable!$Q$2</f>
        <v>633.33333333333326</v>
      </c>
      <c r="G3462">
        <f ca="1">IF(C3462=1,60*SummonTypeTable!$Q$2-OFFSET(F3462,0,-1),
IF(F3462&lt;&gt;OFFSET(F3462,-1,0),OFFSET(F3462,-1,0)-OFFSET(F3462,0,-1),""))</f>
        <v>-318.66666666666674</v>
      </c>
      <c r="H3462">
        <f ca="1">IF(C3462=1,60*SummonTypeTable!$Q$2/OFFSET(F3462,0,-1),
IF(F3462&lt;&gt;OFFSET(F3462,-1,0),OFFSET(F3462,-1,0)/OFFSET(F3462,0,-1),""))</f>
        <v>0.64275037369207766</v>
      </c>
      <c r="I3462">
        <f ca="1">(60+SUMIF(OFFSET(N3462,-$C3462+1,0,$C3462),"EN",OFFSET(O3462,-$C3462+1,0,$C3462))+SUMIF(OFFSET(S3462,-$C3462+1,0,$C3462),"EN",OFFSET(T3462,-$C3462+1,0,$C3462)))*SummonTypeTable!$Q$2</f>
        <v>633.33333333333326</v>
      </c>
      <c r="J3462">
        <f ca="1">IF(C3462=1,60*SummonTypeTable!$Q$2-OFFSET(I3462,0,-4),
IF(I3462&lt;&gt;OFFSET(I3462,-1,0),OFFSET(I3462,-1,0)-OFFSET(I3462,0,-4),""))</f>
        <v>-318.66666666666674</v>
      </c>
      <c r="K3462">
        <f ca="1">IF(C3462=1,60*SummonTypeTable!$Q$2/OFFSET(I3462,0,-4),
IF(I3462&lt;&gt;OFFSET(I3462,-1,0),OFFSET(I3462,-1,0)/OFFSET(I3462,0,-4),""))</f>
        <v>0.64275037369207766</v>
      </c>
      <c r="L3462" t="str">
        <f t="shared" ca="1" si="646"/>
        <v>cu</v>
      </c>
      <c r="M3462" t="s">
        <v>81</v>
      </c>
      <c r="N3462" t="s">
        <v>146</v>
      </c>
      <c r="O3462">
        <v>90</v>
      </c>
      <c r="P3462" t="str">
        <f t="shared" si="647"/>
        <v>에너지너무많음</v>
      </c>
      <c r="Q3462" t="str">
        <f t="shared" ca="1" si="654"/>
        <v>cu</v>
      </c>
      <c r="R3462" t="s">
        <v>81</v>
      </c>
      <c r="S3462" t="s">
        <v>147</v>
      </c>
      <c r="T3462">
        <v>1400</v>
      </c>
      <c r="U3462" t="str">
        <f t="shared" ca="1" si="653"/>
        <v>cu</v>
      </c>
      <c r="V3462" t="str">
        <f t="shared" si="648"/>
        <v>EN</v>
      </c>
      <c r="W3462">
        <f t="shared" si="649"/>
        <v>90</v>
      </c>
      <c r="X3462" t="str">
        <f t="shared" ca="1" si="650"/>
        <v>cu</v>
      </c>
      <c r="Y3462" t="str">
        <f t="shared" si="651"/>
        <v>GO</v>
      </c>
      <c r="Z3462">
        <f t="shared" si="652"/>
        <v>1400</v>
      </c>
    </row>
    <row r="3463" spans="1:26">
      <c r="A3463" t="str">
        <f t="shared" si="644"/>
        <v>nw2</v>
      </c>
      <c r="B3463" t="str">
        <f t="shared" si="645"/>
        <v>신규2</v>
      </c>
      <c r="C3463">
        <v>54</v>
      </c>
      <c r="D3463">
        <v>54</v>
      </c>
      <c r="E3463">
        <f t="shared" ca="1" si="643"/>
        <v>946</v>
      </c>
      <c r="F3463">
        <f ca="1">(60+SUMIF(OFFSET(N3463,-$C3463+1,0,$C3463),"EN",OFFSET(O3463,-$C3463+1,0,$C3463)))*SummonTypeTable!$Q$2</f>
        <v>633.33333333333326</v>
      </c>
      <c r="G3463" t="str">
        <f ca="1">IF(C3463=1,60*SummonTypeTable!$Q$2-OFFSET(F3463,0,-1),
IF(F3463&lt;&gt;OFFSET(F3463,-1,0),OFFSET(F3463,-1,0)-OFFSET(F3463,0,-1),""))</f>
        <v/>
      </c>
      <c r="H3463" t="str">
        <f ca="1">IF(C3463=1,60*SummonTypeTable!$Q$2/OFFSET(F3463,0,-1),
IF(F3463&lt;&gt;OFFSET(F3463,-1,0),OFFSET(F3463,-1,0)/OFFSET(F3463,0,-1),""))</f>
        <v/>
      </c>
      <c r="I3463">
        <f ca="1">(60+SUMIF(OFFSET(N3463,-$C3463+1,0,$C3463),"EN",OFFSET(O3463,-$C3463+1,0,$C3463))+SUMIF(OFFSET(S3463,-$C3463+1,0,$C3463),"EN",OFFSET(T3463,-$C3463+1,0,$C3463)))*SummonTypeTable!$Q$2</f>
        <v>633.33333333333326</v>
      </c>
      <c r="J3463" t="str">
        <f ca="1">IF(C3463=1,60*SummonTypeTable!$Q$2-OFFSET(I3463,0,-4),
IF(I3463&lt;&gt;OFFSET(I3463,-1,0),OFFSET(I3463,-1,0)-OFFSET(I3463,0,-4),""))</f>
        <v/>
      </c>
      <c r="K3463" t="str">
        <f ca="1">IF(C3463=1,60*SummonTypeTable!$Q$2/OFFSET(I3463,0,-4),
IF(I3463&lt;&gt;OFFSET(I3463,-1,0),OFFSET(I3463,-1,0)/OFFSET(I3463,0,-4),""))</f>
        <v/>
      </c>
      <c r="L3463" t="str">
        <f t="shared" ca="1" si="646"/>
        <v>it</v>
      </c>
      <c r="M3463" t="s">
        <v>139</v>
      </c>
      <c r="N3463" t="s">
        <v>138</v>
      </c>
      <c r="O3463">
        <v>1</v>
      </c>
      <c r="P3463" t="str">
        <f t="shared" si="647"/>
        <v/>
      </c>
      <c r="Q3463" t="str">
        <f t="shared" ca="1" si="654"/>
        <v>cu</v>
      </c>
      <c r="R3463" t="s">
        <v>81</v>
      </c>
      <c r="S3463" t="s">
        <v>147</v>
      </c>
      <c r="T3463">
        <v>1425</v>
      </c>
      <c r="U3463" t="str">
        <f t="shared" ca="1" si="653"/>
        <v>it</v>
      </c>
      <c r="V3463" t="str">
        <f t="shared" si="648"/>
        <v>Cash_sSpellGacha</v>
      </c>
      <c r="W3463">
        <f t="shared" si="649"/>
        <v>1</v>
      </c>
      <c r="X3463" t="str">
        <f t="shared" ca="1" si="650"/>
        <v>cu</v>
      </c>
      <c r="Y3463" t="str">
        <f t="shared" si="651"/>
        <v>GO</v>
      </c>
      <c r="Z3463">
        <f t="shared" si="652"/>
        <v>1425</v>
      </c>
    </row>
    <row r="3464" spans="1:26">
      <c r="A3464" t="str">
        <f t="shared" si="644"/>
        <v>nw2</v>
      </c>
      <c r="B3464" t="str">
        <f t="shared" si="645"/>
        <v>신규2</v>
      </c>
      <c r="C3464">
        <v>55</v>
      </c>
      <c r="D3464">
        <v>10</v>
      </c>
      <c r="E3464">
        <f t="shared" ca="1" si="643"/>
        <v>956</v>
      </c>
      <c r="F3464">
        <f ca="1">(60+SUMIF(OFFSET(N3464,-$C3464+1,0,$C3464),"EN",OFFSET(O3464,-$C3464+1,0,$C3464)))*SummonTypeTable!$Q$2</f>
        <v>633.33333333333326</v>
      </c>
      <c r="G3464" t="str">
        <f ca="1">IF(C3464=1,60*SummonTypeTable!$Q$2-OFFSET(F3464,0,-1),
IF(F3464&lt;&gt;OFFSET(F3464,-1,0),OFFSET(F3464,-1,0)-OFFSET(F3464,0,-1),""))</f>
        <v/>
      </c>
      <c r="H3464" t="str">
        <f ca="1">IF(C3464=1,60*SummonTypeTable!$Q$2/OFFSET(F3464,0,-1),
IF(F3464&lt;&gt;OFFSET(F3464,-1,0),OFFSET(F3464,-1,0)/OFFSET(F3464,0,-1),""))</f>
        <v/>
      </c>
      <c r="I3464">
        <f ca="1">(60+SUMIF(OFFSET(N3464,-$C3464+1,0,$C3464),"EN",OFFSET(O3464,-$C3464+1,0,$C3464))+SUMIF(OFFSET(S3464,-$C3464+1,0,$C3464),"EN",OFFSET(T3464,-$C3464+1,0,$C3464)))*SummonTypeTable!$Q$2</f>
        <v>633.33333333333326</v>
      </c>
      <c r="J3464" t="str">
        <f ca="1">IF(C3464=1,60*SummonTypeTable!$Q$2-OFFSET(I3464,0,-4),
IF(I3464&lt;&gt;OFFSET(I3464,-1,0),OFFSET(I3464,-1,0)-OFFSET(I3464,0,-4),""))</f>
        <v/>
      </c>
      <c r="K3464" t="str">
        <f ca="1">IF(C3464=1,60*SummonTypeTable!$Q$2/OFFSET(I3464,0,-4),
IF(I3464&lt;&gt;OFFSET(I3464,-1,0),OFFSET(I3464,-1,0)/OFFSET(I3464,0,-4),""))</f>
        <v/>
      </c>
      <c r="L3464" t="str">
        <f t="shared" ca="1" si="646"/>
        <v>cu</v>
      </c>
      <c r="M3464" t="s">
        <v>81</v>
      </c>
      <c r="N3464" t="s">
        <v>147</v>
      </c>
      <c r="O3464">
        <v>2900</v>
      </c>
      <c r="P3464" t="str">
        <f t="shared" si="647"/>
        <v/>
      </c>
      <c r="Q3464" t="str">
        <f t="shared" ca="1" si="654"/>
        <v>cu</v>
      </c>
      <c r="R3464" t="s">
        <v>81</v>
      </c>
      <c r="S3464" t="s">
        <v>147</v>
      </c>
      <c r="T3464">
        <v>1450</v>
      </c>
      <c r="U3464" t="str">
        <f t="shared" ca="1" si="653"/>
        <v>cu</v>
      </c>
      <c r="V3464" t="str">
        <f t="shared" si="648"/>
        <v>GO</v>
      </c>
      <c r="W3464">
        <f t="shared" si="649"/>
        <v>2900</v>
      </c>
      <c r="X3464" t="str">
        <f t="shared" ca="1" si="650"/>
        <v>cu</v>
      </c>
      <c r="Y3464" t="str">
        <f t="shared" si="651"/>
        <v>GO</v>
      </c>
      <c r="Z3464">
        <f t="shared" si="652"/>
        <v>1450</v>
      </c>
    </row>
    <row r="3465" spans="1:26">
      <c r="A3465" t="str">
        <f t="shared" si="644"/>
        <v>nw2</v>
      </c>
      <c r="B3465" t="str">
        <f t="shared" si="645"/>
        <v>신규2</v>
      </c>
      <c r="C3465">
        <v>56</v>
      </c>
      <c r="D3465">
        <v>52</v>
      </c>
      <c r="E3465">
        <f t="shared" ca="1" si="643"/>
        <v>1008</v>
      </c>
      <c r="F3465">
        <f ca="1">(60+SUMIF(OFFSET(N3465,-$C3465+1,0,$C3465),"EN",OFFSET(O3465,-$C3465+1,0,$C3465)))*SummonTypeTable!$Q$2</f>
        <v>700</v>
      </c>
      <c r="G3465">
        <f ca="1">IF(C3465=1,60*SummonTypeTable!$Q$2-OFFSET(F3465,0,-1),
IF(F3465&lt;&gt;OFFSET(F3465,-1,0),OFFSET(F3465,-1,0)-OFFSET(F3465,0,-1),""))</f>
        <v>-374.66666666666674</v>
      </c>
      <c r="H3465">
        <f ca="1">IF(C3465=1,60*SummonTypeTable!$Q$2/OFFSET(F3465,0,-1),
IF(F3465&lt;&gt;OFFSET(F3465,-1,0),OFFSET(F3465,-1,0)/OFFSET(F3465,0,-1),""))</f>
        <v>0.62830687830687826</v>
      </c>
      <c r="I3465">
        <f ca="1">(60+SUMIF(OFFSET(N3465,-$C3465+1,0,$C3465),"EN",OFFSET(O3465,-$C3465+1,0,$C3465))+SUMIF(OFFSET(S3465,-$C3465+1,0,$C3465),"EN",OFFSET(T3465,-$C3465+1,0,$C3465)))*SummonTypeTable!$Q$2</f>
        <v>700</v>
      </c>
      <c r="J3465">
        <f ca="1">IF(C3465=1,60*SummonTypeTable!$Q$2-OFFSET(I3465,0,-4),
IF(I3465&lt;&gt;OFFSET(I3465,-1,0),OFFSET(I3465,-1,0)-OFFSET(I3465,0,-4),""))</f>
        <v>-374.66666666666674</v>
      </c>
      <c r="K3465">
        <f ca="1">IF(C3465=1,60*SummonTypeTable!$Q$2/OFFSET(I3465,0,-4),
IF(I3465&lt;&gt;OFFSET(I3465,-1,0),OFFSET(I3465,-1,0)/OFFSET(I3465,0,-4),""))</f>
        <v>0.62830687830687826</v>
      </c>
      <c r="L3465" t="str">
        <f t="shared" ca="1" si="646"/>
        <v>cu</v>
      </c>
      <c r="M3465" t="s">
        <v>81</v>
      </c>
      <c r="N3465" t="s">
        <v>146</v>
      </c>
      <c r="O3465">
        <v>100</v>
      </c>
      <c r="P3465" t="str">
        <f t="shared" si="647"/>
        <v>에너지너무많음</v>
      </c>
      <c r="Q3465" t="str">
        <f t="shared" ca="1" si="654"/>
        <v>cu</v>
      </c>
      <c r="R3465" t="s">
        <v>81</v>
      </c>
      <c r="S3465" t="s">
        <v>147</v>
      </c>
      <c r="T3465">
        <v>1475</v>
      </c>
      <c r="U3465" t="str">
        <f t="shared" ca="1" si="653"/>
        <v>cu</v>
      </c>
      <c r="V3465" t="str">
        <f t="shared" si="648"/>
        <v>EN</v>
      </c>
      <c r="W3465">
        <f t="shared" si="649"/>
        <v>100</v>
      </c>
      <c r="X3465" t="str">
        <f t="shared" ca="1" si="650"/>
        <v>cu</v>
      </c>
      <c r="Y3465" t="str">
        <f t="shared" si="651"/>
        <v>GO</v>
      </c>
      <c r="Z3465">
        <f t="shared" si="652"/>
        <v>1475</v>
      </c>
    </row>
    <row r="3466" spans="1:26">
      <c r="A3466" t="str">
        <f t="shared" si="644"/>
        <v>nw2</v>
      </c>
      <c r="B3466" t="str">
        <f t="shared" si="645"/>
        <v>신규2</v>
      </c>
      <c r="C3466">
        <v>57</v>
      </c>
      <c r="D3466">
        <v>38</v>
      </c>
      <c r="E3466">
        <f t="shared" ca="1" si="643"/>
        <v>1046</v>
      </c>
      <c r="F3466">
        <f ca="1">(60+SUMIF(OFFSET(N3466,-$C3466+1,0,$C3466),"EN",OFFSET(O3466,-$C3466+1,0,$C3466)))*SummonTypeTable!$Q$2</f>
        <v>700</v>
      </c>
      <c r="G3466" t="str">
        <f ca="1">IF(C3466=1,60*SummonTypeTable!$Q$2-OFFSET(F3466,0,-1),
IF(F3466&lt;&gt;OFFSET(F3466,-1,0),OFFSET(F3466,-1,0)-OFFSET(F3466,0,-1),""))</f>
        <v/>
      </c>
      <c r="H3466" t="str">
        <f ca="1">IF(C3466=1,60*SummonTypeTable!$Q$2/OFFSET(F3466,0,-1),
IF(F3466&lt;&gt;OFFSET(F3466,-1,0),OFFSET(F3466,-1,0)/OFFSET(F3466,0,-1),""))</f>
        <v/>
      </c>
      <c r="I3466">
        <f ca="1">(60+SUMIF(OFFSET(N3466,-$C3466+1,0,$C3466),"EN",OFFSET(O3466,-$C3466+1,0,$C3466))+SUMIF(OFFSET(S3466,-$C3466+1,0,$C3466),"EN",OFFSET(T3466,-$C3466+1,0,$C3466)))*SummonTypeTable!$Q$2</f>
        <v>700</v>
      </c>
      <c r="J3466" t="str">
        <f ca="1">IF(C3466=1,60*SummonTypeTable!$Q$2-OFFSET(I3466,0,-4),
IF(I3466&lt;&gt;OFFSET(I3466,-1,0),OFFSET(I3466,-1,0)-OFFSET(I3466,0,-4),""))</f>
        <v/>
      </c>
      <c r="K3466" t="str">
        <f ca="1">IF(C3466=1,60*SummonTypeTable!$Q$2/OFFSET(I3466,0,-4),
IF(I3466&lt;&gt;OFFSET(I3466,-1,0),OFFSET(I3466,-1,0)/OFFSET(I3466,0,-4),""))</f>
        <v/>
      </c>
      <c r="L3466" t="str">
        <f t="shared" ca="1" si="646"/>
        <v>cu</v>
      </c>
      <c r="M3466" t="s">
        <v>81</v>
      </c>
      <c r="N3466" t="s">
        <v>147</v>
      </c>
      <c r="O3466">
        <v>3000</v>
      </c>
      <c r="P3466" t="str">
        <f t="shared" si="647"/>
        <v/>
      </c>
      <c r="Q3466" t="str">
        <f t="shared" ca="1" si="654"/>
        <v>cu</v>
      </c>
      <c r="R3466" t="s">
        <v>81</v>
      </c>
      <c r="S3466" t="s">
        <v>147</v>
      </c>
      <c r="T3466">
        <v>1500</v>
      </c>
      <c r="U3466" t="str">
        <f t="shared" ca="1" si="653"/>
        <v>cu</v>
      </c>
      <c r="V3466" t="str">
        <f t="shared" si="648"/>
        <v>GO</v>
      </c>
      <c r="W3466">
        <f t="shared" si="649"/>
        <v>3000</v>
      </c>
      <c r="X3466" t="str">
        <f t="shared" ca="1" si="650"/>
        <v>cu</v>
      </c>
      <c r="Y3466" t="str">
        <f t="shared" si="651"/>
        <v>GO</v>
      </c>
      <c r="Z3466">
        <f t="shared" si="652"/>
        <v>1500</v>
      </c>
    </row>
    <row r="3467" spans="1:26">
      <c r="A3467" t="str">
        <f t="shared" si="644"/>
        <v>nw2</v>
      </c>
      <c r="B3467" t="str">
        <f t="shared" si="645"/>
        <v>신규2</v>
      </c>
      <c r="C3467">
        <v>58</v>
      </c>
      <c r="D3467">
        <v>47</v>
      </c>
      <c r="E3467">
        <f t="shared" ca="1" si="643"/>
        <v>1093</v>
      </c>
      <c r="F3467">
        <f ca="1">(60+SUMIF(OFFSET(N3467,-$C3467+1,0,$C3467),"EN",OFFSET(O3467,-$C3467+1,0,$C3467)))*SummonTypeTable!$Q$2</f>
        <v>700</v>
      </c>
      <c r="G3467" t="str">
        <f ca="1">IF(C3467=1,60*SummonTypeTable!$Q$2-OFFSET(F3467,0,-1),
IF(F3467&lt;&gt;OFFSET(F3467,-1,0),OFFSET(F3467,-1,0)-OFFSET(F3467,0,-1),""))</f>
        <v/>
      </c>
      <c r="H3467" t="str">
        <f ca="1">IF(C3467=1,60*SummonTypeTable!$Q$2/OFFSET(F3467,0,-1),
IF(F3467&lt;&gt;OFFSET(F3467,-1,0),OFFSET(F3467,-1,0)/OFFSET(F3467,0,-1),""))</f>
        <v/>
      </c>
      <c r="I3467">
        <f ca="1">(60+SUMIF(OFFSET(N3467,-$C3467+1,0,$C3467),"EN",OFFSET(O3467,-$C3467+1,0,$C3467))+SUMIF(OFFSET(S3467,-$C3467+1,0,$C3467),"EN",OFFSET(T3467,-$C3467+1,0,$C3467)))*SummonTypeTable!$Q$2</f>
        <v>700</v>
      </c>
      <c r="J3467" t="str">
        <f ca="1">IF(C3467=1,60*SummonTypeTable!$Q$2-OFFSET(I3467,0,-4),
IF(I3467&lt;&gt;OFFSET(I3467,-1,0),OFFSET(I3467,-1,0)-OFFSET(I3467,0,-4),""))</f>
        <v/>
      </c>
      <c r="K3467" t="str">
        <f ca="1">IF(C3467=1,60*SummonTypeTable!$Q$2/OFFSET(I3467,0,-4),
IF(I3467&lt;&gt;OFFSET(I3467,-1,0),OFFSET(I3467,-1,0)/OFFSET(I3467,0,-4),""))</f>
        <v/>
      </c>
      <c r="L3467" t="str">
        <f t="shared" ca="1" si="646"/>
        <v>it</v>
      </c>
      <c r="M3467" t="s">
        <v>139</v>
      </c>
      <c r="N3467" t="s">
        <v>140</v>
      </c>
      <c r="O3467">
        <v>2</v>
      </c>
      <c r="P3467" t="str">
        <f t="shared" si="647"/>
        <v/>
      </c>
      <c r="Q3467" t="str">
        <f t="shared" ca="1" si="654"/>
        <v>cu</v>
      </c>
      <c r="R3467" t="s">
        <v>81</v>
      </c>
      <c r="S3467" t="s">
        <v>147</v>
      </c>
      <c r="T3467">
        <v>1525</v>
      </c>
      <c r="U3467" t="str">
        <f t="shared" ca="1" si="653"/>
        <v>it</v>
      </c>
      <c r="V3467" t="str">
        <f t="shared" si="648"/>
        <v>Cash_sCharacterGacha</v>
      </c>
      <c r="W3467">
        <f t="shared" si="649"/>
        <v>2</v>
      </c>
      <c r="X3467" t="str">
        <f t="shared" ca="1" si="650"/>
        <v>cu</v>
      </c>
      <c r="Y3467" t="str">
        <f t="shared" si="651"/>
        <v>GO</v>
      </c>
      <c r="Z3467">
        <f t="shared" si="652"/>
        <v>1525</v>
      </c>
    </row>
    <row r="3468" spans="1:26">
      <c r="A3468" t="str">
        <f t="shared" si="644"/>
        <v>nw2</v>
      </c>
      <c r="B3468" t="str">
        <f t="shared" si="645"/>
        <v>신규2</v>
      </c>
      <c r="C3468">
        <v>59</v>
      </c>
      <c r="D3468">
        <v>15</v>
      </c>
      <c r="E3468">
        <f t="shared" ref="E3468:E3531" ca="1" si="655">IF(A3468&lt;&gt;OFFSET(A3468,-1,0),D3468,OFFSET(E3468,-1,0)+D3468)</f>
        <v>1108</v>
      </c>
      <c r="F3468">
        <f ca="1">(60+SUMIF(OFFSET(N3468,-$C3468+1,0,$C3468),"EN",OFFSET(O3468,-$C3468+1,0,$C3468)))*SummonTypeTable!$Q$2</f>
        <v>700</v>
      </c>
      <c r="G3468" t="str">
        <f ca="1">IF(C3468=1,60*SummonTypeTable!$Q$2-OFFSET(F3468,0,-1),
IF(F3468&lt;&gt;OFFSET(F3468,-1,0),OFFSET(F3468,-1,0)-OFFSET(F3468,0,-1),""))</f>
        <v/>
      </c>
      <c r="H3468" t="str">
        <f ca="1">IF(C3468=1,60*SummonTypeTable!$Q$2/OFFSET(F3468,0,-1),
IF(F3468&lt;&gt;OFFSET(F3468,-1,0),OFFSET(F3468,-1,0)/OFFSET(F3468,0,-1),""))</f>
        <v/>
      </c>
      <c r="I3468">
        <f ca="1">(60+SUMIF(OFFSET(N3468,-$C3468+1,0,$C3468),"EN",OFFSET(O3468,-$C3468+1,0,$C3468))+SUMIF(OFFSET(S3468,-$C3468+1,0,$C3468),"EN",OFFSET(T3468,-$C3468+1,0,$C3468)))*SummonTypeTable!$Q$2</f>
        <v>700</v>
      </c>
      <c r="J3468" t="str">
        <f ca="1">IF(C3468=1,60*SummonTypeTable!$Q$2-OFFSET(I3468,0,-4),
IF(I3468&lt;&gt;OFFSET(I3468,-1,0),OFFSET(I3468,-1,0)-OFFSET(I3468,0,-4),""))</f>
        <v/>
      </c>
      <c r="K3468" t="str">
        <f ca="1">IF(C3468=1,60*SummonTypeTable!$Q$2/OFFSET(I3468,0,-4),
IF(I3468&lt;&gt;OFFSET(I3468,-1,0),OFFSET(I3468,-1,0)/OFFSET(I3468,0,-4),""))</f>
        <v/>
      </c>
      <c r="L3468" t="str">
        <f t="shared" ca="1" si="646"/>
        <v>cu</v>
      </c>
      <c r="M3468" t="s">
        <v>81</v>
      </c>
      <c r="N3468" t="s">
        <v>147</v>
      </c>
      <c r="O3468">
        <v>3100</v>
      </c>
      <c r="P3468" t="str">
        <f t="shared" si="647"/>
        <v/>
      </c>
      <c r="Q3468" t="str">
        <f t="shared" ca="1" si="654"/>
        <v>cu</v>
      </c>
      <c r="R3468" t="s">
        <v>81</v>
      </c>
      <c r="S3468" t="s">
        <v>147</v>
      </c>
      <c r="T3468">
        <v>1550</v>
      </c>
      <c r="U3468" t="str">
        <f t="shared" ca="1" si="653"/>
        <v>cu</v>
      </c>
      <c r="V3468" t="str">
        <f t="shared" si="648"/>
        <v>GO</v>
      </c>
      <c r="W3468">
        <f t="shared" si="649"/>
        <v>3100</v>
      </c>
      <c r="X3468" t="str">
        <f t="shared" ca="1" si="650"/>
        <v>cu</v>
      </c>
      <c r="Y3468" t="str">
        <f t="shared" si="651"/>
        <v>GO</v>
      </c>
      <c r="Z3468">
        <f t="shared" si="652"/>
        <v>1550</v>
      </c>
    </row>
    <row r="3469" spans="1:26">
      <c r="A3469" t="str">
        <f t="shared" si="644"/>
        <v>nw2</v>
      </c>
      <c r="B3469" t="str">
        <f t="shared" si="645"/>
        <v>신규2</v>
      </c>
      <c r="C3469">
        <v>60</v>
      </c>
      <c r="D3469">
        <v>24</v>
      </c>
      <c r="E3469">
        <f t="shared" ca="1" si="655"/>
        <v>1132</v>
      </c>
      <c r="F3469">
        <f ca="1">(60+SUMIF(OFFSET(N3469,-$C3469+1,0,$C3469),"EN",OFFSET(O3469,-$C3469+1,0,$C3469)))*SummonTypeTable!$Q$2</f>
        <v>773.33333333333326</v>
      </c>
      <c r="G3469">
        <f ca="1">IF(C3469=1,60*SummonTypeTable!$Q$2-OFFSET(F3469,0,-1),
IF(F3469&lt;&gt;OFFSET(F3469,-1,0),OFFSET(F3469,-1,0)-OFFSET(F3469,0,-1),""))</f>
        <v>-432</v>
      </c>
      <c r="H3469">
        <f ca="1">IF(C3469=1,60*SummonTypeTable!$Q$2/OFFSET(F3469,0,-1),
IF(F3469&lt;&gt;OFFSET(F3469,-1,0),OFFSET(F3469,-1,0)/OFFSET(F3469,0,-1),""))</f>
        <v>0.61837455830388688</v>
      </c>
      <c r="I3469">
        <f ca="1">(60+SUMIF(OFFSET(N3469,-$C3469+1,0,$C3469),"EN",OFFSET(O3469,-$C3469+1,0,$C3469))+SUMIF(OFFSET(S3469,-$C3469+1,0,$C3469),"EN",OFFSET(T3469,-$C3469+1,0,$C3469)))*SummonTypeTable!$Q$2</f>
        <v>773.33333333333326</v>
      </c>
      <c r="J3469">
        <f ca="1">IF(C3469=1,60*SummonTypeTable!$Q$2-OFFSET(I3469,0,-4),
IF(I3469&lt;&gt;OFFSET(I3469,-1,0),OFFSET(I3469,-1,0)-OFFSET(I3469,0,-4),""))</f>
        <v>-432</v>
      </c>
      <c r="K3469">
        <f ca="1">IF(C3469=1,60*SummonTypeTable!$Q$2/OFFSET(I3469,0,-4),
IF(I3469&lt;&gt;OFFSET(I3469,-1,0),OFFSET(I3469,-1,0)/OFFSET(I3469,0,-4),""))</f>
        <v>0.61837455830388688</v>
      </c>
      <c r="L3469" t="str">
        <f t="shared" ca="1" si="646"/>
        <v>cu</v>
      </c>
      <c r="M3469" t="s">
        <v>81</v>
      </c>
      <c r="N3469" t="s">
        <v>146</v>
      </c>
      <c r="O3469">
        <v>110</v>
      </c>
      <c r="P3469" t="str">
        <f t="shared" si="647"/>
        <v>에너지너무많음</v>
      </c>
      <c r="Q3469" t="str">
        <f t="shared" ca="1" si="654"/>
        <v>cu</v>
      </c>
      <c r="R3469" t="s">
        <v>81</v>
      </c>
      <c r="S3469" t="s">
        <v>147</v>
      </c>
      <c r="T3469">
        <v>1575</v>
      </c>
      <c r="U3469" t="str">
        <f t="shared" ca="1" si="653"/>
        <v>cu</v>
      </c>
      <c r="V3469" t="str">
        <f t="shared" si="648"/>
        <v>EN</v>
      </c>
      <c r="W3469">
        <f t="shared" si="649"/>
        <v>110</v>
      </c>
      <c r="X3469" t="str">
        <f t="shared" ca="1" si="650"/>
        <v>cu</v>
      </c>
      <c r="Y3469" t="str">
        <f t="shared" si="651"/>
        <v>GO</v>
      </c>
      <c r="Z3469">
        <f t="shared" si="652"/>
        <v>1575</v>
      </c>
    </row>
    <row r="3470" spans="1:26">
      <c r="A3470" t="str">
        <f t="shared" si="644"/>
        <v>nw2</v>
      </c>
      <c r="B3470" t="str">
        <f t="shared" si="645"/>
        <v>신규2</v>
      </c>
      <c r="C3470">
        <v>61</v>
      </c>
      <c r="D3470">
        <v>55</v>
      </c>
      <c r="E3470">
        <f t="shared" ca="1" si="655"/>
        <v>1187</v>
      </c>
      <c r="F3470">
        <f ca="1">(60+SUMIF(OFFSET(N3470,-$C3470+1,0,$C3470),"EN",OFFSET(O3470,-$C3470+1,0,$C3470)))*SummonTypeTable!$Q$2</f>
        <v>773.33333333333326</v>
      </c>
      <c r="G3470" t="str">
        <f ca="1">IF(C3470=1,60*SummonTypeTable!$Q$2-OFFSET(F3470,0,-1),
IF(F3470&lt;&gt;OFFSET(F3470,-1,0),OFFSET(F3470,-1,0)-OFFSET(F3470,0,-1),""))</f>
        <v/>
      </c>
      <c r="H3470" t="str">
        <f ca="1">IF(C3470=1,60*SummonTypeTable!$Q$2/OFFSET(F3470,0,-1),
IF(F3470&lt;&gt;OFFSET(F3470,-1,0),OFFSET(F3470,-1,0)/OFFSET(F3470,0,-1),""))</f>
        <v/>
      </c>
      <c r="I3470">
        <f ca="1">(60+SUMIF(OFFSET(N3470,-$C3470+1,0,$C3470),"EN",OFFSET(O3470,-$C3470+1,0,$C3470))+SUMIF(OFFSET(S3470,-$C3470+1,0,$C3470),"EN",OFFSET(T3470,-$C3470+1,0,$C3470)))*SummonTypeTable!$Q$2</f>
        <v>773.33333333333326</v>
      </c>
      <c r="J3470" t="str">
        <f ca="1">IF(C3470=1,60*SummonTypeTable!$Q$2-OFFSET(I3470,0,-4),
IF(I3470&lt;&gt;OFFSET(I3470,-1,0),OFFSET(I3470,-1,0)-OFFSET(I3470,0,-4),""))</f>
        <v/>
      </c>
      <c r="K3470" t="str">
        <f ca="1">IF(C3470=1,60*SummonTypeTable!$Q$2/OFFSET(I3470,0,-4),
IF(I3470&lt;&gt;OFFSET(I3470,-1,0),OFFSET(I3470,-1,0)/OFFSET(I3470,0,-4),""))</f>
        <v/>
      </c>
      <c r="L3470" t="str">
        <f t="shared" ca="1" si="646"/>
        <v>cu</v>
      </c>
      <c r="M3470" t="s">
        <v>81</v>
      </c>
      <c r="N3470" t="s">
        <v>147</v>
      </c>
      <c r="O3470">
        <v>3200</v>
      </c>
      <c r="P3470" t="str">
        <f t="shared" si="647"/>
        <v/>
      </c>
      <c r="Q3470" t="str">
        <f t="shared" ca="1" si="654"/>
        <v>cu</v>
      </c>
      <c r="R3470" t="s">
        <v>81</v>
      </c>
      <c r="S3470" t="s">
        <v>147</v>
      </c>
      <c r="T3470">
        <v>1600</v>
      </c>
      <c r="U3470" t="str">
        <f t="shared" ca="1" si="653"/>
        <v>cu</v>
      </c>
      <c r="V3470" t="str">
        <f t="shared" si="648"/>
        <v>GO</v>
      </c>
      <c r="W3470">
        <f t="shared" si="649"/>
        <v>3200</v>
      </c>
      <c r="X3470" t="str">
        <f t="shared" ca="1" si="650"/>
        <v>cu</v>
      </c>
      <c r="Y3470" t="str">
        <f t="shared" si="651"/>
        <v>GO</v>
      </c>
      <c r="Z3470">
        <f t="shared" si="652"/>
        <v>1600</v>
      </c>
    </row>
    <row r="3471" spans="1:26">
      <c r="A3471" t="str">
        <f t="shared" si="644"/>
        <v>nw2</v>
      </c>
      <c r="B3471" t="str">
        <f t="shared" si="645"/>
        <v>신규2</v>
      </c>
      <c r="C3471">
        <v>62</v>
      </c>
      <c r="D3471">
        <v>24</v>
      </c>
      <c r="E3471">
        <f t="shared" ca="1" si="655"/>
        <v>1211</v>
      </c>
      <c r="F3471">
        <f ca="1">(60+SUMIF(OFFSET(N3471,-$C3471+1,0,$C3471),"EN",OFFSET(O3471,-$C3471+1,0,$C3471)))*SummonTypeTable!$Q$2</f>
        <v>773.33333333333326</v>
      </c>
      <c r="G3471" t="str">
        <f ca="1">IF(C3471=1,60*SummonTypeTable!$Q$2-OFFSET(F3471,0,-1),
IF(F3471&lt;&gt;OFFSET(F3471,-1,0),OFFSET(F3471,-1,0)-OFFSET(F3471,0,-1),""))</f>
        <v/>
      </c>
      <c r="H3471" t="str">
        <f ca="1">IF(C3471=1,60*SummonTypeTable!$Q$2/OFFSET(F3471,0,-1),
IF(F3471&lt;&gt;OFFSET(F3471,-1,0),OFFSET(F3471,-1,0)/OFFSET(F3471,0,-1),""))</f>
        <v/>
      </c>
      <c r="I3471">
        <f ca="1">(60+SUMIF(OFFSET(N3471,-$C3471+1,0,$C3471),"EN",OFFSET(O3471,-$C3471+1,0,$C3471))+SUMIF(OFFSET(S3471,-$C3471+1,0,$C3471),"EN",OFFSET(T3471,-$C3471+1,0,$C3471)))*SummonTypeTable!$Q$2</f>
        <v>773.33333333333326</v>
      </c>
      <c r="J3471" t="str">
        <f ca="1">IF(C3471=1,60*SummonTypeTable!$Q$2-OFFSET(I3471,0,-4),
IF(I3471&lt;&gt;OFFSET(I3471,-1,0),OFFSET(I3471,-1,0)-OFFSET(I3471,0,-4),""))</f>
        <v/>
      </c>
      <c r="K3471" t="str">
        <f ca="1">IF(C3471=1,60*SummonTypeTable!$Q$2/OFFSET(I3471,0,-4),
IF(I3471&lt;&gt;OFFSET(I3471,-1,0),OFFSET(I3471,-1,0)/OFFSET(I3471,0,-4),""))</f>
        <v/>
      </c>
      <c r="L3471" t="str">
        <f t="shared" ca="1" si="646"/>
        <v>it</v>
      </c>
      <c r="M3471" t="s">
        <v>139</v>
      </c>
      <c r="N3471" t="s">
        <v>140</v>
      </c>
      <c r="O3471">
        <v>1</v>
      </c>
      <c r="P3471" t="str">
        <f t="shared" si="647"/>
        <v/>
      </c>
      <c r="Q3471" t="str">
        <f t="shared" ca="1" si="654"/>
        <v>cu</v>
      </c>
      <c r="R3471" t="s">
        <v>81</v>
      </c>
      <c r="S3471" t="s">
        <v>147</v>
      </c>
      <c r="T3471">
        <v>1625</v>
      </c>
      <c r="U3471" t="str">
        <f t="shared" ca="1" si="653"/>
        <v>it</v>
      </c>
      <c r="V3471" t="str">
        <f t="shared" si="648"/>
        <v>Cash_sCharacterGacha</v>
      </c>
      <c r="W3471">
        <f t="shared" si="649"/>
        <v>1</v>
      </c>
      <c r="X3471" t="str">
        <f t="shared" ca="1" si="650"/>
        <v>cu</v>
      </c>
      <c r="Y3471" t="str">
        <f t="shared" si="651"/>
        <v>GO</v>
      </c>
      <c r="Z3471">
        <f t="shared" si="652"/>
        <v>1625</v>
      </c>
    </row>
    <row r="3472" spans="1:26">
      <c r="A3472" t="str">
        <f t="shared" si="644"/>
        <v>nw2</v>
      </c>
      <c r="B3472" t="str">
        <f t="shared" si="645"/>
        <v>신규2</v>
      </c>
      <c r="C3472">
        <v>63</v>
      </c>
      <c r="D3472">
        <v>57</v>
      </c>
      <c r="E3472">
        <f t="shared" ca="1" si="655"/>
        <v>1268</v>
      </c>
      <c r="F3472">
        <f ca="1">(60+SUMIF(OFFSET(N3472,-$C3472+1,0,$C3472),"EN",OFFSET(O3472,-$C3472+1,0,$C3472)))*SummonTypeTable!$Q$2</f>
        <v>773.33333333333326</v>
      </c>
      <c r="G3472" t="str">
        <f ca="1">IF(C3472=1,60*SummonTypeTable!$Q$2-OFFSET(F3472,0,-1),
IF(F3472&lt;&gt;OFFSET(F3472,-1,0),OFFSET(F3472,-1,0)-OFFSET(F3472,0,-1),""))</f>
        <v/>
      </c>
      <c r="H3472" t="str">
        <f ca="1">IF(C3472=1,60*SummonTypeTable!$Q$2/OFFSET(F3472,0,-1),
IF(F3472&lt;&gt;OFFSET(F3472,-1,0),OFFSET(F3472,-1,0)/OFFSET(F3472,0,-1),""))</f>
        <v/>
      </c>
      <c r="I3472">
        <f ca="1">(60+SUMIF(OFFSET(N3472,-$C3472+1,0,$C3472),"EN",OFFSET(O3472,-$C3472+1,0,$C3472))+SUMIF(OFFSET(S3472,-$C3472+1,0,$C3472),"EN",OFFSET(T3472,-$C3472+1,0,$C3472)))*SummonTypeTable!$Q$2</f>
        <v>773.33333333333326</v>
      </c>
      <c r="J3472" t="str">
        <f ca="1">IF(C3472=1,60*SummonTypeTable!$Q$2-OFFSET(I3472,0,-4),
IF(I3472&lt;&gt;OFFSET(I3472,-1,0),OFFSET(I3472,-1,0)-OFFSET(I3472,0,-4),""))</f>
        <v/>
      </c>
      <c r="K3472" t="str">
        <f ca="1">IF(C3472=1,60*SummonTypeTable!$Q$2/OFFSET(I3472,0,-4),
IF(I3472&lt;&gt;OFFSET(I3472,-1,0),OFFSET(I3472,-1,0)/OFFSET(I3472,0,-4),""))</f>
        <v/>
      </c>
      <c r="L3472" t="str">
        <f t="shared" ca="1" si="646"/>
        <v>cu</v>
      </c>
      <c r="M3472" t="s">
        <v>81</v>
      </c>
      <c r="N3472" t="s">
        <v>153</v>
      </c>
      <c r="O3472">
        <v>12</v>
      </c>
      <c r="P3472" t="str">
        <f t="shared" si="647"/>
        <v/>
      </c>
      <c r="Q3472" t="str">
        <f t="shared" ca="1" si="654"/>
        <v>cu</v>
      </c>
      <c r="R3472" t="s">
        <v>81</v>
      </c>
      <c r="S3472" t="s">
        <v>153</v>
      </c>
      <c r="T3472">
        <v>4</v>
      </c>
      <c r="U3472" t="str">
        <f t="shared" ca="1" si="653"/>
        <v>cu</v>
      </c>
      <c r="V3472" t="str">
        <f t="shared" si="648"/>
        <v>DI</v>
      </c>
      <c r="W3472">
        <f t="shared" si="649"/>
        <v>12</v>
      </c>
      <c r="X3472" t="str">
        <f t="shared" ca="1" si="650"/>
        <v>cu</v>
      </c>
      <c r="Y3472" t="str">
        <f t="shared" si="651"/>
        <v>DI</v>
      </c>
      <c r="Z3472">
        <f t="shared" si="652"/>
        <v>4</v>
      </c>
    </row>
    <row r="3473" spans="1:26">
      <c r="A3473" t="str">
        <f t="shared" si="644"/>
        <v>nw2</v>
      </c>
      <c r="B3473" t="str">
        <f t="shared" si="645"/>
        <v>신규2</v>
      </c>
      <c r="C3473">
        <v>64</v>
      </c>
      <c r="D3473">
        <v>35</v>
      </c>
      <c r="E3473">
        <f t="shared" ca="1" si="655"/>
        <v>1303</v>
      </c>
      <c r="F3473">
        <f ca="1">(60+SUMIF(OFFSET(N3473,-$C3473+1,0,$C3473),"EN",OFFSET(O3473,-$C3473+1,0,$C3473)))*SummonTypeTable!$Q$2</f>
        <v>773.33333333333326</v>
      </c>
      <c r="G3473" t="str">
        <f ca="1">IF(C3473=1,60*SummonTypeTable!$Q$2-OFFSET(F3473,0,-1),
IF(F3473&lt;&gt;OFFSET(F3473,-1,0),OFFSET(F3473,-1,0)-OFFSET(F3473,0,-1),""))</f>
        <v/>
      </c>
      <c r="H3473" t="str">
        <f ca="1">IF(C3473=1,60*SummonTypeTable!$Q$2/OFFSET(F3473,0,-1),
IF(F3473&lt;&gt;OFFSET(F3473,-1,0),OFFSET(F3473,-1,0)/OFFSET(F3473,0,-1),""))</f>
        <v/>
      </c>
      <c r="I3473">
        <f ca="1">(60+SUMIF(OFFSET(N3473,-$C3473+1,0,$C3473),"EN",OFFSET(O3473,-$C3473+1,0,$C3473))+SUMIF(OFFSET(S3473,-$C3473+1,0,$C3473),"EN",OFFSET(T3473,-$C3473+1,0,$C3473)))*SummonTypeTable!$Q$2</f>
        <v>773.33333333333326</v>
      </c>
      <c r="J3473" t="str">
        <f ca="1">IF(C3473=1,60*SummonTypeTable!$Q$2-OFFSET(I3473,0,-4),
IF(I3473&lt;&gt;OFFSET(I3473,-1,0),OFFSET(I3473,-1,0)-OFFSET(I3473,0,-4),""))</f>
        <v/>
      </c>
      <c r="K3473" t="str">
        <f ca="1">IF(C3473=1,60*SummonTypeTable!$Q$2/OFFSET(I3473,0,-4),
IF(I3473&lt;&gt;OFFSET(I3473,-1,0),OFFSET(I3473,-1,0)/OFFSET(I3473,0,-4),""))</f>
        <v/>
      </c>
      <c r="L3473" t="str">
        <f t="shared" ca="1" si="646"/>
        <v>cu</v>
      </c>
      <c r="M3473" t="s">
        <v>81</v>
      </c>
      <c r="N3473" t="s">
        <v>147</v>
      </c>
      <c r="O3473">
        <v>3350</v>
      </c>
      <c r="P3473" t="str">
        <f t="shared" si="647"/>
        <v/>
      </c>
      <c r="Q3473" t="str">
        <f t="shared" ca="1" si="654"/>
        <v>cu</v>
      </c>
      <c r="R3473" t="s">
        <v>81</v>
      </c>
      <c r="S3473" t="s">
        <v>147</v>
      </c>
      <c r="T3473">
        <v>1675</v>
      </c>
      <c r="U3473" t="str">
        <f t="shared" ca="1" si="653"/>
        <v>cu</v>
      </c>
      <c r="V3473" t="str">
        <f t="shared" si="648"/>
        <v>GO</v>
      </c>
      <c r="W3473">
        <f t="shared" si="649"/>
        <v>3350</v>
      </c>
      <c r="X3473" t="str">
        <f t="shared" ca="1" si="650"/>
        <v>cu</v>
      </c>
      <c r="Y3473" t="str">
        <f t="shared" si="651"/>
        <v>GO</v>
      </c>
      <c r="Z3473">
        <f t="shared" si="652"/>
        <v>1675</v>
      </c>
    </row>
    <row r="3474" spans="1:26">
      <c r="A3474" t="str">
        <f t="shared" si="644"/>
        <v>nw2</v>
      </c>
      <c r="B3474" t="str">
        <f t="shared" si="645"/>
        <v>신규2</v>
      </c>
      <c r="C3474">
        <v>65</v>
      </c>
      <c r="D3474">
        <v>55</v>
      </c>
      <c r="E3474">
        <f t="shared" ca="1" si="655"/>
        <v>1358</v>
      </c>
      <c r="F3474">
        <f ca="1">(60+SUMIF(OFFSET(N3474,-$C3474+1,0,$C3474),"EN",OFFSET(O3474,-$C3474+1,0,$C3474)))*SummonTypeTable!$Q$2</f>
        <v>773.33333333333326</v>
      </c>
      <c r="G3474" t="str">
        <f ca="1">IF(C3474=1,60*SummonTypeTable!$Q$2-OFFSET(F3474,0,-1),
IF(F3474&lt;&gt;OFFSET(F3474,-1,0),OFFSET(F3474,-1,0)-OFFSET(F3474,0,-1),""))</f>
        <v/>
      </c>
      <c r="H3474" t="str">
        <f ca="1">IF(C3474=1,60*SummonTypeTable!$Q$2/OFFSET(F3474,0,-1),
IF(F3474&lt;&gt;OFFSET(F3474,-1,0),OFFSET(F3474,-1,0)/OFFSET(F3474,0,-1),""))</f>
        <v/>
      </c>
      <c r="I3474">
        <f ca="1">(60+SUMIF(OFFSET(N3474,-$C3474+1,0,$C3474),"EN",OFFSET(O3474,-$C3474+1,0,$C3474))+SUMIF(OFFSET(S3474,-$C3474+1,0,$C3474),"EN",OFFSET(T3474,-$C3474+1,0,$C3474)))*SummonTypeTable!$Q$2</f>
        <v>773.33333333333326</v>
      </c>
      <c r="J3474" t="str">
        <f ca="1">IF(C3474=1,60*SummonTypeTable!$Q$2-OFFSET(I3474,0,-4),
IF(I3474&lt;&gt;OFFSET(I3474,-1,0),OFFSET(I3474,-1,0)-OFFSET(I3474,0,-4),""))</f>
        <v/>
      </c>
      <c r="K3474" t="str">
        <f ca="1">IF(C3474=1,60*SummonTypeTable!$Q$2/OFFSET(I3474,0,-4),
IF(I3474&lt;&gt;OFFSET(I3474,-1,0),OFFSET(I3474,-1,0)/OFFSET(I3474,0,-4),""))</f>
        <v/>
      </c>
      <c r="L3474" t="str">
        <f t="shared" ca="1" si="646"/>
        <v>it</v>
      </c>
      <c r="M3474" t="s">
        <v>139</v>
      </c>
      <c r="N3474" t="s">
        <v>138</v>
      </c>
      <c r="O3474">
        <v>2</v>
      </c>
      <c r="P3474" t="str">
        <f t="shared" si="647"/>
        <v/>
      </c>
      <c r="Q3474" t="str">
        <f t="shared" ca="1" si="654"/>
        <v>cu</v>
      </c>
      <c r="R3474" t="s">
        <v>81</v>
      </c>
      <c r="S3474" t="s">
        <v>147</v>
      </c>
      <c r="T3474">
        <v>1700</v>
      </c>
      <c r="U3474" t="str">
        <f t="shared" ca="1" si="653"/>
        <v>it</v>
      </c>
      <c r="V3474" t="str">
        <f t="shared" si="648"/>
        <v>Cash_sSpellGacha</v>
      </c>
      <c r="W3474">
        <f t="shared" si="649"/>
        <v>2</v>
      </c>
      <c r="X3474" t="str">
        <f t="shared" ca="1" si="650"/>
        <v>cu</v>
      </c>
      <c r="Y3474" t="str">
        <f t="shared" si="651"/>
        <v>GO</v>
      </c>
      <c r="Z3474">
        <f t="shared" si="652"/>
        <v>1700</v>
      </c>
    </row>
    <row r="3475" spans="1:26">
      <c r="A3475" t="str">
        <f t="shared" ref="A3475:A3538" si="656">A3474</f>
        <v>nw2</v>
      </c>
      <c r="B3475" t="str">
        <f t="shared" ref="B3475:B3538" si="657">B3474</f>
        <v>신규2</v>
      </c>
      <c r="C3475">
        <v>66</v>
      </c>
      <c r="D3475">
        <v>12</v>
      </c>
      <c r="E3475">
        <f t="shared" ca="1" si="655"/>
        <v>1370</v>
      </c>
      <c r="F3475">
        <f ca="1">(60+SUMIF(OFFSET(N3475,-$C3475+1,0,$C3475),"EN",OFFSET(O3475,-$C3475+1,0,$C3475)))*SummonTypeTable!$Q$2</f>
        <v>773.33333333333326</v>
      </c>
      <c r="G3475" t="str">
        <f ca="1">IF(C3475=1,60*SummonTypeTable!$Q$2-OFFSET(F3475,0,-1),
IF(F3475&lt;&gt;OFFSET(F3475,-1,0),OFFSET(F3475,-1,0)-OFFSET(F3475,0,-1),""))</f>
        <v/>
      </c>
      <c r="H3475" t="str">
        <f ca="1">IF(C3475=1,60*SummonTypeTable!$Q$2/OFFSET(F3475,0,-1),
IF(F3475&lt;&gt;OFFSET(F3475,-1,0),OFFSET(F3475,-1,0)/OFFSET(F3475,0,-1),""))</f>
        <v/>
      </c>
      <c r="I3475">
        <f ca="1">(60+SUMIF(OFFSET(N3475,-$C3475+1,0,$C3475),"EN",OFFSET(O3475,-$C3475+1,0,$C3475))+SUMIF(OFFSET(S3475,-$C3475+1,0,$C3475),"EN",OFFSET(T3475,-$C3475+1,0,$C3475)))*SummonTypeTable!$Q$2</f>
        <v>773.33333333333326</v>
      </c>
      <c r="J3475" t="str">
        <f ca="1">IF(C3475=1,60*SummonTypeTable!$Q$2-OFFSET(I3475,0,-4),
IF(I3475&lt;&gt;OFFSET(I3475,-1,0),OFFSET(I3475,-1,0)-OFFSET(I3475,0,-4),""))</f>
        <v/>
      </c>
      <c r="K3475" t="str">
        <f ca="1">IF(C3475=1,60*SummonTypeTable!$Q$2/OFFSET(I3475,0,-4),
IF(I3475&lt;&gt;OFFSET(I3475,-1,0),OFFSET(I3475,-1,0)/OFFSET(I3475,0,-4),""))</f>
        <v/>
      </c>
      <c r="L3475" t="str">
        <f t="shared" ref="L3475:L3538" ca="1" si="658">IF(ISBLANK(M3475),"",
VLOOKUP(M3475,OFFSET(INDIRECT("$A:$B"),0,MATCH(M$1&amp;"_Verify",INDIRECT("$1:$1"),0)-1),2,0)
)</f>
        <v>cu</v>
      </c>
      <c r="M3475" t="s">
        <v>81</v>
      </c>
      <c r="N3475" t="s">
        <v>147</v>
      </c>
      <c r="O3475">
        <v>3450</v>
      </c>
      <c r="P3475" t="str">
        <f t="shared" si="647"/>
        <v/>
      </c>
      <c r="Q3475" t="str">
        <f t="shared" ca="1" si="654"/>
        <v>cu</v>
      </c>
      <c r="R3475" t="s">
        <v>81</v>
      </c>
      <c r="S3475" t="s">
        <v>147</v>
      </c>
      <c r="T3475">
        <v>1725</v>
      </c>
      <c r="U3475" t="str">
        <f t="shared" ca="1" si="653"/>
        <v>cu</v>
      </c>
      <c r="V3475" t="str">
        <f t="shared" si="648"/>
        <v>GO</v>
      </c>
      <c r="W3475">
        <f t="shared" si="649"/>
        <v>3450</v>
      </c>
      <c r="X3475" t="str">
        <f t="shared" ca="1" si="650"/>
        <v>cu</v>
      </c>
      <c r="Y3475" t="str">
        <f t="shared" si="651"/>
        <v>GO</v>
      </c>
      <c r="Z3475">
        <f t="shared" si="652"/>
        <v>1725</v>
      </c>
    </row>
    <row r="3476" spans="1:26">
      <c r="A3476" t="str">
        <f t="shared" si="656"/>
        <v>nw2</v>
      </c>
      <c r="B3476" t="str">
        <f t="shared" si="657"/>
        <v>신규2</v>
      </c>
      <c r="C3476">
        <v>67</v>
      </c>
      <c r="D3476">
        <v>46</v>
      </c>
      <c r="E3476">
        <f t="shared" ca="1" si="655"/>
        <v>1416</v>
      </c>
      <c r="F3476">
        <f ca="1">(60+SUMIF(OFFSET(N3476,-$C3476+1,0,$C3476),"EN",OFFSET(O3476,-$C3476+1,0,$C3476)))*SummonTypeTable!$Q$2</f>
        <v>840</v>
      </c>
      <c r="G3476">
        <f ca="1">IF(C3476=1,60*SummonTypeTable!$Q$2-OFFSET(F3476,0,-1),
IF(F3476&lt;&gt;OFFSET(F3476,-1,0),OFFSET(F3476,-1,0)-OFFSET(F3476,0,-1),""))</f>
        <v>-642.66666666666674</v>
      </c>
      <c r="H3476">
        <f ca="1">IF(C3476=1,60*SummonTypeTable!$Q$2/OFFSET(F3476,0,-1),
IF(F3476&lt;&gt;OFFSET(F3476,-1,0),OFFSET(F3476,-1,0)/OFFSET(F3476,0,-1),""))</f>
        <v>0.54613935969868166</v>
      </c>
      <c r="I3476">
        <f ca="1">(60+SUMIF(OFFSET(N3476,-$C3476+1,0,$C3476),"EN",OFFSET(O3476,-$C3476+1,0,$C3476))+SUMIF(OFFSET(S3476,-$C3476+1,0,$C3476),"EN",OFFSET(T3476,-$C3476+1,0,$C3476)))*SummonTypeTable!$Q$2</f>
        <v>840</v>
      </c>
      <c r="J3476">
        <f ca="1">IF(C3476=1,60*SummonTypeTable!$Q$2-OFFSET(I3476,0,-4),
IF(I3476&lt;&gt;OFFSET(I3476,-1,0),OFFSET(I3476,-1,0)-OFFSET(I3476,0,-4),""))</f>
        <v>-642.66666666666674</v>
      </c>
      <c r="K3476">
        <f ca="1">IF(C3476=1,60*SummonTypeTable!$Q$2/OFFSET(I3476,0,-4),
IF(I3476&lt;&gt;OFFSET(I3476,-1,0),OFFSET(I3476,-1,0)/OFFSET(I3476,0,-4),""))</f>
        <v>0.54613935969868166</v>
      </c>
      <c r="L3476" t="str">
        <f t="shared" ca="1" si="658"/>
        <v>cu</v>
      </c>
      <c r="M3476" t="s">
        <v>81</v>
      </c>
      <c r="N3476" t="s">
        <v>146</v>
      </c>
      <c r="O3476">
        <v>100</v>
      </c>
      <c r="P3476" t="str">
        <f t="shared" si="647"/>
        <v>에너지너무많음</v>
      </c>
      <c r="Q3476" t="str">
        <f t="shared" ca="1" si="654"/>
        <v>cu</v>
      </c>
      <c r="R3476" t="s">
        <v>81</v>
      </c>
      <c r="S3476" t="s">
        <v>147</v>
      </c>
      <c r="T3476">
        <v>1750</v>
      </c>
      <c r="U3476" t="str">
        <f t="shared" ca="1" si="653"/>
        <v>cu</v>
      </c>
      <c r="V3476" t="str">
        <f t="shared" si="648"/>
        <v>EN</v>
      </c>
      <c r="W3476">
        <f t="shared" si="649"/>
        <v>100</v>
      </c>
      <c r="X3476" t="str">
        <f t="shared" ca="1" si="650"/>
        <v>cu</v>
      </c>
      <c r="Y3476" t="str">
        <f t="shared" si="651"/>
        <v>GO</v>
      </c>
      <c r="Z3476">
        <f t="shared" si="652"/>
        <v>1750</v>
      </c>
    </row>
    <row r="3477" spans="1:26">
      <c r="A3477" t="str">
        <f t="shared" si="656"/>
        <v>nw2</v>
      </c>
      <c r="B3477" t="str">
        <f t="shared" si="657"/>
        <v>신규2</v>
      </c>
      <c r="C3477">
        <v>68</v>
      </c>
      <c r="D3477">
        <v>65</v>
      </c>
      <c r="E3477">
        <f t="shared" ca="1" si="655"/>
        <v>1481</v>
      </c>
      <c r="F3477">
        <f ca="1">(60+SUMIF(OFFSET(N3477,-$C3477+1,0,$C3477),"EN",OFFSET(O3477,-$C3477+1,0,$C3477)))*SummonTypeTable!$Q$2</f>
        <v>840</v>
      </c>
      <c r="G3477" t="str">
        <f ca="1">IF(C3477=1,60*SummonTypeTable!$Q$2-OFFSET(F3477,0,-1),
IF(F3477&lt;&gt;OFFSET(F3477,-1,0),OFFSET(F3477,-1,0)-OFFSET(F3477,0,-1),""))</f>
        <v/>
      </c>
      <c r="H3477" t="str">
        <f ca="1">IF(C3477=1,60*SummonTypeTable!$Q$2/OFFSET(F3477,0,-1),
IF(F3477&lt;&gt;OFFSET(F3477,-1,0),OFFSET(F3477,-1,0)/OFFSET(F3477,0,-1),""))</f>
        <v/>
      </c>
      <c r="I3477">
        <f ca="1">(60+SUMIF(OFFSET(N3477,-$C3477+1,0,$C3477),"EN",OFFSET(O3477,-$C3477+1,0,$C3477))+SUMIF(OFFSET(S3477,-$C3477+1,0,$C3477),"EN",OFFSET(T3477,-$C3477+1,0,$C3477)))*SummonTypeTable!$Q$2</f>
        <v>840</v>
      </c>
      <c r="J3477" t="str">
        <f ca="1">IF(C3477=1,60*SummonTypeTable!$Q$2-OFFSET(I3477,0,-4),
IF(I3477&lt;&gt;OFFSET(I3477,-1,0),OFFSET(I3477,-1,0)-OFFSET(I3477,0,-4),""))</f>
        <v/>
      </c>
      <c r="K3477" t="str">
        <f ca="1">IF(C3477=1,60*SummonTypeTable!$Q$2/OFFSET(I3477,0,-4),
IF(I3477&lt;&gt;OFFSET(I3477,-1,0),OFFSET(I3477,-1,0)/OFFSET(I3477,0,-4),""))</f>
        <v/>
      </c>
      <c r="L3477" t="str">
        <f t="shared" ca="1" si="658"/>
        <v>it</v>
      </c>
      <c r="M3477" t="s">
        <v>139</v>
      </c>
      <c r="N3477" t="s">
        <v>140</v>
      </c>
      <c r="O3477">
        <v>3</v>
      </c>
      <c r="P3477" t="str">
        <f t="shared" si="647"/>
        <v/>
      </c>
      <c r="Q3477" t="str">
        <f t="shared" ca="1" si="654"/>
        <v>cu</v>
      </c>
      <c r="R3477" t="s">
        <v>81</v>
      </c>
      <c r="S3477" t="s">
        <v>147</v>
      </c>
      <c r="T3477">
        <v>1775</v>
      </c>
      <c r="U3477" t="str">
        <f t="shared" ca="1" si="653"/>
        <v>it</v>
      </c>
      <c r="V3477" t="str">
        <f t="shared" si="648"/>
        <v>Cash_sCharacterGacha</v>
      </c>
      <c r="W3477">
        <f t="shared" si="649"/>
        <v>3</v>
      </c>
      <c r="X3477" t="str">
        <f t="shared" ca="1" si="650"/>
        <v>cu</v>
      </c>
      <c r="Y3477" t="str">
        <f t="shared" si="651"/>
        <v>GO</v>
      </c>
      <c r="Z3477">
        <f t="shared" si="652"/>
        <v>1775</v>
      </c>
    </row>
    <row r="3478" spans="1:26">
      <c r="A3478" t="str">
        <f t="shared" si="656"/>
        <v>nw2</v>
      </c>
      <c r="B3478" t="str">
        <f t="shared" si="657"/>
        <v>신규2</v>
      </c>
      <c r="C3478">
        <v>69</v>
      </c>
      <c r="D3478">
        <v>35</v>
      </c>
      <c r="E3478">
        <f t="shared" ca="1" si="655"/>
        <v>1516</v>
      </c>
      <c r="F3478">
        <f ca="1">(60+SUMIF(OFFSET(N3478,-$C3478+1,0,$C3478),"EN",OFFSET(O3478,-$C3478+1,0,$C3478)))*SummonTypeTable!$Q$2</f>
        <v>840</v>
      </c>
      <c r="G3478" t="str">
        <f ca="1">IF(C3478=1,60*SummonTypeTable!$Q$2-OFFSET(F3478,0,-1),
IF(F3478&lt;&gt;OFFSET(F3478,-1,0),OFFSET(F3478,-1,0)-OFFSET(F3478,0,-1),""))</f>
        <v/>
      </c>
      <c r="H3478" t="str">
        <f ca="1">IF(C3478=1,60*SummonTypeTable!$Q$2/OFFSET(F3478,0,-1),
IF(F3478&lt;&gt;OFFSET(F3478,-1,0),OFFSET(F3478,-1,0)/OFFSET(F3478,0,-1),""))</f>
        <v/>
      </c>
      <c r="I3478">
        <f ca="1">(60+SUMIF(OFFSET(N3478,-$C3478+1,0,$C3478),"EN",OFFSET(O3478,-$C3478+1,0,$C3478))+SUMIF(OFFSET(S3478,-$C3478+1,0,$C3478),"EN",OFFSET(T3478,-$C3478+1,0,$C3478)))*SummonTypeTable!$Q$2</f>
        <v>840</v>
      </c>
      <c r="J3478" t="str">
        <f ca="1">IF(C3478=1,60*SummonTypeTable!$Q$2-OFFSET(I3478,0,-4),
IF(I3478&lt;&gt;OFFSET(I3478,-1,0),OFFSET(I3478,-1,0)-OFFSET(I3478,0,-4),""))</f>
        <v/>
      </c>
      <c r="K3478" t="str">
        <f ca="1">IF(C3478=1,60*SummonTypeTable!$Q$2/OFFSET(I3478,0,-4),
IF(I3478&lt;&gt;OFFSET(I3478,-1,0),OFFSET(I3478,-1,0)/OFFSET(I3478,0,-4),""))</f>
        <v/>
      </c>
      <c r="L3478" t="str">
        <f t="shared" ca="1" si="658"/>
        <v>cu</v>
      </c>
      <c r="M3478" t="s">
        <v>81</v>
      </c>
      <c r="N3478" t="s">
        <v>147</v>
      </c>
      <c r="O3478">
        <v>3600</v>
      </c>
      <c r="P3478" t="str">
        <f t="shared" si="647"/>
        <v/>
      </c>
      <c r="Q3478" t="str">
        <f t="shared" ca="1" si="654"/>
        <v>cu</v>
      </c>
      <c r="R3478" t="s">
        <v>81</v>
      </c>
      <c r="S3478" t="s">
        <v>147</v>
      </c>
      <c r="T3478">
        <v>1800</v>
      </c>
      <c r="U3478" t="str">
        <f t="shared" ca="1" si="653"/>
        <v>cu</v>
      </c>
      <c r="V3478" t="str">
        <f t="shared" si="648"/>
        <v>GO</v>
      </c>
      <c r="W3478">
        <f t="shared" si="649"/>
        <v>3600</v>
      </c>
      <c r="X3478" t="str">
        <f t="shared" ca="1" si="650"/>
        <v>cu</v>
      </c>
      <c r="Y3478" t="str">
        <f t="shared" si="651"/>
        <v>GO</v>
      </c>
      <c r="Z3478">
        <f t="shared" si="652"/>
        <v>1800</v>
      </c>
    </row>
    <row r="3479" spans="1:26">
      <c r="A3479" t="str">
        <f t="shared" si="656"/>
        <v>nw2</v>
      </c>
      <c r="B3479" t="str">
        <f t="shared" si="657"/>
        <v>신규2</v>
      </c>
      <c r="C3479">
        <v>70</v>
      </c>
      <c r="D3479">
        <v>60</v>
      </c>
      <c r="E3479">
        <f t="shared" ca="1" si="655"/>
        <v>1576</v>
      </c>
      <c r="F3479">
        <f ca="1">(60+SUMIF(OFFSET(N3479,-$C3479+1,0,$C3479),"EN",OFFSET(O3479,-$C3479+1,0,$C3479)))*SummonTypeTable!$Q$2</f>
        <v>916.66666666666663</v>
      </c>
      <c r="G3479">
        <f ca="1">IF(C3479=1,60*SummonTypeTable!$Q$2-OFFSET(F3479,0,-1),
IF(F3479&lt;&gt;OFFSET(F3479,-1,0),OFFSET(F3479,-1,0)-OFFSET(F3479,0,-1),""))</f>
        <v>-736</v>
      </c>
      <c r="H3479">
        <f ca="1">IF(C3479=1,60*SummonTypeTable!$Q$2/OFFSET(F3479,0,-1),
IF(F3479&lt;&gt;OFFSET(F3479,-1,0),OFFSET(F3479,-1,0)/OFFSET(F3479,0,-1),""))</f>
        <v>0.53299492385786806</v>
      </c>
      <c r="I3479">
        <f ca="1">(60+SUMIF(OFFSET(N3479,-$C3479+1,0,$C3479),"EN",OFFSET(O3479,-$C3479+1,0,$C3479))+SUMIF(OFFSET(S3479,-$C3479+1,0,$C3479),"EN",OFFSET(T3479,-$C3479+1,0,$C3479)))*SummonTypeTable!$Q$2</f>
        <v>916.66666666666663</v>
      </c>
      <c r="J3479">
        <f ca="1">IF(C3479=1,60*SummonTypeTable!$Q$2-OFFSET(I3479,0,-4),
IF(I3479&lt;&gt;OFFSET(I3479,-1,0),OFFSET(I3479,-1,0)-OFFSET(I3479,0,-4),""))</f>
        <v>-736</v>
      </c>
      <c r="K3479">
        <f ca="1">IF(C3479=1,60*SummonTypeTable!$Q$2/OFFSET(I3479,0,-4),
IF(I3479&lt;&gt;OFFSET(I3479,-1,0),OFFSET(I3479,-1,0)/OFFSET(I3479,0,-4),""))</f>
        <v>0.53299492385786806</v>
      </c>
      <c r="L3479" t="str">
        <f t="shared" ca="1" si="658"/>
        <v>cu</v>
      </c>
      <c r="M3479" t="s">
        <v>81</v>
      </c>
      <c r="N3479" t="s">
        <v>146</v>
      </c>
      <c r="O3479">
        <v>115</v>
      </c>
      <c r="P3479" t="str">
        <f t="shared" si="647"/>
        <v>에너지너무많음</v>
      </c>
      <c r="Q3479" t="str">
        <f t="shared" ca="1" si="654"/>
        <v>cu</v>
      </c>
      <c r="R3479" t="s">
        <v>81</v>
      </c>
      <c r="S3479" t="s">
        <v>147</v>
      </c>
      <c r="T3479">
        <v>1825</v>
      </c>
      <c r="U3479" t="str">
        <f t="shared" ca="1" si="653"/>
        <v>cu</v>
      </c>
      <c r="V3479" t="str">
        <f t="shared" si="648"/>
        <v>EN</v>
      </c>
      <c r="W3479">
        <f t="shared" si="649"/>
        <v>115</v>
      </c>
      <c r="X3479" t="str">
        <f t="shared" ca="1" si="650"/>
        <v>cu</v>
      </c>
      <c r="Y3479" t="str">
        <f t="shared" si="651"/>
        <v>GO</v>
      </c>
      <c r="Z3479">
        <f t="shared" si="652"/>
        <v>1825</v>
      </c>
    </row>
    <row r="3480" spans="1:26">
      <c r="A3480" t="str">
        <f t="shared" si="656"/>
        <v>nw2</v>
      </c>
      <c r="B3480" t="str">
        <f t="shared" si="657"/>
        <v>신규2</v>
      </c>
      <c r="C3480">
        <v>71</v>
      </c>
      <c r="D3480">
        <v>72</v>
      </c>
      <c r="E3480">
        <f t="shared" ca="1" si="655"/>
        <v>1648</v>
      </c>
      <c r="F3480">
        <f ca="1">(60+SUMIF(OFFSET(N3480,-$C3480+1,0,$C3480),"EN",OFFSET(O3480,-$C3480+1,0,$C3480)))*SummonTypeTable!$Q$2</f>
        <v>916.66666666666663</v>
      </c>
      <c r="G3480" t="str">
        <f ca="1">IF(C3480=1,60*SummonTypeTable!$Q$2-OFFSET(F3480,0,-1),
IF(F3480&lt;&gt;OFFSET(F3480,-1,0),OFFSET(F3480,-1,0)-OFFSET(F3480,0,-1),""))</f>
        <v/>
      </c>
      <c r="H3480" t="str">
        <f ca="1">IF(C3480=1,60*SummonTypeTable!$Q$2/OFFSET(F3480,0,-1),
IF(F3480&lt;&gt;OFFSET(F3480,-1,0),OFFSET(F3480,-1,0)/OFFSET(F3480,0,-1),""))</f>
        <v/>
      </c>
      <c r="I3480">
        <f ca="1">(60+SUMIF(OFFSET(N3480,-$C3480+1,0,$C3480),"EN",OFFSET(O3480,-$C3480+1,0,$C3480))+SUMIF(OFFSET(S3480,-$C3480+1,0,$C3480),"EN",OFFSET(T3480,-$C3480+1,0,$C3480)))*SummonTypeTable!$Q$2</f>
        <v>916.66666666666663</v>
      </c>
      <c r="J3480" t="str">
        <f ca="1">IF(C3480=1,60*SummonTypeTable!$Q$2-OFFSET(I3480,0,-4),
IF(I3480&lt;&gt;OFFSET(I3480,-1,0),OFFSET(I3480,-1,0)-OFFSET(I3480,0,-4),""))</f>
        <v/>
      </c>
      <c r="K3480" t="str">
        <f ca="1">IF(C3480=1,60*SummonTypeTable!$Q$2/OFFSET(I3480,0,-4),
IF(I3480&lt;&gt;OFFSET(I3480,-1,0),OFFSET(I3480,-1,0)/OFFSET(I3480,0,-4),""))</f>
        <v/>
      </c>
      <c r="L3480" t="str">
        <f t="shared" ca="1" si="658"/>
        <v>it</v>
      </c>
      <c r="M3480" t="s">
        <v>139</v>
      </c>
      <c r="N3480" t="s">
        <v>158</v>
      </c>
      <c r="O3480">
        <v>1</v>
      </c>
      <c r="P3480" t="str">
        <f t="shared" si="647"/>
        <v/>
      </c>
      <c r="Q3480" t="str">
        <f t="shared" ca="1" si="654"/>
        <v>cu</v>
      </c>
      <c r="R3480" t="s">
        <v>81</v>
      </c>
      <c r="S3480" t="s">
        <v>147</v>
      </c>
      <c r="T3480">
        <v>1850</v>
      </c>
      <c r="U3480" t="str">
        <f t="shared" ca="1" si="653"/>
        <v>it</v>
      </c>
      <c r="V3480" t="str">
        <f t="shared" si="648"/>
        <v>Cash_sEquipGacha</v>
      </c>
      <c r="W3480">
        <f t="shared" si="649"/>
        <v>1</v>
      </c>
      <c r="X3480" t="str">
        <f t="shared" ca="1" si="650"/>
        <v>cu</v>
      </c>
      <c r="Y3480" t="str">
        <f t="shared" si="651"/>
        <v>GO</v>
      </c>
      <c r="Z3480">
        <f t="shared" si="652"/>
        <v>1850</v>
      </c>
    </row>
    <row r="3481" spans="1:26">
      <c r="A3481" t="str">
        <f t="shared" si="656"/>
        <v>nw2</v>
      </c>
      <c r="B3481" t="str">
        <f t="shared" si="657"/>
        <v>신규2</v>
      </c>
      <c r="C3481">
        <v>72</v>
      </c>
      <c r="D3481">
        <v>88</v>
      </c>
      <c r="E3481">
        <f t="shared" ca="1" si="655"/>
        <v>1736</v>
      </c>
      <c r="F3481">
        <f ca="1">(60+SUMIF(OFFSET(N3481,-$C3481+1,0,$C3481),"EN",OFFSET(O3481,-$C3481+1,0,$C3481)))*SummonTypeTable!$Q$2</f>
        <v>916.66666666666663</v>
      </c>
      <c r="G3481" t="str">
        <f ca="1">IF(C3481=1,60*SummonTypeTable!$Q$2-OFFSET(F3481,0,-1),
IF(F3481&lt;&gt;OFFSET(F3481,-1,0),OFFSET(F3481,-1,0)-OFFSET(F3481,0,-1),""))</f>
        <v/>
      </c>
      <c r="H3481" t="str">
        <f ca="1">IF(C3481=1,60*SummonTypeTable!$Q$2/OFFSET(F3481,0,-1),
IF(F3481&lt;&gt;OFFSET(F3481,-1,0),OFFSET(F3481,-1,0)/OFFSET(F3481,0,-1),""))</f>
        <v/>
      </c>
      <c r="I3481">
        <f ca="1">(60+SUMIF(OFFSET(N3481,-$C3481+1,0,$C3481),"EN",OFFSET(O3481,-$C3481+1,0,$C3481))+SUMIF(OFFSET(S3481,-$C3481+1,0,$C3481),"EN",OFFSET(T3481,-$C3481+1,0,$C3481)))*SummonTypeTable!$Q$2</f>
        <v>916.66666666666663</v>
      </c>
      <c r="J3481" t="str">
        <f ca="1">IF(C3481=1,60*SummonTypeTable!$Q$2-OFFSET(I3481,0,-4),
IF(I3481&lt;&gt;OFFSET(I3481,-1,0),OFFSET(I3481,-1,0)-OFFSET(I3481,0,-4),""))</f>
        <v/>
      </c>
      <c r="K3481" t="str">
        <f ca="1">IF(C3481=1,60*SummonTypeTable!$Q$2/OFFSET(I3481,0,-4),
IF(I3481&lt;&gt;OFFSET(I3481,-1,0),OFFSET(I3481,-1,0)/OFFSET(I3481,0,-4),""))</f>
        <v/>
      </c>
      <c r="L3481" t="str">
        <f t="shared" ca="1" si="658"/>
        <v>cu</v>
      </c>
      <c r="M3481" t="s">
        <v>81</v>
      </c>
      <c r="N3481" t="s">
        <v>147</v>
      </c>
      <c r="O3481">
        <v>3750</v>
      </c>
      <c r="P3481" t="str">
        <f t="shared" si="647"/>
        <v/>
      </c>
      <c r="Q3481" t="str">
        <f t="shared" ca="1" si="654"/>
        <v>cu</v>
      </c>
      <c r="R3481" t="s">
        <v>81</v>
      </c>
      <c r="S3481" t="s">
        <v>147</v>
      </c>
      <c r="T3481">
        <v>1875</v>
      </c>
      <c r="U3481" t="str">
        <f t="shared" ca="1" si="653"/>
        <v>cu</v>
      </c>
      <c r="V3481" t="str">
        <f t="shared" si="648"/>
        <v>GO</v>
      </c>
      <c r="W3481">
        <f t="shared" si="649"/>
        <v>3750</v>
      </c>
      <c r="X3481" t="str">
        <f t="shared" ca="1" si="650"/>
        <v>cu</v>
      </c>
      <c r="Y3481" t="str">
        <f t="shared" si="651"/>
        <v>GO</v>
      </c>
      <c r="Z3481">
        <f t="shared" si="652"/>
        <v>1875</v>
      </c>
    </row>
    <row r="3482" spans="1:26">
      <c r="A3482" t="str">
        <f t="shared" si="656"/>
        <v>nw2</v>
      </c>
      <c r="B3482" t="str">
        <f t="shared" si="657"/>
        <v>신규2</v>
      </c>
      <c r="C3482">
        <v>73</v>
      </c>
      <c r="D3482">
        <v>12</v>
      </c>
      <c r="E3482">
        <f t="shared" ca="1" si="655"/>
        <v>1748</v>
      </c>
      <c r="F3482">
        <f ca="1">(60+SUMIF(OFFSET(N3482,-$C3482+1,0,$C3482),"EN",OFFSET(O3482,-$C3482+1,0,$C3482)))*SummonTypeTable!$Q$2</f>
        <v>1003.3333333333333</v>
      </c>
      <c r="G3482">
        <f ca="1">IF(C3482=1,60*SummonTypeTable!$Q$2-OFFSET(F3482,0,-1),
IF(F3482&lt;&gt;OFFSET(F3482,-1,0),OFFSET(F3482,-1,0)-OFFSET(F3482,0,-1),""))</f>
        <v>-831.33333333333337</v>
      </c>
      <c r="H3482">
        <f ca="1">IF(C3482=1,60*SummonTypeTable!$Q$2/OFFSET(F3482,0,-1),
IF(F3482&lt;&gt;OFFSET(F3482,-1,0),OFFSET(F3482,-1,0)/OFFSET(F3482,0,-1),""))</f>
        <v>0.52440884820747524</v>
      </c>
      <c r="I3482">
        <f ca="1">(60+SUMIF(OFFSET(N3482,-$C3482+1,0,$C3482),"EN",OFFSET(O3482,-$C3482+1,0,$C3482))+SUMIF(OFFSET(S3482,-$C3482+1,0,$C3482),"EN",OFFSET(T3482,-$C3482+1,0,$C3482)))*SummonTypeTable!$Q$2</f>
        <v>1003.3333333333333</v>
      </c>
      <c r="J3482">
        <f ca="1">IF(C3482=1,60*SummonTypeTable!$Q$2-OFFSET(I3482,0,-4),
IF(I3482&lt;&gt;OFFSET(I3482,-1,0),OFFSET(I3482,-1,0)-OFFSET(I3482,0,-4),""))</f>
        <v>-831.33333333333337</v>
      </c>
      <c r="K3482">
        <f ca="1">IF(C3482=1,60*SummonTypeTable!$Q$2/OFFSET(I3482,0,-4),
IF(I3482&lt;&gt;OFFSET(I3482,-1,0),OFFSET(I3482,-1,0)/OFFSET(I3482,0,-4),""))</f>
        <v>0.52440884820747524</v>
      </c>
      <c r="L3482" t="str">
        <f t="shared" ca="1" si="658"/>
        <v>cu</v>
      </c>
      <c r="M3482" t="s">
        <v>81</v>
      </c>
      <c r="N3482" t="s">
        <v>146</v>
      </c>
      <c r="O3482">
        <v>130</v>
      </c>
      <c r="P3482" t="str">
        <f t="shared" si="647"/>
        <v>에너지너무많음</v>
      </c>
      <c r="Q3482" t="str">
        <f t="shared" ca="1" si="654"/>
        <v>cu</v>
      </c>
      <c r="R3482" t="s">
        <v>81</v>
      </c>
      <c r="S3482" t="s">
        <v>147</v>
      </c>
      <c r="T3482">
        <v>1900</v>
      </c>
      <c r="U3482" t="str">
        <f t="shared" ca="1" si="653"/>
        <v>cu</v>
      </c>
      <c r="V3482" t="str">
        <f t="shared" si="648"/>
        <v>EN</v>
      </c>
      <c r="W3482">
        <f t="shared" si="649"/>
        <v>130</v>
      </c>
      <c r="X3482" t="str">
        <f t="shared" ca="1" si="650"/>
        <v>cu</v>
      </c>
      <c r="Y3482" t="str">
        <f t="shared" si="651"/>
        <v>GO</v>
      </c>
      <c r="Z3482">
        <f t="shared" si="652"/>
        <v>1900</v>
      </c>
    </row>
    <row r="3483" spans="1:26">
      <c r="A3483" t="str">
        <f t="shared" si="656"/>
        <v>nw2</v>
      </c>
      <c r="B3483" t="str">
        <f t="shared" si="657"/>
        <v>신규2</v>
      </c>
      <c r="C3483">
        <v>74</v>
      </c>
      <c r="D3483">
        <v>32</v>
      </c>
      <c r="E3483">
        <f t="shared" ca="1" si="655"/>
        <v>1780</v>
      </c>
      <c r="F3483">
        <f ca="1">(60+SUMIF(OFFSET(N3483,-$C3483+1,0,$C3483),"EN",OFFSET(O3483,-$C3483+1,0,$C3483)))*SummonTypeTable!$Q$2</f>
        <v>1003.3333333333333</v>
      </c>
      <c r="G3483" t="str">
        <f ca="1">IF(C3483=1,60*SummonTypeTable!$Q$2-OFFSET(F3483,0,-1),
IF(F3483&lt;&gt;OFFSET(F3483,-1,0),OFFSET(F3483,-1,0)-OFFSET(F3483,0,-1),""))</f>
        <v/>
      </c>
      <c r="H3483" t="str">
        <f ca="1">IF(C3483=1,60*SummonTypeTable!$Q$2/OFFSET(F3483,0,-1),
IF(F3483&lt;&gt;OFFSET(F3483,-1,0),OFFSET(F3483,-1,0)/OFFSET(F3483,0,-1),""))</f>
        <v/>
      </c>
      <c r="I3483">
        <f ca="1">(60+SUMIF(OFFSET(N3483,-$C3483+1,0,$C3483),"EN",OFFSET(O3483,-$C3483+1,0,$C3483))+SUMIF(OFFSET(S3483,-$C3483+1,0,$C3483),"EN",OFFSET(T3483,-$C3483+1,0,$C3483)))*SummonTypeTable!$Q$2</f>
        <v>1003.3333333333333</v>
      </c>
      <c r="J3483" t="str">
        <f ca="1">IF(C3483=1,60*SummonTypeTable!$Q$2-OFFSET(I3483,0,-4),
IF(I3483&lt;&gt;OFFSET(I3483,-1,0),OFFSET(I3483,-1,0)-OFFSET(I3483,0,-4),""))</f>
        <v/>
      </c>
      <c r="K3483" t="str">
        <f ca="1">IF(C3483=1,60*SummonTypeTable!$Q$2/OFFSET(I3483,0,-4),
IF(I3483&lt;&gt;OFFSET(I3483,-1,0),OFFSET(I3483,-1,0)/OFFSET(I3483,0,-4),""))</f>
        <v/>
      </c>
      <c r="L3483" t="str">
        <f t="shared" ca="1" si="658"/>
        <v>it</v>
      </c>
      <c r="M3483" t="s">
        <v>139</v>
      </c>
      <c r="N3483" t="s">
        <v>140</v>
      </c>
      <c r="O3483">
        <v>1</v>
      </c>
      <c r="P3483" t="str">
        <f t="shared" si="647"/>
        <v/>
      </c>
      <c r="Q3483" t="str">
        <f t="shared" ca="1" si="654"/>
        <v>cu</v>
      </c>
      <c r="R3483" t="s">
        <v>81</v>
      </c>
      <c r="S3483" t="s">
        <v>147</v>
      </c>
      <c r="T3483">
        <v>1925</v>
      </c>
      <c r="U3483" t="str">
        <f t="shared" ca="1" si="653"/>
        <v>it</v>
      </c>
      <c r="V3483" t="str">
        <f t="shared" si="648"/>
        <v>Cash_sCharacterGacha</v>
      </c>
      <c r="W3483">
        <f t="shared" si="649"/>
        <v>1</v>
      </c>
      <c r="X3483" t="str">
        <f t="shared" ca="1" si="650"/>
        <v>cu</v>
      </c>
      <c r="Y3483" t="str">
        <f t="shared" si="651"/>
        <v>GO</v>
      </c>
      <c r="Z3483">
        <f t="shared" si="652"/>
        <v>1925</v>
      </c>
    </row>
    <row r="3484" spans="1:26">
      <c r="A3484" t="str">
        <f t="shared" si="656"/>
        <v>nw2</v>
      </c>
      <c r="B3484" t="str">
        <f t="shared" si="657"/>
        <v>신규2</v>
      </c>
      <c r="C3484">
        <v>75</v>
      </c>
      <c r="D3484">
        <v>40</v>
      </c>
      <c r="E3484">
        <f t="shared" ca="1" si="655"/>
        <v>1820</v>
      </c>
      <c r="F3484">
        <f ca="1">(60+SUMIF(OFFSET(N3484,-$C3484+1,0,$C3484),"EN",OFFSET(O3484,-$C3484+1,0,$C3484)))*SummonTypeTable!$Q$2</f>
        <v>1003.3333333333333</v>
      </c>
      <c r="G3484" t="str">
        <f ca="1">IF(C3484=1,60*SummonTypeTable!$Q$2-OFFSET(F3484,0,-1),
IF(F3484&lt;&gt;OFFSET(F3484,-1,0),OFFSET(F3484,-1,0)-OFFSET(F3484,0,-1),""))</f>
        <v/>
      </c>
      <c r="H3484" t="str">
        <f ca="1">IF(C3484=1,60*SummonTypeTable!$Q$2/OFFSET(F3484,0,-1),
IF(F3484&lt;&gt;OFFSET(F3484,-1,0),OFFSET(F3484,-1,0)/OFFSET(F3484,0,-1),""))</f>
        <v/>
      </c>
      <c r="I3484">
        <f ca="1">(60+SUMIF(OFFSET(N3484,-$C3484+1,0,$C3484),"EN",OFFSET(O3484,-$C3484+1,0,$C3484))+SUMIF(OFFSET(S3484,-$C3484+1,0,$C3484),"EN",OFFSET(T3484,-$C3484+1,0,$C3484)))*SummonTypeTable!$Q$2</f>
        <v>1003.3333333333333</v>
      </c>
      <c r="J3484" t="str">
        <f ca="1">IF(C3484=1,60*SummonTypeTable!$Q$2-OFFSET(I3484,0,-4),
IF(I3484&lt;&gt;OFFSET(I3484,-1,0),OFFSET(I3484,-1,0)-OFFSET(I3484,0,-4),""))</f>
        <v/>
      </c>
      <c r="K3484" t="str">
        <f ca="1">IF(C3484=1,60*SummonTypeTable!$Q$2/OFFSET(I3484,0,-4),
IF(I3484&lt;&gt;OFFSET(I3484,-1,0),OFFSET(I3484,-1,0)/OFFSET(I3484,0,-4),""))</f>
        <v/>
      </c>
      <c r="L3484" t="str">
        <f t="shared" ca="1" si="658"/>
        <v>cu</v>
      </c>
      <c r="M3484" t="s">
        <v>81</v>
      </c>
      <c r="N3484" t="s">
        <v>147</v>
      </c>
      <c r="O3484">
        <v>3900</v>
      </c>
      <c r="P3484" t="str">
        <f t="shared" si="647"/>
        <v/>
      </c>
      <c r="Q3484" t="str">
        <f t="shared" ca="1" si="654"/>
        <v>cu</v>
      </c>
      <c r="R3484" t="s">
        <v>81</v>
      </c>
      <c r="S3484" t="s">
        <v>147</v>
      </c>
      <c r="T3484">
        <v>1950</v>
      </c>
      <c r="U3484" t="str">
        <f t="shared" ca="1" si="653"/>
        <v>cu</v>
      </c>
      <c r="V3484" t="str">
        <f t="shared" si="648"/>
        <v>GO</v>
      </c>
      <c r="W3484">
        <f t="shared" si="649"/>
        <v>3900</v>
      </c>
      <c r="X3484" t="str">
        <f t="shared" ca="1" si="650"/>
        <v>cu</v>
      </c>
      <c r="Y3484" t="str">
        <f t="shared" si="651"/>
        <v>GO</v>
      </c>
      <c r="Z3484">
        <f t="shared" si="652"/>
        <v>1950</v>
      </c>
    </row>
    <row r="3485" spans="1:26">
      <c r="A3485" t="str">
        <f t="shared" si="656"/>
        <v>nw2</v>
      </c>
      <c r="B3485" t="str">
        <f t="shared" si="657"/>
        <v>신규2</v>
      </c>
      <c r="C3485">
        <v>76</v>
      </c>
      <c r="D3485">
        <v>52</v>
      </c>
      <c r="E3485">
        <f t="shared" ca="1" si="655"/>
        <v>1872</v>
      </c>
      <c r="F3485">
        <f ca="1">(60+SUMIF(OFFSET(N3485,-$C3485+1,0,$C3485),"EN",OFFSET(O3485,-$C3485+1,0,$C3485)))*SummonTypeTable!$Q$2</f>
        <v>1003.3333333333333</v>
      </c>
      <c r="G3485" t="str">
        <f ca="1">IF(C3485=1,60*SummonTypeTable!$Q$2-OFFSET(F3485,0,-1),
IF(F3485&lt;&gt;OFFSET(F3485,-1,0),OFFSET(F3485,-1,0)-OFFSET(F3485,0,-1),""))</f>
        <v/>
      </c>
      <c r="H3485" t="str">
        <f ca="1">IF(C3485=1,60*SummonTypeTable!$Q$2/OFFSET(F3485,0,-1),
IF(F3485&lt;&gt;OFFSET(F3485,-1,0),OFFSET(F3485,-1,0)/OFFSET(F3485,0,-1),""))</f>
        <v/>
      </c>
      <c r="I3485">
        <f ca="1">(60+SUMIF(OFFSET(N3485,-$C3485+1,0,$C3485),"EN",OFFSET(O3485,-$C3485+1,0,$C3485))+SUMIF(OFFSET(S3485,-$C3485+1,0,$C3485),"EN",OFFSET(T3485,-$C3485+1,0,$C3485)))*SummonTypeTable!$Q$2</f>
        <v>1003.3333333333333</v>
      </c>
      <c r="J3485" t="str">
        <f ca="1">IF(C3485=1,60*SummonTypeTable!$Q$2-OFFSET(I3485,0,-4),
IF(I3485&lt;&gt;OFFSET(I3485,-1,0),OFFSET(I3485,-1,0)-OFFSET(I3485,0,-4),""))</f>
        <v/>
      </c>
      <c r="K3485" t="str">
        <f ca="1">IF(C3485=1,60*SummonTypeTable!$Q$2/OFFSET(I3485,0,-4),
IF(I3485&lt;&gt;OFFSET(I3485,-1,0),OFFSET(I3485,-1,0)/OFFSET(I3485,0,-4),""))</f>
        <v/>
      </c>
      <c r="L3485" t="str">
        <f t="shared" ca="1" si="658"/>
        <v>it</v>
      </c>
      <c r="M3485" t="s">
        <v>139</v>
      </c>
      <c r="N3485" t="s">
        <v>138</v>
      </c>
      <c r="O3485">
        <v>1</v>
      </c>
      <c r="P3485" t="str">
        <f t="shared" si="647"/>
        <v/>
      </c>
      <c r="Q3485" t="str">
        <f t="shared" ca="1" si="654"/>
        <v>cu</v>
      </c>
      <c r="R3485" t="s">
        <v>81</v>
      </c>
      <c r="S3485" t="s">
        <v>147</v>
      </c>
      <c r="T3485">
        <v>1975</v>
      </c>
      <c r="U3485" t="str">
        <f t="shared" ca="1" si="653"/>
        <v>it</v>
      </c>
      <c r="V3485" t="str">
        <f t="shared" si="648"/>
        <v>Cash_sSpellGacha</v>
      </c>
      <c r="W3485">
        <f t="shared" si="649"/>
        <v>1</v>
      </c>
      <c r="X3485" t="str">
        <f t="shared" ca="1" si="650"/>
        <v>cu</v>
      </c>
      <c r="Y3485" t="str">
        <f t="shared" si="651"/>
        <v>GO</v>
      </c>
      <c r="Z3485">
        <f t="shared" si="652"/>
        <v>1975</v>
      </c>
    </row>
    <row r="3486" spans="1:26">
      <c r="A3486" t="str">
        <f t="shared" si="656"/>
        <v>nw2</v>
      </c>
      <c r="B3486" t="str">
        <f t="shared" si="657"/>
        <v>신규2</v>
      </c>
      <c r="C3486">
        <v>77</v>
      </c>
      <c r="D3486">
        <v>12</v>
      </c>
      <c r="E3486">
        <f t="shared" ca="1" si="655"/>
        <v>1884</v>
      </c>
      <c r="F3486">
        <f ca="1">(60+SUMIF(OFFSET(N3486,-$C3486+1,0,$C3486),"EN",OFFSET(O3486,-$C3486+1,0,$C3486)))*SummonTypeTable!$Q$2</f>
        <v>1003.3333333333333</v>
      </c>
      <c r="G3486" t="str">
        <f ca="1">IF(C3486=1,60*SummonTypeTable!$Q$2-OFFSET(F3486,0,-1),
IF(F3486&lt;&gt;OFFSET(F3486,-1,0),OFFSET(F3486,-1,0)-OFFSET(F3486,0,-1),""))</f>
        <v/>
      </c>
      <c r="H3486" t="str">
        <f ca="1">IF(C3486=1,60*SummonTypeTable!$Q$2/OFFSET(F3486,0,-1),
IF(F3486&lt;&gt;OFFSET(F3486,-1,0),OFFSET(F3486,-1,0)/OFFSET(F3486,0,-1),""))</f>
        <v/>
      </c>
      <c r="I3486">
        <f ca="1">(60+SUMIF(OFFSET(N3486,-$C3486+1,0,$C3486),"EN",OFFSET(O3486,-$C3486+1,0,$C3486))+SUMIF(OFFSET(S3486,-$C3486+1,0,$C3486),"EN",OFFSET(T3486,-$C3486+1,0,$C3486)))*SummonTypeTable!$Q$2</f>
        <v>1003.3333333333333</v>
      </c>
      <c r="J3486" t="str">
        <f ca="1">IF(C3486=1,60*SummonTypeTable!$Q$2-OFFSET(I3486,0,-4),
IF(I3486&lt;&gt;OFFSET(I3486,-1,0),OFFSET(I3486,-1,0)-OFFSET(I3486,0,-4),""))</f>
        <v/>
      </c>
      <c r="K3486" t="str">
        <f ca="1">IF(C3486=1,60*SummonTypeTable!$Q$2/OFFSET(I3486,0,-4),
IF(I3486&lt;&gt;OFFSET(I3486,-1,0),OFFSET(I3486,-1,0)/OFFSET(I3486,0,-4),""))</f>
        <v/>
      </c>
      <c r="L3486" t="str">
        <f t="shared" ca="1" si="658"/>
        <v>cu</v>
      </c>
      <c r="M3486" t="s">
        <v>81</v>
      </c>
      <c r="N3486" t="s">
        <v>147</v>
      </c>
      <c r="O3486">
        <v>4000</v>
      </c>
      <c r="P3486" t="str">
        <f t="shared" si="647"/>
        <v/>
      </c>
      <c r="Q3486" t="str">
        <f t="shared" ca="1" si="654"/>
        <v>cu</v>
      </c>
      <c r="R3486" t="s">
        <v>81</v>
      </c>
      <c r="S3486" t="s">
        <v>147</v>
      </c>
      <c r="T3486">
        <v>2000</v>
      </c>
      <c r="U3486" t="str">
        <f t="shared" ca="1" si="653"/>
        <v>cu</v>
      </c>
      <c r="V3486" t="str">
        <f t="shared" si="648"/>
        <v>GO</v>
      </c>
      <c r="W3486">
        <f t="shared" si="649"/>
        <v>4000</v>
      </c>
      <c r="X3486" t="str">
        <f t="shared" ca="1" si="650"/>
        <v>cu</v>
      </c>
      <c r="Y3486" t="str">
        <f t="shared" si="651"/>
        <v>GO</v>
      </c>
      <c r="Z3486">
        <f t="shared" si="652"/>
        <v>2000</v>
      </c>
    </row>
    <row r="3487" spans="1:26">
      <c r="A3487" t="str">
        <f t="shared" si="656"/>
        <v>nw2</v>
      </c>
      <c r="B3487" t="str">
        <f t="shared" si="657"/>
        <v>신규2</v>
      </c>
      <c r="C3487">
        <v>78</v>
      </c>
      <c r="D3487">
        <v>48</v>
      </c>
      <c r="E3487">
        <f t="shared" ca="1" si="655"/>
        <v>1932</v>
      </c>
      <c r="F3487">
        <f ca="1">(60+SUMIF(OFFSET(N3487,-$C3487+1,0,$C3487),"EN",OFFSET(O3487,-$C3487+1,0,$C3487)))*SummonTypeTable!$Q$2</f>
        <v>1100</v>
      </c>
      <c r="G3487">
        <f ca="1">IF(C3487=1,60*SummonTypeTable!$Q$2-OFFSET(F3487,0,-1),
IF(F3487&lt;&gt;OFFSET(F3487,-1,0),OFFSET(F3487,-1,0)-OFFSET(F3487,0,-1),""))</f>
        <v>-928.66666666666674</v>
      </c>
      <c r="H3487">
        <f ca="1">IF(C3487=1,60*SummonTypeTable!$Q$2/OFFSET(F3487,0,-1),
IF(F3487&lt;&gt;OFFSET(F3487,-1,0),OFFSET(F3487,-1,0)/OFFSET(F3487,0,-1),""))</f>
        <v>0.51932367149758452</v>
      </c>
      <c r="I3487">
        <f ca="1">(60+SUMIF(OFFSET(N3487,-$C3487+1,0,$C3487),"EN",OFFSET(O3487,-$C3487+1,0,$C3487))+SUMIF(OFFSET(S3487,-$C3487+1,0,$C3487),"EN",OFFSET(T3487,-$C3487+1,0,$C3487)))*SummonTypeTable!$Q$2</f>
        <v>1100</v>
      </c>
      <c r="J3487">
        <f ca="1">IF(C3487=1,60*SummonTypeTable!$Q$2-OFFSET(I3487,0,-4),
IF(I3487&lt;&gt;OFFSET(I3487,-1,0),OFFSET(I3487,-1,0)-OFFSET(I3487,0,-4),""))</f>
        <v>-928.66666666666674</v>
      </c>
      <c r="K3487">
        <f ca="1">IF(C3487=1,60*SummonTypeTable!$Q$2/OFFSET(I3487,0,-4),
IF(I3487&lt;&gt;OFFSET(I3487,-1,0),OFFSET(I3487,-1,0)/OFFSET(I3487,0,-4),""))</f>
        <v>0.51932367149758452</v>
      </c>
      <c r="L3487" t="str">
        <f t="shared" ca="1" si="658"/>
        <v>cu</v>
      </c>
      <c r="M3487" t="s">
        <v>81</v>
      </c>
      <c r="N3487" t="s">
        <v>146</v>
      </c>
      <c r="O3487">
        <v>145</v>
      </c>
      <c r="P3487" t="str">
        <f t="shared" si="647"/>
        <v>에너지너무많음</v>
      </c>
      <c r="Q3487" t="str">
        <f t="shared" ca="1" si="654"/>
        <v>cu</v>
      </c>
      <c r="R3487" t="s">
        <v>81</v>
      </c>
      <c r="S3487" t="s">
        <v>147</v>
      </c>
      <c r="T3487">
        <v>2025</v>
      </c>
      <c r="U3487" t="str">
        <f t="shared" ca="1" si="653"/>
        <v>cu</v>
      </c>
      <c r="V3487" t="str">
        <f t="shared" si="648"/>
        <v>EN</v>
      </c>
      <c r="W3487">
        <f t="shared" si="649"/>
        <v>145</v>
      </c>
      <c r="X3487" t="str">
        <f t="shared" ca="1" si="650"/>
        <v>cu</v>
      </c>
      <c r="Y3487" t="str">
        <f t="shared" si="651"/>
        <v>GO</v>
      </c>
      <c r="Z3487">
        <f t="shared" si="652"/>
        <v>2025</v>
      </c>
    </row>
    <row r="3488" spans="1:26">
      <c r="A3488" t="str">
        <f t="shared" si="656"/>
        <v>nw2</v>
      </c>
      <c r="B3488" t="str">
        <f t="shared" si="657"/>
        <v>신규2</v>
      </c>
      <c r="C3488">
        <v>79</v>
      </c>
      <c r="D3488">
        <v>45</v>
      </c>
      <c r="E3488">
        <f t="shared" ca="1" si="655"/>
        <v>1977</v>
      </c>
      <c r="F3488">
        <f ca="1">(60+SUMIF(OFFSET(N3488,-$C3488+1,0,$C3488),"EN",OFFSET(O3488,-$C3488+1,0,$C3488)))*SummonTypeTable!$Q$2</f>
        <v>1100</v>
      </c>
      <c r="G3488" t="str">
        <f ca="1">IF(C3488=1,60*SummonTypeTable!$Q$2-OFFSET(F3488,0,-1),
IF(F3488&lt;&gt;OFFSET(F3488,-1,0),OFFSET(F3488,-1,0)-OFFSET(F3488,0,-1),""))</f>
        <v/>
      </c>
      <c r="H3488" t="str">
        <f ca="1">IF(C3488=1,60*SummonTypeTable!$Q$2/OFFSET(F3488,0,-1),
IF(F3488&lt;&gt;OFFSET(F3488,-1,0),OFFSET(F3488,-1,0)/OFFSET(F3488,0,-1),""))</f>
        <v/>
      </c>
      <c r="I3488">
        <f ca="1">(60+SUMIF(OFFSET(N3488,-$C3488+1,0,$C3488),"EN",OFFSET(O3488,-$C3488+1,0,$C3488))+SUMIF(OFFSET(S3488,-$C3488+1,0,$C3488),"EN",OFFSET(T3488,-$C3488+1,0,$C3488)))*SummonTypeTable!$Q$2</f>
        <v>1100</v>
      </c>
      <c r="J3488" t="str">
        <f ca="1">IF(C3488=1,60*SummonTypeTable!$Q$2-OFFSET(I3488,0,-4),
IF(I3488&lt;&gt;OFFSET(I3488,-1,0),OFFSET(I3488,-1,0)-OFFSET(I3488,0,-4),""))</f>
        <v/>
      </c>
      <c r="K3488" t="str">
        <f ca="1">IF(C3488=1,60*SummonTypeTable!$Q$2/OFFSET(I3488,0,-4),
IF(I3488&lt;&gt;OFFSET(I3488,-1,0),OFFSET(I3488,-1,0)/OFFSET(I3488,0,-4),""))</f>
        <v/>
      </c>
      <c r="L3488" t="str">
        <f t="shared" ca="1" si="658"/>
        <v>cu</v>
      </c>
      <c r="M3488" t="s">
        <v>81</v>
      </c>
      <c r="N3488" t="s">
        <v>147</v>
      </c>
      <c r="O3488">
        <v>4100</v>
      </c>
      <c r="P3488" t="str">
        <f t="shared" si="647"/>
        <v/>
      </c>
      <c r="Q3488" t="str">
        <f t="shared" ca="1" si="654"/>
        <v>cu</v>
      </c>
      <c r="R3488" t="s">
        <v>81</v>
      </c>
      <c r="S3488" t="s">
        <v>147</v>
      </c>
      <c r="T3488">
        <v>2050</v>
      </c>
      <c r="U3488" t="str">
        <f t="shared" ca="1" si="653"/>
        <v>cu</v>
      </c>
      <c r="V3488" t="str">
        <f t="shared" si="648"/>
        <v>GO</v>
      </c>
      <c r="W3488">
        <f t="shared" si="649"/>
        <v>4100</v>
      </c>
      <c r="X3488" t="str">
        <f t="shared" ca="1" si="650"/>
        <v>cu</v>
      </c>
      <c r="Y3488" t="str">
        <f t="shared" si="651"/>
        <v>GO</v>
      </c>
      <c r="Z3488">
        <f t="shared" si="652"/>
        <v>2050</v>
      </c>
    </row>
    <row r="3489" spans="1:26">
      <c r="A3489" t="str">
        <f t="shared" si="656"/>
        <v>nw2</v>
      </c>
      <c r="B3489" t="str">
        <f t="shared" si="657"/>
        <v>신규2</v>
      </c>
      <c r="C3489">
        <v>80</v>
      </c>
      <c r="D3489">
        <v>70</v>
      </c>
      <c r="E3489">
        <f t="shared" ca="1" si="655"/>
        <v>2047</v>
      </c>
      <c r="F3489">
        <f ca="1">(60+SUMIF(OFFSET(N3489,-$C3489+1,0,$C3489),"EN",OFFSET(O3489,-$C3489+1,0,$C3489)))*SummonTypeTable!$Q$2</f>
        <v>1100</v>
      </c>
      <c r="G3489" t="str">
        <f ca="1">IF(C3489=1,60*SummonTypeTable!$Q$2-OFFSET(F3489,0,-1),
IF(F3489&lt;&gt;OFFSET(F3489,-1,0),OFFSET(F3489,-1,0)-OFFSET(F3489,0,-1),""))</f>
        <v/>
      </c>
      <c r="H3489" t="str">
        <f ca="1">IF(C3489=1,60*SummonTypeTable!$Q$2/OFFSET(F3489,0,-1),
IF(F3489&lt;&gt;OFFSET(F3489,-1,0),OFFSET(F3489,-1,0)/OFFSET(F3489,0,-1),""))</f>
        <v/>
      </c>
      <c r="I3489">
        <f ca="1">(60+SUMIF(OFFSET(N3489,-$C3489+1,0,$C3489),"EN",OFFSET(O3489,-$C3489+1,0,$C3489))+SUMIF(OFFSET(S3489,-$C3489+1,0,$C3489),"EN",OFFSET(T3489,-$C3489+1,0,$C3489)))*SummonTypeTable!$Q$2</f>
        <v>1100</v>
      </c>
      <c r="J3489" t="str">
        <f ca="1">IF(C3489=1,60*SummonTypeTable!$Q$2-OFFSET(I3489,0,-4),
IF(I3489&lt;&gt;OFFSET(I3489,-1,0),OFFSET(I3489,-1,0)-OFFSET(I3489,0,-4),""))</f>
        <v/>
      </c>
      <c r="K3489" t="str">
        <f ca="1">IF(C3489=1,60*SummonTypeTable!$Q$2/OFFSET(I3489,0,-4),
IF(I3489&lt;&gt;OFFSET(I3489,-1,0),OFFSET(I3489,-1,0)/OFFSET(I3489,0,-4),""))</f>
        <v/>
      </c>
      <c r="L3489" t="str">
        <f t="shared" ca="1" si="658"/>
        <v>it</v>
      </c>
      <c r="M3489" t="s">
        <v>139</v>
      </c>
      <c r="N3489" t="s">
        <v>138</v>
      </c>
      <c r="O3489">
        <v>1</v>
      </c>
      <c r="P3489" t="str">
        <f t="shared" si="647"/>
        <v/>
      </c>
      <c r="Q3489" t="str">
        <f t="shared" ca="1" si="654"/>
        <v>cu</v>
      </c>
      <c r="R3489" t="s">
        <v>81</v>
      </c>
      <c r="S3489" t="s">
        <v>147</v>
      </c>
      <c r="T3489">
        <v>2075</v>
      </c>
      <c r="U3489" t="str">
        <f t="shared" ca="1" si="653"/>
        <v>it</v>
      </c>
      <c r="V3489" t="str">
        <f t="shared" si="648"/>
        <v>Cash_sSpellGacha</v>
      </c>
      <c r="W3489">
        <f t="shared" si="649"/>
        <v>1</v>
      </c>
      <c r="X3489" t="str">
        <f t="shared" ca="1" si="650"/>
        <v>cu</v>
      </c>
      <c r="Y3489" t="str">
        <f t="shared" si="651"/>
        <v>GO</v>
      </c>
      <c r="Z3489">
        <f t="shared" si="652"/>
        <v>2075</v>
      </c>
    </row>
    <row r="3490" spans="1:26">
      <c r="A3490" t="str">
        <f t="shared" si="656"/>
        <v>nw2</v>
      </c>
      <c r="B3490" t="str">
        <f t="shared" si="657"/>
        <v>신규2</v>
      </c>
      <c r="C3490">
        <v>81</v>
      </c>
      <c r="D3490">
        <v>12</v>
      </c>
      <c r="E3490">
        <f t="shared" ca="1" si="655"/>
        <v>2059</v>
      </c>
      <c r="F3490">
        <f ca="1">(60+SUMIF(OFFSET(N3490,-$C3490+1,0,$C3490),"EN",OFFSET(O3490,-$C3490+1,0,$C3490)))*SummonTypeTable!$Q$2</f>
        <v>1100</v>
      </c>
      <c r="G3490" t="str">
        <f ca="1">IF(C3490=1,60*SummonTypeTable!$Q$2-OFFSET(F3490,0,-1),
IF(F3490&lt;&gt;OFFSET(F3490,-1,0),OFFSET(F3490,-1,0)-OFFSET(F3490,0,-1),""))</f>
        <v/>
      </c>
      <c r="H3490" t="str">
        <f ca="1">IF(C3490=1,60*SummonTypeTable!$Q$2/OFFSET(F3490,0,-1),
IF(F3490&lt;&gt;OFFSET(F3490,-1,0),OFFSET(F3490,-1,0)/OFFSET(F3490,0,-1),""))</f>
        <v/>
      </c>
      <c r="I3490">
        <f ca="1">(60+SUMIF(OFFSET(N3490,-$C3490+1,0,$C3490),"EN",OFFSET(O3490,-$C3490+1,0,$C3490))+SUMIF(OFFSET(S3490,-$C3490+1,0,$C3490),"EN",OFFSET(T3490,-$C3490+1,0,$C3490)))*SummonTypeTable!$Q$2</f>
        <v>1100</v>
      </c>
      <c r="J3490" t="str">
        <f ca="1">IF(C3490=1,60*SummonTypeTable!$Q$2-OFFSET(I3490,0,-4),
IF(I3490&lt;&gt;OFFSET(I3490,-1,0),OFFSET(I3490,-1,0)-OFFSET(I3490,0,-4),""))</f>
        <v/>
      </c>
      <c r="K3490" t="str">
        <f ca="1">IF(C3490=1,60*SummonTypeTable!$Q$2/OFFSET(I3490,0,-4),
IF(I3490&lt;&gt;OFFSET(I3490,-1,0),OFFSET(I3490,-1,0)/OFFSET(I3490,0,-4),""))</f>
        <v/>
      </c>
      <c r="L3490" t="str">
        <f t="shared" ca="1" si="658"/>
        <v>cu</v>
      </c>
      <c r="M3490" t="s">
        <v>81</v>
      </c>
      <c r="N3490" t="s">
        <v>147</v>
      </c>
      <c r="O3490">
        <v>4200</v>
      </c>
      <c r="P3490" t="str">
        <f t="shared" si="647"/>
        <v/>
      </c>
      <c r="Q3490" t="str">
        <f t="shared" ca="1" si="654"/>
        <v>cu</v>
      </c>
      <c r="R3490" t="s">
        <v>81</v>
      </c>
      <c r="S3490" t="s">
        <v>147</v>
      </c>
      <c r="T3490">
        <v>2100</v>
      </c>
      <c r="U3490" t="str">
        <f t="shared" ca="1" si="653"/>
        <v>cu</v>
      </c>
      <c r="V3490" t="str">
        <f t="shared" si="648"/>
        <v>GO</v>
      </c>
      <c r="W3490">
        <f t="shared" si="649"/>
        <v>4200</v>
      </c>
      <c r="X3490" t="str">
        <f t="shared" ca="1" si="650"/>
        <v>cu</v>
      </c>
      <c r="Y3490" t="str">
        <f t="shared" si="651"/>
        <v>GO</v>
      </c>
      <c r="Z3490">
        <f t="shared" si="652"/>
        <v>2100</v>
      </c>
    </row>
    <row r="3491" spans="1:26">
      <c r="A3491" t="str">
        <f t="shared" si="656"/>
        <v>nw2</v>
      </c>
      <c r="B3491" t="str">
        <f t="shared" si="657"/>
        <v>신규2</v>
      </c>
      <c r="C3491">
        <v>82</v>
      </c>
      <c r="D3491">
        <v>69</v>
      </c>
      <c r="E3491">
        <f t="shared" ca="1" si="655"/>
        <v>2128</v>
      </c>
      <c r="F3491">
        <f ca="1">(60+SUMIF(OFFSET(N3491,-$C3491+1,0,$C3491),"EN",OFFSET(O3491,-$C3491+1,0,$C3491)))*SummonTypeTable!$Q$2</f>
        <v>1100</v>
      </c>
      <c r="G3491" t="str">
        <f ca="1">IF(C3491=1,60*SummonTypeTable!$Q$2-OFFSET(F3491,0,-1),
IF(F3491&lt;&gt;OFFSET(F3491,-1,0),OFFSET(F3491,-1,0)-OFFSET(F3491,0,-1),""))</f>
        <v/>
      </c>
      <c r="H3491" t="str">
        <f ca="1">IF(C3491=1,60*SummonTypeTable!$Q$2/OFFSET(F3491,0,-1),
IF(F3491&lt;&gt;OFFSET(F3491,-1,0),OFFSET(F3491,-1,0)/OFFSET(F3491,0,-1),""))</f>
        <v/>
      </c>
      <c r="I3491">
        <f ca="1">(60+SUMIF(OFFSET(N3491,-$C3491+1,0,$C3491),"EN",OFFSET(O3491,-$C3491+1,0,$C3491))+SUMIF(OFFSET(S3491,-$C3491+1,0,$C3491),"EN",OFFSET(T3491,-$C3491+1,0,$C3491)))*SummonTypeTable!$Q$2</f>
        <v>1100</v>
      </c>
      <c r="J3491" t="str">
        <f ca="1">IF(C3491=1,60*SummonTypeTable!$Q$2-OFFSET(I3491,0,-4),
IF(I3491&lt;&gt;OFFSET(I3491,-1,0),OFFSET(I3491,-1,0)-OFFSET(I3491,0,-4),""))</f>
        <v/>
      </c>
      <c r="K3491" t="str">
        <f ca="1">IF(C3491=1,60*SummonTypeTable!$Q$2/OFFSET(I3491,0,-4),
IF(I3491&lt;&gt;OFFSET(I3491,-1,0),OFFSET(I3491,-1,0)/OFFSET(I3491,0,-4),""))</f>
        <v/>
      </c>
      <c r="L3491" t="str">
        <f t="shared" ca="1" si="658"/>
        <v>cu</v>
      </c>
      <c r="M3491" t="s">
        <v>81</v>
      </c>
      <c r="N3491" t="s">
        <v>153</v>
      </c>
      <c r="O3491">
        <v>15</v>
      </c>
      <c r="P3491" t="str">
        <f t="shared" si="647"/>
        <v/>
      </c>
      <c r="Q3491" t="str">
        <f t="shared" ca="1" si="654"/>
        <v>cu</v>
      </c>
      <c r="R3491" t="s">
        <v>81</v>
      </c>
      <c r="S3491" t="s">
        <v>153</v>
      </c>
      <c r="T3491">
        <v>5</v>
      </c>
      <c r="U3491" t="str">
        <f t="shared" ca="1" si="653"/>
        <v>cu</v>
      </c>
      <c r="V3491" t="str">
        <f t="shared" si="648"/>
        <v>DI</v>
      </c>
      <c r="W3491">
        <f t="shared" si="649"/>
        <v>15</v>
      </c>
      <c r="X3491" t="str">
        <f t="shared" ca="1" si="650"/>
        <v>cu</v>
      </c>
      <c r="Y3491" t="str">
        <f t="shared" si="651"/>
        <v>DI</v>
      </c>
      <c r="Z3491">
        <f t="shared" si="652"/>
        <v>5</v>
      </c>
    </row>
    <row r="3492" spans="1:26">
      <c r="A3492" t="str">
        <f t="shared" si="656"/>
        <v>nw2</v>
      </c>
      <c r="B3492" t="str">
        <f t="shared" si="657"/>
        <v>신규2</v>
      </c>
      <c r="C3492">
        <v>83</v>
      </c>
      <c r="D3492">
        <v>150</v>
      </c>
      <c r="E3492">
        <f t="shared" ca="1" si="655"/>
        <v>2278</v>
      </c>
      <c r="F3492">
        <f ca="1">(60+SUMIF(OFFSET(N3492,-$C3492+1,0,$C3492),"EN",OFFSET(O3492,-$C3492+1,0,$C3492)))*SummonTypeTable!$Q$2</f>
        <v>1100</v>
      </c>
      <c r="G3492" t="str">
        <f ca="1">IF(C3492=1,60*SummonTypeTable!$Q$2-OFFSET(F3492,0,-1),
IF(F3492&lt;&gt;OFFSET(F3492,-1,0),OFFSET(F3492,-1,0)-OFFSET(F3492,0,-1),""))</f>
        <v/>
      </c>
      <c r="H3492" t="str">
        <f ca="1">IF(C3492=1,60*SummonTypeTable!$Q$2/OFFSET(F3492,0,-1),
IF(F3492&lt;&gt;OFFSET(F3492,-1,0),OFFSET(F3492,-1,0)/OFFSET(F3492,0,-1),""))</f>
        <v/>
      </c>
      <c r="I3492">
        <f ca="1">(60+SUMIF(OFFSET(N3492,-$C3492+1,0,$C3492),"EN",OFFSET(O3492,-$C3492+1,0,$C3492))+SUMIF(OFFSET(S3492,-$C3492+1,0,$C3492),"EN",OFFSET(T3492,-$C3492+1,0,$C3492)))*SummonTypeTable!$Q$2</f>
        <v>1100</v>
      </c>
      <c r="J3492" t="str">
        <f ca="1">IF(C3492=1,60*SummonTypeTable!$Q$2-OFFSET(I3492,0,-4),
IF(I3492&lt;&gt;OFFSET(I3492,-1,0),OFFSET(I3492,-1,0)-OFFSET(I3492,0,-4),""))</f>
        <v/>
      </c>
      <c r="K3492" t="str">
        <f ca="1">IF(C3492=1,60*SummonTypeTable!$Q$2/OFFSET(I3492,0,-4),
IF(I3492&lt;&gt;OFFSET(I3492,-1,0),OFFSET(I3492,-1,0)/OFFSET(I3492,0,-4),""))</f>
        <v/>
      </c>
      <c r="L3492" t="str">
        <f t="shared" ca="1" si="658"/>
        <v>it</v>
      </c>
      <c r="M3492" t="s">
        <v>139</v>
      </c>
      <c r="N3492" t="s">
        <v>158</v>
      </c>
      <c r="O3492">
        <v>2</v>
      </c>
      <c r="P3492" t="str">
        <f t="shared" si="647"/>
        <v/>
      </c>
      <c r="Q3492" t="str">
        <f t="shared" ca="1" si="654"/>
        <v>cu</v>
      </c>
      <c r="R3492" t="s">
        <v>81</v>
      </c>
      <c r="S3492" t="s">
        <v>147</v>
      </c>
      <c r="T3492">
        <v>2150</v>
      </c>
      <c r="U3492" t="str">
        <f t="shared" ca="1" si="653"/>
        <v>it</v>
      </c>
      <c r="V3492" t="str">
        <f t="shared" si="648"/>
        <v>Cash_sEquipGacha</v>
      </c>
      <c r="W3492">
        <f t="shared" si="649"/>
        <v>2</v>
      </c>
      <c r="X3492" t="str">
        <f t="shared" ca="1" si="650"/>
        <v>cu</v>
      </c>
      <c r="Y3492" t="str">
        <f t="shared" si="651"/>
        <v>GO</v>
      </c>
      <c r="Z3492">
        <f t="shared" si="652"/>
        <v>2150</v>
      </c>
    </row>
    <row r="3493" spans="1:26">
      <c r="A3493" t="str">
        <f t="shared" si="656"/>
        <v>nw2</v>
      </c>
      <c r="B3493" t="str">
        <f t="shared" si="657"/>
        <v>신규2</v>
      </c>
      <c r="C3493">
        <v>84</v>
      </c>
      <c r="D3493">
        <v>58</v>
      </c>
      <c r="E3493">
        <f t="shared" ca="1" si="655"/>
        <v>2336</v>
      </c>
      <c r="F3493">
        <f ca="1">(60+SUMIF(OFFSET(N3493,-$C3493+1,0,$C3493),"EN",OFFSET(O3493,-$C3493+1,0,$C3493)))*SummonTypeTable!$Q$2</f>
        <v>1186.6666666666665</v>
      </c>
      <c r="G3493">
        <f ca="1">IF(C3493=1,60*SummonTypeTable!$Q$2-OFFSET(F3493,0,-1),
IF(F3493&lt;&gt;OFFSET(F3493,-1,0),OFFSET(F3493,-1,0)-OFFSET(F3493,0,-1),""))</f>
        <v>-1236</v>
      </c>
      <c r="H3493">
        <f ca="1">IF(C3493=1,60*SummonTypeTable!$Q$2/OFFSET(F3493,0,-1),
IF(F3493&lt;&gt;OFFSET(F3493,-1,0),OFFSET(F3493,-1,0)/OFFSET(F3493,0,-1),""))</f>
        <v>0.4708904109589041</v>
      </c>
      <c r="I3493">
        <f ca="1">(60+SUMIF(OFFSET(N3493,-$C3493+1,0,$C3493),"EN",OFFSET(O3493,-$C3493+1,0,$C3493))+SUMIF(OFFSET(S3493,-$C3493+1,0,$C3493),"EN",OFFSET(T3493,-$C3493+1,0,$C3493)))*SummonTypeTable!$Q$2</f>
        <v>1186.6666666666665</v>
      </c>
      <c r="J3493">
        <f ca="1">IF(C3493=1,60*SummonTypeTable!$Q$2-OFFSET(I3493,0,-4),
IF(I3493&lt;&gt;OFFSET(I3493,-1,0),OFFSET(I3493,-1,0)-OFFSET(I3493,0,-4),""))</f>
        <v>-1236</v>
      </c>
      <c r="K3493">
        <f ca="1">IF(C3493=1,60*SummonTypeTable!$Q$2/OFFSET(I3493,0,-4),
IF(I3493&lt;&gt;OFFSET(I3493,-1,0),OFFSET(I3493,-1,0)/OFFSET(I3493,0,-4),""))</f>
        <v>0.4708904109589041</v>
      </c>
      <c r="L3493" t="str">
        <f t="shared" ca="1" si="658"/>
        <v>cu</v>
      </c>
      <c r="M3493" t="s">
        <v>81</v>
      </c>
      <c r="N3493" t="s">
        <v>146</v>
      </c>
      <c r="O3493">
        <v>130</v>
      </c>
      <c r="P3493" t="str">
        <f t="shared" si="647"/>
        <v>에너지너무많음</v>
      </c>
      <c r="Q3493" t="str">
        <f t="shared" ca="1" si="654"/>
        <v>cu</v>
      </c>
      <c r="R3493" t="s">
        <v>81</v>
      </c>
      <c r="S3493" t="s">
        <v>147</v>
      </c>
      <c r="T3493">
        <v>2175</v>
      </c>
      <c r="U3493" t="str">
        <f t="shared" ca="1" si="653"/>
        <v>cu</v>
      </c>
      <c r="V3493" t="str">
        <f t="shared" si="648"/>
        <v>EN</v>
      </c>
      <c r="W3493">
        <f t="shared" si="649"/>
        <v>130</v>
      </c>
      <c r="X3493" t="str">
        <f t="shared" ca="1" si="650"/>
        <v>cu</v>
      </c>
      <c r="Y3493" t="str">
        <f t="shared" si="651"/>
        <v>GO</v>
      </c>
      <c r="Z3493">
        <f t="shared" si="652"/>
        <v>2175</v>
      </c>
    </row>
    <row r="3494" spans="1:26">
      <c r="A3494" t="str">
        <f t="shared" si="656"/>
        <v>nw2</v>
      </c>
      <c r="B3494" t="str">
        <f t="shared" si="657"/>
        <v>신규2</v>
      </c>
      <c r="C3494">
        <v>85</v>
      </c>
      <c r="D3494">
        <v>95</v>
      </c>
      <c r="E3494">
        <f t="shared" ca="1" si="655"/>
        <v>2431</v>
      </c>
      <c r="F3494">
        <f ca="1">(60+SUMIF(OFFSET(N3494,-$C3494+1,0,$C3494),"EN",OFFSET(O3494,-$C3494+1,0,$C3494)))*SummonTypeTable!$Q$2</f>
        <v>1186.6666666666665</v>
      </c>
      <c r="G3494" t="str">
        <f ca="1">IF(C3494=1,60*SummonTypeTable!$Q$2-OFFSET(F3494,0,-1),
IF(F3494&lt;&gt;OFFSET(F3494,-1,0),OFFSET(F3494,-1,0)-OFFSET(F3494,0,-1),""))</f>
        <v/>
      </c>
      <c r="H3494" t="str">
        <f ca="1">IF(C3494=1,60*SummonTypeTable!$Q$2/OFFSET(F3494,0,-1),
IF(F3494&lt;&gt;OFFSET(F3494,-1,0),OFFSET(F3494,-1,0)/OFFSET(F3494,0,-1),""))</f>
        <v/>
      </c>
      <c r="I3494">
        <f ca="1">(60+SUMIF(OFFSET(N3494,-$C3494+1,0,$C3494),"EN",OFFSET(O3494,-$C3494+1,0,$C3494))+SUMIF(OFFSET(S3494,-$C3494+1,0,$C3494),"EN",OFFSET(T3494,-$C3494+1,0,$C3494)))*SummonTypeTable!$Q$2</f>
        <v>1186.6666666666665</v>
      </c>
      <c r="J3494" t="str">
        <f ca="1">IF(C3494=1,60*SummonTypeTable!$Q$2-OFFSET(I3494,0,-4),
IF(I3494&lt;&gt;OFFSET(I3494,-1,0),OFFSET(I3494,-1,0)-OFFSET(I3494,0,-4),""))</f>
        <v/>
      </c>
      <c r="K3494" t="str">
        <f ca="1">IF(C3494=1,60*SummonTypeTable!$Q$2/OFFSET(I3494,0,-4),
IF(I3494&lt;&gt;OFFSET(I3494,-1,0),OFFSET(I3494,-1,0)/OFFSET(I3494,0,-4),""))</f>
        <v/>
      </c>
      <c r="L3494" t="str">
        <f t="shared" ca="1" si="658"/>
        <v>cu</v>
      </c>
      <c r="M3494" t="s">
        <v>81</v>
      </c>
      <c r="N3494" t="s">
        <v>147</v>
      </c>
      <c r="O3494">
        <v>4400</v>
      </c>
      <c r="P3494" t="str">
        <f t="shared" si="647"/>
        <v/>
      </c>
      <c r="Q3494" t="str">
        <f t="shared" ca="1" si="654"/>
        <v>cu</v>
      </c>
      <c r="R3494" t="s">
        <v>81</v>
      </c>
      <c r="S3494" t="s">
        <v>147</v>
      </c>
      <c r="T3494">
        <v>2200</v>
      </c>
      <c r="U3494" t="str">
        <f t="shared" ca="1" si="653"/>
        <v>cu</v>
      </c>
      <c r="V3494" t="str">
        <f t="shared" si="648"/>
        <v>GO</v>
      </c>
      <c r="W3494">
        <f t="shared" si="649"/>
        <v>4400</v>
      </c>
      <c r="X3494" t="str">
        <f t="shared" ca="1" si="650"/>
        <v>cu</v>
      </c>
      <c r="Y3494" t="str">
        <f t="shared" si="651"/>
        <v>GO</v>
      </c>
      <c r="Z3494">
        <f t="shared" si="652"/>
        <v>2200</v>
      </c>
    </row>
    <row r="3495" spans="1:26">
      <c r="A3495" t="str">
        <f t="shared" si="656"/>
        <v>nw2</v>
      </c>
      <c r="B3495" t="str">
        <f t="shared" si="657"/>
        <v>신규2</v>
      </c>
      <c r="C3495">
        <v>86</v>
      </c>
      <c r="D3495">
        <v>105</v>
      </c>
      <c r="E3495">
        <f t="shared" ca="1" si="655"/>
        <v>2536</v>
      </c>
      <c r="F3495">
        <f ca="1">(60+SUMIF(OFFSET(N3495,-$C3495+1,0,$C3495),"EN",OFFSET(O3495,-$C3495+1,0,$C3495)))*SummonTypeTable!$Q$2</f>
        <v>1186.6666666666665</v>
      </c>
      <c r="G3495" t="str">
        <f ca="1">IF(C3495=1,60*SummonTypeTable!$Q$2-OFFSET(F3495,0,-1),
IF(F3495&lt;&gt;OFFSET(F3495,-1,0),OFFSET(F3495,-1,0)-OFFSET(F3495,0,-1),""))</f>
        <v/>
      </c>
      <c r="H3495" t="str">
        <f ca="1">IF(C3495=1,60*SummonTypeTable!$Q$2/OFFSET(F3495,0,-1),
IF(F3495&lt;&gt;OFFSET(F3495,-1,0),OFFSET(F3495,-1,0)/OFFSET(F3495,0,-1),""))</f>
        <v/>
      </c>
      <c r="I3495">
        <f ca="1">(60+SUMIF(OFFSET(N3495,-$C3495+1,0,$C3495),"EN",OFFSET(O3495,-$C3495+1,0,$C3495))+SUMIF(OFFSET(S3495,-$C3495+1,0,$C3495),"EN",OFFSET(T3495,-$C3495+1,0,$C3495)))*SummonTypeTable!$Q$2</f>
        <v>1186.6666666666665</v>
      </c>
      <c r="J3495" t="str">
        <f ca="1">IF(C3495=1,60*SummonTypeTable!$Q$2-OFFSET(I3495,0,-4),
IF(I3495&lt;&gt;OFFSET(I3495,-1,0),OFFSET(I3495,-1,0)-OFFSET(I3495,0,-4),""))</f>
        <v/>
      </c>
      <c r="K3495" t="str">
        <f ca="1">IF(C3495=1,60*SummonTypeTable!$Q$2/OFFSET(I3495,0,-4),
IF(I3495&lt;&gt;OFFSET(I3495,-1,0),OFFSET(I3495,-1,0)/OFFSET(I3495,0,-4),""))</f>
        <v/>
      </c>
      <c r="L3495" t="str">
        <f t="shared" ca="1" si="658"/>
        <v>it</v>
      </c>
      <c r="M3495" t="s">
        <v>139</v>
      </c>
      <c r="N3495" t="s">
        <v>140</v>
      </c>
      <c r="O3495">
        <v>5</v>
      </c>
      <c r="P3495" t="str">
        <f t="shared" si="647"/>
        <v/>
      </c>
      <c r="Q3495" t="str">
        <f t="shared" ca="1" si="654"/>
        <v>cu</v>
      </c>
      <c r="R3495" t="s">
        <v>81</v>
      </c>
      <c r="S3495" t="s">
        <v>147</v>
      </c>
      <c r="T3495">
        <v>2225</v>
      </c>
      <c r="U3495" t="str">
        <f t="shared" ca="1" si="653"/>
        <v>it</v>
      </c>
      <c r="V3495" t="str">
        <f t="shared" si="648"/>
        <v>Cash_sCharacterGacha</v>
      </c>
      <c r="W3495">
        <f t="shared" si="649"/>
        <v>5</v>
      </c>
      <c r="X3495" t="str">
        <f t="shared" ca="1" si="650"/>
        <v>cu</v>
      </c>
      <c r="Y3495" t="str">
        <f t="shared" si="651"/>
        <v>GO</v>
      </c>
      <c r="Z3495">
        <f t="shared" si="652"/>
        <v>2225</v>
      </c>
    </row>
    <row r="3496" spans="1:26">
      <c r="A3496" t="str">
        <f t="shared" si="656"/>
        <v>nw2</v>
      </c>
      <c r="B3496" t="str">
        <f t="shared" si="657"/>
        <v>신규2</v>
      </c>
      <c r="C3496">
        <v>87</v>
      </c>
      <c r="D3496">
        <v>20</v>
      </c>
      <c r="E3496">
        <f t="shared" ca="1" si="655"/>
        <v>2556</v>
      </c>
      <c r="F3496">
        <f ca="1">(60+SUMIF(OFFSET(N3496,-$C3496+1,0,$C3496),"EN",OFFSET(O3496,-$C3496+1,0,$C3496)))*SummonTypeTable!$Q$2</f>
        <v>1283.3333333333333</v>
      </c>
      <c r="G3496">
        <f ca="1">IF(C3496=1,60*SummonTypeTable!$Q$2-OFFSET(F3496,0,-1),
IF(F3496&lt;&gt;OFFSET(F3496,-1,0),OFFSET(F3496,-1,0)-OFFSET(F3496,0,-1),""))</f>
        <v>-1369.3333333333335</v>
      </c>
      <c r="H3496">
        <f ca="1">IF(C3496=1,60*SummonTypeTable!$Q$2/OFFSET(F3496,0,-1),
IF(F3496&lt;&gt;OFFSET(F3496,-1,0),OFFSET(F3496,-1,0)/OFFSET(F3496,0,-1),""))</f>
        <v>0.46426708398539379</v>
      </c>
      <c r="I3496">
        <f ca="1">(60+SUMIF(OFFSET(N3496,-$C3496+1,0,$C3496),"EN",OFFSET(O3496,-$C3496+1,0,$C3496))+SUMIF(OFFSET(S3496,-$C3496+1,0,$C3496),"EN",OFFSET(T3496,-$C3496+1,0,$C3496)))*SummonTypeTable!$Q$2</f>
        <v>1283.3333333333333</v>
      </c>
      <c r="J3496">
        <f ca="1">IF(C3496=1,60*SummonTypeTable!$Q$2-OFFSET(I3496,0,-4),
IF(I3496&lt;&gt;OFFSET(I3496,-1,0),OFFSET(I3496,-1,0)-OFFSET(I3496,0,-4),""))</f>
        <v>-1369.3333333333335</v>
      </c>
      <c r="K3496">
        <f ca="1">IF(C3496=1,60*SummonTypeTable!$Q$2/OFFSET(I3496,0,-4),
IF(I3496&lt;&gt;OFFSET(I3496,-1,0),OFFSET(I3496,-1,0)/OFFSET(I3496,0,-4),""))</f>
        <v>0.46426708398539379</v>
      </c>
      <c r="L3496" t="str">
        <f t="shared" ca="1" si="658"/>
        <v>cu</v>
      </c>
      <c r="M3496" t="s">
        <v>81</v>
      </c>
      <c r="N3496" t="s">
        <v>146</v>
      </c>
      <c r="O3496">
        <v>145</v>
      </c>
      <c r="P3496" t="str">
        <f t="shared" si="647"/>
        <v>에너지너무많음</v>
      </c>
      <c r="Q3496" t="str">
        <f t="shared" ca="1" si="654"/>
        <v>cu</v>
      </c>
      <c r="R3496" t="s">
        <v>81</v>
      </c>
      <c r="S3496" t="s">
        <v>147</v>
      </c>
      <c r="T3496">
        <v>2250</v>
      </c>
      <c r="U3496" t="str">
        <f t="shared" ca="1" si="653"/>
        <v>cu</v>
      </c>
      <c r="V3496" t="str">
        <f t="shared" si="648"/>
        <v>EN</v>
      </c>
      <c r="W3496">
        <f t="shared" si="649"/>
        <v>145</v>
      </c>
      <c r="X3496" t="str">
        <f t="shared" ca="1" si="650"/>
        <v>cu</v>
      </c>
      <c r="Y3496" t="str">
        <f t="shared" si="651"/>
        <v>GO</v>
      </c>
      <c r="Z3496">
        <f t="shared" si="652"/>
        <v>2250</v>
      </c>
    </row>
    <row r="3497" spans="1:26">
      <c r="A3497" t="str">
        <f t="shared" si="656"/>
        <v>nw2</v>
      </c>
      <c r="B3497" t="str">
        <f t="shared" si="657"/>
        <v>신규2</v>
      </c>
      <c r="C3497">
        <v>88</v>
      </c>
      <c r="D3497">
        <v>59</v>
      </c>
      <c r="E3497">
        <f t="shared" ca="1" si="655"/>
        <v>2615</v>
      </c>
      <c r="F3497">
        <f ca="1">(60+SUMIF(OFFSET(N3497,-$C3497+1,0,$C3497),"EN",OFFSET(O3497,-$C3497+1,0,$C3497)))*SummonTypeTable!$Q$2</f>
        <v>1283.3333333333333</v>
      </c>
      <c r="G3497" t="str">
        <f ca="1">IF(C3497=1,60*SummonTypeTable!$Q$2-OFFSET(F3497,0,-1),
IF(F3497&lt;&gt;OFFSET(F3497,-1,0),OFFSET(F3497,-1,0)-OFFSET(F3497,0,-1),""))</f>
        <v/>
      </c>
      <c r="H3497" t="str">
        <f ca="1">IF(C3497=1,60*SummonTypeTable!$Q$2/OFFSET(F3497,0,-1),
IF(F3497&lt;&gt;OFFSET(F3497,-1,0),OFFSET(F3497,-1,0)/OFFSET(F3497,0,-1),""))</f>
        <v/>
      </c>
      <c r="I3497">
        <f ca="1">(60+SUMIF(OFFSET(N3497,-$C3497+1,0,$C3497),"EN",OFFSET(O3497,-$C3497+1,0,$C3497))+SUMIF(OFFSET(S3497,-$C3497+1,0,$C3497),"EN",OFFSET(T3497,-$C3497+1,0,$C3497)))*SummonTypeTable!$Q$2</f>
        <v>1283.3333333333333</v>
      </c>
      <c r="J3497" t="str">
        <f ca="1">IF(C3497=1,60*SummonTypeTable!$Q$2-OFFSET(I3497,0,-4),
IF(I3497&lt;&gt;OFFSET(I3497,-1,0),OFFSET(I3497,-1,0)-OFFSET(I3497,0,-4),""))</f>
        <v/>
      </c>
      <c r="K3497" t="str">
        <f ca="1">IF(C3497=1,60*SummonTypeTable!$Q$2/OFFSET(I3497,0,-4),
IF(I3497&lt;&gt;OFFSET(I3497,-1,0),OFFSET(I3497,-1,0)/OFFSET(I3497,0,-4),""))</f>
        <v/>
      </c>
      <c r="L3497" t="str">
        <f t="shared" ca="1" si="658"/>
        <v>cu</v>
      </c>
      <c r="M3497" t="s">
        <v>81</v>
      </c>
      <c r="N3497" t="s">
        <v>147</v>
      </c>
      <c r="O3497">
        <v>4550</v>
      </c>
      <c r="P3497" t="str">
        <f t="shared" si="647"/>
        <v/>
      </c>
      <c r="Q3497" t="str">
        <f t="shared" ca="1" si="654"/>
        <v>cu</v>
      </c>
      <c r="R3497" t="s">
        <v>81</v>
      </c>
      <c r="S3497" t="s">
        <v>147</v>
      </c>
      <c r="T3497">
        <v>2275</v>
      </c>
      <c r="U3497" t="str">
        <f t="shared" ca="1" si="653"/>
        <v>cu</v>
      </c>
      <c r="V3497" t="str">
        <f t="shared" si="648"/>
        <v>GO</v>
      </c>
      <c r="W3497">
        <f t="shared" si="649"/>
        <v>4550</v>
      </c>
      <c r="X3497" t="str">
        <f t="shared" ca="1" si="650"/>
        <v>cu</v>
      </c>
      <c r="Y3497" t="str">
        <f t="shared" si="651"/>
        <v>GO</v>
      </c>
      <c r="Z3497">
        <f t="shared" si="652"/>
        <v>2275</v>
      </c>
    </row>
    <row r="3498" spans="1:26">
      <c r="A3498" t="str">
        <f t="shared" si="656"/>
        <v>nw2</v>
      </c>
      <c r="B3498" t="str">
        <f t="shared" si="657"/>
        <v>신규2</v>
      </c>
      <c r="C3498">
        <v>89</v>
      </c>
      <c r="D3498">
        <v>75</v>
      </c>
      <c r="E3498">
        <f t="shared" ca="1" si="655"/>
        <v>2690</v>
      </c>
      <c r="F3498">
        <f ca="1">(60+SUMIF(OFFSET(N3498,-$C3498+1,0,$C3498),"EN",OFFSET(O3498,-$C3498+1,0,$C3498)))*SummonTypeTable!$Q$2</f>
        <v>1283.3333333333333</v>
      </c>
      <c r="G3498" t="str">
        <f ca="1">IF(C3498=1,60*SummonTypeTable!$Q$2-OFFSET(F3498,0,-1),
IF(F3498&lt;&gt;OFFSET(F3498,-1,0),OFFSET(F3498,-1,0)-OFFSET(F3498,0,-1),""))</f>
        <v/>
      </c>
      <c r="H3498" t="str">
        <f ca="1">IF(C3498=1,60*SummonTypeTable!$Q$2/OFFSET(F3498,0,-1),
IF(F3498&lt;&gt;OFFSET(F3498,-1,0),OFFSET(F3498,-1,0)/OFFSET(F3498,0,-1),""))</f>
        <v/>
      </c>
      <c r="I3498">
        <f ca="1">(60+SUMIF(OFFSET(N3498,-$C3498+1,0,$C3498),"EN",OFFSET(O3498,-$C3498+1,0,$C3498))+SUMIF(OFFSET(S3498,-$C3498+1,0,$C3498),"EN",OFFSET(T3498,-$C3498+1,0,$C3498)))*SummonTypeTable!$Q$2</f>
        <v>1283.3333333333333</v>
      </c>
      <c r="J3498" t="str">
        <f ca="1">IF(C3498=1,60*SummonTypeTable!$Q$2-OFFSET(I3498,0,-4),
IF(I3498&lt;&gt;OFFSET(I3498,-1,0),OFFSET(I3498,-1,0)-OFFSET(I3498,0,-4),""))</f>
        <v/>
      </c>
      <c r="K3498" t="str">
        <f ca="1">IF(C3498=1,60*SummonTypeTable!$Q$2/OFFSET(I3498,0,-4),
IF(I3498&lt;&gt;OFFSET(I3498,-1,0),OFFSET(I3498,-1,0)/OFFSET(I3498,0,-4),""))</f>
        <v/>
      </c>
      <c r="L3498" t="str">
        <f t="shared" ca="1" si="658"/>
        <v>it</v>
      </c>
      <c r="M3498" t="s">
        <v>139</v>
      </c>
      <c r="N3498" t="s">
        <v>138</v>
      </c>
      <c r="O3498">
        <v>2</v>
      </c>
      <c r="P3498" t="str">
        <f t="shared" si="647"/>
        <v/>
      </c>
      <c r="Q3498" t="str">
        <f t="shared" ca="1" si="654"/>
        <v>cu</v>
      </c>
      <c r="R3498" t="s">
        <v>81</v>
      </c>
      <c r="S3498" t="s">
        <v>147</v>
      </c>
      <c r="T3498">
        <v>2300</v>
      </c>
      <c r="U3498" t="str">
        <f t="shared" ca="1" si="653"/>
        <v>it</v>
      </c>
      <c r="V3498" t="str">
        <f t="shared" si="648"/>
        <v>Cash_sSpellGacha</v>
      </c>
      <c r="W3498">
        <f t="shared" si="649"/>
        <v>2</v>
      </c>
      <c r="X3498" t="str">
        <f t="shared" ca="1" si="650"/>
        <v>cu</v>
      </c>
      <c r="Y3498" t="str">
        <f t="shared" si="651"/>
        <v>GO</v>
      </c>
      <c r="Z3498">
        <f t="shared" si="652"/>
        <v>2300</v>
      </c>
    </row>
    <row r="3499" spans="1:26">
      <c r="A3499" t="str">
        <f t="shared" si="656"/>
        <v>nw2</v>
      </c>
      <c r="B3499" t="str">
        <f t="shared" si="657"/>
        <v>신규2</v>
      </c>
      <c r="C3499">
        <v>90</v>
      </c>
      <c r="D3499">
        <v>94</v>
      </c>
      <c r="E3499">
        <f t="shared" ca="1" si="655"/>
        <v>2784</v>
      </c>
      <c r="F3499">
        <f ca="1">(60+SUMIF(OFFSET(N3499,-$C3499+1,0,$C3499),"EN",OFFSET(O3499,-$C3499+1,0,$C3499)))*SummonTypeTable!$Q$2</f>
        <v>1283.3333333333333</v>
      </c>
      <c r="G3499" t="str">
        <f ca="1">IF(C3499=1,60*SummonTypeTable!$Q$2-OFFSET(F3499,0,-1),
IF(F3499&lt;&gt;OFFSET(F3499,-1,0),OFFSET(F3499,-1,0)-OFFSET(F3499,0,-1),""))</f>
        <v/>
      </c>
      <c r="H3499" t="str">
        <f ca="1">IF(C3499=1,60*SummonTypeTable!$Q$2/OFFSET(F3499,0,-1),
IF(F3499&lt;&gt;OFFSET(F3499,-1,0),OFFSET(F3499,-1,0)/OFFSET(F3499,0,-1),""))</f>
        <v/>
      </c>
      <c r="I3499">
        <f ca="1">(60+SUMIF(OFFSET(N3499,-$C3499+1,0,$C3499),"EN",OFFSET(O3499,-$C3499+1,0,$C3499))+SUMIF(OFFSET(S3499,-$C3499+1,0,$C3499),"EN",OFFSET(T3499,-$C3499+1,0,$C3499)))*SummonTypeTable!$Q$2</f>
        <v>1283.3333333333333</v>
      </c>
      <c r="J3499" t="str">
        <f ca="1">IF(C3499=1,60*SummonTypeTable!$Q$2-OFFSET(I3499,0,-4),
IF(I3499&lt;&gt;OFFSET(I3499,-1,0),OFFSET(I3499,-1,0)-OFFSET(I3499,0,-4),""))</f>
        <v/>
      </c>
      <c r="K3499" t="str">
        <f ca="1">IF(C3499=1,60*SummonTypeTable!$Q$2/OFFSET(I3499,0,-4),
IF(I3499&lt;&gt;OFFSET(I3499,-1,0),OFFSET(I3499,-1,0)/OFFSET(I3499,0,-4),""))</f>
        <v/>
      </c>
      <c r="L3499" t="str">
        <f t="shared" ca="1" si="658"/>
        <v>cu</v>
      </c>
      <c r="M3499" t="s">
        <v>81</v>
      </c>
      <c r="N3499" t="s">
        <v>147</v>
      </c>
      <c r="O3499">
        <v>4650</v>
      </c>
      <c r="P3499" t="str">
        <f t="shared" si="647"/>
        <v/>
      </c>
      <c r="Q3499" t="str">
        <f t="shared" ca="1" si="654"/>
        <v>cu</v>
      </c>
      <c r="R3499" t="s">
        <v>81</v>
      </c>
      <c r="S3499" t="s">
        <v>147</v>
      </c>
      <c r="T3499">
        <v>2325</v>
      </c>
      <c r="U3499" t="str">
        <f t="shared" ca="1" si="653"/>
        <v>cu</v>
      </c>
      <c r="V3499" t="str">
        <f t="shared" si="648"/>
        <v>GO</v>
      </c>
      <c r="W3499">
        <f t="shared" si="649"/>
        <v>4650</v>
      </c>
      <c r="X3499" t="str">
        <f t="shared" ca="1" si="650"/>
        <v>cu</v>
      </c>
      <c r="Y3499" t="str">
        <f t="shared" si="651"/>
        <v>GO</v>
      </c>
      <c r="Z3499">
        <f t="shared" si="652"/>
        <v>2325</v>
      </c>
    </row>
    <row r="3500" spans="1:26">
      <c r="A3500" t="str">
        <f t="shared" si="656"/>
        <v>nw2</v>
      </c>
      <c r="B3500" t="str">
        <f t="shared" si="657"/>
        <v>신규2</v>
      </c>
      <c r="C3500">
        <v>91</v>
      </c>
      <c r="D3500">
        <v>4</v>
      </c>
      <c r="E3500">
        <f t="shared" ca="1" si="655"/>
        <v>2788</v>
      </c>
      <c r="F3500">
        <f ca="1">(60+SUMIF(OFFSET(N3500,-$C3500+1,0,$C3500),"EN",OFFSET(O3500,-$C3500+1,0,$C3500)))*SummonTypeTable!$Q$2</f>
        <v>1390</v>
      </c>
      <c r="G3500">
        <f ca="1">IF(C3500=1,60*SummonTypeTable!$Q$2-OFFSET(F3500,0,-1),
IF(F3500&lt;&gt;OFFSET(F3500,-1,0),OFFSET(F3500,-1,0)-OFFSET(F3500,0,-1),""))</f>
        <v>-1504.6666666666667</v>
      </c>
      <c r="H3500">
        <f ca="1">IF(C3500=1,60*SummonTypeTable!$Q$2/OFFSET(F3500,0,-1),
IF(F3500&lt;&gt;OFFSET(F3500,-1,0),OFFSET(F3500,-1,0)/OFFSET(F3500,0,-1),""))</f>
        <v>0.46030607364897175</v>
      </c>
      <c r="I3500">
        <f ca="1">(60+SUMIF(OFFSET(N3500,-$C3500+1,0,$C3500),"EN",OFFSET(O3500,-$C3500+1,0,$C3500))+SUMIF(OFFSET(S3500,-$C3500+1,0,$C3500),"EN",OFFSET(T3500,-$C3500+1,0,$C3500)))*SummonTypeTable!$Q$2</f>
        <v>1390</v>
      </c>
      <c r="J3500">
        <f ca="1">IF(C3500=1,60*SummonTypeTable!$Q$2-OFFSET(I3500,0,-4),
IF(I3500&lt;&gt;OFFSET(I3500,-1,0),OFFSET(I3500,-1,0)-OFFSET(I3500,0,-4),""))</f>
        <v>-1504.6666666666667</v>
      </c>
      <c r="K3500">
        <f ca="1">IF(C3500=1,60*SummonTypeTable!$Q$2/OFFSET(I3500,0,-4),
IF(I3500&lt;&gt;OFFSET(I3500,-1,0),OFFSET(I3500,-1,0)/OFFSET(I3500,0,-4),""))</f>
        <v>0.46030607364897175</v>
      </c>
      <c r="L3500" t="str">
        <f t="shared" ca="1" si="658"/>
        <v>cu</v>
      </c>
      <c r="M3500" t="s">
        <v>81</v>
      </c>
      <c r="N3500" t="s">
        <v>146</v>
      </c>
      <c r="O3500">
        <v>160</v>
      </c>
      <c r="P3500" t="str">
        <f t="shared" si="647"/>
        <v>에너지너무많음</v>
      </c>
      <c r="Q3500" t="str">
        <f t="shared" ca="1" si="654"/>
        <v>cu</v>
      </c>
      <c r="R3500" t="s">
        <v>81</v>
      </c>
      <c r="S3500" t="s">
        <v>147</v>
      </c>
      <c r="T3500">
        <v>2350</v>
      </c>
      <c r="U3500" t="str">
        <f t="shared" ca="1" si="653"/>
        <v>cu</v>
      </c>
      <c r="V3500" t="str">
        <f t="shared" si="648"/>
        <v>EN</v>
      </c>
      <c r="W3500">
        <f t="shared" si="649"/>
        <v>160</v>
      </c>
      <c r="X3500" t="str">
        <f t="shared" ca="1" si="650"/>
        <v>cu</v>
      </c>
      <c r="Y3500" t="str">
        <f t="shared" si="651"/>
        <v>GO</v>
      </c>
      <c r="Z3500">
        <f t="shared" si="652"/>
        <v>2350</v>
      </c>
    </row>
    <row r="3501" spans="1:26">
      <c r="A3501" t="str">
        <f t="shared" si="656"/>
        <v>nw2</v>
      </c>
      <c r="B3501" t="str">
        <f t="shared" si="657"/>
        <v>신규2</v>
      </c>
      <c r="C3501">
        <v>92</v>
      </c>
      <c r="D3501">
        <v>35</v>
      </c>
      <c r="E3501">
        <f t="shared" ca="1" si="655"/>
        <v>2823</v>
      </c>
      <c r="F3501">
        <f ca="1">(60+SUMIF(OFFSET(N3501,-$C3501+1,0,$C3501),"EN",OFFSET(O3501,-$C3501+1,0,$C3501)))*SummonTypeTable!$Q$2</f>
        <v>1390</v>
      </c>
      <c r="G3501" t="str">
        <f ca="1">IF(C3501=1,60*SummonTypeTable!$Q$2-OFFSET(F3501,0,-1),
IF(F3501&lt;&gt;OFFSET(F3501,-1,0),OFFSET(F3501,-1,0)-OFFSET(F3501,0,-1),""))</f>
        <v/>
      </c>
      <c r="H3501" t="str">
        <f ca="1">IF(C3501=1,60*SummonTypeTable!$Q$2/OFFSET(F3501,0,-1),
IF(F3501&lt;&gt;OFFSET(F3501,-1,0),OFFSET(F3501,-1,0)/OFFSET(F3501,0,-1),""))</f>
        <v/>
      </c>
      <c r="I3501">
        <f ca="1">(60+SUMIF(OFFSET(N3501,-$C3501+1,0,$C3501),"EN",OFFSET(O3501,-$C3501+1,0,$C3501))+SUMIF(OFFSET(S3501,-$C3501+1,0,$C3501),"EN",OFFSET(T3501,-$C3501+1,0,$C3501)))*SummonTypeTable!$Q$2</f>
        <v>1390</v>
      </c>
      <c r="J3501" t="str">
        <f ca="1">IF(C3501=1,60*SummonTypeTable!$Q$2-OFFSET(I3501,0,-4),
IF(I3501&lt;&gt;OFFSET(I3501,-1,0),OFFSET(I3501,-1,0)-OFFSET(I3501,0,-4),""))</f>
        <v/>
      </c>
      <c r="K3501" t="str">
        <f ca="1">IF(C3501=1,60*SummonTypeTable!$Q$2/OFFSET(I3501,0,-4),
IF(I3501&lt;&gt;OFFSET(I3501,-1,0),OFFSET(I3501,-1,0)/OFFSET(I3501,0,-4),""))</f>
        <v/>
      </c>
      <c r="L3501" t="str">
        <f t="shared" ca="1" si="658"/>
        <v>cu</v>
      </c>
      <c r="M3501" t="s">
        <v>81</v>
      </c>
      <c r="N3501" t="s">
        <v>147</v>
      </c>
      <c r="O3501">
        <v>4750</v>
      </c>
      <c r="P3501" t="str">
        <f t="shared" si="647"/>
        <v/>
      </c>
      <c r="Q3501" t="str">
        <f t="shared" ca="1" si="654"/>
        <v>cu</v>
      </c>
      <c r="R3501" t="s">
        <v>81</v>
      </c>
      <c r="S3501" t="s">
        <v>147</v>
      </c>
      <c r="T3501">
        <v>2375</v>
      </c>
      <c r="U3501" t="str">
        <f t="shared" ca="1" si="653"/>
        <v>cu</v>
      </c>
      <c r="V3501" t="str">
        <f t="shared" si="648"/>
        <v>GO</v>
      </c>
      <c r="W3501">
        <f t="shared" si="649"/>
        <v>4750</v>
      </c>
      <c r="X3501" t="str">
        <f t="shared" ca="1" si="650"/>
        <v>cu</v>
      </c>
      <c r="Y3501" t="str">
        <f t="shared" si="651"/>
        <v>GO</v>
      </c>
      <c r="Z3501">
        <f t="shared" si="652"/>
        <v>2375</v>
      </c>
    </row>
    <row r="3502" spans="1:26">
      <c r="A3502" t="str">
        <f t="shared" si="656"/>
        <v>nw2</v>
      </c>
      <c r="B3502" t="str">
        <f t="shared" si="657"/>
        <v>신규2</v>
      </c>
      <c r="C3502">
        <v>93</v>
      </c>
      <c r="D3502">
        <v>41</v>
      </c>
      <c r="E3502">
        <f t="shared" ca="1" si="655"/>
        <v>2864</v>
      </c>
      <c r="F3502">
        <f ca="1">(60+SUMIF(OFFSET(N3502,-$C3502+1,0,$C3502),"EN",OFFSET(O3502,-$C3502+1,0,$C3502)))*SummonTypeTable!$Q$2</f>
        <v>1390</v>
      </c>
      <c r="G3502" t="str">
        <f ca="1">IF(C3502=1,60*SummonTypeTable!$Q$2-OFFSET(F3502,0,-1),
IF(F3502&lt;&gt;OFFSET(F3502,-1,0),OFFSET(F3502,-1,0)-OFFSET(F3502,0,-1),""))</f>
        <v/>
      </c>
      <c r="H3502" t="str">
        <f ca="1">IF(C3502=1,60*SummonTypeTable!$Q$2/OFFSET(F3502,0,-1),
IF(F3502&lt;&gt;OFFSET(F3502,-1,0),OFFSET(F3502,-1,0)/OFFSET(F3502,0,-1),""))</f>
        <v/>
      </c>
      <c r="I3502">
        <f ca="1">(60+SUMIF(OFFSET(N3502,-$C3502+1,0,$C3502),"EN",OFFSET(O3502,-$C3502+1,0,$C3502))+SUMIF(OFFSET(S3502,-$C3502+1,0,$C3502),"EN",OFFSET(T3502,-$C3502+1,0,$C3502)))*SummonTypeTable!$Q$2</f>
        <v>1390</v>
      </c>
      <c r="J3502" t="str">
        <f ca="1">IF(C3502=1,60*SummonTypeTable!$Q$2-OFFSET(I3502,0,-4),
IF(I3502&lt;&gt;OFFSET(I3502,-1,0),OFFSET(I3502,-1,0)-OFFSET(I3502,0,-4),""))</f>
        <v/>
      </c>
      <c r="K3502" t="str">
        <f ca="1">IF(C3502=1,60*SummonTypeTable!$Q$2/OFFSET(I3502,0,-4),
IF(I3502&lt;&gt;OFFSET(I3502,-1,0),OFFSET(I3502,-1,0)/OFFSET(I3502,0,-4),""))</f>
        <v/>
      </c>
      <c r="L3502" t="str">
        <f t="shared" ca="1" si="658"/>
        <v>it</v>
      </c>
      <c r="M3502" t="s">
        <v>139</v>
      </c>
      <c r="N3502" t="s">
        <v>158</v>
      </c>
      <c r="O3502">
        <v>1</v>
      </c>
      <c r="P3502" t="str">
        <f t="shared" si="647"/>
        <v/>
      </c>
      <c r="Q3502" t="str">
        <f t="shared" ca="1" si="654"/>
        <v>cu</v>
      </c>
      <c r="R3502" t="s">
        <v>81</v>
      </c>
      <c r="S3502" t="s">
        <v>147</v>
      </c>
      <c r="T3502">
        <v>2400</v>
      </c>
      <c r="U3502" t="str">
        <f t="shared" ca="1" si="653"/>
        <v>it</v>
      </c>
      <c r="V3502" t="str">
        <f t="shared" si="648"/>
        <v>Cash_sEquipGacha</v>
      </c>
      <c r="W3502">
        <f t="shared" si="649"/>
        <v>1</v>
      </c>
      <c r="X3502" t="str">
        <f t="shared" ca="1" si="650"/>
        <v>cu</v>
      </c>
      <c r="Y3502" t="str">
        <f t="shared" si="651"/>
        <v>GO</v>
      </c>
      <c r="Z3502">
        <f t="shared" si="652"/>
        <v>2400</v>
      </c>
    </row>
    <row r="3503" spans="1:26">
      <c r="A3503" t="str">
        <f t="shared" si="656"/>
        <v>nw2</v>
      </c>
      <c r="B3503" t="str">
        <f t="shared" si="657"/>
        <v>신규2</v>
      </c>
      <c r="C3503">
        <v>94</v>
      </c>
      <c r="D3503">
        <v>53</v>
      </c>
      <c r="E3503">
        <f t="shared" ca="1" si="655"/>
        <v>2917</v>
      </c>
      <c r="F3503">
        <f ca="1">(60+SUMIF(OFFSET(N3503,-$C3503+1,0,$C3503),"EN",OFFSET(O3503,-$C3503+1,0,$C3503)))*SummonTypeTable!$Q$2</f>
        <v>1390</v>
      </c>
      <c r="G3503" t="str">
        <f ca="1">IF(C3503=1,60*SummonTypeTable!$Q$2-OFFSET(F3503,0,-1),
IF(F3503&lt;&gt;OFFSET(F3503,-1,0),OFFSET(F3503,-1,0)-OFFSET(F3503,0,-1),""))</f>
        <v/>
      </c>
      <c r="H3503" t="str">
        <f ca="1">IF(C3503=1,60*SummonTypeTable!$Q$2/OFFSET(F3503,0,-1),
IF(F3503&lt;&gt;OFFSET(F3503,-1,0),OFFSET(F3503,-1,0)/OFFSET(F3503,0,-1),""))</f>
        <v/>
      </c>
      <c r="I3503">
        <f ca="1">(60+SUMIF(OFFSET(N3503,-$C3503+1,0,$C3503),"EN",OFFSET(O3503,-$C3503+1,0,$C3503))+SUMIF(OFFSET(S3503,-$C3503+1,0,$C3503),"EN",OFFSET(T3503,-$C3503+1,0,$C3503)))*SummonTypeTable!$Q$2</f>
        <v>1390</v>
      </c>
      <c r="J3503" t="str">
        <f ca="1">IF(C3503=1,60*SummonTypeTable!$Q$2-OFFSET(I3503,0,-4),
IF(I3503&lt;&gt;OFFSET(I3503,-1,0),OFFSET(I3503,-1,0)-OFFSET(I3503,0,-4),""))</f>
        <v/>
      </c>
      <c r="K3503" t="str">
        <f ca="1">IF(C3503=1,60*SummonTypeTable!$Q$2/OFFSET(I3503,0,-4),
IF(I3503&lt;&gt;OFFSET(I3503,-1,0),OFFSET(I3503,-1,0)/OFFSET(I3503,0,-4),""))</f>
        <v/>
      </c>
      <c r="L3503" t="str">
        <f t="shared" ca="1" si="658"/>
        <v>cu</v>
      </c>
      <c r="M3503" t="s">
        <v>81</v>
      </c>
      <c r="N3503" t="s">
        <v>147</v>
      </c>
      <c r="O3503">
        <v>4850</v>
      </c>
      <c r="P3503" t="str">
        <f t="shared" si="647"/>
        <v/>
      </c>
      <c r="Q3503" t="str">
        <f t="shared" ca="1" si="654"/>
        <v>cu</v>
      </c>
      <c r="R3503" t="s">
        <v>81</v>
      </c>
      <c r="S3503" t="s">
        <v>147</v>
      </c>
      <c r="T3503">
        <v>2425</v>
      </c>
      <c r="U3503" t="str">
        <f t="shared" ca="1" si="653"/>
        <v>cu</v>
      </c>
      <c r="V3503" t="str">
        <f t="shared" si="648"/>
        <v>GO</v>
      </c>
      <c r="W3503">
        <f t="shared" si="649"/>
        <v>4850</v>
      </c>
      <c r="X3503" t="str">
        <f t="shared" ca="1" si="650"/>
        <v>cu</v>
      </c>
      <c r="Y3503" t="str">
        <f t="shared" si="651"/>
        <v>GO</v>
      </c>
      <c r="Z3503">
        <f t="shared" si="652"/>
        <v>2425</v>
      </c>
    </row>
    <row r="3504" spans="1:26">
      <c r="A3504" t="str">
        <f t="shared" si="656"/>
        <v>nw2</v>
      </c>
      <c r="B3504" t="str">
        <f t="shared" si="657"/>
        <v>신규2</v>
      </c>
      <c r="C3504">
        <v>95</v>
      </c>
      <c r="D3504">
        <v>12</v>
      </c>
      <c r="E3504">
        <f t="shared" ca="1" si="655"/>
        <v>2929</v>
      </c>
      <c r="F3504">
        <f ca="1">(60+SUMIF(OFFSET(N3504,-$C3504+1,0,$C3504),"EN",OFFSET(O3504,-$C3504+1,0,$C3504)))*SummonTypeTable!$Q$2</f>
        <v>1390</v>
      </c>
      <c r="G3504" t="str">
        <f ca="1">IF(C3504=1,60*SummonTypeTable!$Q$2-OFFSET(F3504,0,-1),
IF(F3504&lt;&gt;OFFSET(F3504,-1,0),OFFSET(F3504,-1,0)-OFFSET(F3504,0,-1),""))</f>
        <v/>
      </c>
      <c r="H3504" t="str">
        <f ca="1">IF(C3504=1,60*SummonTypeTable!$Q$2/OFFSET(F3504,0,-1),
IF(F3504&lt;&gt;OFFSET(F3504,-1,0),OFFSET(F3504,-1,0)/OFFSET(F3504,0,-1),""))</f>
        <v/>
      </c>
      <c r="I3504">
        <f ca="1">(60+SUMIF(OFFSET(N3504,-$C3504+1,0,$C3504),"EN",OFFSET(O3504,-$C3504+1,0,$C3504))+SUMIF(OFFSET(S3504,-$C3504+1,0,$C3504),"EN",OFFSET(T3504,-$C3504+1,0,$C3504)))*SummonTypeTable!$Q$2</f>
        <v>1390</v>
      </c>
      <c r="J3504" t="str">
        <f ca="1">IF(C3504=1,60*SummonTypeTable!$Q$2-OFFSET(I3504,0,-4),
IF(I3504&lt;&gt;OFFSET(I3504,-1,0),OFFSET(I3504,-1,0)-OFFSET(I3504,0,-4),""))</f>
        <v/>
      </c>
      <c r="K3504" t="str">
        <f ca="1">IF(C3504=1,60*SummonTypeTable!$Q$2/OFFSET(I3504,0,-4),
IF(I3504&lt;&gt;OFFSET(I3504,-1,0),OFFSET(I3504,-1,0)/OFFSET(I3504,0,-4),""))</f>
        <v/>
      </c>
      <c r="L3504" t="str">
        <f t="shared" ca="1" si="658"/>
        <v>it</v>
      </c>
      <c r="M3504" t="s">
        <v>139</v>
      </c>
      <c r="N3504" t="s">
        <v>140</v>
      </c>
      <c r="O3504">
        <v>1</v>
      </c>
      <c r="P3504" t="str">
        <f t="shared" si="647"/>
        <v/>
      </c>
      <c r="Q3504" t="str">
        <f t="shared" ca="1" si="654"/>
        <v>cu</v>
      </c>
      <c r="R3504" t="s">
        <v>81</v>
      </c>
      <c r="S3504" t="s">
        <v>147</v>
      </c>
      <c r="T3504">
        <v>2450</v>
      </c>
      <c r="U3504" t="str">
        <f t="shared" ca="1" si="653"/>
        <v>it</v>
      </c>
      <c r="V3504" t="str">
        <f t="shared" si="648"/>
        <v>Cash_sCharacterGacha</v>
      </c>
      <c r="W3504">
        <f t="shared" si="649"/>
        <v>1</v>
      </c>
      <c r="X3504" t="str">
        <f t="shared" ca="1" si="650"/>
        <v>cu</v>
      </c>
      <c r="Y3504" t="str">
        <f t="shared" si="651"/>
        <v>GO</v>
      </c>
      <c r="Z3504">
        <f t="shared" si="652"/>
        <v>2450</v>
      </c>
    </row>
    <row r="3505" spans="1:26">
      <c r="A3505" t="str">
        <f t="shared" si="656"/>
        <v>nw2</v>
      </c>
      <c r="B3505" t="str">
        <f t="shared" si="657"/>
        <v>신규2</v>
      </c>
      <c r="C3505">
        <v>96</v>
      </c>
      <c r="D3505">
        <v>24</v>
      </c>
      <c r="E3505">
        <f t="shared" ca="1" si="655"/>
        <v>2953</v>
      </c>
      <c r="F3505">
        <f ca="1">(60+SUMIF(OFFSET(N3505,-$C3505+1,0,$C3505),"EN",OFFSET(O3505,-$C3505+1,0,$C3505)))*SummonTypeTable!$Q$2</f>
        <v>1390</v>
      </c>
      <c r="G3505" t="str">
        <f ca="1">IF(C3505=1,60*SummonTypeTable!$Q$2-OFFSET(F3505,0,-1),
IF(F3505&lt;&gt;OFFSET(F3505,-1,0),OFFSET(F3505,-1,0)-OFFSET(F3505,0,-1),""))</f>
        <v/>
      </c>
      <c r="H3505" t="str">
        <f ca="1">IF(C3505=1,60*SummonTypeTable!$Q$2/OFFSET(F3505,0,-1),
IF(F3505&lt;&gt;OFFSET(F3505,-1,0),OFFSET(F3505,-1,0)/OFFSET(F3505,0,-1),""))</f>
        <v/>
      </c>
      <c r="I3505">
        <f ca="1">(60+SUMIF(OFFSET(N3505,-$C3505+1,0,$C3505),"EN",OFFSET(O3505,-$C3505+1,0,$C3505))+SUMIF(OFFSET(S3505,-$C3505+1,0,$C3505),"EN",OFFSET(T3505,-$C3505+1,0,$C3505)))*SummonTypeTable!$Q$2</f>
        <v>1390</v>
      </c>
      <c r="J3505" t="str">
        <f ca="1">IF(C3505=1,60*SummonTypeTable!$Q$2-OFFSET(I3505,0,-4),
IF(I3505&lt;&gt;OFFSET(I3505,-1,0),OFFSET(I3505,-1,0)-OFFSET(I3505,0,-4),""))</f>
        <v/>
      </c>
      <c r="K3505" t="str">
        <f ca="1">IF(C3505=1,60*SummonTypeTable!$Q$2/OFFSET(I3505,0,-4),
IF(I3505&lt;&gt;OFFSET(I3505,-1,0),OFFSET(I3505,-1,0)/OFFSET(I3505,0,-4),""))</f>
        <v/>
      </c>
      <c r="L3505" t="str">
        <f t="shared" ca="1" si="658"/>
        <v>cu</v>
      </c>
      <c r="M3505" t="s">
        <v>81</v>
      </c>
      <c r="N3505" t="s">
        <v>147</v>
      </c>
      <c r="O3505">
        <v>4950</v>
      </c>
      <c r="P3505" t="str">
        <f t="shared" si="647"/>
        <v/>
      </c>
      <c r="Q3505" t="str">
        <f t="shared" ca="1" si="654"/>
        <v>cu</v>
      </c>
      <c r="R3505" t="s">
        <v>81</v>
      </c>
      <c r="S3505" t="s">
        <v>147</v>
      </c>
      <c r="T3505">
        <v>2475</v>
      </c>
      <c r="U3505" t="str">
        <f t="shared" ca="1" si="653"/>
        <v>cu</v>
      </c>
      <c r="V3505" t="str">
        <f t="shared" si="648"/>
        <v>GO</v>
      </c>
      <c r="W3505">
        <f t="shared" si="649"/>
        <v>4950</v>
      </c>
      <c r="X3505" t="str">
        <f t="shared" ca="1" si="650"/>
        <v>cu</v>
      </c>
      <c r="Y3505" t="str">
        <f t="shared" si="651"/>
        <v>GO</v>
      </c>
      <c r="Z3505">
        <f t="shared" si="652"/>
        <v>2475</v>
      </c>
    </row>
    <row r="3506" spans="1:26">
      <c r="A3506" t="str">
        <f t="shared" si="656"/>
        <v>nw2</v>
      </c>
      <c r="B3506" t="str">
        <f t="shared" si="657"/>
        <v>신규2</v>
      </c>
      <c r="C3506">
        <v>97</v>
      </c>
      <c r="D3506">
        <v>79</v>
      </c>
      <c r="E3506">
        <f t="shared" ca="1" si="655"/>
        <v>3032</v>
      </c>
      <c r="F3506">
        <f ca="1">(60+SUMIF(OFFSET(N3506,-$C3506+1,0,$C3506),"EN",OFFSET(O3506,-$C3506+1,0,$C3506)))*SummonTypeTable!$Q$2</f>
        <v>1506.6666666666665</v>
      </c>
      <c r="G3506">
        <f ca="1">IF(C3506=1,60*SummonTypeTable!$Q$2-OFFSET(F3506,0,-1),
IF(F3506&lt;&gt;OFFSET(F3506,-1,0),OFFSET(F3506,-1,0)-OFFSET(F3506,0,-1),""))</f>
        <v>-1642</v>
      </c>
      <c r="H3506">
        <f ca="1">IF(C3506=1,60*SummonTypeTable!$Q$2/OFFSET(F3506,0,-1),
IF(F3506&lt;&gt;OFFSET(F3506,-1,0),OFFSET(F3506,-1,0)/OFFSET(F3506,0,-1),""))</f>
        <v>0.45844327176781002</v>
      </c>
      <c r="I3506">
        <f ca="1">(60+SUMIF(OFFSET(N3506,-$C3506+1,0,$C3506),"EN",OFFSET(O3506,-$C3506+1,0,$C3506))+SUMIF(OFFSET(S3506,-$C3506+1,0,$C3506),"EN",OFFSET(T3506,-$C3506+1,0,$C3506)))*SummonTypeTable!$Q$2</f>
        <v>1506.6666666666665</v>
      </c>
      <c r="J3506">
        <f ca="1">IF(C3506=1,60*SummonTypeTable!$Q$2-OFFSET(I3506,0,-4),
IF(I3506&lt;&gt;OFFSET(I3506,-1,0),OFFSET(I3506,-1,0)-OFFSET(I3506,0,-4),""))</f>
        <v>-1642</v>
      </c>
      <c r="K3506">
        <f ca="1">IF(C3506=1,60*SummonTypeTable!$Q$2/OFFSET(I3506,0,-4),
IF(I3506&lt;&gt;OFFSET(I3506,-1,0),OFFSET(I3506,-1,0)/OFFSET(I3506,0,-4),""))</f>
        <v>0.45844327176781002</v>
      </c>
      <c r="L3506" t="str">
        <f t="shared" ca="1" si="658"/>
        <v>cu</v>
      </c>
      <c r="M3506" t="s">
        <v>81</v>
      </c>
      <c r="N3506" t="s">
        <v>146</v>
      </c>
      <c r="O3506">
        <v>175</v>
      </c>
      <c r="P3506" t="str">
        <f t="shared" si="647"/>
        <v>에너지너무많음</v>
      </c>
      <c r="Q3506" t="str">
        <f t="shared" ca="1" si="654"/>
        <v>cu</v>
      </c>
      <c r="R3506" t="s">
        <v>81</v>
      </c>
      <c r="S3506" t="s">
        <v>147</v>
      </c>
      <c r="T3506">
        <v>2500</v>
      </c>
      <c r="U3506" t="str">
        <f t="shared" ca="1" si="653"/>
        <v>cu</v>
      </c>
      <c r="V3506" t="str">
        <f t="shared" si="648"/>
        <v>EN</v>
      </c>
      <c r="W3506">
        <f t="shared" si="649"/>
        <v>175</v>
      </c>
      <c r="X3506" t="str">
        <f t="shared" ca="1" si="650"/>
        <v>cu</v>
      </c>
      <c r="Y3506" t="str">
        <f t="shared" si="651"/>
        <v>GO</v>
      </c>
      <c r="Z3506">
        <f t="shared" si="652"/>
        <v>2500</v>
      </c>
    </row>
    <row r="3507" spans="1:26">
      <c r="A3507" t="str">
        <f t="shared" si="656"/>
        <v>nw2</v>
      </c>
      <c r="B3507" t="str">
        <f t="shared" si="657"/>
        <v>신규2</v>
      </c>
      <c r="C3507">
        <v>98</v>
      </c>
      <c r="D3507">
        <v>40</v>
      </c>
      <c r="E3507">
        <f t="shared" ca="1" si="655"/>
        <v>3072</v>
      </c>
      <c r="F3507">
        <f ca="1">(60+SUMIF(OFFSET(N3507,-$C3507+1,0,$C3507),"EN",OFFSET(O3507,-$C3507+1,0,$C3507)))*SummonTypeTable!$Q$2</f>
        <v>1506.6666666666665</v>
      </c>
      <c r="G3507" t="str">
        <f ca="1">IF(C3507=1,60*SummonTypeTable!$Q$2-OFFSET(F3507,0,-1),
IF(F3507&lt;&gt;OFFSET(F3507,-1,0),OFFSET(F3507,-1,0)-OFFSET(F3507,0,-1),""))</f>
        <v/>
      </c>
      <c r="H3507" t="str">
        <f ca="1">IF(C3507=1,60*SummonTypeTable!$Q$2/OFFSET(F3507,0,-1),
IF(F3507&lt;&gt;OFFSET(F3507,-1,0),OFFSET(F3507,-1,0)/OFFSET(F3507,0,-1),""))</f>
        <v/>
      </c>
      <c r="I3507">
        <f ca="1">(60+SUMIF(OFFSET(N3507,-$C3507+1,0,$C3507),"EN",OFFSET(O3507,-$C3507+1,0,$C3507))+SUMIF(OFFSET(S3507,-$C3507+1,0,$C3507),"EN",OFFSET(T3507,-$C3507+1,0,$C3507)))*SummonTypeTable!$Q$2</f>
        <v>1506.6666666666665</v>
      </c>
      <c r="J3507" t="str">
        <f ca="1">IF(C3507=1,60*SummonTypeTable!$Q$2-OFFSET(I3507,0,-4),
IF(I3507&lt;&gt;OFFSET(I3507,-1,0),OFFSET(I3507,-1,0)-OFFSET(I3507,0,-4),""))</f>
        <v/>
      </c>
      <c r="K3507" t="str">
        <f ca="1">IF(C3507=1,60*SummonTypeTable!$Q$2/OFFSET(I3507,0,-4),
IF(I3507&lt;&gt;OFFSET(I3507,-1,0),OFFSET(I3507,-1,0)/OFFSET(I3507,0,-4),""))</f>
        <v/>
      </c>
      <c r="L3507" t="str">
        <f t="shared" ca="1" si="658"/>
        <v>it</v>
      </c>
      <c r="M3507" t="s">
        <v>139</v>
      </c>
      <c r="N3507" t="s">
        <v>138</v>
      </c>
      <c r="O3507">
        <v>1</v>
      </c>
      <c r="P3507" t="str">
        <f t="shared" si="647"/>
        <v/>
      </c>
      <c r="Q3507" t="str">
        <f t="shared" ca="1" si="654"/>
        <v>cu</v>
      </c>
      <c r="R3507" t="s">
        <v>81</v>
      </c>
      <c r="S3507" t="s">
        <v>147</v>
      </c>
      <c r="T3507">
        <v>2525</v>
      </c>
      <c r="U3507" t="str">
        <f t="shared" ca="1" si="653"/>
        <v>it</v>
      </c>
      <c r="V3507" t="str">
        <f t="shared" si="648"/>
        <v>Cash_sSpellGacha</v>
      </c>
      <c r="W3507">
        <f t="shared" si="649"/>
        <v>1</v>
      </c>
      <c r="X3507" t="str">
        <f t="shared" ca="1" si="650"/>
        <v>cu</v>
      </c>
      <c r="Y3507" t="str">
        <f t="shared" si="651"/>
        <v>GO</v>
      </c>
      <c r="Z3507">
        <f t="shared" si="652"/>
        <v>2525</v>
      </c>
    </row>
    <row r="3508" spans="1:26">
      <c r="A3508" t="str">
        <f t="shared" si="656"/>
        <v>nw2</v>
      </c>
      <c r="B3508" t="str">
        <f t="shared" si="657"/>
        <v>신규2</v>
      </c>
      <c r="C3508">
        <v>99</v>
      </c>
      <c r="D3508">
        <v>66</v>
      </c>
      <c r="E3508">
        <f t="shared" ca="1" si="655"/>
        <v>3138</v>
      </c>
      <c r="F3508">
        <f ca="1">(60+SUMIF(OFFSET(N3508,-$C3508+1,0,$C3508),"EN",OFFSET(O3508,-$C3508+1,0,$C3508)))*SummonTypeTable!$Q$2</f>
        <v>1506.6666666666665</v>
      </c>
      <c r="G3508" t="str">
        <f ca="1">IF(C3508=1,60*SummonTypeTable!$Q$2-OFFSET(F3508,0,-1),
IF(F3508&lt;&gt;OFFSET(F3508,-1,0),OFFSET(F3508,-1,0)-OFFSET(F3508,0,-1),""))</f>
        <v/>
      </c>
      <c r="H3508" t="str">
        <f ca="1">IF(C3508=1,60*SummonTypeTable!$Q$2/OFFSET(F3508,0,-1),
IF(F3508&lt;&gt;OFFSET(F3508,-1,0),OFFSET(F3508,-1,0)/OFFSET(F3508,0,-1),""))</f>
        <v/>
      </c>
      <c r="I3508">
        <f ca="1">(60+SUMIF(OFFSET(N3508,-$C3508+1,0,$C3508),"EN",OFFSET(O3508,-$C3508+1,0,$C3508))+SUMIF(OFFSET(S3508,-$C3508+1,0,$C3508),"EN",OFFSET(T3508,-$C3508+1,0,$C3508)))*SummonTypeTable!$Q$2</f>
        <v>1506.6666666666665</v>
      </c>
      <c r="J3508" t="str">
        <f ca="1">IF(C3508=1,60*SummonTypeTable!$Q$2-OFFSET(I3508,0,-4),
IF(I3508&lt;&gt;OFFSET(I3508,-1,0),OFFSET(I3508,-1,0)-OFFSET(I3508,0,-4),""))</f>
        <v/>
      </c>
      <c r="K3508" t="str">
        <f ca="1">IF(C3508=1,60*SummonTypeTable!$Q$2/OFFSET(I3508,0,-4),
IF(I3508&lt;&gt;OFFSET(I3508,-1,0),OFFSET(I3508,-1,0)/OFFSET(I3508,0,-4),""))</f>
        <v/>
      </c>
      <c r="L3508" t="str">
        <f t="shared" ca="1" si="658"/>
        <v>cu</v>
      </c>
      <c r="M3508" t="s">
        <v>81</v>
      </c>
      <c r="N3508" t="s">
        <v>147</v>
      </c>
      <c r="O3508">
        <v>5100</v>
      </c>
      <c r="P3508" t="str">
        <f t="shared" si="647"/>
        <v/>
      </c>
      <c r="Q3508" t="str">
        <f t="shared" ca="1" si="654"/>
        <v>cu</v>
      </c>
      <c r="R3508" t="s">
        <v>81</v>
      </c>
      <c r="S3508" t="s">
        <v>147</v>
      </c>
      <c r="T3508">
        <v>2550</v>
      </c>
      <c r="U3508" t="str">
        <f t="shared" ca="1" si="653"/>
        <v>cu</v>
      </c>
      <c r="V3508" t="str">
        <f t="shared" si="648"/>
        <v>GO</v>
      </c>
      <c r="W3508">
        <f t="shared" si="649"/>
        <v>5100</v>
      </c>
      <c r="X3508" t="str">
        <f t="shared" ca="1" si="650"/>
        <v>cu</v>
      </c>
      <c r="Y3508" t="str">
        <f t="shared" si="651"/>
        <v>GO</v>
      </c>
      <c r="Z3508">
        <f t="shared" si="652"/>
        <v>2550</v>
      </c>
    </row>
    <row r="3509" spans="1:26">
      <c r="A3509" t="str">
        <f t="shared" si="656"/>
        <v>nw2</v>
      </c>
      <c r="B3509" t="str">
        <f t="shared" si="657"/>
        <v>신규2</v>
      </c>
      <c r="C3509">
        <v>100</v>
      </c>
      <c r="D3509">
        <v>89</v>
      </c>
      <c r="E3509">
        <f t="shared" ca="1" si="655"/>
        <v>3227</v>
      </c>
      <c r="F3509">
        <f ca="1">(60+SUMIF(OFFSET(N3509,-$C3509+1,0,$C3509),"EN",OFFSET(O3509,-$C3509+1,0,$C3509)))*SummonTypeTable!$Q$2</f>
        <v>1506.6666666666665</v>
      </c>
      <c r="G3509" t="str">
        <f ca="1">IF(C3509=1,60*SummonTypeTable!$Q$2-OFFSET(F3509,0,-1),
IF(F3509&lt;&gt;OFFSET(F3509,-1,0),OFFSET(F3509,-1,0)-OFFSET(F3509,0,-1),""))</f>
        <v/>
      </c>
      <c r="H3509" t="str">
        <f ca="1">IF(C3509=1,60*SummonTypeTable!$Q$2/OFFSET(F3509,0,-1),
IF(F3509&lt;&gt;OFFSET(F3509,-1,0),OFFSET(F3509,-1,0)/OFFSET(F3509,0,-1),""))</f>
        <v/>
      </c>
      <c r="I3509">
        <f ca="1">(60+SUMIF(OFFSET(N3509,-$C3509+1,0,$C3509),"EN",OFFSET(O3509,-$C3509+1,0,$C3509))+SUMIF(OFFSET(S3509,-$C3509+1,0,$C3509),"EN",OFFSET(T3509,-$C3509+1,0,$C3509)))*SummonTypeTable!$Q$2</f>
        <v>1506.6666666666665</v>
      </c>
      <c r="J3509" t="str">
        <f ca="1">IF(C3509=1,60*SummonTypeTable!$Q$2-OFFSET(I3509,0,-4),
IF(I3509&lt;&gt;OFFSET(I3509,-1,0),OFFSET(I3509,-1,0)-OFFSET(I3509,0,-4),""))</f>
        <v/>
      </c>
      <c r="K3509" t="str">
        <f ca="1">IF(C3509=1,60*SummonTypeTable!$Q$2/OFFSET(I3509,0,-4),
IF(I3509&lt;&gt;OFFSET(I3509,-1,0),OFFSET(I3509,-1,0)/OFFSET(I3509,0,-4),""))</f>
        <v/>
      </c>
      <c r="L3509" t="str">
        <f t="shared" ca="1" si="658"/>
        <v>it</v>
      </c>
      <c r="M3509" t="s">
        <v>139</v>
      </c>
      <c r="N3509" t="s">
        <v>158</v>
      </c>
      <c r="O3509">
        <v>1</v>
      </c>
      <c r="P3509" t="str">
        <f t="shared" si="647"/>
        <v/>
      </c>
      <c r="Q3509" t="str">
        <f t="shared" ca="1" si="654"/>
        <v>cu</v>
      </c>
      <c r="R3509" t="s">
        <v>81</v>
      </c>
      <c r="S3509" t="s">
        <v>147</v>
      </c>
      <c r="T3509">
        <v>2575</v>
      </c>
      <c r="U3509" t="str">
        <f t="shared" ca="1" si="653"/>
        <v>it</v>
      </c>
      <c r="V3509" t="str">
        <f t="shared" si="648"/>
        <v>Cash_sEquipGacha</v>
      </c>
      <c r="W3509">
        <f t="shared" si="649"/>
        <v>1</v>
      </c>
      <c r="X3509" t="str">
        <f t="shared" ca="1" si="650"/>
        <v>cu</v>
      </c>
      <c r="Y3509" t="str">
        <f t="shared" si="651"/>
        <v>GO</v>
      </c>
      <c r="Z3509">
        <f t="shared" si="652"/>
        <v>2575</v>
      </c>
    </row>
    <row r="3510" spans="1:26">
      <c r="A3510" t="str">
        <f t="shared" si="656"/>
        <v>nw2</v>
      </c>
      <c r="B3510" t="str">
        <f t="shared" si="657"/>
        <v>신규2</v>
      </c>
      <c r="C3510">
        <v>101</v>
      </c>
      <c r="D3510">
        <v>65</v>
      </c>
      <c r="E3510">
        <f t="shared" ca="1" si="655"/>
        <v>3292</v>
      </c>
      <c r="F3510">
        <f ca="1">(60+SUMIF(OFFSET(N3510,-$C3510+1,0,$C3510),"EN",OFFSET(O3510,-$C3510+1,0,$C3510)))*SummonTypeTable!$Q$2</f>
        <v>1506.6666666666665</v>
      </c>
      <c r="G3510" t="str">
        <f ca="1">IF(C3510=1,60*SummonTypeTable!$Q$2-OFFSET(F3510,0,-1),
IF(F3510&lt;&gt;OFFSET(F3510,-1,0),OFFSET(F3510,-1,0)-OFFSET(F3510,0,-1),""))</f>
        <v/>
      </c>
      <c r="H3510" t="str">
        <f ca="1">IF(C3510=1,60*SummonTypeTable!$Q$2/OFFSET(F3510,0,-1),
IF(F3510&lt;&gt;OFFSET(F3510,-1,0),OFFSET(F3510,-1,0)/OFFSET(F3510,0,-1),""))</f>
        <v/>
      </c>
      <c r="I3510">
        <f ca="1">(60+SUMIF(OFFSET(N3510,-$C3510+1,0,$C3510),"EN",OFFSET(O3510,-$C3510+1,0,$C3510))+SUMIF(OFFSET(S3510,-$C3510+1,0,$C3510),"EN",OFFSET(T3510,-$C3510+1,0,$C3510)))*SummonTypeTable!$Q$2</f>
        <v>1506.6666666666665</v>
      </c>
      <c r="J3510" t="str">
        <f ca="1">IF(C3510=1,60*SummonTypeTable!$Q$2-OFFSET(I3510,0,-4),
IF(I3510&lt;&gt;OFFSET(I3510,-1,0),OFFSET(I3510,-1,0)-OFFSET(I3510,0,-4),""))</f>
        <v/>
      </c>
      <c r="K3510" t="str">
        <f ca="1">IF(C3510=1,60*SummonTypeTable!$Q$2/OFFSET(I3510,0,-4),
IF(I3510&lt;&gt;OFFSET(I3510,-1,0),OFFSET(I3510,-1,0)/OFFSET(I3510,0,-4),""))</f>
        <v/>
      </c>
      <c r="L3510" t="str">
        <f t="shared" ca="1" si="658"/>
        <v>cu</v>
      </c>
      <c r="M3510" t="s">
        <v>81</v>
      </c>
      <c r="N3510" t="s">
        <v>153</v>
      </c>
      <c r="O3510">
        <v>18</v>
      </c>
      <c r="P3510" t="str">
        <f t="shared" ref="P3510:P3573" si="659">IF(M3510="장비1상자",
  IF(OR(N3510&gt;3,O3510&gt;5),"장비이상",""),
IF(N3510="GO",
  IF(O3510&lt;100,"골드이상",""),
IF(N3510="EN",
  IF(O3510&gt;29,"에너지너무많음",
  IF(O3510&gt;9,"에너지다소많음","")),"")))</f>
        <v/>
      </c>
      <c r="Q3510" t="str">
        <f t="shared" ca="1" si="654"/>
        <v>cu</v>
      </c>
      <c r="R3510" t="s">
        <v>81</v>
      </c>
      <c r="S3510" t="s">
        <v>153</v>
      </c>
      <c r="T3510">
        <v>6</v>
      </c>
      <c r="U3510" t="str">
        <f t="shared" ca="1" si="653"/>
        <v>cu</v>
      </c>
      <c r="V3510" t="str">
        <f t="shared" ref="V3510:V3573" si="660">IF(LEN(N3510)=0,"",N3510)</f>
        <v>DI</v>
      </c>
      <c r="W3510">
        <f t="shared" ref="W3510:W3573" si="661">IF(LEN(O3510)=0,"",O3510)</f>
        <v>18</v>
      </c>
      <c r="X3510" t="str">
        <f t="shared" ref="X3510:X3573" ca="1" si="662">IF(LEN(Q3510)=0,"",Q3510)</f>
        <v>cu</v>
      </c>
      <c r="Y3510" t="str">
        <f t="shared" ref="Y3510:Y3573" si="663">IF(LEN(S3510)=0,"",S3510)</f>
        <v>DI</v>
      </c>
      <c r="Z3510">
        <f t="shared" ref="Z3510:Z3573" si="664">IF(LEN(T3510)=0,"",T3510)</f>
        <v>6</v>
      </c>
    </row>
    <row r="3511" spans="1:26">
      <c r="A3511" t="str">
        <f t="shared" si="656"/>
        <v>nw2</v>
      </c>
      <c r="B3511" t="str">
        <f t="shared" si="657"/>
        <v>신규2</v>
      </c>
      <c r="C3511">
        <v>102</v>
      </c>
      <c r="D3511">
        <v>55</v>
      </c>
      <c r="E3511">
        <f t="shared" ca="1" si="655"/>
        <v>3347</v>
      </c>
      <c r="F3511">
        <f ca="1">(60+SUMIF(OFFSET(N3511,-$C3511+1,0,$C3511),"EN",OFFSET(O3511,-$C3511+1,0,$C3511)))*SummonTypeTable!$Q$2</f>
        <v>1506.6666666666665</v>
      </c>
      <c r="G3511" t="str">
        <f ca="1">IF(C3511=1,60*SummonTypeTable!$Q$2-OFFSET(F3511,0,-1),
IF(F3511&lt;&gt;OFFSET(F3511,-1,0),OFFSET(F3511,-1,0)-OFFSET(F3511,0,-1),""))</f>
        <v/>
      </c>
      <c r="H3511" t="str">
        <f ca="1">IF(C3511=1,60*SummonTypeTable!$Q$2/OFFSET(F3511,0,-1),
IF(F3511&lt;&gt;OFFSET(F3511,-1,0),OFFSET(F3511,-1,0)/OFFSET(F3511,0,-1),""))</f>
        <v/>
      </c>
      <c r="I3511">
        <f ca="1">(60+SUMIF(OFFSET(N3511,-$C3511+1,0,$C3511),"EN",OFFSET(O3511,-$C3511+1,0,$C3511))+SUMIF(OFFSET(S3511,-$C3511+1,0,$C3511),"EN",OFFSET(T3511,-$C3511+1,0,$C3511)))*SummonTypeTable!$Q$2</f>
        <v>1506.6666666666665</v>
      </c>
      <c r="J3511" t="str">
        <f ca="1">IF(C3511=1,60*SummonTypeTable!$Q$2-OFFSET(I3511,0,-4),
IF(I3511&lt;&gt;OFFSET(I3511,-1,0),OFFSET(I3511,-1,0)-OFFSET(I3511,0,-4),""))</f>
        <v/>
      </c>
      <c r="K3511" t="str">
        <f ca="1">IF(C3511=1,60*SummonTypeTable!$Q$2/OFFSET(I3511,0,-4),
IF(I3511&lt;&gt;OFFSET(I3511,-1,0),OFFSET(I3511,-1,0)/OFFSET(I3511,0,-4),""))</f>
        <v/>
      </c>
      <c r="L3511" t="str">
        <f t="shared" ca="1" si="658"/>
        <v>it</v>
      </c>
      <c r="M3511" t="s">
        <v>139</v>
      </c>
      <c r="N3511" t="s">
        <v>140</v>
      </c>
      <c r="O3511">
        <v>1</v>
      </c>
      <c r="P3511" t="str">
        <f t="shared" si="659"/>
        <v/>
      </c>
      <c r="Q3511" t="str">
        <f t="shared" ca="1" si="654"/>
        <v>cu</v>
      </c>
      <c r="R3511" t="s">
        <v>81</v>
      </c>
      <c r="S3511" t="s">
        <v>147</v>
      </c>
      <c r="T3511">
        <v>2625</v>
      </c>
      <c r="U3511" t="str">
        <f t="shared" ca="1" si="653"/>
        <v>it</v>
      </c>
      <c r="V3511" t="str">
        <f t="shared" si="660"/>
        <v>Cash_sCharacterGacha</v>
      </c>
      <c r="W3511">
        <f t="shared" si="661"/>
        <v>1</v>
      </c>
      <c r="X3511" t="str">
        <f t="shared" ca="1" si="662"/>
        <v>cu</v>
      </c>
      <c r="Y3511" t="str">
        <f t="shared" si="663"/>
        <v>GO</v>
      </c>
      <c r="Z3511">
        <f t="shared" si="664"/>
        <v>2625</v>
      </c>
    </row>
    <row r="3512" spans="1:26">
      <c r="A3512" t="str">
        <f t="shared" si="656"/>
        <v>nw2</v>
      </c>
      <c r="B3512" t="str">
        <f t="shared" si="657"/>
        <v>신규2</v>
      </c>
      <c r="C3512">
        <v>103</v>
      </c>
      <c r="D3512">
        <v>125</v>
      </c>
      <c r="E3512">
        <f t="shared" ca="1" si="655"/>
        <v>3472</v>
      </c>
      <c r="F3512">
        <f ca="1">(60+SUMIF(OFFSET(N3512,-$C3512+1,0,$C3512),"EN",OFFSET(O3512,-$C3512+1,0,$C3512)))*SummonTypeTable!$Q$2</f>
        <v>1506.6666666666665</v>
      </c>
      <c r="G3512" t="str">
        <f ca="1">IF(C3512=1,60*SummonTypeTable!$Q$2-OFFSET(F3512,0,-1),
IF(F3512&lt;&gt;OFFSET(F3512,-1,0),OFFSET(F3512,-1,0)-OFFSET(F3512,0,-1),""))</f>
        <v/>
      </c>
      <c r="H3512" t="str">
        <f ca="1">IF(C3512=1,60*SummonTypeTable!$Q$2/OFFSET(F3512,0,-1),
IF(F3512&lt;&gt;OFFSET(F3512,-1,0),OFFSET(F3512,-1,0)/OFFSET(F3512,0,-1),""))</f>
        <v/>
      </c>
      <c r="I3512">
        <f ca="1">(60+SUMIF(OFFSET(N3512,-$C3512+1,0,$C3512),"EN",OFFSET(O3512,-$C3512+1,0,$C3512))+SUMIF(OFFSET(S3512,-$C3512+1,0,$C3512),"EN",OFFSET(T3512,-$C3512+1,0,$C3512)))*SummonTypeTable!$Q$2</f>
        <v>1506.6666666666665</v>
      </c>
      <c r="J3512" t="str">
        <f ca="1">IF(C3512=1,60*SummonTypeTable!$Q$2-OFFSET(I3512,0,-4),
IF(I3512&lt;&gt;OFFSET(I3512,-1,0),OFFSET(I3512,-1,0)-OFFSET(I3512,0,-4),""))</f>
        <v/>
      </c>
      <c r="K3512" t="str">
        <f ca="1">IF(C3512=1,60*SummonTypeTable!$Q$2/OFFSET(I3512,0,-4),
IF(I3512&lt;&gt;OFFSET(I3512,-1,0),OFFSET(I3512,-1,0)/OFFSET(I3512,0,-4),""))</f>
        <v/>
      </c>
      <c r="L3512" t="str">
        <f t="shared" ca="1" si="658"/>
        <v>cu</v>
      </c>
      <c r="M3512" t="s">
        <v>81</v>
      </c>
      <c r="N3512" t="s">
        <v>147</v>
      </c>
      <c r="O3512">
        <v>5300</v>
      </c>
      <c r="P3512" t="str">
        <f t="shared" si="659"/>
        <v/>
      </c>
      <c r="Q3512" t="str">
        <f t="shared" ca="1" si="654"/>
        <v>cu</v>
      </c>
      <c r="R3512" t="s">
        <v>81</v>
      </c>
      <c r="S3512" t="s">
        <v>147</v>
      </c>
      <c r="T3512">
        <v>2650</v>
      </c>
      <c r="U3512" t="str">
        <f t="shared" ca="1" si="653"/>
        <v>cu</v>
      </c>
      <c r="V3512" t="str">
        <f t="shared" si="660"/>
        <v>GO</v>
      </c>
      <c r="W3512">
        <f t="shared" si="661"/>
        <v>5300</v>
      </c>
      <c r="X3512" t="str">
        <f t="shared" ca="1" si="662"/>
        <v>cu</v>
      </c>
      <c r="Y3512" t="str">
        <f t="shared" si="663"/>
        <v>GO</v>
      </c>
      <c r="Z3512">
        <f t="shared" si="664"/>
        <v>2650</v>
      </c>
    </row>
    <row r="3513" spans="1:26">
      <c r="A3513" t="str">
        <f t="shared" si="656"/>
        <v>nw2</v>
      </c>
      <c r="B3513" t="str">
        <f t="shared" si="657"/>
        <v>신규2</v>
      </c>
      <c r="C3513">
        <v>104</v>
      </c>
      <c r="D3513">
        <v>96</v>
      </c>
      <c r="E3513">
        <f t="shared" ca="1" si="655"/>
        <v>3568</v>
      </c>
      <c r="F3513">
        <f ca="1">(60+SUMIF(OFFSET(N3513,-$C3513+1,0,$C3513),"EN",OFFSET(O3513,-$C3513+1,0,$C3513)))*SummonTypeTable!$Q$2</f>
        <v>1613.3333333333333</v>
      </c>
      <c r="G3513">
        <f ca="1">IF(C3513=1,60*SummonTypeTable!$Q$2-OFFSET(F3513,0,-1),
IF(F3513&lt;&gt;OFFSET(F3513,-1,0),OFFSET(F3513,-1,0)-OFFSET(F3513,0,-1),""))</f>
        <v>-2061.3333333333335</v>
      </c>
      <c r="H3513">
        <f ca="1">IF(C3513=1,60*SummonTypeTable!$Q$2/OFFSET(F3513,0,-1),
IF(F3513&lt;&gt;OFFSET(F3513,-1,0),OFFSET(F3513,-1,0)/OFFSET(F3513,0,-1),""))</f>
        <v>0.42227204783258593</v>
      </c>
      <c r="I3513">
        <f ca="1">(60+SUMIF(OFFSET(N3513,-$C3513+1,0,$C3513),"EN",OFFSET(O3513,-$C3513+1,0,$C3513))+SUMIF(OFFSET(S3513,-$C3513+1,0,$C3513),"EN",OFFSET(T3513,-$C3513+1,0,$C3513)))*SummonTypeTable!$Q$2</f>
        <v>1613.3333333333333</v>
      </c>
      <c r="J3513">
        <f ca="1">IF(C3513=1,60*SummonTypeTable!$Q$2-OFFSET(I3513,0,-4),
IF(I3513&lt;&gt;OFFSET(I3513,-1,0),OFFSET(I3513,-1,0)-OFFSET(I3513,0,-4),""))</f>
        <v>-2061.3333333333335</v>
      </c>
      <c r="K3513">
        <f ca="1">IF(C3513=1,60*SummonTypeTable!$Q$2/OFFSET(I3513,0,-4),
IF(I3513&lt;&gt;OFFSET(I3513,-1,0),OFFSET(I3513,-1,0)/OFFSET(I3513,0,-4),""))</f>
        <v>0.42227204783258593</v>
      </c>
      <c r="L3513" t="str">
        <f t="shared" ca="1" si="658"/>
        <v>cu</v>
      </c>
      <c r="M3513" t="s">
        <v>81</v>
      </c>
      <c r="N3513" t="s">
        <v>146</v>
      </c>
      <c r="O3513">
        <v>160</v>
      </c>
      <c r="P3513" t="str">
        <f t="shared" si="659"/>
        <v>에너지너무많음</v>
      </c>
      <c r="Q3513" t="str">
        <f t="shared" ca="1" si="654"/>
        <v>cu</v>
      </c>
      <c r="R3513" t="s">
        <v>81</v>
      </c>
      <c r="S3513" t="s">
        <v>147</v>
      </c>
      <c r="T3513">
        <v>2675</v>
      </c>
      <c r="U3513" t="str">
        <f t="shared" ca="1" si="653"/>
        <v>cu</v>
      </c>
      <c r="V3513" t="str">
        <f t="shared" si="660"/>
        <v>EN</v>
      </c>
      <c r="W3513">
        <f t="shared" si="661"/>
        <v>160</v>
      </c>
      <c r="X3513" t="str">
        <f t="shared" ca="1" si="662"/>
        <v>cu</v>
      </c>
      <c r="Y3513" t="str">
        <f t="shared" si="663"/>
        <v>GO</v>
      </c>
      <c r="Z3513">
        <f t="shared" si="664"/>
        <v>2675</v>
      </c>
    </row>
    <row r="3514" spans="1:26">
      <c r="A3514" t="str">
        <f t="shared" si="656"/>
        <v>nw2</v>
      </c>
      <c r="B3514" t="str">
        <f t="shared" si="657"/>
        <v>신규2</v>
      </c>
      <c r="C3514">
        <v>105</v>
      </c>
      <c r="D3514">
        <v>66</v>
      </c>
      <c r="E3514">
        <f t="shared" ca="1" si="655"/>
        <v>3634</v>
      </c>
      <c r="F3514">
        <f ca="1">(60+SUMIF(OFFSET(N3514,-$C3514+1,0,$C3514),"EN",OFFSET(O3514,-$C3514+1,0,$C3514)))*SummonTypeTable!$Q$2</f>
        <v>1613.3333333333333</v>
      </c>
      <c r="G3514" t="str">
        <f ca="1">IF(C3514=1,60*SummonTypeTable!$Q$2-OFFSET(F3514,0,-1),
IF(F3514&lt;&gt;OFFSET(F3514,-1,0),OFFSET(F3514,-1,0)-OFFSET(F3514,0,-1),""))</f>
        <v/>
      </c>
      <c r="H3514" t="str">
        <f ca="1">IF(C3514=1,60*SummonTypeTable!$Q$2/OFFSET(F3514,0,-1),
IF(F3514&lt;&gt;OFFSET(F3514,-1,0),OFFSET(F3514,-1,0)/OFFSET(F3514,0,-1),""))</f>
        <v/>
      </c>
      <c r="I3514">
        <f ca="1">(60+SUMIF(OFFSET(N3514,-$C3514+1,0,$C3514),"EN",OFFSET(O3514,-$C3514+1,0,$C3514))+SUMIF(OFFSET(S3514,-$C3514+1,0,$C3514),"EN",OFFSET(T3514,-$C3514+1,0,$C3514)))*SummonTypeTable!$Q$2</f>
        <v>1613.3333333333333</v>
      </c>
      <c r="J3514" t="str">
        <f ca="1">IF(C3514=1,60*SummonTypeTable!$Q$2-OFFSET(I3514,0,-4),
IF(I3514&lt;&gt;OFFSET(I3514,-1,0),OFFSET(I3514,-1,0)-OFFSET(I3514,0,-4),""))</f>
        <v/>
      </c>
      <c r="K3514" t="str">
        <f ca="1">IF(C3514=1,60*SummonTypeTable!$Q$2/OFFSET(I3514,0,-4),
IF(I3514&lt;&gt;OFFSET(I3514,-1,0),OFFSET(I3514,-1,0)/OFFSET(I3514,0,-4),""))</f>
        <v/>
      </c>
      <c r="L3514" t="str">
        <f t="shared" ca="1" si="658"/>
        <v>it</v>
      </c>
      <c r="M3514" t="s">
        <v>139</v>
      </c>
      <c r="N3514" t="s">
        <v>138</v>
      </c>
      <c r="O3514">
        <v>1</v>
      </c>
      <c r="P3514" t="str">
        <f t="shared" si="659"/>
        <v/>
      </c>
      <c r="Q3514" t="str">
        <f t="shared" ca="1" si="654"/>
        <v>cu</v>
      </c>
      <c r="R3514" t="s">
        <v>81</v>
      </c>
      <c r="S3514" t="s">
        <v>147</v>
      </c>
      <c r="T3514">
        <v>2700</v>
      </c>
      <c r="U3514" t="str">
        <f t="shared" ca="1" si="653"/>
        <v>it</v>
      </c>
      <c r="V3514" t="str">
        <f t="shared" si="660"/>
        <v>Cash_sSpellGacha</v>
      </c>
      <c r="W3514">
        <f t="shared" si="661"/>
        <v>1</v>
      </c>
      <c r="X3514" t="str">
        <f t="shared" ca="1" si="662"/>
        <v>cu</v>
      </c>
      <c r="Y3514" t="str">
        <f t="shared" si="663"/>
        <v>GO</v>
      </c>
      <c r="Z3514">
        <f t="shared" si="664"/>
        <v>2700</v>
      </c>
    </row>
    <row r="3515" spans="1:26">
      <c r="A3515" t="str">
        <f t="shared" si="656"/>
        <v>nw2</v>
      </c>
      <c r="B3515" t="str">
        <f t="shared" si="657"/>
        <v>신규2</v>
      </c>
      <c r="C3515">
        <v>106</v>
      </c>
      <c r="D3515">
        <v>115</v>
      </c>
      <c r="E3515">
        <f t="shared" ca="1" si="655"/>
        <v>3749</v>
      </c>
      <c r="F3515">
        <f ca="1">(60+SUMIF(OFFSET(N3515,-$C3515+1,0,$C3515),"EN",OFFSET(O3515,-$C3515+1,0,$C3515)))*SummonTypeTable!$Q$2</f>
        <v>1613.3333333333333</v>
      </c>
      <c r="G3515" t="str">
        <f ca="1">IF(C3515=1,60*SummonTypeTable!$Q$2-OFFSET(F3515,0,-1),
IF(F3515&lt;&gt;OFFSET(F3515,-1,0),OFFSET(F3515,-1,0)-OFFSET(F3515,0,-1),""))</f>
        <v/>
      </c>
      <c r="H3515" t="str">
        <f ca="1">IF(C3515=1,60*SummonTypeTable!$Q$2/OFFSET(F3515,0,-1),
IF(F3515&lt;&gt;OFFSET(F3515,-1,0),OFFSET(F3515,-1,0)/OFFSET(F3515,0,-1),""))</f>
        <v/>
      </c>
      <c r="I3515">
        <f ca="1">(60+SUMIF(OFFSET(N3515,-$C3515+1,0,$C3515),"EN",OFFSET(O3515,-$C3515+1,0,$C3515))+SUMIF(OFFSET(S3515,-$C3515+1,0,$C3515),"EN",OFFSET(T3515,-$C3515+1,0,$C3515)))*SummonTypeTable!$Q$2</f>
        <v>1613.3333333333333</v>
      </c>
      <c r="J3515" t="str">
        <f ca="1">IF(C3515=1,60*SummonTypeTable!$Q$2-OFFSET(I3515,0,-4),
IF(I3515&lt;&gt;OFFSET(I3515,-1,0),OFFSET(I3515,-1,0)-OFFSET(I3515,0,-4),""))</f>
        <v/>
      </c>
      <c r="K3515" t="str">
        <f ca="1">IF(C3515=1,60*SummonTypeTable!$Q$2/OFFSET(I3515,0,-4),
IF(I3515&lt;&gt;OFFSET(I3515,-1,0),OFFSET(I3515,-1,0)/OFFSET(I3515,0,-4),""))</f>
        <v/>
      </c>
      <c r="L3515" t="str">
        <f t="shared" ca="1" si="658"/>
        <v>cu</v>
      </c>
      <c r="M3515" t="s">
        <v>81</v>
      </c>
      <c r="N3515" t="s">
        <v>147</v>
      </c>
      <c r="O3515">
        <v>5450</v>
      </c>
      <c r="P3515" t="str">
        <f t="shared" si="659"/>
        <v/>
      </c>
      <c r="Q3515" t="str">
        <f t="shared" ca="1" si="654"/>
        <v>cu</v>
      </c>
      <c r="R3515" t="s">
        <v>81</v>
      </c>
      <c r="S3515" t="s">
        <v>147</v>
      </c>
      <c r="T3515">
        <v>2725</v>
      </c>
      <c r="U3515" t="str">
        <f t="shared" ca="1" si="653"/>
        <v>cu</v>
      </c>
      <c r="V3515" t="str">
        <f t="shared" si="660"/>
        <v>GO</v>
      </c>
      <c r="W3515">
        <f t="shared" si="661"/>
        <v>5450</v>
      </c>
      <c r="X3515" t="str">
        <f t="shared" ca="1" si="662"/>
        <v>cu</v>
      </c>
      <c r="Y3515" t="str">
        <f t="shared" si="663"/>
        <v>GO</v>
      </c>
      <c r="Z3515">
        <f t="shared" si="664"/>
        <v>2725</v>
      </c>
    </row>
    <row r="3516" spans="1:26">
      <c r="A3516" t="str">
        <f t="shared" si="656"/>
        <v>nw2</v>
      </c>
      <c r="B3516" t="str">
        <f t="shared" si="657"/>
        <v>신규2</v>
      </c>
      <c r="C3516">
        <v>107</v>
      </c>
      <c r="D3516">
        <v>111</v>
      </c>
      <c r="E3516">
        <f t="shared" ca="1" si="655"/>
        <v>3860</v>
      </c>
      <c r="F3516">
        <f ca="1">(60+SUMIF(OFFSET(N3516,-$C3516+1,0,$C3516),"EN",OFFSET(O3516,-$C3516+1,0,$C3516)))*SummonTypeTable!$Q$2</f>
        <v>1733.3333333333333</v>
      </c>
      <c r="G3516">
        <f ca="1">IF(C3516=1,60*SummonTypeTable!$Q$2-OFFSET(F3516,0,-1),
IF(F3516&lt;&gt;OFFSET(F3516,-1,0),OFFSET(F3516,-1,0)-OFFSET(F3516,0,-1),""))</f>
        <v>-2246.666666666667</v>
      </c>
      <c r="H3516">
        <f ca="1">IF(C3516=1,60*SummonTypeTable!$Q$2/OFFSET(F3516,0,-1),
IF(F3516&lt;&gt;OFFSET(F3516,-1,0),OFFSET(F3516,-1,0)/OFFSET(F3516,0,-1),""))</f>
        <v>0.4179620034542314</v>
      </c>
      <c r="I3516">
        <f ca="1">(60+SUMIF(OFFSET(N3516,-$C3516+1,0,$C3516),"EN",OFFSET(O3516,-$C3516+1,0,$C3516))+SUMIF(OFFSET(S3516,-$C3516+1,0,$C3516),"EN",OFFSET(T3516,-$C3516+1,0,$C3516)))*SummonTypeTable!$Q$2</f>
        <v>1733.3333333333333</v>
      </c>
      <c r="J3516">
        <f ca="1">IF(C3516=1,60*SummonTypeTable!$Q$2-OFFSET(I3516,0,-4),
IF(I3516&lt;&gt;OFFSET(I3516,-1,0),OFFSET(I3516,-1,0)-OFFSET(I3516,0,-4),""))</f>
        <v>-2246.666666666667</v>
      </c>
      <c r="K3516">
        <f ca="1">IF(C3516=1,60*SummonTypeTable!$Q$2/OFFSET(I3516,0,-4),
IF(I3516&lt;&gt;OFFSET(I3516,-1,0),OFFSET(I3516,-1,0)/OFFSET(I3516,0,-4),""))</f>
        <v>0.4179620034542314</v>
      </c>
      <c r="L3516" t="str">
        <f t="shared" ca="1" si="658"/>
        <v>cu</v>
      </c>
      <c r="M3516" t="s">
        <v>81</v>
      </c>
      <c r="N3516" t="s">
        <v>146</v>
      </c>
      <c r="O3516">
        <v>180</v>
      </c>
      <c r="P3516" t="str">
        <f t="shared" si="659"/>
        <v>에너지너무많음</v>
      </c>
      <c r="Q3516" t="str">
        <f t="shared" ca="1" si="654"/>
        <v>cu</v>
      </c>
      <c r="R3516" t="s">
        <v>81</v>
      </c>
      <c r="S3516" t="s">
        <v>147</v>
      </c>
      <c r="T3516">
        <v>2750</v>
      </c>
      <c r="U3516" t="str">
        <f t="shared" ca="1" si="653"/>
        <v>cu</v>
      </c>
      <c r="V3516" t="str">
        <f t="shared" si="660"/>
        <v>EN</v>
      </c>
      <c r="W3516">
        <f t="shared" si="661"/>
        <v>180</v>
      </c>
      <c r="X3516" t="str">
        <f t="shared" ca="1" si="662"/>
        <v>cu</v>
      </c>
      <c r="Y3516" t="str">
        <f t="shared" si="663"/>
        <v>GO</v>
      </c>
      <c r="Z3516">
        <f t="shared" si="664"/>
        <v>2750</v>
      </c>
    </row>
    <row r="3517" spans="1:26">
      <c r="A3517" t="str">
        <f t="shared" si="656"/>
        <v>nw2</v>
      </c>
      <c r="B3517" t="str">
        <f t="shared" si="657"/>
        <v>신규2</v>
      </c>
      <c r="C3517">
        <v>108</v>
      </c>
      <c r="D3517">
        <v>95</v>
      </c>
      <c r="E3517">
        <f t="shared" ca="1" si="655"/>
        <v>3955</v>
      </c>
      <c r="F3517">
        <f ca="1">(60+SUMIF(OFFSET(N3517,-$C3517+1,0,$C3517),"EN",OFFSET(O3517,-$C3517+1,0,$C3517)))*SummonTypeTable!$Q$2</f>
        <v>1733.3333333333333</v>
      </c>
      <c r="G3517" t="str">
        <f ca="1">IF(C3517=1,60*SummonTypeTable!$Q$2-OFFSET(F3517,0,-1),
IF(F3517&lt;&gt;OFFSET(F3517,-1,0),OFFSET(F3517,-1,0)-OFFSET(F3517,0,-1),""))</f>
        <v/>
      </c>
      <c r="H3517" t="str">
        <f ca="1">IF(C3517=1,60*SummonTypeTable!$Q$2/OFFSET(F3517,0,-1),
IF(F3517&lt;&gt;OFFSET(F3517,-1,0),OFFSET(F3517,-1,0)/OFFSET(F3517,0,-1),""))</f>
        <v/>
      </c>
      <c r="I3517">
        <f ca="1">(60+SUMIF(OFFSET(N3517,-$C3517+1,0,$C3517),"EN",OFFSET(O3517,-$C3517+1,0,$C3517))+SUMIF(OFFSET(S3517,-$C3517+1,0,$C3517),"EN",OFFSET(T3517,-$C3517+1,0,$C3517)))*SummonTypeTable!$Q$2</f>
        <v>1733.3333333333333</v>
      </c>
      <c r="J3517" t="str">
        <f ca="1">IF(C3517=1,60*SummonTypeTable!$Q$2-OFFSET(I3517,0,-4),
IF(I3517&lt;&gt;OFFSET(I3517,-1,0),OFFSET(I3517,-1,0)-OFFSET(I3517,0,-4),""))</f>
        <v/>
      </c>
      <c r="K3517" t="str">
        <f ca="1">IF(C3517=1,60*SummonTypeTable!$Q$2/OFFSET(I3517,0,-4),
IF(I3517&lt;&gt;OFFSET(I3517,-1,0),OFFSET(I3517,-1,0)/OFFSET(I3517,0,-4),""))</f>
        <v/>
      </c>
      <c r="L3517" t="str">
        <f t="shared" ca="1" si="658"/>
        <v>it</v>
      </c>
      <c r="M3517" t="s">
        <v>139</v>
      </c>
      <c r="N3517" t="s">
        <v>138</v>
      </c>
      <c r="O3517">
        <v>10</v>
      </c>
      <c r="P3517" t="str">
        <f t="shared" si="659"/>
        <v/>
      </c>
      <c r="Q3517" t="str">
        <f t="shared" ca="1" si="654"/>
        <v>cu</v>
      </c>
      <c r="R3517" t="s">
        <v>81</v>
      </c>
      <c r="S3517" t="s">
        <v>147</v>
      </c>
      <c r="T3517">
        <v>2775</v>
      </c>
      <c r="U3517" t="str">
        <f t="shared" ca="1" si="653"/>
        <v>it</v>
      </c>
      <c r="V3517" t="str">
        <f t="shared" si="660"/>
        <v>Cash_sSpellGacha</v>
      </c>
      <c r="W3517">
        <f t="shared" si="661"/>
        <v>10</v>
      </c>
      <c r="X3517" t="str">
        <f t="shared" ca="1" si="662"/>
        <v>cu</v>
      </c>
      <c r="Y3517" t="str">
        <f t="shared" si="663"/>
        <v>GO</v>
      </c>
      <c r="Z3517">
        <f t="shared" si="664"/>
        <v>2775</v>
      </c>
    </row>
    <row r="3518" spans="1:26">
      <c r="A3518" t="str">
        <f t="shared" si="656"/>
        <v>nw2</v>
      </c>
      <c r="B3518" t="str">
        <f t="shared" si="657"/>
        <v>신규2</v>
      </c>
      <c r="C3518">
        <v>109</v>
      </c>
      <c r="D3518">
        <v>126</v>
      </c>
      <c r="E3518">
        <f t="shared" ca="1" si="655"/>
        <v>4081</v>
      </c>
      <c r="F3518">
        <f ca="1">(60+SUMIF(OFFSET(N3518,-$C3518+1,0,$C3518),"EN",OFFSET(O3518,-$C3518+1,0,$C3518)))*SummonTypeTable!$Q$2</f>
        <v>1733.3333333333333</v>
      </c>
      <c r="G3518" t="str">
        <f ca="1">IF(C3518=1,60*SummonTypeTable!$Q$2-OFFSET(F3518,0,-1),
IF(F3518&lt;&gt;OFFSET(F3518,-1,0),OFFSET(F3518,-1,0)-OFFSET(F3518,0,-1),""))</f>
        <v/>
      </c>
      <c r="H3518" t="str">
        <f ca="1">IF(C3518=1,60*SummonTypeTable!$Q$2/OFFSET(F3518,0,-1),
IF(F3518&lt;&gt;OFFSET(F3518,-1,0),OFFSET(F3518,-1,0)/OFFSET(F3518,0,-1),""))</f>
        <v/>
      </c>
      <c r="I3518">
        <f ca="1">(60+SUMIF(OFFSET(N3518,-$C3518+1,0,$C3518),"EN",OFFSET(O3518,-$C3518+1,0,$C3518))+SUMIF(OFFSET(S3518,-$C3518+1,0,$C3518),"EN",OFFSET(T3518,-$C3518+1,0,$C3518)))*SummonTypeTable!$Q$2</f>
        <v>1733.3333333333333</v>
      </c>
      <c r="J3518" t="str">
        <f ca="1">IF(C3518=1,60*SummonTypeTable!$Q$2-OFFSET(I3518,0,-4),
IF(I3518&lt;&gt;OFFSET(I3518,-1,0),OFFSET(I3518,-1,0)-OFFSET(I3518,0,-4),""))</f>
        <v/>
      </c>
      <c r="K3518" t="str">
        <f ca="1">IF(C3518=1,60*SummonTypeTable!$Q$2/OFFSET(I3518,0,-4),
IF(I3518&lt;&gt;OFFSET(I3518,-1,0),OFFSET(I3518,-1,0)/OFFSET(I3518,0,-4),""))</f>
        <v/>
      </c>
      <c r="L3518" t="str">
        <f t="shared" ca="1" si="658"/>
        <v>cu</v>
      </c>
      <c r="M3518" t="s">
        <v>81</v>
      </c>
      <c r="N3518" t="s">
        <v>147</v>
      </c>
      <c r="O3518">
        <v>5600</v>
      </c>
      <c r="P3518" t="str">
        <f t="shared" si="659"/>
        <v/>
      </c>
      <c r="Q3518" t="str">
        <f t="shared" ca="1" si="654"/>
        <v>cu</v>
      </c>
      <c r="R3518" t="s">
        <v>81</v>
      </c>
      <c r="S3518" t="s">
        <v>147</v>
      </c>
      <c r="T3518">
        <v>2800</v>
      </c>
      <c r="U3518" t="str">
        <f t="shared" ca="1" si="653"/>
        <v>cu</v>
      </c>
      <c r="V3518" t="str">
        <f t="shared" si="660"/>
        <v>GO</v>
      </c>
      <c r="W3518">
        <f t="shared" si="661"/>
        <v>5600</v>
      </c>
      <c r="X3518" t="str">
        <f t="shared" ca="1" si="662"/>
        <v>cu</v>
      </c>
      <c r="Y3518" t="str">
        <f t="shared" si="663"/>
        <v>GO</v>
      </c>
      <c r="Z3518">
        <f t="shared" si="664"/>
        <v>2800</v>
      </c>
    </row>
    <row r="3519" spans="1:26">
      <c r="A3519" t="str">
        <f t="shared" si="656"/>
        <v>nw2</v>
      </c>
      <c r="B3519" t="str">
        <f t="shared" si="657"/>
        <v>신규2</v>
      </c>
      <c r="C3519">
        <v>110</v>
      </c>
      <c r="D3519">
        <v>87</v>
      </c>
      <c r="E3519">
        <f t="shared" ca="1" si="655"/>
        <v>4168</v>
      </c>
      <c r="F3519">
        <f ca="1">(60+SUMIF(OFFSET(N3519,-$C3519+1,0,$C3519),"EN",OFFSET(O3519,-$C3519+1,0,$C3519)))*SummonTypeTable!$Q$2</f>
        <v>1866.6666666666665</v>
      </c>
      <c r="G3519">
        <f ca="1">IF(C3519=1,60*SummonTypeTable!$Q$2-OFFSET(F3519,0,-1),
IF(F3519&lt;&gt;OFFSET(F3519,-1,0),OFFSET(F3519,-1,0)-OFFSET(F3519,0,-1),""))</f>
        <v>-2434.666666666667</v>
      </c>
      <c r="H3519">
        <f ca="1">IF(C3519=1,60*SummonTypeTable!$Q$2/OFFSET(F3519,0,-1),
IF(F3519&lt;&gt;OFFSET(F3519,-1,0),OFFSET(F3519,-1,0)/OFFSET(F3519,0,-1),""))</f>
        <v>0.41586692258477287</v>
      </c>
      <c r="I3519">
        <f ca="1">(60+SUMIF(OFFSET(N3519,-$C3519+1,0,$C3519),"EN",OFFSET(O3519,-$C3519+1,0,$C3519))+SUMIF(OFFSET(S3519,-$C3519+1,0,$C3519),"EN",OFFSET(T3519,-$C3519+1,0,$C3519)))*SummonTypeTable!$Q$2</f>
        <v>1866.6666666666665</v>
      </c>
      <c r="J3519">
        <f ca="1">IF(C3519=1,60*SummonTypeTable!$Q$2-OFFSET(I3519,0,-4),
IF(I3519&lt;&gt;OFFSET(I3519,-1,0),OFFSET(I3519,-1,0)-OFFSET(I3519,0,-4),""))</f>
        <v>-2434.666666666667</v>
      </c>
      <c r="K3519">
        <f ca="1">IF(C3519=1,60*SummonTypeTable!$Q$2/OFFSET(I3519,0,-4),
IF(I3519&lt;&gt;OFFSET(I3519,-1,0),OFFSET(I3519,-1,0)/OFFSET(I3519,0,-4),""))</f>
        <v>0.41586692258477287</v>
      </c>
      <c r="L3519" t="str">
        <f t="shared" ca="1" si="658"/>
        <v>cu</v>
      </c>
      <c r="M3519" t="s">
        <v>81</v>
      </c>
      <c r="N3519" t="s">
        <v>146</v>
      </c>
      <c r="O3519">
        <v>200</v>
      </c>
      <c r="P3519" t="str">
        <f t="shared" si="659"/>
        <v>에너지너무많음</v>
      </c>
      <c r="Q3519" t="str">
        <f t="shared" ca="1" si="654"/>
        <v>cu</v>
      </c>
      <c r="R3519" t="s">
        <v>81</v>
      </c>
      <c r="S3519" t="s">
        <v>147</v>
      </c>
      <c r="T3519">
        <v>2825</v>
      </c>
      <c r="U3519" t="str">
        <f t="shared" ca="1" si="653"/>
        <v>cu</v>
      </c>
      <c r="V3519" t="str">
        <f t="shared" si="660"/>
        <v>EN</v>
      </c>
      <c r="W3519">
        <f t="shared" si="661"/>
        <v>200</v>
      </c>
      <c r="X3519" t="str">
        <f t="shared" ca="1" si="662"/>
        <v>cu</v>
      </c>
      <c r="Y3519" t="str">
        <f t="shared" si="663"/>
        <v>GO</v>
      </c>
      <c r="Z3519">
        <f t="shared" si="664"/>
        <v>2825</v>
      </c>
    </row>
    <row r="3520" spans="1:26">
      <c r="A3520" t="str">
        <f t="shared" si="656"/>
        <v>nw2</v>
      </c>
      <c r="B3520" t="str">
        <f t="shared" si="657"/>
        <v>신규2</v>
      </c>
      <c r="C3520">
        <v>111</v>
      </c>
      <c r="D3520">
        <v>45</v>
      </c>
      <c r="E3520">
        <f t="shared" ca="1" si="655"/>
        <v>4213</v>
      </c>
      <c r="F3520">
        <f ca="1">(60+SUMIF(OFFSET(N3520,-$C3520+1,0,$C3520),"EN",OFFSET(O3520,-$C3520+1,0,$C3520)))*SummonTypeTable!$Q$2</f>
        <v>1866.6666666666665</v>
      </c>
      <c r="G3520" t="str">
        <f ca="1">IF(C3520=1,60*SummonTypeTable!$Q$2-OFFSET(F3520,0,-1),
IF(F3520&lt;&gt;OFFSET(F3520,-1,0),OFFSET(F3520,-1,0)-OFFSET(F3520,0,-1),""))</f>
        <v/>
      </c>
      <c r="H3520" t="str">
        <f ca="1">IF(C3520=1,60*SummonTypeTable!$Q$2/OFFSET(F3520,0,-1),
IF(F3520&lt;&gt;OFFSET(F3520,-1,0),OFFSET(F3520,-1,0)/OFFSET(F3520,0,-1),""))</f>
        <v/>
      </c>
      <c r="I3520">
        <f ca="1">(60+SUMIF(OFFSET(N3520,-$C3520+1,0,$C3520),"EN",OFFSET(O3520,-$C3520+1,0,$C3520))+SUMIF(OFFSET(S3520,-$C3520+1,0,$C3520),"EN",OFFSET(T3520,-$C3520+1,0,$C3520)))*SummonTypeTable!$Q$2</f>
        <v>1866.6666666666665</v>
      </c>
      <c r="J3520" t="str">
        <f ca="1">IF(C3520=1,60*SummonTypeTable!$Q$2-OFFSET(I3520,0,-4),
IF(I3520&lt;&gt;OFFSET(I3520,-1,0),OFFSET(I3520,-1,0)-OFFSET(I3520,0,-4),""))</f>
        <v/>
      </c>
      <c r="K3520" t="str">
        <f ca="1">IF(C3520=1,60*SummonTypeTable!$Q$2/OFFSET(I3520,0,-4),
IF(I3520&lt;&gt;OFFSET(I3520,-1,0),OFFSET(I3520,-1,0)/OFFSET(I3520,0,-4),""))</f>
        <v/>
      </c>
      <c r="L3520" t="str">
        <f t="shared" ca="1" si="658"/>
        <v>it</v>
      </c>
      <c r="M3520" t="s">
        <v>139</v>
      </c>
      <c r="N3520" t="s">
        <v>158</v>
      </c>
      <c r="O3520">
        <v>1</v>
      </c>
      <c r="P3520" t="str">
        <f t="shared" si="659"/>
        <v/>
      </c>
      <c r="Q3520" t="str">
        <f t="shared" ca="1" si="654"/>
        <v>cu</v>
      </c>
      <c r="R3520" t="s">
        <v>81</v>
      </c>
      <c r="S3520" t="s">
        <v>147</v>
      </c>
      <c r="T3520">
        <v>2850</v>
      </c>
      <c r="U3520" t="str">
        <f t="shared" ca="1" si="653"/>
        <v>it</v>
      </c>
      <c r="V3520" t="str">
        <f t="shared" si="660"/>
        <v>Cash_sEquipGacha</v>
      </c>
      <c r="W3520">
        <f t="shared" si="661"/>
        <v>1</v>
      </c>
      <c r="X3520" t="str">
        <f t="shared" ca="1" si="662"/>
        <v>cu</v>
      </c>
      <c r="Y3520" t="str">
        <f t="shared" si="663"/>
        <v>GO</v>
      </c>
      <c r="Z3520">
        <f t="shared" si="664"/>
        <v>2850</v>
      </c>
    </row>
    <row r="3521" spans="1:26">
      <c r="A3521" t="str">
        <f t="shared" si="656"/>
        <v>nw2</v>
      </c>
      <c r="B3521" t="str">
        <f t="shared" si="657"/>
        <v>신규2</v>
      </c>
      <c r="C3521">
        <v>112</v>
      </c>
      <c r="D3521">
        <v>52</v>
      </c>
      <c r="E3521">
        <f t="shared" ca="1" si="655"/>
        <v>4265</v>
      </c>
      <c r="F3521">
        <f ca="1">(60+SUMIF(OFFSET(N3521,-$C3521+1,0,$C3521),"EN",OFFSET(O3521,-$C3521+1,0,$C3521)))*SummonTypeTable!$Q$2</f>
        <v>1866.6666666666665</v>
      </c>
      <c r="G3521" t="str">
        <f ca="1">IF(C3521=1,60*SummonTypeTable!$Q$2-OFFSET(F3521,0,-1),
IF(F3521&lt;&gt;OFFSET(F3521,-1,0),OFFSET(F3521,-1,0)-OFFSET(F3521,0,-1),""))</f>
        <v/>
      </c>
      <c r="H3521" t="str">
        <f ca="1">IF(C3521=1,60*SummonTypeTable!$Q$2/OFFSET(F3521,0,-1),
IF(F3521&lt;&gt;OFFSET(F3521,-1,0),OFFSET(F3521,-1,0)/OFFSET(F3521,0,-1),""))</f>
        <v/>
      </c>
      <c r="I3521">
        <f ca="1">(60+SUMIF(OFFSET(N3521,-$C3521+1,0,$C3521),"EN",OFFSET(O3521,-$C3521+1,0,$C3521))+SUMIF(OFFSET(S3521,-$C3521+1,0,$C3521),"EN",OFFSET(T3521,-$C3521+1,0,$C3521)))*SummonTypeTable!$Q$2</f>
        <v>1866.6666666666665</v>
      </c>
      <c r="J3521" t="str">
        <f ca="1">IF(C3521=1,60*SummonTypeTable!$Q$2-OFFSET(I3521,0,-4),
IF(I3521&lt;&gt;OFFSET(I3521,-1,0),OFFSET(I3521,-1,0)-OFFSET(I3521,0,-4),""))</f>
        <v/>
      </c>
      <c r="K3521" t="str">
        <f ca="1">IF(C3521=1,60*SummonTypeTable!$Q$2/OFFSET(I3521,0,-4),
IF(I3521&lt;&gt;OFFSET(I3521,-1,0),OFFSET(I3521,-1,0)/OFFSET(I3521,0,-4),""))</f>
        <v/>
      </c>
      <c r="L3521" t="str">
        <f t="shared" ca="1" si="658"/>
        <v>cu</v>
      </c>
      <c r="M3521" t="s">
        <v>81</v>
      </c>
      <c r="N3521" t="s">
        <v>147</v>
      </c>
      <c r="O3521">
        <v>5750</v>
      </c>
      <c r="P3521" t="str">
        <f t="shared" si="659"/>
        <v/>
      </c>
      <c r="Q3521" t="str">
        <f t="shared" ca="1" si="654"/>
        <v>cu</v>
      </c>
      <c r="R3521" t="s">
        <v>81</v>
      </c>
      <c r="S3521" t="s">
        <v>147</v>
      </c>
      <c r="T3521">
        <v>2875</v>
      </c>
      <c r="U3521" t="str">
        <f t="shared" ca="1" si="653"/>
        <v>cu</v>
      </c>
      <c r="V3521" t="str">
        <f t="shared" si="660"/>
        <v>GO</v>
      </c>
      <c r="W3521">
        <f t="shared" si="661"/>
        <v>5750</v>
      </c>
      <c r="X3521" t="str">
        <f t="shared" ca="1" si="662"/>
        <v>cu</v>
      </c>
      <c r="Y3521" t="str">
        <f t="shared" si="663"/>
        <v>GO</v>
      </c>
      <c r="Z3521">
        <f t="shared" si="664"/>
        <v>2875</v>
      </c>
    </row>
    <row r="3522" spans="1:26">
      <c r="A3522" t="str">
        <f t="shared" si="656"/>
        <v>nw2</v>
      </c>
      <c r="B3522" t="str">
        <f t="shared" si="657"/>
        <v>신규2</v>
      </c>
      <c r="C3522">
        <v>113</v>
      </c>
      <c r="D3522">
        <v>79</v>
      </c>
      <c r="E3522">
        <f t="shared" ca="1" si="655"/>
        <v>4344</v>
      </c>
      <c r="F3522">
        <f ca="1">(60+SUMIF(OFFSET(N3522,-$C3522+1,0,$C3522),"EN",OFFSET(O3522,-$C3522+1,0,$C3522)))*SummonTypeTable!$Q$2</f>
        <v>1866.6666666666665</v>
      </c>
      <c r="G3522" t="str">
        <f ca="1">IF(C3522=1,60*SummonTypeTable!$Q$2-OFFSET(F3522,0,-1),
IF(F3522&lt;&gt;OFFSET(F3522,-1,0),OFFSET(F3522,-1,0)-OFFSET(F3522,0,-1),""))</f>
        <v/>
      </c>
      <c r="H3522" t="str">
        <f ca="1">IF(C3522=1,60*SummonTypeTable!$Q$2/OFFSET(F3522,0,-1),
IF(F3522&lt;&gt;OFFSET(F3522,-1,0),OFFSET(F3522,-1,0)/OFFSET(F3522,0,-1),""))</f>
        <v/>
      </c>
      <c r="I3522">
        <f ca="1">(60+SUMIF(OFFSET(N3522,-$C3522+1,0,$C3522),"EN",OFFSET(O3522,-$C3522+1,0,$C3522))+SUMIF(OFFSET(S3522,-$C3522+1,0,$C3522),"EN",OFFSET(T3522,-$C3522+1,0,$C3522)))*SummonTypeTable!$Q$2</f>
        <v>1866.6666666666665</v>
      </c>
      <c r="J3522" t="str">
        <f ca="1">IF(C3522=1,60*SummonTypeTable!$Q$2-OFFSET(I3522,0,-4),
IF(I3522&lt;&gt;OFFSET(I3522,-1,0),OFFSET(I3522,-1,0)-OFFSET(I3522,0,-4),""))</f>
        <v/>
      </c>
      <c r="K3522" t="str">
        <f ca="1">IF(C3522=1,60*SummonTypeTable!$Q$2/OFFSET(I3522,0,-4),
IF(I3522&lt;&gt;OFFSET(I3522,-1,0),OFFSET(I3522,-1,0)/OFFSET(I3522,0,-4),""))</f>
        <v/>
      </c>
      <c r="L3522" t="str">
        <f t="shared" ca="1" si="658"/>
        <v>it</v>
      </c>
      <c r="M3522" t="s">
        <v>139</v>
      </c>
      <c r="N3522" t="s">
        <v>140</v>
      </c>
      <c r="O3522">
        <v>2</v>
      </c>
      <c r="P3522" t="str">
        <f t="shared" si="659"/>
        <v/>
      </c>
      <c r="Q3522" t="str">
        <f t="shared" ca="1" si="654"/>
        <v>cu</v>
      </c>
      <c r="R3522" t="s">
        <v>81</v>
      </c>
      <c r="S3522" t="s">
        <v>147</v>
      </c>
      <c r="T3522">
        <v>2900</v>
      </c>
      <c r="U3522" t="str">
        <f t="shared" ref="U3522:U3585" ca="1" si="665">IF(LEN(L3522)=0,"",L3522)</f>
        <v>it</v>
      </c>
      <c r="V3522" t="str">
        <f t="shared" si="660"/>
        <v>Cash_sCharacterGacha</v>
      </c>
      <c r="W3522">
        <f t="shared" si="661"/>
        <v>2</v>
      </c>
      <c r="X3522" t="str">
        <f t="shared" ca="1" si="662"/>
        <v>cu</v>
      </c>
      <c r="Y3522" t="str">
        <f t="shared" si="663"/>
        <v>GO</v>
      </c>
      <c r="Z3522">
        <f t="shared" si="664"/>
        <v>2900</v>
      </c>
    </row>
    <row r="3523" spans="1:26">
      <c r="A3523" t="str">
        <f t="shared" si="656"/>
        <v>nw2</v>
      </c>
      <c r="B3523" t="str">
        <f t="shared" si="657"/>
        <v>신규2</v>
      </c>
      <c r="C3523">
        <v>114</v>
      </c>
      <c r="D3523">
        <v>105</v>
      </c>
      <c r="E3523">
        <f t="shared" ca="1" si="655"/>
        <v>4449</v>
      </c>
      <c r="F3523">
        <f ca="1">(60+SUMIF(OFFSET(N3523,-$C3523+1,0,$C3523),"EN",OFFSET(O3523,-$C3523+1,0,$C3523)))*SummonTypeTable!$Q$2</f>
        <v>1866.6666666666665</v>
      </c>
      <c r="G3523" t="str">
        <f ca="1">IF(C3523=1,60*SummonTypeTable!$Q$2-OFFSET(F3523,0,-1),
IF(F3523&lt;&gt;OFFSET(F3523,-1,0),OFFSET(F3523,-1,0)-OFFSET(F3523,0,-1),""))</f>
        <v/>
      </c>
      <c r="H3523" t="str">
        <f ca="1">IF(C3523=1,60*SummonTypeTable!$Q$2/OFFSET(F3523,0,-1),
IF(F3523&lt;&gt;OFFSET(F3523,-1,0),OFFSET(F3523,-1,0)/OFFSET(F3523,0,-1),""))</f>
        <v/>
      </c>
      <c r="I3523">
        <f ca="1">(60+SUMIF(OFFSET(N3523,-$C3523+1,0,$C3523),"EN",OFFSET(O3523,-$C3523+1,0,$C3523))+SUMIF(OFFSET(S3523,-$C3523+1,0,$C3523),"EN",OFFSET(T3523,-$C3523+1,0,$C3523)))*SummonTypeTable!$Q$2</f>
        <v>1866.6666666666665</v>
      </c>
      <c r="J3523" t="str">
        <f ca="1">IF(C3523=1,60*SummonTypeTable!$Q$2-OFFSET(I3523,0,-4),
IF(I3523&lt;&gt;OFFSET(I3523,-1,0),OFFSET(I3523,-1,0)-OFFSET(I3523,0,-4),""))</f>
        <v/>
      </c>
      <c r="K3523" t="str">
        <f ca="1">IF(C3523=1,60*SummonTypeTable!$Q$2/OFFSET(I3523,0,-4),
IF(I3523&lt;&gt;OFFSET(I3523,-1,0),OFFSET(I3523,-1,0)/OFFSET(I3523,0,-4),""))</f>
        <v/>
      </c>
      <c r="L3523" t="str">
        <f t="shared" ca="1" si="658"/>
        <v>cu</v>
      </c>
      <c r="M3523" t="s">
        <v>81</v>
      </c>
      <c r="N3523" t="s">
        <v>147</v>
      </c>
      <c r="O3523">
        <v>5850</v>
      </c>
      <c r="P3523" t="str">
        <f t="shared" si="659"/>
        <v/>
      </c>
      <c r="Q3523" t="str">
        <f t="shared" ref="Q3523:Q3607" ca="1" si="666">IF(ISBLANK(R3523),"",
VLOOKUP(R3523,OFFSET(INDIRECT("$A:$B"),0,MATCH(R$1&amp;"_Verify",INDIRECT("$1:$1"),0)-1),2,0)
)</f>
        <v>cu</v>
      </c>
      <c r="R3523" t="s">
        <v>81</v>
      </c>
      <c r="S3523" t="s">
        <v>147</v>
      </c>
      <c r="T3523">
        <v>2925</v>
      </c>
      <c r="U3523" t="str">
        <f t="shared" ca="1" si="665"/>
        <v>cu</v>
      </c>
      <c r="V3523" t="str">
        <f t="shared" si="660"/>
        <v>GO</v>
      </c>
      <c r="W3523">
        <f t="shared" si="661"/>
        <v>5850</v>
      </c>
      <c r="X3523" t="str">
        <f t="shared" ca="1" si="662"/>
        <v>cu</v>
      </c>
      <c r="Y3523" t="str">
        <f t="shared" si="663"/>
        <v>GO</v>
      </c>
      <c r="Z3523">
        <f t="shared" si="664"/>
        <v>2925</v>
      </c>
    </row>
    <row r="3524" spans="1:26">
      <c r="A3524" t="str">
        <f t="shared" si="656"/>
        <v>nw2</v>
      </c>
      <c r="B3524" t="str">
        <f t="shared" si="657"/>
        <v>신규2</v>
      </c>
      <c r="C3524">
        <v>115</v>
      </c>
      <c r="D3524">
        <v>43</v>
      </c>
      <c r="E3524">
        <f t="shared" ca="1" si="655"/>
        <v>4492</v>
      </c>
      <c r="F3524">
        <f ca="1">(60+SUMIF(OFFSET(N3524,-$C3524+1,0,$C3524),"EN",OFFSET(O3524,-$C3524+1,0,$C3524)))*SummonTypeTable!$Q$2</f>
        <v>2013.3333333333333</v>
      </c>
      <c r="G3524">
        <f ca="1">IF(C3524=1,60*SummonTypeTable!$Q$2-OFFSET(F3524,0,-1),
IF(F3524&lt;&gt;OFFSET(F3524,-1,0),OFFSET(F3524,-1,0)-OFFSET(F3524,0,-1),""))</f>
        <v>-2625.3333333333335</v>
      </c>
      <c r="H3524">
        <f ca="1">IF(C3524=1,60*SummonTypeTable!$Q$2/OFFSET(F3524,0,-1),
IF(F3524&lt;&gt;OFFSET(F3524,-1,0),OFFSET(F3524,-1,0)/OFFSET(F3524,0,-1),""))</f>
        <v>0.41555357672899967</v>
      </c>
      <c r="I3524">
        <f ca="1">(60+SUMIF(OFFSET(N3524,-$C3524+1,0,$C3524),"EN",OFFSET(O3524,-$C3524+1,0,$C3524))+SUMIF(OFFSET(S3524,-$C3524+1,0,$C3524),"EN",OFFSET(T3524,-$C3524+1,0,$C3524)))*SummonTypeTable!$Q$2</f>
        <v>2013.3333333333333</v>
      </c>
      <c r="J3524">
        <f ca="1">IF(C3524=1,60*SummonTypeTable!$Q$2-OFFSET(I3524,0,-4),
IF(I3524&lt;&gt;OFFSET(I3524,-1,0),OFFSET(I3524,-1,0)-OFFSET(I3524,0,-4),""))</f>
        <v>-2625.3333333333335</v>
      </c>
      <c r="K3524">
        <f ca="1">IF(C3524=1,60*SummonTypeTable!$Q$2/OFFSET(I3524,0,-4),
IF(I3524&lt;&gt;OFFSET(I3524,-1,0),OFFSET(I3524,-1,0)/OFFSET(I3524,0,-4),""))</f>
        <v>0.41555357672899967</v>
      </c>
      <c r="L3524" t="str">
        <f t="shared" ca="1" si="658"/>
        <v>cu</v>
      </c>
      <c r="M3524" t="s">
        <v>81</v>
      </c>
      <c r="N3524" t="s">
        <v>146</v>
      </c>
      <c r="O3524">
        <v>220</v>
      </c>
      <c r="P3524" t="str">
        <f t="shared" si="659"/>
        <v>에너지너무많음</v>
      </c>
      <c r="Q3524" t="str">
        <f t="shared" ca="1" si="666"/>
        <v>cu</v>
      </c>
      <c r="R3524" t="s">
        <v>81</v>
      </c>
      <c r="S3524" t="s">
        <v>147</v>
      </c>
      <c r="T3524">
        <v>2950</v>
      </c>
      <c r="U3524" t="str">
        <f t="shared" ca="1" si="665"/>
        <v>cu</v>
      </c>
      <c r="V3524" t="str">
        <f t="shared" si="660"/>
        <v>EN</v>
      </c>
      <c r="W3524">
        <f t="shared" si="661"/>
        <v>220</v>
      </c>
      <c r="X3524" t="str">
        <f t="shared" ca="1" si="662"/>
        <v>cu</v>
      </c>
      <c r="Y3524" t="str">
        <f t="shared" si="663"/>
        <v>GO</v>
      </c>
      <c r="Z3524">
        <f t="shared" si="664"/>
        <v>2950</v>
      </c>
    </row>
    <row r="3525" spans="1:26">
      <c r="A3525" t="str">
        <f t="shared" si="656"/>
        <v>nw2</v>
      </c>
      <c r="B3525" t="str">
        <f t="shared" si="657"/>
        <v>신규2</v>
      </c>
      <c r="C3525">
        <v>116</v>
      </c>
      <c r="D3525">
        <v>87</v>
      </c>
      <c r="E3525">
        <f t="shared" ca="1" si="655"/>
        <v>4579</v>
      </c>
      <c r="F3525">
        <f ca="1">(60+SUMIF(OFFSET(N3525,-$C3525+1,0,$C3525),"EN",OFFSET(O3525,-$C3525+1,0,$C3525)))*SummonTypeTable!$Q$2</f>
        <v>2013.3333333333333</v>
      </c>
      <c r="G3525" t="str">
        <f ca="1">IF(C3525=1,60*SummonTypeTable!$Q$2-OFFSET(F3525,0,-1),
IF(F3525&lt;&gt;OFFSET(F3525,-1,0),OFFSET(F3525,-1,0)-OFFSET(F3525,0,-1),""))</f>
        <v/>
      </c>
      <c r="H3525" t="str">
        <f ca="1">IF(C3525=1,60*SummonTypeTable!$Q$2/OFFSET(F3525,0,-1),
IF(F3525&lt;&gt;OFFSET(F3525,-1,0),OFFSET(F3525,-1,0)/OFFSET(F3525,0,-1),""))</f>
        <v/>
      </c>
      <c r="I3525">
        <f ca="1">(60+SUMIF(OFFSET(N3525,-$C3525+1,0,$C3525),"EN",OFFSET(O3525,-$C3525+1,0,$C3525))+SUMIF(OFFSET(S3525,-$C3525+1,0,$C3525),"EN",OFFSET(T3525,-$C3525+1,0,$C3525)))*SummonTypeTable!$Q$2</f>
        <v>2013.3333333333333</v>
      </c>
      <c r="J3525" t="str">
        <f ca="1">IF(C3525=1,60*SummonTypeTable!$Q$2-OFFSET(I3525,0,-4),
IF(I3525&lt;&gt;OFFSET(I3525,-1,0),OFFSET(I3525,-1,0)-OFFSET(I3525,0,-4),""))</f>
        <v/>
      </c>
      <c r="K3525" t="str">
        <f ca="1">IF(C3525=1,60*SummonTypeTable!$Q$2/OFFSET(I3525,0,-4),
IF(I3525&lt;&gt;OFFSET(I3525,-1,0),OFFSET(I3525,-1,0)/OFFSET(I3525,0,-4),""))</f>
        <v/>
      </c>
      <c r="L3525" t="str">
        <f t="shared" ca="1" si="658"/>
        <v>it</v>
      </c>
      <c r="M3525" t="s">
        <v>139</v>
      </c>
      <c r="N3525" t="s">
        <v>158</v>
      </c>
      <c r="O3525">
        <v>1</v>
      </c>
      <c r="P3525" t="str">
        <f t="shared" si="659"/>
        <v/>
      </c>
      <c r="Q3525" t="str">
        <f t="shared" ca="1" si="666"/>
        <v>cu</v>
      </c>
      <c r="R3525" t="s">
        <v>81</v>
      </c>
      <c r="S3525" t="s">
        <v>147</v>
      </c>
      <c r="T3525">
        <v>2975</v>
      </c>
      <c r="U3525" t="str">
        <f t="shared" ca="1" si="665"/>
        <v>it</v>
      </c>
      <c r="V3525" t="str">
        <f t="shared" si="660"/>
        <v>Cash_sEquipGacha</v>
      </c>
      <c r="W3525">
        <f t="shared" si="661"/>
        <v>1</v>
      </c>
      <c r="X3525" t="str">
        <f t="shared" ca="1" si="662"/>
        <v>cu</v>
      </c>
      <c r="Y3525" t="str">
        <f t="shared" si="663"/>
        <v>GO</v>
      </c>
      <c r="Z3525">
        <f t="shared" si="664"/>
        <v>2975</v>
      </c>
    </row>
    <row r="3526" spans="1:26">
      <c r="A3526" t="str">
        <f t="shared" si="656"/>
        <v>nw2</v>
      </c>
      <c r="B3526" t="str">
        <f t="shared" si="657"/>
        <v>신규2</v>
      </c>
      <c r="C3526">
        <v>117</v>
      </c>
      <c r="D3526">
        <v>146</v>
      </c>
      <c r="E3526">
        <f t="shared" ca="1" si="655"/>
        <v>4725</v>
      </c>
      <c r="F3526">
        <f ca="1">(60+SUMIF(OFFSET(N3526,-$C3526+1,0,$C3526),"EN",OFFSET(O3526,-$C3526+1,0,$C3526)))*SummonTypeTable!$Q$2</f>
        <v>2013.3333333333333</v>
      </c>
      <c r="G3526" t="str">
        <f ca="1">IF(C3526=1,60*SummonTypeTable!$Q$2-OFFSET(F3526,0,-1),
IF(F3526&lt;&gt;OFFSET(F3526,-1,0),OFFSET(F3526,-1,0)-OFFSET(F3526,0,-1),""))</f>
        <v/>
      </c>
      <c r="H3526" t="str">
        <f ca="1">IF(C3526=1,60*SummonTypeTable!$Q$2/OFFSET(F3526,0,-1),
IF(F3526&lt;&gt;OFFSET(F3526,-1,0),OFFSET(F3526,-1,0)/OFFSET(F3526,0,-1),""))</f>
        <v/>
      </c>
      <c r="I3526">
        <f ca="1">(60+SUMIF(OFFSET(N3526,-$C3526+1,0,$C3526),"EN",OFFSET(O3526,-$C3526+1,0,$C3526))+SUMIF(OFFSET(S3526,-$C3526+1,0,$C3526),"EN",OFFSET(T3526,-$C3526+1,0,$C3526)))*SummonTypeTable!$Q$2</f>
        <v>2013.3333333333333</v>
      </c>
      <c r="J3526" t="str">
        <f ca="1">IF(C3526=1,60*SummonTypeTable!$Q$2-OFFSET(I3526,0,-4),
IF(I3526&lt;&gt;OFFSET(I3526,-1,0),OFFSET(I3526,-1,0)-OFFSET(I3526,0,-4),""))</f>
        <v/>
      </c>
      <c r="K3526" t="str">
        <f ca="1">IF(C3526=1,60*SummonTypeTable!$Q$2/OFFSET(I3526,0,-4),
IF(I3526&lt;&gt;OFFSET(I3526,-1,0),OFFSET(I3526,-1,0)/OFFSET(I3526,0,-4),""))</f>
        <v/>
      </c>
      <c r="L3526" t="str">
        <f t="shared" ca="1" si="658"/>
        <v>cu</v>
      </c>
      <c r="M3526" t="s">
        <v>81</v>
      </c>
      <c r="N3526" t="s">
        <v>147</v>
      </c>
      <c r="O3526">
        <v>6000</v>
      </c>
      <c r="P3526" t="str">
        <f t="shared" si="659"/>
        <v/>
      </c>
      <c r="Q3526" t="str">
        <f t="shared" ca="1" si="666"/>
        <v>cu</v>
      </c>
      <c r="R3526" t="s">
        <v>81</v>
      </c>
      <c r="S3526" t="s">
        <v>147</v>
      </c>
      <c r="T3526">
        <v>3000</v>
      </c>
      <c r="U3526" t="str">
        <f t="shared" ca="1" si="665"/>
        <v>cu</v>
      </c>
      <c r="V3526" t="str">
        <f t="shared" si="660"/>
        <v>GO</v>
      </c>
      <c r="W3526">
        <f t="shared" si="661"/>
        <v>6000</v>
      </c>
      <c r="X3526" t="str">
        <f t="shared" ca="1" si="662"/>
        <v>cu</v>
      </c>
      <c r="Y3526" t="str">
        <f t="shared" si="663"/>
        <v>GO</v>
      </c>
      <c r="Z3526">
        <f t="shared" si="664"/>
        <v>3000</v>
      </c>
    </row>
    <row r="3527" spans="1:26">
      <c r="A3527" t="str">
        <f t="shared" si="656"/>
        <v>nw2</v>
      </c>
      <c r="B3527" t="str">
        <f t="shared" si="657"/>
        <v>신규2</v>
      </c>
      <c r="C3527">
        <v>118</v>
      </c>
      <c r="D3527">
        <v>107</v>
      </c>
      <c r="E3527">
        <f t="shared" ca="1" si="655"/>
        <v>4832</v>
      </c>
      <c r="F3527">
        <f ca="1">(60+SUMIF(OFFSET(N3527,-$C3527+1,0,$C3527),"EN",OFFSET(O3527,-$C3527+1,0,$C3527)))*SummonTypeTable!$Q$2</f>
        <v>2013.3333333333333</v>
      </c>
      <c r="G3527" t="str">
        <f ca="1">IF(C3527=1,60*SummonTypeTable!$Q$2-OFFSET(F3527,0,-1),
IF(F3527&lt;&gt;OFFSET(F3527,-1,0),OFFSET(F3527,-1,0)-OFFSET(F3527,0,-1),""))</f>
        <v/>
      </c>
      <c r="H3527" t="str">
        <f ca="1">IF(C3527=1,60*SummonTypeTable!$Q$2/OFFSET(F3527,0,-1),
IF(F3527&lt;&gt;OFFSET(F3527,-1,0),OFFSET(F3527,-1,0)/OFFSET(F3527,0,-1),""))</f>
        <v/>
      </c>
      <c r="I3527">
        <f ca="1">(60+SUMIF(OFFSET(N3527,-$C3527+1,0,$C3527),"EN",OFFSET(O3527,-$C3527+1,0,$C3527))+SUMIF(OFFSET(S3527,-$C3527+1,0,$C3527),"EN",OFFSET(T3527,-$C3527+1,0,$C3527)))*SummonTypeTable!$Q$2</f>
        <v>2013.3333333333333</v>
      </c>
      <c r="J3527" t="str">
        <f ca="1">IF(C3527=1,60*SummonTypeTable!$Q$2-OFFSET(I3527,0,-4),
IF(I3527&lt;&gt;OFFSET(I3527,-1,0),OFFSET(I3527,-1,0)-OFFSET(I3527,0,-4),""))</f>
        <v/>
      </c>
      <c r="K3527" t="str">
        <f ca="1">IF(C3527=1,60*SummonTypeTable!$Q$2/OFFSET(I3527,0,-4),
IF(I3527&lt;&gt;OFFSET(I3527,-1,0),OFFSET(I3527,-1,0)/OFFSET(I3527,0,-4),""))</f>
        <v/>
      </c>
      <c r="L3527" t="str">
        <f t="shared" ca="1" si="658"/>
        <v>cu</v>
      </c>
      <c r="M3527" t="s">
        <v>81</v>
      </c>
      <c r="N3527" t="s">
        <v>153</v>
      </c>
      <c r="O3527">
        <v>21</v>
      </c>
      <c r="P3527" t="str">
        <f t="shared" si="659"/>
        <v/>
      </c>
      <c r="Q3527" t="str">
        <f t="shared" ca="1" si="666"/>
        <v>cu</v>
      </c>
      <c r="R3527" t="s">
        <v>81</v>
      </c>
      <c r="S3527" t="s">
        <v>153</v>
      </c>
      <c r="T3527">
        <v>7</v>
      </c>
      <c r="U3527" t="str">
        <f t="shared" ca="1" si="665"/>
        <v>cu</v>
      </c>
      <c r="V3527" t="str">
        <f t="shared" si="660"/>
        <v>DI</v>
      </c>
      <c r="W3527">
        <f t="shared" si="661"/>
        <v>21</v>
      </c>
      <c r="X3527" t="str">
        <f t="shared" ca="1" si="662"/>
        <v>cu</v>
      </c>
      <c r="Y3527" t="str">
        <f t="shared" si="663"/>
        <v>DI</v>
      </c>
      <c r="Z3527">
        <f t="shared" si="664"/>
        <v>7</v>
      </c>
    </row>
    <row r="3528" spans="1:26">
      <c r="A3528" t="str">
        <f t="shared" si="656"/>
        <v>nw2</v>
      </c>
      <c r="B3528" t="str">
        <f t="shared" si="657"/>
        <v>신규2</v>
      </c>
      <c r="C3528">
        <v>119</v>
      </c>
      <c r="D3528">
        <v>45</v>
      </c>
      <c r="E3528">
        <f t="shared" ca="1" si="655"/>
        <v>4877</v>
      </c>
      <c r="F3528">
        <f ca="1">(60+SUMIF(OFFSET(N3528,-$C3528+1,0,$C3528),"EN",OFFSET(O3528,-$C3528+1,0,$C3528)))*SummonTypeTable!$Q$2</f>
        <v>2013.3333333333333</v>
      </c>
      <c r="G3528" t="str">
        <f ca="1">IF(C3528=1,60*SummonTypeTable!$Q$2-OFFSET(F3528,0,-1),
IF(F3528&lt;&gt;OFFSET(F3528,-1,0),OFFSET(F3528,-1,0)-OFFSET(F3528,0,-1),""))</f>
        <v/>
      </c>
      <c r="H3528" t="str">
        <f ca="1">IF(C3528=1,60*SummonTypeTable!$Q$2/OFFSET(F3528,0,-1),
IF(F3528&lt;&gt;OFFSET(F3528,-1,0),OFFSET(F3528,-1,0)/OFFSET(F3528,0,-1),""))</f>
        <v/>
      </c>
      <c r="I3528">
        <f ca="1">(60+SUMIF(OFFSET(N3528,-$C3528+1,0,$C3528),"EN",OFFSET(O3528,-$C3528+1,0,$C3528))+SUMIF(OFFSET(S3528,-$C3528+1,0,$C3528),"EN",OFFSET(T3528,-$C3528+1,0,$C3528)))*SummonTypeTable!$Q$2</f>
        <v>2013.3333333333333</v>
      </c>
      <c r="J3528" t="str">
        <f ca="1">IF(C3528=1,60*SummonTypeTable!$Q$2-OFFSET(I3528,0,-4),
IF(I3528&lt;&gt;OFFSET(I3528,-1,0),OFFSET(I3528,-1,0)-OFFSET(I3528,0,-4),""))</f>
        <v/>
      </c>
      <c r="K3528" t="str">
        <f ca="1">IF(C3528=1,60*SummonTypeTable!$Q$2/OFFSET(I3528,0,-4),
IF(I3528&lt;&gt;OFFSET(I3528,-1,0),OFFSET(I3528,-1,0)/OFFSET(I3528,0,-4),""))</f>
        <v/>
      </c>
      <c r="L3528" t="str">
        <f t="shared" ca="1" si="658"/>
        <v>cu</v>
      </c>
      <c r="M3528" t="s">
        <v>81</v>
      </c>
      <c r="N3528" t="s">
        <v>147</v>
      </c>
      <c r="O3528">
        <v>6100</v>
      </c>
      <c r="P3528" t="str">
        <f t="shared" si="659"/>
        <v/>
      </c>
      <c r="Q3528" t="str">
        <f t="shared" ca="1" si="666"/>
        <v>cu</v>
      </c>
      <c r="R3528" t="s">
        <v>81</v>
      </c>
      <c r="S3528" t="s">
        <v>147</v>
      </c>
      <c r="T3528">
        <v>3050</v>
      </c>
      <c r="U3528" t="str">
        <f t="shared" ca="1" si="665"/>
        <v>cu</v>
      </c>
      <c r="V3528" t="str">
        <f t="shared" si="660"/>
        <v>GO</v>
      </c>
      <c r="W3528">
        <f t="shared" si="661"/>
        <v>6100</v>
      </c>
      <c r="X3528" t="str">
        <f t="shared" ca="1" si="662"/>
        <v>cu</v>
      </c>
      <c r="Y3528" t="str">
        <f t="shared" si="663"/>
        <v>GO</v>
      </c>
      <c r="Z3528">
        <f t="shared" si="664"/>
        <v>3050</v>
      </c>
    </row>
    <row r="3529" spans="1:26">
      <c r="A3529" t="str">
        <f t="shared" si="656"/>
        <v>nw2</v>
      </c>
      <c r="B3529" t="str">
        <f t="shared" si="657"/>
        <v>신규2</v>
      </c>
      <c r="C3529">
        <v>120</v>
      </c>
      <c r="D3529">
        <v>63</v>
      </c>
      <c r="E3529">
        <f t="shared" ca="1" si="655"/>
        <v>4940</v>
      </c>
      <c r="F3529">
        <f ca="1">(60+SUMIF(OFFSET(N3529,-$C3529+1,0,$C3529),"EN",OFFSET(O3529,-$C3529+1,0,$C3529)))*SummonTypeTable!$Q$2</f>
        <v>2013.3333333333333</v>
      </c>
      <c r="G3529" t="str">
        <f ca="1">IF(C3529=1,60*SummonTypeTable!$Q$2-OFFSET(F3529,0,-1),
IF(F3529&lt;&gt;OFFSET(F3529,-1,0),OFFSET(F3529,-1,0)-OFFSET(F3529,0,-1),""))</f>
        <v/>
      </c>
      <c r="H3529" t="str">
        <f ca="1">IF(C3529=1,60*SummonTypeTable!$Q$2/OFFSET(F3529,0,-1),
IF(F3529&lt;&gt;OFFSET(F3529,-1,0),OFFSET(F3529,-1,0)/OFFSET(F3529,0,-1),""))</f>
        <v/>
      </c>
      <c r="I3529">
        <f ca="1">(60+SUMIF(OFFSET(N3529,-$C3529+1,0,$C3529),"EN",OFFSET(O3529,-$C3529+1,0,$C3529))+SUMIF(OFFSET(S3529,-$C3529+1,0,$C3529),"EN",OFFSET(T3529,-$C3529+1,0,$C3529)))*SummonTypeTable!$Q$2</f>
        <v>2013.3333333333333</v>
      </c>
      <c r="J3529" t="str">
        <f ca="1">IF(C3529=1,60*SummonTypeTable!$Q$2-OFFSET(I3529,0,-4),
IF(I3529&lt;&gt;OFFSET(I3529,-1,0),OFFSET(I3529,-1,0)-OFFSET(I3529,0,-4),""))</f>
        <v/>
      </c>
      <c r="K3529" t="str">
        <f ca="1">IF(C3529=1,60*SummonTypeTable!$Q$2/OFFSET(I3529,0,-4),
IF(I3529&lt;&gt;OFFSET(I3529,-1,0),OFFSET(I3529,-1,0)/OFFSET(I3529,0,-4),""))</f>
        <v/>
      </c>
      <c r="L3529" t="str">
        <f t="shared" ca="1" si="658"/>
        <v>it</v>
      </c>
      <c r="M3529" t="s">
        <v>139</v>
      </c>
      <c r="N3529" t="s">
        <v>158</v>
      </c>
      <c r="O3529">
        <v>1</v>
      </c>
      <c r="P3529" t="str">
        <f t="shared" si="659"/>
        <v/>
      </c>
      <c r="Q3529" t="str">
        <f t="shared" ca="1" si="666"/>
        <v>cu</v>
      </c>
      <c r="R3529" t="s">
        <v>81</v>
      </c>
      <c r="S3529" t="s">
        <v>147</v>
      </c>
      <c r="T3529">
        <v>3075</v>
      </c>
      <c r="U3529" t="str">
        <f t="shared" ca="1" si="665"/>
        <v>it</v>
      </c>
      <c r="V3529" t="str">
        <f t="shared" si="660"/>
        <v>Cash_sEquipGacha</v>
      </c>
      <c r="W3529">
        <f t="shared" si="661"/>
        <v>1</v>
      </c>
      <c r="X3529" t="str">
        <f t="shared" ca="1" si="662"/>
        <v>cu</v>
      </c>
      <c r="Y3529" t="str">
        <f t="shared" si="663"/>
        <v>GO</v>
      </c>
      <c r="Z3529">
        <f t="shared" si="664"/>
        <v>3075</v>
      </c>
    </row>
    <row r="3530" spans="1:26">
      <c r="A3530" t="str">
        <f t="shared" si="656"/>
        <v>nw2</v>
      </c>
      <c r="B3530" t="str">
        <f t="shared" si="657"/>
        <v>신규2</v>
      </c>
      <c r="C3530">
        <v>121</v>
      </c>
      <c r="D3530">
        <v>248</v>
      </c>
      <c r="E3530">
        <f t="shared" ca="1" si="655"/>
        <v>5188</v>
      </c>
      <c r="F3530">
        <f ca="1">(60+SUMIF(OFFSET(N3530,-$C3530+1,0,$C3530),"EN",OFFSET(O3530,-$C3530+1,0,$C3530)))*SummonTypeTable!$Q$2</f>
        <v>2146.6666666666665</v>
      </c>
      <c r="G3530">
        <f ca="1">IF(C3530=1,60*SummonTypeTable!$Q$2-OFFSET(F3530,0,-1),
IF(F3530&lt;&gt;OFFSET(F3530,-1,0),OFFSET(F3530,-1,0)-OFFSET(F3530,0,-1),""))</f>
        <v>-3174.666666666667</v>
      </c>
      <c r="H3530">
        <f ca="1">IF(C3530=1,60*SummonTypeTable!$Q$2/OFFSET(F3530,0,-1),
IF(F3530&lt;&gt;OFFSET(F3530,-1,0),OFFSET(F3530,-1,0)/OFFSET(F3530,0,-1),""))</f>
        <v>0.38807504497558465</v>
      </c>
      <c r="I3530">
        <f ca="1">(60+SUMIF(OFFSET(N3530,-$C3530+1,0,$C3530),"EN",OFFSET(O3530,-$C3530+1,0,$C3530))+SUMIF(OFFSET(S3530,-$C3530+1,0,$C3530),"EN",OFFSET(T3530,-$C3530+1,0,$C3530)))*SummonTypeTable!$Q$2</f>
        <v>2146.6666666666665</v>
      </c>
      <c r="J3530">
        <f ca="1">IF(C3530=1,60*SummonTypeTable!$Q$2-OFFSET(I3530,0,-4),
IF(I3530&lt;&gt;OFFSET(I3530,-1,0),OFFSET(I3530,-1,0)-OFFSET(I3530,0,-4),""))</f>
        <v>-3174.666666666667</v>
      </c>
      <c r="K3530">
        <f ca="1">IF(C3530=1,60*SummonTypeTable!$Q$2/OFFSET(I3530,0,-4),
IF(I3530&lt;&gt;OFFSET(I3530,-1,0),OFFSET(I3530,-1,0)/OFFSET(I3530,0,-4),""))</f>
        <v>0.38807504497558465</v>
      </c>
      <c r="L3530" t="str">
        <f t="shared" ca="1" si="658"/>
        <v>cu</v>
      </c>
      <c r="M3530" t="s">
        <v>81</v>
      </c>
      <c r="N3530" t="s">
        <v>146</v>
      </c>
      <c r="O3530">
        <v>200</v>
      </c>
      <c r="P3530" t="str">
        <f t="shared" si="659"/>
        <v>에너지너무많음</v>
      </c>
      <c r="Q3530" t="str">
        <f t="shared" ca="1" si="666"/>
        <v>cu</v>
      </c>
      <c r="R3530" t="s">
        <v>81</v>
      </c>
      <c r="S3530" t="s">
        <v>147</v>
      </c>
      <c r="T3530">
        <v>3100</v>
      </c>
      <c r="U3530" t="str">
        <f t="shared" ca="1" si="665"/>
        <v>cu</v>
      </c>
      <c r="V3530" t="str">
        <f t="shared" si="660"/>
        <v>EN</v>
      </c>
      <c r="W3530">
        <f t="shared" si="661"/>
        <v>200</v>
      </c>
      <c r="X3530" t="str">
        <f t="shared" ca="1" si="662"/>
        <v>cu</v>
      </c>
      <c r="Y3530" t="str">
        <f t="shared" si="663"/>
        <v>GO</v>
      </c>
      <c r="Z3530">
        <f t="shared" si="664"/>
        <v>3100</v>
      </c>
    </row>
    <row r="3531" spans="1:26">
      <c r="A3531" t="str">
        <f t="shared" si="656"/>
        <v>nw2</v>
      </c>
      <c r="B3531" t="str">
        <f t="shared" si="657"/>
        <v>신규2</v>
      </c>
      <c r="C3531">
        <v>122</v>
      </c>
      <c r="D3531">
        <v>39</v>
      </c>
      <c r="E3531">
        <f t="shared" ca="1" si="655"/>
        <v>5227</v>
      </c>
      <c r="F3531">
        <f ca="1">(60+SUMIF(OFFSET(N3531,-$C3531+1,0,$C3531),"EN",OFFSET(O3531,-$C3531+1,0,$C3531)))*SummonTypeTable!$Q$2</f>
        <v>2146.6666666666665</v>
      </c>
      <c r="G3531" t="str">
        <f ca="1">IF(C3531=1,60*SummonTypeTable!$Q$2-OFFSET(F3531,0,-1),
IF(F3531&lt;&gt;OFFSET(F3531,-1,0),OFFSET(F3531,-1,0)-OFFSET(F3531,0,-1),""))</f>
        <v/>
      </c>
      <c r="H3531" t="str">
        <f ca="1">IF(C3531=1,60*SummonTypeTable!$Q$2/OFFSET(F3531,0,-1),
IF(F3531&lt;&gt;OFFSET(F3531,-1,0),OFFSET(F3531,-1,0)/OFFSET(F3531,0,-1),""))</f>
        <v/>
      </c>
      <c r="I3531">
        <f ca="1">(60+SUMIF(OFFSET(N3531,-$C3531+1,0,$C3531),"EN",OFFSET(O3531,-$C3531+1,0,$C3531))+SUMIF(OFFSET(S3531,-$C3531+1,0,$C3531),"EN",OFFSET(T3531,-$C3531+1,0,$C3531)))*SummonTypeTable!$Q$2</f>
        <v>2146.6666666666665</v>
      </c>
      <c r="J3531" t="str">
        <f ca="1">IF(C3531=1,60*SummonTypeTable!$Q$2-OFFSET(I3531,0,-4),
IF(I3531&lt;&gt;OFFSET(I3531,-1,0),OFFSET(I3531,-1,0)-OFFSET(I3531,0,-4),""))</f>
        <v/>
      </c>
      <c r="K3531" t="str">
        <f ca="1">IF(C3531=1,60*SummonTypeTable!$Q$2/OFFSET(I3531,0,-4),
IF(I3531&lt;&gt;OFFSET(I3531,-1,0),OFFSET(I3531,-1,0)/OFFSET(I3531,0,-4),""))</f>
        <v/>
      </c>
      <c r="L3531" t="str">
        <f t="shared" ca="1" si="658"/>
        <v>cu</v>
      </c>
      <c r="M3531" t="s">
        <v>81</v>
      </c>
      <c r="N3531" t="s">
        <v>147</v>
      </c>
      <c r="O3531">
        <v>6250</v>
      </c>
      <c r="P3531" t="str">
        <f t="shared" si="659"/>
        <v/>
      </c>
      <c r="Q3531" t="str">
        <f t="shared" ca="1" si="666"/>
        <v>cu</v>
      </c>
      <c r="R3531" t="s">
        <v>81</v>
      </c>
      <c r="S3531" t="s">
        <v>147</v>
      </c>
      <c r="T3531">
        <v>3125</v>
      </c>
      <c r="U3531" t="str">
        <f t="shared" ca="1" si="665"/>
        <v>cu</v>
      </c>
      <c r="V3531" t="str">
        <f t="shared" si="660"/>
        <v>GO</v>
      </c>
      <c r="W3531">
        <f t="shared" si="661"/>
        <v>6250</v>
      </c>
      <c r="X3531" t="str">
        <f t="shared" ca="1" si="662"/>
        <v>cu</v>
      </c>
      <c r="Y3531" t="str">
        <f t="shared" si="663"/>
        <v>GO</v>
      </c>
      <c r="Z3531">
        <f t="shared" si="664"/>
        <v>3125</v>
      </c>
    </row>
    <row r="3532" spans="1:26">
      <c r="A3532" t="str">
        <f t="shared" si="656"/>
        <v>nw2</v>
      </c>
      <c r="B3532" t="str">
        <f t="shared" si="657"/>
        <v>신규2</v>
      </c>
      <c r="C3532">
        <v>123</v>
      </c>
      <c r="D3532">
        <v>65</v>
      </c>
      <c r="E3532">
        <f t="shared" ref="E3532:E3595" ca="1" si="667">IF(A3532&lt;&gt;OFFSET(A3532,-1,0),D3532,OFFSET(E3532,-1,0)+D3532)</f>
        <v>5292</v>
      </c>
      <c r="F3532">
        <f ca="1">(60+SUMIF(OFFSET(N3532,-$C3532+1,0,$C3532),"EN",OFFSET(O3532,-$C3532+1,0,$C3532)))*SummonTypeTable!$Q$2</f>
        <v>2146.6666666666665</v>
      </c>
      <c r="G3532" t="str">
        <f ca="1">IF(C3532=1,60*SummonTypeTable!$Q$2-OFFSET(F3532,0,-1),
IF(F3532&lt;&gt;OFFSET(F3532,-1,0),OFFSET(F3532,-1,0)-OFFSET(F3532,0,-1),""))</f>
        <v/>
      </c>
      <c r="H3532" t="str">
        <f ca="1">IF(C3532=1,60*SummonTypeTable!$Q$2/OFFSET(F3532,0,-1),
IF(F3532&lt;&gt;OFFSET(F3532,-1,0),OFFSET(F3532,-1,0)/OFFSET(F3532,0,-1),""))</f>
        <v/>
      </c>
      <c r="I3532">
        <f ca="1">(60+SUMIF(OFFSET(N3532,-$C3532+1,0,$C3532),"EN",OFFSET(O3532,-$C3532+1,0,$C3532))+SUMIF(OFFSET(S3532,-$C3532+1,0,$C3532),"EN",OFFSET(T3532,-$C3532+1,0,$C3532)))*SummonTypeTable!$Q$2</f>
        <v>2146.6666666666665</v>
      </c>
      <c r="J3532" t="str">
        <f ca="1">IF(C3532=1,60*SummonTypeTable!$Q$2-OFFSET(I3532,0,-4),
IF(I3532&lt;&gt;OFFSET(I3532,-1,0),OFFSET(I3532,-1,0)-OFFSET(I3532,0,-4),""))</f>
        <v/>
      </c>
      <c r="K3532" t="str">
        <f ca="1">IF(C3532=1,60*SummonTypeTable!$Q$2/OFFSET(I3532,0,-4),
IF(I3532&lt;&gt;OFFSET(I3532,-1,0),OFFSET(I3532,-1,0)/OFFSET(I3532,0,-4),""))</f>
        <v/>
      </c>
      <c r="L3532" t="str">
        <f t="shared" ca="1" si="658"/>
        <v>it</v>
      </c>
      <c r="M3532" t="s">
        <v>139</v>
      </c>
      <c r="N3532" t="s">
        <v>140</v>
      </c>
      <c r="O3532">
        <v>1</v>
      </c>
      <c r="P3532" t="str">
        <f t="shared" si="659"/>
        <v/>
      </c>
      <c r="Q3532" t="str">
        <f t="shared" ca="1" si="666"/>
        <v>cu</v>
      </c>
      <c r="R3532" t="s">
        <v>81</v>
      </c>
      <c r="S3532" t="s">
        <v>147</v>
      </c>
      <c r="T3532">
        <v>3150</v>
      </c>
      <c r="U3532" t="str">
        <f t="shared" ca="1" si="665"/>
        <v>it</v>
      </c>
      <c r="V3532" t="str">
        <f t="shared" si="660"/>
        <v>Cash_sCharacterGacha</v>
      </c>
      <c r="W3532">
        <f t="shared" si="661"/>
        <v>1</v>
      </c>
      <c r="X3532" t="str">
        <f t="shared" ca="1" si="662"/>
        <v>cu</v>
      </c>
      <c r="Y3532" t="str">
        <f t="shared" si="663"/>
        <v>GO</v>
      </c>
      <c r="Z3532">
        <f t="shared" si="664"/>
        <v>3150</v>
      </c>
    </row>
    <row r="3533" spans="1:26">
      <c r="A3533" t="str">
        <f t="shared" si="656"/>
        <v>nw2</v>
      </c>
      <c r="B3533" t="str">
        <f t="shared" si="657"/>
        <v>신규2</v>
      </c>
      <c r="C3533">
        <v>124</v>
      </c>
      <c r="D3533">
        <v>102</v>
      </c>
      <c r="E3533">
        <f t="shared" ca="1" si="667"/>
        <v>5394</v>
      </c>
      <c r="F3533">
        <f ca="1">(60+SUMIF(OFFSET(N3533,-$C3533+1,0,$C3533),"EN",OFFSET(O3533,-$C3533+1,0,$C3533)))*SummonTypeTable!$Q$2</f>
        <v>2146.6666666666665</v>
      </c>
      <c r="G3533" t="str">
        <f ca="1">IF(C3533=1,60*SummonTypeTable!$Q$2-OFFSET(F3533,0,-1),
IF(F3533&lt;&gt;OFFSET(F3533,-1,0),OFFSET(F3533,-1,0)-OFFSET(F3533,0,-1),""))</f>
        <v/>
      </c>
      <c r="H3533" t="str">
        <f ca="1">IF(C3533=1,60*SummonTypeTable!$Q$2/OFFSET(F3533,0,-1),
IF(F3533&lt;&gt;OFFSET(F3533,-1,0),OFFSET(F3533,-1,0)/OFFSET(F3533,0,-1),""))</f>
        <v/>
      </c>
      <c r="I3533">
        <f ca="1">(60+SUMIF(OFFSET(N3533,-$C3533+1,0,$C3533),"EN",OFFSET(O3533,-$C3533+1,0,$C3533))+SUMIF(OFFSET(S3533,-$C3533+1,0,$C3533),"EN",OFFSET(T3533,-$C3533+1,0,$C3533)))*SummonTypeTable!$Q$2</f>
        <v>2146.6666666666665</v>
      </c>
      <c r="J3533" t="str">
        <f ca="1">IF(C3533=1,60*SummonTypeTable!$Q$2-OFFSET(I3533,0,-4),
IF(I3533&lt;&gt;OFFSET(I3533,-1,0),OFFSET(I3533,-1,0)-OFFSET(I3533,0,-4),""))</f>
        <v/>
      </c>
      <c r="K3533" t="str">
        <f ca="1">IF(C3533=1,60*SummonTypeTable!$Q$2/OFFSET(I3533,0,-4),
IF(I3533&lt;&gt;OFFSET(I3533,-1,0),OFFSET(I3533,-1,0)/OFFSET(I3533,0,-4),""))</f>
        <v/>
      </c>
      <c r="L3533" t="str">
        <f t="shared" ca="1" si="658"/>
        <v>cu</v>
      </c>
      <c r="M3533" t="s">
        <v>81</v>
      </c>
      <c r="N3533" t="s">
        <v>147</v>
      </c>
      <c r="O3533">
        <v>6350</v>
      </c>
      <c r="P3533" t="str">
        <f t="shared" si="659"/>
        <v/>
      </c>
      <c r="Q3533" t="str">
        <f t="shared" ca="1" si="666"/>
        <v>cu</v>
      </c>
      <c r="R3533" t="s">
        <v>81</v>
      </c>
      <c r="S3533" t="s">
        <v>147</v>
      </c>
      <c r="T3533">
        <v>3175</v>
      </c>
      <c r="U3533" t="str">
        <f t="shared" ca="1" si="665"/>
        <v>cu</v>
      </c>
      <c r="V3533" t="str">
        <f t="shared" si="660"/>
        <v>GO</v>
      </c>
      <c r="W3533">
        <f t="shared" si="661"/>
        <v>6350</v>
      </c>
      <c r="X3533" t="str">
        <f t="shared" ca="1" si="662"/>
        <v>cu</v>
      </c>
      <c r="Y3533" t="str">
        <f t="shared" si="663"/>
        <v>GO</v>
      </c>
      <c r="Z3533">
        <f t="shared" si="664"/>
        <v>3175</v>
      </c>
    </row>
    <row r="3534" spans="1:26">
      <c r="A3534" t="str">
        <f t="shared" si="656"/>
        <v>nw2</v>
      </c>
      <c r="B3534" t="str">
        <f t="shared" si="657"/>
        <v>신규2</v>
      </c>
      <c r="C3534">
        <v>125</v>
      </c>
      <c r="D3534">
        <v>166</v>
      </c>
      <c r="E3534">
        <f t="shared" ca="1" si="667"/>
        <v>5560</v>
      </c>
      <c r="F3534">
        <f ca="1">(60+SUMIF(OFFSET(N3534,-$C3534+1,0,$C3534),"EN",OFFSET(O3534,-$C3534+1,0,$C3534)))*SummonTypeTable!$Q$2</f>
        <v>2293.333333333333</v>
      </c>
      <c r="G3534">
        <f ca="1">IF(C3534=1,60*SummonTypeTable!$Q$2-OFFSET(F3534,0,-1),
IF(F3534&lt;&gt;OFFSET(F3534,-1,0),OFFSET(F3534,-1,0)-OFFSET(F3534,0,-1),""))</f>
        <v>-3413.3333333333335</v>
      </c>
      <c r="H3534">
        <f ca="1">IF(C3534=1,60*SummonTypeTable!$Q$2/OFFSET(F3534,0,-1),
IF(F3534&lt;&gt;OFFSET(F3534,-1,0),OFFSET(F3534,-1,0)/OFFSET(F3534,0,-1),""))</f>
        <v>0.38609112709832133</v>
      </c>
      <c r="I3534">
        <f ca="1">(60+SUMIF(OFFSET(N3534,-$C3534+1,0,$C3534),"EN",OFFSET(O3534,-$C3534+1,0,$C3534))+SUMIF(OFFSET(S3534,-$C3534+1,0,$C3534),"EN",OFFSET(T3534,-$C3534+1,0,$C3534)))*SummonTypeTable!$Q$2</f>
        <v>2293.333333333333</v>
      </c>
      <c r="J3534">
        <f ca="1">IF(C3534=1,60*SummonTypeTable!$Q$2-OFFSET(I3534,0,-4),
IF(I3534&lt;&gt;OFFSET(I3534,-1,0),OFFSET(I3534,-1,0)-OFFSET(I3534,0,-4),""))</f>
        <v>-3413.3333333333335</v>
      </c>
      <c r="K3534">
        <f ca="1">IF(C3534=1,60*SummonTypeTable!$Q$2/OFFSET(I3534,0,-4),
IF(I3534&lt;&gt;OFFSET(I3534,-1,0),OFFSET(I3534,-1,0)/OFFSET(I3534,0,-4),""))</f>
        <v>0.38609112709832133</v>
      </c>
      <c r="L3534" t="str">
        <f t="shared" ca="1" si="658"/>
        <v>cu</v>
      </c>
      <c r="M3534" t="s">
        <v>81</v>
      </c>
      <c r="N3534" t="s">
        <v>146</v>
      </c>
      <c r="O3534">
        <v>220</v>
      </c>
      <c r="P3534" t="str">
        <f t="shared" si="659"/>
        <v>에너지너무많음</v>
      </c>
      <c r="Q3534" t="str">
        <f t="shared" ca="1" si="666"/>
        <v>cu</v>
      </c>
      <c r="R3534" t="s">
        <v>81</v>
      </c>
      <c r="S3534" t="s">
        <v>147</v>
      </c>
      <c r="T3534">
        <v>3200</v>
      </c>
      <c r="U3534" t="str">
        <f t="shared" ca="1" si="665"/>
        <v>cu</v>
      </c>
      <c r="V3534" t="str">
        <f t="shared" si="660"/>
        <v>EN</v>
      </c>
      <c r="W3534">
        <f t="shared" si="661"/>
        <v>220</v>
      </c>
      <c r="X3534" t="str">
        <f t="shared" ca="1" si="662"/>
        <v>cu</v>
      </c>
      <c r="Y3534" t="str">
        <f t="shared" si="663"/>
        <v>GO</v>
      </c>
      <c r="Z3534">
        <f t="shared" si="664"/>
        <v>3200</v>
      </c>
    </row>
    <row r="3535" spans="1:26">
      <c r="A3535" t="str">
        <f t="shared" si="656"/>
        <v>nw2</v>
      </c>
      <c r="B3535" t="str">
        <f t="shared" si="657"/>
        <v>신규2</v>
      </c>
      <c r="C3535">
        <v>126</v>
      </c>
      <c r="D3535">
        <v>52</v>
      </c>
      <c r="E3535">
        <f t="shared" ca="1" si="667"/>
        <v>5612</v>
      </c>
      <c r="F3535">
        <f ca="1">(60+SUMIF(OFFSET(N3535,-$C3535+1,0,$C3535),"EN",OFFSET(O3535,-$C3535+1,0,$C3535)))*SummonTypeTable!$Q$2</f>
        <v>2293.333333333333</v>
      </c>
      <c r="G3535" t="str">
        <f ca="1">IF(C3535=1,60*SummonTypeTable!$Q$2-OFFSET(F3535,0,-1),
IF(F3535&lt;&gt;OFFSET(F3535,-1,0),OFFSET(F3535,-1,0)-OFFSET(F3535,0,-1),""))</f>
        <v/>
      </c>
      <c r="H3535" t="str">
        <f ca="1">IF(C3535=1,60*SummonTypeTable!$Q$2/OFFSET(F3535,0,-1),
IF(F3535&lt;&gt;OFFSET(F3535,-1,0),OFFSET(F3535,-1,0)/OFFSET(F3535,0,-1),""))</f>
        <v/>
      </c>
      <c r="I3535">
        <f ca="1">(60+SUMIF(OFFSET(N3535,-$C3535+1,0,$C3535),"EN",OFFSET(O3535,-$C3535+1,0,$C3535))+SUMIF(OFFSET(S3535,-$C3535+1,0,$C3535),"EN",OFFSET(T3535,-$C3535+1,0,$C3535)))*SummonTypeTable!$Q$2</f>
        <v>2293.333333333333</v>
      </c>
      <c r="J3535" t="str">
        <f ca="1">IF(C3535=1,60*SummonTypeTable!$Q$2-OFFSET(I3535,0,-4),
IF(I3535&lt;&gt;OFFSET(I3535,-1,0),OFFSET(I3535,-1,0)-OFFSET(I3535,0,-4),""))</f>
        <v/>
      </c>
      <c r="K3535" t="str">
        <f ca="1">IF(C3535=1,60*SummonTypeTable!$Q$2/OFFSET(I3535,0,-4),
IF(I3535&lt;&gt;OFFSET(I3535,-1,0),OFFSET(I3535,-1,0)/OFFSET(I3535,0,-4),""))</f>
        <v/>
      </c>
      <c r="L3535" t="str">
        <f t="shared" ca="1" si="658"/>
        <v>cu</v>
      </c>
      <c r="M3535" t="s">
        <v>81</v>
      </c>
      <c r="N3535" t="s">
        <v>147</v>
      </c>
      <c r="O3535">
        <v>6450</v>
      </c>
      <c r="P3535" t="str">
        <f t="shared" si="659"/>
        <v/>
      </c>
      <c r="Q3535" t="str">
        <f t="shared" ca="1" si="666"/>
        <v>cu</v>
      </c>
      <c r="R3535" t="s">
        <v>81</v>
      </c>
      <c r="S3535" t="s">
        <v>147</v>
      </c>
      <c r="T3535">
        <v>3225</v>
      </c>
      <c r="U3535" t="str">
        <f t="shared" ca="1" si="665"/>
        <v>cu</v>
      </c>
      <c r="V3535" t="str">
        <f t="shared" si="660"/>
        <v>GO</v>
      </c>
      <c r="W3535">
        <f t="shared" si="661"/>
        <v>6450</v>
      </c>
      <c r="X3535" t="str">
        <f t="shared" ca="1" si="662"/>
        <v>cu</v>
      </c>
      <c r="Y3535" t="str">
        <f t="shared" si="663"/>
        <v>GO</v>
      </c>
      <c r="Z3535">
        <f t="shared" si="664"/>
        <v>3225</v>
      </c>
    </row>
    <row r="3536" spans="1:26">
      <c r="A3536" t="str">
        <f t="shared" si="656"/>
        <v>nw2</v>
      </c>
      <c r="B3536" t="str">
        <f t="shared" si="657"/>
        <v>신규2</v>
      </c>
      <c r="C3536">
        <v>127</v>
      </c>
      <c r="D3536">
        <v>75</v>
      </c>
      <c r="E3536">
        <f t="shared" ca="1" si="667"/>
        <v>5687</v>
      </c>
      <c r="F3536">
        <f ca="1">(60+SUMIF(OFFSET(N3536,-$C3536+1,0,$C3536),"EN",OFFSET(O3536,-$C3536+1,0,$C3536)))*SummonTypeTable!$Q$2</f>
        <v>2293.333333333333</v>
      </c>
      <c r="G3536" t="str">
        <f ca="1">IF(C3536=1,60*SummonTypeTable!$Q$2-OFFSET(F3536,0,-1),
IF(F3536&lt;&gt;OFFSET(F3536,-1,0),OFFSET(F3536,-1,0)-OFFSET(F3536,0,-1),""))</f>
        <v/>
      </c>
      <c r="H3536" t="str">
        <f ca="1">IF(C3536=1,60*SummonTypeTable!$Q$2/OFFSET(F3536,0,-1),
IF(F3536&lt;&gt;OFFSET(F3536,-1,0),OFFSET(F3536,-1,0)/OFFSET(F3536,0,-1),""))</f>
        <v/>
      </c>
      <c r="I3536">
        <f ca="1">(60+SUMIF(OFFSET(N3536,-$C3536+1,0,$C3536),"EN",OFFSET(O3536,-$C3536+1,0,$C3536))+SUMIF(OFFSET(S3536,-$C3536+1,0,$C3536),"EN",OFFSET(T3536,-$C3536+1,0,$C3536)))*SummonTypeTable!$Q$2</f>
        <v>2293.333333333333</v>
      </c>
      <c r="J3536" t="str">
        <f ca="1">IF(C3536=1,60*SummonTypeTable!$Q$2-OFFSET(I3536,0,-4),
IF(I3536&lt;&gt;OFFSET(I3536,-1,0),OFFSET(I3536,-1,0)-OFFSET(I3536,0,-4),""))</f>
        <v/>
      </c>
      <c r="K3536" t="str">
        <f ca="1">IF(C3536=1,60*SummonTypeTable!$Q$2/OFFSET(I3536,0,-4),
IF(I3536&lt;&gt;OFFSET(I3536,-1,0),OFFSET(I3536,-1,0)/OFFSET(I3536,0,-4),""))</f>
        <v/>
      </c>
      <c r="L3536" t="str">
        <f t="shared" ca="1" si="658"/>
        <v>it</v>
      </c>
      <c r="M3536" t="s">
        <v>139</v>
      </c>
      <c r="N3536" t="s">
        <v>138</v>
      </c>
      <c r="O3536">
        <v>2</v>
      </c>
      <c r="P3536" t="str">
        <f t="shared" si="659"/>
        <v/>
      </c>
      <c r="Q3536" t="str">
        <f t="shared" ca="1" si="666"/>
        <v>cu</v>
      </c>
      <c r="R3536" t="s">
        <v>81</v>
      </c>
      <c r="S3536" t="s">
        <v>147</v>
      </c>
      <c r="T3536">
        <v>3250</v>
      </c>
      <c r="U3536" t="str">
        <f t="shared" ca="1" si="665"/>
        <v>it</v>
      </c>
      <c r="V3536" t="str">
        <f t="shared" si="660"/>
        <v>Cash_sSpellGacha</v>
      </c>
      <c r="W3536">
        <f t="shared" si="661"/>
        <v>2</v>
      </c>
      <c r="X3536" t="str">
        <f t="shared" ca="1" si="662"/>
        <v>cu</v>
      </c>
      <c r="Y3536" t="str">
        <f t="shared" si="663"/>
        <v>GO</v>
      </c>
      <c r="Z3536">
        <f t="shared" si="664"/>
        <v>3250</v>
      </c>
    </row>
    <row r="3537" spans="1:26">
      <c r="A3537" t="str">
        <f t="shared" si="656"/>
        <v>nw2</v>
      </c>
      <c r="B3537" t="str">
        <f t="shared" si="657"/>
        <v>신규2</v>
      </c>
      <c r="C3537">
        <v>128</v>
      </c>
      <c r="D3537">
        <v>91</v>
      </c>
      <c r="E3537">
        <f t="shared" ca="1" si="667"/>
        <v>5778</v>
      </c>
      <c r="F3537">
        <f ca="1">(60+SUMIF(OFFSET(N3537,-$C3537+1,0,$C3537),"EN",OFFSET(O3537,-$C3537+1,0,$C3537)))*SummonTypeTable!$Q$2</f>
        <v>2293.333333333333</v>
      </c>
      <c r="G3537" t="str">
        <f ca="1">IF(C3537=1,60*SummonTypeTable!$Q$2-OFFSET(F3537,0,-1),
IF(F3537&lt;&gt;OFFSET(F3537,-1,0),OFFSET(F3537,-1,0)-OFFSET(F3537,0,-1),""))</f>
        <v/>
      </c>
      <c r="H3537" t="str">
        <f ca="1">IF(C3537=1,60*SummonTypeTable!$Q$2/OFFSET(F3537,0,-1),
IF(F3537&lt;&gt;OFFSET(F3537,-1,0),OFFSET(F3537,-1,0)/OFFSET(F3537,0,-1),""))</f>
        <v/>
      </c>
      <c r="I3537">
        <f ca="1">(60+SUMIF(OFFSET(N3537,-$C3537+1,0,$C3537),"EN",OFFSET(O3537,-$C3537+1,0,$C3537))+SUMIF(OFFSET(S3537,-$C3537+1,0,$C3537),"EN",OFFSET(T3537,-$C3537+1,0,$C3537)))*SummonTypeTable!$Q$2</f>
        <v>2293.333333333333</v>
      </c>
      <c r="J3537" t="str">
        <f ca="1">IF(C3537=1,60*SummonTypeTable!$Q$2-OFFSET(I3537,0,-4),
IF(I3537&lt;&gt;OFFSET(I3537,-1,0),OFFSET(I3537,-1,0)-OFFSET(I3537,0,-4),""))</f>
        <v/>
      </c>
      <c r="K3537" t="str">
        <f ca="1">IF(C3537=1,60*SummonTypeTable!$Q$2/OFFSET(I3537,0,-4),
IF(I3537&lt;&gt;OFFSET(I3537,-1,0),OFFSET(I3537,-1,0)/OFFSET(I3537,0,-4),""))</f>
        <v/>
      </c>
      <c r="L3537" t="str">
        <f t="shared" ca="1" si="658"/>
        <v>cu</v>
      </c>
      <c r="M3537" t="s">
        <v>81</v>
      </c>
      <c r="N3537" t="s">
        <v>147</v>
      </c>
      <c r="O3537">
        <v>6550</v>
      </c>
      <c r="P3537" t="str">
        <f t="shared" si="659"/>
        <v/>
      </c>
      <c r="Q3537" t="str">
        <f t="shared" ca="1" si="666"/>
        <v>cu</v>
      </c>
      <c r="R3537" t="s">
        <v>81</v>
      </c>
      <c r="S3537" t="s">
        <v>147</v>
      </c>
      <c r="T3537">
        <v>3275</v>
      </c>
      <c r="U3537" t="str">
        <f t="shared" ca="1" si="665"/>
        <v>cu</v>
      </c>
      <c r="V3537" t="str">
        <f t="shared" si="660"/>
        <v>GO</v>
      </c>
      <c r="W3537">
        <f t="shared" si="661"/>
        <v>6550</v>
      </c>
      <c r="X3537" t="str">
        <f t="shared" ca="1" si="662"/>
        <v>cu</v>
      </c>
      <c r="Y3537" t="str">
        <f t="shared" si="663"/>
        <v>GO</v>
      </c>
      <c r="Z3537">
        <f t="shared" si="664"/>
        <v>3275</v>
      </c>
    </row>
    <row r="3538" spans="1:26">
      <c r="A3538" t="str">
        <f t="shared" si="656"/>
        <v>nw2</v>
      </c>
      <c r="B3538" t="str">
        <f t="shared" si="657"/>
        <v>신규2</v>
      </c>
      <c r="C3538">
        <v>129</v>
      </c>
      <c r="D3538">
        <v>102</v>
      </c>
      <c r="E3538">
        <f t="shared" ca="1" si="667"/>
        <v>5880</v>
      </c>
      <c r="F3538">
        <f ca="1">(60+SUMIF(OFFSET(N3538,-$C3538+1,0,$C3538),"EN",OFFSET(O3538,-$C3538+1,0,$C3538)))*SummonTypeTable!$Q$2</f>
        <v>2293.333333333333</v>
      </c>
      <c r="G3538" t="str">
        <f ca="1">IF(C3538=1,60*SummonTypeTable!$Q$2-OFFSET(F3538,0,-1),
IF(F3538&lt;&gt;OFFSET(F3538,-1,0),OFFSET(F3538,-1,0)-OFFSET(F3538,0,-1),""))</f>
        <v/>
      </c>
      <c r="H3538" t="str">
        <f ca="1">IF(C3538=1,60*SummonTypeTable!$Q$2/OFFSET(F3538,0,-1),
IF(F3538&lt;&gt;OFFSET(F3538,-1,0),OFFSET(F3538,-1,0)/OFFSET(F3538,0,-1),""))</f>
        <v/>
      </c>
      <c r="I3538">
        <f ca="1">(60+SUMIF(OFFSET(N3538,-$C3538+1,0,$C3538),"EN",OFFSET(O3538,-$C3538+1,0,$C3538))+SUMIF(OFFSET(S3538,-$C3538+1,0,$C3538),"EN",OFFSET(T3538,-$C3538+1,0,$C3538)))*SummonTypeTable!$Q$2</f>
        <v>2293.333333333333</v>
      </c>
      <c r="J3538" t="str">
        <f ca="1">IF(C3538=1,60*SummonTypeTable!$Q$2-OFFSET(I3538,0,-4),
IF(I3538&lt;&gt;OFFSET(I3538,-1,0),OFFSET(I3538,-1,0)-OFFSET(I3538,0,-4),""))</f>
        <v/>
      </c>
      <c r="K3538" t="str">
        <f ca="1">IF(C3538=1,60*SummonTypeTable!$Q$2/OFFSET(I3538,0,-4),
IF(I3538&lt;&gt;OFFSET(I3538,-1,0),OFFSET(I3538,-1,0)/OFFSET(I3538,0,-4),""))</f>
        <v/>
      </c>
      <c r="L3538" t="str">
        <f t="shared" ca="1" si="658"/>
        <v>it</v>
      </c>
      <c r="M3538" t="s">
        <v>139</v>
      </c>
      <c r="N3538" t="s">
        <v>158</v>
      </c>
      <c r="O3538">
        <v>2</v>
      </c>
      <c r="P3538" t="str">
        <f t="shared" si="659"/>
        <v/>
      </c>
      <c r="Q3538" t="str">
        <f t="shared" ca="1" si="666"/>
        <v>cu</v>
      </c>
      <c r="R3538" t="s">
        <v>81</v>
      </c>
      <c r="S3538" t="s">
        <v>147</v>
      </c>
      <c r="T3538">
        <v>3300</v>
      </c>
      <c r="U3538" t="str">
        <f t="shared" ca="1" si="665"/>
        <v>it</v>
      </c>
      <c r="V3538" t="str">
        <f t="shared" si="660"/>
        <v>Cash_sEquipGacha</v>
      </c>
      <c r="W3538">
        <f t="shared" si="661"/>
        <v>2</v>
      </c>
      <c r="X3538" t="str">
        <f t="shared" ca="1" si="662"/>
        <v>cu</v>
      </c>
      <c r="Y3538" t="str">
        <f t="shared" si="663"/>
        <v>GO</v>
      </c>
      <c r="Z3538">
        <f t="shared" si="664"/>
        <v>3300</v>
      </c>
    </row>
    <row r="3539" spans="1:26">
      <c r="A3539" t="str">
        <f t="shared" ref="A3539:A3602" si="668">A3538</f>
        <v>nw2</v>
      </c>
      <c r="B3539" t="str">
        <f t="shared" ref="B3539:B3602" si="669">B3538</f>
        <v>신규2</v>
      </c>
      <c r="C3539">
        <v>130</v>
      </c>
      <c r="D3539">
        <v>68</v>
      </c>
      <c r="E3539">
        <f t="shared" ca="1" si="667"/>
        <v>5948</v>
      </c>
      <c r="F3539">
        <f ca="1">(60+SUMIF(OFFSET(N3539,-$C3539+1,0,$C3539),"EN",OFFSET(O3539,-$C3539+1,0,$C3539)))*SummonTypeTable!$Q$2</f>
        <v>2453.333333333333</v>
      </c>
      <c r="G3539">
        <f ca="1">IF(C3539=1,60*SummonTypeTable!$Q$2-OFFSET(F3539,0,-1),
IF(F3539&lt;&gt;OFFSET(F3539,-1,0),OFFSET(F3539,-1,0)-OFFSET(F3539,0,-1),""))</f>
        <v>-3654.666666666667</v>
      </c>
      <c r="H3539">
        <f ca="1">IF(C3539=1,60*SummonTypeTable!$Q$2/OFFSET(F3539,0,-1),
IF(F3539&lt;&gt;OFFSET(F3539,-1,0),OFFSET(F3539,-1,0)/OFFSET(F3539,0,-1),""))</f>
        <v>0.38556377493835459</v>
      </c>
      <c r="I3539">
        <f ca="1">(60+SUMIF(OFFSET(N3539,-$C3539+1,0,$C3539),"EN",OFFSET(O3539,-$C3539+1,0,$C3539))+SUMIF(OFFSET(S3539,-$C3539+1,0,$C3539),"EN",OFFSET(T3539,-$C3539+1,0,$C3539)))*SummonTypeTable!$Q$2</f>
        <v>2453.333333333333</v>
      </c>
      <c r="J3539">
        <f ca="1">IF(C3539=1,60*SummonTypeTable!$Q$2-OFFSET(I3539,0,-4),
IF(I3539&lt;&gt;OFFSET(I3539,-1,0),OFFSET(I3539,-1,0)-OFFSET(I3539,0,-4),""))</f>
        <v>-3654.666666666667</v>
      </c>
      <c r="K3539">
        <f ca="1">IF(C3539=1,60*SummonTypeTable!$Q$2/OFFSET(I3539,0,-4),
IF(I3539&lt;&gt;OFFSET(I3539,-1,0),OFFSET(I3539,-1,0)/OFFSET(I3539,0,-4),""))</f>
        <v>0.38556377493835459</v>
      </c>
      <c r="L3539" t="str">
        <f t="shared" ref="L3539:L3625" ca="1" si="670">IF(ISBLANK(M3539),"",
VLOOKUP(M3539,OFFSET(INDIRECT("$A:$B"),0,MATCH(M$1&amp;"_Verify",INDIRECT("$1:$1"),0)-1),2,0)
)</f>
        <v>cu</v>
      </c>
      <c r="M3539" t="s">
        <v>81</v>
      </c>
      <c r="N3539" t="s">
        <v>146</v>
      </c>
      <c r="O3539">
        <v>240</v>
      </c>
      <c r="P3539" t="str">
        <f t="shared" si="659"/>
        <v>에너지너무많음</v>
      </c>
      <c r="Q3539" t="str">
        <f t="shared" ca="1" si="666"/>
        <v>cu</v>
      </c>
      <c r="R3539" t="s">
        <v>81</v>
      </c>
      <c r="S3539" t="s">
        <v>147</v>
      </c>
      <c r="T3539">
        <v>3325</v>
      </c>
      <c r="U3539" t="str">
        <f t="shared" ca="1" si="665"/>
        <v>cu</v>
      </c>
      <c r="V3539" t="str">
        <f t="shared" si="660"/>
        <v>EN</v>
      </c>
      <c r="W3539">
        <f t="shared" si="661"/>
        <v>240</v>
      </c>
      <c r="X3539" t="str">
        <f t="shared" ca="1" si="662"/>
        <v>cu</v>
      </c>
      <c r="Y3539" t="str">
        <f t="shared" si="663"/>
        <v>GO</v>
      </c>
      <c r="Z3539">
        <f t="shared" si="664"/>
        <v>3325</v>
      </c>
    </row>
    <row r="3540" spans="1:26">
      <c r="A3540" t="str">
        <f t="shared" si="668"/>
        <v>nw2</v>
      </c>
      <c r="B3540" t="str">
        <f t="shared" si="669"/>
        <v>신규2</v>
      </c>
      <c r="C3540">
        <v>131</v>
      </c>
      <c r="D3540">
        <v>55</v>
      </c>
      <c r="E3540">
        <f t="shared" ca="1" si="667"/>
        <v>6003</v>
      </c>
      <c r="F3540">
        <f ca="1">(60+SUMIF(OFFSET(N3540,-$C3540+1,0,$C3540),"EN",OFFSET(O3540,-$C3540+1,0,$C3540)))*SummonTypeTable!$Q$2</f>
        <v>2453.333333333333</v>
      </c>
      <c r="G3540" t="str">
        <f ca="1">IF(C3540=1,60*SummonTypeTable!$Q$2-OFFSET(F3540,0,-1),
IF(F3540&lt;&gt;OFFSET(F3540,-1,0),OFFSET(F3540,-1,0)-OFFSET(F3540,0,-1),""))</f>
        <v/>
      </c>
      <c r="H3540" t="str">
        <f ca="1">IF(C3540=1,60*SummonTypeTable!$Q$2/OFFSET(F3540,0,-1),
IF(F3540&lt;&gt;OFFSET(F3540,-1,0),OFFSET(F3540,-1,0)/OFFSET(F3540,0,-1),""))</f>
        <v/>
      </c>
      <c r="I3540">
        <f ca="1">(60+SUMIF(OFFSET(N3540,-$C3540+1,0,$C3540),"EN",OFFSET(O3540,-$C3540+1,0,$C3540))+SUMIF(OFFSET(S3540,-$C3540+1,0,$C3540),"EN",OFFSET(T3540,-$C3540+1,0,$C3540)))*SummonTypeTable!$Q$2</f>
        <v>2453.333333333333</v>
      </c>
      <c r="J3540" t="str">
        <f ca="1">IF(C3540=1,60*SummonTypeTable!$Q$2-OFFSET(I3540,0,-4),
IF(I3540&lt;&gt;OFFSET(I3540,-1,0),OFFSET(I3540,-1,0)-OFFSET(I3540,0,-4),""))</f>
        <v/>
      </c>
      <c r="K3540" t="str">
        <f ca="1">IF(C3540=1,60*SummonTypeTable!$Q$2/OFFSET(I3540,0,-4),
IF(I3540&lt;&gt;OFFSET(I3540,-1,0),OFFSET(I3540,-1,0)/OFFSET(I3540,0,-4),""))</f>
        <v/>
      </c>
      <c r="L3540" t="str">
        <f t="shared" ca="1" si="670"/>
        <v>cu</v>
      </c>
      <c r="M3540" t="s">
        <v>81</v>
      </c>
      <c r="N3540" t="s">
        <v>147</v>
      </c>
      <c r="O3540">
        <v>6700</v>
      </c>
      <c r="P3540" t="str">
        <f t="shared" si="659"/>
        <v/>
      </c>
      <c r="Q3540" t="str">
        <f t="shared" ca="1" si="666"/>
        <v>cu</v>
      </c>
      <c r="R3540" t="s">
        <v>81</v>
      </c>
      <c r="S3540" t="s">
        <v>147</v>
      </c>
      <c r="T3540">
        <v>3350</v>
      </c>
      <c r="U3540" t="str">
        <f t="shared" ca="1" si="665"/>
        <v>cu</v>
      </c>
      <c r="V3540" t="str">
        <f t="shared" si="660"/>
        <v>GO</v>
      </c>
      <c r="W3540">
        <f t="shared" si="661"/>
        <v>6700</v>
      </c>
      <c r="X3540" t="str">
        <f t="shared" ca="1" si="662"/>
        <v>cu</v>
      </c>
      <c r="Y3540" t="str">
        <f t="shared" si="663"/>
        <v>GO</v>
      </c>
      <c r="Z3540">
        <f t="shared" si="664"/>
        <v>3350</v>
      </c>
    </row>
    <row r="3541" spans="1:26">
      <c r="A3541" t="str">
        <f t="shared" si="668"/>
        <v>nw2</v>
      </c>
      <c r="B3541" t="str">
        <f t="shared" si="669"/>
        <v>신규2</v>
      </c>
      <c r="C3541">
        <v>132</v>
      </c>
      <c r="D3541">
        <v>65</v>
      </c>
      <c r="E3541">
        <f t="shared" ca="1" si="667"/>
        <v>6068</v>
      </c>
      <c r="F3541">
        <f ca="1">(60+SUMIF(OFFSET(N3541,-$C3541+1,0,$C3541),"EN",OFFSET(O3541,-$C3541+1,0,$C3541)))*SummonTypeTable!$Q$2</f>
        <v>2453.333333333333</v>
      </c>
      <c r="G3541" t="str">
        <f ca="1">IF(C3541=1,60*SummonTypeTable!$Q$2-OFFSET(F3541,0,-1),
IF(F3541&lt;&gt;OFFSET(F3541,-1,0),OFFSET(F3541,-1,0)-OFFSET(F3541,0,-1),""))</f>
        <v/>
      </c>
      <c r="H3541" t="str">
        <f ca="1">IF(C3541=1,60*SummonTypeTable!$Q$2/OFFSET(F3541,0,-1),
IF(F3541&lt;&gt;OFFSET(F3541,-1,0),OFFSET(F3541,-1,0)/OFFSET(F3541,0,-1),""))</f>
        <v/>
      </c>
      <c r="I3541">
        <f ca="1">(60+SUMIF(OFFSET(N3541,-$C3541+1,0,$C3541),"EN",OFFSET(O3541,-$C3541+1,0,$C3541))+SUMIF(OFFSET(S3541,-$C3541+1,0,$C3541),"EN",OFFSET(T3541,-$C3541+1,0,$C3541)))*SummonTypeTable!$Q$2</f>
        <v>2453.333333333333</v>
      </c>
      <c r="J3541" t="str">
        <f ca="1">IF(C3541=1,60*SummonTypeTable!$Q$2-OFFSET(I3541,0,-4),
IF(I3541&lt;&gt;OFFSET(I3541,-1,0),OFFSET(I3541,-1,0)-OFFSET(I3541,0,-4),""))</f>
        <v/>
      </c>
      <c r="K3541" t="str">
        <f ca="1">IF(C3541=1,60*SummonTypeTable!$Q$2/OFFSET(I3541,0,-4),
IF(I3541&lt;&gt;OFFSET(I3541,-1,0),OFFSET(I3541,-1,0)/OFFSET(I3541,0,-4),""))</f>
        <v/>
      </c>
      <c r="L3541" t="str">
        <f t="shared" ca="1" si="670"/>
        <v>cu</v>
      </c>
      <c r="M3541" t="s">
        <v>81</v>
      </c>
      <c r="N3541" t="s">
        <v>147</v>
      </c>
      <c r="O3541">
        <v>6750</v>
      </c>
      <c r="P3541" t="str">
        <f t="shared" si="659"/>
        <v/>
      </c>
      <c r="Q3541" t="str">
        <f t="shared" ca="1" si="666"/>
        <v>cu</v>
      </c>
      <c r="R3541" t="s">
        <v>81</v>
      </c>
      <c r="S3541" t="s">
        <v>147</v>
      </c>
      <c r="T3541">
        <v>3375</v>
      </c>
      <c r="U3541" t="str">
        <f t="shared" ca="1" si="665"/>
        <v>cu</v>
      </c>
      <c r="V3541" t="str">
        <f t="shared" si="660"/>
        <v>GO</v>
      </c>
      <c r="W3541">
        <f t="shared" si="661"/>
        <v>6750</v>
      </c>
      <c r="X3541" t="str">
        <f t="shared" ca="1" si="662"/>
        <v>cu</v>
      </c>
      <c r="Y3541" t="str">
        <f t="shared" si="663"/>
        <v>GO</v>
      </c>
      <c r="Z3541">
        <f t="shared" si="664"/>
        <v>3375</v>
      </c>
    </row>
    <row r="3542" spans="1:26">
      <c r="A3542" t="str">
        <f t="shared" si="668"/>
        <v>nw2</v>
      </c>
      <c r="B3542" t="str">
        <f t="shared" si="669"/>
        <v>신규2</v>
      </c>
      <c r="C3542">
        <v>133</v>
      </c>
      <c r="D3542">
        <v>73</v>
      </c>
      <c r="E3542">
        <f t="shared" ca="1" si="667"/>
        <v>6141</v>
      </c>
      <c r="F3542">
        <f ca="1">(60+SUMIF(OFFSET(N3542,-$C3542+1,0,$C3542),"EN",OFFSET(O3542,-$C3542+1,0,$C3542)))*SummonTypeTable!$Q$2</f>
        <v>2453.333333333333</v>
      </c>
      <c r="G3542" t="str">
        <f ca="1">IF(C3542=1,60*SummonTypeTable!$Q$2-OFFSET(F3542,0,-1),
IF(F3542&lt;&gt;OFFSET(F3542,-1,0),OFFSET(F3542,-1,0)-OFFSET(F3542,0,-1),""))</f>
        <v/>
      </c>
      <c r="H3542" t="str">
        <f ca="1">IF(C3542=1,60*SummonTypeTable!$Q$2/OFFSET(F3542,0,-1),
IF(F3542&lt;&gt;OFFSET(F3542,-1,0),OFFSET(F3542,-1,0)/OFFSET(F3542,0,-1),""))</f>
        <v/>
      </c>
      <c r="I3542">
        <f ca="1">(60+SUMIF(OFFSET(N3542,-$C3542+1,0,$C3542),"EN",OFFSET(O3542,-$C3542+1,0,$C3542))+SUMIF(OFFSET(S3542,-$C3542+1,0,$C3542),"EN",OFFSET(T3542,-$C3542+1,0,$C3542)))*SummonTypeTable!$Q$2</f>
        <v>2453.333333333333</v>
      </c>
      <c r="J3542" t="str">
        <f ca="1">IF(C3542=1,60*SummonTypeTable!$Q$2-OFFSET(I3542,0,-4),
IF(I3542&lt;&gt;OFFSET(I3542,-1,0),OFFSET(I3542,-1,0)-OFFSET(I3542,0,-4),""))</f>
        <v/>
      </c>
      <c r="K3542" t="str">
        <f ca="1">IF(C3542=1,60*SummonTypeTable!$Q$2/OFFSET(I3542,0,-4),
IF(I3542&lt;&gt;OFFSET(I3542,-1,0),OFFSET(I3542,-1,0)/OFFSET(I3542,0,-4),""))</f>
        <v/>
      </c>
      <c r="L3542" t="str">
        <f t="shared" ca="1" si="670"/>
        <v>it</v>
      </c>
      <c r="M3542" t="s">
        <v>139</v>
      </c>
      <c r="N3542" t="s">
        <v>138</v>
      </c>
      <c r="O3542">
        <v>2</v>
      </c>
      <c r="P3542" t="str">
        <f t="shared" si="659"/>
        <v/>
      </c>
      <c r="Q3542" t="str">
        <f t="shared" ca="1" si="666"/>
        <v>cu</v>
      </c>
      <c r="R3542" t="s">
        <v>81</v>
      </c>
      <c r="S3542" t="s">
        <v>147</v>
      </c>
      <c r="T3542">
        <v>3400</v>
      </c>
      <c r="U3542" t="str">
        <f t="shared" ca="1" si="665"/>
        <v>it</v>
      </c>
      <c r="V3542" t="str">
        <f t="shared" si="660"/>
        <v>Cash_sSpellGacha</v>
      </c>
      <c r="W3542">
        <f t="shared" si="661"/>
        <v>2</v>
      </c>
      <c r="X3542" t="str">
        <f t="shared" ca="1" si="662"/>
        <v>cu</v>
      </c>
      <c r="Y3542" t="str">
        <f t="shared" si="663"/>
        <v>GO</v>
      </c>
      <c r="Z3542">
        <f t="shared" si="664"/>
        <v>3400</v>
      </c>
    </row>
    <row r="3543" spans="1:26">
      <c r="A3543" t="str">
        <f t="shared" si="668"/>
        <v>nw2</v>
      </c>
      <c r="B3543" t="str">
        <f t="shared" si="669"/>
        <v>신규2</v>
      </c>
      <c r="C3543">
        <v>134</v>
      </c>
      <c r="D3543">
        <v>85</v>
      </c>
      <c r="E3543">
        <f t="shared" ca="1" si="667"/>
        <v>6226</v>
      </c>
      <c r="F3543">
        <f ca="1">(60+SUMIF(OFFSET(N3543,-$C3543+1,0,$C3543),"EN",OFFSET(O3543,-$C3543+1,0,$C3543)))*SummonTypeTable!$Q$2</f>
        <v>2453.333333333333</v>
      </c>
      <c r="G3543" t="str">
        <f ca="1">IF(C3543=1,60*SummonTypeTable!$Q$2-OFFSET(F3543,0,-1),
IF(F3543&lt;&gt;OFFSET(F3543,-1,0),OFFSET(F3543,-1,0)-OFFSET(F3543,0,-1),""))</f>
        <v/>
      </c>
      <c r="H3543" t="str">
        <f ca="1">IF(C3543=1,60*SummonTypeTable!$Q$2/OFFSET(F3543,0,-1),
IF(F3543&lt;&gt;OFFSET(F3543,-1,0),OFFSET(F3543,-1,0)/OFFSET(F3543,0,-1),""))</f>
        <v/>
      </c>
      <c r="I3543">
        <f ca="1">(60+SUMIF(OFFSET(N3543,-$C3543+1,0,$C3543),"EN",OFFSET(O3543,-$C3543+1,0,$C3543))+SUMIF(OFFSET(S3543,-$C3543+1,0,$C3543),"EN",OFFSET(T3543,-$C3543+1,0,$C3543)))*SummonTypeTable!$Q$2</f>
        <v>2453.333333333333</v>
      </c>
      <c r="J3543" t="str">
        <f ca="1">IF(C3543=1,60*SummonTypeTable!$Q$2-OFFSET(I3543,0,-4),
IF(I3543&lt;&gt;OFFSET(I3543,-1,0),OFFSET(I3543,-1,0)-OFFSET(I3543,0,-4),""))</f>
        <v/>
      </c>
      <c r="K3543" t="str">
        <f ca="1">IF(C3543=1,60*SummonTypeTable!$Q$2/OFFSET(I3543,0,-4),
IF(I3543&lt;&gt;OFFSET(I3543,-1,0),OFFSET(I3543,-1,0)/OFFSET(I3543,0,-4),""))</f>
        <v/>
      </c>
      <c r="L3543" t="str">
        <f t="shared" ca="1" si="670"/>
        <v>it</v>
      </c>
      <c r="M3543" t="s">
        <v>139</v>
      </c>
      <c r="N3543" t="s">
        <v>158</v>
      </c>
      <c r="O3543">
        <v>1</v>
      </c>
      <c r="P3543" t="str">
        <f t="shared" si="659"/>
        <v/>
      </c>
      <c r="Q3543" t="str">
        <f t="shared" ca="1" si="666"/>
        <v>cu</v>
      </c>
      <c r="R3543" t="s">
        <v>81</v>
      </c>
      <c r="S3543" t="s">
        <v>147</v>
      </c>
      <c r="T3543">
        <v>3425</v>
      </c>
      <c r="U3543" t="str">
        <f t="shared" ca="1" si="665"/>
        <v>it</v>
      </c>
      <c r="V3543" t="str">
        <f t="shared" si="660"/>
        <v>Cash_sEquipGacha</v>
      </c>
      <c r="W3543">
        <f t="shared" si="661"/>
        <v>1</v>
      </c>
      <c r="X3543" t="str">
        <f t="shared" ca="1" si="662"/>
        <v>cu</v>
      </c>
      <c r="Y3543" t="str">
        <f t="shared" si="663"/>
        <v>GO</v>
      </c>
      <c r="Z3543">
        <f t="shared" si="664"/>
        <v>3425</v>
      </c>
    </row>
    <row r="3544" spans="1:26">
      <c r="A3544" t="str">
        <f t="shared" si="668"/>
        <v>nw2</v>
      </c>
      <c r="B3544" t="str">
        <f t="shared" si="669"/>
        <v>신규2</v>
      </c>
      <c r="C3544">
        <v>135</v>
      </c>
      <c r="D3544">
        <v>87</v>
      </c>
      <c r="E3544">
        <f t="shared" ca="1" si="667"/>
        <v>6313</v>
      </c>
      <c r="F3544">
        <f ca="1">(60+SUMIF(OFFSET(N3544,-$C3544+1,0,$C3544),"EN",OFFSET(O3544,-$C3544+1,0,$C3544)))*SummonTypeTable!$Q$2</f>
        <v>2453.333333333333</v>
      </c>
      <c r="G3544" t="str">
        <f ca="1">IF(C3544=1,60*SummonTypeTable!$Q$2-OFFSET(F3544,0,-1),
IF(F3544&lt;&gt;OFFSET(F3544,-1,0),OFFSET(F3544,-1,0)-OFFSET(F3544,0,-1),""))</f>
        <v/>
      </c>
      <c r="H3544" t="str">
        <f ca="1">IF(C3544=1,60*SummonTypeTable!$Q$2/OFFSET(F3544,0,-1),
IF(F3544&lt;&gt;OFFSET(F3544,-1,0),OFFSET(F3544,-1,0)/OFFSET(F3544,0,-1),""))</f>
        <v/>
      </c>
      <c r="I3544">
        <f ca="1">(60+SUMIF(OFFSET(N3544,-$C3544+1,0,$C3544),"EN",OFFSET(O3544,-$C3544+1,0,$C3544))+SUMIF(OFFSET(S3544,-$C3544+1,0,$C3544),"EN",OFFSET(T3544,-$C3544+1,0,$C3544)))*SummonTypeTable!$Q$2</f>
        <v>2453.333333333333</v>
      </c>
      <c r="J3544" t="str">
        <f ca="1">IF(C3544=1,60*SummonTypeTable!$Q$2-OFFSET(I3544,0,-4),
IF(I3544&lt;&gt;OFFSET(I3544,-1,0),OFFSET(I3544,-1,0)-OFFSET(I3544,0,-4),""))</f>
        <v/>
      </c>
      <c r="K3544" t="str">
        <f ca="1">IF(C3544=1,60*SummonTypeTable!$Q$2/OFFSET(I3544,0,-4),
IF(I3544&lt;&gt;OFFSET(I3544,-1,0),OFFSET(I3544,-1,0)/OFFSET(I3544,0,-4),""))</f>
        <v/>
      </c>
      <c r="L3544" t="str">
        <f t="shared" ca="1" si="670"/>
        <v>cu</v>
      </c>
      <c r="M3544" t="s">
        <v>81</v>
      </c>
      <c r="N3544" t="s">
        <v>147</v>
      </c>
      <c r="O3544">
        <v>6900</v>
      </c>
      <c r="P3544" t="str">
        <f t="shared" si="659"/>
        <v/>
      </c>
      <c r="Q3544" t="str">
        <f t="shared" ca="1" si="666"/>
        <v>cu</v>
      </c>
      <c r="R3544" t="s">
        <v>81</v>
      </c>
      <c r="S3544" t="s">
        <v>147</v>
      </c>
      <c r="T3544">
        <v>3450</v>
      </c>
      <c r="U3544" t="str">
        <f t="shared" ca="1" si="665"/>
        <v>cu</v>
      </c>
      <c r="V3544" t="str">
        <f t="shared" si="660"/>
        <v>GO</v>
      </c>
      <c r="W3544">
        <f t="shared" si="661"/>
        <v>6900</v>
      </c>
      <c r="X3544" t="str">
        <f t="shared" ca="1" si="662"/>
        <v>cu</v>
      </c>
      <c r="Y3544" t="str">
        <f t="shared" si="663"/>
        <v>GO</v>
      </c>
      <c r="Z3544">
        <f t="shared" si="664"/>
        <v>3450</v>
      </c>
    </row>
    <row r="3545" spans="1:26">
      <c r="A3545" t="str">
        <f t="shared" si="668"/>
        <v>nw2</v>
      </c>
      <c r="B3545" t="str">
        <f t="shared" si="669"/>
        <v>신규2</v>
      </c>
      <c r="C3545">
        <v>136</v>
      </c>
      <c r="D3545">
        <v>39</v>
      </c>
      <c r="E3545">
        <f t="shared" ca="1" si="667"/>
        <v>6352</v>
      </c>
      <c r="F3545">
        <f ca="1">(60+SUMIF(OFFSET(N3545,-$C3545+1,0,$C3545),"EN",OFFSET(O3545,-$C3545+1,0,$C3545)))*SummonTypeTable!$Q$2</f>
        <v>2626.6666666666665</v>
      </c>
      <c r="G3545">
        <f ca="1">IF(C3545=1,60*SummonTypeTable!$Q$2-OFFSET(F3545,0,-1),
IF(F3545&lt;&gt;OFFSET(F3545,-1,0),OFFSET(F3545,-1,0)-OFFSET(F3545,0,-1),""))</f>
        <v>-3898.666666666667</v>
      </c>
      <c r="H3545">
        <f ca="1">IF(C3545=1,60*SummonTypeTable!$Q$2/OFFSET(F3545,0,-1),
IF(F3545&lt;&gt;OFFSET(F3545,-1,0),OFFSET(F3545,-1,0)/OFFSET(F3545,0,-1),""))</f>
        <v>0.38623005877413935</v>
      </c>
      <c r="I3545">
        <f ca="1">(60+SUMIF(OFFSET(N3545,-$C3545+1,0,$C3545),"EN",OFFSET(O3545,-$C3545+1,0,$C3545))+SUMIF(OFFSET(S3545,-$C3545+1,0,$C3545),"EN",OFFSET(T3545,-$C3545+1,0,$C3545)))*SummonTypeTable!$Q$2</f>
        <v>2626.6666666666665</v>
      </c>
      <c r="J3545">
        <f ca="1">IF(C3545=1,60*SummonTypeTable!$Q$2-OFFSET(I3545,0,-4),
IF(I3545&lt;&gt;OFFSET(I3545,-1,0),OFFSET(I3545,-1,0)-OFFSET(I3545,0,-4),""))</f>
        <v>-3898.666666666667</v>
      </c>
      <c r="K3545">
        <f ca="1">IF(C3545=1,60*SummonTypeTable!$Q$2/OFFSET(I3545,0,-4),
IF(I3545&lt;&gt;OFFSET(I3545,-1,0),OFFSET(I3545,-1,0)/OFFSET(I3545,0,-4),""))</f>
        <v>0.38623005877413935</v>
      </c>
      <c r="L3545" t="str">
        <f t="shared" ca="1" si="670"/>
        <v>cu</v>
      </c>
      <c r="M3545" t="s">
        <v>81</v>
      </c>
      <c r="N3545" t="s">
        <v>146</v>
      </c>
      <c r="O3545">
        <v>260</v>
      </c>
      <c r="P3545" t="str">
        <f t="shared" si="659"/>
        <v>에너지너무많음</v>
      </c>
      <c r="Q3545" t="str">
        <f t="shared" ca="1" si="666"/>
        <v>cu</v>
      </c>
      <c r="R3545" t="s">
        <v>81</v>
      </c>
      <c r="S3545" t="s">
        <v>147</v>
      </c>
      <c r="T3545">
        <v>3475</v>
      </c>
      <c r="U3545" t="str">
        <f t="shared" ca="1" si="665"/>
        <v>cu</v>
      </c>
      <c r="V3545" t="str">
        <f t="shared" si="660"/>
        <v>EN</v>
      </c>
      <c r="W3545">
        <f t="shared" si="661"/>
        <v>260</v>
      </c>
      <c r="X3545" t="str">
        <f t="shared" ca="1" si="662"/>
        <v>cu</v>
      </c>
      <c r="Y3545" t="str">
        <f t="shared" si="663"/>
        <v>GO</v>
      </c>
      <c r="Z3545">
        <f t="shared" si="664"/>
        <v>3475</v>
      </c>
    </row>
    <row r="3546" spans="1:26">
      <c r="A3546" t="str">
        <f t="shared" si="668"/>
        <v>nw2</v>
      </c>
      <c r="B3546" t="str">
        <f t="shared" si="669"/>
        <v>신규2</v>
      </c>
      <c r="C3546">
        <v>137</v>
      </c>
      <c r="D3546">
        <v>85</v>
      </c>
      <c r="E3546">
        <f t="shared" ca="1" si="667"/>
        <v>6437</v>
      </c>
      <c r="F3546">
        <f ca="1">(60+SUMIF(OFFSET(N3546,-$C3546+1,0,$C3546),"EN",OFFSET(O3546,-$C3546+1,0,$C3546)))*SummonTypeTable!$Q$2</f>
        <v>2626.6666666666665</v>
      </c>
      <c r="G3546" t="str">
        <f ca="1">IF(C3546=1,60*SummonTypeTable!$Q$2-OFFSET(F3546,0,-1),
IF(F3546&lt;&gt;OFFSET(F3546,-1,0),OFFSET(F3546,-1,0)-OFFSET(F3546,0,-1),""))</f>
        <v/>
      </c>
      <c r="H3546" t="str">
        <f ca="1">IF(C3546=1,60*SummonTypeTable!$Q$2/OFFSET(F3546,0,-1),
IF(F3546&lt;&gt;OFFSET(F3546,-1,0),OFFSET(F3546,-1,0)/OFFSET(F3546,0,-1),""))</f>
        <v/>
      </c>
      <c r="I3546">
        <f ca="1">(60+SUMIF(OFFSET(N3546,-$C3546+1,0,$C3546),"EN",OFFSET(O3546,-$C3546+1,0,$C3546))+SUMIF(OFFSET(S3546,-$C3546+1,0,$C3546),"EN",OFFSET(T3546,-$C3546+1,0,$C3546)))*SummonTypeTable!$Q$2</f>
        <v>2626.6666666666665</v>
      </c>
      <c r="J3546" t="str">
        <f ca="1">IF(C3546=1,60*SummonTypeTable!$Q$2-OFFSET(I3546,0,-4),
IF(I3546&lt;&gt;OFFSET(I3546,-1,0),OFFSET(I3546,-1,0)-OFFSET(I3546,0,-4),""))</f>
        <v/>
      </c>
      <c r="K3546" t="str">
        <f ca="1">IF(C3546=1,60*SummonTypeTable!$Q$2/OFFSET(I3546,0,-4),
IF(I3546&lt;&gt;OFFSET(I3546,-1,0),OFFSET(I3546,-1,0)/OFFSET(I3546,0,-4),""))</f>
        <v/>
      </c>
      <c r="L3546" t="str">
        <f t="shared" ca="1" si="670"/>
        <v>cu</v>
      </c>
      <c r="M3546" t="s">
        <v>81</v>
      </c>
      <c r="N3546" t="s">
        <v>147</v>
      </c>
      <c r="O3546">
        <v>7000</v>
      </c>
      <c r="P3546" t="str">
        <f t="shared" si="659"/>
        <v/>
      </c>
      <c r="Q3546" t="str">
        <f t="shared" ca="1" si="666"/>
        <v>cu</v>
      </c>
      <c r="R3546" t="s">
        <v>81</v>
      </c>
      <c r="S3546" t="s">
        <v>147</v>
      </c>
      <c r="T3546">
        <v>3500</v>
      </c>
      <c r="U3546" t="str">
        <f t="shared" ca="1" si="665"/>
        <v>cu</v>
      </c>
      <c r="V3546" t="str">
        <f t="shared" si="660"/>
        <v>GO</v>
      </c>
      <c r="W3546">
        <f t="shared" si="661"/>
        <v>7000</v>
      </c>
      <c r="X3546" t="str">
        <f t="shared" ca="1" si="662"/>
        <v>cu</v>
      </c>
      <c r="Y3546" t="str">
        <f t="shared" si="663"/>
        <v>GO</v>
      </c>
      <c r="Z3546">
        <f t="shared" si="664"/>
        <v>3500</v>
      </c>
    </row>
    <row r="3547" spans="1:26">
      <c r="A3547" t="str">
        <f t="shared" si="668"/>
        <v>nw2</v>
      </c>
      <c r="B3547" t="str">
        <f t="shared" si="669"/>
        <v>신규2</v>
      </c>
      <c r="C3547">
        <v>138</v>
      </c>
      <c r="D3547">
        <v>123</v>
      </c>
      <c r="E3547">
        <f t="shared" ca="1" si="667"/>
        <v>6560</v>
      </c>
      <c r="F3547">
        <f ca="1">(60+SUMIF(OFFSET(N3547,-$C3547+1,0,$C3547),"EN",OFFSET(O3547,-$C3547+1,0,$C3547)))*SummonTypeTable!$Q$2</f>
        <v>2626.6666666666665</v>
      </c>
      <c r="G3547" t="str">
        <f ca="1">IF(C3547=1,60*SummonTypeTable!$Q$2-OFFSET(F3547,0,-1),
IF(F3547&lt;&gt;OFFSET(F3547,-1,0),OFFSET(F3547,-1,0)-OFFSET(F3547,0,-1),""))</f>
        <v/>
      </c>
      <c r="H3547" t="str">
        <f ca="1">IF(C3547=1,60*SummonTypeTable!$Q$2/OFFSET(F3547,0,-1),
IF(F3547&lt;&gt;OFFSET(F3547,-1,0),OFFSET(F3547,-1,0)/OFFSET(F3547,0,-1),""))</f>
        <v/>
      </c>
      <c r="I3547">
        <f ca="1">(60+SUMIF(OFFSET(N3547,-$C3547+1,0,$C3547),"EN",OFFSET(O3547,-$C3547+1,0,$C3547))+SUMIF(OFFSET(S3547,-$C3547+1,0,$C3547),"EN",OFFSET(T3547,-$C3547+1,0,$C3547)))*SummonTypeTable!$Q$2</f>
        <v>2626.6666666666665</v>
      </c>
      <c r="J3547" t="str">
        <f ca="1">IF(C3547=1,60*SummonTypeTable!$Q$2-OFFSET(I3547,0,-4),
IF(I3547&lt;&gt;OFFSET(I3547,-1,0),OFFSET(I3547,-1,0)-OFFSET(I3547,0,-4),""))</f>
        <v/>
      </c>
      <c r="K3547" t="str">
        <f ca="1">IF(C3547=1,60*SummonTypeTable!$Q$2/OFFSET(I3547,0,-4),
IF(I3547&lt;&gt;OFFSET(I3547,-1,0),OFFSET(I3547,-1,0)/OFFSET(I3547,0,-4),""))</f>
        <v/>
      </c>
      <c r="L3547" t="str">
        <f t="shared" ca="1" si="670"/>
        <v>it</v>
      </c>
      <c r="M3547" t="s">
        <v>139</v>
      </c>
      <c r="N3547" t="s">
        <v>138</v>
      </c>
      <c r="O3547">
        <v>10</v>
      </c>
      <c r="P3547" t="str">
        <f t="shared" si="659"/>
        <v/>
      </c>
      <c r="Q3547" t="str">
        <f t="shared" ca="1" si="666"/>
        <v>cu</v>
      </c>
      <c r="R3547" t="s">
        <v>81</v>
      </c>
      <c r="S3547" t="s">
        <v>147</v>
      </c>
      <c r="T3547">
        <v>3525</v>
      </c>
      <c r="U3547" t="str">
        <f t="shared" ca="1" si="665"/>
        <v>it</v>
      </c>
      <c r="V3547" t="str">
        <f t="shared" si="660"/>
        <v>Cash_sSpellGacha</v>
      </c>
      <c r="W3547">
        <f t="shared" si="661"/>
        <v>10</v>
      </c>
      <c r="X3547" t="str">
        <f t="shared" ca="1" si="662"/>
        <v>cu</v>
      </c>
      <c r="Y3547" t="str">
        <f t="shared" si="663"/>
        <v>GO</v>
      </c>
      <c r="Z3547">
        <f t="shared" si="664"/>
        <v>3525</v>
      </c>
    </row>
    <row r="3548" spans="1:26">
      <c r="A3548" t="str">
        <f t="shared" si="668"/>
        <v>nw2</v>
      </c>
      <c r="B3548" t="str">
        <f t="shared" si="669"/>
        <v>신규2</v>
      </c>
      <c r="C3548">
        <v>139</v>
      </c>
      <c r="D3548">
        <v>119</v>
      </c>
      <c r="E3548">
        <f t="shared" ca="1" si="667"/>
        <v>6679</v>
      </c>
      <c r="F3548">
        <f ca="1">(60+SUMIF(OFFSET(N3548,-$C3548+1,0,$C3548),"EN",OFFSET(O3548,-$C3548+1,0,$C3548)))*SummonTypeTable!$Q$2</f>
        <v>2626.6666666666665</v>
      </c>
      <c r="G3548" t="str">
        <f ca="1">IF(C3548=1,60*SummonTypeTable!$Q$2-OFFSET(F3548,0,-1),
IF(F3548&lt;&gt;OFFSET(F3548,-1,0),OFFSET(F3548,-1,0)-OFFSET(F3548,0,-1),""))</f>
        <v/>
      </c>
      <c r="H3548" t="str">
        <f ca="1">IF(C3548=1,60*SummonTypeTable!$Q$2/OFFSET(F3548,0,-1),
IF(F3548&lt;&gt;OFFSET(F3548,-1,0),OFFSET(F3548,-1,0)/OFFSET(F3548,0,-1),""))</f>
        <v/>
      </c>
      <c r="I3548">
        <f ca="1">(60+SUMIF(OFFSET(N3548,-$C3548+1,0,$C3548),"EN",OFFSET(O3548,-$C3548+1,0,$C3548))+SUMIF(OFFSET(S3548,-$C3548+1,0,$C3548),"EN",OFFSET(T3548,-$C3548+1,0,$C3548)))*SummonTypeTable!$Q$2</f>
        <v>2626.6666666666665</v>
      </c>
      <c r="J3548" t="str">
        <f ca="1">IF(C3548=1,60*SummonTypeTable!$Q$2-OFFSET(I3548,0,-4),
IF(I3548&lt;&gt;OFFSET(I3548,-1,0),OFFSET(I3548,-1,0)-OFFSET(I3548,0,-4),""))</f>
        <v/>
      </c>
      <c r="K3548" t="str">
        <f ca="1">IF(C3548=1,60*SummonTypeTable!$Q$2/OFFSET(I3548,0,-4),
IF(I3548&lt;&gt;OFFSET(I3548,-1,0),OFFSET(I3548,-1,0)/OFFSET(I3548,0,-4),""))</f>
        <v/>
      </c>
      <c r="L3548" t="str">
        <f t="shared" ca="1" si="670"/>
        <v>cu</v>
      </c>
      <c r="M3548" t="s">
        <v>81</v>
      </c>
      <c r="N3548" t="s">
        <v>147</v>
      </c>
      <c r="O3548">
        <v>7100</v>
      </c>
      <c r="P3548" t="str">
        <f t="shared" si="659"/>
        <v/>
      </c>
      <c r="Q3548" t="str">
        <f t="shared" ca="1" si="666"/>
        <v>cu</v>
      </c>
      <c r="R3548" t="s">
        <v>81</v>
      </c>
      <c r="S3548" t="s">
        <v>147</v>
      </c>
      <c r="T3548">
        <v>3550</v>
      </c>
      <c r="U3548" t="str">
        <f t="shared" ca="1" si="665"/>
        <v>cu</v>
      </c>
      <c r="V3548" t="str">
        <f t="shared" si="660"/>
        <v>GO</v>
      </c>
      <c r="W3548">
        <f t="shared" si="661"/>
        <v>7100</v>
      </c>
      <c r="X3548" t="str">
        <f t="shared" ca="1" si="662"/>
        <v>cu</v>
      </c>
      <c r="Y3548" t="str">
        <f t="shared" si="663"/>
        <v>GO</v>
      </c>
      <c r="Z3548">
        <f t="shared" si="664"/>
        <v>3550</v>
      </c>
    </row>
    <row r="3549" spans="1:26">
      <c r="A3549" t="str">
        <f t="shared" si="668"/>
        <v>nw2</v>
      </c>
      <c r="B3549" t="str">
        <f t="shared" si="669"/>
        <v>신규2</v>
      </c>
      <c r="C3549">
        <v>140</v>
      </c>
      <c r="D3549">
        <v>97</v>
      </c>
      <c r="E3549">
        <f t="shared" ca="1" si="667"/>
        <v>6776</v>
      </c>
      <c r="F3549">
        <f ca="1">(60+SUMIF(OFFSET(N3549,-$C3549+1,0,$C3549),"EN",OFFSET(O3549,-$C3549+1,0,$C3549)))*SummonTypeTable!$Q$2</f>
        <v>2626.6666666666665</v>
      </c>
      <c r="G3549" t="str">
        <f ca="1">IF(C3549=1,60*SummonTypeTable!$Q$2-OFFSET(F3549,0,-1),
IF(F3549&lt;&gt;OFFSET(F3549,-1,0),OFFSET(F3549,-1,0)-OFFSET(F3549,0,-1),""))</f>
        <v/>
      </c>
      <c r="H3549" t="str">
        <f ca="1">IF(C3549=1,60*SummonTypeTable!$Q$2/OFFSET(F3549,0,-1),
IF(F3549&lt;&gt;OFFSET(F3549,-1,0),OFFSET(F3549,-1,0)/OFFSET(F3549,0,-1),""))</f>
        <v/>
      </c>
      <c r="I3549">
        <f ca="1">(60+SUMIF(OFFSET(N3549,-$C3549+1,0,$C3549),"EN",OFFSET(O3549,-$C3549+1,0,$C3549))+SUMIF(OFFSET(S3549,-$C3549+1,0,$C3549),"EN",OFFSET(T3549,-$C3549+1,0,$C3549)))*SummonTypeTable!$Q$2</f>
        <v>2626.6666666666665</v>
      </c>
      <c r="J3549" t="str">
        <f ca="1">IF(C3549=1,60*SummonTypeTable!$Q$2-OFFSET(I3549,0,-4),
IF(I3549&lt;&gt;OFFSET(I3549,-1,0),OFFSET(I3549,-1,0)-OFFSET(I3549,0,-4),""))</f>
        <v/>
      </c>
      <c r="K3549" t="str">
        <f ca="1">IF(C3549=1,60*SummonTypeTable!$Q$2/OFFSET(I3549,0,-4),
IF(I3549&lt;&gt;OFFSET(I3549,-1,0),OFFSET(I3549,-1,0)/OFFSET(I3549,0,-4),""))</f>
        <v/>
      </c>
      <c r="L3549" t="str">
        <f t="shared" ca="1" si="670"/>
        <v>cu</v>
      </c>
      <c r="M3549" t="s">
        <v>81</v>
      </c>
      <c r="N3549" t="s">
        <v>153</v>
      </c>
      <c r="O3549">
        <v>24</v>
      </c>
      <c r="P3549" t="str">
        <f t="shared" si="659"/>
        <v/>
      </c>
      <c r="Q3549" t="str">
        <f t="shared" ca="1" si="666"/>
        <v>cu</v>
      </c>
      <c r="R3549" t="s">
        <v>81</v>
      </c>
      <c r="S3549" t="s">
        <v>153</v>
      </c>
      <c r="T3549">
        <v>8</v>
      </c>
      <c r="U3549" t="str">
        <f t="shared" ca="1" si="665"/>
        <v>cu</v>
      </c>
      <c r="V3549" t="str">
        <f t="shared" si="660"/>
        <v>DI</v>
      </c>
      <c r="W3549">
        <f t="shared" si="661"/>
        <v>24</v>
      </c>
      <c r="X3549" t="str">
        <f t="shared" ca="1" si="662"/>
        <v>cu</v>
      </c>
      <c r="Y3549" t="str">
        <f t="shared" si="663"/>
        <v>DI</v>
      </c>
      <c r="Z3549">
        <f t="shared" si="664"/>
        <v>8</v>
      </c>
    </row>
    <row r="3550" spans="1:26">
      <c r="A3550" t="str">
        <f t="shared" si="668"/>
        <v>nw2</v>
      </c>
      <c r="B3550" t="str">
        <f t="shared" si="669"/>
        <v>신규2</v>
      </c>
      <c r="C3550">
        <v>141</v>
      </c>
      <c r="D3550">
        <v>42</v>
      </c>
      <c r="E3550">
        <f t="shared" ca="1" si="667"/>
        <v>6818</v>
      </c>
      <c r="F3550">
        <f ca="1">(60+SUMIF(OFFSET(N3550,-$C3550+1,0,$C3550),"EN",OFFSET(O3550,-$C3550+1,0,$C3550)))*SummonTypeTable!$Q$2</f>
        <v>2626.6666666666665</v>
      </c>
      <c r="G3550" t="str">
        <f ca="1">IF(C3550=1,60*SummonTypeTable!$Q$2-OFFSET(F3550,0,-1),
IF(F3550&lt;&gt;OFFSET(F3550,-1,0),OFFSET(F3550,-1,0)-OFFSET(F3550,0,-1),""))</f>
        <v/>
      </c>
      <c r="H3550" t="str">
        <f ca="1">IF(C3550=1,60*SummonTypeTable!$Q$2/OFFSET(F3550,0,-1),
IF(F3550&lt;&gt;OFFSET(F3550,-1,0),OFFSET(F3550,-1,0)/OFFSET(F3550,0,-1),""))</f>
        <v/>
      </c>
      <c r="I3550">
        <f ca="1">(60+SUMIF(OFFSET(N3550,-$C3550+1,0,$C3550),"EN",OFFSET(O3550,-$C3550+1,0,$C3550))+SUMIF(OFFSET(S3550,-$C3550+1,0,$C3550),"EN",OFFSET(T3550,-$C3550+1,0,$C3550)))*SummonTypeTable!$Q$2</f>
        <v>2626.6666666666665</v>
      </c>
      <c r="J3550" t="str">
        <f ca="1">IF(C3550=1,60*SummonTypeTable!$Q$2-OFFSET(I3550,0,-4),
IF(I3550&lt;&gt;OFFSET(I3550,-1,0),OFFSET(I3550,-1,0)-OFFSET(I3550,0,-4),""))</f>
        <v/>
      </c>
      <c r="K3550" t="str">
        <f ca="1">IF(C3550=1,60*SummonTypeTable!$Q$2/OFFSET(I3550,0,-4),
IF(I3550&lt;&gt;OFFSET(I3550,-1,0),OFFSET(I3550,-1,0)/OFFSET(I3550,0,-4),""))</f>
        <v/>
      </c>
      <c r="L3550" t="str">
        <f t="shared" ca="1" si="670"/>
        <v>it</v>
      </c>
      <c r="M3550" t="s">
        <v>139</v>
      </c>
      <c r="N3550" t="s">
        <v>140</v>
      </c>
      <c r="O3550">
        <v>1</v>
      </c>
      <c r="P3550" t="str">
        <f t="shared" si="659"/>
        <v/>
      </c>
      <c r="Q3550" t="str">
        <f t="shared" ca="1" si="666"/>
        <v>cu</v>
      </c>
      <c r="R3550" t="s">
        <v>81</v>
      </c>
      <c r="S3550" t="s">
        <v>147</v>
      </c>
      <c r="T3550">
        <v>3600</v>
      </c>
      <c r="U3550" t="str">
        <f t="shared" ca="1" si="665"/>
        <v>it</v>
      </c>
      <c r="V3550" t="str">
        <f t="shared" si="660"/>
        <v>Cash_sCharacterGacha</v>
      </c>
      <c r="W3550">
        <f t="shared" si="661"/>
        <v>1</v>
      </c>
      <c r="X3550" t="str">
        <f t="shared" ca="1" si="662"/>
        <v>cu</v>
      </c>
      <c r="Y3550" t="str">
        <f t="shared" si="663"/>
        <v>GO</v>
      </c>
      <c r="Z3550">
        <f t="shared" si="664"/>
        <v>3600</v>
      </c>
    </row>
    <row r="3551" spans="1:26">
      <c r="A3551" t="str">
        <f t="shared" si="668"/>
        <v>nw2</v>
      </c>
      <c r="B3551" t="str">
        <f t="shared" si="669"/>
        <v>신규2</v>
      </c>
      <c r="C3551">
        <v>142</v>
      </c>
      <c r="D3551">
        <v>104</v>
      </c>
      <c r="E3551">
        <f t="shared" ca="1" si="667"/>
        <v>6922</v>
      </c>
      <c r="F3551">
        <f ca="1">(60+SUMIF(OFFSET(N3551,-$C3551+1,0,$C3551),"EN",OFFSET(O3551,-$C3551+1,0,$C3551)))*SummonTypeTable!$Q$2</f>
        <v>2626.6666666666665</v>
      </c>
      <c r="G3551" t="str">
        <f ca="1">IF(C3551=1,60*SummonTypeTable!$Q$2-OFFSET(F3551,0,-1),
IF(F3551&lt;&gt;OFFSET(F3551,-1,0),OFFSET(F3551,-1,0)-OFFSET(F3551,0,-1),""))</f>
        <v/>
      </c>
      <c r="H3551" t="str">
        <f ca="1">IF(C3551=1,60*SummonTypeTable!$Q$2/OFFSET(F3551,0,-1),
IF(F3551&lt;&gt;OFFSET(F3551,-1,0),OFFSET(F3551,-1,0)/OFFSET(F3551,0,-1),""))</f>
        <v/>
      </c>
      <c r="I3551">
        <f ca="1">(60+SUMIF(OFFSET(N3551,-$C3551+1,0,$C3551),"EN",OFFSET(O3551,-$C3551+1,0,$C3551))+SUMIF(OFFSET(S3551,-$C3551+1,0,$C3551),"EN",OFFSET(T3551,-$C3551+1,0,$C3551)))*SummonTypeTable!$Q$2</f>
        <v>2626.6666666666665</v>
      </c>
      <c r="J3551" t="str">
        <f ca="1">IF(C3551=1,60*SummonTypeTable!$Q$2-OFFSET(I3551,0,-4),
IF(I3551&lt;&gt;OFFSET(I3551,-1,0),OFFSET(I3551,-1,0)-OFFSET(I3551,0,-4),""))</f>
        <v/>
      </c>
      <c r="K3551" t="str">
        <f ca="1">IF(C3551=1,60*SummonTypeTable!$Q$2/OFFSET(I3551,0,-4),
IF(I3551&lt;&gt;OFFSET(I3551,-1,0),OFFSET(I3551,-1,0)/OFFSET(I3551,0,-4),""))</f>
        <v/>
      </c>
      <c r="L3551" t="str">
        <f t="shared" ca="1" si="670"/>
        <v>cu</v>
      </c>
      <c r="M3551" t="s">
        <v>81</v>
      </c>
      <c r="N3551" t="s">
        <v>147</v>
      </c>
      <c r="O3551">
        <v>7250</v>
      </c>
      <c r="P3551" t="str">
        <f t="shared" si="659"/>
        <v/>
      </c>
      <c r="Q3551" t="str">
        <f t="shared" ca="1" si="666"/>
        <v>cu</v>
      </c>
      <c r="R3551" t="s">
        <v>81</v>
      </c>
      <c r="S3551" t="s">
        <v>147</v>
      </c>
      <c r="T3551">
        <v>3625</v>
      </c>
      <c r="U3551" t="str">
        <f t="shared" ca="1" si="665"/>
        <v>cu</v>
      </c>
      <c r="V3551" t="str">
        <f t="shared" si="660"/>
        <v>GO</v>
      </c>
      <c r="W3551">
        <f t="shared" si="661"/>
        <v>7250</v>
      </c>
      <c r="X3551" t="str">
        <f t="shared" ca="1" si="662"/>
        <v>cu</v>
      </c>
      <c r="Y3551" t="str">
        <f t="shared" si="663"/>
        <v>GO</v>
      </c>
      <c r="Z3551">
        <f t="shared" si="664"/>
        <v>3625</v>
      </c>
    </row>
    <row r="3552" spans="1:26">
      <c r="A3552" t="str">
        <f t="shared" si="668"/>
        <v>nw2</v>
      </c>
      <c r="B3552" t="str">
        <f t="shared" si="669"/>
        <v>신규2</v>
      </c>
      <c r="C3552">
        <v>143</v>
      </c>
      <c r="D3552">
        <v>298</v>
      </c>
      <c r="E3552">
        <f t="shared" ca="1" si="667"/>
        <v>7220</v>
      </c>
      <c r="F3552">
        <f ca="1">(60+SUMIF(OFFSET(N3552,-$C3552+1,0,$C3552),"EN",OFFSET(O3552,-$C3552+1,0,$C3552)))*SummonTypeTable!$Q$2</f>
        <v>2786.6666666666665</v>
      </c>
      <c r="G3552">
        <f ca="1">IF(C3552=1,60*SummonTypeTable!$Q$2-OFFSET(F3552,0,-1),
IF(F3552&lt;&gt;OFFSET(F3552,-1,0),OFFSET(F3552,-1,0)-OFFSET(F3552,0,-1),""))</f>
        <v>-4593.3333333333339</v>
      </c>
      <c r="H3552">
        <f ca="1">IF(C3552=1,60*SummonTypeTable!$Q$2/OFFSET(F3552,0,-1),
IF(F3552&lt;&gt;OFFSET(F3552,-1,0),OFFSET(F3552,-1,0)/OFFSET(F3552,0,-1),""))</f>
        <v>0.36380424746075712</v>
      </c>
      <c r="I3552">
        <f ca="1">(60+SUMIF(OFFSET(N3552,-$C3552+1,0,$C3552),"EN",OFFSET(O3552,-$C3552+1,0,$C3552))+SUMIF(OFFSET(S3552,-$C3552+1,0,$C3552),"EN",OFFSET(T3552,-$C3552+1,0,$C3552)))*SummonTypeTable!$Q$2</f>
        <v>2786.6666666666665</v>
      </c>
      <c r="J3552">
        <f ca="1">IF(C3552=1,60*SummonTypeTable!$Q$2-OFFSET(I3552,0,-4),
IF(I3552&lt;&gt;OFFSET(I3552,-1,0),OFFSET(I3552,-1,0)-OFFSET(I3552,0,-4),""))</f>
        <v>-4593.3333333333339</v>
      </c>
      <c r="K3552">
        <f ca="1">IF(C3552=1,60*SummonTypeTable!$Q$2/OFFSET(I3552,0,-4),
IF(I3552&lt;&gt;OFFSET(I3552,-1,0),OFFSET(I3552,-1,0)/OFFSET(I3552,0,-4),""))</f>
        <v>0.36380424746075712</v>
      </c>
      <c r="L3552" t="str">
        <f t="shared" ca="1" si="670"/>
        <v>cu</v>
      </c>
      <c r="M3552" t="s">
        <v>81</v>
      </c>
      <c r="N3552" t="s">
        <v>146</v>
      </c>
      <c r="O3552">
        <v>240</v>
      </c>
      <c r="P3552" t="str">
        <f t="shared" si="659"/>
        <v>에너지너무많음</v>
      </c>
      <c r="Q3552" t="str">
        <f t="shared" ca="1" si="666"/>
        <v>cu</v>
      </c>
      <c r="R3552" t="s">
        <v>81</v>
      </c>
      <c r="S3552" t="s">
        <v>147</v>
      </c>
      <c r="T3552">
        <v>3650</v>
      </c>
      <c r="U3552" t="str">
        <f t="shared" ca="1" si="665"/>
        <v>cu</v>
      </c>
      <c r="V3552" t="str">
        <f t="shared" si="660"/>
        <v>EN</v>
      </c>
      <c r="W3552">
        <f t="shared" si="661"/>
        <v>240</v>
      </c>
      <c r="X3552" t="str">
        <f t="shared" ca="1" si="662"/>
        <v>cu</v>
      </c>
      <c r="Y3552" t="str">
        <f t="shared" si="663"/>
        <v>GO</v>
      </c>
      <c r="Z3552">
        <f t="shared" si="664"/>
        <v>3650</v>
      </c>
    </row>
    <row r="3553" spans="1:26">
      <c r="A3553" t="str">
        <f t="shared" si="668"/>
        <v>nw2</v>
      </c>
      <c r="B3553" t="str">
        <f t="shared" si="669"/>
        <v>신규2</v>
      </c>
      <c r="C3553">
        <v>144</v>
      </c>
      <c r="D3553">
        <v>92</v>
      </c>
      <c r="E3553">
        <f t="shared" ca="1" si="667"/>
        <v>7312</v>
      </c>
      <c r="F3553">
        <f ca="1">(60+SUMIF(OFFSET(N3553,-$C3553+1,0,$C3553),"EN",OFFSET(O3553,-$C3553+1,0,$C3553)))*SummonTypeTable!$Q$2</f>
        <v>2786.6666666666665</v>
      </c>
      <c r="G3553" t="str">
        <f ca="1">IF(C3553=1,60*SummonTypeTable!$Q$2-OFFSET(F3553,0,-1),
IF(F3553&lt;&gt;OFFSET(F3553,-1,0),OFFSET(F3553,-1,0)-OFFSET(F3553,0,-1),""))</f>
        <v/>
      </c>
      <c r="H3553" t="str">
        <f ca="1">IF(C3553=1,60*SummonTypeTable!$Q$2/OFFSET(F3553,0,-1),
IF(F3553&lt;&gt;OFFSET(F3553,-1,0),OFFSET(F3553,-1,0)/OFFSET(F3553,0,-1),""))</f>
        <v/>
      </c>
      <c r="I3553">
        <f ca="1">(60+SUMIF(OFFSET(N3553,-$C3553+1,0,$C3553),"EN",OFFSET(O3553,-$C3553+1,0,$C3553))+SUMIF(OFFSET(S3553,-$C3553+1,0,$C3553),"EN",OFFSET(T3553,-$C3553+1,0,$C3553)))*SummonTypeTable!$Q$2</f>
        <v>2786.6666666666665</v>
      </c>
      <c r="J3553" t="str">
        <f ca="1">IF(C3553=1,60*SummonTypeTable!$Q$2-OFFSET(I3553,0,-4),
IF(I3553&lt;&gt;OFFSET(I3553,-1,0),OFFSET(I3553,-1,0)-OFFSET(I3553,0,-4),""))</f>
        <v/>
      </c>
      <c r="K3553" t="str">
        <f ca="1">IF(C3553=1,60*SummonTypeTable!$Q$2/OFFSET(I3553,0,-4),
IF(I3553&lt;&gt;OFFSET(I3553,-1,0),OFFSET(I3553,-1,0)/OFFSET(I3553,0,-4),""))</f>
        <v/>
      </c>
      <c r="L3553" t="str">
        <f t="shared" ca="1" si="670"/>
        <v>it</v>
      </c>
      <c r="M3553" t="s">
        <v>139</v>
      </c>
      <c r="N3553" t="s">
        <v>158</v>
      </c>
      <c r="O3553">
        <v>1</v>
      </c>
      <c r="P3553" t="str">
        <f t="shared" si="659"/>
        <v/>
      </c>
      <c r="Q3553" t="str">
        <f t="shared" ca="1" si="666"/>
        <v>cu</v>
      </c>
      <c r="R3553" t="s">
        <v>81</v>
      </c>
      <c r="S3553" t="s">
        <v>147</v>
      </c>
      <c r="T3553">
        <v>3675</v>
      </c>
      <c r="U3553" t="str">
        <f t="shared" ca="1" si="665"/>
        <v>it</v>
      </c>
      <c r="V3553" t="str">
        <f t="shared" si="660"/>
        <v>Cash_sEquipGacha</v>
      </c>
      <c r="W3553">
        <f t="shared" si="661"/>
        <v>1</v>
      </c>
      <c r="X3553" t="str">
        <f t="shared" ca="1" si="662"/>
        <v>cu</v>
      </c>
      <c r="Y3553" t="str">
        <f t="shared" si="663"/>
        <v>GO</v>
      </c>
      <c r="Z3553">
        <f t="shared" si="664"/>
        <v>3675</v>
      </c>
    </row>
    <row r="3554" spans="1:26">
      <c r="A3554" t="str">
        <f t="shared" si="668"/>
        <v>nw2</v>
      </c>
      <c r="B3554" t="str">
        <f t="shared" si="669"/>
        <v>신규2</v>
      </c>
      <c r="C3554">
        <v>145</v>
      </c>
      <c r="D3554">
        <v>175</v>
      </c>
      <c r="E3554">
        <f t="shared" ca="1" si="667"/>
        <v>7487</v>
      </c>
      <c r="F3554">
        <f ca="1">(60+SUMIF(OFFSET(N3554,-$C3554+1,0,$C3554),"EN",OFFSET(O3554,-$C3554+1,0,$C3554)))*SummonTypeTable!$Q$2</f>
        <v>2786.6666666666665</v>
      </c>
      <c r="G3554" t="str">
        <f ca="1">IF(C3554=1,60*SummonTypeTable!$Q$2-OFFSET(F3554,0,-1),
IF(F3554&lt;&gt;OFFSET(F3554,-1,0),OFFSET(F3554,-1,0)-OFFSET(F3554,0,-1),""))</f>
        <v/>
      </c>
      <c r="H3554" t="str">
        <f ca="1">IF(C3554=1,60*SummonTypeTable!$Q$2/OFFSET(F3554,0,-1),
IF(F3554&lt;&gt;OFFSET(F3554,-1,0),OFFSET(F3554,-1,0)/OFFSET(F3554,0,-1),""))</f>
        <v/>
      </c>
      <c r="I3554">
        <f ca="1">(60+SUMIF(OFFSET(N3554,-$C3554+1,0,$C3554),"EN",OFFSET(O3554,-$C3554+1,0,$C3554))+SUMIF(OFFSET(S3554,-$C3554+1,0,$C3554),"EN",OFFSET(T3554,-$C3554+1,0,$C3554)))*SummonTypeTable!$Q$2</f>
        <v>2786.6666666666665</v>
      </c>
      <c r="J3554" t="str">
        <f ca="1">IF(C3554=1,60*SummonTypeTable!$Q$2-OFFSET(I3554,0,-4),
IF(I3554&lt;&gt;OFFSET(I3554,-1,0),OFFSET(I3554,-1,0)-OFFSET(I3554,0,-4),""))</f>
        <v/>
      </c>
      <c r="K3554" t="str">
        <f ca="1">IF(C3554=1,60*SummonTypeTable!$Q$2/OFFSET(I3554,0,-4),
IF(I3554&lt;&gt;OFFSET(I3554,-1,0),OFFSET(I3554,-1,0)/OFFSET(I3554,0,-4),""))</f>
        <v/>
      </c>
      <c r="L3554" t="str">
        <f t="shared" ca="1" si="670"/>
        <v>cu</v>
      </c>
      <c r="M3554" t="s">
        <v>81</v>
      </c>
      <c r="N3554" t="s">
        <v>147</v>
      </c>
      <c r="O3554">
        <v>7400</v>
      </c>
      <c r="P3554" t="str">
        <f t="shared" si="659"/>
        <v/>
      </c>
      <c r="Q3554" t="str">
        <f t="shared" ca="1" si="666"/>
        <v>cu</v>
      </c>
      <c r="R3554" t="s">
        <v>81</v>
      </c>
      <c r="S3554" t="s">
        <v>147</v>
      </c>
      <c r="T3554">
        <v>3700</v>
      </c>
      <c r="U3554" t="str">
        <f t="shared" ca="1" si="665"/>
        <v>cu</v>
      </c>
      <c r="V3554" t="str">
        <f t="shared" si="660"/>
        <v>GO</v>
      </c>
      <c r="W3554">
        <f t="shared" si="661"/>
        <v>7400</v>
      </c>
      <c r="X3554" t="str">
        <f t="shared" ca="1" si="662"/>
        <v>cu</v>
      </c>
      <c r="Y3554" t="str">
        <f t="shared" si="663"/>
        <v>GO</v>
      </c>
      <c r="Z3554">
        <f t="shared" si="664"/>
        <v>3700</v>
      </c>
    </row>
    <row r="3555" spans="1:26">
      <c r="A3555" t="str">
        <f t="shared" si="668"/>
        <v>nw2</v>
      </c>
      <c r="B3555" t="str">
        <f t="shared" si="669"/>
        <v>신규2</v>
      </c>
      <c r="C3555">
        <v>146</v>
      </c>
      <c r="D3555">
        <v>197</v>
      </c>
      <c r="E3555">
        <f t="shared" ca="1" si="667"/>
        <v>7684</v>
      </c>
      <c r="F3555">
        <f ca="1">(60+SUMIF(OFFSET(N3555,-$C3555+1,0,$C3555),"EN",OFFSET(O3555,-$C3555+1,0,$C3555)))*SummonTypeTable!$Q$2</f>
        <v>2963.333333333333</v>
      </c>
      <c r="G3555">
        <f ca="1">IF(C3555=1,60*SummonTypeTable!$Q$2-OFFSET(F3555,0,-1),
IF(F3555&lt;&gt;OFFSET(F3555,-1,0),OFFSET(F3555,-1,0)-OFFSET(F3555,0,-1),""))</f>
        <v>-4897.3333333333339</v>
      </c>
      <c r="H3555">
        <f ca="1">IF(C3555=1,60*SummonTypeTable!$Q$2/OFFSET(F3555,0,-1),
IF(F3555&lt;&gt;OFFSET(F3555,-1,0),OFFSET(F3555,-1,0)/OFFSET(F3555,0,-1),""))</f>
        <v>0.36265833767135169</v>
      </c>
      <c r="I3555">
        <f ca="1">(60+SUMIF(OFFSET(N3555,-$C3555+1,0,$C3555),"EN",OFFSET(O3555,-$C3555+1,0,$C3555))+SUMIF(OFFSET(S3555,-$C3555+1,0,$C3555),"EN",OFFSET(T3555,-$C3555+1,0,$C3555)))*SummonTypeTable!$Q$2</f>
        <v>2963.333333333333</v>
      </c>
      <c r="J3555">
        <f ca="1">IF(C3555=1,60*SummonTypeTable!$Q$2-OFFSET(I3555,0,-4),
IF(I3555&lt;&gt;OFFSET(I3555,-1,0),OFFSET(I3555,-1,0)-OFFSET(I3555,0,-4),""))</f>
        <v>-4897.3333333333339</v>
      </c>
      <c r="K3555">
        <f ca="1">IF(C3555=1,60*SummonTypeTable!$Q$2/OFFSET(I3555,0,-4),
IF(I3555&lt;&gt;OFFSET(I3555,-1,0),OFFSET(I3555,-1,0)/OFFSET(I3555,0,-4),""))</f>
        <v>0.36265833767135169</v>
      </c>
      <c r="L3555" t="str">
        <f t="shared" ca="1" si="670"/>
        <v>cu</v>
      </c>
      <c r="M3555" t="s">
        <v>81</v>
      </c>
      <c r="N3555" t="s">
        <v>146</v>
      </c>
      <c r="O3555">
        <v>265</v>
      </c>
      <c r="P3555" t="str">
        <f t="shared" si="659"/>
        <v>에너지너무많음</v>
      </c>
      <c r="Q3555" t="str">
        <f t="shared" ca="1" si="666"/>
        <v>cu</v>
      </c>
      <c r="R3555" t="s">
        <v>81</v>
      </c>
      <c r="S3555" t="s">
        <v>147</v>
      </c>
      <c r="T3555">
        <v>3725</v>
      </c>
      <c r="U3555" t="str">
        <f t="shared" ca="1" si="665"/>
        <v>cu</v>
      </c>
      <c r="V3555" t="str">
        <f t="shared" si="660"/>
        <v>EN</v>
      </c>
      <c r="W3555">
        <f t="shared" si="661"/>
        <v>265</v>
      </c>
      <c r="X3555" t="str">
        <f t="shared" ca="1" si="662"/>
        <v>cu</v>
      </c>
      <c r="Y3555" t="str">
        <f t="shared" si="663"/>
        <v>GO</v>
      </c>
      <c r="Z3555">
        <f t="shared" si="664"/>
        <v>3725</v>
      </c>
    </row>
    <row r="3556" spans="1:26">
      <c r="A3556" t="str">
        <f t="shared" si="668"/>
        <v>nw2</v>
      </c>
      <c r="B3556" t="str">
        <f t="shared" si="669"/>
        <v>신규2</v>
      </c>
      <c r="C3556">
        <v>147</v>
      </c>
      <c r="D3556">
        <v>69</v>
      </c>
      <c r="E3556">
        <f t="shared" ca="1" si="667"/>
        <v>7753</v>
      </c>
      <c r="F3556">
        <f ca="1">(60+SUMIF(OFFSET(N3556,-$C3556+1,0,$C3556),"EN",OFFSET(O3556,-$C3556+1,0,$C3556)))*SummonTypeTable!$Q$2</f>
        <v>2963.333333333333</v>
      </c>
      <c r="G3556" t="str">
        <f ca="1">IF(C3556=1,60*SummonTypeTable!$Q$2-OFFSET(F3556,0,-1),
IF(F3556&lt;&gt;OFFSET(F3556,-1,0),OFFSET(F3556,-1,0)-OFFSET(F3556,0,-1),""))</f>
        <v/>
      </c>
      <c r="H3556" t="str">
        <f ca="1">IF(C3556=1,60*SummonTypeTable!$Q$2/OFFSET(F3556,0,-1),
IF(F3556&lt;&gt;OFFSET(F3556,-1,0),OFFSET(F3556,-1,0)/OFFSET(F3556,0,-1),""))</f>
        <v/>
      </c>
      <c r="I3556">
        <f ca="1">(60+SUMIF(OFFSET(N3556,-$C3556+1,0,$C3556),"EN",OFFSET(O3556,-$C3556+1,0,$C3556))+SUMIF(OFFSET(S3556,-$C3556+1,0,$C3556),"EN",OFFSET(T3556,-$C3556+1,0,$C3556)))*SummonTypeTable!$Q$2</f>
        <v>2963.333333333333</v>
      </c>
      <c r="J3556" t="str">
        <f ca="1">IF(C3556=1,60*SummonTypeTable!$Q$2-OFFSET(I3556,0,-4),
IF(I3556&lt;&gt;OFFSET(I3556,-1,0),OFFSET(I3556,-1,0)-OFFSET(I3556,0,-4),""))</f>
        <v/>
      </c>
      <c r="K3556" t="str">
        <f ca="1">IF(C3556=1,60*SummonTypeTable!$Q$2/OFFSET(I3556,0,-4),
IF(I3556&lt;&gt;OFFSET(I3556,-1,0),OFFSET(I3556,-1,0)/OFFSET(I3556,0,-4),""))</f>
        <v/>
      </c>
      <c r="L3556" t="str">
        <f t="shared" ca="1" si="670"/>
        <v>cu</v>
      </c>
      <c r="M3556" t="s">
        <v>81</v>
      </c>
      <c r="N3556" t="s">
        <v>147</v>
      </c>
      <c r="O3556">
        <v>7500</v>
      </c>
      <c r="P3556" t="str">
        <f t="shared" si="659"/>
        <v/>
      </c>
      <c r="Q3556" t="str">
        <f t="shared" ca="1" si="666"/>
        <v>cu</v>
      </c>
      <c r="R3556" t="s">
        <v>81</v>
      </c>
      <c r="S3556" t="s">
        <v>147</v>
      </c>
      <c r="T3556">
        <v>3750</v>
      </c>
      <c r="U3556" t="str">
        <f t="shared" ca="1" si="665"/>
        <v>cu</v>
      </c>
      <c r="V3556" t="str">
        <f t="shared" si="660"/>
        <v>GO</v>
      </c>
      <c r="W3556">
        <f t="shared" si="661"/>
        <v>7500</v>
      </c>
      <c r="X3556" t="str">
        <f t="shared" ca="1" si="662"/>
        <v>cu</v>
      </c>
      <c r="Y3556" t="str">
        <f t="shared" si="663"/>
        <v>GO</v>
      </c>
      <c r="Z3556">
        <f t="shared" si="664"/>
        <v>3750</v>
      </c>
    </row>
    <row r="3557" spans="1:26">
      <c r="A3557" t="str">
        <f t="shared" si="668"/>
        <v>nw2</v>
      </c>
      <c r="B3557" t="str">
        <f t="shared" si="669"/>
        <v>신규2</v>
      </c>
      <c r="C3557">
        <v>148</v>
      </c>
      <c r="D3557">
        <v>147</v>
      </c>
      <c r="E3557">
        <f t="shared" ca="1" si="667"/>
        <v>7900</v>
      </c>
      <c r="F3557">
        <f ca="1">(60+SUMIF(OFFSET(N3557,-$C3557+1,0,$C3557),"EN",OFFSET(O3557,-$C3557+1,0,$C3557)))*SummonTypeTable!$Q$2</f>
        <v>2963.333333333333</v>
      </c>
      <c r="G3557" t="str">
        <f ca="1">IF(C3557=1,60*SummonTypeTable!$Q$2-OFFSET(F3557,0,-1),
IF(F3557&lt;&gt;OFFSET(F3557,-1,0),OFFSET(F3557,-1,0)-OFFSET(F3557,0,-1),""))</f>
        <v/>
      </c>
      <c r="H3557" t="str">
        <f ca="1">IF(C3557=1,60*SummonTypeTable!$Q$2/OFFSET(F3557,0,-1),
IF(F3557&lt;&gt;OFFSET(F3557,-1,0),OFFSET(F3557,-1,0)/OFFSET(F3557,0,-1),""))</f>
        <v/>
      </c>
      <c r="I3557">
        <f ca="1">(60+SUMIF(OFFSET(N3557,-$C3557+1,0,$C3557),"EN",OFFSET(O3557,-$C3557+1,0,$C3557))+SUMIF(OFFSET(S3557,-$C3557+1,0,$C3557),"EN",OFFSET(T3557,-$C3557+1,0,$C3557)))*SummonTypeTable!$Q$2</f>
        <v>2963.333333333333</v>
      </c>
      <c r="J3557" t="str">
        <f ca="1">IF(C3557=1,60*SummonTypeTable!$Q$2-OFFSET(I3557,0,-4),
IF(I3557&lt;&gt;OFFSET(I3557,-1,0),OFFSET(I3557,-1,0)-OFFSET(I3557,0,-4),""))</f>
        <v/>
      </c>
      <c r="K3557" t="str">
        <f ca="1">IF(C3557=1,60*SummonTypeTable!$Q$2/OFFSET(I3557,0,-4),
IF(I3557&lt;&gt;OFFSET(I3557,-1,0),OFFSET(I3557,-1,0)/OFFSET(I3557,0,-4),""))</f>
        <v/>
      </c>
      <c r="L3557" t="str">
        <f t="shared" ca="1" si="670"/>
        <v>it</v>
      </c>
      <c r="M3557" t="s">
        <v>139</v>
      </c>
      <c r="N3557" t="s">
        <v>140</v>
      </c>
      <c r="O3557">
        <v>10</v>
      </c>
      <c r="P3557" t="str">
        <f t="shared" si="659"/>
        <v/>
      </c>
      <c r="Q3557" t="str">
        <f t="shared" ca="1" si="666"/>
        <v>cu</v>
      </c>
      <c r="R3557" t="s">
        <v>81</v>
      </c>
      <c r="S3557" t="s">
        <v>147</v>
      </c>
      <c r="T3557">
        <v>3775</v>
      </c>
      <c r="U3557" t="str">
        <f t="shared" ca="1" si="665"/>
        <v>it</v>
      </c>
      <c r="V3557" t="str">
        <f t="shared" si="660"/>
        <v>Cash_sCharacterGacha</v>
      </c>
      <c r="W3557">
        <f t="shared" si="661"/>
        <v>10</v>
      </c>
      <c r="X3557" t="str">
        <f t="shared" ca="1" si="662"/>
        <v>cu</v>
      </c>
      <c r="Y3557" t="str">
        <f t="shared" si="663"/>
        <v>GO</v>
      </c>
      <c r="Z3557">
        <f t="shared" si="664"/>
        <v>3775</v>
      </c>
    </row>
    <row r="3558" spans="1:26">
      <c r="A3558" t="str">
        <f t="shared" si="668"/>
        <v>nw2</v>
      </c>
      <c r="B3558" t="str">
        <f t="shared" si="669"/>
        <v>신규2</v>
      </c>
      <c r="C3558">
        <v>149</v>
      </c>
      <c r="D3558">
        <v>268</v>
      </c>
      <c r="E3558">
        <f t="shared" ca="1" si="667"/>
        <v>8168</v>
      </c>
      <c r="F3558">
        <f ca="1">(60+SUMIF(OFFSET(N3558,-$C3558+1,0,$C3558),"EN",OFFSET(O3558,-$C3558+1,0,$C3558)))*SummonTypeTable!$Q$2</f>
        <v>3156.6666666666665</v>
      </c>
      <c r="G3558">
        <f ca="1">IF(C3558=1,60*SummonTypeTable!$Q$2-OFFSET(F3558,0,-1),
IF(F3558&lt;&gt;OFFSET(F3558,-1,0),OFFSET(F3558,-1,0)-OFFSET(F3558,0,-1),""))</f>
        <v>-5204.666666666667</v>
      </c>
      <c r="H3558">
        <f ca="1">IF(C3558=1,60*SummonTypeTable!$Q$2/OFFSET(F3558,0,-1),
IF(F3558&lt;&gt;OFFSET(F3558,-1,0),OFFSET(F3558,-1,0)/OFFSET(F3558,0,-1),""))</f>
        <v>0.36279791054521709</v>
      </c>
      <c r="I3558">
        <f ca="1">(60+SUMIF(OFFSET(N3558,-$C3558+1,0,$C3558),"EN",OFFSET(O3558,-$C3558+1,0,$C3558))+SUMIF(OFFSET(S3558,-$C3558+1,0,$C3558),"EN",OFFSET(T3558,-$C3558+1,0,$C3558)))*SummonTypeTable!$Q$2</f>
        <v>3156.6666666666665</v>
      </c>
      <c r="J3558">
        <f ca="1">IF(C3558=1,60*SummonTypeTable!$Q$2-OFFSET(I3558,0,-4),
IF(I3558&lt;&gt;OFFSET(I3558,-1,0),OFFSET(I3558,-1,0)-OFFSET(I3558,0,-4),""))</f>
        <v>-5204.666666666667</v>
      </c>
      <c r="K3558">
        <f ca="1">IF(C3558=1,60*SummonTypeTable!$Q$2/OFFSET(I3558,0,-4),
IF(I3558&lt;&gt;OFFSET(I3558,-1,0),OFFSET(I3558,-1,0)/OFFSET(I3558,0,-4),""))</f>
        <v>0.36279791054521709</v>
      </c>
      <c r="L3558" t="str">
        <f t="shared" ca="1" si="670"/>
        <v>cu</v>
      </c>
      <c r="M3558" t="s">
        <v>81</v>
      </c>
      <c r="N3558" t="s">
        <v>146</v>
      </c>
      <c r="O3558">
        <v>290</v>
      </c>
      <c r="P3558" t="str">
        <f t="shared" si="659"/>
        <v>에너지너무많음</v>
      </c>
      <c r="Q3558" t="str">
        <f t="shared" ca="1" si="666"/>
        <v>cu</v>
      </c>
      <c r="R3558" t="s">
        <v>81</v>
      </c>
      <c r="S3558" t="s">
        <v>147</v>
      </c>
      <c r="T3558">
        <v>3800</v>
      </c>
      <c r="U3558" t="str">
        <f t="shared" ca="1" si="665"/>
        <v>cu</v>
      </c>
      <c r="V3558" t="str">
        <f t="shared" si="660"/>
        <v>EN</v>
      </c>
      <c r="W3558">
        <f t="shared" si="661"/>
        <v>290</v>
      </c>
      <c r="X3558" t="str">
        <f t="shared" ca="1" si="662"/>
        <v>cu</v>
      </c>
      <c r="Y3558" t="str">
        <f t="shared" si="663"/>
        <v>GO</v>
      </c>
      <c r="Z3558">
        <f t="shared" si="664"/>
        <v>3800</v>
      </c>
    </row>
    <row r="3559" spans="1:26">
      <c r="A3559" t="str">
        <f t="shared" si="668"/>
        <v>nw2</v>
      </c>
      <c r="B3559" t="str">
        <f t="shared" si="669"/>
        <v>신규2</v>
      </c>
      <c r="C3559">
        <v>150</v>
      </c>
      <c r="D3559">
        <v>80</v>
      </c>
      <c r="E3559">
        <f t="shared" ca="1" si="667"/>
        <v>8248</v>
      </c>
      <c r="F3559">
        <f ca="1">(60+SUMIF(OFFSET(N3559,-$C3559+1,0,$C3559),"EN",OFFSET(O3559,-$C3559+1,0,$C3559)))*SummonTypeTable!$Q$2</f>
        <v>3156.6666666666665</v>
      </c>
      <c r="G3559" t="str">
        <f ca="1">IF(C3559=1,60*SummonTypeTable!$Q$2-OFFSET(F3559,0,-1),
IF(F3559&lt;&gt;OFFSET(F3559,-1,0),OFFSET(F3559,-1,0)-OFFSET(F3559,0,-1),""))</f>
        <v/>
      </c>
      <c r="H3559" t="str">
        <f ca="1">IF(C3559=1,60*SummonTypeTable!$Q$2/OFFSET(F3559,0,-1),
IF(F3559&lt;&gt;OFFSET(F3559,-1,0),OFFSET(F3559,-1,0)/OFFSET(F3559,0,-1),""))</f>
        <v/>
      </c>
      <c r="I3559">
        <f ca="1">(60+SUMIF(OFFSET(N3559,-$C3559+1,0,$C3559),"EN",OFFSET(O3559,-$C3559+1,0,$C3559))+SUMIF(OFFSET(S3559,-$C3559+1,0,$C3559),"EN",OFFSET(T3559,-$C3559+1,0,$C3559)))*SummonTypeTable!$Q$2</f>
        <v>3156.6666666666665</v>
      </c>
      <c r="J3559" t="str">
        <f ca="1">IF(C3559=1,60*SummonTypeTable!$Q$2-OFFSET(I3559,0,-4),
IF(I3559&lt;&gt;OFFSET(I3559,-1,0),OFFSET(I3559,-1,0)-OFFSET(I3559,0,-4),""))</f>
        <v/>
      </c>
      <c r="K3559" t="str">
        <f ca="1">IF(C3559=1,60*SummonTypeTable!$Q$2/OFFSET(I3559,0,-4),
IF(I3559&lt;&gt;OFFSET(I3559,-1,0),OFFSET(I3559,-1,0)/OFFSET(I3559,0,-4),""))</f>
        <v/>
      </c>
      <c r="L3559" t="str">
        <f t="shared" ca="1" si="670"/>
        <v>cu</v>
      </c>
      <c r="M3559" t="s">
        <v>81</v>
      </c>
      <c r="N3559" t="s">
        <v>147</v>
      </c>
      <c r="O3559">
        <v>7650</v>
      </c>
      <c r="P3559" t="str">
        <f t="shared" si="659"/>
        <v/>
      </c>
      <c r="Q3559" t="str">
        <f t="shared" ca="1" si="666"/>
        <v>cu</v>
      </c>
      <c r="R3559" t="s">
        <v>81</v>
      </c>
      <c r="S3559" t="s">
        <v>147</v>
      </c>
      <c r="T3559">
        <v>3825</v>
      </c>
      <c r="U3559" t="str">
        <f t="shared" ca="1" si="665"/>
        <v>cu</v>
      </c>
      <c r="V3559" t="str">
        <f t="shared" si="660"/>
        <v>GO</v>
      </c>
      <c r="W3559">
        <f t="shared" si="661"/>
        <v>7650</v>
      </c>
      <c r="X3559" t="str">
        <f t="shared" ca="1" si="662"/>
        <v>cu</v>
      </c>
      <c r="Y3559" t="str">
        <f t="shared" si="663"/>
        <v>GO</v>
      </c>
      <c r="Z3559">
        <f t="shared" si="664"/>
        <v>3825</v>
      </c>
    </row>
    <row r="3560" spans="1:26">
      <c r="A3560" t="str">
        <f t="shared" si="668"/>
        <v>nw2</v>
      </c>
      <c r="B3560" t="str">
        <f t="shared" si="669"/>
        <v>신규2</v>
      </c>
      <c r="C3560">
        <v>151</v>
      </c>
      <c r="D3560">
        <v>120</v>
      </c>
      <c r="E3560">
        <f t="shared" ca="1" si="667"/>
        <v>8368</v>
      </c>
      <c r="F3560">
        <f ca="1">(60+SUMIF(OFFSET(N3560,-$C3560+1,0,$C3560),"EN",OFFSET(O3560,-$C3560+1,0,$C3560)))*SummonTypeTable!$Q$2</f>
        <v>3156.6666666666665</v>
      </c>
      <c r="G3560" t="str">
        <f ca="1">IF(C3560=1,60*SummonTypeTable!$Q$2-OFFSET(F3560,0,-1),
IF(F3560&lt;&gt;OFFSET(F3560,-1,0),OFFSET(F3560,-1,0)-OFFSET(F3560,0,-1),""))</f>
        <v/>
      </c>
      <c r="H3560" t="str">
        <f ca="1">IF(C3560=1,60*SummonTypeTable!$Q$2/OFFSET(F3560,0,-1),
IF(F3560&lt;&gt;OFFSET(F3560,-1,0),OFFSET(F3560,-1,0)/OFFSET(F3560,0,-1),""))</f>
        <v/>
      </c>
      <c r="I3560">
        <f ca="1">(60+SUMIF(OFFSET(N3560,-$C3560+1,0,$C3560),"EN",OFFSET(O3560,-$C3560+1,0,$C3560))+SUMIF(OFFSET(S3560,-$C3560+1,0,$C3560),"EN",OFFSET(T3560,-$C3560+1,0,$C3560)))*SummonTypeTable!$Q$2</f>
        <v>3156.6666666666665</v>
      </c>
      <c r="J3560" t="str">
        <f ca="1">IF(C3560=1,60*SummonTypeTable!$Q$2-OFFSET(I3560,0,-4),
IF(I3560&lt;&gt;OFFSET(I3560,-1,0),OFFSET(I3560,-1,0)-OFFSET(I3560,0,-4),""))</f>
        <v/>
      </c>
      <c r="K3560" t="str">
        <f ca="1">IF(C3560=1,60*SummonTypeTable!$Q$2/OFFSET(I3560,0,-4),
IF(I3560&lt;&gt;OFFSET(I3560,-1,0),OFFSET(I3560,-1,0)/OFFSET(I3560,0,-4),""))</f>
        <v/>
      </c>
      <c r="L3560" t="str">
        <f t="shared" ca="1" si="670"/>
        <v>it</v>
      </c>
      <c r="M3560" t="s">
        <v>139</v>
      </c>
      <c r="N3560" t="s">
        <v>158</v>
      </c>
      <c r="O3560">
        <v>1</v>
      </c>
      <c r="P3560" t="str">
        <f t="shared" si="659"/>
        <v/>
      </c>
      <c r="Q3560" t="str">
        <f t="shared" ca="1" si="666"/>
        <v>cu</v>
      </c>
      <c r="R3560" t="s">
        <v>81</v>
      </c>
      <c r="S3560" t="s">
        <v>147</v>
      </c>
      <c r="T3560">
        <v>3850</v>
      </c>
      <c r="U3560" t="str">
        <f t="shared" ca="1" si="665"/>
        <v>it</v>
      </c>
      <c r="V3560" t="str">
        <f t="shared" si="660"/>
        <v>Cash_sEquipGacha</v>
      </c>
      <c r="W3560">
        <f t="shared" si="661"/>
        <v>1</v>
      </c>
      <c r="X3560" t="str">
        <f t="shared" ca="1" si="662"/>
        <v>cu</v>
      </c>
      <c r="Y3560" t="str">
        <f t="shared" si="663"/>
        <v>GO</v>
      </c>
      <c r="Z3560">
        <f t="shared" si="664"/>
        <v>3850</v>
      </c>
    </row>
    <row r="3561" spans="1:26">
      <c r="A3561" t="str">
        <f t="shared" si="668"/>
        <v>nw2</v>
      </c>
      <c r="B3561" t="str">
        <f t="shared" si="669"/>
        <v>신규2</v>
      </c>
      <c r="C3561">
        <v>152</v>
      </c>
      <c r="D3561">
        <v>140</v>
      </c>
      <c r="E3561">
        <f t="shared" ca="1" si="667"/>
        <v>8508</v>
      </c>
      <c r="F3561">
        <f ca="1">(60+SUMIF(OFFSET(N3561,-$C3561+1,0,$C3561),"EN",OFFSET(O3561,-$C3561+1,0,$C3561)))*SummonTypeTable!$Q$2</f>
        <v>3156.6666666666665</v>
      </c>
      <c r="G3561" t="str">
        <f ca="1">IF(C3561=1,60*SummonTypeTable!$Q$2-OFFSET(F3561,0,-1),
IF(F3561&lt;&gt;OFFSET(F3561,-1,0),OFFSET(F3561,-1,0)-OFFSET(F3561,0,-1),""))</f>
        <v/>
      </c>
      <c r="H3561" t="str">
        <f ca="1">IF(C3561=1,60*SummonTypeTable!$Q$2/OFFSET(F3561,0,-1),
IF(F3561&lt;&gt;OFFSET(F3561,-1,0),OFFSET(F3561,-1,0)/OFFSET(F3561,0,-1),""))</f>
        <v/>
      </c>
      <c r="I3561">
        <f ca="1">(60+SUMIF(OFFSET(N3561,-$C3561+1,0,$C3561),"EN",OFFSET(O3561,-$C3561+1,0,$C3561))+SUMIF(OFFSET(S3561,-$C3561+1,0,$C3561),"EN",OFFSET(T3561,-$C3561+1,0,$C3561)))*SummonTypeTable!$Q$2</f>
        <v>3156.6666666666665</v>
      </c>
      <c r="J3561" t="str">
        <f ca="1">IF(C3561=1,60*SummonTypeTable!$Q$2-OFFSET(I3561,0,-4),
IF(I3561&lt;&gt;OFFSET(I3561,-1,0),OFFSET(I3561,-1,0)-OFFSET(I3561,0,-4),""))</f>
        <v/>
      </c>
      <c r="K3561" t="str">
        <f ca="1">IF(C3561=1,60*SummonTypeTable!$Q$2/OFFSET(I3561,0,-4),
IF(I3561&lt;&gt;OFFSET(I3561,-1,0),OFFSET(I3561,-1,0)/OFFSET(I3561,0,-4),""))</f>
        <v/>
      </c>
      <c r="L3561" t="str">
        <f t="shared" ca="1" si="670"/>
        <v>cu</v>
      </c>
      <c r="M3561" t="s">
        <v>81</v>
      </c>
      <c r="N3561" t="s">
        <v>147</v>
      </c>
      <c r="O3561">
        <v>7750</v>
      </c>
      <c r="P3561" t="str">
        <f t="shared" si="659"/>
        <v/>
      </c>
      <c r="Q3561" t="str">
        <f t="shared" ca="1" si="666"/>
        <v>cu</v>
      </c>
      <c r="R3561" t="s">
        <v>81</v>
      </c>
      <c r="S3561" t="s">
        <v>147</v>
      </c>
      <c r="T3561">
        <v>3875</v>
      </c>
      <c r="U3561" t="str">
        <f t="shared" ca="1" si="665"/>
        <v>cu</v>
      </c>
      <c r="V3561" t="str">
        <f t="shared" si="660"/>
        <v>GO</v>
      </c>
      <c r="W3561">
        <f t="shared" si="661"/>
        <v>7750</v>
      </c>
      <c r="X3561" t="str">
        <f t="shared" ca="1" si="662"/>
        <v>cu</v>
      </c>
      <c r="Y3561" t="str">
        <f t="shared" si="663"/>
        <v>GO</v>
      </c>
      <c r="Z3561">
        <f t="shared" si="664"/>
        <v>3875</v>
      </c>
    </row>
    <row r="3562" spans="1:26">
      <c r="A3562" t="str">
        <f t="shared" si="668"/>
        <v>nw2</v>
      </c>
      <c r="B3562" t="str">
        <f t="shared" si="669"/>
        <v>신규2</v>
      </c>
      <c r="C3562">
        <v>153</v>
      </c>
      <c r="D3562">
        <v>164</v>
      </c>
      <c r="E3562">
        <f t="shared" ca="1" si="667"/>
        <v>8672</v>
      </c>
      <c r="F3562">
        <f ca="1">(60+SUMIF(OFFSET(N3562,-$C3562+1,0,$C3562),"EN",OFFSET(O3562,-$C3562+1,0,$C3562)))*SummonTypeTable!$Q$2</f>
        <v>3366.6666666666665</v>
      </c>
      <c r="G3562">
        <f ca="1">IF(C3562=1,60*SummonTypeTable!$Q$2-OFFSET(F3562,0,-1),
IF(F3562&lt;&gt;OFFSET(F3562,-1,0),OFFSET(F3562,-1,0)-OFFSET(F3562,0,-1),""))</f>
        <v>-5515.3333333333339</v>
      </c>
      <c r="H3562">
        <f ca="1">IF(C3562=1,60*SummonTypeTable!$Q$2/OFFSET(F3562,0,-1),
IF(F3562&lt;&gt;OFFSET(F3562,-1,0),OFFSET(F3562,-1,0)/OFFSET(F3562,0,-1),""))</f>
        <v>0.36400676506765067</v>
      </c>
      <c r="I3562">
        <f ca="1">(60+SUMIF(OFFSET(N3562,-$C3562+1,0,$C3562),"EN",OFFSET(O3562,-$C3562+1,0,$C3562))+SUMIF(OFFSET(S3562,-$C3562+1,0,$C3562),"EN",OFFSET(T3562,-$C3562+1,0,$C3562)))*SummonTypeTable!$Q$2</f>
        <v>3366.6666666666665</v>
      </c>
      <c r="J3562">
        <f ca="1">IF(C3562=1,60*SummonTypeTable!$Q$2-OFFSET(I3562,0,-4),
IF(I3562&lt;&gt;OFFSET(I3562,-1,0),OFFSET(I3562,-1,0)-OFFSET(I3562,0,-4),""))</f>
        <v>-5515.3333333333339</v>
      </c>
      <c r="K3562">
        <f ca="1">IF(C3562=1,60*SummonTypeTable!$Q$2/OFFSET(I3562,0,-4),
IF(I3562&lt;&gt;OFFSET(I3562,-1,0),OFFSET(I3562,-1,0)/OFFSET(I3562,0,-4),""))</f>
        <v>0.36400676506765067</v>
      </c>
      <c r="L3562" t="str">
        <f t="shared" ca="1" si="670"/>
        <v>cu</v>
      </c>
      <c r="M3562" t="s">
        <v>81</v>
      </c>
      <c r="N3562" t="s">
        <v>146</v>
      </c>
      <c r="O3562">
        <v>315</v>
      </c>
      <c r="P3562" t="str">
        <f t="shared" si="659"/>
        <v>에너지너무많음</v>
      </c>
      <c r="Q3562" t="str">
        <f t="shared" ca="1" si="666"/>
        <v>cu</v>
      </c>
      <c r="R3562" t="s">
        <v>81</v>
      </c>
      <c r="S3562" t="s">
        <v>147</v>
      </c>
      <c r="T3562">
        <v>3900</v>
      </c>
      <c r="U3562" t="str">
        <f t="shared" ca="1" si="665"/>
        <v>cu</v>
      </c>
      <c r="V3562" t="str">
        <f t="shared" si="660"/>
        <v>EN</v>
      </c>
      <c r="W3562">
        <f t="shared" si="661"/>
        <v>315</v>
      </c>
      <c r="X3562" t="str">
        <f t="shared" ca="1" si="662"/>
        <v>cu</v>
      </c>
      <c r="Y3562" t="str">
        <f t="shared" si="663"/>
        <v>GO</v>
      </c>
      <c r="Z3562">
        <f t="shared" si="664"/>
        <v>3900</v>
      </c>
    </row>
    <row r="3563" spans="1:26">
      <c r="A3563" t="str">
        <f t="shared" si="668"/>
        <v>nw2</v>
      </c>
      <c r="B3563" t="str">
        <f t="shared" si="669"/>
        <v>신규2</v>
      </c>
      <c r="C3563">
        <v>154</v>
      </c>
      <c r="D3563">
        <v>119</v>
      </c>
      <c r="E3563">
        <f t="shared" ca="1" si="667"/>
        <v>8791</v>
      </c>
      <c r="F3563">
        <f ca="1">(60+SUMIF(OFFSET(N3563,-$C3563+1,0,$C3563),"EN",OFFSET(O3563,-$C3563+1,0,$C3563)))*SummonTypeTable!$Q$2</f>
        <v>3366.6666666666665</v>
      </c>
      <c r="G3563" t="str">
        <f ca="1">IF(C3563=1,60*SummonTypeTable!$Q$2-OFFSET(F3563,0,-1),
IF(F3563&lt;&gt;OFFSET(F3563,-1,0),OFFSET(F3563,-1,0)-OFFSET(F3563,0,-1),""))</f>
        <v/>
      </c>
      <c r="H3563" t="str">
        <f ca="1">IF(C3563=1,60*SummonTypeTable!$Q$2/OFFSET(F3563,0,-1),
IF(F3563&lt;&gt;OFFSET(F3563,-1,0),OFFSET(F3563,-1,0)/OFFSET(F3563,0,-1),""))</f>
        <v/>
      </c>
      <c r="I3563">
        <f ca="1">(60+SUMIF(OFFSET(N3563,-$C3563+1,0,$C3563),"EN",OFFSET(O3563,-$C3563+1,0,$C3563))+SUMIF(OFFSET(S3563,-$C3563+1,0,$C3563),"EN",OFFSET(T3563,-$C3563+1,0,$C3563)))*SummonTypeTable!$Q$2</f>
        <v>3366.6666666666665</v>
      </c>
      <c r="J3563" t="str">
        <f ca="1">IF(C3563=1,60*SummonTypeTable!$Q$2-OFFSET(I3563,0,-4),
IF(I3563&lt;&gt;OFFSET(I3563,-1,0),OFFSET(I3563,-1,0)-OFFSET(I3563,0,-4),""))</f>
        <v/>
      </c>
      <c r="K3563" t="str">
        <f ca="1">IF(C3563=1,60*SummonTypeTable!$Q$2/OFFSET(I3563,0,-4),
IF(I3563&lt;&gt;OFFSET(I3563,-1,0),OFFSET(I3563,-1,0)/OFFSET(I3563,0,-4),""))</f>
        <v/>
      </c>
      <c r="L3563" t="str">
        <f t="shared" ca="1" si="670"/>
        <v>cu</v>
      </c>
      <c r="M3563" t="s">
        <v>81</v>
      </c>
      <c r="N3563" t="s">
        <v>147</v>
      </c>
      <c r="O3563">
        <v>7850</v>
      </c>
      <c r="P3563" t="str">
        <f t="shared" si="659"/>
        <v/>
      </c>
      <c r="Q3563" t="str">
        <f t="shared" ca="1" si="666"/>
        <v>cu</v>
      </c>
      <c r="R3563" t="s">
        <v>81</v>
      </c>
      <c r="S3563" t="s">
        <v>147</v>
      </c>
      <c r="T3563">
        <v>3925</v>
      </c>
      <c r="U3563" t="str">
        <f t="shared" ca="1" si="665"/>
        <v>cu</v>
      </c>
      <c r="V3563" t="str">
        <f t="shared" si="660"/>
        <v>GO</v>
      </c>
      <c r="W3563">
        <f t="shared" si="661"/>
        <v>7850</v>
      </c>
      <c r="X3563" t="str">
        <f t="shared" ca="1" si="662"/>
        <v>cu</v>
      </c>
      <c r="Y3563" t="str">
        <f t="shared" si="663"/>
        <v>GO</v>
      </c>
      <c r="Z3563">
        <f t="shared" si="664"/>
        <v>3925</v>
      </c>
    </row>
    <row r="3564" spans="1:26">
      <c r="A3564" t="str">
        <f t="shared" si="668"/>
        <v>nw2</v>
      </c>
      <c r="B3564" t="str">
        <f t="shared" si="669"/>
        <v>신규2</v>
      </c>
      <c r="C3564">
        <v>155</v>
      </c>
      <c r="D3564">
        <v>146</v>
      </c>
      <c r="E3564">
        <f t="shared" ca="1" si="667"/>
        <v>8937</v>
      </c>
      <c r="F3564">
        <f ca="1">(60+SUMIF(OFFSET(N3564,-$C3564+1,0,$C3564),"EN",OFFSET(O3564,-$C3564+1,0,$C3564)))*SummonTypeTable!$Q$2</f>
        <v>3366.6666666666665</v>
      </c>
      <c r="G3564" t="str">
        <f ca="1">IF(C3564=1,60*SummonTypeTable!$Q$2-OFFSET(F3564,0,-1),
IF(F3564&lt;&gt;OFFSET(F3564,-1,0),OFFSET(F3564,-1,0)-OFFSET(F3564,0,-1),""))</f>
        <v/>
      </c>
      <c r="H3564" t="str">
        <f ca="1">IF(C3564=1,60*SummonTypeTable!$Q$2/OFFSET(F3564,0,-1),
IF(F3564&lt;&gt;OFFSET(F3564,-1,0),OFFSET(F3564,-1,0)/OFFSET(F3564,0,-1),""))</f>
        <v/>
      </c>
      <c r="I3564">
        <f ca="1">(60+SUMIF(OFFSET(N3564,-$C3564+1,0,$C3564),"EN",OFFSET(O3564,-$C3564+1,0,$C3564))+SUMIF(OFFSET(S3564,-$C3564+1,0,$C3564),"EN",OFFSET(T3564,-$C3564+1,0,$C3564)))*SummonTypeTable!$Q$2</f>
        <v>3366.6666666666665</v>
      </c>
      <c r="J3564" t="str">
        <f ca="1">IF(C3564=1,60*SummonTypeTable!$Q$2-OFFSET(I3564,0,-4),
IF(I3564&lt;&gt;OFFSET(I3564,-1,0),OFFSET(I3564,-1,0)-OFFSET(I3564,0,-4),""))</f>
        <v/>
      </c>
      <c r="K3564" t="str">
        <f ca="1">IF(C3564=1,60*SummonTypeTable!$Q$2/OFFSET(I3564,0,-4),
IF(I3564&lt;&gt;OFFSET(I3564,-1,0),OFFSET(I3564,-1,0)/OFFSET(I3564,0,-4),""))</f>
        <v/>
      </c>
      <c r="L3564" t="str">
        <f t="shared" ca="1" si="670"/>
        <v>it</v>
      </c>
      <c r="M3564" t="s">
        <v>139</v>
      </c>
      <c r="N3564" t="s">
        <v>158</v>
      </c>
      <c r="O3564">
        <v>2</v>
      </c>
      <c r="P3564" t="str">
        <f t="shared" si="659"/>
        <v/>
      </c>
      <c r="Q3564" t="str">
        <f t="shared" ca="1" si="666"/>
        <v>cu</v>
      </c>
      <c r="R3564" t="s">
        <v>81</v>
      </c>
      <c r="S3564" t="s">
        <v>147</v>
      </c>
      <c r="T3564">
        <v>3950</v>
      </c>
      <c r="U3564" t="str">
        <f t="shared" ca="1" si="665"/>
        <v>it</v>
      </c>
      <c r="V3564" t="str">
        <f t="shared" si="660"/>
        <v>Cash_sEquipGacha</v>
      </c>
      <c r="W3564">
        <f t="shared" si="661"/>
        <v>2</v>
      </c>
      <c r="X3564" t="str">
        <f t="shared" ca="1" si="662"/>
        <v>cu</v>
      </c>
      <c r="Y3564" t="str">
        <f t="shared" si="663"/>
        <v>GO</v>
      </c>
      <c r="Z3564">
        <f t="shared" si="664"/>
        <v>3950</v>
      </c>
    </row>
    <row r="3565" spans="1:26">
      <c r="A3565" t="str">
        <f t="shared" si="668"/>
        <v>nw2</v>
      </c>
      <c r="B3565" t="str">
        <f t="shared" si="669"/>
        <v>신규2</v>
      </c>
      <c r="C3565">
        <v>156</v>
      </c>
      <c r="D3565">
        <v>259</v>
      </c>
      <c r="E3565">
        <f t="shared" ca="1" si="667"/>
        <v>9196</v>
      </c>
      <c r="F3565">
        <f ca="1">(60+SUMIF(OFFSET(N3565,-$C3565+1,0,$C3565),"EN",OFFSET(O3565,-$C3565+1,0,$C3565)))*SummonTypeTable!$Q$2</f>
        <v>3366.6666666666665</v>
      </c>
      <c r="G3565" t="str">
        <f ca="1">IF(C3565=1,60*SummonTypeTable!$Q$2-OFFSET(F3565,0,-1),
IF(F3565&lt;&gt;OFFSET(F3565,-1,0),OFFSET(F3565,-1,0)-OFFSET(F3565,0,-1),""))</f>
        <v/>
      </c>
      <c r="H3565" t="str">
        <f ca="1">IF(C3565=1,60*SummonTypeTable!$Q$2/OFFSET(F3565,0,-1),
IF(F3565&lt;&gt;OFFSET(F3565,-1,0),OFFSET(F3565,-1,0)/OFFSET(F3565,0,-1),""))</f>
        <v/>
      </c>
      <c r="I3565">
        <f ca="1">(60+SUMIF(OFFSET(N3565,-$C3565+1,0,$C3565),"EN",OFFSET(O3565,-$C3565+1,0,$C3565))+SUMIF(OFFSET(S3565,-$C3565+1,0,$C3565),"EN",OFFSET(T3565,-$C3565+1,0,$C3565)))*SummonTypeTable!$Q$2</f>
        <v>3366.6666666666665</v>
      </c>
      <c r="J3565" t="str">
        <f ca="1">IF(C3565=1,60*SummonTypeTable!$Q$2-OFFSET(I3565,0,-4),
IF(I3565&lt;&gt;OFFSET(I3565,-1,0),OFFSET(I3565,-1,0)-OFFSET(I3565,0,-4),""))</f>
        <v/>
      </c>
      <c r="K3565" t="str">
        <f ca="1">IF(C3565=1,60*SummonTypeTable!$Q$2/OFFSET(I3565,0,-4),
IF(I3565&lt;&gt;OFFSET(I3565,-1,0),OFFSET(I3565,-1,0)/OFFSET(I3565,0,-4),""))</f>
        <v/>
      </c>
      <c r="L3565" t="str">
        <f t="shared" ca="1" si="670"/>
        <v>cu</v>
      </c>
      <c r="M3565" t="s">
        <v>81</v>
      </c>
      <c r="N3565" t="s">
        <v>153</v>
      </c>
      <c r="O3565">
        <v>27</v>
      </c>
      <c r="P3565" t="str">
        <f t="shared" si="659"/>
        <v/>
      </c>
      <c r="Q3565" t="str">
        <f t="shared" ca="1" si="666"/>
        <v>cu</v>
      </c>
      <c r="R3565" t="s">
        <v>81</v>
      </c>
      <c r="S3565" t="s">
        <v>153</v>
      </c>
      <c r="T3565">
        <v>9</v>
      </c>
      <c r="U3565" t="str">
        <f t="shared" ca="1" si="665"/>
        <v>cu</v>
      </c>
      <c r="V3565" t="str">
        <f t="shared" si="660"/>
        <v>DI</v>
      </c>
      <c r="W3565">
        <f t="shared" si="661"/>
        <v>27</v>
      </c>
      <c r="X3565" t="str">
        <f t="shared" ca="1" si="662"/>
        <v>cu</v>
      </c>
      <c r="Y3565" t="str">
        <f t="shared" si="663"/>
        <v>DI</v>
      </c>
      <c r="Z3565">
        <f t="shared" si="664"/>
        <v>9</v>
      </c>
    </row>
    <row r="3566" spans="1:26">
      <c r="A3566" t="str">
        <f t="shared" si="668"/>
        <v>nw2</v>
      </c>
      <c r="B3566" t="str">
        <f t="shared" si="669"/>
        <v>신규2</v>
      </c>
      <c r="C3566">
        <v>157</v>
      </c>
      <c r="D3566">
        <v>76</v>
      </c>
      <c r="E3566">
        <f t="shared" ca="1" si="667"/>
        <v>9272</v>
      </c>
      <c r="F3566">
        <f ca="1">(60+SUMIF(OFFSET(N3566,-$C3566+1,0,$C3566),"EN",OFFSET(O3566,-$C3566+1,0,$C3566)))*SummonTypeTable!$Q$2</f>
        <v>3366.6666666666665</v>
      </c>
      <c r="G3566" t="str">
        <f ca="1">IF(C3566=1,60*SummonTypeTable!$Q$2-OFFSET(F3566,0,-1),
IF(F3566&lt;&gt;OFFSET(F3566,-1,0),OFFSET(F3566,-1,0)-OFFSET(F3566,0,-1),""))</f>
        <v/>
      </c>
      <c r="H3566" t="str">
        <f ca="1">IF(C3566=1,60*SummonTypeTable!$Q$2/OFFSET(F3566,0,-1),
IF(F3566&lt;&gt;OFFSET(F3566,-1,0),OFFSET(F3566,-1,0)/OFFSET(F3566,0,-1),""))</f>
        <v/>
      </c>
      <c r="I3566">
        <f ca="1">(60+SUMIF(OFFSET(N3566,-$C3566+1,0,$C3566),"EN",OFFSET(O3566,-$C3566+1,0,$C3566))+SUMIF(OFFSET(S3566,-$C3566+1,0,$C3566),"EN",OFFSET(T3566,-$C3566+1,0,$C3566)))*SummonTypeTable!$Q$2</f>
        <v>3366.6666666666665</v>
      </c>
      <c r="J3566" t="str">
        <f ca="1">IF(C3566=1,60*SummonTypeTable!$Q$2-OFFSET(I3566,0,-4),
IF(I3566&lt;&gt;OFFSET(I3566,-1,0),OFFSET(I3566,-1,0)-OFFSET(I3566,0,-4),""))</f>
        <v/>
      </c>
      <c r="K3566" t="str">
        <f ca="1">IF(C3566=1,60*SummonTypeTable!$Q$2/OFFSET(I3566,0,-4),
IF(I3566&lt;&gt;OFFSET(I3566,-1,0),OFFSET(I3566,-1,0)/OFFSET(I3566,0,-4),""))</f>
        <v/>
      </c>
      <c r="L3566" t="str">
        <f t="shared" ca="1" si="670"/>
        <v>cu</v>
      </c>
      <c r="M3566" t="s">
        <v>81</v>
      </c>
      <c r="N3566" t="s">
        <v>147</v>
      </c>
      <c r="O3566">
        <v>8000</v>
      </c>
      <c r="P3566" t="str">
        <f t="shared" si="659"/>
        <v/>
      </c>
      <c r="Q3566" t="str">
        <f t="shared" ca="1" si="666"/>
        <v>cu</v>
      </c>
      <c r="R3566" t="s">
        <v>81</v>
      </c>
      <c r="S3566" t="s">
        <v>147</v>
      </c>
      <c r="T3566">
        <v>4000</v>
      </c>
      <c r="U3566" t="str">
        <f t="shared" ca="1" si="665"/>
        <v>cu</v>
      </c>
      <c r="V3566" t="str">
        <f t="shared" si="660"/>
        <v>GO</v>
      </c>
      <c r="W3566">
        <f t="shared" si="661"/>
        <v>8000</v>
      </c>
      <c r="X3566" t="str">
        <f t="shared" ca="1" si="662"/>
        <v>cu</v>
      </c>
      <c r="Y3566" t="str">
        <f t="shared" si="663"/>
        <v>GO</v>
      </c>
      <c r="Z3566">
        <f t="shared" si="664"/>
        <v>4000</v>
      </c>
    </row>
    <row r="3567" spans="1:26">
      <c r="A3567" t="str">
        <f t="shared" si="668"/>
        <v>nw2</v>
      </c>
      <c r="B3567" t="str">
        <f t="shared" si="669"/>
        <v>신규2</v>
      </c>
      <c r="C3567">
        <v>158</v>
      </c>
      <c r="D3567">
        <v>145</v>
      </c>
      <c r="E3567">
        <f t="shared" ca="1" si="667"/>
        <v>9417</v>
      </c>
      <c r="F3567">
        <f ca="1">(60+SUMIF(OFFSET(N3567,-$C3567+1,0,$C3567),"EN",OFFSET(O3567,-$C3567+1,0,$C3567)))*SummonTypeTable!$Q$2</f>
        <v>3366.6666666666665</v>
      </c>
      <c r="G3567" t="str">
        <f ca="1">IF(C3567=1,60*SummonTypeTable!$Q$2-OFFSET(F3567,0,-1),
IF(F3567&lt;&gt;OFFSET(F3567,-1,0),OFFSET(F3567,-1,0)-OFFSET(F3567,0,-1),""))</f>
        <v/>
      </c>
      <c r="H3567" t="str">
        <f ca="1">IF(C3567=1,60*SummonTypeTable!$Q$2/OFFSET(F3567,0,-1),
IF(F3567&lt;&gt;OFFSET(F3567,-1,0),OFFSET(F3567,-1,0)/OFFSET(F3567,0,-1),""))</f>
        <v/>
      </c>
      <c r="I3567">
        <f ca="1">(60+SUMIF(OFFSET(N3567,-$C3567+1,0,$C3567),"EN",OFFSET(O3567,-$C3567+1,0,$C3567))+SUMIF(OFFSET(S3567,-$C3567+1,0,$C3567),"EN",OFFSET(T3567,-$C3567+1,0,$C3567)))*SummonTypeTable!$Q$2</f>
        <v>3366.6666666666665</v>
      </c>
      <c r="J3567" t="str">
        <f ca="1">IF(C3567=1,60*SummonTypeTable!$Q$2-OFFSET(I3567,0,-4),
IF(I3567&lt;&gt;OFFSET(I3567,-1,0),OFFSET(I3567,-1,0)-OFFSET(I3567,0,-4),""))</f>
        <v/>
      </c>
      <c r="K3567" t="str">
        <f ca="1">IF(C3567=1,60*SummonTypeTable!$Q$2/OFFSET(I3567,0,-4),
IF(I3567&lt;&gt;OFFSET(I3567,-1,0),OFFSET(I3567,-1,0)/OFFSET(I3567,0,-4),""))</f>
        <v/>
      </c>
      <c r="L3567" t="str">
        <f t="shared" ca="1" si="670"/>
        <v>it</v>
      </c>
      <c r="M3567" t="s">
        <v>139</v>
      </c>
      <c r="N3567" t="s">
        <v>140</v>
      </c>
      <c r="O3567">
        <v>2</v>
      </c>
      <c r="P3567" t="str">
        <f t="shared" si="659"/>
        <v/>
      </c>
      <c r="Q3567" t="str">
        <f t="shared" ca="1" si="666"/>
        <v>cu</v>
      </c>
      <c r="R3567" t="s">
        <v>81</v>
      </c>
      <c r="S3567" t="s">
        <v>147</v>
      </c>
      <c r="T3567">
        <v>4025</v>
      </c>
      <c r="U3567" t="str">
        <f t="shared" ca="1" si="665"/>
        <v>it</v>
      </c>
      <c r="V3567" t="str">
        <f t="shared" si="660"/>
        <v>Cash_sCharacterGacha</v>
      </c>
      <c r="W3567">
        <f t="shared" si="661"/>
        <v>2</v>
      </c>
      <c r="X3567" t="str">
        <f t="shared" ca="1" si="662"/>
        <v>cu</v>
      </c>
      <c r="Y3567" t="str">
        <f t="shared" si="663"/>
        <v>GO</v>
      </c>
      <c r="Z3567">
        <f t="shared" si="664"/>
        <v>4025</v>
      </c>
    </row>
    <row r="3568" spans="1:26">
      <c r="A3568" t="str">
        <f t="shared" si="668"/>
        <v>nw2</v>
      </c>
      <c r="B3568" t="str">
        <f t="shared" si="669"/>
        <v>신규2</v>
      </c>
      <c r="C3568">
        <v>159</v>
      </c>
      <c r="D3568">
        <v>323</v>
      </c>
      <c r="E3568">
        <f t="shared" ca="1" si="667"/>
        <v>9740</v>
      </c>
      <c r="F3568">
        <f ca="1">(60+SUMIF(OFFSET(N3568,-$C3568+1,0,$C3568),"EN",OFFSET(O3568,-$C3568+1,0,$C3568)))*SummonTypeTable!$Q$2</f>
        <v>3560</v>
      </c>
      <c r="G3568">
        <f ca="1">IF(C3568=1,60*SummonTypeTable!$Q$2-OFFSET(F3568,0,-1),
IF(F3568&lt;&gt;OFFSET(F3568,-1,0),OFFSET(F3568,-1,0)-OFFSET(F3568,0,-1),""))</f>
        <v>-6373.3333333333339</v>
      </c>
      <c r="H3568">
        <f ca="1">IF(C3568=1,60*SummonTypeTable!$Q$2/OFFSET(F3568,0,-1),
IF(F3568&lt;&gt;OFFSET(F3568,-1,0),OFFSET(F3568,-1,0)/OFFSET(F3568,0,-1),""))</f>
        <v>0.34565366187542779</v>
      </c>
      <c r="I3568">
        <f ca="1">(60+SUMIF(OFFSET(N3568,-$C3568+1,0,$C3568),"EN",OFFSET(O3568,-$C3568+1,0,$C3568))+SUMIF(OFFSET(S3568,-$C3568+1,0,$C3568),"EN",OFFSET(T3568,-$C3568+1,0,$C3568)))*SummonTypeTable!$Q$2</f>
        <v>3560</v>
      </c>
      <c r="J3568">
        <f ca="1">IF(C3568=1,60*SummonTypeTable!$Q$2-OFFSET(I3568,0,-4),
IF(I3568&lt;&gt;OFFSET(I3568,-1,0),OFFSET(I3568,-1,0)-OFFSET(I3568,0,-4),""))</f>
        <v>-6373.3333333333339</v>
      </c>
      <c r="K3568">
        <f ca="1">IF(C3568=1,60*SummonTypeTable!$Q$2/OFFSET(I3568,0,-4),
IF(I3568&lt;&gt;OFFSET(I3568,-1,0),OFFSET(I3568,-1,0)/OFFSET(I3568,0,-4),""))</f>
        <v>0.34565366187542779</v>
      </c>
      <c r="L3568" t="str">
        <f t="shared" ca="1" si="670"/>
        <v>cu</v>
      </c>
      <c r="M3568" t="s">
        <v>81</v>
      </c>
      <c r="N3568" t="s">
        <v>146</v>
      </c>
      <c r="O3568">
        <v>290</v>
      </c>
      <c r="P3568" t="str">
        <f t="shared" si="659"/>
        <v>에너지너무많음</v>
      </c>
      <c r="Q3568" t="str">
        <f t="shared" ca="1" si="666"/>
        <v>cu</v>
      </c>
      <c r="R3568" t="s">
        <v>81</v>
      </c>
      <c r="S3568" t="s">
        <v>147</v>
      </c>
      <c r="T3568">
        <v>4050</v>
      </c>
      <c r="U3568" t="str">
        <f t="shared" ca="1" si="665"/>
        <v>cu</v>
      </c>
      <c r="V3568" t="str">
        <f t="shared" si="660"/>
        <v>EN</v>
      </c>
      <c r="W3568">
        <f t="shared" si="661"/>
        <v>290</v>
      </c>
      <c r="X3568" t="str">
        <f t="shared" ca="1" si="662"/>
        <v>cu</v>
      </c>
      <c r="Y3568" t="str">
        <f t="shared" si="663"/>
        <v>GO</v>
      </c>
      <c r="Z3568">
        <f t="shared" si="664"/>
        <v>4050</v>
      </c>
    </row>
    <row r="3569" spans="1:26">
      <c r="A3569" t="str">
        <f t="shared" si="668"/>
        <v>nw2</v>
      </c>
      <c r="B3569" t="str">
        <f t="shared" si="669"/>
        <v>신규2</v>
      </c>
      <c r="C3569">
        <v>160</v>
      </c>
      <c r="D3569">
        <v>108</v>
      </c>
      <c r="E3569">
        <f t="shared" ca="1" si="667"/>
        <v>9848</v>
      </c>
      <c r="F3569">
        <f ca="1">(60+SUMIF(OFFSET(N3569,-$C3569+1,0,$C3569),"EN",OFFSET(O3569,-$C3569+1,0,$C3569)))*SummonTypeTable!$Q$2</f>
        <v>3560</v>
      </c>
      <c r="G3569" t="str">
        <f ca="1">IF(C3569=1,60*SummonTypeTable!$Q$2-OFFSET(F3569,0,-1),
IF(F3569&lt;&gt;OFFSET(F3569,-1,0),OFFSET(F3569,-1,0)-OFFSET(F3569,0,-1),""))</f>
        <v/>
      </c>
      <c r="H3569" t="str">
        <f ca="1">IF(C3569=1,60*SummonTypeTable!$Q$2/OFFSET(F3569,0,-1),
IF(F3569&lt;&gt;OFFSET(F3569,-1,0),OFFSET(F3569,-1,0)/OFFSET(F3569,0,-1),""))</f>
        <v/>
      </c>
      <c r="I3569">
        <f ca="1">(60+SUMIF(OFFSET(N3569,-$C3569+1,0,$C3569),"EN",OFFSET(O3569,-$C3569+1,0,$C3569))+SUMIF(OFFSET(S3569,-$C3569+1,0,$C3569),"EN",OFFSET(T3569,-$C3569+1,0,$C3569)))*SummonTypeTable!$Q$2</f>
        <v>3560</v>
      </c>
      <c r="J3569" t="str">
        <f ca="1">IF(C3569=1,60*SummonTypeTable!$Q$2-OFFSET(I3569,0,-4),
IF(I3569&lt;&gt;OFFSET(I3569,-1,0),OFFSET(I3569,-1,0)-OFFSET(I3569,0,-4),""))</f>
        <v/>
      </c>
      <c r="K3569" t="str">
        <f ca="1">IF(C3569=1,60*SummonTypeTable!$Q$2/OFFSET(I3569,0,-4),
IF(I3569&lt;&gt;OFFSET(I3569,-1,0),OFFSET(I3569,-1,0)/OFFSET(I3569,0,-4),""))</f>
        <v/>
      </c>
      <c r="L3569" t="str">
        <f t="shared" ca="1" si="670"/>
        <v>cu</v>
      </c>
      <c r="M3569" t="s">
        <v>81</v>
      </c>
      <c r="N3569" t="s">
        <v>147</v>
      </c>
      <c r="O3569">
        <v>8150</v>
      </c>
      <c r="P3569" t="str">
        <f t="shared" si="659"/>
        <v/>
      </c>
      <c r="Q3569" t="str">
        <f t="shared" ca="1" si="666"/>
        <v>cu</v>
      </c>
      <c r="R3569" t="s">
        <v>81</v>
      </c>
      <c r="S3569" t="s">
        <v>147</v>
      </c>
      <c r="T3569">
        <v>4075</v>
      </c>
      <c r="U3569" t="str">
        <f t="shared" ca="1" si="665"/>
        <v>cu</v>
      </c>
      <c r="V3569" t="str">
        <f t="shared" si="660"/>
        <v>GO</v>
      </c>
      <c r="W3569">
        <f t="shared" si="661"/>
        <v>8150</v>
      </c>
      <c r="X3569" t="str">
        <f t="shared" ca="1" si="662"/>
        <v>cu</v>
      </c>
      <c r="Y3569" t="str">
        <f t="shared" si="663"/>
        <v>GO</v>
      </c>
      <c r="Z3569">
        <f t="shared" si="664"/>
        <v>4075</v>
      </c>
    </row>
    <row r="3570" spans="1:26">
      <c r="A3570" t="str">
        <f t="shared" si="668"/>
        <v>nw2</v>
      </c>
      <c r="B3570" t="str">
        <f t="shared" si="669"/>
        <v>신규2</v>
      </c>
      <c r="C3570">
        <v>161</v>
      </c>
      <c r="D3570">
        <v>116</v>
      </c>
      <c r="E3570">
        <f t="shared" ca="1" si="667"/>
        <v>9964</v>
      </c>
      <c r="F3570">
        <f ca="1">(60+SUMIF(OFFSET(N3570,-$C3570+1,0,$C3570),"EN",OFFSET(O3570,-$C3570+1,0,$C3570)))*SummonTypeTable!$Q$2</f>
        <v>3560</v>
      </c>
      <c r="G3570" t="str">
        <f ca="1">IF(C3570=1,60*SummonTypeTable!$Q$2-OFFSET(F3570,0,-1),
IF(F3570&lt;&gt;OFFSET(F3570,-1,0),OFFSET(F3570,-1,0)-OFFSET(F3570,0,-1),""))</f>
        <v/>
      </c>
      <c r="H3570" t="str">
        <f ca="1">IF(C3570=1,60*SummonTypeTable!$Q$2/OFFSET(F3570,0,-1),
IF(F3570&lt;&gt;OFFSET(F3570,-1,0),OFFSET(F3570,-1,0)/OFFSET(F3570,0,-1),""))</f>
        <v/>
      </c>
      <c r="I3570">
        <f ca="1">(60+SUMIF(OFFSET(N3570,-$C3570+1,0,$C3570),"EN",OFFSET(O3570,-$C3570+1,0,$C3570))+SUMIF(OFFSET(S3570,-$C3570+1,0,$C3570),"EN",OFFSET(T3570,-$C3570+1,0,$C3570)))*SummonTypeTable!$Q$2</f>
        <v>3560</v>
      </c>
      <c r="J3570" t="str">
        <f ca="1">IF(C3570=1,60*SummonTypeTable!$Q$2-OFFSET(I3570,0,-4),
IF(I3570&lt;&gt;OFFSET(I3570,-1,0),OFFSET(I3570,-1,0)-OFFSET(I3570,0,-4),""))</f>
        <v/>
      </c>
      <c r="K3570" t="str">
        <f ca="1">IF(C3570=1,60*SummonTypeTable!$Q$2/OFFSET(I3570,0,-4),
IF(I3570&lt;&gt;OFFSET(I3570,-1,0),OFFSET(I3570,-1,0)/OFFSET(I3570,0,-4),""))</f>
        <v/>
      </c>
      <c r="L3570" t="str">
        <f t="shared" ca="1" si="670"/>
        <v>it</v>
      </c>
      <c r="M3570" t="s">
        <v>139</v>
      </c>
      <c r="N3570" t="s">
        <v>158</v>
      </c>
      <c r="O3570">
        <v>1</v>
      </c>
      <c r="P3570" t="str">
        <f t="shared" si="659"/>
        <v/>
      </c>
      <c r="Q3570" t="str">
        <f t="shared" ca="1" si="666"/>
        <v>cu</v>
      </c>
      <c r="R3570" t="s">
        <v>81</v>
      </c>
      <c r="S3570" t="s">
        <v>147</v>
      </c>
      <c r="T3570">
        <v>4100</v>
      </c>
      <c r="U3570" t="str">
        <f t="shared" ca="1" si="665"/>
        <v>it</v>
      </c>
      <c r="V3570" t="str">
        <f t="shared" si="660"/>
        <v>Cash_sEquipGacha</v>
      </c>
      <c r="W3570">
        <f t="shared" si="661"/>
        <v>1</v>
      </c>
      <c r="X3570" t="str">
        <f t="shared" ca="1" si="662"/>
        <v>cu</v>
      </c>
      <c r="Y3570" t="str">
        <f t="shared" si="663"/>
        <v>GO</v>
      </c>
      <c r="Z3570">
        <f t="shared" si="664"/>
        <v>4100</v>
      </c>
    </row>
    <row r="3571" spans="1:26">
      <c r="A3571" t="str">
        <f t="shared" si="668"/>
        <v>nw2</v>
      </c>
      <c r="B3571" t="str">
        <f t="shared" si="669"/>
        <v>신규2</v>
      </c>
      <c r="C3571">
        <v>162</v>
      </c>
      <c r="D3571">
        <v>158</v>
      </c>
      <c r="E3571">
        <f t="shared" ca="1" si="667"/>
        <v>10122</v>
      </c>
      <c r="F3571">
        <f ca="1">(60+SUMIF(OFFSET(N3571,-$C3571+1,0,$C3571),"EN",OFFSET(O3571,-$C3571+1,0,$C3571)))*SummonTypeTable!$Q$2</f>
        <v>3560</v>
      </c>
      <c r="G3571" t="str">
        <f ca="1">IF(C3571=1,60*SummonTypeTable!$Q$2-OFFSET(F3571,0,-1),
IF(F3571&lt;&gt;OFFSET(F3571,-1,0),OFFSET(F3571,-1,0)-OFFSET(F3571,0,-1),""))</f>
        <v/>
      </c>
      <c r="H3571" t="str">
        <f ca="1">IF(C3571=1,60*SummonTypeTable!$Q$2/OFFSET(F3571,0,-1),
IF(F3571&lt;&gt;OFFSET(F3571,-1,0),OFFSET(F3571,-1,0)/OFFSET(F3571,0,-1),""))</f>
        <v/>
      </c>
      <c r="I3571">
        <f ca="1">(60+SUMIF(OFFSET(N3571,-$C3571+1,0,$C3571),"EN",OFFSET(O3571,-$C3571+1,0,$C3571))+SUMIF(OFFSET(S3571,-$C3571+1,0,$C3571),"EN",OFFSET(T3571,-$C3571+1,0,$C3571)))*SummonTypeTable!$Q$2</f>
        <v>3560</v>
      </c>
      <c r="J3571" t="str">
        <f ca="1">IF(C3571=1,60*SummonTypeTable!$Q$2-OFFSET(I3571,0,-4),
IF(I3571&lt;&gt;OFFSET(I3571,-1,0),OFFSET(I3571,-1,0)-OFFSET(I3571,0,-4),""))</f>
        <v/>
      </c>
      <c r="K3571" t="str">
        <f ca="1">IF(C3571=1,60*SummonTypeTable!$Q$2/OFFSET(I3571,0,-4),
IF(I3571&lt;&gt;OFFSET(I3571,-1,0),OFFSET(I3571,-1,0)/OFFSET(I3571,0,-4),""))</f>
        <v/>
      </c>
      <c r="L3571" t="str">
        <f t="shared" ca="1" si="670"/>
        <v>cu</v>
      </c>
      <c r="M3571" t="s">
        <v>81</v>
      </c>
      <c r="N3571" t="s">
        <v>147</v>
      </c>
      <c r="O3571">
        <v>8250</v>
      </c>
      <c r="P3571" t="str">
        <f t="shared" si="659"/>
        <v/>
      </c>
      <c r="Q3571" t="str">
        <f t="shared" ca="1" si="666"/>
        <v>cu</v>
      </c>
      <c r="R3571" t="s">
        <v>81</v>
      </c>
      <c r="S3571" t="s">
        <v>147</v>
      </c>
      <c r="T3571">
        <v>4125</v>
      </c>
      <c r="U3571" t="str">
        <f t="shared" ca="1" si="665"/>
        <v>cu</v>
      </c>
      <c r="V3571" t="str">
        <f t="shared" si="660"/>
        <v>GO</v>
      </c>
      <c r="W3571">
        <f t="shared" si="661"/>
        <v>8250</v>
      </c>
      <c r="X3571" t="str">
        <f t="shared" ca="1" si="662"/>
        <v>cu</v>
      </c>
      <c r="Y3571" t="str">
        <f t="shared" si="663"/>
        <v>GO</v>
      </c>
      <c r="Z3571">
        <f t="shared" si="664"/>
        <v>4125</v>
      </c>
    </row>
    <row r="3572" spans="1:26">
      <c r="A3572" t="str">
        <f t="shared" si="668"/>
        <v>nw2</v>
      </c>
      <c r="B3572" t="str">
        <f t="shared" si="669"/>
        <v>신규2</v>
      </c>
      <c r="C3572">
        <v>163</v>
      </c>
      <c r="D3572">
        <v>182</v>
      </c>
      <c r="E3572">
        <f t="shared" ca="1" si="667"/>
        <v>10304</v>
      </c>
      <c r="F3572">
        <f ca="1">(60+SUMIF(OFFSET(N3572,-$C3572+1,0,$C3572),"EN",OFFSET(O3572,-$C3572+1,0,$C3572)))*SummonTypeTable!$Q$2</f>
        <v>3770</v>
      </c>
      <c r="G3572">
        <f ca="1">IF(C3572=1,60*SummonTypeTable!$Q$2-OFFSET(F3572,0,-1),
IF(F3572&lt;&gt;OFFSET(F3572,-1,0),OFFSET(F3572,-1,0)-OFFSET(F3572,0,-1),""))</f>
        <v>-6744</v>
      </c>
      <c r="H3572">
        <f ca="1">IF(C3572=1,60*SummonTypeTable!$Q$2/OFFSET(F3572,0,-1),
IF(F3572&lt;&gt;OFFSET(F3572,-1,0),OFFSET(F3572,-1,0)/OFFSET(F3572,0,-1),""))</f>
        <v>0.34549689440993792</v>
      </c>
      <c r="I3572">
        <f ca="1">(60+SUMIF(OFFSET(N3572,-$C3572+1,0,$C3572),"EN",OFFSET(O3572,-$C3572+1,0,$C3572))+SUMIF(OFFSET(S3572,-$C3572+1,0,$C3572),"EN",OFFSET(T3572,-$C3572+1,0,$C3572)))*SummonTypeTable!$Q$2</f>
        <v>3770</v>
      </c>
      <c r="J3572">
        <f ca="1">IF(C3572=1,60*SummonTypeTable!$Q$2-OFFSET(I3572,0,-4),
IF(I3572&lt;&gt;OFFSET(I3572,-1,0),OFFSET(I3572,-1,0)-OFFSET(I3572,0,-4),""))</f>
        <v>-6744</v>
      </c>
      <c r="K3572">
        <f ca="1">IF(C3572=1,60*SummonTypeTable!$Q$2/OFFSET(I3572,0,-4),
IF(I3572&lt;&gt;OFFSET(I3572,-1,0),OFFSET(I3572,-1,0)/OFFSET(I3572,0,-4),""))</f>
        <v>0.34549689440993792</v>
      </c>
      <c r="L3572" t="str">
        <f t="shared" ca="1" si="670"/>
        <v>cu</v>
      </c>
      <c r="M3572" t="s">
        <v>81</v>
      </c>
      <c r="N3572" t="s">
        <v>146</v>
      </c>
      <c r="O3572">
        <v>315</v>
      </c>
      <c r="P3572" t="str">
        <f t="shared" si="659"/>
        <v>에너지너무많음</v>
      </c>
      <c r="Q3572" t="str">
        <f t="shared" ca="1" si="666"/>
        <v>cu</v>
      </c>
      <c r="R3572" t="s">
        <v>81</v>
      </c>
      <c r="S3572" t="s">
        <v>147</v>
      </c>
      <c r="T3572">
        <v>4150</v>
      </c>
      <c r="U3572" t="str">
        <f t="shared" ca="1" si="665"/>
        <v>cu</v>
      </c>
      <c r="V3572" t="str">
        <f t="shared" si="660"/>
        <v>EN</v>
      </c>
      <c r="W3572">
        <f t="shared" si="661"/>
        <v>315</v>
      </c>
      <c r="X3572" t="str">
        <f t="shared" ca="1" si="662"/>
        <v>cu</v>
      </c>
      <c r="Y3572" t="str">
        <f t="shared" si="663"/>
        <v>GO</v>
      </c>
      <c r="Z3572">
        <f t="shared" si="664"/>
        <v>4150</v>
      </c>
    </row>
    <row r="3573" spans="1:26">
      <c r="A3573" t="str">
        <f t="shared" si="668"/>
        <v>nw2</v>
      </c>
      <c r="B3573" t="str">
        <f t="shared" si="669"/>
        <v>신규2</v>
      </c>
      <c r="C3573">
        <v>164</v>
      </c>
      <c r="D3573">
        <v>95</v>
      </c>
      <c r="E3573">
        <f t="shared" ca="1" si="667"/>
        <v>10399</v>
      </c>
      <c r="F3573">
        <f ca="1">(60+SUMIF(OFFSET(N3573,-$C3573+1,0,$C3573),"EN",OFFSET(O3573,-$C3573+1,0,$C3573)))*SummonTypeTable!$Q$2</f>
        <v>3770</v>
      </c>
      <c r="G3573" t="str">
        <f ca="1">IF(C3573=1,60*SummonTypeTable!$Q$2-OFFSET(F3573,0,-1),
IF(F3573&lt;&gt;OFFSET(F3573,-1,0),OFFSET(F3573,-1,0)-OFFSET(F3573,0,-1),""))</f>
        <v/>
      </c>
      <c r="H3573" t="str">
        <f ca="1">IF(C3573=1,60*SummonTypeTable!$Q$2/OFFSET(F3573,0,-1),
IF(F3573&lt;&gt;OFFSET(F3573,-1,0),OFFSET(F3573,-1,0)/OFFSET(F3573,0,-1),""))</f>
        <v/>
      </c>
      <c r="I3573">
        <f ca="1">(60+SUMIF(OFFSET(N3573,-$C3573+1,0,$C3573),"EN",OFFSET(O3573,-$C3573+1,0,$C3573))+SUMIF(OFFSET(S3573,-$C3573+1,0,$C3573),"EN",OFFSET(T3573,-$C3573+1,0,$C3573)))*SummonTypeTable!$Q$2</f>
        <v>3770</v>
      </c>
      <c r="J3573" t="str">
        <f ca="1">IF(C3573=1,60*SummonTypeTable!$Q$2-OFFSET(I3573,0,-4),
IF(I3573&lt;&gt;OFFSET(I3573,-1,0),OFFSET(I3573,-1,0)-OFFSET(I3573,0,-4),""))</f>
        <v/>
      </c>
      <c r="K3573" t="str">
        <f ca="1">IF(C3573=1,60*SummonTypeTable!$Q$2/OFFSET(I3573,0,-4),
IF(I3573&lt;&gt;OFFSET(I3573,-1,0),OFFSET(I3573,-1,0)/OFFSET(I3573,0,-4),""))</f>
        <v/>
      </c>
      <c r="L3573" t="str">
        <f t="shared" ca="1" si="670"/>
        <v>cu</v>
      </c>
      <c r="M3573" t="s">
        <v>81</v>
      </c>
      <c r="N3573" t="s">
        <v>147</v>
      </c>
      <c r="O3573">
        <v>8350</v>
      </c>
      <c r="P3573" t="str">
        <f t="shared" si="659"/>
        <v/>
      </c>
      <c r="Q3573" t="str">
        <f t="shared" ca="1" si="666"/>
        <v>cu</v>
      </c>
      <c r="R3573" t="s">
        <v>81</v>
      </c>
      <c r="S3573" t="s">
        <v>147</v>
      </c>
      <c r="T3573">
        <v>4175</v>
      </c>
      <c r="U3573" t="str">
        <f t="shared" ca="1" si="665"/>
        <v>cu</v>
      </c>
      <c r="V3573" t="str">
        <f t="shared" si="660"/>
        <v>GO</v>
      </c>
      <c r="W3573">
        <f t="shared" si="661"/>
        <v>8350</v>
      </c>
      <c r="X3573" t="str">
        <f t="shared" ca="1" si="662"/>
        <v>cu</v>
      </c>
      <c r="Y3573" t="str">
        <f t="shared" si="663"/>
        <v>GO</v>
      </c>
      <c r="Z3573">
        <f t="shared" si="664"/>
        <v>4175</v>
      </c>
    </row>
    <row r="3574" spans="1:26">
      <c r="A3574" t="str">
        <f t="shared" si="668"/>
        <v>nw2</v>
      </c>
      <c r="B3574" t="str">
        <f t="shared" si="669"/>
        <v>신규2</v>
      </c>
      <c r="C3574">
        <v>165</v>
      </c>
      <c r="D3574">
        <v>195</v>
      </c>
      <c r="E3574">
        <f t="shared" ca="1" si="667"/>
        <v>10594</v>
      </c>
      <c r="F3574">
        <f ca="1">(60+SUMIF(OFFSET(N3574,-$C3574+1,0,$C3574),"EN",OFFSET(O3574,-$C3574+1,0,$C3574)))*SummonTypeTable!$Q$2</f>
        <v>3770</v>
      </c>
      <c r="G3574" t="str">
        <f ca="1">IF(C3574=1,60*SummonTypeTable!$Q$2-OFFSET(F3574,0,-1),
IF(F3574&lt;&gt;OFFSET(F3574,-1,0),OFFSET(F3574,-1,0)-OFFSET(F3574,0,-1),""))</f>
        <v/>
      </c>
      <c r="H3574" t="str">
        <f ca="1">IF(C3574=1,60*SummonTypeTable!$Q$2/OFFSET(F3574,0,-1),
IF(F3574&lt;&gt;OFFSET(F3574,-1,0),OFFSET(F3574,-1,0)/OFFSET(F3574,0,-1),""))</f>
        <v/>
      </c>
      <c r="I3574">
        <f ca="1">(60+SUMIF(OFFSET(N3574,-$C3574+1,0,$C3574),"EN",OFFSET(O3574,-$C3574+1,0,$C3574))+SUMIF(OFFSET(S3574,-$C3574+1,0,$C3574),"EN",OFFSET(T3574,-$C3574+1,0,$C3574)))*SummonTypeTable!$Q$2</f>
        <v>3770</v>
      </c>
      <c r="J3574" t="str">
        <f ca="1">IF(C3574=1,60*SummonTypeTable!$Q$2-OFFSET(I3574,0,-4),
IF(I3574&lt;&gt;OFFSET(I3574,-1,0),OFFSET(I3574,-1,0)-OFFSET(I3574,0,-4),""))</f>
        <v/>
      </c>
      <c r="K3574" t="str">
        <f ca="1">IF(C3574=1,60*SummonTypeTable!$Q$2/OFFSET(I3574,0,-4),
IF(I3574&lt;&gt;OFFSET(I3574,-1,0),OFFSET(I3574,-1,0)/OFFSET(I3574,0,-4),""))</f>
        <v/>
      </c>
      <c r="L3574" t="str">
        <f t="shared" ca="1" si="670"/>
        <v>it</v>
      </c>
      <c r="M3574" t="s">
        <v>139</v>
      </c>
      <c r="N3574" t="s">
        <v>140</v>
      </c>
      <c r="O3574">
        <v>5</v>
      </c>
      <c r="P3574" t="str">
        <f t="shared" ref="P3574:P3658" si="671">IF(M3574="장비1상자",
  IF(OR(N3574&gt;3,O3574&gt;5),"장비이상",""),
IF(N3574="GO",
  IF(O3574&lt;100,"골드이상",""),
IF(N3574="EN",
  IF(O3574&gt;29,"에너지너무많음",
  IF(O3574&gt;9,"에너지다소많음","")),"")))</f>
        <v/>
      </c>
      <c r="Q3574" t="str">
        <f t="shared" ca="1" si="666"/>
        <v>cu</v>
      </c>
      <c r="R3574" t="s">
        <v>81</v>
      </c>
      <c r="S3574" t="s">
        <v>147</v>
      </c>
      <c r="T3574">
        <v>4200</v>
      </c>
      <c r="U3574" t="str">
        <f t="shared" ca="1" si="665"/>
        <v>it</v>
      </c>
      <c r="V3574" t="str">
        <f t="shared" ref="V3574:V3658" si="672">IF(LEN(N3574)=0,"",N3574)</f>
        <v>Cash_sCharacterGacha</v>
      </c>
      <c r="W3574">
        <f t="shared" ref="W3574:W3658" si="673">IF(LEN(O3574)=0,"",O3574)</f>
        <v>5</v>
      </c>
      <c r="X3574" t="str">
        <f t="shared" ref="X3574:X3658" ca="1" si="674">IF(LEN(Q3574)=0,"",Q3574)</f>
        <v>cu</v>
      </c>
      <c r="Y3574" t="str">
        <f t="shared" ref="Y3574:Y3658" si="675">IF(LEN(S3574)=0,"",S3574)</f>
        <v>GO</v>
      </c>
      <c r="Z3574">
        <f t="shared" ref="Z3574:Z3658" si="676">IF(LEN(T3574)=0,"",T3574)</f>
        <v>4200</v>
      </c>
    </row>
    <row r="3575" spans="1:26">
      <c r="A3575" t="str">
        <f t="shared" si="668"/>
        <v>nw2</v>
      </c>
      <c r="B3575" t="str">
        <f t="shared" si="669"/>
        <v>신규2</v>
      </c>
      <c r="C3575">
        <v>166</v>
      </c>
      <c r="D3575">
        <v>294</v>
      </c>
      <c r="E3575">
        <f t="shared" ca="1" si="667"/>
        <v>10888</v>
      </c>
      <c r="F3575">
        <f ca="1">(60+SUMIF(OFFSET(N3575,-$C3575+1,0,$C3575),"EN",OFFSET(O3575,-$C3575+1,0,$C3575)))*SummonTypeTable!$Q$2</f>
        <v>3996.6666666666665</v>
      </c>
      <c r="G3575">
        <f ca="1">IF(C3575=1,60*SummonTypeTable!$Q$2-OFFSET(F3575,0,-1),
IF(F3575&lt;&gt;OFFSET(F3575,-1,0),OFFSET(F3575,-1,0)-OFFSET(F3575,0,-1),""))</f>
        <v>-7118</v>
      </c>
      <c r="H3575">
        <f ca="1">IF(C3575=1,60*SummonTypeTable!$Q$2/OFFSET(F3575,0,-1),
IF(F3575&lt;&gt;OFFSET(F3575,-1,0),OFFSET(F3575,-1,0)/OFFSET(F3575,0,-1),""))</f>
        <v>0.34625275532696548</v>
      </c>
      <c r="I3575">
        <f ca="1">(60+SUMIF(OFFSET(N3575,-$C3575+1,0,$C3575),"EN",OFFSET(O3575,-$C3575+1,0,$C3575))+SUMIF(OFFSET(S3575,-$C3575+1,0,$C3575),"EN",OFFSET(T3575,-$C3575+1,0,$C3575)))*SummonTypeTable!$Q$2</f>
        <v>3996.6666666666665</v>
      </c>
      <c r="J3575">
        <f ca="1">IF(C3575=1,60*SummonTypeTable!$Q$2-OFFSET(I3575,0,-4),
IF(I3575&lt;&gt;OFFSET(I3575,-1,0),OFFSET(I3575,-1,0)-OFFSET(I3575,0,-4),""))</f>
        <v>-7118</v>
      </c>
      <c r="K3575">
        <f ca="1">IF(C3575=1,60*SummonTypeTable!$Q$2/OFFSET(I3575,0,-4),
IF(I3575&lt;&gt;OFFSET(I3575,-1,0),OFFSET(I3575,-1,0)/OFFSET(I3575,0,-4),""))</f>
        <v>0.34625275532696548</v>
      </c>
      <c r="L3575" t="str">
        <f t="shared" ca="1" si="670"/>
        <v>cu</v>
      </c>
      <c r="M3575" t="s">
        <v>81</v>
      </c>
      <c r="N3575" t="s">
        <v>146</v>
      </c>
      <c r="O3575">
        <v>340</v>
      </c>
      <c r="P3575" t="str">
        <f t="shared" si="671"/>
        <v>에너지너무많음</v>
      </c>
      <c r="Q3575" t="str">
        <f t="shared" ca="1" si="666"/>
        <v>cu</v>
      </c>
      <c r="R3575" t="s">
        <v>81</v>
      </c>
      <c r="S3575" t="s">
        <v>147</v>
      </c>
      <c r="T3575">
        <v>4225</v>
      </c>
      <c r="U3575" t="str">
        <f t="shared" ca="1" si="665"/>
        <v>cu</v>
      </c>
      <c r="V3575" t="str">
        <f t="shared" si="672"/>
        <v>EN</v>
      </c>
      <c r="W3575">
        <f t="shared" si="673"/>
        <v>340</v>
      </c>
      <c r="X3575" t="str">
        <f t="shared" ca="1" si="674"/>
        <v>cu</v>
      </c>
      <c r="Y3575" t="str">
        <f t="shared" si="675"/>
        <v>GO</v>
      </c>
      <c r="Z3575">
        <f t="shared" si="676"/>
        <v>4225</v>
      </c>
    </row>
    <row r="3576" spans="1:26">
      <c r="A3576" t="str">
        <f t="shared" si="668"/>
        <v>nw2</v>
      </c>
      <c r="B3576" t="str">
        <f t="shared" si="669"/>
        <v>신규2</v>
      </c>
      <c r="C3576">
        <v>167</v>
      </c>
      <c r="D3576">
        <v>54</v>
      </c>
      <c r="E3576">
        <f t="shared" ca="1" si="667"/>
        <v>10942</v>
      </c>
      <c r="F3576">
        <f ca="1">(60+SUMIF(OFFSET(N3576,-$C3576+1,0,$C3576),"EN",OFFSET(O3576,-$C3576+1,0,$C3576)))*SummonTypeTable!$Q$2</f>
        <v>3996.6666666666665</v>
      </c>
      <c r="G3576" t="str">
        <f ca="1">IF(C3576=1,60*SummonTypeTable!$Q$2-OFFSET(F3576,0,-1),
IF(F3576&lt;&gt;OFFSET(F3576,-1,0),OFFSET(F3576,-1,0)-OFFSET(F3576,0,-1),""))</f>
        <v/>
      </c>
      <c r="H3576" t="str">
        <f ca="1">IF(C3576=1,60*SummonTypeTable!$Q$2/OFFSET(F3576,0,-1),
IF(F3576&lt;&gt;OFFSET(F3576,-1,0),OFFSET(F3576,-1,0)/OFFSET(F3576,0,-1),""))</f>
        <v/>
      </c>
      <c r="I3576">
        <f ca="1">(60+SUMIF(OFFSET(N3576,-$C3576+1,0,$C3576),"EN",OFFSET(O3576,-$C3576+1,0,$C3576))+SUMIF(OFFSET(S3576,-$C3576+1,0,$C3576),"EN",OFFSET(T3576,-$C3576+1,0,$C3576)))*SummonTypeTable!$Q$2</f>
        <v>3996.6666666666665</v>
      </c>
      <c r="J3576" t="str">
        <f ca="1">IF(C3576=1,60*SummonTypeTable!$Q$2-OFFSET(I3576,0,-4),
IF(I3576&lt;&gt;OFFSET(I3576,-1,0),OFFSET(I3576,-1,0)-OFFSET(I3576,0,-4),""))</f>
        <v/>
      </c>
      <c r="K3576" t="str">
        <f ca="1">IF(C3576=1,60*SummonTypeTable!$Q$2/OFFSET(I3576,0,-4),
IF(I3576&lt;&gt;OFFSET(I3576,-1,0),OFFSET(I3576,-1,0)/OFFSET(I3576,0,-4),""))</f>
        <v/>
      </c>
      <c r="L3576" t="str">
        <f t="shared" ca="1" si="670"/>
        <v>cu</v>
      </c>
      <c r="M3576" t="s">
        <v>81</v>
      </c>
      <c r="N3576" t="s">
        <v>147</v>
      </c>
      <c r="O3576">
        <v>8500</v>
      </c>
      <c r="P3576" t="str">
        <f t="shared" si="671"/>
        <v/>
      </c>
      <c r="Q3576" t="str">
        <f t="shared" ca="1" si="666"/>
        <v>cu</v>
      </c>
      <c r="R3576" t="s">
        <v>81</v>
      </c>
      <c r="S3576" t="s">
        <v>147</v>
      </c>
      <c r="T3576">
        <v>4250</v>
      </c>
      <c r="U3576" t="str">
        <f t="shared" ca="1" si="665"/>
        <v>cu</v>
      </c>
      <c r="V3576" t="str">
        <f t="shared" si="672"/>
        <v>GO</v>
      </c>
      <c r="W3576">
        <f t="shared" si="673"/>
        <v>8500</v>
      </c>
      <c r="X3576" t="str">
        <f t="shared" ca="1" si="674"/>
        <v>cu</v>
      </c>
      <c r="Y3576" t="str">
        <f t="shared" si="675"/>
        <v>GO</v>
      </c>
      <c r="Z3576">
        <f t="shared" si="676"/>
        <v>4250</v>
      </c>
    </row>
    <row r="3577" spans="1:26">
      <c r="A3577" t="str">
        <f t="shared" si="668"/>
        <v>nw2</v>
      </c>
      <c r="B3577" t="str">
        <f t="shared" si="669"/>
        <v>신규2</v>
      </c>
      <c r="C3577">
        <v>168</v>
      </c>
      <c r="D3577">
        <v>125</v>
      </c>
      <c r="E3577">
        <f t="shared" ca="1" si="667"/>
        <v>11067</v>
      </c>
      <c r="F3577">
        <f ca="1">(60+SUMIF(OFFSET(N3577,-$C3577+1,0,$C3577),"EN",OFFSET(O3577,-$C3577+1,0,$C3577)))*SummonTypeTable!$Q$2</f>
        <v>3996.6666666666665</v>
      </c>
      <c r="G3577" t="str">
        <f ca="1">IF(C3577=1,60*SummonTypeTable!$Q$2-OFFSET(F3577,0,-1),
IF(F3577&lt;&gt;OFFSET(F3577,-1,0),OFFSET(F3577,-1,0)-OFFSET(F3577,0,-1),""))</f>
        <v/>
      </c>
      <c r="H3577" t="str">
        <f ca="1">IF(C3577=1,60*SummonTypeTable!$Q$2/OFFSET(F3577,0,-1),
IF(F3577&lt;&gt;OFFSET(F3577,-1,0),OFFSET(F3577,-1,0)/OFFSET(F3577,0,-1),""))</f>
        <v/>
      </c>
      <c r="I3577">
        <f ca="1">(60+SUMIF(OFFSET(N3577,-$C3577+1,0,$C3577),"EN",OFFSET(O3577,-$C3577+1,0,$C3577))+SUMIF(OFFSET(S3577,-$C3577+1,0,$C3577),"EN",OFFSET(T3577,-$C3577+1,0,$C3577)))*SummonTypeTable!$Q$2</f>
        <v>3996.6666666666665</v>
      </c>
      <c r="J3577" t="str">
        <f ca="1">IF(C3577=1,60*SummonTypeTable!$Q$2-OFFSET(I3577,0,-4),
IF(I3577&lt;&gt;OFFSET(I3577,-1,0),OFFSET(I3577,-1,0)-OFFSET(I3577,0,-4),""))</f>
        <v/>
      </c>
      <c r="K3577" t="str">
        <f ca="1">IF(C3577=1,60*SummonTypeTable!$Q$2/OFFSET(I3577,0,-4),
IF(I3577&lt;&gt;OFFSET(I3577,-1,0),OFFSET(I3577,-1,0)/OFFSET(I3577,0,-4),""))</f>
        <v/>
      </c>
      <c r="L3577" t="str">
        <f t="shared" ca="1" si="670"/>
        <v>it</v>
      </c>
      <c r="M3577" t="s">
        <v>139</v>
      </c>
      <c r="N3577" t="s">
        <v>138</v>
      </c>
      <c r="O3577">
        <v>10</v>
      </c>
      <c r="P3577" t="str">
        <f t="shared" si="671"/>
        <v/>
      </c>
      <c r="Q3577" t="str">
        <f t="shared" ca="1" si="666"/>
        <v>cu</v>
      </c>
      <c r="R3577" t="s">
        <v>81</v>
      </c>
      <c r="S3577" t="s">
        <v>147</v>
      </c>
      <c r="T3577">
        <v>4275</v>
      </c>
      <c r="U3577" t="str">
        <f t="shared" ca="1" si="665"/>
        <v>it</v>
      </c>
      <c r="V3577" t="str">
        <f t="shared" si="672"/>
        <v>Cash_sSpellGacha</v>
      </c>
      <c r="W3577">
        <f t="shared" si="673"/>
        <v>10</v>
      </c>
      <c r="X3577" t="str">
        <f t="shared" ca="1" si="674"/>
        <v>cu</v>
      </c>
      <c r="Y3577" t="str">
        <f t="shared" si="675"/>
        <v>GO</v>
      </c>
      <c r="Z3577">
        <f t="shared" si="676"/>
        <v>4275</v>
      </c>
    </row>
    <row r="3578" spans="1:26">
      <c r="A3578" t="str">
        <f t="shared" si="668"/>
        <v>nw2</v>
      </c>
      <c r="B3578" t="str">
        <f t="shared" si="669"/>
        <v>신규2</v>
      </c>
      <c r="C3578">
        <v>169</v>
      </c>
      <c r="D3578">
        <v>157</v>
      </c>
      <c r="E3578">
        <f t="shared" ca="1" si="667"/>
        <v>11224</v>
      </c>
      <c r="F3578">
        <f ca="1">(60+SUMIF(OFFSET(N3578,-$C3578+1,0,$C3578),"EN",OFFSET(O3578,-$C3578+1,0,$C3578)))*SummonTypeTable!$Q$2</f>
        <v>3996.6666666666665</v>
      </c>
      <c r="G3578" t="str">
        <f ca="1">IF(C3578=1,60*SummonTypeTable!$Q$2-OFFSET(F3578,0,-1),
IF(F3578&lt;&gt;OFFSET(F3578,-1,0),OFFSET(F3578,-1,0)-OFFSET(F3578,0,-1),""))</f>
        <v/>
      </c>
      <c r="H3578" t="str">
        <f ca="1">IF(C3578=1,60*SummonTypeTable!$Q$2/OFFSET(F3578,0,-1),
IF(F3578&lt;&gt;OFFSET(F3578,-1,0),OFFSET(F3578,-1,0)/OFFSET(F3578,0,-1),""))</f>
        <v/>
      </c>
      <c r="I3578">
        <f ca="1">(60+SUMIF(OFFSET(N3578,-$C3578+1,0,$C3578),"EN",OFFSET(O3578,-$C3578+1,0,$C3578))+SUMIF(OFFSET(S3578,-$C3578+1,0,$C3578),"EN",OFFSET(T3578,-$C3578+1,0,$C3578)))*SummonTypeTable!$Q$2</f>
        <v>3996.6666666666665</v>
      </c>
      <c r="J3578" t="str">
        <f ca="1">IF(C3578=1,60*SummonTypeTable!$Q$2-OFFSET(I3578,0,-4),
IF(I3578&lt;&gt;OFFSET(I3578,-1,0),OFFSET(I3578,-1,0)-OFFSET(I3578,0,-4),""))</f>
        <v/>
      </c>
      <c r="K3578" t="str">
        <f ca="1">IF(C3578=1,60*SummonTypeTable!$Q$2/OFFSET(I3578,0,-4),
IF(I3578&lt;&gt;OFFSET(I3578,-1,0),OFFSET(I3578,-1,0)/OFFSET(I3578,0,-4),""))</f>
        <v/>
      </c>
      <c r="L3578" t="str">
        <f t="shared" ca="1" si="670"/>
        <v>cu</v>
      </c>
      <c r="M3578" t="s">
        <v>81</v>
      </c>
      <c r="N3578" t="s">
        <v>147</v>
      </c>
      <c r="O3578">
        <v>8600</v>
      </c>
      <c r="P3578" t="str">
        <f t="shared" si="671"/>
        <v/>
      </c>
      <c r="Q3578" t="str">
        <f t="shared" ca="1" si="666"/>
        <v>cu</v>
      </c>
      <c r="R3578" t="s">
        <v>81</v>
      </c>
      <c r="S3578" t="s">
        <v>147</v>
      </c>
      <c r="T3578">
        <v>4300</v>
      </c>
      <c r="U3578" t="str">
        <f t="shared" ca="1" si="665"/>
        <v>cu</v>
      </c>
      <c r="V3578" t="str">
        <f t="shared" si="672"/>
        <v>GO</v>
      </c>
      <c r="W3578">
        <f t="shared" si="673"/>
        <v>8600</v>
      </c>
      <c r="X3578" t="str">
        <f t="shared" ca="1" si="674"/>
        <v>cu</v>
      </c>
      <c r="Y3578" t="str">
        <f t="shared" si="675"/>
        <v>GO</v>
      </c>
      <c r="Z3578">
        <f t="shared" si="676"/>
        <v>4300</v>
      </c>
    </row>
    <row r="3579" spans="1:26">
      <c r="A3579" t="str">
        <f t="shared" si="668"/>
        <v>nw2</v>
      </c>
      <c r="B3579" t="str">
        <f t="shared" si="669"/>
        <v>신규2</v>
      </c>
      <c r="C3579">
        <v>170</v>
      </c>
      <c r="D3579">
        <v>268</v>
      </c>
      <c r="E3579">
        <f t="shared" ca="1" si="667"/>
        <v>11492</v>
      </c>
      <c r="F3579">
        <f ca="1">(60+SUMIF(OFFSET(N3579,-$C3579+1,0,$C3579),"EN",OFFSET(O3579,-$C3579+1,0,$C3579)))*SummonTypeTable!$Q$2</f>
        <v>4240</v>
      </c>
      <c r="G3579">
        <f ca="1">IF(C3579=1,60*SummonTypeTable!$Q$2-OFFSET(F3579,0,-1),
IF(F3579&lt;&gt;OFFSET(F3579,-1,0),OFFSET(F3579,-1,0)-OFFSET(F3579,0,-1),""))</f>
        <v>-7495.3333333333339</v>
      </c>
      <c r="H3579">
        <f ca="1">IF(C3579=1,60*SummonTypeTable!$Q$2/OFFSET(F3579,0,-1),
IF(F3579&lt;&gt;OFFSET(F3579,-1,0),OFFSET(F3579,-1,0)/OFFSET(F3579,0,-1),""))</f>
        <v>0.34777816452024596</v>
      </c>
      <c r="I3579">
        <f ca="1">(60+SUMIF(OFFSET(N3579,-$C3579+1,0,$C3579),"EN",OFFSET(O3579,-$C3579+1,0,$C3579))+SUMIF(OFFSET(S3579,-$C3579+1,0,$C3579),"EN",OFFSET(T3579,-$C3579+1,0,$C3579)))*SummonTypeTable!$Q$2</f>
        <v>4240</v>
      </c>
      <c r="J3579">
        <f ca="1">IF(C3579=1,60*SummonTypeTable!$Q$2-OFFSET(I3579,0,-4),
IF(I3579&lt;&gt;OFFSET(I3579,-1,0),OFFSET(I3579,-1,0)-OFFSET(I3579,0,-4),""))</f>
        <v>-7495.3333333333339</v>
      </c>
      <c r="K3579">
        <f ca="1">IF(C3579=1,60*SummonTypeTable!$Q$2/OFFSET(I3579,0,-4),
IF(I3579&lt;&gt;OFFSET(I3579,-1,0),OFFSET(I3579,-1,0)/OFFSET(I3579,0,-4),""))</f>
        <v>0.34777816452024596</v>
      </c>
      <c r="L3579" t="str">
        <f t="shared" ca="1" si="670"/>
        <v>cu</v>
      </c>
      <c r="M3579" t="s">
        <v>81</v>
      </c>
      <c r="N3579" t="s">
        <v>146</v>
      </c>
      <c r="O3579">
        <v>365</v>
      </c>
      <c r="P3579" t="str">
        <f t="shared" si="671"/>
        <v>에너지너무많음</v>
      </c>
      <c r="Q3579" t="str">
        <f t="shared" ca="1" si="666"/>
        <v>cu</v>
      </c>
      <c r="R3579" t="s">
        <v>81</v>
      </c>
      <c r="S3579" t="s">
        <v>147</v>
      </c>
      <c r="T3579">
        <v>4325</v>
      </c>
      <c r="U3579" t="str">
        <f t="shared" ca="1" si="665"/>
        <v>cu</v>
      </c>
      <c r="V3579" t="str">
        <f t="shared" si="672"/>
        <v>EN</v>
      </c>
      <c r="W3579">
        <f t="shared" si="673"/>
        <v>365</v>
      </c>
      <c r="X3579" t="str">
        <f t="shared" ca="1" si="674"/>
        <v>cu</v>
      </c>
      <c r="Y3579" t="str">
        <f t="shared" si="675"/>
        <v>GO</v>
      </c>
      <c r="Z3579">
        <f t="shared" si="676"/>
        <v>4325</v>
      </c>
    </row>
    <row r="3580" spans="1:26">
      <c r="A3580" t="str">
        <f t="shared" si="668"/>
        <v>nw2</v>
      </c>
      <c r="B3580" t="str">
        <f t="shared" si="669"/>
        <v>신규2</v>
      </c>
      <c r="C3580">
        <v>171</v>
      </c>
      <c r="D3580">
        <v>72</v>
      </c>
      <c r="E3580">
        <f t="shared" ca="1" si="667"/>
        <v>11564</v>
      </c>
      <c r="F3580">
        <f ca="1">(60+SUMIF(OFFSET(N3580,-$C3580+1,0,$C3580),"EN",OFFSET(O3580,-$C3580+1,0,$C3580)))*SummonTypeTable!$Q$2</f>
        <v>4240</v>
      </c>
      <c r="G3580" t="str">
        <f ca="1">IF(C3580=1,60*SummonTypeTable!$Q$2-OFFSET(F3580,0,-1),
IF(F3580&lt;&gt;OFFSET(F3580,-1,0),OFFSET(F3580,-1,0)-OFFSET(F3580,0,-1),""))</f>
        <v/>
      </c>
      <c r="H3580" t="str">
        <f ca="1">IF(C3580=1,60*SummonTypeTable!$Q$2/OFFSET(F3580,0,-1),
IF(F3580&lt;&gt;OFFSET(F3580,-1,0),OFFSET(F3580,-1,0)/OFFSET(F3580,0,-1),""))</f>
        <v/>
      </c>
      <c r="I3580">
        <f ca="1">(60+SUMIF(OFFSET(N3580,-$C3580+1,0,$C3580),"EN",OFFSET(O3580,-$C3580+1,0,$C3580))+SUMIF(OFFSET(S3580,-$C3580+1,0,$C3580),"EN",OFFSET(T3580,-$C3580+1,0,$C3580)))*SummonTypeTable!$Q$2</f>
        <v>4240</v>
      </c>
      <c r="J3580" t="str">
        <f ca="1">IF(C3580=1,60*SummonTypeTable!$Q$2-OFFSET(I3580,0,-4),
IF(I3580&lt;&gt;OFFSET(I3580,-1,0),OFFSET(I3580,-1,0)-OFFSET(I3580,0,-4),""))</f>
        <v/>
      </c>
      <c r="K3580" t="str">
        <f ca="1">IF(C3580=1,60*SummonTypeTable!$Q$2/OFFSET(I3580,0,-4),
IF(I3580&lt;&gt;OFFSET(I3580,-1,0),OFFSET(I3580,-1,0)/OFFSET(I3580,0,-4),""))</f>
        <v/>
      </c>
      <c r="L3580" t="str">
        <f t="shared" ca="1" si="670"/>
        <v>cu</v>
      </c>
      <c r="M3580" t="s">
        <v>81</v>
      </c>
      <c r="N3580" t="s">
        <v>147</v>
      </c>
      <c r="O3580">
        <v>8700</v>
      </c>
      <c r="P3580" t="str">
        <f t="shared" si="671"/>
        <v/>
      </c>
      <c r="Q3580" t="str">
        <f t="shared" ca="1" si="666"/>
        <v>cu</v>
      </c>
      <c r="R3580" t="s">
        <v>81</v>
      </c>
      <c r="S3580" t="s">
        <v>147</v>
      </c>
      <c r="T3580">
        <v>4350</v>
      </c>
      <c r="U3580" t="str">
        <f t="shared" ca="1" si="665"/>
        <v>cu</v>
      </c>
      <c r="V3580" t="str">
        <f t="shared" si="672"/>
        <v>GO</v>
      </c>
      <c r="W3580">
        <f t="shared" si="673"/>
        <v>8700</v>
      </c>
      <c r="X3580" t="str">
        <f t="shared" ca="1" si="674"/>
        <v>cu</v>
      </c>
      <c r="Y3580" t="str">
        <f t="shared" si="675"/>
        <v>GO</v>
      </c>
      <c r="Z3580">
        <f t="shared" si="676"/>
        <v>4350</v>
      </c>
    </row>
    <row r="3581" spans="1:26">
      <c r="A3581" t="str">
        <f t="shared" si="668"/>
        <v>nw2</v>
      </c>
      <c r="B3581" t="str">
        <f t="shared" si="669"/>
        <v>신규2</v>
      </c>
      <c r="C3581">
        <v>172</v>
      </c>
      <c r="D3581">
        <v>144</v>
      </c>
      <c r="E3581">
        <f t="shared" ca="1" si="667"/>
        <v>11708</v>
      </c>
      <c r="F3581">
        <f ca="1">(60+SUMIF(OFFSET(N3581,-$C3581+1,0,$C3581),"EN",OFFSET(O3581,-$C3581+1,0,$C3581)))*SummonTypeTable!$Q$2</f>
        <v>4240</v>
      </c>
      <c r="G3581" t="str">
        <f ca="1">IF(C3581=1,60*SummonTypeTable!$Q$2-OFFSET(F3581,0,-1),
IF(F3581&lt;&gt;OFFSET(F3581,-1,0),OFFSET(F3581,-1,0)-OFFSET(F3581,0,-1),""))</f>
        <v/>
      </c>
      <c r="H3581" t="str">
        <f ca="1">IF(C3581=1,60*SummonTypeTable!$Q$2/OFFSET(F3581,0,-1),
IF(F3581&lt;&gt;OFFSET(F3581,-1,0),OFFSET(F3581,-1,0)/OFFSET(F3581,0,-1),""))</f>
        <v/>
      </c>
      <c r="I3581">
        <f ca="1">(60+SUMIF(OFFSET(N3581,-$C3581+1,0,$C3581),"EN",OFFSET(O3581,-$C3581+1,0,$C3581))+SUMIF(OFFSET(S3581,-$C3581+1,0,$C3581),"EN",OFFSET(T3581,-$C3581+1,0,$C3581)))*SummonTypeTable!$Q$2</f>
        <v>4240</v>
      </c>
      <c r="J3581" t="str">
        <f ca="1">IF(C3581=1,60*SummonTypeTable!$Q$2-OFFSET(I3581,0,-4),
IF(I3581&lt;&gt;OFFSET(I3581,-1,0),OFFSET(I3581,-1,0)-OFFSET(I3581,0,-4),""))</f>
        <v/>
      </c>
      <c r="K3581" t="str">
        <f ca="1">IF(C3581=1,60*SummonTypeTable!$Q$2/OFFSET(I3581,0,-4),
IF(I3581&lt;&gt;OFFSET(I3581,-1,0),OFFSET(I3581,-1,0)/OFFSET(I3581,0,-4),""))</f>
        <v/>
      </c>
      <c r="L3581" t="str">
        <f t="shared" ca="1" si="670"/>
        <v>it</v>
      </c>
      <c r="M3581" t="s">
        <v>139</v>
      </c>
      <c r="N3581" t="s">
        <v>158</v>
      </c>
      <c r="O3581">
        <v>2</v>
      </c>
      <c r="P3581" t="str">
        <f t="shared" si="671"/>
        <v/>
      </c>
      <c r="Q3581" t="str">
        <f t="shared" ca="1" si="666"/>
        <v>cu</v>
      </c>
      <c r="R3581" t="s">
        <v>81</v>
      </c>
      <c r="S3581" t="s">
        <v>147</v>
      </c>
      <c r="T3581">
        <v>4375</v>
      </c>
      <c r="U3581" t="str">
        <f t="shared" ca="1" si="665"/>
        <v>it</v>
      </c>
      <c r="V3581" t="str">
        <f t="shared" si="672"/>
        <v>Cash_sEquipGacha</v>
      </c>
      <c r="W3581">
        <f t="shared" si="673"/>
        <v>2</v>
      </c>
      <c r="X3581" t="str">
        <f t="shared" ca="1" si="674"/>
        <v>cu</v>
      </c>
      <c r="Y3581" t="str">
        <f t="shared" si="675"/>
        <v>GO</v>
      </c>
      <c r="Z3581">
        <f t="shared" si="676"/>
        <v>4375</v>
      </c>
    </row>
    <row r="3582" spans="1:26">
      <c r="A3582" t="str">
        <f t="shared" si="668"/>
        <v>nw2</v>
      </c>
      <c r="B3582" t="str">
        <f t="shared" si="669"/>
        <v>신규2</v>
      </c>
      <c r="C3582">
        <v>173</v>
      </c>
      <c r="D3582">
        <v>412</v>
      </c>
      <c r="E3582">
        <f t="shared" ca="1" si="667"/>
        <v>12120</v>
      </c>
      <c r="F3582">
        <f ca="1">(60+SUMIF(OFFSET(N3582,-$C3582+1,0,$C3582),"EN",OFFSET(O3582,-$C3582+1,0,$C3582)))*SummonTypeTable!$Q$2</f>
        <v>4240</v>
      </c>
      <c r="G3582" t="str">
        <f ca="1">IF(C3582=1,60*SummonTypeTable!$Q$2-OFFSET(F3582,0,-1),
IF(F3582&lt;&gt;OFFSET(F3582,-1,0),OFFSET(F3582,-1,0)-OFFSET(F3582,0,-1),""))</f>
        <v/>
      </c>
      <c r="H3582" t="str">
        <f ca="1">IF(C3582=1,60*SummonTypeTable!$Q$2/OFFSET(F3582,0,-1),
IF(F3582&lt;&gt;OFFSET(F3582,-1,0),OFFSET(F3582,-1,0)/OFFSET(F3582,0,-1),""))</f>
        <v/>
      </c>
      <c r="I3582">
        <f ca="1">(60+SUMIF(OFFSET(N3582,-$C3582+1,0,$C3582),"EN",OFFSET(O3582,-$C3582+1,0,$C3582))+SUMIF(OFFSET(S3582,-$C3582+1,0,$C3582),"EN",OFFSET(T3582,-$C3582+1,0,$C3582)))*SummonTypeTable!$Q$2</f>
        <v>4240</v>
      </c>
      <c r="J3582" t="str">
        <f ca="1">IF(C3582=1,60*SummonTypeTable!$Q$2-OFFSET(I3582,0,-4),
IF(I3582&lt;&gt;OFFSET(I3582,-1,0),OFFSET(I3582,-1,0)-OFFSET(I3582,0,-4),""))</f>
        <v/>
      </c>
      <c r="K3582" t="str">
        <f ca="1">IF(C3582=1,60*SummonTypeTable!$Q$2/OFFSET(I3582,0,-4),
IF(I3582&lt;&gt;OFFSET(I3582,-1,0),OFFSET(I3582,-1,0)/OFFSET(I3582,0,-4),""))</f>
        <v/>
      </c>
      <c r="L3582" t="str">
        <f t="shared" ca="1" si="670"/>
        <v>cu</v>
      </c>
      <c r="M3582" t="s">
        <v>81</v>
      </c>
      <c r="N3582" t="s">
        <v>153</v>
      </c>
      <c r="O3582">
        <v>30</v>
      </c>
      <c r="P3582" t="str">
        <f t="shared" si="671"/>
        <v/>
      </c>
      <c r="Q3582" t="str">
        <f t="shared" ca="1" si="666"/>
        <v>cu</v>
      </c>
      <c r="R3582" t="s">
        <v>81</v>
      </c>
      <c r="S3582" t="s">
        <v>153</v>
      </c>
      <c r="T3582">
        <v>10</v>
      </c>
      <c r="U3582" t="str">
        <f t="shared" ca="1" si="665"/>
        <v>cu</v>
      </c>
      <c r="V3582" t="str">
        <f t="shared" si="672"/>
        <v>DI</v>
      </c>
      <c r="W3582">
        <f t="shared" si="673"/>
        <v>30</v>
      </c>
      <c r="X3582" t="str">
        <f t="shared" ca="1" si="674"/>
        <v>cu</v>
      </c>
      <c r="Y3582" t="str">
        <f t="shared" si="675"/>
        <v>DI</v>
      </c>
      <c r="Z3582">
        <f t="shared" si="676"/>
        <v>10</v>
      </c>
    </row>
    <row r="3583" spans="1:26">
      <c r="A3583" t="str">
        <f t="shared" si="668"/>
        <v>nw2</v>
      </c>
      <c r="B3583" t="str">
        <f t="shared" si="669"/>
        <v>신규2</v>
      </c>
      <c r="C3583">
        <v>174</v>
      </c>
      <c r="D3583">
        <v>111</v>
      </c>
      <c r="E3583">
        <f t="shared" ca="1" si="667"/>
        <v>12231</v>
      </c>
      <c r="F3583">
        <f ca="1">(60+SUMIF(OFFSET(N3583,-$C3583+1,0,$C3583),"EN",OFFSET(O3583,-$C3583+1,0,$C3583)))*SummonTypeTable!$Q$2</f>
        <v>4240</v>
      </c>
      <c r="G3583" t="str">
        <f ca="1">IF(C3583=1,60*SummonTypeTable!$Q$2-OFFSET(F3583,0,-1),
IF(F3583&lt;&gt;OFFSET(F3583,-1,0),OFFSET(F3583,-1,0)-OFFSET(F3583,0,-1),""))</f>
        <v/>
      </c>
      <c r="H3583" t="str">
        <f ca="1">IF(C3583=1,60*SummonTypeTable!$Q$2/OFFSET(F3583,0,-1),
IF(F3583&lt;&gt;OFFSET(F3583,-1,0),OFFSET(F3583,-1,0)/OFFSET(F3583,0,-1),""))</f>
        <v/>
      </c>
      <c r="I3583">
        <f ca="1">(60+SUMIF(OFFSET(N3583,-$C3583+1,0,$C3583),"EN",OFFSET(O3583,-$C3583+1,0,$C3583))+SUMIF(OFFSET(S3583,-$C3583+1,0,$C3583),"EN",OFFSET(T3583,-$C3583+1,0,$C3583)))*SummonTypeTable!$Q$2</f>
        <v>4240</v>
      </c>
      <c r="J3583" t="str">
        <f ca="1">IF(C3583=1,60*SummonTypeTable!$Q$2-OFFSET(I3583,0,-4),
IF(I3583&lt;&gt;OFFSET(I3583,-1,0),OFFSET(I3583,-1,0)-OFFSET(I3583,0,-4),""))</f>
        <v/>
      </c>
      <c r="K3583" t="str">
        <f ca="1">IF(C3583=1,60*SummonTypeTable!$Q$2/OFFSET(I3583,0,-4),
IF(I3583&lt;&gt;OFFSET(I3583,-1,0),OFFSET(I3583,-1,0)/OFFSET(I3583,0,-4),""))</f>
        <v/>
      </c>
      <c r="L3583" t="str">
        <f t="shared" ca="1" si="670"/>
        <v>cu</v>
      </c>
      <c r="M3583" t="s">
        <v>81</v>
      </c>
      <c r="N3583" t="s">
        <v>147</v>
      </c>
      <c r="O3583">
        <v>8850</v>
      </c>
      <c r="P3583" t="str">
        <f t="shared" si="671"/>
        <v/>
      </c>
      <c r="Q3583" t="str">
        <f t="shared" ca="1" si="666"/>
        <v>cu</v>
      </c>
      <c r="R3583" t="s">
        <v>81</v>
      </c>
      <c r="S3583" t="s">
        <v>147</v>
      </c>
      <c r="T3583">
        <v>4425</v>
      </c>
      <c r="U3583" t="str">
        <f t="shared" ca="1" si="665"/>
        <v>cu</v>
      </c>
      <c r="V3583" t="str">
        <f t="shared" si="672"/>
        <v>GO</v>
      </c>
      <c r="W3583">
        <f t="shared" si="673"/>
        <v>8850</v>
      </c>
      <c r="X3583" t="str">
        <f t="shared" ca="1" si="674"/>
        <v>cu</v>
      </c>
      <c r="Y3583" t="str">
        <f t="shared" si="675"/>
        <v>GO</v>
      </c>
      <c r="Z3583">
        <f t="shared" si="676"/>
        <v>4425</v>
      </c>
    </row>
    <row r="3584" spans="1:26">
      <c r="A3584" t="str">
        <f t="shared" si="668"/>
        <v>nw2</v>
      </c>
      <c r="B3584" t="str">
        <f t="shared" si="669"/>
        <v>신규2</v>
      </c>
      <c r="C3584">
        <v>175</v>
      </c>
      <c r="D3584">
        <v>145</v>
      </c>
      <c r="E3584">
        <f t="shared" ca="1" si="667"/>
        <v>12376</v>
      </c>
      <c r="F3584">
        <f ca="1">(60+SUMIF(OFFSET(N3584,-$C3584+1,0,$C3584),"EN",OFFSET(O3584,-$C3584+1,0,$C3584)))*SummonTypeTable!$Q$2</f>
        <v>4240</v>
      </c>
      <c r="G3584" t="str">
        <f ca="1">IF(C3584=1,60*SummonTypeTable!$Q$2-OFFSET(F3584,0,-1),
IF(F3584&lt;&gt;OFFSET(F3584,-1,0),OFFSET(F3584,-1,0)-OFFSET(F3584,0,-1),""))</f>
        <v/>
      </c>
      <c r="H3584" t="str">
        <f ca="1">IF(C3584=1,60*SummonTypeTable!$Q$2/OFFSET(F3584,0,-1),
IF(F3584&lt;&gt;OFFSET(F3584,-1,0),OFFSET(F3584,-1,0)/OFFSET(F3584,0,-1),""))</f>
        <v/>
      </c>
      <c r="I3584">
        <f ca="1">(60+SUMIF(OFFSET(N3584,-$C3584+1,0,$C3584),"EN",OFFSET(O3584,-$C3584+1,0,$C3584))+SUMIF(OFFSET(S3584,-$C3584+1,0,$C3584),"EN",OFFSET(T3584,-$C3584+1,0,$C3584)))*SummonTypeTable!$Q$2</f>
        <v>4240</v>
      </c>
      <c r="J3584" t="str">
        <f ca="1">IF(C3584=1,60*SummonTypeTable!$Q$2-OFFSET(I3584,0,-4),
IF(I3584&lt;&gt;OFFSET(I3584,-1,0),OFFSET(I3584,-1,0)-OFFSET(I3584,0,-4),""))</f>
        <v/>
      </c>
      <c r="K3584" t="str">
        <f ca="1">IF(C3584=1,60*SummonTypeTable!$Q$2/OFFSET(I3584,0,-4),
IF(I3584&lt;&gt;OFFSET(I3584,-1,0),OFFSET(I3584,-1,0)/OFFSET(I3584,0,-4),""))</f>
        <v/>
      </c>
      <c r="L3584" t="str">
        <f t="shared" ca="1" si="670"/>
        <v>it</v>
      </c>
      <c r="M3584" t="s">
        <v>139</v>
      </c>
      <c r="N3584" t="s">
        <v>138</v>
      </c>
      <c r="O3584">
        <v>10</v>
      </c>
      <c r="P3584" t="str">
        <f t="shared" si="671"/>
        <v/>
      </c>
      <c r="Q3584" t="str">
        <f t="shared" ca="1" si="666"/>
        <v>cu</v>
      </c>
      <c r="R3584" t="s">
        <v>81</v>
      </c>
      <c r="S3584" t="s">
        <v>147</v>
      </c>
      <c r="T3584">
        <v>4450</v>
      </c>
      <c r="U3584" t="str">
        <f t="shared" ca="1" si="665"/>
        <v>it</v>
      </c>
      <c r="V3584" t="str">
        <f t="shared" si="672"/>
        <v>Cash_sSpellGacha</v>
      </c>
      <c r="W3584">
        <f t="shared" si="673"/>
        <v>10</v>
      </c>
      <c r="X3584" t="str">
        <f t="shared" ca="1" si="674"/>
        <v>cu</v>
      </c>
      <c r="Y3584" t="str">
        <f t="shared" si="675"/>
        <v>GO</v>
      </c>
      <c r="Z3584">
        <f t="shared" si="676"/>
        <v>4450</v>
      </c>
    </row>
    <row r="3585" spans="1:26">
      <c r="A3585" t="str">
        <f t="shared" si="668"/>
        <v>nw2</v>
      </c>
      <c r="B3585" t="str">
        <f t="shared" si="669"/>
        <v>신규2</v>
      </c>
      <c r="C3585">
        <v>176</v>
      </c>
      <c r="D3585">
        <v>396</v>
      </c>
      <c r="E3585">
        <f t="shared" ca="1" si="667"/>
        <v>12772</v>
      </c>
      <c r="F3585">
        <f ca="1">(60+SUMIF(OFFSET(N3585,-$C3585+1,0,$C3585),"EN",OFFSET(O3585,-$C3585+1,0,$C3585)))*SummonTypeTable!$Q$2</f>
        <v>4466.6666666666661</v>
      </c>
      <c r="G3585">
        <f ca="1">IF(C3585=1,60*SummonTypeTable!$Q$2-OFFSET(F3585,0,-1),
IF(F3585&lt;&gt;OFFSET(F3585,-1,0),OFFSET(F3585,-1,0)-OFFSET(F3585,0,-1),""))</f>
        <v>-8532</v>
      </c>
      <c r="H3585">
        <f ca="1">IF(C3585=1,60*SummonTypeTable!$Q$2/OFFSET(F3585,0,-1),
IF(F3585&lt;&gt;OFFSET(F3585,-1,0),OFFSET(F3585,-1,0)/OFFSET(F3585,0,-1),""))</f>
        <v>0.33197619793297839</v>
      </c>
      <c r="I3585">
        <f ca="1">(60+SUMIF(OFFSET(N3585,-$C3585+1,0,$C3585),"EN",OFFSET(O3585,-$C3585+1,0,$C3585))+SUMIF(OFFSET(S3585,-$C3585+1,0,$C3585),"EN",OFFSET(T3585,-$C3585+1,0,$C3585)))*SummonTypeTable!$Q$2</f>
        <v>4466.6666666666661</v>
      </c>
      <c r="J3585">
        <f ca="1">IF(C3585=1,60*SummonTypeTable!$Q$2-OFFSET(I3585,0,-4),
IF(I3585&lt;&gt;OFFSET(I3585,-1,0),OFFSET(I3585,-1,0)-OFFSET(I3585,0,-4),""))</f>
        <v>-8532</v>
      </c>
      <c r="K3585">
        <f ca="1">IF(C3585=1,60*SummonTypeTable!$Q$2/OFFSET(I3585,0,-4),
IF(I3585&lt;&gt;OFFSET(I3585,-1,0),OFFSET(I3585,-1,0)/OFFSET(I3585,0,-4),""))</f>
        <v>0.33197619793297839</v>
      </c>
      <c r="L3585" t="str">
        <f t="shared" ca="1" si="670"/>
        <v>cu</v>
      </c>
      <c r="M3585" t="s">
        <v>81</v>
      </c>
      <c r="N3585" t="s">
        <v>146</v>
      </c>
      <c r="O3585">
        <v>340</v>
      </c>
      <c r="P3585" t="str">
        <f t="shared" si="671"/>
        <v>에너지너무많음</v>
      </c>
      <c r="Q3585" t="str">
        <f t="shared" ca="1" si="666"/>
        <v>cu</v>
      </c>
      <c r="R3585" t="s">
        <v>81</v>
      </c>
      <c r="S3585" t="s">
        <v>147</v>
      </c>
      <c r="T3585">
        <v>4475</v>
      </c>
      <c r="U3585" t="str">
        <f t="shared" ca="1" si="665"/>
        <v>cu</v>
      </c>
      <c r="V3585" t="str">
        <f t="shared" si="672"/>
        <v>EN</v>
      </c>
      <c r="W3585">
        <f t="shared" si="673"/>
        <v>340</v>
      </c>
      <c r="X3585" t="str">
        <f t="shared" ca="1" si="674"/>
        <v>cu</v>
      </c>
      <c r="Y3585" t="str">
        <f t="shared" si="675"/>
        <v>GO</v>
      </c>
      <c r="Z3585">
        <f t="shared" si="676"/>
        <v>4475</v>
      </c>
    </row>
    <row r="3586" spans="1:26">
      <c r="A3586" t="str">
        <f t="shared" si="668"/>
        <v>nw2</v>
      </c>
      <c r="B3586" t="str">
        <f t="shared" si="669"/>
        <v>신규2</v>
      </c>
      <c r="C3586">
        <v>177</v>
      </c>
      <c r="D3586">
        <v>132</v>
      </c>
      <c r="E3586">
        <f t="shared" ca="1" si="667"/>
        <v>12904</v>
      </c>
      <c r="F3586">
        <f ca="1">(60+SUMIF(OFFSET(N3586,-$C3586+1,0,$C3586),"EN",OFFSET(O3586,-$C3586+1,0,$C3586)))*SummonTypeTable!$Q$2</f>
        <v>4466.6666666666661</v>
      </c>
      <c r="G3586" t="str">
        <f ca="1">IF(C3586=1,60*SummonTypeTable!$Q$2-OFFSET(F3586,0,-1),
IF(F3586&lt;&gt;OFFSET(F3586,-1,0),OFFSET(F3586,-1,0)-OFFSET(F3586,0,-1),""))</f>
        <v/>
      </c>
      <c r="H3586" t="str">
        <f ca="1">IF(C3586=1,60*SummonTypeTable!$Q$2/OFFSET(F3586,0,-1),
IF(F3586&lt;&gt;OFFSET(F3586,-1,0),OFFSET(F3586,-1,0)/OFFSET(F3586,0,-1),""))</f>
        <v/>
      </c>
      <c r="I3586">
        <f ca="1">(60+SUMIF(OFFSET(N3586,-$C3586+1,0,$C3586),"EN",OFFSET(O3586,-$C3586+1,0,$C3586))+SUMIF(OFFSET(S3586,-$C3586+1,0,$C3586),"EN",OFFSET(T3586,-$C3586+1,0,$C3586)))*SummonTypeTable!$Q$2</f>
        <v>4466.6666666666661</v>
      </c>
      <c r="J3586" t="str">
        <f ca="1">IF(C3586=1,60*SummonTypeTable!$Q$2-OFFSET(I3586,0,-4),
IF(I3586&lt;&gt;OFFSET(I3586,-1,0),OFFSET(I3586,-1,0)-OFFSET(I3586,0,-4),""))</f>
        <v/>
      </c>
      <c r="K3586" t="str">
        <f ca="1">IF(C3586=1,60*SummonTypeTable!$Q$2/OFFSET(I3586,0,-4),
IF(I3586&lt;&gt;OFFSET(I3586,-1,0),OFFSET(I3586,-1,0)/OFFSET(I3586,0,-4),""))</f>
        <v/>
      </c>
      <c r="L3586" t="str">
        <f t="shared" ca="1" si="670"/>
        <v>it</v>
      </c>
      <c r="M3586" t="s">
        <v>139</v>
      </c>
      <c r="N3586" t="s">
        <v>140</v>
      </c>
      <c r="O3586">
        <v>2</v>
      </c>
      <c r="P3586" t="str">
        <f t="shared" si="671"/>
        <v/>
      </c>
      <c r="Q3586" t="str">
        <f t="shared" ca="1" si="666"/>
        <v>cu</v>
      </c>
      <c r="R3586" t="s">
        <v>81</v>
      </c>
      <c r="S3586" t="s">
        <v>147</v>
      </c>
      <c r="T3586">
        <v>4500</v>
      </c>
      <c r="U3586" t="str">
        <f t="shared" ref="U3586:U3649" ca="1" si="677">IF(LEN(L3586)=0,"",L3586)</f>
        <v>it</v>
      </c>
      <c r="V3586" t="str">
        <f t="shared" si="672"/>
        <v>Cash_sCharacterGacha</v>
      </c>
      <c r="W3586">
        <f t="shared" si="673"/>
        <v>2</v>
      </c>
      <c r="X3586" t="str">
        <f t="shared" ca="1" si="674"/>
        <v>cu</v>
      </c>
      <c r="Y3586" t="str">
        <f t="shared" si="675"/>
        <v>GO</v>
      </c>
      <c r="Z3586">
        <f t="shared" si="676"/>
        <v>4500</v>
      </c>
    </row>
    <row r="3587" spans="1:26">
      <c r="A3587" t="str">
        <f t="shared" si="668"/>
        <v>nw2</v>
      </c>
      <c r="B3587" t="str">
        <f t="shared" si="669"/>
        <v>신규2</v>
      </c>
      <c r="C3587">
        <v>178</v>
      </c>
      <c r="D3587">
        <v>185</v>
      </c>
      <c r="E3587">
        <f t="shared" ca="1" si="667"/>
        <v>13089</v>
      </c>
      <c r="F3587">
        <f ca="1">(60+SUMIF(OFFSET(N3587,-$C3587+1,0,$C3587),"EN",OFFSET(O3587,-$C3587+1,0,$C3587)))*SummonTypeTable!$Q$2</f>
        <v>4466.6666666666661</v>
      </c>
      <c r="G3587" t="str">
        <f ca="1">IF(C3587=1,60*SummonTypeTable!$Q$2-OFFSET(F3587,0,-1),
IF(F3587&lt;&gt;OFFSET(F3587,-1,0),OFFSET(F3587,-1,0)-OFFSET(F3587,0,-1),""))</f>
        <v/>
      </c>
      <c r="H3587" t="str">
        <f ca="1">IF(C3587=1,60*SummonTypeTable!$Q$2/OFFSET(F3587,0,-1),
IF(F3587&lt;&gt;OFFSET(F3587,-1,0),OFFSET(F3587,-1,0)/OFFSET(F3587,0,-1),""))</f>
        <v/>
      </c>
      <c r="I3587">
        <f ca="1">(60+SUMIF(OFFSET(N3587,-$C3587+1,0,$C3587),"EN",OFFSET(O3587,-$C3587+1,0,$C3587))+SUMIF(OFFSET(S3587,-$C3587+1,0,$C3587),"EN",OFFSET(T3587,-$C3587+1,0,$C3587)))*SummonTypeTable!$Q$2</f>
        <v>4466.6666666666661</v>
      </c>
      <c r="J3587" t="str">
        <f ca="1">IF(C3587=1,60*SummonTypeTable!$Q$2-OFFSET(I3587,0,-4),
IF(I3587&lt;&gt;OFFSET(I3587,-1,0),OFFSET(I3587,-1,0)-OFFSET(I3587,0,-4),""))</f>
        <v/>
      </c>
      <c r="K3587" t="str">
        <f ca="1">IF(C3587=1,60*SummonTypeTable!$Q$2/OFFSET(I3587,0,-4),
IF(I3587&lt;&gt;OFFSET(I3587,-1,0),OFFSET(I3587,-1,0)/OFFSET(I3587,0,-4),""))</f>
        <v/>
      </c>
      <c r="L3587" t="str">
        <f t="shared" ca="1" si="670"/>
        <v>cu</v>
      </c>
      <c r="M3587" t="s">
        <v>81</v>
      </c>
      <c r="N3587" t="s">
        <v>147</v>
      </c>
      <c r="O3587">
        <v>9050</v>
      </c>
      <c r="P3587" t="str">
        <f t="shared" si="671"/>
        <v/>
      </c>
      <c r="Q3587" t="str">
        <f t="shared" ca="1" si="666"/>
        <v>cu</v>
      </c>
      <c r="R3587" t="s">
        <v>81</v>
      </c>
      <c r="S3587" t="s">
        <v>147</v>
      </c>
      <c r="T3587">
        <v>4525</v>
      </c>
      <c r="U3587" t="str">
        <f t="shared" ca="1" si="677"/>
        <v>cu</v>
      </c>
      <c r="V3587" t="str">
        <f t="shared" si="672"/>
        <v>GO</v>
      </c>
      <c r="W3587">
        <f t="shared" si="673"/>
        <v>9050</v>
      </c>
      <c r="X3587" t="str">
        <f t="shared" ca="1" si="674"/>
        <v>cu</v>
      </c>
      <c r="Y3587" t="str">
        <f t="shared" si="675"/>
        <v>GO</v>
      </c>
      <c r="Z3587">
        <f t="shared" si="676"/>
        <v>4525</v>
      </c>
    </row>
    <row r="3588" spans="1:26">
      <c r="A3588" t="str">
        <f t="shared" si="668"/>
        <v>nw2</v>
      </c>
      <c r="B3588" t="str">
        <f t="shared" si="669"/>
        <v>신규2</v>
      </c>
      <c r="C3588">
        <v>179</v>
      </c>
      <c r="D3588">
        <v>359</v>
      </c>
      <c r="E3588">
        <f t="shared" ca="1" si="667"/>
        <v>13448</v>
      </c>
      <c r="F3588">
        <f ca="1">(60+SUMIF(OFFSET(N3588,-$C3588+1,0,$C3588),"EN",OFFSET(O3588,-$C3588+1,0,$C3588)))*SummonTypeTable!$Q$2</f>
        <v>4713.333333333333</v>
      </c>
      <c r="G3588">
        <f ca="1">IF(C3588=1,60*SummonTypeTable!$Q$2-OFFSET(F3588,0,-1),
IF(F3588&lt;&gt;OFFSET(F3588,-1,0),OFFSET(F3588,-1,0)-OFFSET(F3588,0,-1),""))</f>
        <v>-8981.3333333333339</v>
      </c>
      <c r="H3588">
        <f ca="1">IF(C3588=1,60*SummonTypeTable!$Q$2/OFFSET(F3588,0,-1),
IF(F3588&lt;&gt;OFFSET(F3588,-1,0),OFFSET(F3588,-1,0)/OFFSET(F3588,0,-1),""))</f>
        <v>0.33214356533809236</v>
      </c>
      <c r="I3588">
        <f ca="1">(60+SUMIF(OFFSET(N3588,-$C3588+1,0,$C3588),"EN",OFFSET(O3588,-$C3588+1,0,$C3588))+SUMIF(OFFSET(S3588,-$C3588+1,0,$C3588),"EN",OFFSET(T3588,-$C3588+1,0,$C3588)))*SummonTypeTable!$Q$2</f>
        <v>4713.333333333333</v>
      </c>
      <c r="J3588">
        <f ca="1">IF(C3588=1,60*SummonTypeTable!$Q$2-OFFSET(I3588,0,-4),
IF(I3588&lt;&gt;OFFSET(I3588,-1,0),OFFSET(I3588,-1,0)-OFFSET(I3588,0,-4),""))</f>
        <v>-8981.3333333333339</v>
      </c>
      <c r="K3588">
        <f ca="1">IF(C3588=1,60*SummonTypeTable!$Q$2/OFFSET(I3588,0,-4),
IF(I3588&lt;&gt;OFFSET(I3588,-1,0),OFFSET(I3588,-1,0)/OFFSET(I3588,0,-4),""))</f>
        <v>0.33214356533809236</v>
      </c>
      <c r="L3588" t="str">
        <f t="shared" ca="1" si="670"/>
        <v>cu</v>
      </c>
      <c r="M3588" t="s">
        <v>81</v>
      </c>
      <c r="N3588" t="s">
        <v>146</v>
      </c>
      <c r="O3588">
        <v>370</v>
      </c>
      <c r="P3588" t="str">
        <f t="shared" si="671"/>
        <v>에너지너무많음</v>
      </c>
      <c r="Q3588" t="str">
        <f t="shared" ca="1" si="666"/>
        <v>cu</v>
      </c>
      <c r="R3588" t="s">
        <v>81</v>
      </c>
      <c r="S3588" t="s">
        <v>147</v>
      </c>
      <c r="T3588">
        <v>4550</v>
      </c>
      <c r="U3588" t="str">
        <f t="shared" ca="1" si="677"/>
        <v>cu</v>
      </c>
      <c r="V3588" t="str">
        <f t="shared" si="672"/>
        <v>EN</v>
      </c>
      <c r="W3588">
        <f t="shared" si="673"/>
        <v>370</v>
      </c>
      <c r="X3588" t="str">
        <f t="shared" ca="1" si="674"/>
        <v>cu</v>
      </c>
      <c r="Y3588" t="str">
        <f t="shared" si="675"/>
        <v>GO</v>
      </c>
      <c r="Z3588">
        <f t="shared" si="676"/>
        <v>4550</v>
      </c>
    </row>
    <row r="3589" spans="1:26">
      <c r="A3589" t="str">
        <f t="shared" si="668"/>
        <v>nw2</v>
      </c>
      <c r="B3589" t="str">
        <f t="shared" si="669"/>
        <v>신규2</v>
      </c>
      <c r="C3589">
        <v>180</v>
      </c>
      <c r="D3589">
        <v>86</v>
      </c>
      <c r="E3589">
        <f t="shared" ca="1" si="667"/>
        <v>13534</v>
      </c>
      <c r="F3589">
        <f ca="1">(60+SUMIF(OFFSET(N3589,-$C3589+1,0,$C3589),"EN",OFFSET(O3589,-$C3589+1,0,$C3589)))*SummonTypeTable!$Q$2</f>
        <v>4713.333333333333</v>
      </c>
      <c r="G3589" t="str">
        <f ca="1">IF(C3589=1,60*SummonTypeTable!$Q$2-OFFSET(F3589,0,-1),
IF(F3589&lt;&gt;OFFSET(F3589,-1,0),OFFSET(F3589,-1,0)-OFFSET(F3589,0,-1),""))</f>
        <v/>
      </c>
      <c r="H3589" t="str">
        <f ca="1">IF(C3589=1,60*SummonTypeTable!$Q$2/OFFSET(F3589,0,-1),
IF(F3589&lt;&gt;OFFSET(F3589,-1,0),OFFSET(F3589,-1,0)/OFFSET(F3589,0,-1),""))</f>
        <v/>
      </c>
      <c r="I3589">
        <f ca="1">(60+SUMIF(OFFSET(N3589,-$C3589+1,0,$C3589),"EN",OFFSET(O3589,-$C3589+1,0,$C3589))+SUMIF(OFFSET(S3589,-$C3589+1,0,$C3589),"EN",OFFSET(T3589,-$C3589+1,0,$C3589)))*SummonTypeTable!$Q$2</f>
        <v>4713.333333333333</v>
      </c>
      <c r="J3589" t="str">
        <f ca="1">IF(C3589=1,60*SummonTypeTable!$Q$2-OFFSET(I3589,0,-4),
IF(I3589&lt;&gt;OFFSET(I3589,-1,0),OFFSET(I3589,-1,0)-OFFSET(I3589,0,-4),""))</f>
        <v/>
      </c>
      <c r="K3589" t="str">
        <f ca="1">IF(C3589=1,60*SummonTypeTable!$Q$2/OFFSET(I3589,0,-4),
IF(I3589&lt;&gt;OFFSET(I3589,-1,0),OFFSET(I3589,-1,0)/OFFSET(I3589,0,-4),""))</f>
        <v/>
      </c>
      <c r="L3589" t="str">
        <f t="shared" ca="1" si="670"/>
        <v>it</v>
      </c>
      <c r="M3589" t="s">
        <v>139</v>
      </c>
      <c r="N3589" t="s">
        <v>138</v>
      </c>
      <c r="O3589">
        <v>2</v>
      </c>
      <c r="P3589" t="str">
        <f t="shared" si="671"/>
        <v/>
      </c>
      <c r="Q3589" t="str">
        <f t="shared" ca="1" si="666"/>
        <v>cu</v>
      </c>
      <c r="R3589" t="s">
        <v>81</v>
      </c>
      <c r="S3589" t="s">
        <v>147</v>
      </c>
      <c r="T3589">
        <v>4575</v>
      </c>
      <c r="U3589" t="str">
        <f t="shared" ca="1" si="677"/>
        <v>it</v>
      </c>
      <c r="V3589" t="str">
        <f t="shared" si="672"/>
        <v>Cash_sSpellGacha</v>
      </c>
      <c r="W3589">
        <f t="shared" si="673"/>
        <v>2</v>
      </c>
      <c r="X3589" t="str">
        <f t="shared" ca="1" si="674"/>
        <v>cu</v>
      </c>
      <c r="Y3589" t="str">
        <f t="shared" si="675"/>
        <v>GO</v>
      </c>
      <c r="Z3589">
        <f t="shared" si="676"/>
        <v>4575</v>
      </c>
    </row>
    <row r="3590" spans="1:26">
      <c r="A3590" t="str">
        <f t="shared" si="668"/>
        <v>nw2</v>
      </c>
      <c r="B3590" t="str">
        <f t="shared" si="669"/>
        <v>신규2</v>
      </c>
      <c r="C3590">
        <v>181</v>
      </c>
      <c r="D3590">
        <v>92</v>
      </c>
      <c r="E3590">
        <f t="shared" ca="1" si="667"/>
        <v>13626</v>
      </c>
      <c r="F3590">
        <f ca="1">(60+SUMIF(OFFSET(N3590,-$C3590+1,0,$C3590),"EN",OFFSET(O3590,-$C3590+1,0,$C3590)))*SummonTypeTable!$Q$2</f>
        <v>4713.333333333333</v>
      </c>
      <c r="G3590" t="str">
        <f ca="1">IF(C3590=1,60*SummonTypeTable!$Q$2-OFFSET(F3590,0,-1),
IF(F3590&lt;&gt;OFFSET(F3590,-1,0),OFFSET(F3590,-1,0)-OFFSET(F3590,0,-1),""))</f>
        <v/>
      </c>
      <c r="H3590" t="str">
        <f ca="1">IF(C3590=1,60*SummonTypeTable!$Q$2/OFFSET(F3590,0,-1),
IF(F3590&lt;&gt;OFFSET(F3590,-1,0),OFFSET(F3590,-1,0)/OFFSET(F3590,0,-1),""))</f>
        <v/>
      </c>
      <c r="I3590">
        <f ca="1">(60+SUMIF(OFFSET(N3590,-$C3590+1,0,$C3590),"EN",OFFSET(O3590,-$C3590+1,0,$C3590))+SUMIF(OFFSET(S3590,-$C3590+1,0,$C3590),"EN",OFFSET(T3590,-$C3590+1,0,$C3590)))*SummonTypeTable!$Q$2</f>
        <v>4713.333333333333</v>
      </c>
      <c r="J3590" t="str">
        <f ca="1">IF(C3590=1,60*SummonTypeTable!$Q$2-OFFSET(I3590,0,-4),
IF(I3590&lt;&gt;OFFSET(I3590,-1,0),OFFSET(I3590,-1,0)-OFFSET(I3590,0,-4),""))</f>
        <v/>
      </c>
      <c r="K3590" t="str">
        <f ca="1">IF(C3590=1,60*SummonTypeTable!$Q$2/OFFSET(I3590,0,-4),
IF(I3590&lt;&gt;OFFSET(I3590,-1,0),OFFSET(I3590,-1,0)/OFFSET(I3590,0,-4),""))</f>
        <v/>
      </c>
      <c r="L3590" t="str">
        <f t="shared" ca="1" si="670"/>
        <v>cu</v>
      </c>
      <c r="M3590" t="s">
        <v>81</v>
      </c>
      <c r="N3590" t="s">
        <v>147</v>
      </c>
      <c r="O3590">
        <v>9200</v>
      </c>
      <c r="P3590" t="str">
        <f t="shared" si="671"/>
        <v/>
      </c>
      <c r="Q3590" t="str">
        <f t="shared" ca="1" si="666"/>
        <v>cu</v>
      </c>
      <c r="R3590" t="s">
        <v>81</v>
      </c>
      <c r="S3590" t="s">
        <v>147</v>
      </c>
      <c r="T3590">
        <v>4600</v>
      </c>
      <c r="U3590" t="str">
        <f t="shared" ca="1" si="677"/>
        <v>cu</v>
      </c>
      <c r="V3590" t="str">
        <f t="shared" si="672"/>
        <v>GO</v>
      </c>
      <c r="W3590">
        <f t="shared" si="673"/>
        <v>9200</v>
      </c>
      <c r="X3590" t="str">
        <f t="shared" ca="1" si="674"/>
        <v>cu</v>
      </c>
      <c r="Y3590" t="str">
        <f t="shared" si="675"/>
        <v>GO</v>
      </c>
      <c r="Z3590">
        <f t="shared" si="676"/>
        <v>4600</v>
      </c>
    </row>
    <row r="3591" spans="1:26">
      <c r="A3591" t="str">
        <f t="shared" si="668"/>
        <v>nw2</v>
      </c>
      <c r="B3591" t="str">
        <f t="shared" si="669"/>
        <v>신규2</v>
      </c>
      <c r="C3591">
        <v>182</v>
      </c>
      <c r="D3591">
        <v>115</v>
      </c>
      <c r="E3591">
        <f t="shared" ca="1" si="667"/>
        <v>13741</v>
      </c>
      <c r="F3591">
        <f ca="1">(60+SUMIF(OFFSET(N3591,-$C3591+1,0,$C3591),"EN",OFFSET(O3591,-$C3591+1,0,$C3591)))*SummonTypeTable!$Q$2</f>
        <v>4713.333333333333</v>
      </c>
      <c r="G3591" t="str">
        <f ca="1">IF(C3591=1,60*SummonTypeTable!$Q$2-OFFSET(F3591,0,-1),
IF(F3591&lt;&gt;OFFSET(F3591,-1,0),OFFSET(F3591,-1,0)-OFFSET(F3591,0,-1),""))</f>
        <v/>
      </c>
      <c r="H3591" t="str">
        <f ca="1">IF(C3591=1,60*SummonTypeTable!$Q$2/OFFSET(F3591,0,-1),
IF(F3591&lt;&gt;OFFSET(F3591,-1,0),OFFSET(F3591,-1,0)/OFFSET(F3591,0,-1),""))</f>
        <v/>
      </c>
      <c r="I3591">
        <f ca="1">(60+SUMIF(OFFSET(N3591,-$C3591+1,0,$C3591),"EN",OFFSET(O3591,-$C3591+1,0,$C3591))+SUMIF(OFFSET(S3591,-$C3591+1,0,$C3591),"EN",OFFSET(T3591,-$C3591+1,0,$C3591)))*SummonTypeTable!$Q$2</f>
        <v>4713.333333333333</v>
      </c>
      <c r="J3591" t="str">
        <f ca="1">IF(C3591=1,60*SummonTypeTable!$Q$2-OFFSET(I3591,0,-4),
IF(I3591&lt;&gt;OFFSET(I3591,-1,0),OFFSET(I3591,-1,0)-OFFSET(I3591,0,-4),""))</f>
        <v/>
      </c>
      <c r="K3591" t="str">
        <f ca="1">IF(C3591=1,60*SummonTypeTable!$Q$2/OFFSET(I3591,0,-4),
IF(I3591&lt;&gt;OFFSET(I3591,-1,0),OFFSET(I3591,-1,0)/OFFSET(I3591,0,-4),""))</f>
        <v/>
      </c>
      <c r="L3591" t="str">
        <f t="shared" ca="1" si="670"/>
        <v>it</v>
      </c>
      <c r="M3591" t="s">
        <v>139</v>
      </c>
      <c r="N3591" t="s">
        <v>140</v>
      </c>
      <c r="O3591">
        <v>1</v>
      </c>
      <c r="P3591" t="str">
        <f t="shared" si="671"/>
        <v/>
      </c>
      <c r="Q3591" t="str">
        <f t="shared" ca="1" si="666"/>
        <v>cu</v>
      </c>
      <c r="R3591" t="s">
        <v>81</v>
      </c>
      <c r="S3591" t="s">
        <v>147</v>
      </c>
      <c r="T3591">
        <v>4625</v>
      </c>
      <c r="U3591" t="str">
        <f t="shared" ca="1" si="677"/>
        <v>it</v>
      </c>
      <c r="V3591" t="str">
        <f t="shared" si="672"/>
        <v>Cash_sCharacterGacha</v>
      </c>
      <c r="W3591">
        <f t="shared" si="673"/>
        <v>1</v>
      </c>
      <c r="X3591" t="str">
        <f t="shared" ca="1" si="674"/>
        <v>cu</v>
      </c>
      <c r="Y3591" t="str">
        <f t="shared" si="675"/>
        <v>GO</v>
      </c>
      <c r="Z3591">
        <f t="shared" si="676"/>
        <v>4625</v>
      </c>
    </row>
    <row r="3592" spans="1:26">
      <c r="A3592" t="str">
        <f t="shared" si="668"/>
        <v>nw2</v>
      </c>
      <c r="B3592" t="str">
        <f t="shared" si="669"/>
        <v>신규2</v>
      </c>
      <c r="C3592">
        <v>183</v>
      </c>
      <c r="D3592">
        <v>155</v>
      </c>
      <c r="E3592">
        <f t="shared" ca="1" si="667"/>
        <v>13896</v>
      </c>
      <c r="F3592">
        <f ca="1">(60+SUMIF(OFFSET(N3592,-$C3592+1,0,$C3592),"EN",OFFSET(O3592,-$C3592+1,0,$C3592)))*SummonTypeTable!$Q$2</f>
        <v>4713.333333333333</v>
      </c>
      <c r="G3592" t="str">
        <f ca="1">IF(C3592=1,60*SummonTypeTable!$Q$2-OFFSET(F3592,0,-1),
IF(F3592&lt;&gt;OFFSET(F3592,-1,0),OFFSET(F3592,-1,0)-OFFSET(F3592,0,-1),""))</f>
        <v/>
      </c>
      <c r="H3592" t="str">
        <f ca="1">IF(C3592=1,60*SummonTypeTable!$Q$2/OFFSET(F3592,0,-1),
IF(F3592&lt;&gt;OFFSET(F3592,-1,0),OFFSET(F3592,-1,0)/OFFSET(F3592,0,-1),""))</f>
        <v/>
      </c>
      <c r="I3592">
        <f ca="1">(60+SUMIF(OFFSET(N3592,-$C3592+1,0,$C3592),"EN",OFFSET(O3592,-$C3592+1,0,$C3592))+SUMIF(OFFSET(S3592,-$C3592+1,0,$C3592),"EN",OFFSET(T3592,-$C3592+1,0,$C3592)))*SummonTypeTable!$Q$2</f>
        <v>4713.333333333333</v>
      </c>
      <c r="J3592" t="str">
        <f ca="1">IF(C3592=1,60*SummonTypeTable!$Q$2-OFFSET(I3592,0,-4),
IF(I3592&lt;&gt;OFFSET(I3592,-1,0),OFFSET(I3592,-1,0)-OFFSET(I3592,0,-4),""))</f>
        <v/>
      </c>
      <c r="K3592" t="str">
        <f ca="1">IF(C3592=1,60*SummonTypeTable!$Q$2/OFFSET(I3592,0,-4),
IF(I3592&lt;&gt;OFFSET(I3592,-1,0),OFFSET(I3592,-1,0)/OFFSET(I3592,0,-4),""))</f>
        <v/>
      </c>
      <c r="L3592" t="str">
        <f t="shared" ca="1" si="670"/>
        <v>cu</v>
      </c>
      <c r="M3592" t="s">
        <v>81</v>
      </c>
      <c r="N3592" t="s">
        <v>147</v>
      </c>
      <c r="O3592">
        <v>9300</v>
      </c>
      <c r="P3592" t="str">
        <f t="shared" si="671"/>
        <v/>
      </c>
      <c r="Q3592" t="str">
        <f t="shared" ca="1" si="666"/>
        <v>cu</v>
      </c>
      <c r="R3592" t="s">
        <v>81</v>
      </c>
      <c r="S3592" t="s">
        <v>147</v>
      </c>
      <c r="T3592">
        <v>4650</v>
      </c>
      <c r="U3592" t="str">
        <f t="shared" ca="1" si="677"/>
        <v>cu</v>
      </c>
      <c r="V3592" t="str">
        <f t="shared" si="672"/>
        <v>GO</v>
      </c>
      <c r="W3592">
        <f t="shared" si="673"/>
        <v>9300</v>
      </c>
      <c r="X3592" t="str">
        <f t="shared" ca="1" si="674"/>
        <v>cu</v>
      </c>
      <c r="Y3592" t="str">
        <f t="shared" si="675"/>
        <v>GO</v>
      </c>
      <c r="Z3592">
        <f t="shared" si="676"/>
        <v>4650</v>
      </c>
    </row>
    <row r="3593" spans="1:26">
      <c r="A3593" t="str">
        <f t="shared" si="668"/>
        <v>nw2</v>
      </c>
      <c r="B3593" t="str">
        <f t="shared" si="669"/>
        <v>신규2</v>
      </c>
      <c r="C3593">
        <v>184</v>
      </c>
      <c r="D3593">
        <v>252</v>
      </c>
      <c r="E3593">
        <f t="shared" ca="1" si="667"/>
        <v>14148</v>
      </c>
      <c r="F3593">
        <f ca="1">(60+SUMIF(OFFSET(N3593,-$C3593+1,0,$C3593),"EN",OFFSET(O3593,-$C3593+1,0,$C3593)))*SummonTypeTable!$Q$2</f>
        <v>4980</v>
      </c>
      <c r="G3593">
        <f ca="1">IF(C3593=1,60*SummonTypeTable!$Q$2-OFFSET(F3593,0,-1),
IF(F3593&lt;&gt;OFFSET(F3593,-1,0),OFFSET(F3593,-1,0)-OFFSET(F3593,0,-1),""))</f>
        <v>-9434.6666666666679</v>
      </c>
      <c r="H3593">
        <f ca="1">IF(C3593=1,60*SummonTypeTable!$Q$2/OFFSET(F3593,0,-1),
IF(F3593&lt;&gt;OFFSET(F3593,-1,0),OFFSET(F3593,-1,0)/OFFSET(F3593,0,-1),""))</f>
        <v>0.33314484968428987</v>
      </c>
      <c r="I3593">
        <f ca="1">(60+SUMIF(OFFSET(N3593,-$C3593+1,0,$C3593),"EN",OFFSET(O3593,-$C3593+1,0,$C3593))+SUMIF(OFFSET(S3593,-$C3593+1,0,$C3593),"EN",OFFSET(T3593,-$C3593+1,0,$C3593)))*SummonTypeTable!$Q$2</f>
        <v>4980</v>
      </c>
      <c r="J3593">
        <f ca="1">IF(C3593=1,60*SummonTypeTable!$Q$2-OFFSET(I3593,0,-4),
IF(I3593&lt;&gt;OFFSET(I3593,-1,0),OFFSET(I3593,-1,0)-OFFSET(I3593,0,-4),""))</f>
        <v>-9434.6666666666679</v>
      </c>
      <c r="K3593">
        <f ca="1">IF(C3593=1,60*SummonTypeTable!$Q$2/OFFSET(I3593,0,-4),
IF(I3593&lt;&gt;OFFSET(I3593,-1,0),OFFSET(I3593,-1,0)/OFFSET(I3593,0,-4),""))</f>
        <v>0.33314484968428987</v>
      </c>
      <c r="L3593" t="str">
        <f t="shared" ca="1" si="670"/>
        <v>cu</v>
      </c>
      <c r="M3593" t="s">
        <v>81</v>
      </c>
      <c r="N3593" t="s">
        <v>146</v>
      </c>
      <c r="O3593">
        <v>400</v>
      </c>
      <c r="P3593" t="str">
        <f t="shared" si="671"/>
        <v>에너지너무많음</v>
      </c>
      <c r="Q3593" t="str">
        <f t="shared" ca="1" si="666"/>
        <v>cu</v>
      </c>
      <c r="R3593" t="s">
        <v>81</v>
      </c>
      <c r="S3593" t="s">
        <v>147</v>
      </c>
      <c r="T3593">
        <v>4675</v>
      </c>
      <c r="U3593" t="str">
        <f t="shared" ca="1" si="677"/>
        <v>cu</v>
      </c>
      <c r="V3593" t="str">
        <f t="shared" si="672"/>
        <v>EN</v>
      </c>
      <c r="W3593">
        <f t="shared" si="673"/>
        <v>400</v>
      </c>
      <c r="X3593" t="str">
        <f t="shared" ca="1" si="674"/>
        <v>cu</v>
      </c>
      <c r="Y3593" t="str">
        <f t="shared" si="675"/>
        <v>GO</v>
      </c>
      <c r="Z3593">
        <f t="shared" si="676"/>
        <v>4675</v>
      </c>
    </row>
    <row r="3594" spans="1:26">
      <c r="A3594" t="str">
        <f t="shared" si="668"/>
        <v>nw2</v>
      </c>
      <c r="B3594" t="str">
        <f t="shared" si="669"/>
        <v>신규2</v>
      </c>
      <c r="C3594">
        <v>185</v>
      </c>
      <c r="D3594">
        <v>77</v>
      </c>
      <c r="E3594">
        <f t="shared" ca="1" si="667"/>
        <v>14225</v>
      </c>
      <c r="F3594">
        <f ca="1">(60+SUMIF(OFFSET(N3594,-$C3594+1,0,$C3594),"EN",OFFSET(O3594,-$C3594+1,0,$C3594)))*SummonTypeTable!$Q$2</f>
        <v>4980</v>
      </c>
      <c r="G3594" t="str">
        <f ca="1">IF(C3594=1,60*SummonTypeTable!$Q$2-OFFSET(F3594,0,-1),
IF(F3594&lt;&gt;OFFSET(F3594,-1,0),OFFSET(F3594,-1,0)-OFFSET(F3594,0,-1),""))</f>
        <v/>
      </c>
      <c r="H3594" t="str">
        <f ca="1">IF(C3594=1,60*SummonTypeTable!$Q$2/OFFSET(F3594,0,-1),
IF(F3594&lt;&gt;OFFSET(F3594,-1,0),OFFSET(F3594,-1,0)/OFFSET(F3594,0,-1),""))</f>
        <v/>
      </c>
      <c r="I3594">
        <f ca="1">(60+SUMIF(OFFSET(N3594,-$C3594+1,0,$C3594),"EN",OFFSET(O3594,-$C3594+1,0,$C3594))+SUMIF(OFFSET(S3594,-$C3594+1,0,$C3594),"EN",OFFSET(T3594,-$C3594+1,0,$C3594)))*SummonTypeTable!$Q$2</f>
        <v>4980</v>
      </c>
      <c r="J3594" t="str">
        <f ca="1">IF(C3594=1,60*SummonTypeTable!$Q$2-OFFSET(I3594,0,-4),
IF(I3594&lt;&gt;OFFSET(I3594,-1,0),OFFSET(I3594,-1,0)-OFFSET(I3594,0,-4),""))</f>
        <v/>
      </c>
      <c r="K3594" t="str">
        <f ca="1">IF(C3594=1,60*SummonTypeTable!$Q$2/OFFSET(I3594,0,-4),
IF(I3594&lt;&gt;OFFSET(I3594,-1,0),OFFSET(I3594,-1,0)/OFFSET(I3594,0,-4),""))</f>
        <v/>
      </c>
      <c r="L3594" t="str">
        <f t="shared" ca="1" si="670"/>
        <v>cu</v>
      </c>
      <c r="M3594" t="s">
        <v>81</v>
      </c>
      <c r="N3594" t="s">
        <v>147</v>
      </c>
      <c r="O3594">
        <v>9400</v>
      </c>
      <c r="P3594" t="str">
        <f t="shared" si="671"/>
        <v/>
      </c>
      <c r="Q3594" t="str">
        <f t="shared" ca="1" si="666"/>
        <v>cu</v>
      </c>
      <c r="R3594" t="s">
        <v>81</v>
      </c>
      <c r="S3594" t="s">
        <v>147</v>
      </c>
      <c r="T3594">
        <v>4700</v>
      </c>
      <c r="U3594" t="str">
        <f t="shared" ca="1" si="677"/>
        <v>cu</v>
      </c>
      <c r="V3594" t="str">
        <f t="shared" si="672"/>
        <v>GO</v>
      </c>
      <c r="W3594">
        <f t="shared" si="673"/>
        <v>9400</v>
      </c>
      <c r="X3594" t="str">
        <f t="shared" ca="1" si="674"/>
        <v>cu</v>
      </c>
      <c r="Y3594" t="str">
        <f t="shared" si="675"/>
        <v>GO</v>
      </c>
      <c r="Z3594">
        <f t="shared" si="676"/>
        <v>4700</v>
      </c>
    </row>
    <row r="3595" spans="1:26">
      <c r="A3595" t="str">
        <f t="shared" si="668"/>
        <v>nw2</v>
      </c>
      <c r="B3595" t="str">
        <f t="shared" si="669"/>
        <v>신규2</v>
      </c>
      <c r="C3595">
        <v>186</v>
      </c>
      <c r="D3595">
        <v>85</v>
      </c>
      <c r="E3595">
        <f t="shared" ca="1" si="667"/>
        <v>14310</v>
      </c>
      <c r="F3595">
        <f ca="1">(60+SUMIF(OFFSET(N3595,-$C3595+1,0,$C3595),"EN",OFFSET(O3595,-$C3595+1,0,$C3595)))*SummonTypeTable!$Q$2</f>
        <v>4980</v>
      </c>
      <c r="G3595" t="str">
        <f ca="1">IF(C3595=1,60*SummonTypeTable!$Q$2-OFFSET(F3595,0,-1),
IF(F3595&lt;&gt;OFFSET(F3595,-1,0),OFFSET(F3595,-1,0)-OFFSET(F3595,0,-1),""))</f>
        <v/>
      </c>
      <c r="H3595" t="str">
        <f ca="1">IF(C3595=1,60*SummonTypeTable!$Q$2/OFFSET(F3595,0,-1),
IF(F3595&lt;&gt;OFFSET(F3595,-1,0),OFFSET(F3595,-1,0)/OFFSET(F3595,0,-1),""))</f>
        <v/>
      </c>
      <c r="I3595">
        <f ca="1">(60+SUMIF(OFFSET(N3595,-$C3595+1,0,$C3595),"EN",OFFSET(O3595,-$C3595+1,0,$C3595))+SUMIF(OFFSET(S3595,-$C3595+1,0,$C3595),"EN",OFFSET(T3595,-$C3595+1,0,$C3595)))*SummonTypeTable!$Q$2</f>
        <v>4980</v>
      </c>
      <c r="J3595" t="str">
        <f ca="1">IF(C3595=1,60*SummonTypeTable!$Q$2-OFFSET(I3595,0,-4),
IF(I3595&lt;&gt;OFFSET(I3595,-1,0),OFFSET(I3595,-1,0)-OFFSET(I3595,0,-4),""))</f>
        <v/>
      </c>
      <c r="K3595" t="str">
        <f ca="1">IF(C3595=1,60*SummonTypeTable!$Q$2/OFFSET(I3595,0,-4),
IF(I3595&lt;&gt;OFFSET(I3595,-1,0),OFFSET(I3595,-1,0)/OFFSET(I3595,0,-4),""))</f>
        <v/>
      </c>
      <c r="L3595" t="str">
        <f t="shared" ca="1" si="670"/>
        <v>it</v>
      </c>
      <c r="M3595" t="s">
        <v>139</v>
      </c>
      <c r="N3595" t="s">
        <v>138</v>
      </c>
      <c r="O3595">
        <v>2</v>
      </c>
      <c r="P3595" t="str">
        <f t="shared" si="671"/>
        <v/>
      </c>
      <c r="Q3595" t="str">
        <f t="shared" ca="1" si="666"/>
        <v>cu</v>
      </c>
      <c r="R3595" t="s">
        <v>81</v>
      </c>
      <c r="S3595" t="s">
        <v>147</v>
      </c>
      <c r="T3595">
        <v>4725</v>
      </c>
      <c r="U3595" t="str">
        <f t="shared" ca="1" si="677"/>
        <v>it</v>
      </c>
      <c r="V3595" t="str">
        <f t="shared" si="672"/>
        <v>Cash_sSpellGacha</v>
      </c>
      <c r="W3595">
        <f t="shared" si="673"/>
        <v>2</v>
      </c>
      <c r="X3595" t="str">
        <f t="shared" ca="1" si="674"/>
        <v>cu</v>
      </c>
      <c r="Y3595" t="str">
        <f t="shared" si="675"/>
        <v>GO</v>
      </c>
      <c r="Z3595">
        <f t="shared" si="676"/>
        <v>4725</v>
      </c>
    </row>
    <row r="3596" spans="1:26">
      <c r="A3596" t="str">
        <f t="shared" si="668"/>
        <v>nw2</v>
      </c>
      <c r="B3596" t="str">
        <f t="shared" si="669"/>
        <v>신규2</v>
      </c>
      <c r="C3596">
        <v>187</v>
      </c>
      <c r="D3596">
        <v>92</v>
      </c>
      <c r="E3596">
        <f t="shared" ref="E3596:E3682" ca="1" si="678">IF(A3596&lt;&gt;OFFSET(A3596,-1,0),D3596,OFFSET(E3596,-1,0)+D3596)</f>
        <v>14402</v>
      </c>
      <c r="F3596">
        <f ca="1">(60+SUMIF(OFFSET(N3596,-$C3596+1,0,$C3596),"EN",OFFSET(O3596,-$C3596+1,0,$C3596)))*SummonTypeTable!$Q$2</f>
        <v>4980</v>
      </c>
      <c r="G3596" t="str">
        <f ca="1">IF(C3596=1,60*SummonTypeTable!$Q$2-OFFSET(F3596,0,-1),
IF(F3596&lt;&gt;OFFSET(F3596,-1,0),OFFSET(F3596,-1,0)-OFFSET(F3596,0,-1),""))</f>
        <v/>
      </c>
      <c r="H3596" t="str">
        <f ca="1">IF(C3596=1,60*SummonTypeTable!$Q$2/OFFSET(F3596,0,-1),
IF(F3596&lt;&gt;OFFSET(F3596,-1,0),OFFSET(F3596,-1,0)/OFFSET(F3596,0,-1),""))</f>
        <v/>
      </c>
      <c r="I3596">
        <f ca="1">(60+SUMIF(OFFSET(N3596,-$C3596+1,0,$C3596),"EN",OFFSET(O3596,-$C3596+1,0,$C3596))+SUMIF(OFFSET(S3596,-$C3596+1,0,$C3596),"EN",OFFSET(T3596,-$C3596+1,0,$C3596)))*SummonTypeTable!$Q$2</f>
        <v>4980</v>
      </c>
      <c r="J3596" t="str">
        <f ca="1">IF(C3596=1,60*SummonTypeTable!$Q$2-OFFSET(I3596,0,-4),
IF(I3596&lt;&gt;OFFSET(I3596,-1,0),OFFSET(I3596,-1,0)-OFFSET(I3596,0,-4),""))</f>
        <v/>
      </c>
      <c r="K3596" t="str">
        <f ca="1">IF(C3596=1,60*SummonTypeTable!$Q$2/OFFSET(I3596,0,-4),
IF(I3596&lt;&gt;OFFSET(I3596,-1,0),OFFSET(I3596,-1,0)/OFFSET(I3596,0,-4),""))</f>
        <v/>
      </c>
      <c r="L3596" t="str">
        <f t="shared" ca="1" si="670"/>
        <v>cu</v>
      </c>
      <c r="M3596" t="s">
        <v>81</v>
      </c>
      <c r="N3596" t="s">
        <v>147</v>
      </c>
      <c r="O3596">
        <v>9500</v>
      </c>
      <c r="P3596" t="str">
        <f t="shared" si="671"/>
        <v/>
      </c>
      <c r="Q3596" t="str">
        <f t="shared" ca="1" si="666"/>
        <v>cu</v>
      </c>
      <c r="R3596" t="s">
        <v>81</v>
      </c>
      <c r="S3596" t="s">
        <v>147</v>
      </c>
      <c r="T3596">
        <v>4750</v>
      </c>
      <c r="U3596" t="str">
        <f t="shared" ca="1" si="677"/>
        <v>cu</v>
      </c>
      <c r="V3596" t="str">
        <f t="shared" si="672"/>
        <v>GO</v>
      </c>
      <c r="W3596">
        <f t="shared" si="673"/>
        <v>9500</v>
      </c>
      <c r="X3596" t="str">
        <f t="shared" ca="1" si="674"/>
        <v>cu</v>
      </c>
      <c r="Y3596" t="str">
        <f t="shared" si="675"/>
        <v>GO</v>
      </c>
      <c r="Z3596">
        <f t="shared" si="676"/>
        <v>4750</v>
      </c>
    </row>
    <row r="3597" spans="1:26">
      <c r="A3597" t="str">
        <f t="shared" si="668"/>
        <v>nw2</v>
      </c>
      <c r="B3597" t="str">
        <f t="shared" si="669"/>
        <v>신규2</v>
      </c>
      <c r="C3597">
        <v>188</v>
      </c>
      <c r="D3597">
        <v>104</v>
      </c>
      <c r="E3597">
        <f t="shared" ca="1" si="678"/>
        <v>14506</v>
      </c>
      <c r="F3597">
        <f ca="1">(60+SUMIF(OFFSET(N3597,-$C3597+1,0,$C3597),"EN",OFFSET(O3597,-$C3597+1,0,$C3597)))*SummonTypeTable!$Q$2</f>
        <v>4980</v>
      </c>
      <c r="G3597" t="str">
        <f ca="1">IF(C3597=1,60*SummonTypeTable!$Q$2-OFFSET(F3597,0,-1),
IF(F3597&lt;&gt;OFFSET(F3597,-1,0),OFFSET(F3597,-1,0)-OFFSET(F3597,0,-1),""))</f>
        <v/>
      </c>
      <c r="H3597" t="str">
        <f ca="1">IF(C3597=1,60*SummonTypeTable!$Q$2/OFFSET(F3597,0,-1),
IF(F3597&lt;&gt;OFFSET(F3597,-1,0),OFFSET(F3597,-1,0)/OFFSET(F3597,0,-1),""))</f>
        <v/>
      </c>
      <c r="I3597">
        <f ca="1">(60+SUMIF(OFFSET(N3597,-$C3597+1,0,$C3597),"EN",OFFSET(O3597,-$C3597+1,0,$C3597))+SUMIF(OFFSET(S3597,-$C3597+1,0,$C3597),"EN",OFFSET(T3597,-$C3597+1,0,$C3597)))*SummonTypeTable!$Q$2</f>
        <v>4980</v>
      </c>
      <c r="J3597" t="str">
        <f ca="1">IF(C3597=1,60*SummonTypeTable!$Q$2-OFFSET(I3597,0,-4),
IF(I3597&lt;&gt;OFFSET(I3597,-1,0),OFFSET(I3597,-1,0)-OFFSET(I3597,0,-4),""))</f>
        <v/>
      </c>
      <c r="K3597" t="str">
        <f ca="1">IF(C3597=1,60*SummonTypeTable!$Q$2/OFFSET(I3597,0,-4),
IF(I3597&lt;&gt;OFFSET(I3597,-1,0),OFFSET(I3597,-1,0)/OFFSET(I3597,0,-4),""))</f>
        <v/>
      </c>
      <c r="L3597" t="str">
        <f t="shared" ca="1" si="670"/>
        <v>it</v>
      </c>
      <c r="M3597" t="s">
        <v>139</v>
      </c>
      <c r="N3597" t="s">
        <v>140</v>
      </c>
      <c r="O3597">
        <v>1</v>
      </c>
      <c r="P3597" t="str">
        <f t="shared" si="671"/>
        <v/>
      </c>
      <c r="Q3597" t="str">
        <f t="shared" ca="1" si="666"/>
        <v>cu</v>
      </c>
      <c r="R3597" t="s">
        <v>81</v>
      </c>
      <c r="S3597" t="s">
        <v>147</v>
      </c>
      <c r="T3597">
        <v>4775</v>
      </c>
      <c r="U3597" t="str">
        <f t="shared" ca="1" si="677"/>
        <v>it</v>
      </c>
      <c r="V3597" t="str">
        <f t="shared" si="672"/>
        <v>Cash_sCharacterGacha</v>
      </c>
      <c r="W3597">
        <f t="shared" si="673"/>
        <v>1</v>
      </c>
      <c r="X3597" t="str">
        <f t="shared" ca="1" si="674"/>
        <v>cu</v>
      </c>
      <c r="Y3597" t="str">
        <f t="shared" si="675"/>
        <v>GO</v>
      </c>
      <c r="Z3597">
        <f t="shared" si="676"/>
        <v>4775</v>
      </c>
    </row>
    <row r="3598" spans="1:26">
      <c r="A3598" t="str">
        <f t="shared" si="668"/>
        <v>nw2</v>
      </c>
      <c r="B3598" t="str">
        <f t="shared" si="669"/>
        <v>신규2</v>
      </c>
      <c r="C3598">
        <v>189</v>
      </c>
      <c r="D3598">
        <v>126</v>
      </c>
      <c r="E3598">
        <f t="shared" ca="1" si="678"/>
        <v>14632</v>
      </c>
      <c r="F3598">
        <f ca="1">(60+SUMIF(OFFSET(N3598,-$C3598+1,0,$C3598),"EN",OFFSET(O3598,-$C3598+1,0,$C3598)))*SummonTypeTable!$Q$2</f>
        <v>4980</v>
      </c>
      <c r="G3598" t="str">
        <f ca="1">IF(C3598=1,60*SummonTypeTable!$Q$2-OFFSET(F3598,0,-1),
IF(F3598&lt;&gt;OFFSET(F3598,-1,0),OFFSET(F3598,-1,0)-OFFSET(F3598,0,-1),""))</f>
        <v/>
      </c>
      <c r="H3598" t="str">
        <f ca="1">IF(C3598=1,60*SummonTypeTable!$Q$2/OFFSET(F3598,0,-1),
IF(F3598&lt;&gt;OFFSET(F3598,-1,0),OFFSET(F3598,-1,0)/OFFSET(F3598,0,-1),""))</f>
        <v/>
      </c>
      <c r="I3598">
        <f ca="1">(60+SUMIF(OFFSET(N3598,-$C3598+1,0,$C3598),"EN",OFFSET(O3598,-$C3598+1,0,$C3598))+SUMIF(OFFSET(S3598,-$C3598+1,0,$C3598),"EN",OFFSET(T3598,-$C3598+1,0,$C3598)))*SummonTypeTable!$Q$2</f>
        <v>4980</v>
      </c>
      <c r="J3598" t="str">
        <f ca="1">IF(C3598=1,60*SummonTypeTable!$Q$2-OFFSET(I3598,0,-4),
IF(I3598&lt;&gt;OFFSET(I3598,-1,0),OFFSET(I3598,-1,0)-OFFSET(I3598,0,-4),""))</f>
        <v/>
      </c>
      <c r="K3598" t="str">
        <f ca="1">IF(C3598=1,60*SummonTypeTable!$Q$2/OFFSET(I3598,0,-4),
IF(I3598&lt;&gt;OFFSET(I3598,-1,0),OFFSET(I3598,-1,0)/OFFSET(I3598,0,-4),""))</f>
        <v/>
      </c>
      <c r="L3598" t="str">
        <f t="shared" ca="1" si="670"/>
        <v>cu</v>
      </c>
      <c r="M3598" t="s">
        <v>81</v>
      </c>
      <c r="N3598" t="s">
        <v>147</v>
      </c>
      <c r="O3598">
        <v>9600</v>
      </c>
      <c r="P3598" t="str">
        <f t="shared" si="671"/>
        <v/>
      </c>
      <c r="Q3598" t="str">
        <f t="shared" ca="1" si="666"/>
        <v>cu</v>
      </c>
      <c r="R3598" t="s">
        <v>81</v>
      </c>
      <c r="S3598" t="s">
        <v>147</v>
      </c>
      <c r="T3598">
        <v>4800</v>
      </c>
      <c r="U3598" t="str">
        <f t="shared" ca="1" si="677"/>
        <v>cu</v>
      </c>
      <c r="V3598" t="str">
        <f t="shared" si="672"/>
        <v>GO</v>
      </c>
      <c r="W3598">
        <f t="shared" si="673"/>
        <v>9600</v>
      </c>
      <c r="X3598" t="str">
        <f t="shared" ca="1" si="674"/>
        <v>cu</v>
      </c>
      <c r="Y3598" t="str">
        <f t="shared" si="675"/>
        <v>GO</v>
      </c>
      <c r="Z3598">
        <f t="shared" si="676"/>
        <v>4800</v>
      </c>
    </row>
    <row r="3599" spans="1:26">
      <c r="A3599" t="str">
        <f t="shared" si="668"/>
        <v>nw2</v>
      </c>
      <c r="B3599" t="str">
        <f t="shared" si="669"/>
        <v>신규2</v>
      </c>
      <c r="C3599">
        <v>190</v>
      </c>
      <c r="D3599">
        <v>240</v>
      </c>
      <c r="E3599">
        <f t="shared" ca="1" si="678"/>
        <v>14872</v>
      </c>
      <c r="F3599">
        <f ca="1">(60+SUMIF(OFFSET(N3599,-$C3599+1,0,$C3599),"EN",OFFSET(O3599,-$C3599+1,0,$C3599)))*SummonTypeTable!$Q$2</f>
        <v>5266.6666666666661</v>
      </c>
      <c r="G3599">
        <f ca="1">IF(C3599=1,60*SummonTypeTable!$Q$2-OFFSET(F3599,0,-1),
IF(F3599&lt;&gt;OFFSET(F3599,-1,0),OFFSET(F3599,-1,0)-OFFSET(F3599,0,-1),""))</f>
        <v>-9892</v>
      </c>
      <c r="H3599">
        <f ca="1">IF(C3599=1,60*SummonTypeTable!$Q$2/OFFSET(F3599,0,-1),
IF(F3599&lt;&gt;OFFSET(F3599,-1,0),OFFSET(F3599,-1,0)/OFFSET(F3599,0,-1),""))</f>
        <v>0.33485745024206565</v>
      </c>
      <c r="I3599">
        <f ca="1">(60+SUMIF(OFFSET(N3599,-$C3599+1,0,$C3599),"EN",OFFSET(O3599,-$C3599+1,0,$C3599))+SUMIF(OFFSET(S3599,-$C3599+1,0,$C3599),"EN",OFFSET(T3599,-$C3599+1,0,$C3599)))*SummonTypeTable!$Q$2</f>
        <v>5266.6666666666661</v>
      </c>
      <c r="J3599">
        <f ca="1">IF(C3599=1,60*SummonTypeTable!$Q$2-OFFSET(I3599,0,-4),
IF(I3599&lt;&gt;OFFSET(I3599,-1,0),OFFSET(I3599,-1,0)-OFFSET(I3599,0,-4),""))</f>
        <v>-9892</v>
      </c>
      <c r="K3599">
        <f ca="1">IF(C3599=1,60*SummonTypeTable!$Q$2/OFFSET(I3599,0,-4),
IF(I3599&lt;&gt;OFFSET(I3599,-1,0),OFFSET(I3599,-1,0)/OFFSET(I3599,0,-4),""))</f>
        <v>0.33485745024206565</v>
      </c>
      <c r="L3599" t="str">
        <f t="shared" ca="1" si="670"/>
        <v>cu</v>
      </c>
      <c r="M3599" t="s">
        <v>81</v>
      </c>
      <c r="N3599" t="s">
        <v>146</v>
      </c>
      <c r="O3599">
        <v>430</v>
      </c>
      <c r="P3599" t="str">
        <f t="shared" si="671"/>
        <v>에너지너무많음</v>
      </c>
      <c r="Q3599" t="str">
        <f t="shared" ca="1" si="666"/>
        <v>cu</v>
      </c>
      <c r="R3599" t="s">
        <v>81</v>
      </c>
      <c r="S3599" t="s">
        <v>147</v>
      </c>
      <c r="T3599">
        <v>4825</v>
      </c>
      <c r="U3599" t="str">
        <f t="shared" ca="1" si="677"/>
        <v>cu</v>
      </c>
      <c r="V3599" t="str">
        <f t="shared" si="672"/>
        <v>EN</v>
      </c>
      <c r="W3599">
        <f t="shared" si="673"/>
        <v>430</v>
      </c>
      <c r="X3599" t="str">
        <f t="shared" ca="1" si="674"/>
        <v>cu</v>
      </c>
      <c r="Y3599" t="str">
        <f t="shared" si="675"/>
        <v>GO</v>
      </c>
      <c r="Z3599">
        <f t="shared" si="676"/>
        <v>4825</v>
      </c>
    </row>
    <row r="3600" spans="1:26">
      <c r="A3600" t="str">
        <f t="shared" si="668"/>
        <v>nw2</v>
      </c>
      <c r="B3600" t="str">
        <f t="shared" si="669"/>
        <v>신규2</v>
      </c>
      <c r="C3600">
        <v>191</v>
      </c>
      <c r="D3600">
        <v>111</v>
      </c>
      <c r="E3600">
        <f t="shared" ca="1" si="678"/>
        <v>14983</v>
      </c>
      <c r="F3600">
        <f ca="1">(60+SUMIF(OFFSET(N3600,-$C3600+1,0,$C3600),"EN",OFFSET(O3600,-$C3600+1,0,$C3600)))*SummonTypeTable!$Q$2</f>
        <v>5266.6666666666661</v>
      </c>
      <c r="G3600" t="str">
        <f ca="1">IF(C3600=1,60*SummonTypeTable!$Q$2-OFFSET(F3600,0,-1),
IF(F3600&lt;&gt;OFFSET(F3600,-1,0),OFFSET(F3600,-1,0)-OFFSET(F3600,0,-1),""))</f>
        <v/>
      </c>
      <c r="H3600" t="str">
        <f ca="1">IF(C3600=1,60*SummonTypeTable!$Q$2/OFFSET(F3600,0,-1),
IF(F3600&lt;&gt;OFFSET(F3600,-1,0),OFFSET(F3600,-1,0)/OFFSET(F3600,0,-1),""))</f>
        <v/>
      </c>
      <c r="I3600">
        <f ca="1">(60+SUMIF(OFFSET(N3600,-$C3600+1,0,$C3600),"EN",OFFSET(O3600,-$C3600+1,0,$C3600))+SUMIF(OFFSET(S3600,-$C3600+1,0,$C3600),"EN",OFFSET(T3600,-$C3600+1,0,$C3600)))*SummonTypeTable!$Q$2</f>
        <v>5266.6666666666661</v>
      </c>
      <c r="J3600" t="str">
        <f ca="1">IF(C3600=1,60*SummonTypeTable!$Q$2-OFFSET(I3600,0,-4),
IF(I3600&lt;&gt;OFFSET(I3600,-1,0),OFFSET(I3600,-1,0)-OFFSET(I3600,0,-4),""))</f>
        <v/>
      </c>
      <c r="K3600" t="str">
        <f ca="1">IF(C3600=1,60*SummonTypeTable!$Q$2/OFFSET(I3600,0,-4),
IF(I3600&lt;&gt;OFFSET(I3600,-1,0),OFFSET(I3600,-1,0)/OFFSET(I3600,0,-4),""))</f>
        <v/>
      </c>
      <c r="L3600" t="str">
        <f t="shared" ca="1" si="670"/>
        <v>cu</v>
      </c>
      <c r="M3600" t="s">
        <v>81</v>
      </c>
      <c r="N3600" t="s">
        <v>147</v>
      </c>
      <c r="O3600">
        <v>9700</v>
      </c>
      <c r="P3600" t="str">
        <f t="shared" si="671"/>
        <v/>
      </c>
      <c r="Q3600" t="str">
        <f t="shared" ca="1" si="666"/>
        <v>cu</v>
      </c>
      <c r="R3600" t="s">
        <v>81</v>
      </c>
      <c r="S3600" t="s">
        <v>147</v>
      </c>
      <c r="T3600">
        <v>4850</v>
      </c>
      <c r="U3600" t="str">
        <f t="shared" ca="1" si="677"/>
        <v>cu</v>
      </c>
      <c r="V3600" t="str">
        <f t="shared" si="672"/>
        <v>GO</v>
      </c>
      <c r="W3600">
        <f t="shared" si="673"/>
        <v>9700</v>
      </c>
      <c r="X3600" t="str">
        <f t="shared" ca="1" si="674"/>
        <v>cu</v>
      </c>
      <c r="Y3600" t="str">
        <f t="shared" si="675"/>
        <v>GO</v>
      </c>
      <c r="Z3600">
        <f t="shared" si="676"/>
        <v>4850</v>
      </c>
    </row>
    <row r="3601" spans="1:26">
      <c r="A3601" t="str">
        <f t="shared" si="668"/>
        <v>nw2</v>
      </c>
      <c r="B3601" t="str">
        <f t="shared" si="669"/>
        <v>신규2</v>
      </c>
      <c r="C3601">
        <v>192</v>
      </c>
      <c r="D3601">
        <v>145</v>
      </c>
      <c r="E3601">
        <f t="shared" ca="1" si="678"/>
        <v>15128</v>
      </c>
      <c r="F3601">
        <f ca="1">(60+SUMIF(OFFSET(N3601,-$C3601+1,0,$C3601),"EN",OFFSET(O3601,-$C3601+1,0,$C3601)))*SummonTypeTable!$Q$2</f>
        <v>5266.6666666666661</v>
      </c>
      <c r="G3601" t="str">
        <f ca="1">IF(C3601=1,60*SummonTypeTable!$Q$2-OFFSET(F3601,0,-1),
IF(F3601&lt;&gt;OFFSET(F3601,-1,0),OFFSET(F3601,-1,0)-OFFSET(F3601,0,-1),""))</f>
        <v/>
      </c>
      <c r="H3601" t="str">
        <f ca="1">IF(C3601=1,60*SummonTypeTable!$Q$2/OFFSET(F3601,0,-1),
IF(F3601&lt;&gt;OFFSET(F3601,-1,0),OFFSET(F3601,-1,0)/OFFSET(F3601,0,-1),""))</f>
        <v/>
      </c>
      <c r="I3601">
        <f ca="1">(60+SUMIF(OFFSET(N3601,-$C3601+1,0,$C3601),"EN",OFFSET(O3601,-$C3601+1,0,$C3601))+SUMIF(OFFSET(S3601,-$C3601+1,0,$C3601),"EN",OFFSET(T3601,-$C3601+1,0,$C3601)))*SummonTypeTable!$Q$2</f>
        <v>5266.6666666666661</v>
      </c>
      <c r="J3601" t="str">
        <f ca="1">IF(C3601=1,60*SummonTypeTable!$Q$2-OFFSET(I3601,0,-4),
IF(I3601&lt;&gt;OFFSET(I3601,-1,0),OFFSET(I3601,-1,0)-OFFSET(I3601,0,-4),""))</f>
        <v/>
      </c>
      <c r="K3601" t="str">
        <f ca="1">IF(C3601=1,60*SummonTypeTable!$Q$2/OFFSET(I3601,0,-4),
IF(I3601&lt;&gt;OFFSET(I3601,-1,0),OFFSET(I3601,-1,0)/OFFSET(I3601,0,-4),""))</f>
        <v/>
      </c>
      <c r="L3601" t="str">
        <f t="shared" ca="1" si="670"/>
        <v>it</v>
      </c>
      <c r="M3601" t="s">
        <v>139</v>
      </c>
      <c r="N3601" t="s">
        <v>140</v>
      </c>
      <c r="O3601">
        <v>5</v>
      </c>
      <c r="P3601" t="str">
        <f t="shared" si="671"/>
        <v/>
      </c>
      <c r="Q3601" t="str">
        <f t="shared" ca="1" si="666"/>
        <v>cu</v>
      </c>
      <c r="R3601" t="s">
        <v>81</v>
      </c>
      <c r="S3601" t="s">
        <v>147</v>
      </c>
      <c r="T3601">
        <v>4875</v>
      </c>
      <c r="U3601" t="str">
        <f t="shared" ca="1" si="677"/>
        <v>it</v>
      </c>
      <c r="V3601" t="str">
        <f t="shared" si="672"/>
        <v>Cash_sCharacterGacha</v>
      </c>
      <c r="W3601">
        <f t="shared" si="673"/>
        <v>5</v>
      </c>
      <c r="X3601" t="str">
        <f t="shared" ca="1" si="674"/>
        <v>cu</v>
      </c>
      <c r="Y3601" t="str">
        <f t="shared" si="675"/>
        <v>GO</v>
      </c>
      <c r="Z3601">
        <f t="shared" si="676"/>
        <v>4875</v>
      </c>
    </row>
    <row r="3602" spans="1:26">
      <c r="A3602" t="str">
        <f t="shared" si="668"/>
        <v>nw2</v>
      </c>
      <c r="B3602" t="str">
        <f t="shared" si="669"/>
        <v>신규2</v>
      </c>
      <c r="C3602">
        <v>193</v>
      </c>
      <c r="D3602">
        <v>195</v>
      </c>
      <c r="E3602">
        <f t="shared" ca="1" si="678"/>
        <v>15323</v>
      </c>
      <c r="F3602">
        <f ca="1">(60+SUMIF(OFFSET(N3602,-$C3602+1,0,$C3602),"EN",OFFSET(O3602,-$C3602+1,0,$C3602)))*SummonTypeTable!$Q$2</f>
        <v>5266.6666666666661</v>
      </c>
      <c r="G3602" t="str">
        <f ca="1">IF(C3602=1,60*SummonTypeTable!$Q$2-OFFSET(F3602,0,-1),
IF(F3602&lt;&gt;OFFSET(F3602,-1,0),OFFSET(F3602,-1,0)-OFFSET(F3602,0,-1),""))</f>
        <v/>
      </c>
      <c r="H3602" t="str">
        <f ca="1">IF(C3602=1,60*SummonTypeTable!$Q$2/OFFSET(F3602,0,-1),
IF(F3602&lt;&gt;OFFSET(F3602,-1,0),OFFSET(F3602,-1,0)/OFFSET(F3602,0,-1),""))</f>
        <v/>
      </c>
      <c r="I3602">
        <f ca="1">(60+SUMIF(OFFSET(N3602,-$C3602+1,0,$C3602),"EN",OFFSET(O3602,-$C3602+1,0,$C3602))+SUMIF(OFFSET(S3602,-$C3602+1,0,$C3602),"EN",OFFSET(T3602,-$C3602+1,0,$C3602)))*SummonTypeTable!$Q$2</f>
        <v>5266.6666666666661</v>
      </c>
      <c r="J3602" t="str">
        <f ca="1">IF(C3602=1,60*SummonTypeTable!$Q$2-OFFSET(I3602,0,-4),
IF(I3602&lt;&gt;OFFSET(I3602,-1,0),OFFSET(I3602,-1,0)-OFFSET(I3602,0,-4),""))</f>
        <v/>
      </c>
      <c r="K3602" t="str">
        <f ca="1">IF(C3602=1,60*SummonTypeTable!$Q$2/OFFSET(I3602,0,-4),
IF(I3602&lt;&gt;OFFSET(I3602,-1,0),OFFSET(I3602,-1,0)/OFFSET(I3602,0,-4),""))</f>
        <v/>
      </c>
      <c r="L3602" t="str">
        <f t="shared" ca="1" si="670"/>
        <v>cu</v>
      </c>
      <c r="M3602" t="s">
        <v>81</v>
      </c>
      <c r="N3602" t="s">
        <v>147</v>
      </c>
      <c r="O3602">
        <v>9800</v>
      </c>
      <c r="P3602" t="str">
        <f t="shared" si="671"/>
        <v/>
      </c>
      <c r="Q3602" t="str">
        <f t="shared" ca="1" si="666"/>
        <v>cu</v>
      </c>
      <c r="R3602" t="s">
        <v>81</v>
      </c>
      <c r="S3602" t="s">
        <v>147</v>
      </c>
      <c r="T3602">
        <v>4900</v>
      </c>
      <c r="U3602" t="str">
        <f t="shared" ca="1" si="677"/>
        <v>cu</v>
      </c>
      <c r="V3602" t="str">
        <f t="shared" si="672"/>
        <v>GO</v>
      </c>
      <c r="W3602">
        <f t="shared" si="673"/>
        <v>9800</v>
      </c>
      <c r="X3602" t="str">
        <f t="shared" ca="1" si="674"/>
        <v>cu</v>
      </c>
      <c r="Y3602" t="str">
        <f t="shared" si="675"/>
        <v>GO</v>
      </c>
      <c r="Z3602">
        <f t="shared" si="676"/>
        <v>4900</v>
      </c>
    </row>
    <row r="3603" spans="1:26">
      <c r="A3603" t="str">
        <f t="shared" ref="A3603:A3666" si="679">A3602</f>
        <v>nw2</v>
      </c>
      <c r="B3603" t="str">
        <f t="shared" ref="B3603:B3666" si="680">B3602</f>
        <v>신규2</v>
      </c>
      <c r="C3603">
        <v>194</v>
      </c>
      <c r="D3603">
        <v>297</v>
      </c>
      <c r="E3603">
        <f t="shared" ca="1" si="678"/>
        <v>15620</v>
      </c>
      <c r="F3603">
        <f ca="1">(60+SUMIF(OFFSET(N3603,-$C3603+1,0,$C3603),"EN",OFFSET(O3603,-$C3603+1,0,$C3603)))*SummonTypeTable!$Q$2</f>
        <v>5266.6666666666661</v>
      </c>
      <c r="G3603" t="str">
        <f ca="1">IF(C3603=1,60*SummonTypeTable!$Q$2-OFFSET(F3603,0,-1),
IF(F3603&lt;&gt;OFFSET(F3603,-1,0),OFFSET(F3603,-1,0)-OFFSET(F3603,0,-1),""))</f>
        <v/>
      </c>
      <c r="H3603" t="str">
        <f ca="1">IF(C3603=1,60*SummonTypeTable!$Q$2/OFFSET(F3603,0,-1),
IF(F3603&lt;&gt;OFFSET(F3603,-1,0),OFFSET(F3603,-1,0)/OFFSET(F3603,0,-1),""))</f>
        <v/>
      </c>
      <c r="I3603">
        <f ca="1">(60+SUMIF(OFFSET(N3603,-$C3603+1,0,$C3603),"EN",OFFSET(O3603,-$C3603+1,0,$C3603))+SUMIF(OFFSET(S3603,-$C3603+1,0,$C3603),"EN",OFFSET(T3603,-$C3603+1,0,$C3603)))*SummonTypeTable!$Q$2</f>
        <v>5266.6666666666661</v>
      </c>
      <c r="J3603" t="str">
        <f ca="1">IF(C3603=1,60*SummonTypeTable!$Q$2-OFFSET(I3603,0,-4),
IF(I3603&lt;&gt;OFFSET(I3603,-1,0),OFFSET(I3603,-1,0)-OFFSET(I3603,0,-4),""))</f>
        <v/>
      </c>
      <c r="K3603" t="str">
        <f ca="1">IF(C3603=1,60*SummonTypeTable!$Q$2/OFFSET(I3603,0,-4),
IF(I3603&lt;&gt;OFFSET(I3603,-1,0),OFFSET(I3603,-1,0)/OFFSET(I3603,0,-4),""))</f>
        <v/>
      </c>
      <c r="L3603" t="str">
        <f t="shared" ca="1" si="670"/>
        <v>cu</v>
      </c>
      <c r="M3603" t="s">
        <v>81</v>
      </c>
      <c r="N3603" t="s">
        <v>153</v>
      </c>
      <c r="O3603">
        <v>33</v>
      </c>
      <c r="P3603" t="str">
        <f t="shared" si="671"/>
        <v/>
      </c>
      <c r="Q3603" t="str">
        <f t="shared" ca="1" si="666"/>
        <v>cu</v>
      </c>
      <c r="R3603" t="s">
        <v>81</v>
      </c>
      <c r="S3603" t="s">
        <v>153</v>
      </c>
      <c r="T3603">
        <v>11</v>
      </c>
      <c r="U3603" t="str">
        <f t="shared" ca="1" si="677"/>
        <v>cu</v>
      </c>
      <c r="V3603" t="str">
        <f t="shared" si="672"/>
        <v>DI</v>
      </c>
      <c r="W3603">
        <f t="shared" si="673"/>
        <v>33</v>
      </c>
      <c r="X3603" t="str">
        <f t="shared" ca="1" si="674"/>
        <v>cu</v>
      </c>
      <c r="Y3603" t="str">
        <f t="shared" si="675"/>
        <v>DI</v>
      </c>
      <c r="Z3603">
        <f t="shared" si="676"/>
        <v>11</v>
      </c>
    </row>
    <row r="3604" spans="1:26">
      <c r="A3604" t="str">
        <f t="shared" si="679"/>
        <v>nw2</v>
      </c>
      <c r="B3604" t="str">
        <f t="shared" si="680"/>
        <v>신규2</v>
      </c>
      <c r="C3604">
        <v>195</v>
      </c>
      <c r="D3604">
        <v>256</v>
      </c>
      <c r="E3604">
        <f t="shared" ca="1" si="678"/>
        <v>15876</v>
      </c>
      <c r="F3604">
        <f ca="1">(60+SUMIF(OFFSET(N3604,-$C3604+1,0,$C3604),"EN",OFFSET(O3604,-$C3604+1,0,$C3604)))*SummonTypeTable!$Q$2</f>
        <v>5266.6666666666661</v>
      </c>
      <c r="G3604" t="str">
        <f ca="1">IF(C3604=1,60*SummonTypeTable!$Q$2-OFFSET(F3604,0,-1),
IF(F3604&lt;&gt;OFFSET(F3604,-1,0),OFFSET(F3604,-1,0)-OFFSET(F3604,0,-1),""))</f>
        <v/>
      </c>
      <c r="H3604" t="str">
        <f ca="1">IF(C3604=1,60*SummonTypeTable!$Q$2/OFFSET(F3604,0,-1),
IF(F3604&lt;&gt;OFFSET(F3604,-1,0),OFFSET(F3604,-1,0)/OFFSET(F3604,0,-1),""))</f>
        <v/>
      </c>
      <c r="I3604">
        <f ca="1">(60+SUMIF(OFFSET(N3604,-$C3604+1,0,$C3604),"EN",OFFSET(O3604,-$C3604+1,0,$C3604))+SUMIF(OFFSET(S3604,-$C3604+1,0,$C3604),"EN",OFFSET(T3604,-$C3604+1,0,$C3604)))*SummonTypeTable!$Q$2</f>
        <v>5266.6666666666661</v>
      </c>
      <c r="J3604" t="str">
        <f ca="1">IF(C3604=1,60*SummonTypeTable!$Q$2-OFFSET(I3604,0,-4),
IF(I3604&lt;&gt;OFFSET(I3604,-1,0),OFFSET(I3604,-1,0)-OFFSET(I3604,0,-4),""))</f>
        <v/>
      </c>
      <c r="K3604" t="str">
        <f ca="1">IF(C3604=1,60*SummonTypeTable!$Q$2/OFFSET(I3604,0,-4),
IF(I3604&lt;&gt;OFFSET(I3604,-1,0),OFFSET(I3604,-1,0)/OFFSET(I3604,0,-4),""))</f>
        <v/>
      </c>
      <c r="L3604" t="str">
        <f t="shared" ca="1" si="670"/>
        <v>cu</v>
      </c>
      <c r="M3604" t="s">
        <v>81</v>
      </c>
      <c r="N3604" t="s">
        <v>147</v>
      </c>
      <c r="O3604">
        <v>9900</v>
      </c>
      <c r="P3604" t="str">
        <f t="shared" si="671"/>
        <v/>
      </c>
      <c r="Q3604" t="str">
        <f t="shared" ca="1" si="666"/>
        <v>cu</v>
      </c>
      <c r="R3604" t="s">
        <v>81</v>
      </c>
      <c r="S3604" t="s">
        <v>147</v>
      </c>
      <c r="T3604">
        <v>4950</v>
      </c>
      <c r="U3604" t="str">
        <f t="shared" ca="1" si="677"/>
        <v>cu</v>
      </c>
      <c r="V3604" t="str">
        <f t="shared" si="672"/>
        <v>GO</v>
      </c>
      <c r="W3604">
        <f t="shared" si="673"/>
        <v>9900</v>
      </c>
      <c r="X3604" t="str">
        <f t="shared" ca="1" si="674"/>
        <v>cu</v>
      </c>
      <c r="Y3604" t="str">
        <f t="shared" si="675"/>
        <v>GO</v>
      </c>
      <c r="Z3604">
        <f t="shared" si="676"/>
        <v>4950</v>
      </c>
    </row>
    <row r="3605" spans="1:26">
      <c r="A3605" t="str">
        <f t="shared" si="679"/>
        <v>nw2</v>
      </c>
      <c r="B3605" t="str">
        <f t="shared" si="680"/>
        <v>신규2</v>
      </c>
      <c r="C3605">
        <v>196</v>
      </c>
      <c r="D3605">
        <v>516</v>
      </c>
      <c r="E3605">
        <f t="shared" ca="1" si="678"/>
        <v>16392</v>
      </c>
      <c r="F3605">
        <f ca="1">(60+SUMIF(OFFSET(N3605,-$C3605+1,0,$C3605),"EN",OFFSET(O3605,-$C3605+1,0,$C3605)))*SummonTypeTable!$Q$2</f>
        <v>5533.333333333333</v>
      </c>
      <c r="G3605">
        <f ca="1">IF(C3605=1,60*SummonTypeTable!$Q$2-OFFSET(F3605,0,-1),
IF(F3605&lt;&gt;OFFSET(F3605,-1,0),OFFSET(F3605,-1,0)-OFFSET(F3605,0,-1),""))</f>
        <v>-11125.333333333334</v>
      </c>
      <c r="H3605">
        <f ca="1">IF(C3605=1,60*SummonTypeTable!$Q$2/OFFSET(F3605,0,-1),
IF(F3605&lt;&gt;OFFSET(F3605,-1,0),OFFSET(F3605,-1,0)/OFFSET(F3605,0,-1),""))</f>
        <v>0.32129494062144132</v>
      </c>
      <c r="I3605">
        <f ca="1">(60+SUMIF(OFFSET(N3605,-$C3605+1,0,$C3605),"EN",OFFSET(O3605,-$C3605+1,0,$C3605))+SUMIF(OFFSET(S3605,-$C3605+1,0,$C3605),"EN",OFFSET(T3605,-$C3605+1,0,$C3605)))*SummonTypeTable!$Q$2</f>
        <v>5533.333333333333</v>
      </c>
      <c r="J3605">
        <f ca="1">IF(C3605=1,60*SummonTypeTable!$Q$2-OFFSET(I3605,0,-4),
IF(I3605&lt;&gt;OFFSET(I3605,-1,0),OFFSET(I3605,-1,0)-OFFSET(I3605,0,-4),""))</f>
        <v>-11125.333333333334</v>
      </c>
      <c r="K3605">
        <f ca="1">IF(C3605=1,60*SummonTypeTable!$Q$2/OFFSET(I3605,0,-4),
IF(I3605&lt;&gt;OFFSET(I3605,-1,0),OFFSET(I3605,-1,0)/OFFSET(I3605,0,-4),""))</f>
        <v>0.32129494062144132</v>
      </c>
      <c r="L3605" t="str">
        <f t="shared" ca="1" si="670"/>
        <v>cu</v>
      </c>
      <c r="M3605" t="s">
        <v>81</v>
      </c>
      <c r="N3605" t="s">
        <v>146</v>
      </c>
      <c r="O3605">
        <v>400</v>
      </c>
      <c r="P3605" t="str">
        <f t="shared" si="671"/>
        <v>에너지너무많음</v>
      </c>
      <c r="Q3605" t="str">
        <f t="shared" ca="1" si="666"/>
        <v>cu</v>
      </c>
      <c r="R3605" t="s">
        <v>81</v>
      </c>
      <c r="S3605" t="s">
        <v>147</v>
      </c>
      <c r="T3605">
        <v>4975</v>
      </c>
      <c r="U3605" t="str">
        <f t="shared" ca="1" si="677"/>
        <v>cu</v>
      </c>
      <c r="V3605" t="str">
        <f t="shared" si="672"/>
        <v>EN</v>
      </c>
      <c r="W3605">
        <f t="shared" si="673"/>
        <v>400</v>
      </c>
      <c r="X3605" t="str">
        <f t="shared" ca="1" si="674"/>
        <v>cu</v>
      </c>
      <c r="Y3605" t="str">
        <f t="shared" si="675"/>
        <v>GO</v>
      </c>
      <c r="Z3605">
        <f t="shared" si="676"/>
        <v>4975</v>
      </c>
    </row>
    <row r="3606" spans="1:26">
      <c r="A3606" t="str">
        <f t="shared" si="679"/>
        <v>nw2</v>
      </c>
      <c r="B3606" t="str">
        <f t="shared" si="680"/>
        <v>신규2</v>
      </c>
      <c r="C3606">
        <v>197</v>
      </c>
      <c r="D3606">
        <v>92</v>
      </c>
      <c r="E3606">
        <f t="shared" ca="1" si="678"/>
        <v>16484</v>
      </c>
      <c r="F3606">
        <f ca="1">(60+SUMIF(OFFSET(N3606,-$C3606+1,0,$C3606),"EN",OFFSET(O3606,-$C3606+1,0,$C3606)))*SummonTypeTable!$Q$2</f>
        <v>5533.333333333333</v>
      </c>
      <c r="G3606" t="str">
        <f ca="1">IF(C3606=1,60*SummonTypeTable!$Q$2-OFFSET(F3606,0,-1),
IF(F3606&lt;&gt;OFFSET(F3606,-1,0),OFFSET(F3606,-1,0)-OFFSET(F3606,0,-1),""))</f>
        <v/>
      </c>
      <c r="H3606" t="str">
        <f ca="1">IF(C3606=1,60*SummonTypeTable!$Q$2/OFFSET(F3606,0,-1),
IF(F3606&lt;&gt;OFFSET(F3606,-1,0),OFFSET(F3606,-1,0)/OFFSET(F3606,0,-1),""))</f>
        <v/>
      </c>
      <c r="I3606">
        <f ca="1">(60+SUMIF(OFFSET(N3606,-$C3606+1,0,$C3606),"EN",OFFSET(O3606,-$C3606+1,0,$C3606))+SUMIF(OFFSET(S3606,-$C3606+1,0,$C3606),"EN",OFFSET(T3606,-$C3606+1,0,$C3606)))*SummonTypeTable!$Q$2</f>
        <v>5533.333333333333</v>
      </c>
      <c r="J3606" t="str">
        <f ca="1">IF(C3606=1,60*SummonTypeTable!$Q$2-OFFSET(I3606,0,-4),
IF(I3606&lt;&gt;OFFSET(I3606,-1,0),OFFSET(I3606,-1,0)-OFFSET(I3606,0,-4),""))</f>
        <v/>
      </c>
      <c r="K3606" t="str">
        <f ca="1">IF(C3606=1,60*SummonTypeTable!$Q$2/OFFSET(I3606,0,-4),
IF(I3606&lt;&gt;OFFSET(I3606,-1,0),OFFSET(I3606,-1,0)/OFFSET(I3606,0,-4),""))</f>
        <v/>
      </c>
      <c r="L3606" t="str">
        <f t="shared" ca="1" si="670"/>
        <v>it</v>
      </c>
      <c r="M3606" t="s">
        <v>139</v>
      </c>
      <c r="N3606" t="s">
        <v>158</v>
      </c>
      <c r="O3606">
        <v>1</v>
      </c>
      <c r="P3606" t="str">
        <f t="shared" si="671"/>
        <v/>
      </c>
      <c r="Q3606" t="str">
        <f t="shared" ca="1" si="666"/>
        <v>cu</v>
      </c>
      <c r="R3606" t="s">
        <v>81</v>
      </c>
      <c r="S3606" t="s">
        <v>147</v>
      </c>
      <c r="T3606">
        <v>5000</v>
      </c>
      <c r="U3606" t="str">
        <f t="shared" ca="1" si="677"/>
        <v>it</v>
      </c>
      <c r="V3606" t="str">
        <f t="shared" si="672"/>
        <v>Cash_sEquipGacha</v>
      </c>
      <c r="W3606">
        <f t="shared" si="673"/>
        <v>1</v>
      </c>
      <c r="X3606" t="str">
        <f t="shared" ca="1" si="674"/>
        <v>cu</v>
      </c>
      <c r="Y3606" t="str">
        <f t="shared" si="675"/>
        <v>GO</v>
      </c>
      <c r="Z3606">
        <f t="shared" si="676"/>
        <v>5000</v>
      </c>
    </row>
    <row r="3607" spans="1:26">
      <c r="A3607" t="str">
        <f t="shared" si="679"/>
        <v>nw2</v>
      </c>
      <c r="B3607" t="str">
        <f t="shared" si="680"/>
        <v>신규2</v>
      </c>
      <c r="C3607">
        <v>198</v>
      </c>
      <c r="D3607">
        <v>115</v>
      </c>
      <c r="E3607">
        <f t="shared" ca="1" si="678"/>
        <v>16599</v>
      </c>
      <c r="F3607">
        <f ca="1">(60+SUMIF(OFFSET(N3607,-$C3607+1,0,$C3607),"EN",OFFSET(O3607,-$C3607+1,0,$C3607)))*SummonTypeTable!$Q$2</f>
        <v>5533.333333333333</v>
      </c>
      <c r="G3607" t="str">
        <f ca="1">IF(C3607=1,60*SummonTypeTable!$Q$2-OFFSET(F3607,0,-1),
IF(F3607&lt;&gt;OFFSET(F3607,-1,0),OFFSET(F3607,-1,0)-OFFSET(F3607,0,-1),""))</f>
        <v/>
      </c>
      <c r="H3607" t="str">
        <f ca="1">IF(C3607=1,60*SummonTypeTable!$Q$2/OFFSET(F3607,0,-1),
IF(F3607&lt;&gt;OFFSET(F3607,-1,0),OFFSET(F3607,-1,0)/OFFSET(F3607,0,-1),""))</f>
        <v/>
      </c>
      <c r="I3607">
        <f ca="1">(60+SUMIF(OFFSET(N3607,-$C3607+1,0,$C3607),"EN",OFFSET(O3607,-$C3607+1,0,$C3607))+SUMIF(OFFSET(S3607,-$C3607+1,0,$C3607),"EN",OFFSET(T3607,-$C3607+1,0,$C3607)))*SummonTypeTable!$Q$2</f>
        <v>5533.333333333333</v>
      </c>
      <c r="J3607" t="str">
        <f ca="1">IF(C3607=1,60*SummonTypeTable!$Q$2-OFFSET(I3607,0,-4),
IF(I3607&lt;&gt;OFFSET(I3607,-1,0),OFFSET(I3607,-1,0)-OFFSET(I3607,0,-4),""))</f>
        <v/>
      </c>
      <c r="K3607" t="str">
        <f ca="1">IF(C3607=1,60*SummonTypeTable!$Q$2/OFFSET(I3607,0,-4),
IF(I3607&lt;&gt;OFFSET(I3607,-1,0),OFFSET(I3607,-1,0)/OFFSET(I3607,0,-4),""))</f>
        <v/>
      </c>
      <c r="L3607" t="str">
        <f t="shared" ca="1" si="670"/>
        <v>cu</v>
      </c>
      <c r="M3607" t="s">
        <v>81</v>
      </c>
      <c r="N3607" t="s">
        <v>147</v>
      </c>
      <c r="O3607">
        <v>10050</v>
      </c>
      <c r="P3607" t="str">
        <f t="shared" si="671"/>
        <v/>
      </c>
      <c r="Q3607" t="str">
        <f t="shared" ca="1" si="666"/>
        <v>cu</v>
      </c>
      <c r="R3607" t="s">
        <v>81</v>
      </c>
      <c r="S3607" t="s">
        <v>147</v>
      </c>
      <c r="T3607">
        <v>5025</v>
      </c>
      <c r="U3607" t="str">
        <f t="shared" ca="1" si="677"/>
        <v>cu</v>
      </c>
      <c r="V3607" t="str">
        <f t="shared" si="672"/>
        <v>GO</v>
      </c>
      <c r="W3607">
        <f t="shared" si="673"/>
        <v>10050</v>
      </c>
      <c r="X3607" t="str">
        <f t="shared" ca="1" si="674"/>
        <v>cu</v>
      </c>
      <c r="Y3607" t="str">
        <f t="shared" si="675"/>
        <v>GO</v>
      </c>
      <c r="Z3607">
        <f t="shared" si="676"/>
        <v>5025</v>
      </c>
    </row>
    <row r="3608" spans="1:26">
      <c r="A3608" t="str">
        <f t="shared" si="679"/>
        <v>nw2</v>
      </c>
      <c r="B3608" t="str">
        <f t="shared" si="680"/>
        <v>신규2</v>
      </c>
      <c r="C3608">
        <v>199</v>
      </c>
      <c r="D3608">
        <v>189</v>
      </c>
      <c r="E3608">
        <f t="shared" ca="1" si="678"/>
        <v>16788</v>
      </c>
      <c r="F3608">
        <f ca="1">(60+SUMIF(OFFSET(N3608,-$C3608+1,0,$C3608),"EN",OFFSET(O3608,-$C3608+1,0,$C3608)))*SummonTypeTable!$Q$2</f>
        <v>5533.333333333333</v>
      </c>
      <c r="G3608" t="str">
        <f ca="1">IF(C3608=1,60*SummonTypeTable!$Q$2-OFFSET(F3608,0,-1),
IF(F3608&lt;&gt;OFFSET(F3608,-1,0),OFFSET(F3608,-1,0)-OFFSET(F3608,0,-1),""))</f>
        <v/>
      </c>
      <c r="H3608" t="str">
        <f ca="1">IF(C3608=1,60*SummonTypeTable!$Q$2/OFFSET(F3608,0,-1),
IF(F3608&lt;&gt;OFFSET(F3608,-1,0),OFFSET(F3608,-1,0)/OFFSET(F3608,0,-1),""))</f>
        <v/>
      </c>
      <c r="I3608">
        <f ca="1">(60+SUMIF(OFFSET(N3608,-$C3608+1,0,$C3608),"EN",OFFSET(O3608,-$C3608+1,0,$C3608))+SUMIF(OFFSET(S3608,-$C3608+1,0,$C3608),"EN",OFFSET(T3608,-$C3608+1,0,$C3608)))*SummonTypeTable!$Q$2</f>
        <v>5533.333333333333</v>
      </c>
      <c r="J3608" t="str">
        <f ca="1">IF(C3608=1,60*SummonTypeTable!$Q$2-OFFSET(I3608,0,-4),
IF(I3608&lt;&gt;OFFSET(I3608,-1,0),OFFSET(I3608,-1,0)-OFFSET(I3608,0,-4),""))</f>
        <v/>
      </c>
      <c r="K3608" t="str">
        <f ca="1">IF(C3608=1,60*SummonTypeTable!$Q$2/OFFSET(I3608,0,-4),
IF(I3608&lt;&gt;OFFSET(I3608,-1,0),OFFSET(I3608,-1,0)/OFFSET(I3608,0,-4),""))</f>
        <v/>
      </c>
      <c r="L3608" t="str">
        <f t="shared" ca="1" si="670"/>
        <v>it</v>
      </c>
      <c r="M3608" t="s">
        <v>139</v>
      </c>
      <c r="N3608" t="s">
        <v>138</v>
      </c>
      <c r="O3608">
        <v>10</v>
      </c>
      <c r="P3608" t="str">
        <f t="shared" si="671"/>
        <v/>
      </c>
      <c r="Q3608" t="str">
        <f t="shared" ref="Q3608:Q3671" ca="1" si="681">IF(ISBLANK(R3608),"",
VLOOKUP(R3608,OFFSET(INDIRECT("$A:$B"),0,MATCH(R$1&amp;"_Verify",INDIRECT("$1:$1"),0)-1),2,0)
)</f>
        <v>cu</v>
      </c>
      <c r="R3608" t="s">
        <v>81</v>
      </c>
      <c r="S3608" t="s">
        <v>147</v>
      </c>
      <c r="T3608">
        <v>5050</v>
      </c>
      <c r="U3608" t="str">
        <f t="shared" ca="1" si="677"/>
        <v>it</v>
      </c>
      <c r="V3608" t="str">
        <f t="shared" si="672"/>
        <v>Cash_sSpellGacha</v>
      </c>
      <c r="W3608">
        <f t="shared" si="673"/>
        <v>10</v>
      </c>
      <c r="X3608" t="str">
        <f t="shared" ca="1" si="674"/>
        <v>cu</v>
      </c>
      <c r="Y3608" t="str">
        <f t="shared" si="675"/>
        <v>GO</v>
      </c>
      <c r="Z3608">
        <f t="shared" si="676"/>
        <v>5050</v>
      </c>
    </row>
    <row r="3609" spans="1:26">
      <c r="A3609" t="str">
        <f t="shared" si="679"/>
        <v>nw2</v>
      </c>
      <c r="B3609" t="str">
        <f t="shared" si="680"/>
        <v>신규2</v>
      </c>
      <c r="C3609">
        <v>200</v>
      </c>
      <c r="D3609">
        <v>400</v>
      </c>
      <c r="E3609">
        <f t="shared" ca="1" si="678"/>
        <v>17188</v>
      </c>
      <c r="F3609">
        <f ca="1">(60+SUMIF(OFFSET(N3609,-$C3609+1,0,$C3609),"EN",OFFSET(O3609,-$C3609+1,0,$C3609)))*SummonTypeTable!$Q$2</f>
        <v>5820</v>
      </c>
      <c r="G3609">
        <f ca="1">IF(C3609=1,60*SummonTypeTable!$Q$2-OFFSET(F3609,0,-1),
IF(F3609&lt;&gt;OFFSET(F3609,-1,0),OFFSET(F3609,-1,0)-OFFSET(F3609,0,-1),""))</f>
        <v>-11654.666666666668</v>
      </c>
      <c r="H3609">
        <f ca="1">IF(C3609=1,60*SummonTypeTable!$Q$2/OFFSET(F3609,0,-1),
IF(F3609&lt;&gt;OFFSET(F3609,-1,0),OFFSET(F3609,-1,0)/OFFSET(F3609,0,-1),""))</f>
        <v>0.32193002870219534</v>
      </c>
      <c r="I3609">
        <f ca="1">(60+SUMIF(OFFSET(N3609,-$C3609+1,0,$C3609),"EN",OFFSET(O3609,-$C3609+1,0,$C3609))+SUMIF(OFFSET(S3609,-$C3609+1,0,$C3609),"EN",OFFSET(T3609,-$C3609+1,0,$C3609)))*SummonTypeTable!$Q$2</f>
        <v>5820</v>
      </c>
      <c r="J3609">
        <f ca="1">IF(C3609=1,60*SummonTypeTable!$Q$2-OFFSET(I3609,0,-4),
IF(I3609&lt;&gt;OFFSET(I3609,-1,0),OFFSET(I3609,-1,0)-OFFSET(I3609,0,-4),""))</f>
        <v>-11654.666666666668</v>
      </c>
      <c r="K3609">
        <f ca="1">IF(C3609=1,60*SummonTypeTable!$Q$2/OFFSET(I3609,0,-4),
IF(I3609&lt;&gt;OFFSET(I3609,-1,0),OFFSET(I3609,-1,0)/OFFSET(I3609,0,-4),""))</f>
        <v>0.32193002870219534</v>
      </c>
      <c r="L3609" t="str">
        <f t="shared" ca="1" si="670"/>
        <v>cu</v>
      </c>
      <c r="M3609" t="s">
        <v>81</v>
      </c>
      <c r="N3609" t="s">
        <v>146</v>
      </c>
      <c r="O3609">
        <v>430</v>
      </c>
      <c r="P3609" t="str">
        <f t="shared" si="671"/>
        <v>에너지너무많음</v>
      </c>
      <c r="Q3609" t="str">
        <f t="shared" ca="1" si="681"/>
        <v>cu</v>
      </c>
      <c r="R3609" t="s">
        <v>81</v>
      </c>
      <c r="S3609" t="s">
        <v>147</v>
      </c>
      <c r="T3609">
        <v>5075</v>
      </c>
      <c r="U3609" t="str">
        <f t="shared" ca="1" si="677"/>
        <v>cu</v>
      </c>
      <c r="V3609" t="str">
        <f t="shared" si="672"/>
        <v>EN</v>
      </c>
      <c r="W3609">
        <f t="shared" si="673"/>
        <v>430</v>
      </c>
      <c r="X3609" t="str">
        <f t="shared" ca="1" si="674"/>
        <v>cu</v>
      </c>
      <c r="Y3609" t="str">
        <f t="shared" si="675"/>
        <v>GO</v>
      </c>
      <c r="Z3609">
        <f t="shared" si="676"/>
        <v>5075</v>
      </c>
    </row>
    <row r="3610" spans="1:26">
      <c r="A3610" t="str">
        <f t="shared" si="679"/>
        <v>nw2</v>
      </c>
      <c r="B3610" t="str">
        <f t="shared" si="680"/>
        <v>신규2</v>
      </c>
      <c r="C3610">
        <v>201</v>
      </c>
      <c r="D3610">
        <v>95</v>
      </c>
      <c r="E3610">
        <f t="shared" ca="1" si="678"/>
        <v>17283</v>
      </c>
      <c r="F3610">
        <f ca="1">(60+SUMIF(OFFSET(N3610,-$C3610+1,0,$C3610),"EN",OFFSET(O3610,-$C3610+1,0,$C3610)))*SummonTypeTable!$Q$2</f>
        <v>5820</v>
      </c>
      <c r="G3610" t="str">
        <f ca="1">IF(C3610=1,60*SummonTypeTable!$Q$2-OFFSET(F3610,0,-1),
IF(F3610&lt;&gt;OFFSET(F3610,-1,0),OFFSET(F3610,-1,0)-OFFSET(F3610,0,-1),""))</f>
        <v/>
      </c>
      <c r="H3610" t="str">
        <f ca="1">IF(C3610=1,60*SummonTypeTable!$Q$2/OFFSET(F3610,0,-1),
IF(F3610&lt;&gt;OFFSET(F3610,-1,0),OFFSET(F3610,-1,0)/OFFSET(F3610,0,-1),""))</f>
        <v/>
      </c>
      <c r="I3610">
        <f ca="1">(60+SUMIF(OFFSET(N3610,-$C3610+1,0,$C3610),"EN",OFFSET(O3610,-$C3610+1,0,$C3610))+SUMIF(OFFSET(S3610,-$C3610+1,0,$C3610),"EN",OFFSET(T3610,-$C3610+1,0,$C3610)))*SummonTypeTable!$Q$2</f>
        <v>5820</v>
      </c>
      <c r="J3610" t="str">
        <f ca="1">IF(C3610=1,60*SummonTypeTable!$Q$2-OFFSET(I3610,0,-4),
IF(I3610&lt;&gt;OFFSET(I3610,-1,0),OFFSET(I3610,-1,0)-OFFSET(I3610,0,-4),""))</f>
        <v/>
      </c>
      <c r="K3610" t="str">
        <f ca="1">IF(C3610=1,60*SummonTypeTable!$Q$2/OFFSET(I3610,0,-4),
IF(I3610&lt;&gt;OFFSET(I3610,-1,0),OFFSET(I3610,-1,0)/OFFSET(I3610,0,-4),""))</f>
        <v/>
      </c>
      <c r="L3610" t="str">
        <f t="shared" ca="1" si="670"/>
        <v>it</v>
      </c>
      <c r="M3610" t="s">
        <v>139</v>
      </c>
      <c r="N3610" t="s">
        <v>138</v>
      </c>
      <c r="O3610">
        <v>2</v>
      </c>
      <c r="P3610" t="str">
        <f t="shared" si="671"/>
        <v/>
      </c>
      <c r="Q3610" t="str">
        <f t="shared" ca="1" si="681"/>
        <v>cu</v>
      </c>
      <c r="R3610" t="s">
        <v>81</v>
      </c>
      <c r="S3610" t="s">
        <v>147</v>
      </c>
      <c r="T3610">
        <v>5100</v>
      </c>
      <c r="U3610" t="str">
        <f t="shared" ca="1" si="677"/>
        <v>it</v>
      </c>
      <c r="V3610" t="str">
        <f t="shared" si="672"/>
        <v>Cash_sSpellGacha</v>
      </c>
      <c r="W3610">
        <f t="shared" si="673"/>
        <v>2</v>
      </c>
      <c r="X3610" t="str">
        <f t="shared" ca="1" si="674"/>
        <v>cu</v>
      </c>
      <c r="Y3610" t="str">
        <f t="shared" si="675"/>
        <v>GO</v>
      </c>
      <c r="Z3610">
        <f t="shared" si="676"/>
        <v>5100</v>
      </c>
    </row>
    <row r="3611" spans="1:26">
      <c r="A3611" t="str">
        <f t="shared" si="679"/>
        <v>nw2</v>
      </c>
      <c r="B3611" t="str">
        <f t="shared" si="680"/>
        <v>신규2</v>
      </c>
      <c r="C3611">
        <v>202</v>
      </c>
      <c r="D3611">
        <v>117</v>
      </c>
      <c r="E3611">
        <f t="shared" ca="1" si="678"/>
        <v>17400</v>
      </c>
      <c r="F3611">
        <f ca="1">(60+SUMIF(OFFSET(N3611,-$C3611+1,0,$C3611),"EN",OFFSET(O3611,-$C3611+1,0,$C3611)))*SummonTypeTable!$Q$2</f>
        <v>5820</v>
      </c>
      <c r="G3611" t="str">
        <f ca="1">IF(C3611=1,60*SummonTypeTable!$Q$2-OFFSET(F3611,0,-1),
IF(F3611&lt;&gt;OFFSET(F3611,-1,0),OFFSET(F3611,-1,0)-OFFSET(F3611,0,-1),""))</f>
        <v/>
      </c>
      <c r="H3611" t="str">
        <f ca="1">IF(C3611=1,60*SummonTypeTable!$Q$2/OFFSET(F3611,0,-1),
IF(F3611&lt;&gt;OFFSET(F3611,-1,0),OFFSET(F3611,-1,0)/OFFSET(F3611,0,-1),""))</f>
        <v/>
      </c>
      <c r="I3611">
        <f ca="1">(60+SUMIF(OFFSET(N3611,-$C3611+1,0,$C3611),"EN",OFFSET(O3611,-$C3611+1,0,$C3611))+SUMIF(OFFSET(S3611,-$C3611+1,0,$C3611),"EN",OFFSET(T3611,-$C3611+1,0,$C3611)))*SummonTypeTable!$Q$2</f>
        <v>5820</v>
      </c>
      <c r="J3611" t="str">
        <f ca="1">IF(C3611=1,60*SummonTypeTable!$Q$2-OFFSET(I3611,0,-4),
IF(I3611&lt;&gt;OFFSET(I3611,-1,0),OFFSET(I3611,-1,0)-OFFSET(I3611,0,-4),""))</f>
        <v/>
      </c>
      <c r="K3611" t="str">
        <f ca="1">IF(C3611=1,60*SummonTypeTable!$Q$2/OFFSET(I3611,0,-4),
IF(I3611&lt;&gt;OFFSET(I3611,-1,0),OFFSET(I3611,-1,0)/OFFSET(I3611,0,-4),""))</f>
        <v/>
      </c>
      <c r="L3611" t="str">
        <f t="shared" ca="1" si="670"/>
        <v>cu</v>
      </c>
      <c r="M3611" t="s">
        <v>81</v>
      </c>
      <c r="N3611" t="s">
        <v>147</v>
      </c>
      <c r="O3611">
        <v>10250</v>
      </c>
      <c r="P3611" t="str">
        <f t="shared" si="671"/>
        <v/>
      </c>
      <c r="Q3611" t="str">
        <f t="shared" ca="1" si="681"/>
        <v>cu</v>
      </c>
      <c r="R3611" t="s">
        <v>81</v>
      </c>
      <c r="S3611" t="s">
        <v>147</v>
      </c>
      <c r="T3611">
        <v>5125</v>
      </c>
      <c r="U3611" t="str">
        <f t="shared" ca="1" si="677"/>
        <v>cu</v>
      </c>
      <c r="V3611" t="str">
        <f t="shared" si="672"/>
        <v>GO</v>
      </c>
      <c r="W3611">
        <f t="shared" si="673"/>
        <v>10250</v>
      </c>
      <c r="X3611" t="str">
        <f t="shared" ca="1" si="674"/>
        <v>cu</v>
      </c>
      <c r="Y3611" t="str">
        <f t="shared" si="675"/>
        <v>GO</v>
      </c>
      <c r="Z3611">
        <f t="shared" si="676"/>
        <v>5125</v>
      </c>
    </row>
    <row r="3612" spans="1:26">
      <c r="A3612" t="str">
        <f t="shared" si="679"/>
        <v>nw2</v>
      </c>
      <c r="B3612" t="str">
        <f t="shared" si="680"/>
        <v>신규2</v>
      </c>
      <c r="C3612">
        <v>203</v>
      </c>
      <c r="D3612">
        <v>125</v>
      </c>
      <c r="E3612">
        <f t="shared" ca="1" si="678"/>
        <v>17525</v>
      </c>
      <c r="F3612">
        <f ca="1">(60+SUMIF(OFFSET(N3612,-$C3612+1,0,$C3612),"EN",OFFSET(O3612,-$C3612+1,0,$C3612)))*SummonTypeTable!$Q$2</f>
        <v>5820</v>
      </c>
      <c r="G3612" t="str">
        <f ca="1">IF(C3612=1,60*SummonTypeTable!$Q$2-OFFSET(F3612,0,-1),
IF(F3612&lt;&gt;OFFSET(F3612,-1,0),OFFSET(F3612,-1,0)-OFFSET(F3612,0,-1),""))</f>
        <v/>
      </c>
      <c r="H3612" t="str">
        <f ca="1">IF(C3612=1,60*SummonTypeTable!$Q$2/OFFSET(F3612,0,-1),
IF(F3612&lt;&gt;OFFSET(F3612,-1,0),OFFSET(F3612,-1,0)/OFFSET(F3612,0,-1),""))</f>
        <v/>
      </c>
      <c r="I3612">
        <f ca="1">(60+SUMIF(OFFSET(N3612,-$C3612+1,0,$C3612),"EN",OFFSET(O3612,-$C3612+1,0,$C3612))+SUMIF(OFFSET(S3612,-$C3612+1,0,$C3612),"EN",OFFSET(T3612,-$C3612+1,0,$C3612)))*SummonTypeTable!$Q$2</f>
        <v>5820</v>
      </c>
      <c r="J3612" t="str">
        <f ca="1">IF(C3612=1,60*SummonTypeTable!$Q$2-OFFSET(I3612,0,-4),
IF(I3612&lt;&gt;OFFSET(I3612,-1,0),OFFSET(I3612,-1,0)-OFFSET(I3612,0,-4),""))</f>
        <v/>
      </c>
      <c r="K3612" t="str">
        <f ca="1">IF(C3612=1,60*SummonTypeTable!$Q$2/OFFSET(I3612,0,-4),
IF(I3612&lt;&gt;OFFSET(I3612,-1,0),OFFSET(I3612,-1,0)/OFFSET(I3612,0,-4),""))</f>
        <v/>
      </c>
      <c r="L3612" t="str">
        <f t="shared" ca="1" si="670"/>
        <v>it</v>
      </c>
      <c r="M3612" t="s">
        <v>139</v>
      </c>
      <c r="N3612" t="s">
        <v>140</v>
      </c>
      <c r="O3612">
        <v>2</v>
      </c>
      <c r="P3612" t="str">
        <f t="shared" si="671"/>
        <v/>
      </c>
      <c r="Q3612" t="str">
        <f t="shared" ca="1" si="681"/>
        <v>cu</v>
      </c>
      <c r="R3612" t="s">
        <v>81</v>
      </c>
      <c r="S3612" t="s">
        <v>147</v>
      </c>
      <c r="T3612">
        <v>5150</v>
      </c>
      <c r="U3612" t="str">
        <f t="shared" ca="1" si="677"/>
        <v>it</v>
      </c>
      <c r="V3612" t="str">
        <f t="shared" si="672"/>
        <v>Cash_sCharacterGacha</v>
      </c>
      <c r="W3612">
        <f t="shared" si="673"/>
        <v>2</v>
      </c>
      <c r="X3612" t="str">
        <f t="shared" ca="1" si="674"/>
        <v>cu</v>
      </c>
      <c r="Y3612" t="str">
        <f t="shared" si="675"/>
        <v>GO</v>
      </c>
      <c r="Z3612">
        <f t="shared" si="676"/>
        <v>5150</v>
      </c>
    </row>
    <row r="3613" spans="1:26">
      <c r="A3613" t="str">
        <f t="shared" si="679"/>
        <v>nw2</v>
      </c>
      <c r="B3613" t="str">
        <f t="shared" si="680"/>
        <v>신규2</v>
      </c>
      <c r="C3613">
        <v>204</v>
      </c>
      <c r="D3613">
        <v>165</v>
      </c>
      <c r="E3613">
        <f t="shared" ca="1" si="678"/>
        <v>17690</v>
      </c>
      <c r="F3613">
        <f ca="1">(60+SUMIF(OFFSET(N3613,-$C3613+1,0,$C3613),"EN",OFFSET(O3613,-$C3613+1,0,$C3613)))*SummonTypeTable!$Q$2</f>
        <v>5820</v>
      </c>
      <c r="G3613" t="str">
        <f ca="1">IF(C3613=1,60*SummonTypeTable!$Q$2-OFFSET(F3613,0,-1),
IF(F3613&lt;&gt;OFFSET(F3613,-1,0),OFFSET(F3613,-1,0)-OFFSET(F3613,0,-1),""))</f>
        <v/>
      </c>
      <c r="H3613" t="str">
        <f ca="1">IF(C3613=1,60*SummonTypeTable!$Q$2/OFFSET(F3613,0,-1),
IF(F3613&lt;&gt;OFFSET(F3613,-1,0),OFFSET(F3613,-1,0)/OFFSET(F3613,0,-1),""))</f>
        <v/>
      </c>
      <c r="I3613">
        <f ca="1">(60+SUMIF(OFFSET(N3613,-$C3613+1,0,$C3613),"EN",OFFSET(O3613,-$C3613+1,0,$C3613))+SUMIF(OFFSET(S3613,-$C3613+1,0,$C3613),"EN",OFFSET(T3613,-$C3613+1,0,$C3613)))*SummonTypeTable!$Q$2</f>
        <v>5820</v>
      </c>
      <c r="J3613" t="str">
        <f ca="1">IF(C3613=1,60*SummonTypeTable!$Q$2-OFFSET(I3613,0,-4),
IF(I3613&lt;&gt;OFFSET(I3613,-1,0),OFFSET(I3613,-1,0)-OFFSET(I3613,0,-4),""))</f>
        <v/>
      </c>
      <c r="K3613" t="str">
        <f ca="1">IF(C3613=1,60*SummonTypeTable!$Q$2/OFFSET(I3613,0,-4),
IF(I3613&lt;&gt;OFFSET(I3613,-1,0),OFFSET(I3613,-1,0)/OFFSET(I3613,0,-4),""))</f>
        <v/>
      </c>
      <c r="L3613" t="str">
        <f t="shared" ca="1" si="670"/>
        <v>cu</v>
      </c>
      <c r="M3613" t="s">
        <v>81</v>
      </c>
      <c r="N3613" t="s">
        <v>147</v>
      </c>
      <c r="O3613">
        <v>10350</v>
      </c>
      <c r="P3613" t="str">
        <f t="shared" si="671"/>
        <v/>
      </c>
      <c r="Q3613" t="str">
        <f t="shared" ca="1" si="681"/>
        <v>cu</v>
      </c>
      <c r="R3613" t="s">
        <v>81</v>
      </c>
      <c r="S3613" t="s">
        <v>147</v>
      </c>
      <c r="T3613">
        <v>5175</v>
      </c>
      <c r="U3613" t="str">
        <f t="shared" ca="1" si="677"/>
        <v>cu</v>
      </c>
      <c r="V3613" t="str">
        <f t="shared" si="672"/>
        <v>GO</v>
      </c>
      <c r="W3613">
        <f t="shared" si="673"/>
        <v>10350</v>
      </c>
      <c r="X3613" t="str">
        <f t="shared" ca="1" si="674"/>
        <v>cu</v>
      </c>
      <c r="Y3613" t="str">
        <f t="shared" si="675"/>
        <v>GO</v>
      </c>
      <c r="Z3613">
        <f t="shared" si="676"/>
        <v>5175</v>
      </c>
    </row>
    <row r="3614" spans="1:26">
      <c r="A3614" t="str">
        <f t="shared" si="679"/>
        <v>nw2</v>
      </c>
      <c r="B3614" t="str">
        <f t="shared" si="680"/>
        <v>신규2</v>
      </c>
      <c r="C3614">
        <v>205</v>
      </c>
      <c r="D3614">
        <v>318</v>
      </c>
      <c r="E3614">
        <f t="shared" ca="1" si="678"/>
        <v>18008</v>
      </c>
      <c r="F3614">
        <f ca="1">(60+SUMIF(OFFSET(N3614,-$C3614+1,0,$C3614),"EN",OFFSET(O3614,-$C3614+1,0,$C3614)))*SummonTypeTable!$Q$2</f>
        <v>6126.6666666666661</v>
      </c>
      <c r="G3614">
        <f ca="1">IF(C3614=1,60*SummonTypeTable!$Q$2-OFFSET(F3614,0,-1),
IF(F3614&lt;&gt;OFFSET(F3614,-1,0),OFFSET(F3614,-1,0)-OFFSET(F3614,0,-1),""))</f>
        <v>-12188</v>
      </c>
      <c r="H3614">
        <f ca="1">IF(C3614=1,60*SummonTypeTable!$Q$2/OFFSET(F3614,0,-1),
IF(F3614&lt;&gt;OFFSET(F3614,-1,0),OFFSET(F3614,-1,0)/OFFSET(F3614,0,-1),""))</f>
        <v>0.32318969346956911</v>
      </c>
      <c r="I3614">
        <f ca="1">(60+SUMIF(OFFSET(N3614,-$C3614+1,0,$C3614),"EN",OFFSET(O3614,-$C3614+1,0,$C3614))+SUMIF(OFFSET(S3614,-$C3614+1,0,$C3614),"EN",OFFSET(T3614,-$C3614+1,0,$C3614)))*SummonTypeTable!$Q$2</f>
        <v>6126.6666666666661</v>
      </c>
      <c r="J3614">
        <f ca="1">IF(C3614=1,60*SummonTypeTable!$Q$2-OFFSET(I3614,0,-4),
IF(I3614&lt;&gt;OFFSET(I3614,-1,0),OFFSET(I3614,-1,0)-OFFSET(I3614,0,-4),""))</f>
        <v>-12188</v>
      </c>
      <c r="K3614">
        <f ca="1">IF(C3614=1,60*SummonTypeTable!$Q$2/OFFSET(I3614,0,-4),
IF(I3614&lt;&gt;OFFSET(I3614,-1,0),OFFSET(I3614,-1,0)/OFFSET(I3614,0,-4),""))</f>
        <v>0.32318969346956911</v>
      </c>
      <c r="L3614" t="str">
        <f t="shared" ca="1" si="670"/>
        <v>cu</v>
      </c>
      <c r="M3614" t="s">
        <v>81</v>
      </c>
      <c r="N3614" t="s">
        <v>146</v>
      </c>
      <c r="O3614">
        <v>460</v>
      </c>
      <c r="P3614" t="str">
        <f t="shared" si="671"/>
        <v>에너지너무많음</v>
      </c>
      <c r="Q3614" t="str">
        <f t="shared" ca="1" si="681"/>
        <v>cu</v>
      </c>
      <c r="R3614" t="s">
        <v>81</v>
      </c>
      <c r="S3614" t="s">
        <v>147</v>
      </c>
      <c r="T3614">
        <v>5200</v>
      </c>
      <c r="U3614" t="str">
        <f t="shared" ca="1" si="677"/>
        <v>cu</v>
      </c>
      <c r="V3614" t="str">
        <f t="shared" si="672"/>
        <v>EN</v>
      </c>
      <c r="W3614">
        <f t="shared" si="673"/>
        <v>460</v>
      </c>
      <c r="X3614" t="str">
        <f t="shared" ca="1" si="674"/>
        <v>cu</v>
      </c>
      <c r="Y3614" t="str">
        <f t="shared" si="675"/>
        <v>GO</v>
      </c>
      <c r="Z3614">
        <f t="shared" si="676"/>
        <v>5200</v>
      </c>
    </row>
    <row r="3615" spans="1:26">
      <c r="A3615" t="str">
        <f t="shared" si="679"/>
        <v>nw2</v>
      </c>
      <c r="B3615" t="str">
        <f t="shared" si="680"/>
        <v>신규2</v>
      </c>
      <c r="C3615">
        <v>206</v>
      </c>
      <c r="D3615">
        <v>85</v>
      </c>
      <c r="E3615">
        <f t="shared" ca="1" si="678"/>
        <v>18093</v>
      </c>
      <c r="F3615">
        <f ca="1">(60+SUMIF(OFFSET(N3615,-$C3615+1,0,$C3615),"EN",OFFSET(O3615,-$C3615+1,0,$C3615)))*SummonTypeTable!$Q$2</f>
        <v>6126.6666666666661</v>
      </c>
      <c r="G3615" t="str">
        <f ca="1">IF(C3615=1,60*SummonTypeTable!$Q$2-OFFSET(F3615,0,-1),
IF(F3615&lt;&gt;OFFSET(F3615,-1,0),OFFSET(F3615,-1,0)-OFFSET(F3615,0,-1),""))</f>
        <v/>
      </c>
      <c r="H3615" t="str">
        <f ca="1">IF(C3615=1,60*SummonTypeTable!$Q$2/OFFSET(F3615,0,-1),
IF(F3615&lt;&gt;OFFSET(F3615,-1,0),OFFSET(F3615,-1,0)/OFFSET(F3615,0,-1),""))</f>
        <v/>
      </c>
      <c r="I3615">
        <f ca="1">(60+SUMIF(OFFSET(N3615,-$C3615+1,0,$C3615),"EN",OFFSET(O3615,-$C3615+1,0,$C3615))+SUMIF(OFFSET(S3615,-$C3615+1,0,$C3615),"EN",OFFSET(T3615,-$C3615+1,0,$C3615)))*SummonTypeTable!$Q$2</f>
        <v>6126.6666666666661</v>
      </c>
      <c r="J3615" t="str">
        <f ca="1">IF(C3615=1,60*SummonTypeTable!$Q$2-OFFSET(I3615,0,-4),
IF(I3615&lt;&gt;OFFSET(I3615,-1,0),OFFSET(I3615,-1,0)-OFFSET(I3615,0,-4),""))</f>
        <v/>
      </c>
      <c r="K3615" t="str">
        <f ca="1">IF(C3615=1,60*SummonTypeTable!$Q$2/OFFSET(I3615,0,-4),
IF(I3615&lt;&gt;OFFSET(I3615,-1,0),OFFSET(I3615,-1,0)/OFFSET(I3615,0,-4),""))</f>
        <v/>
      </c>
      <c r="L3615" t="str">
        <f t="shared" ca="1" si="670"/>
        <v>it</v>
      </c>
      <c r="M3615" t="s">
        <v>139</v>
      </c>
      <c r="N3615" t="s">
        <v>138</v>
      </c>
      <c r="O3615">
        <v>2</v>
      </c>
      <c r="P3615" t="str">
        <f t="shared" si="671"/>
        <v/>
      </c>
      <c r="Q3615" t="str">
        <f t="shared" ca="1" si="681"/>
        <v>cu</v>
      </c>
      <c r="R3615" t="s">
        <v>81</v>
      </c>
      <c r="S3615" t="s">
        <v>147</v>
      </c>
      <c r="T3615">
        <v>5225</v>
      </c>
      <c r="U3615" t="str">
        <f t="shared" ca="1" si="677"/>
        <v>it</v>
      </c>
      <c r="V3615" t="str">
        <f t="shared" si="672"/>
        <v>Cash_sSpellGacha</v>
      </c>
      <c r="W3615">
        <f t="shared" si="673"/>
        <v>2</v>
      </c>
      <c r="X3615" t="str">
        <f t="shared" ca="1" si="674"/>
        <v>cu</v>
      </c>
      <c r="Y3615" t="str">
        <f t="shared" si="675"/>
        <v>GO</v>
      </c>
      <c r="Z3615">
        <f t="shared" si="676"/>
        <v>5225</v>
      </c>
    </row>
    <row r="3616" spans="1:26">
      <c r="A3616" t="str">
        <f t="shared" si="679"/>
        <v>nw2</v>
      </c>
      <c r="B3616" t="str">
        <f t="shared" si="680"/>
        <v>신규2</v>
      </c>
      <c r="C3616">
        <v>207</v>
      </c>
      <c r="D3616">
        <v>99</v>
      </c>
      <c r="E3616">
        <f t="shared" ca="1" si="678"/>
        <v>18192</v>
      </c>
      <c r="F3616">
        <f ca="1">(60+SUMIF(OFFSET(N3616,-$C3616+1,0,$C3616),"EN",OFFSET(O3616,-$C3616+1,0,$C3616)))*SummonTypeTable!$Q$2</f>
        <v>6126.6666666666661</v>
      </c>
      <c r="G3616" t="str">
        <f ca="1">IF(C3616=1,60*SummonTypeTable!$Q$2-OFFSET(F3616,0,-1),
IF(F3616&lt;&gt;OFFSET(F3616,-1,0),OFFSET(F3616,-1,0)-OFFSET(F3616,0,-1),""))</f>
        <v/>
      </c>
      <c r="H3616" t="str">
        <f ca="1">IF(C3616=1,60*SummonTypeTable!$Q$2/OFFSET(F3616,0,-1),
IF(F3616&lt;&gt;OFFSET(F3616,-1,0),OFFSET(F3616,-1,0)/OFFSET(F3616,0,-1),""))</f>
        <v/>
      </c>
      <c r="I3616">
        <f ca="1">(60+SUMIF(OFFSET(N3616,-$C3616+1,0,$C3616),"EN",OFFSET(O3616,-$C3616+1,0,$C3616))+SUMIF(OFFSET(S3616,-$C3616+1,0,$C3616),"EN",OFFSET(T3616,-$C3616+1,0,$C3616)))*SummonTypeTable!$Q$2</f>
        <v>6126.6666666666661</v>
      </c>
      <c r="J3616" t="str">
        <f ca="1">IF(C3616=1,60*SummonTypeTable!$Q$2-OFFSET(I3616,0,-4),
IF(I3616&lt;&gt;OFFSET(I3616,-1,0),OFFSET(I3616,-1,0)-OFFSET(I3616,0,-4),""))</f>
        <v/>
      </c>
      <c r="K3616" t="str">
        <f ca="1">IF(C3616=1,60*SummonTypeTable!$Q$2/OFFSET(I3616,0,-4),
IF(I3616&lt;&gt;OFFSET(I3616,-1,0),OFFSET(I3616,-1,0)/OFFSET(I3616,0,-4),""))</f>
        <v/>
      </c>
      <c r="L3616" t="str">
        <f t="shared" ca="1" si="670"/>
        <v>cu</v>
      </c>
      <c r="M3616" t="s">
        <v>81</v>
      </c>
      <c r="N3616" t="s">
        <v>147</v>
      </c>
      <c r="O3616">
        <v>10500</v>
      </c>
      <c r="P3616" t="str">
        <f t="shared" si="671"/>
        <v/>
      </c>
      <c r="Q3616" t="str">
        <f t="shared" ca="1" si="681"/>
        <v>cu</v>
      </c>
      <c r="R3616" t="s">
        <v>81</v>
      </c>
      <c r="S3616" t="s">
        <v>147</v>
      </c>
      <c r="T3616">
        <v>5250</v>
      </c>
      <c r="U3616" t="str">
        <f t="shared" ca="1" si="677"/>
        <v>cu</v>
      </c>
      <c r="V3616" t="str">
        <f t="shared" si="672"/>
        <v>GO</v>
      </c>
      <c r="W3616">
        <f t="shared" si="673"/>
        <v>10500</v>
      </c>
      <c r="X3616" t="str">
        <f t="shared" ca="1" si="674"/>
        <v>cu</v>
      </c>
      <c r="Y3616" t="str">
        <f t="shared" si="675"/>
        <v>GO</v>
      </c>
      <c r="Z3616">
        <f t="shared" si="676"/>
        <v>5250</v>
      </c>
    </row>
    <row r="3617" spans="1:26">
      <c r="A3617" t="str">
        <f t="shared" si="679"/>
        <v>nw2</v>
      </c>
      <c r="B3617" t="str">
        <f t="shared" si="680"/>
        <v>신규2</v>
      </c>
      <c r="C3617">
        <v>208</v>
      </c>
      <c r="D3617">
        <v>111</v>
      </c>
      <c r="E3617">
        <f t="shared" ca="1" si="678"/>
        <v>18303</v>
      </c>
      <c r="F3617">
        <f ca="1">(60+SUMIF(OFFSET(N3617,-$C3617+1,0,$C3617),"EN",OFFSET(O3617,-$C3617+1,0,$C3617)))*SummonTypeTable!$Q$2</f>
        <v>6126.6666666666661</v>
      </c>
      <c r="G3617" t="str">
        <f ca="1">IF(C3617=1,60*SummonTypeTable!$Q$2-OFFSET(F3617,0,-1),
IF(F3617&lt;&gt;OFFSET(F3617,-1,0),OFFSET(F3617,-1,0)-OFFSET(F3617,0,-1),""))</f>
        <v/>
      </c>
      <c r="H3617" t="str">
        <f ca="1">IF(C3617=1,60*SummonTypeTable!$Q$2/OFFSET(F3617,0,-1),
IF(F3617&lt;&gt;OFFSET(F3617,-1,0),OFFSET(F3617,-1,0)/OFFSET(F3617,0,-1),""))</f>
        <v/>
      </c>
      <c r="I3617">
        <f ca="1">(60+SUMIF(OFFSET(N3617,-$C3617+1,0,$C3617),"EN",OFFSET(O3617,-$C3617+1,0,$C3617))+SUMIF(OFFSET(S3617,-$C3617+1,0,$C3617),"EN",OFFSET(T3617,-$C3617+1,0,$C3617)))*SummonTypeTable!$Q$2</f>
        <v>6126.6666666666661</v>
      </c>
      <c r="J3617" t="str">
        <f ca="1">IF(C3617=1,60*SummonTypeTable!$Q$2-OFFSET(I3617,0,-4),
IF(I3617&lt;&gt;OFFSET(I3617,-1,0),OFFSET(I3617,-1,0)-OFFSET(I3617,0,-4),""))</f>
        <v/>
      </c>
      <c r="K3617" t="str">
        <f ca="1">IF(C3617=1,60*SummonTypeTable!$Q$2/OFFSET(I3617,0,-4),
IF(I3617&lt;&gt;OFFSET(I3617,-1,0),OFFSET(I3617,-1,0)/OFFSET(I3617,0,-4),""))</f>
        <v/>
      </c>
      <c r="L3617" t="str">
        <f t="shared" ca="1" si="670"/>
        <v>it</v>
      </c>
      <c r="M3617" t="s">
        <v>139</v>
      </c>
      <c r="N3617" t="s">
        <v>140</v>
      </c>
      <c r="O3617">
        <v>2</v>
      </c>
      <c r="P3617" t="str">
        <f t="shared" si="671"/>
        <v/>
      </c>
      <c r="Q3617" t="str">
        <f t="shared" ca="1" si="681"/>
        <v>cu</v>
      </c>
      <c r="R3617" t="s">
        <v>81</v>
      </c>
      <c r="S3617" t="s">
        <v>147</v>
      </c>
      <c r="T3617">
        <v>5275</v>
      </c>
      <c r="U3617" t="str">
        <f t="shared" ca="1" si="677"/>
        <v>it</v>
      </c>
      <c r="V3617" t="str">
        <f t="shared" si="672"/>
        <v>Cash_sCharacterGacha</v>
      </c>
      <c r="W3617">
        <f t="shared" si="673"/>
        <v>2</v>
      </c>
      <c r="X3617" t="str">
        <f t="shared" ca="1" si="674"/>
        <v>cu</v>
      </c>
      <c r="Y3617" t="str">
        <f t="shared" si="675"/>
        <v>GO</v>
      </c>
      <c r="Z3617">
        <f t="shared" si="676"/>
        <v>5275</v>
      </c>
    </row>
    <row r="3618" spans="1:26">
      <c r="A3618" t="str">
        <f t="shared" si="679"/>
        <v>nw2</v>
      </c>
      <c r="B3618" t="str">
        <f t="shared" si="680"/>
        <v>신규2</v>
      </c>
      <c r="C3618">
        <v>209</v>
      </c>
      <c r="D3618">
        <v>125</v>
      </c>
      <c r="E3618">
        <f t="shared" ca="1" si="678"/>
        <v>18428</v>
      </c>
      <c r="F3618">
        <f ca="1">(60+SUMIF(OFFSET(N3618,-$C3618+1,0,$C3618),"EN",OFFSET(O3618,-$C3618+1,0,$C3618)))*SummonTypeTable!$Q$2</f>
        <v>6126.6666666666661</v>
      </c>
      <c r="G3618" t="str">
        <f ca="1">IF(C3618=1,60*SummonTypeTable!$Q$2-OFFSET(F3618,0,-1),
IF(F3618&lt;&gt;OFFSET(F3618,-1,0),OFFSET(F3618,-1,0)-OFFSET(F3618,0,-1),""))</f>
        <v/>
      </c>
      <c r="H3618" t="str">
        <f ca="1">IF(C3618=1,60*SummonTypeTable!$Q$2/OFFSET(F3618,0,-1),
IF(F3618&lt;&gt;OFFSET(F3618,-1,0),OFFSET(F3618,-1,0)/OFFSET(F3618,0,-1),""))</f>
        <v/>
      </c>
      <c r="I3618">
        <f ca="1">(60+SUMIF(OFFSET(N3618,-$C3618+1,0,$C3618),"EN",OFFSET(O3618,-$C3618+1,0,$C3618))+SUMIF(OFFSET(S3618,-$C3618+1,0,$C3618),"EN",OFFSET(T3618,-$C3618+1,0,$C3618)))*SummonTypeTable!$Q$2</f>
        <v>6126.6666666666661</v>
      </c>
      <c r="J3618" t="str">
        <f ca="1">IF(C3618=1,60*SummonTypeTable!$Q$2-OFFSET(I3618,0,-4),
IF(I3618&lt;&gt;OFFSET(I3618,-1,0),OFFSET(I3618,-1,0)-OFFSET(I3618,0,-4),""))</f>
        <v/>
      </c>
      <c r="K3618" t="str">
        <f ca="1">IF(C3618=1,60*SummonTypeTable!$Q$2/OFFSET(I3618,0,-4),
IF(I3618&lt;&gt;OFFSET(I3618,-1,0),OFFSET(I3618,-1,0)/OFFSET(I3618,0,-4),""))</f>
        <v/>
      </c>
      <c r="L3618" t="str">
        <f t="shared" ca="1" si="670"/>
        <v>cu</v>
      </c>
      <c r="M3618" t="s">
        <v>81</v>
      </c>
      <c r="N3618" t="s">
        <v>147</v>
      </c>
      <c r="O3618">
        <v>10600</v>
      </c>
      <c r="P3618" t="str">
        <f t="shared" si="671"/>
        <v/>
      </c>
      <c r="Q3618" t="str">
        <f t="shared" ca="1" si="681"/>
        <v>cu</v>
      </c>
      <c r="R3618" t="s">
        <v>81</v>
      </c>
      <c r="S3618" t="s">
        <v>147</v>
      </c>
      <c r="T3618">
        <v>5300</v>
      </c>
      <c r="U3618" t="str">
        <f t="shared" ca="1" si="677"/>
        <v>cu</v>
      </c>
      <c r="V3618" t="str">
        <f t="shared" si="672"/>
        <v>GO</v>
      </c>
      <c r="W3618">
        <f t="shared" si="673"/>
        <v>10600</v>
      </c>
      <c r="X3618" t="str">
        <f t="shared" ca="1" si="674"/>
        <v>cu</v>
      </c>
      <c r="Y3618" t="str">
        <f t="shared" si="675"/>
        <v>GO</v>
      </c>
      <c r="Z3618">
        <f t="shared" si="676"/>
        <v>5300</v>
      </c>
    </row>
    <row r="3619" spans="1:26">
      <c r="A3619" t="str">
        <f t="shared" si="679"/>
        <v>nw2</v>
      </c>
      <c r="B3619" t="str">
        <f t="shared" si="680"/>
        <v>신규2</v>
      </c>
      <c r="C3619">
        <v>210</v>
      </c>
      <c r="D3619">
        <v>135</v>
      </c>
      <c r="E3619">
        <f t="shared" ca="1" si="678"/>
        <v>18563</v>
      </c>
      <c r="F3619">
        <f ca="1">(60+SUMIF(OFFSET(N3619,-$C3619+1,0,$C3619),"EN",OFFSET(O3619,-$C3619+1,0,$C3619)))*SummonTypeTable!$Q$2</f>
        <v>6126.6666666666661</v>
      </c>
      <c r="G3619" t="str">
        <f ca="1">IF(C3619=1,60*SummonTypeTable!$Q$2-OFFSET(F3619,0,-1),
IF(F3619&lt;&gt;OFFSET(F3619,-1,0),OFFSET(F3619,-1,0)-OFFSET(F3619,0,-1),""))</f>
        <v/>
      </c>
      <c r="H3619" t="str">
        <f ca="1">IF(C3619=1,60*SummonTypeTable!$Q$2/OFFSET(F3619,0,-1),
IF(F3619&lt;&gt;OFFSET(F3619,-1,0),OFFSET(F3619,-1,0)/OFFSET(F3619,0,-1),""))</f>
        <v/>
      </c>
      <c r="I3619">
        <f ca="1">(60+SUMIF(OFFSET(N3619,-$C3619+1,0,$C3619),"EN",OFFSET(O3619,-$C3619+1,0,$C3619))+SUMIF(OFFSET(S3619,-$C3619+1,0,$C3619),"EN",OFFSET(T3619,-$C3619+1,0,$C3619)))*SummonTypeTable!$Q$2</f>
        <v>6126.6666666666661</v>
      </c>
      <c r="J3619" t="str">
        <f ca="1">IF(C3619=1,60*SummonTypeTable!$Q$2-OFFSET(I3619,0,-4),
IF(I3619&lt;&gt;OFFSET(I3619,-1,0),OFFSET(I3619,-1,0)-OFFSET(I3619,0,-4),""))</f>
        <v/>
      </c>
      <c r="K3619" t="str">
        <f ca="1">IF(C3619=1,60*SummonTypeTable!$Q$2/OFFSET(I3619,0,-4),
IF(I3619&lt;&gt;OFFSET(I3619,-1,0),OFFSET(I3619,-1,0)/OFFSET(I3619,0,-4),""))</f>
        <v/>
      </c>
      <c r="L3619" t="str">
        <f t="shared" ca="1" si="670"/>
        <v>cu</v>
      </c>
      <c r="M3619" t="s">
        <v>81</v>
      </c>
      <c r="N3619" t="s">
        <v>147</v>
      </c>
      <c r="O3619">
        <v>10650</v>
      </c>
      <c r="P3619" t="str">
        <f t="shared" si="671"/>
        <v/>
      </c>
      <c r="Q3619" t="str">
        <f t="shared" ca="1" si="681"/>
        <v>cu</v>
      </c>
      <c r="R3619" t="s">
        <v>81</v>
      </c>
      <c r="S3619" t="s">
        <v>147</v>
      </c>
      <c r="T3619">
        <v>5325</v>
      </c>
      <c r="U3619" t="str">
        <f t="shared" ca="1" si="677"/>
        <v>cu</v>
      </c>
      <c r="V3619" t="str">
        <f t="shared" si="672"/>
        <v>GO</v>
      </c>
      <c r="W3619">
        <f t="shared" si="673"/>
        <v>10650</v>
      </c>
      <c r="X3619" t="str">
        <f t="shared" ca="1" si="674"/>
        <v>cu</v>
      </c>
      <c r="Y3619" t="str">
        <f t="shared" si="675"/>
        <v>GO</v>
      </c>
      <c r="Z3619">
        <f t="shared" si="676"/>
        <v>5325</v>
      </c>
    </row>
    <row r="3620" spans="1:26">
      <c r="A3620" t="str">
        <f t="shared" si="679"/>
        <v>nw2</v>
      </c>
      <c r="B3620" t="str">
        <f t="shared" si="680"/>
        <v>신규2</v>
      </c>
      <c r="C3620">
        <v>211</v>
      </c>
      <c r="D3620">
        <v>289</v>
      </c>
      <c r="E3620">
        <f t="shared" ca="1" si="678"/>
        <v>18852</v>
      </c>
      <c r="F3620">
        <f ca="1">(60+SUMIF(OFFSET(N3620,-$C3620+1,0,$C3620),"EN",OFFSET(O3620,-$C3620+1,0,$C3620)))*SummonTypeTable!$Q$2</f>
        <v>6453.333333333333</v>
      </c>
      <c r="G3620">
        <f ca="1">IF(C3620=1,60*SummonTypeTable!$Q$2-OFFSET(F3620,0,-1),
IF(F3620&lt;&gt;OFFSET(F3620,-1,0),OFFSET(F3620,-1,0)-OFFSET(F3620,0,-1),""))</f>
        <v>-12725.333333333334</v>
      </c>
      <c r="H3620">
        <f ca="1">IF(C3620=1,60*SummonTypeTable!$Q$2/OFFSET(F3620,0,-1),
IF(F3620&lt;&gt;OFFSET(F3620,-1,0),OFFSET(F3620,-1,0)/OFFSET(F3620,0,-1),""))</f>
        <v>0.32498762288704997</v>
      </c>
      <c r="I3620">
        <f ca="1">(60+SUMIF(OFFSET(N3620,-$C3620+1,0,$C3620),"EN",OFFSET(O3620,-$C3620+1,0,$C3620))+SUMIF(OFFSET(S3620,-$C3620+1,0,$C3620),"EN",OFFSET(T3620,-$C3620+1,0,$C3620)))*SummonTypeTable!$Q$2</f>
        <v>6453.333333333333</v>
      </c>
      <c r="J3620">
        <f ca="1">IF(C3620=1,60*SummonTypeTable!$Q$2-OFFSET(I3620,0,-4),
IF(I3620&lt;&gt;OFFSET(I3620,-1,0),OFFSET(I3620,-1,0)-OFFSET(I3620,0,-4),""))</f>
        <v>-12725.333333333334</v>
      </c>
      <c r="K3620">
        <f ca="1">IF(C3620=1,60*SummonTypeTable!$Q$2/OFFSET(I3620,0,-4),
IF(I3620&lt;&gt;OFFSET(I3620,-1,0),OFFSET(I3620,-1,0)/OFFSET(I3620,0,-4),""))</f>
        <v>0.32498762288704997</v>
      </c>
      <c r="L3620" t="str">
        <f t="shared" ca="1" si="670"/>
        <v>cu</v>
      </c>
      <c r="M3620" t="s">
        <v>81</v>
      </c>
      <c r="N3620" t="s">
        <v>146</v>
      </c>
      <c r="O3620">
        <v>490</v>
      </c>
      <c r="P3620" t="str">
        <f t="shared" si="671"/>
        <v>에너지너무많음</v>
      </c>
      <c r="Q3620" t="str">
        <f t="shared" ca="1" si="681"/>
        <v>cu</v>
      </c>
      <c r="R3620" t="s">
        <v>81</v>
      </c>
      <c r="S3620" t="s">
        <v>147</v>
      </c>
      <c r="T3620">
        <v>5350</v>
      </c>
      <c r="U3620" t="str">
        <f t="shared" ca="1" si="677"/>
        <v>cu</v>
      </c>
      <c r="V3620" t="str">
        <f t="shared" si="672"/>
        <v>EN</v>
      </c>
      <c r="W3620">
        <f t="shared" si="673"/>
        <v>490</v>
      </c>
      <c r="X3620" t="str">
        <f t="shared" ca="1" si="674"/>
        <v>cu</v>
      </c>
      <c r="Y3620" t="str">
        <f t="shared" si="675"/>
        <v>GO</v>
      </c>
      <c r="Z3620">
        <f t="shared" si="676"/>
        <v>5350</v>
      </c>
    </row>
    <row r="3621" spans="1:26">
      <c r="A3621" t="str">
        <f t="shared" si="679"/>
        <v>nw2</v>
      </c>
      <c r="B3621" t="str">
        <f t="shared" si="680"/>
        <v>신규2</v>
      </c>
      <c r="C3621">
        <v>212</v>
      </c>
      <c r="D3621">
        <v>101</v>
      </c>
      <c r="E3621">
        <f t="shared" ca="1" si="678"/>
        <v>18953</v>
      </c>
      <c r="F3621">
        <f ca="1">(60+SUMIF(OFFSET(N3621,-$C3621+1,0,$C3621),"EN",OFFSET(O3621,-$C3621+1,0,$C3621)))*SummonTypeTable!$Q$2</f>
        <v>6453.333333333333</v>
      </c>
      <c r="G3621" t="str">
        <f ca="1">IF(C3621=1,60*SummonTypeTable!$Q$2-OFFSET(F3621,0,-1),
IF(F3621&lt;&gt;OFFSET(F3621,-1,0),OFFSET(F3621,-1,0)-OFFSET(F3621,0,-1),""))</f>
        <v/>
      </c>
      <c r="H3621" t="str">
        <f ca="1">IF(C3621=1,60*SummonTypeTable!$Q$2/OFFSET(F3621,0,-1),
IF(F3621&lt;&gt;OFFSET(F3621,-1,0),OFFSET(F3621,-1,0)/OFFSET(F3621,0,-1),""))</f>
        <v/>
      </c>
      <c r="I3621">
        <f ca="1">(60+SUMIF(OFFSET(N3621,-$C3621+1,0,$C3621),"EN",OFFSET(O3621,-$C3621+1,0,$C3621))+SUMIF(OFFSET(S3621,-$C3621+1,0,$C3621),"EN",OFFSET(T3621,-$C3621+1,0,$C3621)))*SummonTypeTable!$Q$2</f>
        <v>6453.333333333333</v>
      </c>
      <c r="J3621" t="str">
        <f ca="1">IF(C3621=1,60*SummonTypeTable!$Q$2-OFFSET(I3621,0,-4),
IF(I3621&lt;&gt;OFFSET(I3621,-1,0),OFFSET(I3621,-1,0)-OFFSET(I3621,0,-4),""))</f>
        <v/>
      </c>
      <c r="K3621" t="str">
        <f ca="1">IF(C3621=1,60*SummonTypeTable!$Q$2/OFFSET(I3621,0,-4),
IF(I3621&lt;&gt;OFFSET(I3621,-1,0),OFFSET(I3621,-1,0)/OFFSET(I3621,0,-4),""))</f>
        <v/>
      </c>
      <c r="L3621" t="str">
        <f t="shared" ca="1" si="670"/>
        <v>cu</v>
      </c>
      <c r="M3621" t="s">
        <v>81</v>
      </c>
      <c r="N3621" t="s">
        <v>147</v>
      </c>
      <c r="O3621">
        <v>10750</v>
      </c>
      <c r="P3621" t="str">
        <f t="shared" si="671"/>
        <v/>
      </c>
      <c r="Q3621" t="str">
        <f t="shared" ca="1" si="681"/>
        <v>cu</v>
      </c>
      <c r="R3621" t="s">
        <v>81</v>
      </c>
      <c r="S3621" t="s">
        <v>147</v>
      </c>
      <c r="T3621">
        <v>5375</v>
      </c>
      <c r="U3621" t="str">
        <f t="shared" ca="1" si="677"/>
        <v>cu</v>
      </c>
      <c r="V3621" t="str">
        <f t="shared" si="672"/>
        <v>GO</v>
      </c>
      <c r="W3621">
        <f t="shared" si="673"/>
        <v>10750</v>
      </c>
      <c r="X3621" t="str">
        <f t="shared" ca="1" si="674"/>
        <v>cu</v>
      </c>
      <c r="Y3621" t="str">
        <f t="shared" si="675"/>
        <v>GO</v>
      </c>
      <c r="Z3621">
        <f t="shared" si="676"/>
        <v>5375</v>
      </c>
    </row>
    <row r="3622" spans="1:26">
      <c r="A3622" t="str">
        <f t="shared" si="679"/>
        <v>nw2</v>
      </c>
      <c r="B3622" t="str">
        <f t="shared" si="680"/>
        <v>신규2</v>
      </c>
      <c r="C3622">
        <v>213</v>
      </c>
      <c r="D3622">
        <v>258</v>
      </c>
      <c r="E3622">
        <f t="shared" ca="1" si="678"/>
        <v>19211</v>
      </c>
      <c r="F3622">
        <f ca="1">(60+SUMIF(OFFSET(N3622,-$C3622+1,0,$C3622),"EN",OFFSET(O3622,-$C3622+1,0,$C3622)))*SummonTypeTable!$Q$2</f>
        <v>6453.333333333333</v>
      </c>
      <c r="G3622" t="str">
        <f ca="1">IF(C3622=1,60*SummonTypeTable!$Q$2-OFFSET(F3622,0,-1),
IF(F3622&lt;&gt;OFFSET(F3622,-1,0),OFFSET(F3622,-1,0)-OFFSET(F3622,0,-1),""))</f>
        <v/>
      </c>
      <c r="H3622" t="str">
        <f ca="1">IF(C3622=1,60*SummonTypeTable!$Q$2/OFFSET(F3622,0,-1),
IF(F3622&lt;&gt;OFFSET(F3622,-1,0),OFFSET(F3622,-1,0)/OFFSET(F3622,0,-1),""))</f>
        <v/>
      </c>
      <c r="I3622">
        <f ca="1">(60+SUMIF(OFFSET(N3622,-$C3622+1,0,$C3622),"EN",OFFSET(O3622,-$C3622+1,0,$C3622))+SUMIF(OFFSET(S3622,-$C3622+1,0,$C3622),"EN",OFFSET(T3622,-$C3622+1,0,$C3622)))*SummonTypeTable!$Q$2</f>
        <v>6453.333333333333</v>
      </c>
      <c r="J3622" t="str">
        <f ca="1">IF(C3622=1,60*SummonTypeTable!$Q$2-OFFSET(I3622,0,-4),
IF(I3622&lt;&gt;OFFSET(I3622,-1,0),OFFSET(I3622,-1,0)-OFFSET(I3622,0,-4),""))</f>
        <v/>
      </c>
      <c r="K3622" t="str">
        <f ca="1">IF(C3622=1,60*SummonTypeTable!$Q$2/OFFSET(I3622,0,-4),
IF(I3622&lt;&gt;OFFSET(I3622,-1,0),OFFSET(I3622,-1,0)/OFFSET(I3622,0,-4),""))</f>
        <v/>
      </c>
      <c r="L3622" t="str">
        <f t="shared" ca="1" si="670"/>
        <v>it</v>
      </c>
      <c r="M3622" t="s">
        <v>139</v>
      </c>
      <c r="N3622" t="s">
        <v>158</v>
      </c>
      <c r="O3622">
        <v>3</v>
      </c>
      <c r="P3622" t="str">
        <f t="shared" si="671"/>
        <v/>
      </c>
      <c r="Q3622" t="str">
        <f t="shared" ca="1" si="681"/>
        <v>cu</v>
      </c>
      <c r="R3622" t="s">
        <v>81</v>
      </c>
      <c r="S3622" t="s">
        <v>147</v>
      </c>
      <c r="T3622">
        <v>5400</v>
      </c>
      <c r="U3622" t="str">
        <f t="shared" ca="1" si="677"/>
        <v>it</v>
      </c>
      <c r="V3622" t="str">
        <f t="shared" si="672"/>
        <v>Cash_sEquipGacha</v>
      </c>
      <c r="W3622">
        <f t="shared" si="673"/>
        <v>3</v>
      </c>
      <c r="X3622" t="str">
        <f t="shared" ca="1" si="674"/>
        <v>cu</v>
      </c>
      <c r="Y3622" t="str">
        <f t="shared" si="675"/>
        <v>GO</v>
      </c>
      <c r="Z3622">
        <f t="shared" si="676"/>
        <v>5400</v>
      </c>
    </row>
    <row r="3623" spans="1:26">
      <c r="A3623" t="str">
        <f t="shared" si="679"/>
        <v>nw2</v>
      </c>
      <c r="B3623" t="str">
        <f t="shared" si="680"/>
        <v>신규2</v>
      </c>
      <c r="C3623">
        <v>214</v>
      </c>
      <c r="D3623">
        <v>513</v>
      </c>
      <c r="E3623">
        <f t="shared" ca="1" si="678"/>
        <v>19724</v>
      </c>
      <c r="F3623">
        <f ca="1">(60+SUMIF(OFFSET(N3623,-$C3623+1,0,$C3623),"EN",OFFSET(O3623,-$C3623+1,0,$C3623)))*SummonTypeTable!$Q$2</f>
        <v>6453.333333333333</v>
      </c>
      <c r="G3623" t="str">
        <f ca="1">IF(C3623=1,60*SummonTypeTable!$Q$2-OFFSET(F3623,0,-1),
IF(F3623&lt;&gt;OFFSET(F3623,-1,0),OFFSET(F3623,-1,0)-OFFSET(F3623,0,-1),""))</f>
        <v/>
      </c>
      <c r="H3623" t="str">
        <f ca="1">IF(C3623=1,60*SummonTypeTable!$Q$2/OFFSET(F3623,0,-1),
IF(F3623&lt;&gt;OFFSET(F3623,-1,0),OFFSET(F3623,-1,0)/OFFSET(F3623,0,-1),""))</f>
        <v/>
      </c>
      <c r="I3623">
        <f ca="1">(60+SUMIF(OFFSET(N3623,-$C3623+1,0,$C3623),"EN",OFFSET(O3623,-$C3623+1,0,$C3623))+SUMIF(OFFSET(S3623,-$C3623+1,0,$C3623),"EN",OFFSET(T3623,-$C3623+1,0,$C3623)))*SummonTypeTable!$Q$2</f>
        <v>6453.333333333333</v>
      </c>
      <c r="J3623" t="str">
        <f ca="1">IF(C3623=1,60*SummonTypeTable!$Q$2-OFFSET(I3623,0,-4),
IF(I3623&lt;&gt;OFFSET(I3623,-1,0),OFFSET(I3623,-1,0)-OFFSET(I3623,0,-4),""))</f>
        <v/>
      </c>
      <c r="K3623" t="str">
        <f ca="1">IF(C3623=1,60*SummonTypeTable!$Q$2/OFFSET(I3623,0,-4),
IF(I3623&lt;&gt;OFFSET(I3623,-1,0),OFFSET(I3623,-1,0)/OFFSET(I3623,0,-4),""))</f>
        <v/>
      </c>
      <c r="L3623" t="str">
        <f t="shared" ca="1" si="670"/>
        <v>cu</v>
      </c>
      <c r="M3623" t="s">
        <v>81</v>
      </c>
      <c r="N3623" t="s">
        <v>153</v>
      </c>
      <c r="O3623">
        <v>36</v>
      </c>
      <c r="P3623" t="str">
        <f t="shared" si="671"/>
        <v/>
      </c>
      <c r="Q3623" t="str">
        <f t="shared" ca="1" si="681"/>
        <v>cu</v>
      </c>
      <c r="R3623" t="s">
        <v>81</v>
      </c>
      <c r="S3623" t="s">
        <v>153</v>
      </c>
      <c r="T3623">
        <v>12</v>
      </c>
      <c r="U3623" t="str">
        <f t="shared" ca="1" si="677"/>
        <v>cu</v>
      </c>
      <c r="V3623" t="str">
        <f t="shared" si="672"/>
        <v>DI</v>
      </c>
      <c r="W3623">
        <f t="shared" si="673"/>
        <v>36</v>
      </c>
      <c r="X3623" t="str">
        <f t="shared" ca="1" si="674"/>
        <v>cu</v>
      </c>
      <c r="Y3623" t="str">
        <f t="shared" si="675"/>
        <v>DI</v>
      </c>
      <c r="Z3623">
        <f t="shared" si="676"/>
        <v>12</v>
      </c>
    </row>
    <row r="3624" spans="1:26">
      <c r="A3624" t="str">
        <f t="shared" si="679"/>
        <v>nw2</v>
      </c>
      <c r="B3624" t="str">
        <f t="shared" si="680"/>
        <v>신규2</v>
      </c>
      <c r="C3624">
        <v>215</v>
      </c>
      <c r="D3624">
        <v>135</v>
      </c>
      <c r="E3624">
        <f t="shared" ca="1" si="678"/>
        <v>19859</v>
      </c>
      <c r="F3624">
        <f ca="1">(60+SUMIF(OFFSET(N3624,-$C3624+1,0,$C3624),"EN",OFFSET(O3624,-$C3624+1,0,$C3624)))*SummonTypeTable!$Q$2</f>
        <v>6453.333333333333</v>
      </c>
      <c r="G3624" t="str">
        <f ca="1">IF(C3624=1,60*SummonTypeTable!$Q$2-OFFSET(F3624,0,-1),
IF(F3624&lt;&gt;OFFSET(F3624,-1,0),OFFSET(F3624,-1,0)-OFFSET(F3624,0,-1),""))</f>
        <v/>
      </c>
      <c r="H3624" t="str">
        <f ca="1">IF(C3624=1,60*SummonTypeTable!$Q$2/OFFSET(F3624,0,-1),
IF(F3624&lt;&gt;OFFSET(F3624,-1,0),OFFSET(F3624,-1,0)/OFFSET(F3624,0,-1),""))</f>
        <v/>
      </c>
      <c r="I3624">
        <f ca="1">(60+SUMIF(OFFSET(N3624,-$C3624+1,0,$C3624),"EN",OFFSET(O3624,-$C3624+1,0,$C3624))+SUMIF(OFFSET(S3624,-$C3624+1,0,$C3624),"EN",OFFSET(T3624,-$C3624+1,0,$C3624)))*SummonTypeTable!$Q$2</f>
        <v>6453.333333333333</v>
      </c>
      <c r="J3624" t="str">
        <f ca="1">IF(C3624=1,60*SummonTypeTable!$Q$2-OFFSET(I3624,0,-4),
IF(I3624&lt;&gt;OFFSET(I3624,-1,0),OFFSET(I3624,-1,0)-OFFSET(I3624,0,-4),""))</f>
        <v/>
      </c>
      <c r="K3624" t="str">
        <f ca="1">IF(C3624=1,60*SummonTypeTable!$Q$2/OFFSET(I3624,0,-4),
IF(I3624&lt;&gt;OFFSET(I3624,-1,0),OFFSET(I3624,-1,0)/OFFSET(I3624,0,-4),""))</f>
        <v/>
      </c>
      <c r="L3624" t="str">
        <f t="shared" ca="1" si="670"/>
        <v>cu</v>
      </c>
      <c r="M3624" t="s">
        <v>81</v>
      </c>
      <c r="N3624" t="s">
        <v>147</v>
      </c>
      <c r="O3624">
        <v>10900</v>
      </c>
      <c r="P3624" t="str">
        <f t="shared" si="671"/>
        <v/>
      </c>
      <c r="Q3624" t="str">
        <f t="shared" ca="1" si="681"/>
        <v>cu</v>
      </c>
      <c r="R3624" t="s">
        <v>81</v>
      </c>
      <c r="S3624" t="s">
        <v>147</v>
      </c>
      <c r="T3624">
        <v>5450</v>
      </c>
      <c r="U3624" t="str">
        <f t="shared" ca="1" si="677"/>
        <v>cu</v>
      </c>
      <c r="V3624" t="str">
        <f t="shared" si="672"/>
        <v>GO</v>
      </c>
      <c r="W3624">
        <f t="shared" si="673"/>
        <v>10900</v>
      </c>
      <c r="X3624" t="str">
        <f t="shared" ca="1" si="674"/>
        <v>cu</v>
      </c>
      <c r="Y3624" t="str">
        <f t="shared" si="675"/>
        <v>GO</v>
      </c>
      <c r="Z3624">
        <f t="shared" si="676"/>
        <v>5450</v>
      </c>
    </row>
    <row r="3625" spans="1:26">
      <c r="A3625" t="str">
        <f t="shared" si="679"/>
        <v>nw2</v>
      </c>
      <c r="B3625" t="str">
        <f t="shared" si="680"/>
        <v>신규2</v>
      </c>
      <c r="C3625">
        <v>216</v>
      </c>
      <c r="D3625">
        <v>284</v>
      </c>
      <c r="E3625">
        <f t="shared" ca="1" si="678"/>
        <v>20143</v>
      </c>
      <c r="F3625">
        <f ca="1">(60+SUMIF(OFFSET(N3625,-$C3625+1,0,$C3625),"EN",OFFSET(O3625,-$C3625+1,0,$C3625)))*SummonTypeTable!$Q$2</f>
        <v>6453.333333333333</v>
      </c>
      <c r="G3625" t="str">
        <f ca="1">IF(C3625=1,60*SummonTypeTable!$Q$2-OFFSET(F3625,0,-1),
IF(F3625&lt;&gt;OFFSET(F3625,-1,0),OFFSET(F3625,-1,0)-OFFSET(F3625,0,-1),""))</f>
        <v/>
      </c>
      <c r="H3625" t="str">
        <f ca="1">IF(C3625=1,60*SummonTypeTable!$Q$2/OFFSET(F3625,0,-1),
IF(F3625&lt;&gt;OFFSET(F3625,-1,0),OFFSET(F3625,-1,0)/OFFSET(F3625,0,-1),""))</f>
        <v/>
      </c>
      <c r="I3625">
        <f ca="1">(60+SUMIF(OFFSET(N3625,-$C3625+1,0,$C3625),"EN",OFFSET(O3625,-$C3625+1,0,$C3625))+SUMIF(OFFSET(S3625,-$C3625+1,0,$C3625),"EN",OFFSET(T3625,-$C3625+1,0,$C3625)))*SummonTypeTable!$Q$2</f>
        <v>6453.333333333333</v>
      </c>
      <c r="J3625" t="str">
        <f ca="1">IF(C3625=1,60*SummonTypeTable!$Q$2-OFFSET(I3625,0,-4),
IF(I3625&lt;&gt;OFFSET(I3625,-1,0),OFFSET(I3625,-1,0)-OFFSET(I3625,0,-4),""))</f>
        <v/>
      </c>
      <c r="K3625" t="str">
        <f ca="1">IF(C3625=1,60*SummonTypeTable!$Q$2/OFFSET(I3625,0,-4),
IF(I3625&lt;&gt;OFFSET(I3625,-1,0),OFFSET(I3625,-1,0)/OFFSET(I3625,0,-4),""))</f>
        <v/>
      </c>
      <c r="L3625" t="str">
        <f t="shared" ca="1" si="670"/>
        <v>it</v>
      </c>
      <c r="M3625" t="s">
        <v>139</v>
      </c>
      <c r="N3625" t="s">
        <v>138</v>
      </c>
      <c r="O3625">
        <v>20</v>
      </c>
      <c r="P3625" t="str">
        <f t="shared" si="671"/>
        <v/>
      </c>
      <c r="Q3625" t="str">
        <f t="shared" ca="1" si="681"/>
        <v>cu</v>
      </c>
      <c r="R3625" t="s">
        <v>81</v>
      </c>
      <c r="S3625" t="s">
        <v>147</v>
      </c>
      <c r="T3625">
        <v>5475</v>
      </c>
      <c r="U3625" t="str">
        <f t="shared" ca="1" si="677"/>
        <v>it</v>
      </c>
      <c r="V3625" t="str">
        <f t="shared" si="672"/>
        <v>Cash_sSpellGacha</v>
      </c>
      <c r="W3625">
        <f t="shared" si="673"/>
        <v>20</v>
      </c>
      <c r="X3625" t="str">
        <f t="shared" ca="1" si="674"/>
        <v>cu</v>
      </c>
      <c r="Y3625" t="str">
        <f t="shared" si="675"/>
        <v>GO</v>
      </c>
      <c r="Z3625">
        <f t="shared" si="676"/>
        <v>5475</v>
      </c>
    </row>
    <row r="3626" spans="1:26">
      <c r="A3626" t="str">
        <f t="shared" si="679"/>
        <v>nw2</v>
      </c>
      <c r="B3626" t="str">
        <f t="shared" si="680"/>
        <v>신규2</v>
      </c>
      <c r="C3626">
        <v>217</v>
      </c>
      <c r="D3626">
        <v>481</v>
      </c>
      <c r="E3626">
        <f t="shared" ca="1" si="678"/>
        <v>20624</v>
      </c>
      <c r="F3626">
        <f ca="1">(60+SUMIF(OFFSET(N3626,-$C3626+1,0,$C3626),"EN",OFFSET(O3626,-$C3626+1,0,$C3626)))*SummonTypeTable!$Q$2</f>
        <v>6760</v>
      </c>
      <c r="G3626">
        <f ca="1">IF(C3626=1,60*SummonTypeTable!$Q$2-OFFSET(F3626,0,-1),
IF(F3626&lt;&gt;OFFSET(F3626,-1,0),OFFSET(F3626,-1,0)-OFFSET(F3626,0,-1),""))</f>
        <v>-14170.666666666668</v>
      </c>
      <c r="H3626">
        <f ca="1">IF(C3626=1,60*SummonTypeTable!$Q$2/OFFSET(F3626,0,-1),
IF(F3626&lt;&gt;OFFSET(F3626,-1,0),OFFSET(F3626,-1,0)/OFFSET(F3626,0,-1),""))</f>
        <v>0.31290405999482801</v>
      </c>
      <c r="I3626">
        <f ca="1">(60+SUMIF(OFFSET(N3626,-$C3626+1,0,$C3626),"EN",OFFSET(O3626,-$C3626+1,0,$C3626))+SUMIF(OFFSET(S3626,-$C3626+1,0,$C3626),"EN",OFFSET(T3626,-$C3626+1,0,$C3626)))*SummonTypeTable!$Q$2</f>
        <v>6760</v>
      </c>
      <c r="J3626">
        <f ca="1">IF(C3626=1,60*SummonTypeTable!$Q$2-OFFSET(I3626,0,-4),
IF(I3626&lt;&gt;OFFSET(I3626,-1,0),OFFSET(I3626,-1,0)-OFFSET(I3626,0,-4),""))</f>
        <v>-14170.666666666668</v>
      </c>
      <c r="K3626">
        <f ca="1">IF(C3626=1,60*SummonTypeTable!$Q$2/OFFSET(I3626,0,-4),
IF(I3626&lt;&gt;OFFSET(I3626,-1,0),OFFSET(I3626,-1,0)/OFFSET(I3626,0,-4),""))</f>
        <v>0.31290405999482801</v>
      </c>
      <c r="L3626" t="str">
        <f t="shared" ref="L3626:L3689" ca="1" si="682">IF(ISBLANK(M3626),"",
VLOOKUP(M3626,OFFSET(INDIRECT("$A:$B"),0,MATCH(M$1&amp;"_Verify",INDIRECT("$1:$1"),0)-1),2,0)
)</f>
        <v>cu</v>
      </c>
      <c r="M3626" t="s">
        <v>81</v>
      </c>
      <c r="N3626" t="s">
        <v>146</v>
      </c>
      <c r="O3626">
        <v>460</v>
      </c>
      <c r="P3626" t="str">
        <f t="shared" si="671"/>
        <v>에너지너무많음</v>
      </c>
      <c r="Q3626" t="str">
        <f t="shared" ca="1" si="681"/>
        <v>cu</v>
      </c>
      <c r="R3626" t="s">
        <v>81</v>
      </c>
      <c r="S3626" t="s">
        <v>147</v>
      </c>
      <c r="T3626">
        <v>5500</v>
      </c>
      <c r="U3626" t="str">
        <f t="shared" ca="1" si="677"/>
        <v>cu</v>
      </c>
      <c r="V3626" t="str">
        <f t="shared" si="672"/>
        <v>EN</v>
      </c>
      <c r="W3626">
        <f t="shared" si="673"/>
        <v>460</v>
      </c>
      <c r="X3626" t="str">
        <f t="shared" ca="1" si="674"/>
        <v>cu</v>
      </c>
      <c r="Y3626" t="str">
        <f t="shared" si="675"/>
        <v>GO</v>
      </c>
      <c r="Z3626">
        <f t="shared" si="676"/>
        <v>5500</v>
      </c>
    </row>
    <row r="3627" spans="1:26">
      <c r="A3627" t="str">
        <f t="shared" si="679"/>
        <v>nw2</v>
      </c>
      <c r="B3627" t="str">
        <f t="shared" si="680"/>
        <v>신규2</v>
      </c>
      <c r="C3627">
        <v>218</v>
      </c>
      <c r="D3627">
        <v>87</v>
      </c>
      <c r="E3627">
        <f t="shared" ca="1" si="678"/>
        <v>20711</v>
      </c>
      <c r="F3627">
        <f ca="1">(60+SUMIF(OFFSET(N3627,-$C3627+1,0,$C3627),"EN",OFFSET(O3627,-$C3627+1,0,$C3627)))*SummonTypeTable!$Q$2</f>
        <v>6760</v>
      </c>
      <c r="G3627" t="str">
        <f ca="1">IF(C3627=1,60*SummonTypeTable!$Q$2-OFFSET(F3627,0,-1),
IF(F3627&lt;&gt;OFFSET(F3627,-1,0),OFFSET(F3627,-1,0)-OFFSET(F3627,0,-1),""))</f>
        <v/>
      </c>
      <c r="H3627" t="str">
        <f ca="1">IF(C3627=1,60*SummonTypeTable!$Q$2/OFFSET(F3627,0,-1),
IF(F3627&lt;&gt;OFFSET(F3627,-1,0),OFFSET(F3627,-1,0)/OFFSET(F3627,0,-1),""))</f>
        <v/>
      </c>
      <c r="I3627">
        <f ca="1">(60+SUMIF(OFFSET(N3627,-$C3627+1,0,$C3627),"EN",OFFSET(O3627,-$C3627+1,0,$C3627))+SUMIF(OFFSET(S3627,-$C3627+1,0,$C3627),"EN",OFFSET(T3627,-$C3627+1,0,$C3627)))*SummonTypeTable!$Q$2</f>
        <v>6760</v>
      </c>
      <c r="J3627" t="str">
        <f ca="1">IF(C3627=1,60*SummonTypeTable!$Q$2-OFFSET(I3627,0,-4),
IF(I3627&lt;&gt;OFFSET(I3627,-1,0),OFFSET(I3627,-1,0)-OFFSET(I3627,0,-4),""))</f>
        <v/>
      </c>
      <c r="K3627" t="str">
        <f ca="1">IF(C3627=1,60*SummonTypeTable!$Q$2/OFFSET(I3627,0,-4),
IF(I3627&lt;&gt;OFFSET(I3627,-1,0),OFFSET(I3627,-1,0)/OFFSET(I3627,0,-4),""))</f>
        <v/>
      </c>
      <c r="L3627" t="str">
        <f t="shared" ca="1" si="682"/>
        <v>it</v>
      </c>
      <c r="M3627" t="s">
        <v>139</v>
      </c>
      <c r="N3627" t="s">
        <v>140</v>
      </c>
      <c r="O3627">
        <v>1</v>
      </c>
      <c r="P3627" t="str">
        <f t="shared" si="671"/>
        <v/>
      </c>
      <c r="Q3627" t="str">
        <f t="shared" ca="1" si="681"/>
        <v>cu</v>
      </c>
      <c r="R3627" t="s">
        <v>81</v>
      </c>
      <c r="S3627" t="s">
        <v>147</v>
      </c>
      <c r="T3627">
        <v>5525</v>
      </c>
      <c r="U3627" t="str">
        <f t="shared" ca="1" si="677"/>
        <v>it</v>
      </c>
      <c r="V3627" t="str">
        <f t="shared" si="672"/>
        <v>Cash_sCharacterGacha</v>
      </c>
      <c r="W3627">
        <f t="shared" si="673"/>
        <v>1</v>
      </c>
      <c r="X3627" t="str">
        <f t="shared" ca="1" si="674"/>
        <v>cu</v>
      </c>
      <c r="Y3627" t="str">
        <f t="shared" si="675"/>
        <v>GO</v>
      </c>
      <c r="Z3627">
        <f t="shared" si="676"/>
        <v>5525</v>
      </c>
    </row>
    <row r="3628" spans="1:26">
      <c r="A3628" t="str">
        <f t="shared" si="679"/>
        <v>nw2</v>
      </c>
      <c r="B3628" t="str">
        <f t="shared" si="680"/>
        <v>신규2</v>
      </c>
      <c r="C3628">
        <v>219</v>
      </c>
      <c r="D3628">
        <v>247</v>
      </c>
      <c r="E3628">
        <f t="shared" ca="1" si="678"/>
        <v>20958</v>
      </c>
      <c r="F3628">
        <f ca="1">(60+SUMIF(OFFSET(N3628,-$C3628+1,0,$C3628),"EN",OFFSET(O3628,-$C3628+1,0,$C3628)))*SummonTypeTable!$Q$2</f>
        <v>6760</v>
      </c>
      <c r="G3628" t="str">
        <f ca="1">IF(C3628=1,60*SummonTypeTable!$Q$2-OFFSET(F3628,0,-1),
IF(F3628&lt;&gt;OFFSET(F3628,-1,0),OFFSET(F3628,-1,0)-OFFSET(F3628,0,-1),""))</f>
        <v/>
      </c>
      <c r="H3628" t="str">
        <f ca="1">IF(C3628=1,60*SummonTypeTable!$Q$2/OFFSET(F3628,0,-1),
IF(F3628&lt;&gt;OFFSET(F3628,-1,0),OFFSET(F3628,-1,0)/OFFSET(F3628,0,-1),""))</f>
        <v/>
      </c>
      <c r="I3628">
        <f ca="1">(60+SUMIF(OFFSET(N3628,-$C3628+1,0,$C3628),"EN",OFFSET(O3628,-$C3628+1,0,$C3628))+SUMIF(OFFSET(S3628,-$C3628+1,0,$C3628),"EN",OFFSET(T3628,-$C3628+1,0,$C3628)))*SummonTypeTable!$Q$2</f>
        <v>6760</v>
      </c>
      <c r="J3628" t="str">
        <f ca="1">IF(C3628=1,60*SummonTypeTable!$Q$2-OFFSET(I3628,0,-4),
IF(I3628&lt;&gt;OFFSET(I3628,-1,0),OFFSET(I3628,-1,0)-OFFSET(I3628,0,-4),""))</f>
        <v/>
      </c>
      <c r="K3628" t="str">
        <f ca="1">IF(C3628=1,60*SummonTypeTable!$Q$2/OFFSET(I3628,0,-4),
IF(I3628&lt;&gt;OFFSET(I3628,-1,0),OFFSET(I3628,-1,0)/OFFSET(I3628,0,-4),""))</f>
        <v/>
      </c>
      <c r="L3628" t="str">
        <f t="shared" ca="1" si="682"/>
        <v>cu</v>
      </c>
      <c r="M3628" t="s">
        <v>81</v>
      </c>
      <c r="N3628" t="s">
        <v>147</v>
      </c>
      <c r="O3628">
        <v>11100</v>
      </c>
      <c r="P3628" t="str">
        <f t="shared" si="671"/>
        <v/>
      </c>
      <c r="Q3628" t="str">
        <f t="shared" ca="1" si="681"/>
        <v>cu</v>
      </c>
      <c r="R3628" t="s">
        <v>81</v>
      </c>
      <c r="S3628" t="s">
        <v>147</v>
      </c>
      <c r="T3628">
        <v>5550</v>
      </c>
      <c r="U3628" t="str">
        <f t="shared" ca="1" si="677"/>
        <v>cu</v>
      </c>
      <c r="V3628" t="str">
        <f t="shared" si="672"/>
        <v>GO</v>
      </c>
      <c r="W3628">
        <f t="shared" si="673"/>
        <v>11100</v>
      </c>
      <c r="X3628" t="str">
        <f t="shared" ca="1" si="674"/>
        <v>cu</v>
      </c>
      <c r="Y3628" t="str">
        <f t="shared" si="675"/>
        <v>GO</v>
      </c>
      <c r="Z3628">
        <f t="shared" si="676"/>
        <v>5550</v>
      </c>
    </row>
    <row r="3629" spans="1:26">
      <c r="A3629" t="str">
        <f t="shared" si="679"/>
        <v>nw2</v>
      </c>
      <c r="B3629" t="str">
        <f t="shared" si="680"/>
        <v>신규2</v>
      </c>
      <c r="C3629">
        <v>220</v>
      </c>
      <c r="D3629">
        <v>594</v>
      </c>
      <c r="E3629">
        <f t="shared" ca="1" si="678"/>
        <v>21552</v>
      </c>
      <c r="F3629">
        <f ca="1">(60+SUMIF(OFFSET(N3629,-$C3629+1,0,$C3629),"EN",OFFSET(O3629,-$C3629+1,0,$C3629)))*SummonTypeTable!$Q$2</f>
        <v>7090</v>
      </c>
      <c r="G3629">
        <f ca="1">IF(C3629=1,60*SummonTypeTable!$Q$2-OFFSET(F3629,0,-1),
IF(F3629&lt;&gt;OFFSET(F3629,-1,0),OFFSET(F3629,-1,0)-OFFSET(F3629,0,-1),""))</f>
        <v>-14792</v>
      </c>
      <c r="H3629">
        <f ca="1">IF(C3629=1,60*SummonTypeTable!$Q$2/OFFSET(F3629,0,-1),
IF(F3629&lt;&gt;OFFSET(F3629,-1,0),OFFSET(F3629,-1,0)/OFFSET(F3629,0,-1),""))</f>
        <v>0.31365998515219007</v>
      </c>
      <c r="I3629">
        <f ca="1">(60+SUMIF(OFFSET(N3629,-$C3629+1,0,$C3629),"EN",OFFSET(O3629,-$C3629+1,0,$C3629))+SUMIF(OFFSET(S3629,-$C3629+1,0,$C3629),"EN",OFFSET(T3629,-$C3629+1,0,$C3629)))*SummonTypeTable!$Q$2</f>
        <v>7090</v>
      </c>
      <c r="J3629">
        <f ca="1">IF(C3629=1,60*SummonTypeTable!$Q$2-OFFSET(I3629,0,-4),
IF(I3629&lt;&gt;OFFSET(I3629,-1,0),OFFSET(I3629,-1,0)-OFFSET(I3629,0,-4),""))</f>
        <v>-14792</v>
      </c>
      <c r="K3629">
        <f ca="1">IF(C3629=1,60*SummonTypeTable!$Q$2/OFFSET(I3629,0,-4),
IF(I3629&lt;&gt;OFFSET(I3629,-1,0),OFFSET(I3629,-1,0)/OFFSET(I3629,0,-4),""))</f>
        <v>0.31365998515219007</v>
      </c>
      <c r="L3629" t="str">
        <f t="shared" ca="1" si="682"/>
        <v>cu</v>
      </c>
      <c r="M3629" t="s">
        <v>81</v>
      </c>
      <c r="N3629" t="s">
        <v>146</v>
      </c>
      <c r="O3629">
        <v>495</v>
      </c>
      <c r="P3629" t="str">
        <f t="shared" si="671"/>
        <v>에너지너무많음</v>
      </c>
      <c r="Q3629" t="str">
        <f t="shared" ca="1" si="681"/>
        <v>cu</v>
      </c>
      <c r="R3629" t="s">
        <v>81</v>
      </c>
      <c r="S3629" t="s">
        <v>147</v>
      </c>
      <c r="T3629">
        <v>5575</v>
      </c>
      <c r="U3629" t="str">
        <f t="shared" ca="1" si="677"/>
        <v>cu</v>
      </c>
      <c r="V3629" t="str">
        <f t="shared" si="672"/>
        <v>EN</v>
      </c>
      <c r="W3629">
        <f t="shared" si="673"/>
        <v>495</v>
      </c>
      <c r="X3629" t="str">
        <f t="shared" ca="1" si="674"/>
        <v>cu</v>
      </c>
      <c r="Y3629" t="str">
        <f t="shared" si="675"/>
        <v>GO</v>
      </c>
      <c r="Z3629">
        <f t="shared" si="676"/>
        <v>5575</v>
      </c>
    </row>
    <row r="3630" spans="1:26">
      <c r="A3630" t="str">
        <f t="shared" si="679"/>
        <v>nw2</v>
      </c>
      <c r="B3630" t="str">
        <f t="shared" si="680"/>
        <v>신규2</v>
      </c>
      <c r="C3630">
        <v>221</v>
      </c>
      <c r="D3630">
        <v>120</v>
      </c>
      <c r="E3630">
        <f t="shared" ca="1" si="678"/>
        <v>21672</v>
      </c>
      <c r="F3630">
        <f ca="1">(60+SUMIF(OFFSET(N3630,-$C3630+1,0,$C3630),"EN",OFFSET(O3630,-$C3630+1,0,$C3630)))*SummonTypeTable!$Q$2</f>
        <v>7090</v>
      </c>
      <c r="G3630" t="str">
        <f ca="1">IF(C3630=1,60*SummonTypeTable!$Q$2-OFFSET(F3630,0,-1),
IF(F3630&lt;&gt;OFFSET(F3630,-1,0),OFFSET(F3630,-1,0)-OFFSET(F3630,0,-1),""))</f>
        <v/>
      </c>
      <c r="H3630" t="str">
        <f ca="1">IF(C3630=1,60*SummonTypeTable!$Q$2/OFFSET(F3630,0,-1),
IF(F3630&lt;&gt;OFFSET(F3630,-1,0),OFFSET(F3630,-1,0)/OFFSET(F3630,0,-1),""))</f>
        <v/>
      </c>
      <c r="I3630">
        <f ca="1">(60+SUMIF(OFFSET(N3630,-$C3630+1,0,$C3630),"EN",OFFSET(O3630,-$C3630+1,0,$C3630))+SUMIF(OFFSET(S3630,-$C3630+1,0,$C3630),"EN",OFFSET(T3630,-$C3630+1,0,$C3630)))*SummonTypeTable!$Q$2</f>
        <v>7090</v>
      </c>
      <c r="J3630" t="str">
        <f ca="1">IF(C3630=1,60*SummonTypeTable!$Q$2-OFFSET(I3630,0,-4),
IF(I3630&lt;&gt;OFFSET(I3630,-1,0),OFFSET(I3630,-1,0)-OFFSET(I3630,0,-4),""))</f>
        <v/>
      </c>
      <c r="K3630" t="str">
        <f ca="1">IF(C3630=1,60*SummonTypeTable!$Q$2/OFFSET(I3630,0,-4),
IF(I3630&lt;&gt;OFFSET(I3630,-1,0),OFFSET(I3630,-1,0)/OFFSET(I3630,0,-4),""))</f>
        <v/>
      </c>
      <c r="L3630" t="str">
        <f t="shared" ca="1" si="682"/>
        <v>it</v>
      </c>
      <c r="M3630" t="s">
        <v>139</v>
      </c>
      <c r="N3630" t="s">
        <v>158</v>
      </c>
      <c r="O3630">
        <v>2</v>
      </c>
      <c r="P3630" t="str">
        <f t="shared" si="671"/>
        <v/>
      </c>
      <c r="Q3630" t="str">
        <f t="shared" ca="1" si="681"/>
        <v>cu</v>
      </c>
      <c r="R3630" t="s">
        <v>81</v>
      </c>
      <c r="S3630" t="s">
        <v>147</v>
      </c>
      <c r="T3630">
        <v>5600</v>
      </c>
      <c r="U3630" t="str">
        <f t="shared" ca="1" si="677"/>
        <v>it</v>
      </c>
      <c r="V3630" t="str">
        <f t="shared" si="672"/>
        <v>Cash_sEquipGacha</v>
      </c>
      <c r="W3630">
        <f t="shared" si="673"/>
        <v>2</v>
      </c>
      <c r="X3630" t="str">
        <f t="shared" ca="1" si="674"/>
        <v>cu</v>
      </c>
      <c r="Y3630" t="str">
        <f t="shared" si="675"/>
        <v>GO</v>
      </c>
      <c r="Z3630">
        <f t="shared" si="676"/>
        <v>5600</v>
      </c>
    </row>
    <row r="3631" spans="1:26">
      <c r="A3631" t="str">
        <f t="shared" si="679"/>
        <v>nw2</v>
      </c>
      <c r="B3631" t="str">
        <f t="shared" si="680"/>
        <v>신규2</v>
      </c>
      <c r="C3631">
        <v>222</v>
      </c>
      <c r="D3631">
        <v>250</v>
      </c>
      <c r="E3631">
        <f t="shared" ca="1" si="678"/>
        <v>21922</v>
      </c>
      <c r="F3631">
        <f ca="1">(60+SUMIF(OFFSET(N3631,-$C3631+1,0,$C3631),"EN",OFFSET(O3631,-$C3631+1,0,$C3631)))*SummonTypeTable!$Q$2</f>
        <v>7090</v>
      </c>
      <c r="G3631" t="str">
        <f ca="1">IF(C3631=1,60*SummonTypeTable!$Q$2-OFFSET(F3631,0,-1),
IF(F3631&lt;&gt;OFFSET(F3631,-1,0),OFFSET(F3631,-1,0)-OFFSET(F3631,0,-1),""))</f>
        <v/>
      </c>
      <c r="H3631" t="str">
        <f ca="1">IF(C3631=1,60*SummonTypeTable!$Q$2/OFFSET(F3631,0,-1),
IF(F3631&lt;&gt;OFFSET(F3631,-1,0),OFFSET(F3631,-1,0)/OFFSET(F3631,0,-1),""))</f>
        <v/>
      </c>
      <c r="I3631">
        <f ca="1">(60+SUMIF(OFFSET(N3631,-$C3631+1,0,$C3631),"EN",OFFSET(O3631,-$C3631+1,0,$C3631))+SUMIF(OFFSET(S3631,-$C3631+1,0,$C3631),"EN",OFFSET(T3631,-$C3631+1,0,$C3631)))*SummonTypeTable!$Q$2</f>
        <v>7090</v>
      </c>
      <c r="J3631" t="str">
        <f ca="1">IF(C3631=1,60*SummonTypeTable!$Q$2-OFFSET(I3631,0,-4),
IF(I3631&lt;&gt;OFFSET(I3631,-1,0),OFFSET(I3631,-1,0)-OFFSET(I3631,0,-4),""))</f>
        <v/>
      </c>
      <c r="K3631" t="str">
        <f ca="1">IF(C3631=1,60*SummonTypeTable!$Q$2/OFFSET(I3631,0,-4),
IF(I3631&lt;&gt;OFFSET(I3631,-1,0),OFFSET(I3631,-1,0)/OFFSET(I3631,0,-4),""))</f>
        <v/>
      </c>
      <c r="L3631" t="str">
        <f t="shared" ca="1" si="682"/>
        <v>cu</v>
      </c>
      <c r="M3631" t="s">
        <v>81</v>
      </c>
      <c r="N3631" t="s">
        <v>147</v>
      </c>
      <c r="O3631">
        <v>11250</v>
      </c>
      <c r="P3631" t="str">
        <f t="shared" si="671"/>
        <v/>
      </c>
      <c r="Q3631" t="str">
        <f t="shared" ca="1" si="681"/>
        <v>cu</v>
      </c>
      <c r="R3631" t="s">
        <v>81</v>
      </c>
      <c r="S3631" t="s">
        <v>147</v>
      </c>
      <c r="T3631">
        <v>5625</v>
      </c>
      <c r="U3631" t="str">
        <f t="shared" ca="1" si="677"/>
        <v>cu</v>
      </c>
      <c r="V3631" t="str">
        <f t="shared" si="672"/>
        <v>GO</v>
      </c>
      <c r="W3631">
        <f t="shared" si="673"/>
        <v>11250</v>
      </c>
      <c r="X3631" t="str">
        <f t="shared" ca="1" si="674"/>
        <v>cu</v>
      </c>
      <c r="Y3631" t="str">
        <f t="shared" si="675"/>
        <v>GO</v>
      </c>
      <c r="Z3631">
        <f t="shared" si="676"/>
        <v>5625</v>
      </c>
    </row>
    <row r="3632" spans="1:26">
      <c r="A3632" t="str">
        <f t="shared" si="679"/>
        <v>nw2</v>
      </c>
      <c r="B3632" t="str">
        <f t="shared" si="680"/>
        <v>신규2</v>
      </c>
      <c r="C3632">
        <v>223</v>
      </c>
      <c r="D3632">
        <v>586</v>
      </c>
      <c r="E3632">
        <f t="shared" ca="1" si="678"/>
        <v>22508</v>
      </c>
      <c r="F3632">
        <f ca="1">(60+SUMIF(OFFSET(N3632,-$C3632+1,0,$C3632),"EN",OFFSET(O3632,-$C3632+1,0,$C3632)))*SummonTypeTable!$Q$2</f>
        <v>7443.333333333333</v>
      </c>
      <c r="G3632">
        <f ca="1">IF(C3632=1,60*SummonTypeTable!$Q$2-OFFSET(F3632,0,-1),
IF(F3632&lt;&gt;OFFSET(F3632,-1,0),OFFSET(F3632,-1,0)-OFFSET(F3632,0,-1),""))</f>
        <v>-15418</v>
      </c>
      <c r="H3632">
        <f ca="1">IF(C3632=1,60*SummonTypeTable!$Q$2/OFFSET(F3632,0,-1),
IF(F3632&lt;&gt;OFFSET(F3632,-1,0),OFFSET(F3632,-1,0)/OFFSET(F3632,0,-1),""))</f>
        <v>0.31499911142704817</v>
      </c>
      <c r="I3632">
        <f ca="1">(60+SUMIF(OFFSET(N3632,-$C3632+1,0,$C3632),"EN",OFFSET(O3632,-$C3632+1,0,$C3632))+SUMIF(OFFSET(S3632,-$C3632+1,0,$C3632),"EN",OFFSET(T3632,-$C3632+1,0,$C3632)))*SummonTypeTable!$Q$2</f>
        <v>7443.333333333333</v>
      </c>
      <c r="J3632">
        <f ca="1">IF(C3632=1,60*SummonTypeTable!$Q$2-OFFSET(I3632,0,-4),
IF(I3632&lt;&gt;OFFSET(I3632,-1,0),OFFSET(I3632,-1,0)-OFFSET(I3632,0,-4),""))</f>
        <v>-15418</v>
      </c>
      <c r="K3632">
        <f ca="1">IF(C3632=1,60*SummonTypeTable!$Q$2/OFFSET(I3632,0,-4),
IF(I3632&lt;&gt;OFFSET(I3632,-1,0),OFFSET(I3632,-1,0)/OFFSET(I3632,0,-4),""))</f>
        <v>0.31499911142704817</v>
      </c>
      <c r="L3632" t="str">
        <f t="shared" ca="1" si="682"/>
        <v>cu</v>
      </c>
      <c r="M3632" t="s">
        <v>81</v>
      </c>
      <c r="N3632" t="s">
        <v>146</v>
      </c>
      <c r="O3632">
        <v>530</v>
      </c>
      <c r="P3632" t="str">
        <f t="shared" si="671"/>
        <v>에너지너무많음</v>
      </c>
      <c r="Q3632" t="str">
        <f t="shared" ca="1" si="681"/>
        <v>cu</v>
      </c>
      <c r="R3632" t="s">
        <v>81</v>
      </c>
      <c r="S3632" t="s">
        <v>147</v>
      </c>
      <c r="T3632">
        <v>5650</v>
      </c>
      <c r="U3632" t="str">
        <f t="shared" ca="1" si="677"/>
        <v>cu</v>
      </c>
      <c r="V3632" t="str">
        <f t="shared" si="672"/>
        <v>EN</v>
      </c>
      <c r="W3632">
        <f t="shared" si="673"/>
        <v>530</v>
      </c>
      <c r="X3632" t="str">
        <f t="shared" ca="1" si="674"/>
        <v>cu</v>
      </c>
      <c r="Y3632" t="str">
        <f t="shared" si="675"/>
        <v>GO</v>
      </c>
      <c r="Z3632">
        <f t="shared" si="676"/>
        <v>5650</v>
      </c>
    </row>
    <row r="3633" spans="1:26">
      <c r="A3633" t="str">
        <f t="shared" si="679"/>
        <v>nw2</v>
      </c>
      <c r="B3633" t="str">
        <f t="shared" si="680"/>
        <v>신규2</v>
      </c>
      <c r="C3633">
        <v>224</v>
      </c>
      <c r="D3633">
        <v>136</v>
      </c>
      <c r="E3633">
        <f t="shared" ca="1" si="678"/>
        <v>22644</v>
      </c>
      <c r="F3633">
        <f ca="1">(60+SUMIF(OFFSET(N3633,-$C3633+1,0,$C3633),"EN",OFFSET(O3633,-$C3633+1,0,$C3633)))*SummonTypeTable!$Q$2</f>
        <v>7443.333333333333</v>
      </c>
      <c r="G3633" t="str">
        <f ca="1">IF(C3633=1,60*SummonTypeTable!$Q$2-OFFSET(F3633,0,-1),
IF(F3633&lt;&gt;OFFSET(F3633,-1,0),OFFSET(F3633,-1,0)-OFFSET(F3633,0,-1),""))</f>
        <v/>
      </c>
      <c r="H3633" t="str">
        <f ca="1">IF(C3633=1,60*SummonTypeTable!$Q$2/OFFSET(F3633,0,-1),
IF(F3633&lt;&gt;OFFSET(F3633,-1,0),OFFSET(F3633,-1,0)/OFFSET(F3633,0,-1),""))</f>
        <v/>
      </c>
      <c r="I3633">
        <f ca="1">(60+SUMIF(OFFSET(N3633,-$C3633+1,0,$C3633),"EN",OFFSET(O3633,-$C3633+1,0,$C3633))+SUMIF(OFFSET(S3633,-$C3633+1,0,$C3633),"EN",OFFSET(T3633,-$C3633+1,0,$C3633)))*SummonTypeTable!$Q$2</f>
        <v>7443.333333333333</v>
      </c>
      <c r="J3633" t="str">
        <f ca="1">IF(C3633=1,60*SummonTypeTable!$Q$2-OFFSET(I3633,0,-4),
IF(I3633&lt;&gt;OFFSET(I3633,-1,0),OFFSET(I3633,-1,0)-OFFSET(I3633,0,-4),""))</f>
        <v/>
      </c>
      <c r="K3633" t="str">
        <f ca="1">IF(C3633=1,60*SummonTypeTable!$Q$2/OFFSET(I3633,0,-4),
IF(I3633&lt;&gt;OFFSET(I3633,-1,0),OFFSET(I3633,-1,0)/OFFSET(I3633,0,-4),""))</f>
        <v/>
      </c>
      <c r="L3633" t="str">
        <f t="shared" ca="1" si="682"/>
        <v>it</v>
      </c>
      <c r="M3633" t="s">
        <v>139</v>
      </c>
      <c r="N3633" t="s">
        <v>140</v>
      </c>
      <c r="O3633">
        <v>2</v>
      </c>
      <c r="P3633" t="str">
        <f t="shared" si="671"/>
        <v/>
      </c>
      <c r="Q3633" t="str">
        <f t="shared" ca="1" si="681"/>
        <v>cu</v>
      </c>
      <c r="R3633" t="s">
        <v>81</v>
      </c>
      <c r="S3633" t="s">
        <v>147</v>
      </c>
      <c r="T3633">
        <v>5675</v>
      </c>
      <c r="U3633" t="str">
        <f t="shared" ca="1" si="677"/>
        <v>it</v>
      </c>
      <c r="V3633" t="str">
        <f t="shared" si="672"/>
        <v>Cash_sCharacterGacha</v>
      </c>
      <c r="W3633">
        <f t="shared" si="673"/>
        <v>2</v>
      </c>
      <c r="X3633" t="str">
        <f t="shared" ca="1" si="674"/>
        <v>cu</v>
      </c>
      <c r="Y3633" t="str">
        <f t="shared" si="675"/>
        <v>GO</v>
      </c>
      <c r="Z3633">
        <f t="shared" si="676"/>
        <v>5675</v>
      </c>
    </row>
    <row r="3634" spans="1:26">
      <c r="A3634" t="str">
        <f t="shared" si="679"/>
        <v>nw2</v>
      </c>
      <c r="B3634" t="str">
        <f t="shared" si="680"/>
        <v>신규2</v>
      </c>
      <c r="C3634">
        <v>225</v>
      </c>
      <c r="D3634">
        <v>158</v>
      </c>
      <c r="E3634">
        <f t="shared" ca="1" si="678"/>
        <v>22802</v>
      </c>
      <c r="F3634">
        <f ca="1">(60+SUMIF(OFFSET(N3634,-$C3634+1,0,$C3634),"EN",OFFSET(O3634,-$C3634+1,0,$C3634)))*SummonTypeTable!$Q$2</f>
        <v>7443.333333333333</v>
      </c>
      <c r="G3634" t="str">
        <f ca="1">IF(C3634=1,60*SummonTypeTable!$Q$2-OFFSET(F3634,0,-1),
IF(F3634&lt;&gt;OFFSET(F3634,-1,0),OFFSET(F3634,-1,0)-OFFSET(F3634,0,-1),""))</f>
        <v/>
      </c>
      <c r="H3634" t="str">
        <f ca="1">IF(C3634=1,60*SummonTypeTable!$Q$2/OFFSET(F3634,0,-1),
IF(F3634&lt;&gt;OFFSET(F3634,-1,0),OFFSET(F3634,-1,0)/OFFSET(F3634,0,-1),""))</f>
        <v/>
      </c>
      <c r="I3634">
        <f ca="1">(60+SUMIF(OFFSET(N3634,-$C3634+1,0,$C3634),"EN",OFFSET(O3634,-$C3634+1,0,$C3634))+SUMIF(OFFSET(S3634,-$C3634+1,0,$C3634),"EN",OFFSET(T3634,-$C3634+1,0,$C3634)))*SummonTypeTable!$Q$2</f>
        <v>7443.333333333333</v>
      </c>
      <c r="J3634" t="str">
        <f ca="1">IF(C3634=1,60*SummonTypeTable!$Q$2-OFFSET(I3634,0,-4),
IF(I3634&lt;&gt;OFFSET(I3634,-1,0),OFFSET(I3634,-1,0)-OFFSET(I3634,0,-4),""))</f>
        <v/>
      </c>
      <c r="K3634" t="str">
        <f ca="1">IF(C3634=1,60*SummonTypeTable!$Q$2/OFFSET(I3634,0,-4),
IF(I3634&lt;&gt;OFFSET(I3634,-1,0),OFFSET(I3634,-1,0)/OFFSET(I3634,0,-4),""))</f>
        <v/>
      </c>
      <c r="L3634" t="str">
        <f t="shared" ca="1" si="682"/>
        <v>cu</v>
      </c>
      <c r="M3634" t="s">
        <v>81</v>
      </c>
      <c r="N3634" t="s">
        <v>147</v>
      </c>
      <c r="O3634">
        <v>11400</v>
      </c>
      <c r="P3634" t="str">
        <f t="shared" si="671"/>
        <v/>
      </c>
      <c r="Q3634" t="str">
        <f t="shared" ca="1" si="681"/>
        <v>cu</v>
      </c>
      <c r="R3634" t="s">
        <v>81</v>
      </c>
      <c r="S3634" t="s">
        <v>147</v>
      </c>
      <c r="T3634">
        <v>5700</v>
      </c>
      <c r="U3634" t="str">
        <f t="shared" ca="1" si="677"/>
        <v>cu</v>
      </c>
      <c r="V3634" t="str">
        <f t="shared" si="672"/>
        <v>GO</v>
      </c>
      <c r="W3634">
        <f t="shared" si="673"/>
        <v>11400</v>
      </c>
      <c r="X3634" t="str">
        <f t="shared" ca="1" si="674"/>
        <v>cu</v>
      </c>
      <c r="Y3634" t="str">
        <f t="shared" si="675"/>
        <v>GO</v>
      </c>
      <c r="Z3634">
        <f t="shared" si="676"/>
        <v>5700</v>
      </c>
    </row>
    <row r="3635" spans="1:26">
      <c r="A3635" t="str">
        <f t="shared" si="679"/>
        <v>nw2</v>
      </c>
      <c r="B3635" t="str">
        <f t="shared" si="680"/>
        <v>신규2</v>
      </c>
      <c r="C3635">
        <v>226</v>
      </c>
      <c r="D3635">
        <v>174</v>
      </c>
      <c r="E3635">
        <f t="shared" ca="1" si="678"/>
        <v>22976</v>
      </c>
      <c r="F3635">
        <f ca="1">(60+SUMIF(OFFSET(N3635,-$C3635+1,0,$C3635),"EN",OFFSET(O3635,-$C3635+1,0,$C3635)))*SummonTypeTable!$Q$2</f>
        <v>7443.333333333333</v>
      </c>
      <c r="G3635" t="str">
        <f ca="1">IF(C3635=1,60*SummonTypeTable!$Q$2-OFFSET(F3635,0,-1),
IF(F3635&lt;&gt;OFFSET(F3635,-1,0),OFFSET(F3635,-1,0)-OFFSET(F3635,0,-1),""))</f>
        <v/>
      </c>
      <c r="H3635" t="str">
        <f ca="1">IF(C3635=1,60*SummonTypeTable!$Q$2/OFFSET(F3635,0,-1),
IF(F3635&lt;&gt;OFFSET(F3635,-1,0),OFFSET(F3635,-1,0)/OFFSET(F3635,0,-1),""))</f>
        <v/>
      </c>
      <c r="I3635">
        <f ca="1">(60+SUMIF(OFFSET(N3635,-$C3635+1,0,$C3635),"EN",OFFSET(O3635,-$C3635+1,0,$C3635))+SUMIF(OFFSET(S3635,-$C3635+1,0,$C3635),"EN",OFFSET(T3635,-$C3635+1,0,$C3635)))*SummonTypeTable!$Q$2</f>
        <v>7443.333333333333</v>
      </c>
      <c r="J3635" t="str">
        <f ca="1">IF(C3635=1,60*SummonTypeTable!$Q$2-OFFSET(I3635,0,-4),
IF(I3635&lt;&gt;OFFSET(I3635,-1,0),OFFSET(I3635,-1,0)-OFFSET(I3635,0,-4),""))</f>
        <v/>
      </c>
      <c r="K3635" t="str">
        <f ca="1">IF(C3635=1,60*SummonTypeTable!$Q$2/OFFSET(I3635,0,-4),
IF(I3635&lt;&gt;OFFSET(I3635,-1,0),OFFSET(I3635,-1,0)/OFFSET(I3635,0,-4),""))</f>
        <v/>
      </c>
      <c r="L3635" t="str">
        <f t="shared" ca="1" si="682"/>
        <v>it</v>
      </c>
      <c r="M3635" t="s">
        <v>139</v>
      </c>
      <c r="N3635" t="s">
        <v>138</v>
      </c>
      <c r="O3635">
        <v>10</v>
      </c>
      <c r="P3635" t="str">
        <f t="shared" si="671"/>
        <v/>
      </c>
      <c r="Q3635" t="str">
        <f t="shared" ca="1" si="681"/>
        <v>cu</v>
      </c>
      <c r="R3635" t="s">
        <v>81</v>
      </c>
      <c r="S3635" t="s">
        <v>147</v>
      </c>
      <c r="T3635">
        <v>5725</v>
      </c>
      <c r="U3635" t="str">
        <f t="shared" ca="1" si="677"/>
        <v>it</v>
      </c>
      <c r="V3635" t="str">
        <f t="shared" si="672"/>
        <v>Cash_sSpellGacha</v>
      </c>
      <c r="W3635">
        <f t="shared" si="673"/>
        <v>10</v>
      </c>
      <c r="X3635" t="str">
        <f t="shared" ca="1" si="674"/>
        <v>cu</v>
      </c>
      <c r="Y3635" t="str">
        <f t="shared" si="675"/>
        <v>GO</v>
      </c>
      <c r="Z3635">
        <f t="shared" si="676"/>
        <v>5725</v>
      </c>
    </row>
    <row r="3636" spans="1:26">
      <c r="A3636" t="str">
        <f t="shared" si="679"/>
        <v>nw2</v>
      </c>
      <c r="B3636" t="str">
        <f t="shared" si="680"/>
        <v>신규2</v>
      </c>
      <c r="C3636">
        <v>227</v>
      </c>
      <c r="D3636">
        <v>516</v>
      </c>
      <c r="E3636">
        <f t="shared" ca="1" si="678"/>
        <v>23492</v>
      </c>
      <c r="F3636">
        <f ca="1">(60+SUMIF(OFFSET(N3636,-$C3636+1,0,$C3636),"EN",OFFSET(O3636,-$C3636+1,0,$C3636)))*SummonTypeTable!$Q$2</f>
        <v>7820</v>
      </c>
      <c r="G3636">
        <f ca="1">IF(C3636=1,60*SummonTypeTable!$Q$2-OFFSET(F3636,0,-1),
IF(F3636&lt;&gt;OFFSET(F3636,-1,0),OFFSET(F3636,-1,0)-OFFSET(F3636,0,-1),""))</f>
        <v>-16048.666666666668</v>
      </c>
      <c r="H3636">
        <f ca="1">IF(C3636=1,60*SummonTypeTable!$Q$2/OFFSET(F3636,0,-1),
IF(F3636&lt;&gt;OFFSET(F3636,-1,0),OFFSET(F3636,-1,0)/OFFSET(F3636,0,-1),""))</f>
        <v>0.31684545093365118</v>
      </c>
      <c r="I3636">
        <f ca="1">(60+SUMIF(OFFSET(N3636,-$C3636+1,0,$C3636),"EN",OFFSET(O3636,-$C3636+1,0,$C3636))+SUMIF(OFFSET(S3636,-$C3636+1,0,$C3636),"EN",OFFSET(T3636,-$C3636+1,0,$C3636)))*SummonTypeTable!$Q$2</f>
        <v>7820</v>
      </c>
      <c r="J3636">
        <f ca="1">IF(C3636=1,60*SummonTypeTable!$Q$2-OFFSET(I3636,0,-4),
IF(I3636&lt;&gt;OFFSET(I3636,-1,0),OFFSET(I3636,-1,0)-OFFSET(I3636,0,-4),""))</f>
        <v>-16048.666666666668</v>
      </c>
      <c r="K3636">
        <f ca="1">IF(C3636=1,60*SummonTypeTable!$Q$2/OFFSET(I3636,0,-4),
IF(I3636&lt;&gt;OFFSET(I3636,-1,0),OFFSET(I3636,-1,0)/OFFSET(I3636,0,-4),""))</f>
        <v>0.31684545093365118</v>
      </c>
      <c r="L3636" t="str">
        <f t="shared" ca="1" si="682"/>
        <v>cu</v>
      </c>
      <c r="M3636" t="s">
        <v>81</v>
      </c>
      <c r="N3636" t="s">
        <v>146</v>
      </c>
      <c r="O3636">
        <v>565</v>
      </c>
      <c r="P3636" t="str">
        <f t="shared" si="671"/>
        <v>에너지너무많음</v>
      </c>
      <c r="Q3636" t="str">
        <f t="shared" ca="1" si="681"/>
        <v>cu</v>
      </c>
      <c r="R3636" t="s">
        <v>81</v>
      </c>
      <c r="S3636" t="s">
        <v>147</v>
      </c>
      <c r="T3636">
        <v>5750</v>
      </c>
      <c r="U3636" t="str">
        <f t="shared" ca="1" si="677"/>
        <v>cu</v>
      </c>
      <c r="V3636" t="str">
        <f t="shared" si="672"/>
        <v>EN</v>
      </c>
      <c r="W3636">
        <f t="shared" si="673"/>
        <v>565</v>
      </c>
      <c r="X3636" t="str">
        <f t="shared" ca="1" si="674"/>
        <v>cu</v>
      </c>
      <c r="Y3636" t="str">
        <f t="shared" si="675"/>
        <v>GO</v>
      </c>
      <c r="Z3636">
        <f t="shared" si="676"/>
        <v>5750</v>
      </c>
    </row>
    <row r="3637" spans="1:26">
      <c r="A3637" t="str">
        <f t="shared" si="679"/>
        <v>nw2</v>
      </c>
      <c r="B3637" t="str">
        <f t="shared" si="680"/>
        <v>신규2</v>
      </c>
      <c r="C3637">
        <v>228</v>
      </c>
      <c r="D3637">
        <v>150</v>
      </c>
      <c r="E3637">
        <f t="shared" ca="1" si="678"/>
        <v>23642</v>
      </c>
      <c r="F3637">
        <f ca="1">(60+SUMIF(OFFSET(N3637,-$C3637+1,0,$C3637),"EN",OFFSET(O3637,-$C3637+1,0,$C3637)))*SummonTypeTable!$Q$2</f>
        <v>7820</v>
      </c>
      <c r="G3637" t="str">
        <f ca="1">IF(C3637=1,60*SummonTypeTable!$Q$2-OFFSET(F3637,0,-1),
IF(F3637&lt;&gt;OFFSET(F3637,-1,0),OFFSET(F3637,-1,0)-OFFSET(F3637,0,-1),""))</f>
        <v/>
      </c>
      <c r="H3637" t="str">
        <f ca="1">IF(C3637=1,60*SummonTypeTable!$Q$2/OFFSET(F3637,0,-1),
IF(F3637&lt;&gt;OFFSET(F3637,-1,0),OFFSET(F3637,-1,0)/OFFSET(F3637,0,-1),""))</f>
        <v/>
      </c>
      <c r="I3637">
        <f ca="1">(60+SUMIF(OFFSET(N3637,-$C3637+1,0,$C3637),"EN",OFFSET(O3637,-$C3637+1,0,$C3637))+SUMIF(OFFSET(S3637,-$C3637+1,0,$C3637),"EN",OFFSET(T3637,-$C3637+1,0,$C3637)))*SummonTypeTable!$Q$2</f>
        <v>7820</v>
      </c>
      <c r="J3637" t="str">
        <f ca="1">IF(C3637=1,60*SummonTypeTable!$Q$2-OFFSET(I3637,0,-4),
IF(I3637&lt;&gt;OFFSET(I3637,-1,0),OFFSET(I3637,-1,0)-OFFSET(I3637,0,-4),""))</f>
        <v/>
      </c>
      <c r="K3637" t="str">
        <f ca="1">IF(C3637=1,60*SummonTypeTable!$Q$2/OFFSET(I3637,0,-4),
IF(I3637&lt;&gt;OFFSET(I3637,-1,0),OFFSET(I3637,-1,0)/OFFSET(I3637,0,-4),""))</f>
        <v/>
      </c>
      <c r="L3637" t="str">
        <f t="shared" ca="1" si="682"/>
        <v>cu</v>
      </c>
      <c r="M3637" t="s">
        <v>81</v>
      </c>
      <c r="N3637" t="s">
        <v>147</v>
      </c>
      <c r="O3637">
        <v>11550</v>
      </c>
      <c r="P3637" t="str">
        <f t="shared" si="671"/>
        <v/>
      </c>
      <c r="Q3637" t="str">
        <f t="shared" ca="1" si="681"/>
        <v>cu</v>
      </c>
      <c r="R3637" t="s">
        <v>81</v>
      </c>
      <c r="S3637" t="s">
        <v>147</v>
      </c>
      <c r="T3637">
        <v>5775</v>
      </c>
      <c r="U3637" t="str">
        <f t="shared" ca="1" si="677"/>
        <v>cu</v>
      </c>
      <c r="V3637" t="str">
        <f t="shared" si="672"/>
        <v>GO</v>
      </c>
      <c r="W3637">
        <f t="shared" si="673"/>
        <v>11550</v>
      </c>
      <c r="X3637" t="str">
        <f t="shared" ca="1" si="674"/>
        <v>cu</v>
      </c>
      <c r="Y3637" t="str">
        <f t="shared" si="675"/>
        <v>GO</v>
      </c>
      <c r="Z3637">
        <f t="shared" si="676"/>
        <v>5775</v>
      </c>
    </row>
    <row r="3638" spans="1:26">
      <c r="A3638" t="str">
        <f t="shared" si="679"/>
        <v>nw2</v>
      </c>
      <c r="B3638" t="str">
        <f t="shared" si="680"/>
        <v>신규2</v>
      </c>
      <c r="C3638">
        <v>229</v>
      </c>
      <c r="D3638">
        <v>200</v>
      </c>
      <c r="E3638">
        <f t="shared" ca="1" si="678"/>
        <v>23842</v>
      </c>
      <c r="F3638">
        <f ca="1">(60+SUMIF(OFFSET(N3638,-$C3638+1,0,$C3638),"EN",OFFSET(O3638,-$C3638+1,0,$C3638)))*SummonTypeTable!$Q$2</f>
        <v>7820</v>
      </c>
      <c r="G3638" t="str">
        <f ca="1">IF(C3638=1,60*SummonTypeTable!$Q$2-OFFSET(F3638,0,-1),
IF(F3638&lt;&gt;OFFSET(F3638,-1,0),OFFSET(F3638,-1,0)-OFFSET(F3638,0,-1),""))</f>
        <v/>
      </c>
      <c r="H3638" t="str">
        <f ca="1">IF(C3638=1,60*SummonTypeTable!$Q$2/OFFSET(F3638,0,-1),
IF(F3638&lt;&gt;OFFSET(F3638,-1,0),OFFSET(F3638,-1,0)/OFFSET(F3638,0,-1),""))</f>
        <v/>
      </c>
      <c r="I3638">
        <f ca="1">(60+SUMIF(OFFSET(N3638,-$C3638+1,0,$C3638),"EN",OFFSET(O3638,-$C3638+1,0,$C3638))+SUMIF(OFFSET(S3638,-$C3638+1,0,$C3638),"EN",OFFSET(T3638,-$C3638+1,0,$C3638)))*SummonTypeTable!$Q$2</f>
        <v>7820</v>
      </c>
      <c r="J3638" t="str">
        <f ca="1">IF(C3638=1,60*SummonTypeTable!$Q$2-OFFSET(I3638,0,-4),
IF(I3638&lt;&gt;OFFSET(I3638,-1,0),OFFSET(I3638,-1,0)-OFFSET(I3638,0,-4),""))</f>
        <v/>
      </c>
      <c r="K3638" t="str">
        <f ca="1">IF(C3638=1,60*SummonTypeTable!$Q$2/OFFSET(I3638,0,-4),
IF(I3638&lt;&gt;OFFSET(I3638,-1,0),OFFSET(I3638,-1,0)/OFFSET(I3638,0,-4),""))</f>
        <v/>
      </c>
      <c r="L3638" t="str">
        <f t="shared" ca="1" si="682"/>
        <v>it</v>
      </c>
      <c r="M3638" t="s">
        <v>139</v>
      </c>
      <c r="N3638" t="s">
        <v>138</v>
      </c>
      <c r="O3638">
        <v>30</v>
      </c>
      <c r="P3638" t="str">
        <f t="shared" si="671"/>
        <v/>
      </c>
      <c r="Q3638" t="str">
        <f t="shared" ca="1" si="681"/>
        <v>cu</v>
      </c>
      <c r="R3638" t="s">
        <v>81</v>
      </c>
      <c r="S3638" t="s">
        <v>147</v>
      </c>
      <c r="T3638">
        <v>5800</v>
      </c>
      <c r="U3638" t="str">
        <f t="shared" ca="1" si="677"/>
        <v>it</v>
      </c>
      <c r="V3638" t="str">
        <f t="shared" si="672"/>
        <v>Cash_sSpellGacha</v>
      </c>
      <c r="W3638">
        <f t="shared" si="673"/>
        <v>30</v>
      </c>
      <c r="X3638" t="str">
        <f t="shared" ca="1" si="674"/>
        <v>cu</v>
      </c>
      <c r="Y3638" t="str">
        <f t="shared" si="675"/>
        <v>GO</v>
      </c>
      <c r="Z3638">
        <f t="shared" si="676"/>
        <v>5800</v>
      </c>
    </row>
    <row r="3639" spans="1:26">
      <c r="A3639" t="str">
        <f t="shared" si="679"/>
        <v>nw2</v>
      </c>
      <c r="B3639" t="str">
        <f t="shared" si="680"/>
        <v>신규2</v>
      </c>
      <c r="C3639">
        <v>230</v>
      </c>
      <c r="D3639">
        <v>662</v>
      </c>
      <c r="E3639">
        <f t="shared" ca="1" si="678"/>
        <v>24504</v>
      </c>
      <c r="F3639">
        <f ca="1">(60+SUMIF(OFFSET(N3639,-$C3639+1,0,$C3639),"EN",OFFSET(O3639,-$C3639+1,0,$C3639)))*SummonTypeTable!$Q$2</f>
        <v>7820</v>
      </c>
      <c r="G3639" t="str">
        <f ca="1">IF(C3639=1,60*SummonTypeTable!$Q$2-OFFSET(F3639,0,-1),
IF(F3639&lt;&gt;OFFSET(F3639,-1,0),OFFSET(F3639,-1,0)-OFFSET(F3639,0,-1),""))</f>
        <v/>
      </c>
      <c r="H3639" t="str">
        <f ca="1">IF(C3639=1,60*SummonTypeTable!$Q$2/OFFSET(F3639,0,-1),
IF(F3639&lt;&gt;OFFSET(F3639,-1,0),OFFSET(F3639,-1,0)/OFFSET(F3639,0,-1),""))</f>
        <v/>
      </c>
      <c r="I3639">
        <f ca="1">(60+SUMIF(OFFSET(N3639,-$C3639+1,0,$C3639),"EN",OFFSET(O3639,-$C3639+1,0,$C3639))+SUMIF(OFFSET(S3639,-$C3639+1,0,$C3639),"EN",OFFSET(T3639,-$C3639+1,0,$C3639)))*SummonTypeTable!$Q$2</f>
        <v>7820</v>
      </c>
      <c r="J3639" t="str">
        <f ca="1">IF(C3639=1,60*SummonTypeTable!$Q$2-OFFSET(I3639,0,-4),
IF(I3639&lt;&gt;OFFSET(I3639,-1,0),OFFSET(I3639,-1,0)-OFFSET(I3639,0,-4),""))</f>
        <v/>
      </c>
      <c r="K3639" t="str">
        <f ca="1">IF(C3639=1,60*SummonTypeTable!$Q$2/OFFSET(I3639,0,-4),
IF(I3639&lt;&gt;OFFSET(I3639,-1,0),OFFSET(I3639,-1,0)/OFFSET(I3639,0,-4),""))</f>
        <v/>
      </c>
      <c r="L3639" t="str">
        <f t="shared" ca="1" si="682"/>
        <v>cu</v>
      </c>
      <c r="M3639" t="s">
        <v>81</v>
      </c>
      <c r="N3639" t="s">
        <v>153</v>
      </c>
      <c r="O3639">
        <v>39</v>
      </c>
      <c r="P3639" t="str">
        <f t="shared" si="671"/>
        <v/>
      </c>
      <c r="Q3639" t="str">
        <f t="shared" ca="1" si="681"/>
        <v>cu</v>
      </c>
      <c r="R3639" t="s">
        <v>81</v>
      </c>
      <c r="S3639" t="s">
        <v>153</v>
      </c>
      <c r="T3639">
        <v>13</v>
      </c>
      <c r="U3639" t="str">
        <f t="shared" ca="1" si="677"/>
        <v>cu</v>
      </c>
      <c r="V3639" t="str">
        <f t="shared" si="672"/>
        <v>DI</v>
      </c>
      <c r="W3639">
        <f t="shared" si="673"/>
        <v>39</v>
      </c>
      <c r="X3639" t="str">
        <f t="shared" ca="1" si="674"/>
        <v>cu</v>
      </c>
      <c r="Y3639" t="str">
        <f t="shared" si="675"/>
        <v>DI</v>
      </c>
      <c r="Z3639">
        <f t="shared" si="676"/>
        <v>13</v>
      </c>
    </row>
    <row r="3640" spans="1:26">
      <c r="A3640" t="str">
        <f t="shared" si="679"/>
        <v>nw2</v>
      </c>
      <c r="B3640" t="str">
        <f t="shared" si="680"/>
        <v>신규2</v>
      </c>
      <c r="C3640">
        <v>231</v>
      </c>
      <c r="D3640">
        <v>139</v>
      </c>
      <c r="E3640">
        <f t="shared" ca="1" si="678"/>
        <v>24643</v>
      </c>
      <c r="F3640">
        <f ca="1">(60+SUMIF(OFFSET(N3640,-$C3640+1,0,$C3640),"EN",OFFSET(O3640,-$C3640+1,0,$C3640)))*SummonTypeTable!$Q$2</f>
        <v>7820</v>
      </c>
      <c r="G3640" t="str">
        <f ca="1">IF(C3640=1,60*SummonTypeTable!$Q$2-OFFSET(F3640,0,-1),
IF(F3640&lt;&gt;OFFSET(F3640,-1,0),OFFSET(F3640,-1,0)-OFFSET(F3640,0,-1),""))</f>
        <v/>
      </c>
      <c r="H3640" t="str">
        <f ca="1">IF(C3640=1,60*SummonTypeTable!$Q$2/OFFSET(F3640,0,-1),
IF(F3640&lt;&gt;OFFSET(F3640,-1,0),OFFSET(F3640,-1,0)/OFFSET(F3640,0,-1),""))</f>
        <v/>
      </c>
      <c r="I3640">
        <f ca="1">(60+SUMIF(OFFSET(N3640,-$C3640+1,0,$C3640),"EN",OFFSET(O3640,-$C3640+1,0,$C3640))+SUMIF(OFFSET(S3640,-$C3640+1,0,$C3640),"EN",OFFSET(T3640,-$C3640+1,0,$C3640)))*SummonTypeTable!$Q$2</f>
        <v>7820</v>
      </c>
      <c r="J3640" t="str">
        <f ca="1">IF(C3640=1,60*SummonTypeTable!$Q$2-OFFSET(I3640,0,-4),
IF(I3640&lt;&gt;OFFSET(I3640,-1,0),OFFSET(I3640,-1,0)-OFFSET(I3640,0,-4),""))</f>
        <v/>
      </c>
      <c r="K3640" t="str">
        <f ca="1">IF(C3640=1,60*SummonTypeTable!$Q$2/OFFSET(I3640,0,-4),
IF(I3640&lt;&gt;OFFSET(I3640,-1,0),OFFSET(I3640,-1,0)/OFFSET(I3640,0,-4),""))</f>
        <v/>
      </c>
      <c r="L3640" t="str">
        <f t="shared" ca="1" si="682"/>
        <v>cu</v>
      </c>
      <c r="M3640" t="s">
        <v>81</v>
      </c>
      <c r="N3640" t="s">
        <v>147</v>
      </c>
      <c r="O3640">
        <v>11700</v>
      </c>
      <c r="P3640" t="str">
        <f t="shared" si="671"/>
        <v/>
      </c>
      <c r="Q3640" t="str">
        <f t="shared" ca="1" si="681"/>
        <v>cu</v>
      </c>
      <c r="R3640" t="s">
        <v>81</v>
      </c>
      <c r="S3640" t="s">
        <v>147</v>
      </c>
      <c r="T3640">
        <v>5850</v>
      </c>
      <c r="U3640" t="str">
        <f t="shared" ca="1" si="677"/>
        <v>cu</v>
      </c>
      <c r="V3640" t="str">
        <f t="shared" si="672"/>
        <v>GO</v>
      </c>
      <c r="W3640">
        <f t="shared" si="673"/>
        <v>11700</v>
      </c>
      <c r="X3640" t="str">
        <f t="shared" ca="1" si="674"/>
        <v>cu</v>
      </c>
      <c r="Y3640" t="str">
        <f t="shared" si="675"/>
        <v>GO</v>
      </c>
      <c r="Z3640">
        <f t="shared" si="676"/>
        <v>5850</v>
      </c>
    </row>
    <row r="3641" spans="1:26">
      <c r="A3641" t="str">
        <f t="shared" si="679"/>
        <v>nw2</v>
      </c>
      <c r="B3641" t="str">
        <f t="shared" si="680"/>
        <v>신규2</v>
      </c>
      <c r="C3641">
        <v>232</v>
      </c>
      <c r="D3641">
        <v>258</v>
      </c>
      <c r="E3641">
        <f t="shared" ca="1" si="678"/>
        <v>24901</v>
      </c>
      <c r="F3641">
        <f ca="1">(60+SUMIF(OFFSET(N3641,-$C3641+1,0,$C3641),"EN",OFFSET(O3641,-$C3641+1,0,$C3641)))*SummonTypeTable!$Q$2</f>
        <v>7820</v>
      </c>
      <c r="G3641" t="str">
        <f ca="1">IF(C3641=1,60*SummonTypeTable!$Q$2-OFFSET(F3641,0,-1),
IF(F3641&lt;&gt;OFFSET(F3641,-1,0),OFFSET(F3641,-1,0)-OFFSET(F3641,0,-1),""))</f>
        <v/>
      </c>
      <c r="H3641" t="str">
        <f ca="1">IF(C3641=1,60*SummonTypeTable!$Q$2/OFFSET(F3641,0,-1),
IF(F3641&lt;&gt;OFFSET(F3641,-1,0),OFFSET(F3641,-1,0)/OFFSET(F3641,0,-1),""))</f>
        <v/>
      </c>
      <c r="I3641">
        <f ca="1">(60+SUMIF(OFFSET(N3641,-$C3641+1,0,$C3641),"EN",OFFSET(O3641,-$C3641+1,0,$C3641))+SUMIF(OFFSET(S3641,-$C3641+1,0,$C3641),"EN",OFFSET(T3641,-$C3641+1,0,$C3641)))*SummonTypeTable!$Q$2</f>
        <v>7820</v>
      </c>
      <c r="J3641" t="str">
        <f ca="1">IF(C3641=1,60*SummonTypeTable!$Q$2-OFFSET(I3641,0,-4),
IF(I3641&lt;&gt;OFFSET(I3641,-1,0),OFFSET(I3641,-1,0)-OFFSET(I3641,0,-4),""))</f>
        <v/>
      </c>
      <c r="K3641" t="str">
        <f ca="1">IF(C3641=1,60*SummonTypeTable!$Q$2/OFFSET(I3641,0,-4),
IF(I3641&lt;&gt;OFFSET(I3641,-1,0),OFFSET(I3641,-1,0)/OFFSET(I3641,0,-4),""))</f>
        <v/>
      </c>
      <c r="L3641" t="str">
        <f t="shared" ca="1" si="682"/>
        <v>it</v>
      </c>
      <c r="M3641" t="s">
        <v>139</v>
      </c>
      <c r="N3641" t="s">
        <v>140</v>
      </c>
      <c r="O3641">
        <v>3</v>
      </c>
      <c r="P3641" t="str">
        <f t="shared" si="671"/>
        <v/>
      </c>
      <c r="Q3641" t="str">
        <f t="shared" ca="1" si="681"/>
        <v>cu</v>
      </c>
      <c r="R3641" t="s">
        <v>81</v>
      </c>
      <c r="S3641" t="s">
        <v>147</v>
      </c>
      <c r="T3641">
        <v>5875</v>
      </c>
      <c r="U3641" t="str">
        <f t="shared" ca="1" si="677"/>
        <v>it</v>
      </c>
      <c r="V3641" t="str">
        <f t="shared" si="672"/>
        <v>Cash_sCharacterGacha</v>
      </c>
      <c r="W3641">
        <f t="shared" si="673"/>
        <v>3</v>
      </c>
      <c r="X3641" t="str">
        <f t="shared" ca="1" si="674"/>
        <v>cu</v>
      </c>
      <c r="Y3641" t="str">
        <f t="shared" si="675"/>
        <v>GO</v>
      </c>
      <c r="Z3641">
        <f t="shared" si="676"/>
        <v>5875</v>
      </c>
    </row>
    <row r="3642" spans="1:26">
      <c r="A3642" t="str">
        <f t="shared" si="679"/>
        <v>nw2</v>
      </c>
      <c r="B3642" t="str">
        <f t="shared" si="680"/>
        <v>신규2</v>
      </c>
      <c r="C3642">
        <v>233</v>
      </c>
      <c r="D3642">
        <v>643</v>
      </c>
      <c r="E3642">
        <f t="shared" ca="1" si="678"/>
        <v>25544</v>
      </c>
      <c r="F3642">
        <f ca="1">(60+SUMIF(OFFSET(N3642,-$C3642+1,0,$C3642),"EN",OFFSET(O3642,-$C3642+1,0,$C3642)))*SummonTypeTable!$Q$2</f>
        <v>8173.333333333333</v>
      </c>
      <c r="G3642">
        <f ca="1">IF(C3642=1,60*SummonTypeTable!$Q$2-OFFSET(F3642,0,-1),
IF(F3642&lt;&gt;OFFSET(F3642,-1,0),OFFSET(F3642,-1,0)-OFFSET(F3642,0,-1),""))</f>
        <v>-17724</v>
      </c>
      <c r="H3642">
        <f ca="1">IF(C3642=1,60*SummonTypeTable!$Q$2/OFFSET(F3642,0,-1),
IF(F3642&lt;&gt;OFFSET(F3642,-1,0),OFFSET(F3642,-1,0)/OFFSET(F3642,0,-1),""))</f>
        <v>0.30613842781083622</v>
      </c>
      <c r="I3642">
        <f ca="1">(60+SUMIF(OFFSET(N3642,-$C3642+1,0,$C3642),"EN",OFFSET(O3642,-$C3642+1,0,$C3642))+SUMIF(OFFSET(S3642,-$C3642+1,0,$C3642),"EN",OFFSET(T3642,-$C3642+1,0,$C3642)))*SummonTypeTable!$Q$2</f>
        <v>8173.333333333333</v>
      </c>
      <c r="J3642">
        <f ca="1">IF(C3642=1,60*SummonTypeTable!$Q$2-OFFSET(I3642,0,-4),
IF(I3642&lt;&gt;OFFSET(I3642,-1,0),OFFSET(I3642,-1,0)-OFFSET(I3642,0,-4),""))</f>
        <v>-17724</v>
      </c>
      <c r="K3642">
        <f ca="1">IF(C3642=1,60*SummonTypeTable!$Q$2/OFFSET(I3642,0,-4),
IF(I3642&lt;&gt;OFFSET(I3642,-1,0),OFFSET(I3642,-1,0)/OFFSET(I3642,0,-4),""))</f>
        <v>0.30613842781083622</v>
      </c>
      <c r="L3642" t="str">
        <f t="shared" ca="1" si="682"/>
        <v>cu</v>
      </c>
      <c r="M3642" t="s">
        <v>81</v>
      </c>
      <c r="N3642" t="s">
        <v>146</v>
      </c>
      <c r="O3642">
        <v>530</v>
      </c>
      <c r="P3642" t="str">
        <f t="shared" si="671"/>
        <v>에너지너무많음</v>
      </c>
      <c r="Q3642" t="str">
        <f t="shared" ca="1" si="681"/>
        <v>cu</v>
      </c>
      <c r="R3642" t="s">
        <v>81</v>
      </c>
      <c r="S3642" t="s">
        <v>147</v>
      </c>
      <c r="T3642">
        <v>5900</v>
      </c>
      <c r="U3642" t="str">
        <f t="shared" ca="1" si="677"/>
        <v>cu</v>
      </c>
      <c r="V3642" t="str">
        <f t="shared" si="672"/>
        <v>EN</v>
      </c>
      <c r="W3642">
        <f t="shared" si="673"/>
        <v>530</v>
      </c>
      <c r="X3642" t="str">
        <f t="shared" ca="1" si="674"/>
        <v>cu</v>
      </c>
      <c r="Y3642" t="str">
        <f t="shared" si="675"/>
        <v>GO</v>
      </c>
      <c r="Z3642">
        <f t="shared" si="676"/>
        <v>5900</v>
      </c>
    </row>
    <row r="3643" spans="1:26">
      <c r="A3643" t="str">
        <f t="shared" si="679"/>
        <v>nw2</v>
      </c>
      <c r="B3643" t="str">
        <f t="shared" si="680"/>
        <v>신규2</v>
      </c>
      <c r="C3643">
        <v>234</v>
      </c>
      <c r="D3643">
        <v>150</v>
      </c>
      <c r="E3643">
        <f t="shared" ca="1" si="678"/>
        <v>25694</v>
      </c>
      <c r="F3643">
        <f ca="1">(60+SUMIF(OFFSET(N3643,-$C3643+1,0,$C3643),"EN",OFFSET(O3643,-$C3643+1,0,$C3643)))*SummonTypeTable!$Q$2</f>
        <v>8173.333333333333</v>
      </c>
      <c r="G3643" t="str">
        <f ca="1">IF(C3643=1,60*SummonTypeTable!$Q$2-OFFSET(F3643,0,-1),
IF(F3643&lt;&gt;OFFSET(F3643,-1,0),OFFSET(F3643,-1,0)-OFFSET(F3643,0,-1),""))</f>
        <v/>
      </c>
      <c r="H3643" t="str">
        <f ca="1">IF(C3643=1,60*SummonTypeTable!$Q$2/OFFSET(F3643,0,-1),
IF(F3643&lt;&gt;OFFSET(F3643,-1,0),OFFSET(F3643,-1,0)/OFFSET(F3643,0,-1),""))</f>
        <v/>
      </c>
      <c r="I3643">
        <f ca="1">(60+SUMIF(OFFSET(N3643,-$C3643+1,0,$C3643),"EN",OFFSET(O3643,-$C3643+1,0,$C3643))+SUMIF(OFFSET(S3643,-$C3643+1,0,$C3643),"EN",OFFSET(T3643,-$C3643+1,0,$C3643)))*SummonTypeTable!$Q$2</f>
        <v>8173.333333333333</v>
      </c>
      <c r="J3643" t="str">
        <f ca="1">IF(C3643=1,60*SummonTypeTable!$Q$2-OFFSET(I3643,0,-4),
IF(I3643&lt;&gt;OFFSET(I3643,-1,0),OFFSET(I3643,-1,0)-OFFSET(I3643,0,-4),""))</f>
        <v/>
      </c>
      <c r="K3643" t="str">
        <f ca="1">IF(C3643=1,60*SummonTypeTable!$Q$2/OFFSET(I3643,0,-4),
IF(I3643&lt;&gt;OFFSET(I3643,-1,0),OFFSET(I3643,-1,0)/OFFSET(I3643,0,-4),""))</f>
        <v/>
      </c>
      <c r="L3643" t="str">
        <f t="shared" ca="1" si="682"/>
        <v>cu</v>
      </c>
      <c r="M3643" t="s">
        <v>81</v>
      </c>
      <c r="N3643" t="s">
        <v>147</v>
      </c>
      <c r="O3643">
        <v>11850</v>
      </c>
      <c r="P3643" t="str">
        <f t="shared" si="671"/>
        <v/>
      </c>
      <c r="Q3643" t="str">
        <f t="shared" ca="1" si="681"/>
        <v>cu</v>
      </c>
      <c r="R3643" t="s">
        <v>81</v>
      </c>
      <c r="S3643" t="s">
        <v>147</v>
      </c>
      <c r="T3643">
        <v>5925</v>
      </c>
      <c r="U3643" t="str">
        <f t="shared" ca="1" si="677"/>
        <v>cu</v>
      </c>
      <c r="V3643" t="str">
        <f t="shared" si="672"/>
        <v>GO</v>
      </c>
      <c r="W3643">
        <f t="shared" si="673"/>
        <v>11850</v>
      </c>
      <c r="X3643" t="str">
        <f t="shared" ca="1" si="674"/>
        <v>cu</v>
      </c>
      <c r="Y3643" t="str">
        <f t="shared" si="675"/>
        <v>GO</v>
      </c>
      <c r="Z3643">
        <f t="shared" si="676"/>
        <v>5925</v>
      </c>
    </row>
    <row r="3644" spans="1:26">
      <c r="A3644" t="str">
        <f t="shared" si="679"/>
        <v>nw2</v>
      </c>
      <c r="B3644" t="str">
        <f t="shared" si="680"/>
        <v>신규2</v>
      </c>
      <c r="C3644">
        <v>235</v>
      </c>
      <c r="D3644">
        <v>200</v>
      </c>
      <c r="E3644">
        <f t="shared" ca="1" si="678"/>
        <v>25894</v>
      </c>
      <c r="F3644">
        <f ca="1">(60+SUMIF(OFFSET(N3644,-$C3644+1,0,$C3644),"EN",OFFSET(O3644,-$C3644+1,0,$C3644)))*SummonTypeTable!$Q$2</f>
        <v>8173.333333333333</v>
      </c>
      <c r="G3644" t="str">
        <f ca="1">IF(C3644=1,60*SummonTypeTable!$Q$2-OFFSET(F3644,0,-1),
IF(F3644&lt;&gt;OFFSET(F3644,-1,0),OFFSET(F3644,-1,0)-OFFSET(F3644,0,-1),""))</f>
        <v/>
      </c>
      <c r="H3644" t="str">
        <f ca="1">IF(C3644=1,60*SummonTypeTable!$Q$2/OFFSET(F3644,0,-1),
IF(F3644&lt;&gt;OFFSET(F3644,-1,0),OFFSET(F3644,-1,0)/OFFSET(F3644,0,-1),""))</f>
        <v/>
      </c>
      <c r="I3644">
        <f ca="1">(60+SUMIF(OFFSET(N3644,-$C3644+1,0,$C3644),"EN",OFFSET(O3644,-$C3644+1,0,$C3644))+SUMIF(OFFSET(S3644,-$C3644+1,0,$C3644),"EN",OFFSET(T3644,-$C3644+1,0,$C3644)))*SummonTypeTable!$Q$2</f>
        <v>8173.333333333333</v>
      </c>
      <c r="J3644" t="str">
        <f ca="1">IF(C3644=1,60*SummonTypeTable!$Q$2-OFFSET(I3644,0,-4),
IF(I3644&lt;&gt;OFFSET(I3644,-1,0),OFFSET(I3644,-1,0)-OFFSET(I3644,0,-4),""))</f>
        <v/>
      </c>
      <c r="K3644" t="str">
        <f ca="1">IF(C3644=1,60*SummonTypeTable!$Q$2/OFFSET(I3644,0,-4),
IF(I3644&lt;&gt;OFFSET(I3644,-1,0),OFFSET(I3644,-1,0)/OFFSET(I3644,0,-4),""))</f>
        <v/>
      </c>
      <c r="L3644" t="str">
        <f t="shared" ca="1" si="682"/>
        <v>it</v>
      </c>
      <c r="M3644" t="s">
        <v>139</v>
      </c>
      <c r="N3644" t="s">
        <v>158</v>
      </c>
      <c r="O3644">
        <v>3</v>
      </c>
      <c r="P3644" t="str">
        <f t="shared" si="671"/>
        <v/>
      </c>
      <c r="Q3644" t="str">
        <f t="shared" ca="1" si="681"/>
        <v>cu</v>
      </c>
      <c r="R3644" t="s">
        <v>81</v>
      </c>
      <c r="S3644" t="s">
        <v>147</v>
      </c>
      <c r="T3644">
        <v>5950</v>
      </c>
      <c r="U3644" t="str">
        <f t="shared" ca="1" si="677"/>
        <v>it</v>
      </c>
      <c r="V3644" t="str">
        <f t="shared" si="672"/>
        <v>Cash_sEquipGacha</v>
      </c>
      <c r="W3644">
        <f t="shared" si="673"/>
        <v>3</v>
      </c>
      <c r="X3644" t="str">
        <f t="shared" ca="1" si="674"/>
        <v>cu</v>
      </c>
      <c r="Y3644" t="str">
        <f t="shared" si="675"/>
        <v>GO</v>
      </c>
      <c r="Z3644">
        <f t="shared" si="676"/>
        <v>5950</v>
      </c>
    </row>
    <row r="3645" spans="1:26">
      <c r="A3645" t="str">
        <f t="shared" si="679"/>
        <v>nw2</v>
      </c>
      <c r="B3645" t="str">
        <f t="shared" si="680"/>
        <v>신규2</v>
      </c>
      <c r="C3645">
        <v>236</v>
      </c>
      <c r="D3645">
        <v>718</v>
      </c>
      <c r="E3645">
        <f t="shared" ca="1" si="678"/>
        <v>26612</v>
      </c>
      <c r="F3645">
        <f ca="1">(60+SUMIF(OFFSET(N3645,-$C3645+1,0,$C3645),"EN",OFFSET(O3645,-$C3645+1,0,$C3645)))*SummonTypeTable!$Q$2</f>
        <v>8550</v>
      </c>
      <c r="G3645">
        <f ca="1">IF(C3645=1,60*SummonTypeTable!$Q$2-OFFSET(F3645,0,-1),
IF(F3645&lt;&gt;OFFSET(F3645,-1,0),OFFSET(F3645,-1,0)-OFFSET(F3645,0,-1),""))</f>
        <v>-18438.666666666668</v>
      </c>
      <c r="H3645">
        <f ca="1">IF(C3645=1,60*SummonTypeTable!$Q$2/OFFSET(F3645,0,-1),
IF(F3645&lt;&gt;OFFSET(F3645,-1,0),OFFSET(F3645,-1,0)/OFFSET(F3645,0,-1),""))</f>
        <v>0.30712961571221004</v>
      </c>
      <c r="I3645">
        <f ca="1">(60+SUMIF(OFFSET(N3645,-$C3645+1,0,$C3645),"EN",OFFSET(O3645,-$C3645+1,0,$C3645))+SUMIF(OFFSET(S3645,-$C3645+1,0,$C3645),"EN",OFFSET(T3645,-$C3645+1,0,$C3645)))*SummonTypeTable!$Q$2</f>
        <v>8550</v>
      </c>
      <c r="J3645">
        <f ca="1">IF(C3645=1,60*SummonTypeTable!$Q$2-OFFSET(I3645,0,-4),
IF(I3645&lt;&gt;OFFSET(I3645,-1,0),OFFSET(I3645,-1,0)-OFFSET(I3645,0,-4),""))</f>
        <v>-18438.666666666668</v>
      </c>
      <c r="K3645">
        <f ca="1">IF(C3645=1,60*SummonTypeTable!$Q$2/OFFSET(I3645,0,-4),
IF(I3645&lt;&gt;OFFSET(I3645,-1,0),OFFSET(I3645,-1,0)/OFFSET(I3645,0,-4),""))</f>
        <v>0.30712961571221004</v>
      </c>
      <c r="L3645" t="str">
        <f t="shared" ca="1" si="682"/>
        <v>cu</v>
      </c>
      <c r="M3645" t="s">
        <v>81</v>
      </c>
      <c r="N3645" t="s">
        <v>146</v>
      </c>
      <c r="O3645">
        <v>565</v>
      </c>
      <c r="P3645" t="str">
        <f t="shared" si="671"/>
        <v>에너지너무많음</v>
      </c>
      <c r="Q3645" t="str">
        <f t="shared" ca="1" si="681"/>
        <v>cu</v>
      </c>
      <c r="R3645" t="s">
        <v>81</v>
      </c>
      <c r="S3645" t="s">
        <v>147</v>
      </c>
      <c r="T3645">
        <v>5975</v>
      </c>
      <c r="U3645" t="str">
        <f t="shared" ca="1" si="677"/>
        <v>cu</v>
      </c>
      <c r="V3645" t="str">
        <f t="shared" si="672"/>
        <v>EN</v>
      </c>
      <c r="W3645">
        <f t="shared" si="673"/>
        <v>565</v>
      </c>
      <c r="X3645" t="str">
        <f t="shared" ca="1" si="674"/>
        <v>cu</v>
      </c>
      <c r="Y3645" t="str">
        <f t="shared" si="675"/>
        <v>GO</v>
      </c>
      <c r="Z3645">
        <f t="shared" si="676"/>
        <v>5975</v>
      </c>
    </row>
    <row r="3646" spans="1:26">
      <c r="A3646" t="str">
        <f t="shared" si="679"/>
        <v>nw2</v>
      </c>
      <c r="B3646" t="str">
        <f t="shared" si="680"/>
        <v>신규2</v>
      </c>
      <c r="C3646">
        <v>237</v>
      </c>
      <c r="D3646">
        <v>138</v>
      </c>
      <c r="E3646">
        <f t="shared" ca="1" si="678"/>
        <v>26750</v>
      </c>
      <c r="F3646">
        <f ca="1">(60+SUMIF(OFFSET(N3646,-$C3646+1,0,$C3646),"EN",OFFSET(O3646,-$C3646+1,0,$C3646)))*SummonTypeTable!$Q$2</f>
        <v>8550</v>
      </c>
      <c r="G3646" t="str">
        <f ca="1">IF(C3646=1,60*SummonTypeTable!$Q$2-OFFSET(F3646,0,-1),
IF(F3646&lt;&gt;OFFSET(F3646,-1,0),OFFSET(F3646,-1,0)-OFFSET(F3646,0,-1),""))</f>
        <v/>
      </c>
      <c r="H3646" t="str">
        <f ca="1">IF(C3646=1,60*SummonTypeTable!$Q$2/OFFSET(F3646,0,-1),
IF(F3646&lt;&gt;OFFSET(F3646,-1,0),OFFSET(F3646,-1,0)/OFFSET(F3646,0,-1),""))</f>
        <v/>
      </c>
      <c r="I3646">
        <f ca="1">(60+SUMIF(OFFSET(N3646,-$C3646+1,0,$C3646),"EN",OFFSET(O3646,-$C3646+1,0,$C3646))+SUMIF(OFFSET(S3646,-$C3646+1,0,$C3646),"EN",OFFSET(T3646,-$C3646+1,0,$C3646)))*SummonTypeTable!$Q$2</f>
        <v>8550</v>
      </c>
      <c r="J3646" t="str">
        <f ca="1">IF(C3646=1,60*SummonTypeTable!$Q$2-OFFSET(I3646,0,-4),
IF(I3646&lt;&gt;OFFSET(I3646,-1,0),OFFSET(I3646,-1,0)-OFFSET(I3646,0,-4),""))</f>
        <v/>
      </c>
      <c r="K3646" t="str">
        <f ca="1">IF(C3646=1,60*SummonTypeTable!$Q$2/OFFSET(I3646,0,-4),
IF(I3646&lt;&gt;OFFSET(I3646,-1,0),OFFSET(I3646,-1,0)/OFFSET(I3646,0,-4),""))</f>
        <v/>
      </c>
      <c r="L3646" t="str">
        <f t="shared" ca="1" si="682"/>
        <v>cu</v>
      </c>
      <c r="M3646" t="s">
        <v>81</v>
      </c>
      <c r="N3646" t="s">
        <v>147</v>
      </c>
      <c r="O3646">
        <v>12000</v>
      </c>
      <c r="P3646" t="str">
        <f t="shared" si="671"/>
        <v/>
      </c>
      <c r="Q3646" t="str">
        <f t="shared" ca="1" si="681"/>
        <v>cu</v>
      </c>
      <c r="R3646" t="s">
        <v>81</v>
      </c>
      <c r="S3646" t="s">
        <v>147</v>
      </c>
      <c r="T3646">
        <v>6000</v>
      </c>
      <c r="U3646" t="str">
        <f t="shared" ca="1" si="677"/>
        <v>cu</v>
      </c>
      <c r="V3646" t="str">
        <f t="shared" si="672"/>
        <v>GO</v>
      </c>
      <c r="W3646">
        <f t="shared" si="673"/>
        <v>12000</v>
      </c>
      <c r="X3646" t="str">
        <f t="shared" ca="1" si="674"/>
        <v>cu</v>
      </c>
      <c r="Y3646" t="str">
        <f t="shared" si="675"/>
        <v>GO</v>
      </c>
      <c r="Z3646">
        <f t="shared" si="676"/>
        <v>6000</v>
      </c>
    </row>
    <row r="3647" spans="1:26">
      <c r="A3647" t="str">
        <f t="shared" si="679"/>
        <v>nw2</v>
      </c>
      <c r="B3647" t="str">
        <f t="shared" si="680"/>
        <v>신규2</v>
      </c>
      <c r="C3647">
        <v>238</v>
      </c>
      <c r="D3647">
        <v>195</v>
      </c>
      <c r="E3647">
        <f t="shared" ca="1" si="678"/>
        <v>26945</v>
      </c>
      <c r="F3647">
        <f ca="1">(60+SUMIF(OFFSET(N3647,-$C3647+1,0,$C3647),"EN",OFFSET(O3647,-$C3647+1,0,$C3647)))*SummonTypeTable!$Q$2</f>
        <v>8550</v>
      </c>
      <c r="G3647" t="str">
        <f ca="1">IF(C3647=1,60*SummonTypeTable!$Q$2-OFFSET(F3647,0,-1),
IF(F3647&lt;&gt;OFFSET(F3647,-1,0),OFFSET(F3647,-1,0)-OFFSET(F3647,0,-1),""))</f>
        <v/>
      </c>
      <c r="H3647" t="str">
        <f ca="1">IF(C3647=1,60*SummonTypeTable!$Q$2/OFFSET(F3647,0,-1),
IF(F3647&lt;&gt;OFFSET(F3647,-1,0),OFFSET(F3647,-1,0)/OFFSET(F3647,0,-1),""))</f>
        <v/>
      </c>
      <c r="I3647">
        <f ca="1">(60+SUMIF(OFFSET(N3647,-$C3647+1,0,$C3647),"EN",OFFSET(O3647,-$C3647+1,0,$C3647))+SUMIF(OFFSET(S3647,-$C3647+1,0,$C3647),"EN",OFFSET(T3647,-$C3647+1,0,$C3647)))*SummonTypeTable!$Q$2</f>
        <v>8550</v>
      </c>
      <c r="J3647" t="str">
        <f ca="1">IF(C3647=1,60*SummonTypeTable!$Q$2-OFFSET(I3647,0,-4),
IF(I3647&lt;&gt;OFFSET(I3647,-1,0),OFFSET(I3647,-1,0)-OFFSET(I3647,0,-4),""))</f>
        <v/>
      </c>
      <c r="K3647" t="str">
        <f ca="1">IF(C3647=1,60*SummonTypeTable!$Q$2/OFFSET(I3647,0,-4),
IF(I3647&lt;&gt;OFFSET(I3647,-1,0),OFFSET(I3647,-1,0)/OFFSET(I3647,0,-4),""))</f>
        <v/>
      </c>
      <c r="L3647" t="str">
        <f t="shared" ca="1" si="682"/>
        <v>it</v>
      </c>
      <c r="M3647" t="s">
        <v>139</v>
      </c>
      <c r="N3647" t="s">
        <v>140</v>
      </c>
      <c r="O3647">
        <v>10</v>
      </c>
      <c r="P3647" t="str">
        <f t="shared" si="671"/>
        <v/>
      </c>
      <c r="Q3647" t="str">
        <f t="shared" ca="1" si="681"/>
        <v>cu</v>
      </c>
      <c r="R3647" t="s">
        <v>81</v>
      </c>
      <c r="S3647" t="s">
        <v>147</v>
      </c>
      <c r="T3647">
        <v>6025</v>
      </c>
      <c r="U3647" t="str">
        <f t="shared" ca="1" si="677"/>
        <v>it</v>
      </c>
      <c r="V3647" t="str">
        <f t="shared" si="672"/>
        <v>Cash_sCharacterGacha</v>
      </c>
      <c r="W3647">
        <f t="shared" si="673"/>
        <v>10</v>
      </c>
      <c r="X3647" t="str">
        <f t="shared" ca="1" si="674"/>
        <v>cu</v>
      </c>
      <c r="Y3647" t="str">
        <f t="shared" si="675"/>
        <v>GO</v>
      </c>
      <c r="Z3647">
        <f t="shared" si="676"/>
        <v>6025</v>
      </c>
    </row>
    <row r="3648" spans="1:26">
      <c r="A3648" t="str">
        <f t="shared" si="679"/>
        <v>nw2</v>
      </c>
      <c r="B3648" t="str">
        <f t="shared" si="680"/>
        <v>신규2</v>
      </c>
      <c r="C3648">
        <v>239</v>
      </c>
      <c r="D3648">
        <v>225</v>
      </c>
      <c r="E3648">
        <f t="shared" ca="1" si="678"/>
        <v>27170</v>
      </c>
      <c r="F3648">
        <f ca="1">(60+SUMIF(OFFSET(N3648,-$C3648+1,0,$C3648),"EN",OFFSET(O3648,-$C3648+1,0,$C3648)))*SummonTypeTable!$Q$2</f>
        <v>8550</v>
      </c>
      <c r="G3648" t="str">
        <f ca="1">IF(C3648=1,60*SummonTypeTable!$Q$2-OFFSET(F3648,0,-1),
IF(F3648&lt;&gt;OFFSET(F3648,-1,0),OFFSET(F3648,-1,0)-OFFSET(F3648,0,-1),""))</f>
        <v/>
      </c>
      <c r="H3648" t="str">
        <f ca="1">IF(C3648=1,60*SummonTypeTable!$Q$2/OFFSET(F3648,0,-1),
IF(F3648&lt;&gt;OFFSET(F3648,-1,0),OFFSET(F3648,-1,0)/OFFSET(F3648,0,-1),""))</f>
        <v/>
      </c>
      <c r="I3648">
        <f ca="1">(60+SUMIF(OFFSET(N3648,-$C3648+1,0,$C3648),"EN",OFFSET(O3648,-$C3648+1,0,$C3648))+SUMIF(OFFSET(S3648,-$C3648+1,0,$C3648),"EN",OFFSET(T3648,-$C3648+1,0,$C3648)))*SummonTypeTable!$Q$2</f>
        <v>8550</v>
      </c>
      <c r="J3648" t="str">
        <f ca="1">IF(C3648=1,60*SummonTypeTable!$Q$2-OFFSET(I3648,0,-4),
IF(I3648&lt;&gt;OFFSET(I3648,-1,0),OFFSET(I3648,-1,0)-OFFSET(I3648,0,-4),""))</f>
        <v/>
      </c>
      <c r="K3648" t="str">
        <f ca="1">IF(C3648=1,60*SummonTypeTable!$Q$2/OFFSET(I3648,0,-4),
IF(I3648&lt;&gt;OFFSET(I3648,-1,0),OFFSET(I3648,-1,0)/OFFSET(I3648,0,-4),""))</f>
        <v/>
      </c>
      <c r="L3648" t="str">
        <f t="shared" ca="1" si="682"/>
        <v>cu</v>
      </c>
      <c r="M3648" t="s">
        <v>81</v>
      </c>
      <c r="N3648" t="s">
        <v>147</v>
      </c>
      <c r="O3648">
        <v>12100</v>
      </c>
      <c r="P3648" t="str">
        <f t="shared" si="671"/>
        <v/>
      </c>
      <c r="Q3648" t="str">
        <f t="shared" ca="1" si="681"/>
        <v>cu</v>
      </c>
      <c r="R3648" t="s">
        <v>81</v>
      </c>
      <c r="S3648" t="s">
        <v>147</v>
      </c>
      <c r="T3648">
        <v>6050</v>
      </c>
      <c r="U3648" t="str">
        <f t="shared" ca="1" si="677"/>
        <v>cu</v>
      </c>
      <c r="V3648" t="str">
        <f t="shared" si="672"/>
        <v>GO</v>
      </c>
      <c r="W3648">
        <f t="shared" si="673"/>
        <v>12100</v>
      </c>
      <c r="X3648" t="str">
        <f t="shared" ca="1" si="674"/>
        <v>cu</v>
      </c>
      <c r="Y3648" t="str">
        <f t="shared" si="675"/>
        <v>GO</v>
      </c>
      <c r="Z3648">
        <f t="shared" si="676"/>
        <v>6050</v>
      </c>
    </row>
    <row r="3649" spans="1:26">
      <c r="A3649" t="str">
        <f t="shared" si="679"/>
        <v>nw2</v>
      </c>
      <c r="B3649" t="str">
        <f t="shared" si="680"/>
        <v>신규2</v>
      </c>
      <c r="C3649">
        <v>240</v>
      </c>
      <c r="D3649">
        <v>538</v>
      </c>
      <c r="E3649">
        <f t="shared" ca="1" si="678"/>
        <v>27708</v>
      </c>
      <c r="F3649">
        <f ca="1">(60+SUMIF(OFFSET(N3649,-$C3649+1,0,$C3649),"EN",OFFSET(O3649,-$C3649+1,0,$C3649)))*SummonTypeTable!$Q$2</f>
        <v>8950</v>
      </c>
      <c r="G3649">
        <f ca="1">IF(C3649=1,60*SummonTypeTable!$Q$2-OFFSET(F3649,0,-1),
IF(F3649&lt;&gt;OFFSET(F3649,-1,0),OFFSET(F3649,-1,0)-OFFSET(F3649,0,-1),""))</f>
        <v>-19158</v>
      </c>
      <c r="H3649">
        <f ca="1">IF(C3649=1,60*SummonTypeTable!$Q$2/OFFSET(F3649,0,-1),
IF(F3649&lt;&gt;OFFSET(F3649,-1,0),OFFSET(F3649,-1,0)/OFFSET(F3649,0,-1),""))</f>
        <v>0.30857514075357295</v>
      </c>
      <c r="I3649">
        <f ca="1">(60+SUMIF(OFFSET(N3649,-$C3649+1,0,$C3649),"EN",OFFSET(O3649,-$C3649+1,0,$C3649))+SUMIF(OFFSET(S3649,-$C3649+1,0,$C3649),"EN",OFFSET(T3649,-$C3649+1,0,$C3649)))*SummonTypeTable!$Q$2</f>
        <v>8950</v>
      </c>
      <c r="J3649">
        <f ca="1">IF(C3649=1,60*SummonTypeTable!$Q$2-OFFSET(I3649,0,-4),
IF(I3649&lt;&gt;OFFSET(I3649,-1,0),OFFSET(I3649,-1,0)-OFFSET(I3649,0,-4),""))</f>
        <v>-19158</v>
      </c>
      <c r="K3649">
        <f ca="1">IF(C3649=1,60*SummonTypeTable!$Q$2/OFFSET(I3649,0,-4),
IF(I3649&lt;&gt;OFFSET(I3649,-1,0),OFFSET(I3649,-1,0)/OFFSET(I3649,0,-4),""))</f>
        <v>0.30857514075357295</v>
      </c>
      <c r="L3649" t="str">
        <f t="shared" ca="1" si="682"/>
        <v>cu</v>
      </c>
      <c r="M3649" t="s">
        <v>81</v>
      </c>
      <c r="N3649" t="s">
        <v>146</v>
      </c>
      <c r="O3649">
        <v>600</v>
      </c>
      <c r="P3649" t="str">
        <f t="shared" si="671"/>
        <v>에너지너무많음</v>
      </c>
      <c r="Q3649" t="str">
        <f t="shared" ca="1" si="681"/>
        <v>cu</v>
      </c>
      <c r="R3649" t="s">
        <v>81</v>
      </c>
      <c r="S3649" t="s">
        <v>147</v>
      </c>
      <c r="T3649">
        <v>6075</v>
      </c>
      <c r="U3649" t="str">
        <f t="shared" ca="1" si="677"/>
        <v>cu</v>
      </c>
      <c r="V3649" t="str">
        <f t="shared" si="672"/>
        <v>EN</v>
      </c>
      <c r="W3649">
        <f t="shared" si="673"/>
        <v>600</v>
      </c>
      <c r="X3649" t="str">
        <f t="shared" ca="1" si="674"/>
        <v>cu</v>
      </c>
      <c r="Y3649" t="str">
        <f t="shared" si="675"/>
        <v>GO</v>
      </c>
      <c r="Z3649">
        <f t="shared" si="676"/>
        <v>6075</v>
      </c>
    </row>
    <row r="3650" spans="1:26">
      <c r="A3650" t="str">
        <f t="shared" si="679"/>
        <v>nw2</v>
      </c>
      <c r="B3650" t="str">
        <f t="shared" si="680"/>
        <v>신규2</v>
      </c>
      <c r="C3650">
        <v>241</v>
      </c>
      <c r="D3650">
        <v>92</v>
      </c>
      <c r="E3650">
        <f t="shared" ca="1" si="678"/>
        <v>27800</v>
      </c>
      <c r="F3650">
        <f ca="1">(60+SUMIF(OFFSET(N3650,-$C3650+1,0,$C3650),"EN",OFFSET(O3650,-$C3650+1,0,$C3650)))*SummonTypeTable!$Q$2</f>
        <v>8950</v>
      </c>
      <c r="G3650" t="str">
        <f ca="1">IF(C3650=1,60*SummonTypeTable!$Q$2-OFFSET(F3650,0,-1),
IF(F3650&lt;&gt;OFFSET(F3650,-1,0),OFFSET(F3650,-1,0)-OFFSET(F3650,0,-1),""))</f>
        <v/>
      </c>
      <c r="H3650" t="str">
        <f ca="1">IF(C3650=1,60*SummonTypeTable!$Q$2/OFFSET(F3650,0,-1),
IF(F3650&lt;&gt;OFFSET(F3650,-1,0),OFFSET(F3650,-1,0)/OFFSET(F3650,0,-1),""))</f>
        <v/>
      </c>
      <c r="I3650">
        <f ca="1">(60+SUMIF(OFFSET(N3650,-$C3650+1,0,$C3650),"EN",OFFSET(O3650,-$C3650+1,0,$C3650))+SUMIF(OFFSET(S3650,-$C3650+1,0,$C3650),"EN",OFFSET(T3650,-$C3650+1,0,$C3650)))*SummonTypeTable!$Q$2</f>
        <v>8950</v>
      </c>
      <c r="J3650" t="str">
        <f ca="1">IF(C3650=1,60*SummonTypeTable!$Q$2-OFFSET(I3650,0,-4),
IF(I3650&lt;&gt;OFFSET(I3650,-1,0),OFFSET(I3650,-1,0)-OFFSET(I3650,0,-4),""))</f>
        <v/>
      </c>
      <c r="K3650" t="str">
        <f ca="1">IF(C3650=1,60*SummonTypeTable!$Q$2/OFFSET(I3650,0,-4),
IF(I3650&lt;&gt;OFFSET(I3650,-1,0),OFFSET(I3650,-1,0)/OFFSET(I3650,0,-4),""))</f>
        <v/>
      </c>
      <c r="L3650" t="str">
        <f t="shared" ca="1" si="682"/>
        <v>cu</v>
      </c>
      <c r="M3650" t="s">
        <v>81</v>
      </c>
      <c r="N3650" t="s">
        <v>147</v>
      </c>
      <c r="O3650">
        <v>12200</v>
      </c>
      <c r="P3650" t="str">
        <f t="shared" si="671"/>
        <v/>
      </c>
      <c r="Q3650" t="str">
        <f t="shared" ca="1" si="681"/>
        <v>cu</v>
      </c>
      <c r="R3650" t="s">
        <v>81</v>
      </c>
      <c r="S3650" t="s">
        <v>147</v>
      </c>
      <c r="T3650">
        <v>6100</v>
      </c>
      <c r="U3650" t="str">
        <f t="shared" ref="U3650:U3713" ca="1" si="683">IF(LEN(L3650)=0,"",L3650)</f>
        <v>cu</v>
      </c>
      <c r="V3650" t="str">
        <f t="shared" si="672"/>
        <v>GO</v>
      </c>
      <c r="W3650">
        <f t="shared" si="673"/>
        <v>12200</v>
      </c>
      <c r="X3650" t="str">
        <f t="shared" ca="1" si="674"/>
        <v>cu</v>
      </c>
      <c r="Y3650" t="str">
        <f t="shared" si="675"/>
        <v>GO</v>
      </c>
      <c r="Z3650">
        <f t="shared" si="676"/>
        <v>6100</v>
      </c>
    </row>
    <row r="3651" spans="1:26">
      <c r="A3651" t="str">
        <f t="shared" si="679"/>
        <v>nw2</v>
      </c>
      <c r="B3651" t="str">
        <f t="shared" si="680"/>
        <v>신규2</v>
      </c>
      <c r="C3651">
        <v>242</v>
      </c>
      <c r="D3651">
        <v>107</v>
      </c>
      <c r="E3651">
        <f t="shared" ca="1" si="678"/>
        <v>27907</v>
      </c>
      <c r="F3651">
        <f ca="1">(60+SUMIF(OFFSET(N3651,-$C3651+1,0,$C3651),"EN",OFFSET(O3651,-$C3651+1,0,$C3651)))*SummonTypeTable!$Q$2</f>
        <v>8950</v>
      </c>
      <c r="G3651" t="str">
        <f ca="1">IF(C3651=1,60*SummonTypeTable!$Q$2-OFFSET(F3651,0,-1),
IF(F3651&lt;&gt;OFFSET(F3651,-1,0),OFFSET(F3651,-1,0)-OFFSET(F3651,0,-1),""))</f>
        <v/>
      </c>
      <c r="H3651" t="str">
        <f ca="1">IF(C3651=1,60*SummonTypeTable!$Q$2/OFFSET(F3651,0,-1),
IF(F3651&lt;&gt;OFFSET(F3651,-1,0),OFFSET(F3651,-1,0)/OFFSET(F3651,0,-1),""))</f>
        <v/>
      </c>
      <c r="I3651">
        <f ca="1">(60+SUMIF(OFFSET(N3651,-$C3651+1,0,$C3651),"EN",OFFSET(O3651,-$C3651+1,0,$C3651))+SUMIF(OFFSET(S3651,-$C3651+1,0,$C3651),"EN",OFFSET(T3651,-$C3651+1,0,$C3651)))*SummonTypeTable!$Q$2</f>
        <v>8950</v>
      </c>
      <c r="J3651" t="str">
        <f ca="1">IF(C3651=1,60*SummonTypeTable!$Q$2-OFFSET(I3651,0,-4),
IF(I3651&lt;&gt;OFFSET(I3651,-1,0),OFFSET(I3651,-1,0)-OFFSET(I3651,0,-4),""))</f>
        <v/>
      </c>
      <c r="K3651" t="str">
        <f ca="1">IF(C3651=1,60*SummonTypeTable!$Q$2/OFFSET(I3651,0,-4),
IF(I3651&lt;&gt;OFFSET(I3651,-1,0),OFFSET(I3651,-1,0)/OFFSET(I3651,0,-4),""))</f>
        <v/>
      </c>
      <c r="L3651" t="str">
        <f t="shared" ca="1" si="682"/>
        <v>cu</v>
      </c>
      <c r="M3651" t="s">
        <v>81</v>
      </c>
      <c r="N3651" t="s">
        <v>147</v>
      </c>
      <c r="O3651">
        <v>12250</v>
      </c>
      <c r="P3651" t="str">
        <f t="shared" si="671"/>
        <v/>
      </c>
      <c r="Q3651" t="str">
        <f t="shared" ca="1" si="681"/>
        <v>cu</v>
      </c>
      <c r="R3651" t="s">
        <v>81</v>
      </c>
      <c r="S3651" t="s">
        <v>147</v>
      </c>
      <c r="T3651">
        <v>6125</v>
      </c>
      <c r="U3651" t="str">
        <f t="shared" ca="1" si="683"/>
        <v>cu</v>
      </c>
      <c r="V3651" t="str">
        <f t="shared" si="672"/>
        <v>GO</v>
      </c>
      <c r="W3651">
        <f t="shared" si="673"/>
        <v>12250</v>
      </c>
      <c r="X3651" t="str">
        <f t="shared" ca="1" si="674"/>
        <v>cu</v>
      </c>
      <c r="Y3651" t="str">
        <f t="shared" si="675"/>
        <v>GO</v>
      </c>
      <c r="Z3651">
        <f t="shared" si="676"/>
        <v>6125</v>
      </c>
    </row>
    <row r="3652" spans="1:26">
      <c r="A3652" t="str">
        <f t="shared" si="679"/>
        <v>nw2</v>
      </c>
      <c r="B3652" t="str">
        <f t="shared" si="680"/>
        <v>신규2</v>
      </c>
      <c r="C3652">
        <v>243</v>
      </c>
      <c r="D3652">
        <v>129</v>
      </c>
      <c r="E3652">
        <f t="shared" ca="1" si="678"/>
        <v>28036</v>
      </c>
      <c r="F3652">
        <f ca="1">(60+SUMIF(OFFSET(N3652,-$C3652+1,0,$C3652),"EN",OFFSET(O3652,-$C3652+1,0,$C3652)))*SummonTypeTable!$Q$2</f>
        <v>8950</v>
      </c>
      <c r="G3652" t="str">
        <f ca="1">IF(C3652=1,60*SummonTypeTable!$Q$2-OFFSET(F3652,0,-1),
IF(F3652&lt;&gt;OFFSET(F3652,-1,0),OFFSET(F3652,-1,0)-OFFSET(F3652,0,-1),""))</f>
        <v/>
      </c>
      <c r="H3652" t="str">
        <f ca="1">IF(C3652=1,60*SummonTypeTable!$Q$2/OFFSET(F3652,0,-1),
IF(F3652&lt;&gt;OFFSET(F3652,-1,0),OFFSET(F3652,-1,0)/OFFSET(F3652,0,-1),""))</f>
        <v/>
      </c>
      <c r="I3652">
        <f ca="1">(60+SUMIF(OFFSET(N3652,-$C3652+1,0,$C3652),"EN",OFFSET(O3652,-$C3652+1,0,$C3652))+SUMIF(OFFSET(S3652,-$C3652+1,0,$C3652),"EN",OFFSET(T3652,-$C3652+1,0,$C3652)))*SummonTypeTable!$Q$2</f>
        <v>8950</v>
      </c>
      <c r="J3652" t="str">
        <f ca="1">IF(C3652=1,60*SummonTypeTable!$Q$2-OFFSET(I3652,0,-4),
IF(I3652&lt;&gt;OFFSET(I3652,-1,0),OFFSET(I3652,-1,0)-OFFSET(I3652,0,-4),""))</f>
        <v/>
      </c>
      <c r="K3652" t="str">
        <f ca="1">IF(C3652=1,60*SummonTypeTable!$Q$2/OFFSET(I3652,0,-4),
IF(I3652&lt;&gt;OFFSET(I3652,-1,0),OFFSET(I3652,-1,0)/OFFSET(I3652,0,-4),""))</f>
        <v/>
      </c>
      <c r="L3652" t="str">
        <f t="shared" ca="1" si="682"/>
        <v>it</v>
      </c>
      <c r="M3652" t="s">
        <v>139</v>
      </c>
      <c r="N3652" t="s">
        <v>158</v>
      </c>
      <c r="O3652">
        <v>2</v>
      </c>
      <c r="P3652" t="str">
        <f t="shared" si="671"/>
        <v/>
      </c>
      <c r="Q3652" t="str">
        <f t="shared" ca="1" si="681"/>
        <v>cu</v>
      </c>
      <c r="R3652" t="s">
        <v>81</v>
      </c>
      <c r="S3652" t="s">
        <v>147</v>
      </c>
      <c r="T3652">
        <v>6150</v>
      </c>
      <c r="U3652" t="str">
        <f t="shared" ca="1" si="683"/>
        <v>it</v>
      </c>
      <c r="V3652" t="str">
        <f t="shared" si="672"/>
        <v>Cash_sEquipGacha</v>
      </c>
      <c r="W3652">
        <f t="shared" si="673"/>
        <v>2</v>
      </c>
      <c r="X3652" t="str">
        <f t="shared" ca="1" si="674"/>
        <v>cu</v>
      </c>
      <c r="Y3652" t="str">
        <f t="shared" si="675"/>
        <v>GO</v>
      </c>
      <c r="Z3652">
        <f t="shared" si="676"/>
        <v>6150</v>
      </c>
    </row>
    <row r="3653" spans="1:26">
      <c r="A3653" t="str">
        <f t="shared" si="679"/>
        <v>nw2</v>
      </c>
      <c r="B3653" t="str">
        <f t="shared" si="680"/>
        <v>신규2</v>
      </c>
      <c r="C3653">
        <v>244</v>
      </c>
      <c r="D3653">
        <v>149</v>
      </c>
      <c r="E3653">
        <f t="shared" ca="1" si="678"/>
        <v>28185</v>
      </c>
      <c r="F3653">
        <f ca="1">(60+SUMIF(OFFSET(N3653,-$C3653+1,0,$C3653),"EN",OFFSET(O3653,-$C3653+1,0,$C3653)))*SummonTypeTable!$Q$2</f>
        <v>8950</v>
      </c>
      <c r="G3653" t="str">
        <f ca="1">IF(C3653=1,60*SummonTypeTable!$Q$2-OFFSET(F3653,0,-1),
IF(F3653&lt;&gt;OFFSET(F3653,-1,0),OFFSET(F3653,-1,0)-OFFSET(F3653,0,-1),""))</f>
        <v/>
      </c>
      <c r="H3653" t="str">
        <f ca="1">IF(C3653=1,60*SummonTypeTable!$Q$2/OFFSET(F3653,0,-1),
IF(F3653&lt;&gt;OFFSET(F3653,-1,0),OFFSET(F3653,-1,0)/OFFSET(F3653,0,-1),""))</f>
        <v/>
      </c>
      <c r="I3653">
        <f ca="1">(60+SUMIF(OFFSET(N3653,-$C3653+1,0,$C3653),"EN",OFFSET(O3653,-$C3653+1,0,$C3653))+SUMIF(OFFSET(S3653,-$C3653+1,0,$C3653),"EN",OFFSET(T3653,-$C3653+1,0,$C3653)))*SummonTypeTable!$Q$2</f>
        <v>8950</v>
      </c>
      <c r="J3653" t="str">
        <f ca="1">IF(C3653=1,60*SummonTypeTable!$Q$2-OFFSET(I3653,0,-4),
IF(I3653&lt;&gt;OFFSET(I3653,-1,0),OFFSET(I3653,-1,0)-OFFSET(I3653,0,-4),""))</f>
        <v/>
      </c>
      <c r="K3653" t="str">
        <f ca="1">IF(C3653=1,60*SummonTypeTable!$Q$2/OFFSET(I3653,0,-4),
IF(I3653&lt;&gt;OFFSET(I3653,-1,0),OFFSET(I3653,-1,0)/OFFSET(I3653,0,-4),""))</f>
        <v/>
      </c>
      <c r="L3653" t="str">
        <f t="shared" ca="1" si="682"/>
        <v>cu</v>
      </c>
      <c r="M3653" t="s">
        <v>81</v>
      </c>
      <c r="N3653" t="s">
        <v>147</v>
      </c>
      <c r="O3653">
        <v>12350</v>
      </c>
      <c r="P3653" t="str">
        <f t="shared" si="671"/>
        <v/>
      </c>
      <c r="Q3653" t="str">
        <f t="shared" ca="1" si="681"/>
        <v>cu</v>
      </c>
      <c r="R3653" t="s">
        <v>81</v>
      </c>
      <c r="S3653" t="s">
        <v>147</v>
      </c>
      <c r="T3653">
        <v>6175</v>
      </c>
      <c r="U3653" t="str">
        <f t="shared" ca="1" si="683"/>
        <v>cu</v>
      </c>
      <c r="V3653" t="str">
        <f t="shared" si="672"/>
        <v>GO</v>
      </c>
      <c r="W3653">
        <f t="shared" si="673"/>
        <v>12350</v>
      </c>
      <c r="X3653" t="str">
        <f t="shared" ca="1" si="674"/>
        <v>cu</v>
      </c>
      <c r="Y3653" t="str">
        <f t="shared" si="675"/>
        <v>GO</v>
      </c>
      <c r="Z3653">
        <f t="shared" si="676"/>
        <v>6175</v>
      </c>
    </row>
    <row r="3654" spans="1:26">
      <c r="A3654" t="str">
        <f t="shared" si="679"/>
        <v>nw2</v>
      </c>
      <c r="B3654" t="str">
        <f t="shared" si="680"/>
        <v>신규2</v>
      </c>
      <c r="C3654">
        <v>245</v>
      </c>
      <c r="D3654">
        <v>152</v>
      </c>
      <c r="E3654">
        <f t="shared" ca="1" si="678"/>
        <v>28337</v>
      </c>
      <c r="F3654">
        <f ca="1">(60+SUMIF(OFFSET(N3654,-$C3654+1,0,$C3654),"EN",OFFSET(O3654,-$C3654+1,0,$C3654)))*SummonTypeTable!$Q$2</f>
        <v>8950</v>
      </c>
      <c r="G3654" t="str">
        <f ca="1">IF(C3654=1,60*SummonTypeTable!$Q$2-OFFSET(F3654,0,-1),
IF(F3654&lt;&gt;OFFSET(F3654,-1,0),OFFSET(F3654,-1,0)-OFFSET(F3654,0,-1),""))</f>
        <v/>
      </c>
      <c r="H3654" t="str">
        <f ca="1">IF(C3654=1,60*SummonTypeTable!$Q$2/OFFSET(F3654,0,-1),
IF(F3654&lt;&gt;OFFSET(F3654,-1,0),OFFSET(F3654,-1,0)/OFFSET(F3654,0,-1),""))</f>
        <v/>
      </c>
      <c r="I3654">
        <f ca="1">(60+SUMIF(OFFSET(N3654,-$C3654+1,0,$C3654),"EN",OFFSET(O3654,-$C3654+1,0,$C3654))+SUMIF(OFFSET(S3654,-$C3654+1,0,$C3654),"EN",OFFSET(T3654,-$C3654+1,0,$C3654)))*SummonTypeTable!$Q$2</f>
        <v>8950</v>
      </c>
      <c r="J3654" t="str">
        <f ca="1">IF(C3654=1,60*SummonTypeTable!$Q$2-OFFSET(I3654,0,-4),
IF(I3654&lt;&gt;OFFSET(I3654,-1,0),OFFSET(I3654,-1,0)-OFFSET(I3654,0,-4),""))</f>
        <v/>
      </c>
      <c r="K3654" t="str">
        <f ca="1">IF(C3654=1,60*SummonTypeTable!$Q$2/OFFSET(I3654,0,-4),
IF(I3654&lt;&gt;OFFSET(I3654,-1,0),OFFSET(I3654,-1,0)/OFFSET(I3654,0,-4),""))</f>
        <v/>
      </c>
      <c r="L3654" t="str">
        <f t="shared" ca="1" si="682"/>
        <v>cu</v>
      </c>
      <c r="M3654" t="s">
        <v>81</v>
      </c>
      <c r="N3654" t="s">
        <v>147</v>
      </c>
      <c r="O3654">
        <v>12400</v>
      </c>
      <c r="P3654" t="str">
        <f t="shared" si="671"/>
        <v/>
      </c>
      <c r="Q3654" t="str">
        <f t="shared" ca="1" si="681"/>
        <v>cu</v>
      </c>
      <c r="R3654" t="s">
        <v>81</v>
      </c>
      <c r="S3654" t="s">
        <v>147</v>
      </c>
      <c r="T3654">
        <v>6200</v>
      </c>
      <c r="U3654" t="str">
        <f t="shared" ca="1" si="683"/>
        <v>cu</v>
      </c>
      <c r="V3654" t="str">
        <f t="shared" si="672"/>
        <v>GO</v>
      </c>
      <c r="W3654">
        <f t="shared" si="673"/>
        <v>12400</v>
      </c>
      <c r="X3654" t="str">
        <f t="shared" ca="1" si="674"/>
        <v>cu</v>
      </c>
      <c r="Y3654" t="str">
        <f t="shared" si="675"/>
        <v>GO</v>
      </c>
      <c r="Z3654">
        <f t="shared" si="676"/>
        <v>6200</v>
      </c>
    </row>
    <row r="3655" spans="1:26">
      <c r="A3655" t="str">
        <f t="shared" si="679"/>
        <v>nw2</v>
      </c>
      <c r="B3655" t="str">
        <f t="shared" si="680"/>
        <v>신규2</v>
      </c>
      <c r="C3655">
        <v>246</v>
      </c>
      <c r="D3655">
        <v>495</v>
      </c>
      <c r="E3655">
        <f t="shared" ca="1" si="678"/>
        <v>28832</v>
      </c>
      <c r="F3655">
        <f ca="1">(60+SUMIF(OFFSET(N3655,-$C3655+1,0,$C3655),"EN",OFFSET(O3655,-$C3655+1,0,$C3655)))*SummonTypeTable!$Q$2</f>
        <v>9373.3333333333321</v>
      </c>
      <c r="G3655">
        <f ca="1">IF(C3655=1,60*SummonTypeTable!$Q$2-OFFSET(F3655,0,-1),
IF(F3655&lt;&gt;OFFSET(F3655,-1,0),OFFSET(F3655,-1,0)-OFFSET(F3655,0,-1),""))</f>
        <v>-19882</v>
      </c>
      <c r="H3655">
        <f ca="1">IF(C3655=1,60*SummonTypeTable!$Q$2/OFFSET(F3655,0,-1),
IF(F3655&lt;&gt;OFFSET(F3655,-1,0),OFFSET(F3655,-1,0)/OFFSET(F3655,0,-1),""))</f>
        <v>0.31041897891231962</v>
      </c>
      <c r="I3655">
        <f ca="1">(60+SUMIF(OFFSET(N3655,-$C3655+1,0,$C3655),"EN",OFFSET(O3655,-$C3655+1,0,$C3655))+SUMIF(OFFSET(S3655,-$C3655+1,0,$C3655),"EN",OFFSET(T3655,-$C3655+1,0,$C3655)))*SummonTypeTable!$Q$2</f>
        <v>9373.3333333333321</v>
      </c>
      <c r="J3655">
        <f ca="1">IF(C3655=1,60*SummonTypeTable!$Q$2-OFFSET(I3655,0,-4),
IF(I3655&lt;&gt;OFFSET(I3655,-1,0),OFFSET(I3655,-1,0)-OFFSET(I3655,0,-4),""))</f>
        <v>-19882</v>
      </c>
      <c r="K3655">
        <f ca="1">IF(C3655=1,60*SummonTypeTable!$Q$2/OFFSET(I3655,0,-4),
IF(I3655&lt;&gt;OFFSET(I3655,-1,0),OFFSET(I3655,-1,0)/OFFSET(I3655,0,-4),""))</f>
        <v>0.31041897891231962</v>
      </c>
      <c r="L3655" t="str">
        <f t="shared" ca="1" si="682"/>
        <v>cu</v>
      </c>
      <c r="M3655" t="s">
        <v>81</v>
      </c>
      <c r="N3655" t="s">
        <v>146</v>
      </c>
      <c r="O3655">
        <v>635</v>
      </c>
      <c r="P3655" t="str">
        <f t="shared" si="671"/>
        <v>에너지너무많음</v>
      </c>
      <c r="Q3655" t="str">
        <f t="shared" ca="1" si="681"/>
        <v>cu</v>
      </c>
      <c r="R3655" t="s">
        <v>81</v>
      </c>
      <c r="S3655" t="s">
        <v>147</v>
      </c>
      <c r="T3655">
        <v>6225</v>
      </c>
      <c r="U3655" t="str">
        <f t="shared" ca="1" si="683"/>
        <v>cu</v>
      </c>
      <c r="V3655" t="str">
        <f t="shared" si="672"/>
        <v>EN</v>
      </c>
      <c r="W3655">
        <f t="shared" si="673"/>
        <v>635</v>
      </c>
      <c r="X3655" t="str">
        <f t="shared" ca="1" si="674"/>
        <v>cu</v>
      </c>
      <c r="Y3655" t="str">
        <f t="shared" si="675"/>
        <v>GO</v>
      </c>
      <c r="Z3655">
        <f t="shared" si="676"/>
        <v>6225</v>
      </c>
    </row>
    <row r="3656" spans="1:26">
      <c r="A3656" t="str">
        <f t="shared" si="679"/>
        <v>nw2</v>
      </c>
      <c r="B3656" t="str">
        <f t="shared" si="680"/>
        <v>신규2</v>
      </c>
      <c r="C3656">
        <v>247</v>
      </c>
      <c r="D3656">
        <v>111</v>
      </c>
      <c r="E3656">
        <f t="shared" ca="1" si="678"/>
        <v>28943</v>
      </c>
      <c r="F3656">
        <f ca="1">(60+SUMIF(OFFSET(N3656,-$C3656+1,0,$C3656),"EN",OFFSET(O3656,-$C3656+1,0,$C3656)))*SummonTypeTable!$Q$2</f>
        <v>9373.3333333333321</v>
      </c>
      <c r="G3656" t="str">
        <f ca="1">IF(C3656=1,60*SummonTypeTable!$Q$2-OFFSET(F3656,0,-1),
IF(F3656&lt;&gt;OFFSET(F3656,-1,0),OFFSET(F3656,-1,0)-OFFSET(F3656,0,-1),""))</f>
        <v/>
      </c>
      <c r="H3656" t="str">
        <f ca="1">IF(C3656=1,60*SummonTypeTable!$Q$2/OFFSET(F3656,0,-1),
IF(F3656&lt;&gt;OFFSET(F3656,-1,0),OFFSET(F3656,-1,0)/OFFSET(F3656,0,-1),""))</f>
        <v/>
      </c>
      <c r="I3656">
        <f ca="1">(60+SUMIF(OFFSET(N3656,-$C3656+1,0,$C3656),"EN",OFFSET(O3656,-$C3656+1,0,$C3656))+SUMIF(OFFSET(S3656,-$C3656+1,0,$C3656),"EN",OFFSET(T3656,-$C3656+1,0,$C3656)))*SummonTypeTable!$Q$2</f>
        <v>9373.3333333333321</v>
      </c>
      <c r="J3656" t="str">
        <f ca="1">IF(C3656=1,60*SummonTypeTable!$Q$2-OFFSET(I3656,0,-4),
IF(I3656&lt;&gt;OFFSET(I3656,-1,0),OFFSET(I3656,-1,0)-OFFSET(I3656,0,-4),""))</f>
        <v/>
      </c>
      <c r="K3656" t="str">
        <f ca="1">IF(C3656=1,60*SummonTypeTable!$Q$2/OFFSET(I3656,0,-4),
IF(I3656&lt;&gt;OFFSET(I3656,-1,0),OFFSET(I3656,-1,0)/OFFSET(I3656,0,-4),""))</f>
        <v/>
      </c>
      <c r="L3656" t="str">
        <f t="shared" ca="1" si="682"/>
        <v>it</v>
      </c>
      <c r="M3656" t="s">
        <v>139</v>
      </c>
      <c r="N3656" t="s">
        <v>158</v>
      </c>
      <c r="O3656">
        <v>1</v>
      </c>
      <c r="P3656" t="str">
        <f t="shared" si="671"/>
        <v/>
      </c>
      <c r="Q3656" t="str">
        <f t="shared" ca="1" si="681"/>
        <v>cu</v>
      </c>
      <c r="R3656" t="s">
        <v>81</v>
      </c>
      <c r="S3656" t="s">
        <v>147</v>
      </c>
      <c r="T3656">
        <v>6250</v>
      </c>
      <c r="U3656" t="str">
        <f t="shared" ca="1" si="683"/>
        <v>it</v>
      </c>
      <c r="V3656" t="str">
        <f t="shared" si="672"/>
        <v>Cash_sEquipGacha</v>
      </c>
      <c r="W3656">
        <f t="shared" si="673"/>
        <v>1</v>
      </c>
      <c r="X3656" t="str">
        <f t="shared" ca="1" si="674"/>
        <v>cu</v>
      </c>
      <c r="Y3656" t="str">
        <f t="shared" si="675"/>
        <v>GO</v>
      </c>
      <c r="Z3656">
        <f t="shared" si="676"/>
        <v>6250</v>
      </c>
    </row>
    <row r="3657" spans="1:26">
      <c r="A3657" t="str">
        <f t="shared" si="679"/>
        <v>nw2</v>
      </c>
      <c r="B3657" t="str">
        <f t="shared" si="680"/>
        <v>신규2</v>
      </c>
      <c r="C3657">
        <v>248</v>
      </c>
      <c r="D3657">
        <v>124</v>
      </c>
      <c r="E3657">
        <f t="shared" ca="1" si="678"/>
        <v>29067</v>
      </c>
      <c r="F3657">
        <f ca="1">(60+SUMIF(OFFSET(N3657,-$C3657+1,0,$C3657),"EN",OFFSET(O3657,-$C3657+1,0,$C3657)))*SummonTypeTable!$Q$2</f>
        <v>9373.3333333333321</v>
      </c>
      <c r="G3657" t="str">
        <f ca="1">IF(C3657=1,60*SummonTypeTable!$Q$2-OFFSET(F3657,0,-1),
IF(F3657&lt;&gt;OFFSET(F3657,-1,0),OFFSET(F3657,-1,0)-OFFSET(F3657,0,-1),""))</f>
        <v/>
      </c>
      <c r="H3657" t="str">
        <f ca="1">IF(C3657=1,60*SummonTypeTable!$Q$2/OFFSET(F3657,0,-1),
IF(F3657&lt;&gt;OFFSET(F3657,-1,0),OFFSET(F3657,-1,0)/OFFSET(F3657,0,-1),""))</f>
        <v/>
      </c>
      <c r="I3657">
        <f ca="1">(60+SUMIF(OFFSET(N3657,-$C3657+1,0,$C3657),"EN",OFFSET(O3657,-$C3657+1,0,$C3657))+SUMIF(OFFSET(S3657,-$C3657+1,0,$C3657),"EN",OFFSET(T3657,-$C3657+1,0,$C3657)))*SummonTypeTable!$Q$2</f>
        <v>9373.3333333333321</v>
      </c>
      <c r="J3657" t="str">
        <f ca="1">IF(C3657=1,60*SummonTypeTable!$Q$2-OFFSET(I3657,0,-4),
IF(I3657&lt;&gt;OFFSET(I3657,-1,0),OFFSET(I3657,-1,0)-OFFSET(I3657,0,-4),""))</f>
        <v/>
      </c>
      <c r="K3657" t="str">
        <f ca="1">IF(C3657=1,60*SummonTypeTable!$Q$2/OFFSET(I3657,0,-4),
IF(I3657&lt;&gt;OFFSET(I3657,-1,0),OFFSET(I3657,-1,0)/OFFSET(I3657,0,-4),""))</f>
        <v/>
      </c>
      <c r="L3657" t="str">
        <f t="shared" ca="1" si="682"/>
        <v>cu</v>
      </c>
      <c r="M3657" t="s">
        <v>81</v>
      </c>
      <c r="N3657" t="s">
        <v>147</v>
      </c>
      <c r="O3657">
        <v>12550</v>
      </c>
      <c r="P3657" t="str">
        <f t="shared" si="671"/>
        <v/>
      </c>
      <c r="Q3657" t="str">
        <f t="shared" ca="1" si="681"/>
        <v>cu</v>
      </c>
      <c r="R3657" t="s">
        <v>81</v>
      </c>
      <c r="S3657" t="s">
        <v>147</v>
      </c>
      <c r="T3657">
        <v>6275</v>
      </c>
      <c r="U3657" t="str">
        <f t="shared" ca="1" si="683"/>
        <v>cu</v>
      </c>
      <c r="V3657" t="str">
        <f t="shared" si="672"/>
        <v>GO</v>
      </c>
      <c r="W3657">
        <f t="shared" si="673"/>
        <v>12550</v>
      </c>
      <c r="X3657" t="str">
        <f t="shared" ca="1" si="674"/>
        <v>cu</v>
      </c>
      <c r="Y3657" t="str">
        <f t="shared" si="675"/>
        <v>GO</v>
      </c>
      <c r="Z3657">
        <f t="shared" si="676"/>
        <v>6275</v>
      </c>
    </row>
    <row r="3658" spans="1:26">
      <c r="A3658" t="str">
        <f t="shared" si="679"/>
        <v>nw2</v>
      </c>
      <c r="B3658" t="str">
        <f t="shared" si="680"/>
        <v>신규2</v>
      </c>
      <c r="C3658">
        <v>249</v>
      </c>
      <c r="D3658">
        <v>245</v>
      </c>
      <c r="E3658">
        <f t="shared" ca="1" si="678"/>
        <v>29312</v>
      </c>
      <c r="F3658">
        <f ca="1">(60+SUMIF(OFFSET(N3658,-$C3658+1,0,$C3658),"EN",OFFSET(O3658,-$C3658+1,0,$C3658)))*SummonTypeTable!$Q$2</f>
        <v>9373.3333333333321</v>
      </c>
      <c r="G3658" t="str">
        <f ca="1">IF(C3658=1,60*SummonTypeTable!$Q$2-OFFSET(F3658,0,-1),
IF(F3658&lt;&gt;OFFSET(F3658,-1,0),OFFSET(F3658,-1,0)-OFFSET(F3658,0,-1),""))</f>
        <v/>
      </c>
      <c r="H3658" t="str">
        <f ca="1">IF(C3658=1,60*SummonTypeTable!$Q$2/OFFSET(F3658,0,-1),
IF(F3658&lt;&gt;OFFSET(F3658,-1,0),OFFSET(F3658,-1,0)/OFFSET(F3658,0,-1),""))</f>
        <v/>
      </c>
      <c r="I3658">
        <f ca="1">(60+SUMIF(OFFSET(N3658,-$C3658+1,0,$C3658),"EN",OFFSET(O3658,-$C3658+1,0,$C3658))+SUMIF(OFFSET(S3658,-$C3658+1,0,$C3658),"EN",OFFSET(T3658,-$C3658+1,0,$C3658)))*SummonTypeTable!$Q$2</f>
        <v>9373.3333333333321</v>
      </c>
      <c r="J3658" t="str">
        <f ca="1">IF(C3658=1,60*SummonTypeTable!$Q$2-OFFSET(I3658,0,-4),
IF(I3658&lt;&gt;OFFSET(I3658,-1,0),OFFSET(I3658,-1,0)-OFFSET(I3658,0,-4),""))</f>
        <v/>
      </c>
      <c r="K3658" t="str">
        <f ca="1">IF(C3658=1,60*SummonTypeTable!$Q$2/OFFSET(I3658,0,-4),
IF(I3658&lt;&gt;OFFSET(I3658,-1,0),OFFSET(I3658,-1,0)/OFFSET(I3658,0,-4),""))</f>
        <v/>
      </c>
      <c r="L3658" t="str">
        <f t="shared" ca="1" si="682"/>
        <v>it</v>
      </c>
      <c r="M3658" t="s">
        <v>139</v>
      </c>
      <c r="N3658" t="s">
        <v>140</v>
      </c>
      <c r="O3658">
        <v>3</v>
      </c>
      <c r="P3658" t="str">
        <f t="shared" si="671"/>
        <v/>
      </c>
      <c r="Q3658" t="str">
        <f t="shared" ca="1" si="681"/>
        <v>cu</v>
      </c>
      <c r="R3658" t="s">
        <v>81</v>
      </c>
      <c r="S3658" t="s">
        <v>147</v>
      </c>
      <c r="T3658">
        <v>6300</v>
      </c>
      <c r="U3658" t="str">
        <f t="shared" ca="1" si="683"/>
        <v>it</v>
      </c>
      <c r="V3658" t="str">
        <f t="shared" si="672"/>
        <v>Cash_sCharacterGacha</v>
      </c>
      <c r="W3658">
        <f t="shared" si="673"/>
        <v>3</v>
      </c>
      <c r="X3658" t="str">
        <f t="shared" ca="1" si="674"/>
        <v>cu</v>
      </c>
      <c r="Y3658" t="str">
        <f t="shared" si="675"/>
        <v>GO</v>
      </c>
      <c r="Z3658">
        <f t="shared" si="676"/>
        <v>6300</v>
      </c>
    </row>
    <row r="3659" spans="1:26">
      <c r="A3659" t="str">
        <f t="shared" si="679"/>
        <v>nw2</v>
      </c>
      <c r="B3659" t="str">
        <f t="shared" si="680"/>
        <v>신규2</v>
      </c>
      <c r="C3659">
        <v>250</v>
      </c>
      <c r="D3659">
        <v>676</v>
      </c>
      <c r="E3659">
        <f t="shared" ca="1" si="678"/>
        <v>29988</v>
      </c>
      <c r="F3659">
        <f ca="1">(60+SUMIF(OFFSET(N3659,-$C3659+1,0,$C3659),"EN",OFFSET(O3659,-$C3659+1,0,$C3659)))*SummonTypeTable!$Q$2</f>
        <v>9373.3333333333321</v>
      </c>
      <c r="G3659" t="str">
        <f ca="1">IF(C3659=1,60*SummonTypeTable!$Q$2-OFFSET(F3659,0,-1),
IF(F3659&lt;&gt;OFFSET(F3659,-1,0),OFFSET(F3659,-1,0)-OFFSET(F3659,0,-1),""))</f>
        <v/>
      </c>
      <c r="H3659" t="str">
        <f ca="1">IF(C3659=1,60*SummonTypeTable!$Q$2/OFFSET(F3659,0,-1),
IF(F3659&lt;&gt;OFFSET(F3659,-1,0),OFFSET(F3659,-1,0)/OFFSET(F3659,0,-1),""))</f>
        <v/>
      </c>
      <c r="I3659">
        <f ca="1">(60+SUMIF(OFFSET(N3659,-$C3659+1,0,$C3659),"EN",OFFSET(O3659,-$C3659+1,0,$C3659))+SUMIF(OFFSET(S3659,-$C3659+1,0,$C3659),"EN",OFFSET(T3659,-$C3659+1,0,$C3659)))*SummonTypeTable!$Q$2</f>
        <v>9373.3333333333321</v>
      </c>
      <c r="J3659" t="str">
        <f ca="1">IF(C3659=1,60*SummonTypeTable!$Q$2-OFFSET(I3659,0,-4),
IF(I3659&lt;&gt;OFFSET(I3659,-1,0),OFFSET(I3659,-1,0)-OFFSET(I3659,0,-4),""))</f>
        <v/>
      </c>
      <c r="K3659" t="str">
        <f ca="1">IF(C3659=1,60*SummonTypeTable!$Q$2/OFFSET(I3659,0,-4),
IF(I3659&lt;&gt;OFFSET(I3659,-1,0),OFFSET(I3659,-1,0)/OFFSET(I3659,0,-4),""))</f>
        <v/>
      </c>
      <c r="L3659" t="str">
        <f t="shared" ca="1" si="682"/>
        <v>cu</v>
      </c>
      <c r="M3659" t="s">
        <v>81</v>
      </c>
      <c r="N3659" t="s">
        <v>153</v>
      </c>
      <c r="O3659">
        <v>42</v>
      </c>
      <c r="P3659" t="str">
        <f t="shared" ref="P3659:P3722" si="684">IF(M3659="장비1상자",
  IF(OR(N3659&gt;3,O3659&gt;5),"장비이상",""),
IF(N3659="GO",
  IF(O3659&lt;100,"골드이상",""),
IF(N3659="EN",
  IF(O3659&gt;29,"에너지너무많음",
  IF(O3659&gt;9,"에너지다소많음","")),"")))</f>
        <v/>
      </c>
      <c r="Q3659" t="str">
        <f t="shared" ca="1" si="681"/>
        <v>cu</v>
      </c>
      <c r="R3659" t="s">
        <v>81</v>
      </c>
      <c r="S3659" t="s">
        <v>153</v>
      </c>
      <c r="T3659">
        <v>14</v>
      </c>
      <c r="U3659" t="str">
        <f t="shared" ca="1" si="683"/>
        <v>cu</v>
      </c>
      <c r="V3659" t="str">
        <f t="shared" ref="V3659:V3722" si="685">IF(LEN(N3659)=0,"",N3659)</f>
        <v>DI</v>
      </c>
      <c r="W3659">
        <f t="shared" ref="W3659:W3722" si="686">IF(LEN(O3659)=0,"",O3659)</f>
        <v>42</v>
      </c>
      <c r="X3659" t="str">
        <f t="shared" ref="X3659:X3722" ca="1" si="687">IF(LEN(Q3659)=0,"",Q3659)</f>
        <v>cu</v>
      </c>
      <c r="Y3659" t="str">
        <f t="shared" ref="Y3659:Y3722" si="688">IF(LEN(S3659)=0,"",S3659)</f>
        <v>DI</v>
      </c>
      <c r="Z3659">
        <f t="shared" ref="Z3659:Z3722" si="689">IF(LEN(T3659)=0,"",T3659)</f>
        <v>14</v>
      </c>
    </row>
    <row r="3660" spans="1:26">
      <c r="A3660" t="str">
        <f t="shared" si="679"/>
        <v>nw2</v>
      </c>
      <c r="B3660" t="str">
        <f t="shared" si="680"/>
        <v>신규2</v>
      </c>
      <c r="C3660">
        <v>251</v>
      </c>
      <c r="D3660">
        <v>165</v>
      </c>
      <c r="E3660">
        <f t="shared" ca="1" si="678"/>
        <v>30153</v>
      </c>
      <c r="F3660">
        <f ca="1">(60+SUMIF(OFFSET(N3660,-$C3660+1,0,$C3660),"EN",OFFSET(O3660,-$C3660+1,0,$C3660)))*SummonTypeTable!$Q$2</f>
        <v>9373.3333333333321</v>
      </c>
      <c r="G3660" t="str">
        <f ca="1">IF(C3660=1,60*SummonTypeTable!$Q$2-OFFSET(F3660,0,-1),
IF(F3660&lt;&gt;OFFSET(F3660,-1,0),OFFSET(F3660,-1,0)-OFFSET(F3660,0,-1),""))</f>
        <v/>
      </c>
      <c r="H3660" t="str">
        <f ca="1">IF(C3660=1,60*SummonTypeTable!$Q$2/OFFSET(F3660,0,-1),
IF(F3660&lt;&gt;OFFSET(F3660,-1,0),OFFSET(F3660,-1,0)/OFFSET(F3660,0,-1),""))</f>
        <v/>
      </c>
      <c r="I3660">
        <f ca="1">(60+SUMIF(OFFSET(N3660,-$C3660+1,0,$C3660),"EN",OFFSET(O3660,-$C3660+1,0,$C3660))+SUMIF(OFFSET(S3660,-$C3660+1,0,$C3660),"EN",OFFSET(T3660,-$C3660+1,0,$C3660)))*SummonTypeTable!$Q$2</f>
        <v>9373.3333333333321</v>
      </c>
      <c r="J3660" t="str">
        <f ca="1">IF(C3660=1,60*SummonTypeTable!$Q$2-OFFSET(I3660,0,-4),
IF(I3660&lt;&gt;OFFSET(I3660,-1,0),OFFSET(I3660,-1,0)-OFFSET(I3660,0,-4),""))</f>
        <v/>
      </c>
      <c r="K3660" t="str">
        <f ca="1">IF(C3660=1,60*SummonTypeTable!$Q$2/OFFSET(I3660,0,-4),
IF(I3660&lt;&gt;OFFSET(I3660,-1,0),OFFSET(I3660,-1,0)/OFFSET(I3660,0,-4),""))</f>
        <v/>
      </c>
      <c r="L3660" t="str">
        <f t="shared" ca="1" si="682"/>
        <v>cu</v>
      </c>
      <c r="M3660" t="s">
        <v>81</v>
      </c>
      <c r="N3660" t="s">
        <v>147</v>
      </c>
      <c r="O3660">
        <v>12700</v>
      </c>
      <c r="P3660" t="str">
        <f t="shared" si="684"/>
        <v/>
      </c>
      <c r="Q3660" t="str">
        <f t="shared" ca="1" si="681"/>
        <v>cu</v>
      </c>
      <c r="R3660" t="s">
        <v>81</v>
      </c>
      <c r="S3660" t="s">
        <v>147</v>
      </c>
      <c r="T3660">
        <v>6350</v>
      </c>
      <c r="U3660" t="str">
        <f t="shared" ca="1" si="683"/>
        <v>cu</v>
      </c>
      <c r="V3660" t="str">
        <f t="shared" si="685"/>
        <v>GO</v>
      </c>
      <c r="W3660">
        <f t="shared" si="686"/>
        <v>12700</v>
      </c>
      <c r="X3660" t="str">
        <f t="shared" ca="1" si="687"/>
        <v>cu</v>
      </c>
      <c r="Y3660" t="str">
        <f t="shared" si="688"/>
        <v>GO</v>
      </c>
      <c r="Z3660">
        <f t="shared" si="689"/>
        <v>6350</v>
      </c>
    </row>
    <row r="3661" spans="1:26">
      <c r="A3661" t="str">
        <f t="shared" si="679"/>
        <v>nw2</v>
      </c>
      <c r="B3661" t="str">
        <f t="shared" si="680"/>
        <v>신규2</v>
      </c>
      <c r="C3661">
        <v>252</v>
      </c>
      <c r="D3661">
        <v>235</v>
      </c>
      <c r="E3661">
        <f t="shared" ca="1" si="678"/>
        <v>30388</v>
      </c>
      <c r="F3661">
        <f ca="1">(60+SUMIF(OFFSET(N3661,-$C3661+1,0,$C3661),"EN",OFFSET(O3661,-$C3661+1,0,$C3661)))*SummonTypeTable!$Q$2</f>
        <v>9373.3333333333321</v>
      </c>
      <c r="G3661" t="str">
        <f ca="1">IF(C3661=1,60*SummonTypeTable!$Q$2-OFFSET(F3661,0,-1),
IF(F3661&lt;&gt;OFFSET(F3661,-1,0),OFFSET(F3661,-1,0)-OFFSET(F3661,0,-1),""))</f>
        <v/>
      </c>
      <c r="H3661" t="str">
        <f ca="1">IF(C3661=1,60*SummonTypeTable!$Q$2/OFFSET(F3661,0,-1),
IF(F3661&lt;&gt;OFFSET(F3661,-1,0),OFFSET(F3661,-1,0)/OFFSET(F3661,0,-1),""))</f>
        <v/>
      </c>
      <c r="I3661">
        <f ca="1">(60+SUMIF(OFFSET(N3661,-$C3661+1,0,$C3661),"EN",OFFSET(O3661,-$C3661+1,0,$C3661))+SUMIF(OFFSET(S3661,-$C3661+1,0,$C3661),"EN",OFFSET(T3661,-$C3661+1,0,$C3661)))*SummonTypeTable!$Q$2</f>
        <v>9373.3333333333321</v>
      </c>
      <c r="J3661" t="str">
        <f ca="1">IF(C3661=1,60*SummonTypeTable!$Q$2-OFFSET(I3661,0,-4),
IF(I3661&lt;&gt;OFFSET(I3661,-1,0),OFFSET(I3661,-1,0)-OFFSET(I3661,0,-4),""))</f>
        <v/>
      </c>
      <c r="K3661" t="str">
        <f ca="1">IF(C3661=1,60*SummonTypeTable!$Q$2/OFFSET(I3661,0,-4),
IF(I3661&lt;&gt;OFFSET(I3661,-1,0),OFFSET(I3661,-1,0)/OFFSET(I3661,0,-4),""))</f>
        <v/>
      </c>
      <c r="L3661" t="str">
        <f t="shared" ca="1" si="682"/>
        <v>cu</v>
      </c>
      <c r="M3661" t="s">
        <v>81</v>
      </c>
      <c r="N3661" t="s">
        <v>147</v>
      </c>
      <c r="O3661">
        <v>12750</v>
      </c>
      <c r="P3661" t="str">
        <f t="shared" si="684"/>
        <v/>
      </c>
      <c r="Q3661" t="str">
        <f t="shared" ca="1" si="681"/>
        <v>cu</v>
      </c>
      <c r="R3661" t="s">
        <v>81</v>
      </c>
      <c r="S3661" t="s">
        <v>147</v>
      </c>
      <c r="T3661">
        <v>6375</v>
      </c>
      <c r="U3661" t="str">
        <f t="shared" ca="1" si="683"/>
        <v>cu</v>
      </c>
      <c r="V3661" t="str">
        <f t="shared" si="685"/>
        <v>GO</v>
      </c>
      <c r="W3661">
        <f t="shared" si="686"/>
        <v>12750</v>
      </c>
      <c r="X3661" t="str">
        <f t="shared" ca="1" si="687"/>
        <v>cu</v>
      </c>
      <c r="Y3661" t="str">
        <f t="shared" si="688"/>
        <v>GO</v>
      </c>
      <c r="Z3661">
        <f t="shared" si="689"/>
        <v>6375</v>
      </c>
    </row>
    <row r="3662" spans="1:26">
      <c r="A3662" t="str">
        <f t="shared" si="679"/>
        <v>nw2</v>
      </c>
      <c r="B3662" t="str">
        <f t="shared" si="680"/>
        <v>신규2</v>
      </c>
      <c r="C3662">
        <v>253</v>
      </c>
      <c r="D3662">
        <v>788</v>
      </c>
      <c r="E3662">
        <f t="shared" ca="1" si="678"/>
        <v>31176</v>
      </c>
      <c r="F3662">
        <f ca="1">(60+SUMIF(OFFSET(N3662,-$C3662+1,0,$C3662),"EN",OFFSET(O3662,-$C3662+1,0,$C3662)))*SummonTypeTable!$Q$2</f>
        <v>9773.3333333333321</v>
      </c>
      <c r="G3662">
        <f ca="1">IF(C3662=1,60*SummonTypeTable!$Q$2-OFFSET(F3662,0,-1),
IF(F3662&lt;&gt;OFFSET(F3662,-1,0),OFFSET(F3662,-1,0)-OFFSET(F3662,0,-1),""))</f>
        <v>-21802.666666666668</v>
      </c>
      <c r="H3662">
        <f ca="1">IF(C3662=1,60*SummonTypeTable!$Q$2/OFFSET(F3662,0,-1),
IF(F3662&lt;&gt;OFFSET(F3662,-1,0),OFFSET(F3662,-1,0)/OFFSET(F3662,0,-1),""))</f>
        <v>0.30065862629373019</v>
      </c>
      <c r="I3662">
        <f ca="1">(60+SUMIF(OFFSET(N3662,-$C3662+1,0,$C3662),"EN",OFFSET(O3662,-$C3662+1,0,$C3662))+SUMIF(OFFSET(S3662,-$C3662+1,0,$C3662),"EN",OFFSET(T3662,-$C3662+1,0,$C3662)))*SummonTypeTable!$Q$2</f>
        <v>9773.3333333333321</v>
      </c>
      <c r="J3662">
        <f ca="1">IF(C3662=1,60*SummonTypeTable!$Q$2-OFFSET(I3662,0,-4),
IF(I3662&lt;&gt;OFFSET(I3662,-1,0),OFFSET(I3662,-1,0)-OFFSET(I3662,0,-4),""))</f>
        <v>-21802.666666666668</v>
      </c>
      <c r="K3662">
        <f ca="1">IF(C3662=1,60*SummonTypeTable!$Q$2/OFFSET(I3662,0,-4),
IF(I3662&lt;&gt;OFFSET(I3662,-1,0),OFFSET(I3662,-1,0)/OFFSET(I3662,0,-4),""))</f>
        <v>0.30065862629373019</v>
      </c>
      <c r="L3662" t="str">
        <f t="shared" ca="1" si="682"/>
        <v>cu</v>
      </c>
      <c r="M3662" t="s">
        <v>81</v>
      </c>
      <c r="N3662" t="s">
        <v>146</v>
      </c>
      <c r="O3662">
        <v>600</v>
      </c>
      <c r="P3662" t="str">
        <f t="shared" si="684"/>
        <v>에너지너무많음</v>
      </c>
      <c r="Q3662" t="str">
        <f t="shared" ca="1" si="681"/>
        <v>cu</v>
      </c>
      <c r="R3662" t="s">
        <v>81</v>
      </c>
      <c r="S3662" t="s">
        <v>147</v>
      </c>
      <c r="T3662">
        <v>6400</v>
      </c>
      <c r="U3662" t="str">
        <f t="shared" ca="1" si="683"/>
        <v>cu</v>
      </c>
      <c r="V3662" t="str">
        <f t="shared" si="685"/>
        <v>EN</v>
      </c>
      <c r="W3662">
        <f t="shared" si="686"/>
        <v>600</v>
      </c>
      <c r="X3662" t="str">
        <f t="shared" ca="1" si="687"/>
        <v>cu</v>
      </c>
      <c r="Y3662" t="str">
        <f t="shared" si="688"/>
        <v>GO</v>
      </c>
      <c r="Z3662">
        <f t="shared" si="689"/>
        <v>6400</v>
      </c>
    </row>
    <row r="3663" spans="1:26">
      <c r="A3663" t="str">
        <f t="shared" si="679"/>
        <v>nw2</v>
      </c>
      <c r="B3663" t="str">
        <f t="shared" si="680"/>
        <v>신규2</v>
      </c>
      <c r="C3663">
        <v>254</v>
      </c>
      <c r="D3663">
        <v>112</v>
      </c>
      <c r="E3663">
        <f t="shared" ca="1" si="678"/>
        <v>31288</v>
      </c>
      <c r="F3663">
        <f ca="1">(60+SUMIF(OFFSET(N3663,-$C3663+1,0,$C3663),"EN",OFFSET(O3663,-$C3663+1,0,$C3663)))*SummonTypeTable!$Q$2</f>
        <v>9773.3333333333321</v>
      </c>
      <c r="G3663" t="str">
        <f ca="1">IF(C3663=1,60*SummonTypeTable!$Q$2-OFFSET(F3663,0,-1),
IF(F3663&lt;&gt;OFFSET(F3663,-1,0),OFFSET(F3663,-1,0)-OFFSET(F3663,0,-1),""))</f>
        <v/>
      </c>
      <c r="H3663" t="str">
        <f ca="1">IF(C3663=1,60*SummonTypeTable!$Q$2/OFFSET(F3663,0,-1),
IF(F3663&lt;&gt;OFFSET(F3663,-1,0),OFFSET(F3663,-1,0)/OFFSET(F3663,0,-1),""))</f>
        <v/>
      </c>
      <c r="I3663">
        <f ca="1">(60+SUMIF(OFFSET(N3663,-$C3663+1,0,$C3663),"EN",OFFSET(O3663,-$C3663+1,0,$C3663))+SUMIF(OFFSET(S3663,-$C3663+1,0,$C3663),"EN",OFFSET(T3663,-$C3663+1,0,$C3663)))*SummonTypeTable!$Q$2</f>
        <v>9773.3333333333321</v>
      </c>
      <c r="J3663" t="str">
        <f ca="1">IF(C3663=1,60*SummonTypeTable!$Q$2-OFFSET(I3663,0,-4),
IF(I3663&lt;&gt;OFFSET(I3663,-1,0),OFFSET(I3663,-1,0)-OFFSET(I3663,0,-4),""))</f>
        <v/>
      </c>
      <c r="K3663" t="str">
        <f ca="1">IF(C3663=1,60*SummonTypeTable!$Q$2/OFFSET(I3663,0,-4),
IF(I3663&lt;&gt;OFFSET(I3663,-1,0),OFFSET(I3663,-1,0)/OFFSET(I3663,0,-4),""))</f>
        <v/>
      </c>
      <c r="L3663" t="str">
        <f t="shared" ca="1" si="682"/>
        <v>it</v>
      </c>
      <c r="M3663" t="s">
        <v>139</v>
      </c>
      <c r="N3663" t="s">
        <v>138</v>
      </c>
      <c r="O3663">
        <v>10</v>
      </c>
      <c r="P3663" t="str">
        <f t="shared" si="684"/>
        <v/>
      </c>
      <c r="Q3663" t="str">
        <f t="shared" ca="1" si="681"/>
        <v>cu</v>
      </c>
      <c r="R3663" t="s">
        <v>81</v>
      </c>
      <c r="S3663" t="s">
        <v>147</v>
      </c>
      <c r="T3663">
        <v>6425</v>
      </c>
      <c r="U3663" t="str">
        <f t="shared" ca="1" si="683"/>
        <v>it</v>
      </c>
      <c r="V3663" t="str">
        <f t="shared" si="685"/>
        <v>Cash_sSpellGacha</v>
      </c>
      <c r="W3663">
        <f t="shared" si="686"/>
        <v>10</v>
      </c>
      <c r="X3663" t="str">
        <f t="shared" ca="1" si="687"/>
        <v>cu</v>
      </c>
      <c r="Y3663" t="str">
        <f t="shared" si="688"/>
        <v>GO</v>
      </c>
      <c r="Z3663">
        <f t="shared" si="689"/>
        <v>6425</v>
      </c>
    </row>
    <row r="3664" spans="1:26">
      <c r="A3664" t="str">
        <f t="shared" si="679"/>
        <v>nw2</v>
      </c>
      <c r="B3664" t="str">
        <f t="shared" si="680"/>
        <v>신규2</v>
      </c>
      <c r="C3664">
        <v>255</v>
      </c>
      <c r="D3664">
        <v>323</v>
      </c>
      <c r="E3664">
        <f t="shared" ca="1" si="678"/>
        <v>31611</v>
      </c>
      <c r="F3664">
        <f ca="1">(60+SUMIF(OFFSET(N3664,-$C3664+1,0,$C3664),"EN",OFFSET(O3664,-$C3664+1,0,$C3664)))*SummonTypeTable!$Q$2</f>
        <v>9773.3333333333321</v>
      </c>
      <c r="G3664" t="str">
        <f ca="1">IF(C3664=1,60*SummonTypeTable!$Q$2-OFFSET(F3664,0,-1),
IF(F3664&lt;&gt;OFFSET(F3664,-1,0),OFFSET(F3664,-1,0)-OFFSET(F3664,0,-1),""))</f>
        <v/>
      </c>
      <c r="H3664" t="str">
        <f ca="1">IF(C3664=1,60*SummonTypeTable!$Q$2/OFFSET(F3664,0,-1),
IF(F3664&lt;&gt;OFFSET(F3664,-1,0),OFFSET(F3664,-1,0)/OFFSET(F3664,0,-1),""))</f>
        <v/>
      </c>
      <c r="I3664">
        <f ca="1">(60+SUMIF(OFFSET(N3664,-$C3664+1,0,$C3664),"EN",OFFSET(O3664,-$C3664+1,0,$C3664))+SUMIF(OFFSET(S3664,-$C3664+1,0,$C3664),"EN",OFFSET(T3664,-$C3664+1,0,$C3664)))*SummonTypeTable!$Q$2</f>
        <v>9773.3333333333321</v>
      </c>
      <c r="J3664" t="str">
        <f ca="1">IF(C3664=1,60*SummonTypeTable!$Q$2-OFFSET(I3664,0,-4),
IF(I3664&lt;&gt;OFFSET(I3664,-1,0),OFFSET(I3664,-1,0)-OFFSET(I3664,0,-4),""))</f>
        <v/>
      </c>
      <c r="K3664" t="str">
        <f ca="1">IF(C3664=1,60*SummonTypeTable!$Q$2/OFFSET(I3664,0,-4),
IF(I3664&lt;&gt;OFFSET(I3664,-1,0),OFFSET(I3664,-1,0)/OFFSET(I3664,0,-4),""))</f>
        <v/>
      </c>
      <c r="L3664" t="str">
        <f t="shared" ca="1" si="682"/>
        <v>it</v>
      </c>
      <c r="M3664" t="s">
        <v>139</v>
      </c>
      <c r="N3664" t="s">
        <v>158</v>
      </c>
      <c r="O3664">
        <v>10</v>
      </c>
      <c r="P3664" t="str">
        <f t="shared" si="684"/>
        <v/>
      </c>
      <c r="Q3664" t="str">
        <f t="shared" ca="1" si="681"/>
        <v>cu</v>
      </c>
      <c r="R3664" t="s">
        <v>81</v>
      </c>
      <c r="S3664" t="s">
        <v>147</v>
      </c>
      <c r="T3664">
        <v>6450</v>
      </c>
      <c r="U3664" t="str">
        <f t="shared" ca="1" si="683"/>
        <v>it</v>
      </c>
      <c r="V3664" t="str">
        <f t="shared" si="685"/>
        <v>Cash_sEquipGacha</v>
      </c>
      <c r="W3664">
        <f t="shared" si="686"/>
        <v>10</v>
      </c>
      <c r="X3664" t="str">
        <f t="shared" ca="1" si="687"/>
        <v>cu</v>
      </c>
      <c r="Y3664" t="str">
        <f t="shared" si="688"/>
        <v>GO</v>
      </c>
      <c r="Z3664">
        <f t="shared" si="689"/>
        <v>6450</v>
      </c>
    </row>
    <row r="3665" spans="1:26">
      <c r="A3665" t="str">
        <f t="shared" si="679"/>
        <v>nw2</v>
      </c>
      <c r="B3665" t="str">
        <f t="shared" si="680"/>
        <v>신규2</v>
      </c>
      <c r="C3665">
        <v>256</v>
      </c>
      <c r="D3665">
        <v>785</v>
      </c>
      <c r="E3665">
        <f t="shared" ca="1" si="678"/>
        <v>32396</v>
      </c>
      <c r="F3665">
        <f ca="1">(60+SUMIF(OFFSET(N3665,-$C3665+1,0,$C3665),"EN",OFFSET(O3665,-$C3665+1,0,$C3665)))*SummonTypeTable!$Q$2</f>
        <v>10200</v>
      </c>
      <c r="G3665">
        <f ca="1">IF(C3665=1,60*SummonTypeTable!$Q$2-OFFSET(F3665,0,-1),
IF(F3665&lt;&gt;OFFSET(F3665,-1,0),OFFSET(F3665,-1,0)-OFFSET(F3665,0,-1),""))</f>
        <v>-22622.666666666668</v>
      </c>
      <c r="H3665">
        <f ca="1">IF(C3665=1,60*SummonTypeTable!$Q$2/OFFSET(F3665,0,-1),
IF(F3665&lt;&gt;OFFSET(F3665,-1,0),OFFSET(F3665,-1,0)/OFFSET(F3665,0,-1),""))</f>
        <v>0.30168333539120051</v>
      </c>
      <c r="I3665">
        <f ca="1">(60+SUMIF(OFFSET(N3665,-$C3665+1,0,$C3665),"EN",OFFSET(O3665,-$C3665+1,0,$C3665))+SUMIF(OFFSET(S3665,-$C3665+1,0,$C3665),"EN",OFFSET(T3665,-$C3665+1,0,$C3665)))*SummonTypeTable!$Q$2</f>
        <v>10200</v>
      </c>
      <c r="J3665">
        <f ca="1">IF(C3665=1,60*SummonTypeTable!$Q$2-OFFSET(I3665,0,-4),
IF(I3665&lt;&gt;OFFSET(I3665,-1,0),OFFSET(I3665,-1,0)-OFFSET(I3665,0,-4),""))</f>
        <v>-22622.666666666668</v>
      </c>
      <c r="K3665">
        <f ca="1">IF(C3665=1,60*SummonTypeTable!$Q$2/OFFSET(I3665,0,-4),
IF(I3665&lt;&gt;OFFSET(I3665,-1,0),OFFSET(I3665,-1,0)/OFFSET(I3665,0,-4),""))</f>
        <v>0.30168333539120051</v>
      </c>
      <c r="L3665" t="str">
        <f t="shared" ca="1" si="682"/>
        <v>cu</v>
      </c>
      <c r="M3665" t="s">
        <v>81</v>
      </c>
      <c r="N3665" t="s">
        <v>146</v>
      </c>
      <c r="O3665">
        <v>640</v>
      </c>
      <c r="P3665" t="str">
        <f t="shared" si="684"/>
        <v>에너지너무많음</v>
      </c>
      <c r="Q3665" t="str">
        <f t="shared" ca="1" si="681"/>
        <v>cu</v>
      </c>
      <c r="R3665" t="s">
        <v>81</v>
      </c>
      <c r="S3665" t="s">
        <v>147</v>
      </c>
      <c r="T3665">
        <v>6475</v>
      </c>
      <c r="U3665" t="str">
        <f t="shared" ca="1" si="683"/>
        <v>cu</v>
      </c>
      <c r="V3665" t="str">
        <f t="shared" si="685"/>
        <v>EN</v>
      </c>
      <c r="W3665">
        <f t="shared" si="686"/>
        <v>640</v>
      </c>
      <c r="X3665" t="str">
        <f t="shared" ca="1" si="687"/>
        <v>cu</v>
      </c>
      <c r="Y3665" t="str">
        <f t="shared" si="688"/>
        <v>GO</v>
      </c>
      <c r="Z3665">
        <f t="shared" si="689"/>
        <v>6475</v>
      </c>
    </row>
    <row r="3666" spans="1:26">
      <c r="A3666" t="str">
        <f t="shared" si="679"/>
        <v>nw2</v>
      </c>
      <c r="B3666" t="str">
        <f t="shared" si="680"/>
        <v>신규2</v>
      </c>
      <c r="C3666">
        <v>257</v>
      </c>
      <c r="D3666">
        <v>194</v>
      </c>
      <c r="E3666">
        <f t="shared" ca="1" si="678"/>
        <v>32590</v>
      </c>
      <c r="F3666">
        <f ca="1">(60+SUMIF(OFFSET(N3666,-$C3666+1,0,$C3666),"EN",OFFSET(O3666,-$C3666+1,0,$C3666)))*SummonTypeTable!$Q$2</f>
        <v>10200</v>
      </c>
      <c r="G3666" t="str">
        <f ca="1">IF(C3666=1,60*SummonTypeTable!$Q$2-OFFSET(F3666,0,-1),
IF(F3666&lt;&gt;OFFSET(F3666,-1,0),OFFSET(F3666,-1,0)-OFFSET(F3666,0,-1),""))</f>
        <v/>
      </c>
      <c r="H3666" t="str">
        <f ca="1">IF(C3666=1,60*SummonTypeTable!$Q$2/OFFSET(F3666,0,-1),
IF(F3666&lt;&gt;OFFSET(F3666,-1,0),OFFSET(F3666,-1,0)/OFFSET(F3666,0,-1),""))</f>
        <v/>
      </c>
      <c r="I3666">
        <f ca="1">(60+SUMIF(OFFSET(N3666,-$C3666+1,0,$C3666),"EN",OFFSET(O3666,-$C3666+1,0,$C3666))+SUMIF(OFFSET(S3666,-$C3666+1,0,$C3666),"EN",OFFSET(T3666,-$C3666+1,0,$C3666)))*SummonTypeTable!$Q$2</f>
        <v>10200</v>
      </c>
      <c r="J3666" t="str">
        <f ca="1">IF(C3666=1,60*SummonTypeTable!$Q$2-OFFSET(I3666,0,-4),
IF(I3666&lt;&gt;OFFSET(I3666,-1,0),OFFSET(I3666,-1,0)-OFFSET(I3666,0,-4),""))</f>
        <v/>
      </c>
      <c r="K3666" t="str">
        <f ca="1">IF(C3666=1,60*SummonTypeTable!$Q$2/OFFSET(I3666,0,-4),
IF(I3666&lt;&gt;OFFSET(I3666,-1,0),OFFSET(I3666,-1,0)/OFFSET(I3666,0,-4),""))</f>
        <v/>
      </c>
      <c r="L3666" t="str">
        <f t="shared" ca="1" si="682"/>
        <v>cu</v>
      </c>
      <c r="M3666" t="s">
        <v>81</v>
      </c>
      <c r="N3666" t="s">
        <v>147</v>
      </c>
      <c r="O3666">
        <v>13000</v>
      </c>
      <c r="P3666" t="str">
        <f t="shared" si="684"/>
        <v/>
      </c>
      <c r="Q3666" t="str">
        <f t="shared" ca="1" si="681"/>
        <v>cu</v>
      </c>
      <c r="R3666" t="s">
        <v>81</v>
      </c>
      <c r="S3666" t="s">
        <v>147</v>
      </c>
      <c r="T3666">
        <v>6500</v>
      </c>
      <c r="U3666" t="str">
        <f t="shared" ca="1" si="683"/>
        <v>cu</v>
      </c>
      <c r="V3666" t="str">
        <f t="shared" si="685"/>
        <v>GO</v>
      </c>
      <c r="W3666">
        <f t="shared" si="686"/>
        <v>13000</v>
      </c>
      <c r="X3666" t="str">
        <f t="shared" ca="1" si="687"/>
        <v>cu</v>
      </c>
      <c r="Y3666" t="str">
        <f t="shared" si="688"/>
        <v>GO</v>
      </c>
      <c r="Z3666">
        <f t="shared" si="689"/>
        <v>6500</v>
      </c>
    </row>
    <row r="3667" spans="1:26">
      <c r="A3667" t="str">
        <f t="shared" ref="A3667:A3693" si="690">A3666</f>
        <v>nw2</v>
      </c>
      <c r="B3667" t="str">
        <f t="shared" ref="B3667:B3693" si="691">B3666</f>
        <v>신규2</v>
      </c>
      <c r="C3667">
        <v>258</v>
      </c>
      <c r="D3667">
        <v>256</v>
      </c>
      <c r="E3667">
        <f t="shared" ca="1" si="678"/>
        <v>32846</v>
      </c>
      <c r="F3667">
        <f ca="1">(60+SUMIF(OFFSET(N3667,-$C3667+1,0,$C3667),"EN",OFFSET(O3667,-$C3667+1,0,$C3667)))*SummonTypeTable!$Q$2</f>
        <v>10200</v>
      </c>
      <c r="G3667" t="str">
        <f ca="1">IF(C3667=1,60*SummonTypeTable!$Q$2-OFFSET(F3667,0,-1),
IF(F3667&lt;&gt;OFFSET(F3667,-1,0),OFFSET(F3667,-1,0)-OFFSET(F3667,0,-1),""))</f>
        <v/>
      </c>
      <c r="H3667" t="str">
        <f ca="1">IF(C3667=1,60*SummonTypeTable!$Q$2/OFFSET(F3667,0,-1),
IF(F3667&lt;&gt;OFFSET(F3667,-1,0),OFFSET(F3667,-1,0)/OFFSET(F3667,0,-1),""))</f>
        <v/>
      </c>
      <c r="I3667">
        <f ca="1">(60+SUMIF(OFFSET(N3667,-$C3667+1,0,$C3667),"EN",OFFSET(O3667,-$C3667+1,0,$C3667))+SUMIF(OFFSET(S3667,-$C3667+1,0,$C3667),"EN",OFFSET(T3667,-$C3667+1,0,$C3667)))*SummonTypeTable!$Q$2</f>
        <v>10200</v>
      </c>
      <c r="J3667" t="str">
        <f ca="1">IF(C3667=1,60*SummonTypeTable!$Q$2-OFFSET(I3667,0,-4),
IF(I3667&lt;&gt;OFFSET(I3667,-1,0),OFFSET(I3667,-1,0)-OFFSET(I3667,0,-4),""))</f>
        <v/>
      </c>
      <c r="K3667" t="str">
        <f ca="1">IF(C3667=1,60*SummonTypeTable!$Q$2/OFFSET(I3667,0,-4),
IF(I3667&lt;&gt;OFFSET(I3667,-1,0),OFFSET(I3667,-1,0)/OFFSET(I3667,0,-4),""))</f>
        <v/>
      </c>
      <c r="L3667" t="str">
        <f t="shared" ca="1" si="682"/>
        <v>it</v>
      </c>
      <c r="M3667" t="s">
        <v>139</v>
      </c>
      <c r="N3667" t="s">
        <v>140</v>
      </c>
      <c r="O3667">
        <v>10</v>
      </c>
      <c r="P3667" t="str">
        <f t="shared" si="684"/>
        <v/>
      </c>
      <c r="Q3667" t="str">
        <f t="shared" ca="1" si="681"/>
        <v>cu</v>
      </c>
      <c r="R3667" t="s">
        <v>81</v>
      </c>
      <c r="S3667" t="s">
        <v>147</v>
      </c>
      <c r="T3667">
        <v>6525</v>
      </c>
      <c r="U3667" t="str">
        <f t="shared" ca="1" si="683"/>
        <v>it</v>
      </c>
      <c r="V3667" t="str">
        <f t="shared" si="685"/>
        <v>Cash_sCharacterGacha</v>
      </c>
      <c r="W3667">
        <f t="shared" si="686"/>
        <v>10</v>
      </c>
      <c r="X3667" t="str">
        <f t="shared" ca="1" si="687"/>
        <v>cu</v>
      </c>
      <c r="Y3667" t="str">
        <f t="shared" si="688"/>
        <v>GO</v>
      </c>
      <c r="Z3667">
        <f t="shared" si="689"/>
        <v>6525</v>
      </c>
    </row>
    <row r="3668" spans="1:26">
      <c r="A3668" t="str">
        <f t="shared" si="690"/>
        <v>nw2</v>
      </c>
      <c r="B3668" t="str">
        <f t="shared" si="691"/>
        <v>신규2</v>
      </c>
      <c r="C3668">
        <v>259</v>
      </c>
      <c r="D3668">
        <v>802</v>
      </c>
      <c r="E3668">
        <f t="shared" ca="1" si="678"/>
        <v>33648</v>
      </c>
      <c r="F3668">
        <f ca="1">(60+SUMIF(OFFSET(N3668,-$C3668+1,0,$C3668),"EN",OFFSET(O3668,-$C3668+1,0,$C3668)))*SummonTypeTable!$Q$2</f>
        <v>10653.333333333332</v>
      </c>
      <c r="G3668">
        <f ca="1">IF(C3668=1,60*SummonTypeTable!$Q$2-OFFSET(F3668,0,-1),
IF(F3668&lt;&gt;OFFSET(F3668,-1,0),OFFSET(F3668,-1,0)-OFFSET(F3668,0,-1),""))</f>
        <v>-23448</v>
      </c>
      <c r="H3668">
        <f ca="1">IF(C3668=1,60*SummonTypeTable!$Q$2/OFFSET(F3668,0,-1),
IF(F3668&lt;&gt;OFFSET(F3668,-1,0),OFFSET(F3668,-1,0)/OFFSET(F3668,0,-1),""))</f>
        <v>0.30313837375178315</v>
      </c>
      <c r="I3668">
        <f ca="1">(60+SUMIF(OFFSET(N3668,-$C3668+1,0,$C3668),"EN",OFFSET(O3668,-$C3668+1,0,$C3668))+SUMIF(OFFSET(S3668,-$C3668+1,0,$C3668),"EN",OFFSET(T3668,-$C3668+1,0,$C3668)))*SummonTypeTable!$Q$2</f>
        <v>10653.333333333332</v>
      </c>
      <c r="J3668">
        <f ca="1">IF(C3668=1,60*SummonTypeTable!$Q$2-OFFSET(I3668,0,-4),
IF(I3668&lt;&gt;OFFSET(I3668,-1,0),OFFSET(I3668,-1,0)-OFFSET(I3668,0,-4),""))</f>
        <v>-23448</v>
      </c>
      <c r="K3668">
        <f ca="1">IF(C3668=1,60*SummonTypeTable!$Q$2/OFFSET(I3668,0,-4),
IF(I3668&lt;&gt;OFFSET(I3668,-1,0),OFFSET(I3668,-1,0)/OFFSET(I3668,0,-4),""))</f>
        <v>0.30313837375178315</v>
      </c>
      <c r="L3668" t="str">
        <f t="shared" ca="1" si="682"/>
        <v>cu</v>
      </c>
      <c r="M3668" t="s">
        <v>81</v>
      </c>
      <c r="N3668" t="s">
        <v>146</v>
      </c>
      <c r="O3668">
        <v>680</v>
      </c>
      <c r="P3668" t="str">
        <f t="shared" si="684"/>
        <v>에너지너무많음</v>
      </c>
      <c r="Q3668" t="str">
        <f t="shared" ca="1" si="681"/>
        <v>cu</v>
      </c>
      <c r="R3668" t="s">
        <v>81</v>
      </c>
      <c r="S3668" t="s">
        <v>147</v>
      </c>
      <c r="T3668">
        <v>6550</v>
      </c>
      <c r="U3668" t="str">
        <f t="shared" ca="1" si="683"/>
        <v>cu</v>
      </c>
      <c r="V3668" t="str">
        <f t="shared" si="685"/>
        <v>EN</v>
      </c>
      <c r="W3668">
        <f t="shared" si="686"/>
        <v>680</v>
      </c>
      <c r="X3668" t="str">
        <f t="shared" ca="1" si="687"/>
        <v>cu</v>
      </c>
      <c r="Y3668" t="str">
        <f t="shared" si="688"/>
        <v>GO</v>
      </c>
      <c r="Z3668">
        <f t="shared" si="689"/>
        <v>6550</v>
      </c>
    </row>
    <row r="3669" spans="1:26">
      <c r="A3669" t="str">
        <f t="shared" si="690"/>
        <v>nw2</v>
      </c>
      <c r="B3669" t="str">
        <f t="shared" si="691"/>
        <v>신규2</v>
      </c>
      <c r="C3669">
        <v>260</v>
      </c>
      <c r="D3669">
        <v>88</v>
      </c>
      <c r="E3669">
        <f t="shared" ca="1" si="678"/>
        <v>33736</v>
      </c>
      <c r="F3669">
        <f ca="1">(60+SUMIF(OFFSET(N3669,-$C3669+1,0,$C3669),"EN",OFFSET(O3669,-$C3669+1,0,$C3669)))*SummonTypeTable!$Q$2</f>
        <v>10653.333333333332</v>
      </c>
      <c r="G3669" t="str">
        <f ca="1">IF(C3669=1,60*SummonTypeTable!$Q$2-OFFSET(F3669,0,-1),
IF(F3669&lt;&gt;OFFSET(F3669,-1,0),OFFSET(F3669,-1,0)-OFFSET(F3669,0,-1),""))</f>
        <v/>
      </c>
      <c r="H3669" t="str">
        <f ca="1">IF(C3669=1,60*SummonTypeTable!$Q$2/OFFSET(F3669,0,-1),
IF(F3669&lt;&gt;OFFSET(F3669,-1,0),OFFSET(F3669,-1,0)/OFFSET(F3669,0,-1),""))</f>
        <v/>
      </c>
      <c r="I3669">
        <f ca="1">(60+SUMIF(OFFSET(N3669,-$C3669+1,0,$C3669),"EN",OFFSET(O3669,-$C3669+1,0,$C3669))+SUMIF(OFFSET(S3669,-$C3669+1,0,$C3669),"EN",OFFSET(T3669,-$C3669+1,0,$C3669)))*SummonTypeTable!$Q$2</f>
        <v>10653.333333333332</v>
      </c>
      <c r="J3669" t="str">
        <f ca="1">IF(C3669=1,60*SummonTypeTable!$Q$2-OFFSET(I3669,0,-4),
IF(I3669&lt;&gt;OFFSET(I3669,-1,0),OFFSET(I3669,-1,0)-OFFSET(I3669,0,-4),""))</f>
        <v/>
      </c>
      <c r="K3669" t="str">
        <f ca="1">IF(C3669=1,60*SummonTypeTable!$Q$2/OFFSET(I3669,0,-4),
IF(I3669&lt;&gt;OFFSET(I3669,-1,0),OFFSET(I3669,-1,0)/OFFSET(I3669,0,-4),""))</f>
        <v/>
      </c>
      <c r="L3669" t="str">
        <f t="shared" ca="1" si="682"/>
        <v>cu</v>
      </c>
      <c r="M3669" t="s">
        <v>81</v>
      </c>
      <c r="N3669" t="s">
        <v>147</v>
      </c>
      <c r="O3669">
        <v>13150</v>
      </c>
      <c r="P3669" t="str">
        <f t="shared" si="684"/>
        <v/>
      </c>
      <c r="Q3669" t="str">
        <f t="shared" ca="1" si="681"/>
        <v>cu</v>
      </c>
      <c r="R3669" t="s">
        <v>81</v>
      </c>
      <c r="S3669" t="s">
        <v>147</v>
      </c>
      <c r="T3669">
        <v>6575</v>
      </c>
      <c r="U3669" t="str">
        <f t="shared" ca="1" si="683"/>
        <v>cu</v>
      </c>
      <c r="V3669" t="str">
        <f t="shared" si="685"/>
        <v>GO</v>
      </c>
      <c r="W3669">
        <f t="shared" si="686"/>
        <v>13150</v>
      </c>
      <c r="X3669" t="str">
        <f t="shared" ca="1" si="687"/>
        <v>cu</v>
      </c>
      <c r="Y3669" t="str">
        <f t="shared" si="688"/>
        <v>GO</v>
      </c>
      <c r="Z3669">
        <f t="shared" si="689"/>
        <v>6575</v>
      </c>
    </row>
    <row r="3670" spans="1:26">
      <c r="A3670" t="str">
        <f t="shared" si="690"/>
        <v>nw2</v>
      </c>
      <c r="B3670" t="str">
        <f t="shared" si="691"/>
        <v>신규2</v>
      </c>
      <c r="C3670">
        <v>261</v>
      </c>
      <c r="D3670">
        <v>125</v>
      </c>
      <c r="E3670">
        <f t="shared" ca="1" si="678"/>
        <v>33861</v>
      </c>
      <c r="F3670">
        <f ca="1">(60+SUMIF(OFFSET(N3670,-$C3670+1,0,$C3670),"EN",OFFSET(O3670,-$C3670+1,0,$C3670)))*SummonTypeTable!$Q$2</f>
        <v>10653.333333333332</v>
      </c>
      <c r="G3670" t="str">
        <f ca="1">IF(C3670=1,60*SummonTypeTable!$Q$2-OFFSET(F3670,0,-1),
IF(F3670&lt;&gt;OFFSET(F3670,-1,0),OFFSET(F3670,-1,0)-OFFSET(F3670,0,-1),""))</f>
        <v/>
      </c>
      <c r="H3670" t="str">
        <f ca="1">IF(C3670=1,60*SummonTypeTable!$Q$2/OFFSET(F3670,0,-1),
IF(F3670&lt;&gt;OFFSET(F3670,-1,0),OFFSET(F3670,-1,0)/OFFSET(F3670,0,-1),""))</f>
        <v/>
      </c>
      <c r="I3670">
        <f ca="1">(60+SUMIF(OFFSET(N3670,-$C3670+1,0,$C3670),"EN",OFFSET(O3670,-$C3670+1,0,$C3670))+SUMIF(OFFSET(S3670,-$C3670+1,0,$C3670),"EN",OFFSET(T3670,-$C3670+1,0,$C3670)))*SummonTypeTable!$Q$2</f>
        <v>10653.333333333332</v>
      </c>
      <c r="J3670" t="str">
        <f ca="1">IF(C3670=1,60*SummonTypeTable!$Q$2-OFFSET(I3670,0,-4),
IF(I3670&lt;&gt;OFFSET(I3670,-1,0),OFFSET(I3670,-1,0)-OFFSET(I3670,0,-4),""))</f>
        <v/>
      </c>
      <c r="K3670" t="str">
        <f ca="1">IF(C3670=1,60*SummonTypeTable!$Q$2/OFFSET(I3670,0,-4),
IF(I3670&lt;&gt;OFFSET(I3670,-1,0),OFFSET(I3670,-1,0)/OFFSET(I3670,0,-4),""))</f>
        <v/>
      </c>
      <c r="L3670" t="str">
        <f t="shared" ca="1" si="682"/>
        <v>it</v>
      </c>
      <c r="M3670" t="s">
        <v>139</v>
      </c>
      <c r="N3670" t="s">
        <v>158</v>
      </c>
      <c r="O3670">
        <v>3</v>
      </c>
      <c r="P3670" t="str">
        <f t="shared" si="684"/>
        <v/>
      </c>
      <c r="Q3670" t="str">
        <f t="shared" ca="1" si="681"/>
        <v>cu</v>
      </c>
      <c r="R3670" t="s">
        <v>81</v>
      </c>
      <c r="S3670" t="s">
        <v>147</v>
      </c>
      <c r="T3670">
        <v>6600</v>
      </c>
      <c r="U3670" t="str">
        <f t="shared" ca="1" si="683"/>
        <v>it</v>
      </c>
      <c r="V3670" t="str">
        <f t="shared" si="685"/>
        <v>Cash_sEquipGacha</v>
      </c>
      <c r="W3670">
        <f t="shared" si="686"/>
        <v>3</v>
      </c>
      <c r="X3670" t="str">
        <f t="shared" ca="1" si="687"/>
        <v>cu</v>
      </c>
      <c r="Y3670" t="str">
        <f t="shared" si="688"/>
        <v>GO</v>
      </c>
      <c r="Z3670">
        <f t="shared" si="689"/>
        <v>6600</v>
      </c>
    </row>
    <row r="3671" spans="1:26">
      <c r="A3671" t="str">
        <f t="shared" si="690"/>
        <v>nw2</v>
      </c>
      <c r="B3671" t="str">
        <f t="shared" si="691"/>
        <v>신규2</v>
      </c>
      <c r="C3671">
        <v>262</v>
      </c>
      <c r="D3671">
        <v>175</v>
      </c>
      <c r="E3671">
        <f t="shared" ca="1" si="678"/>
        <v>34036</v>
      </c>
      <c r="F3671">
        <f ca="1">(60+SUMIF(OFFSET(N3671,-$C3671+1,0,$C3671),"EN",OFFSET(O3671,-$C3671+1,0,$C3671)))*SummonTypeTable!$Q$2</f>
        <v>10653.333333333332</v>
      </c>
      <c r="G3671" t="str">
        <f ca="1">IF(C3671=1,60*SummonTypeTable!$Q$2-OFFSET(F3671,0,-1),
IF(F3671&lt;&gt;OFFSET(F3671,-1,0),OFFSET(F3671,-1,0)-OFFSET(F3671,0,-1),""))</f>
        <v/>
      </c>
      <c r="H3671" t="str">
        <f ca="1">IF(C3671=1,60*SummonTypeTable!$Q$2/OFFSET(F3671,0,-1),
IF(F3671&lt;&gt;OFFSET(F3671,-1,0),OFFSET(F3671,-1,0)/OFFSET(F3671,0,-1),""))</f>
        <v/>
      </c>
      <c r="I3671">
        <f ca="1">(60+SUMIF(OFFSET(N3671,-$C3671+1,0,$C3671),"EN",OFFSET(O3671,-$C3671+1,0,$C3671))+SUMIF(OFFSET(S3671,-$C3671+1,0,$C3671),"EN",OFFSET(T3671,-$C3671+1,0,$C3671)))*SummonTypeTable!$Q$2</f>
        <v>10653.333333333332</v>
      </c>
      <c r="J3671" t="str">
        <f ca="1">IF(C3671=1,60*SummonTypeTable!$Q$2-OFFSET(I3671,0,-4),
IF(I3671&lt;&gt;OFFSET(I3671,-1,0),OFFSET(I3671,-1,0)-OFFSET(I3671,0,-4),""))</f>
        <v/>
      </c>
      <c r="K3671" t="str">
        <f ca="1">IF(C3671=1,60*SummonTypeTable!$Q$2/OFFSET(I3671,0,-4),
IF(I3671&lt;&gt;OFFSET(I3671,-1,0),OFFSET(I3671,-1,0)/OFFSET(I3671,0,-4),""))</f>
        <v/>
      </c>
      <c r="L3671" t="str">
        <f t="shared" ca="1" si="682"/>
        <v>cu</v>
      </c>
      <c r="M3671" t="s">
        <v>81</v>
      </c>
      <c r="N3671" t="s">
        <v>147</v>
      </c>
      <c r="O3671">
        <v>13250</v>
      </c>
      <c r="P3671" t="str">
        <f t="shared" si="684"/>
        <v/>
      </c>
      <c r="Q3671" t="str">
        <f t="shared" ca="1" si="681"/>
        <v>cu</v>
      </c>
      <c r="R3671" t="s">
        <v>81</v>
      </c>
      <c r="S3671" t="s">
        <v>147</v>
      </c>
      <c r="T3671">
        <v>6625</v>
      </c>
      <c r="U3671" t="str">
        <f t="shared" ca="1" si="683"/>
        <v>cu</v>
      </c>
      <c r="V3671" t="str">
        <f t="shared" si="685"/>
        <v>GO</v>
      </c>
      <c r="W3671">
        <f t="shared" si="686"/>
        <v>13250</v>
      </c>
      <c r="X3671" t="str">
        <f t="shared" ca="1" si="687"/>
        <v>cu</v>
      </c>
      <c r="Y3671" t="str">
        <f t="shared" si="688"/>
        <v>GO</v>
      </c>
      <c r="Z3671">
        <f t="shared" si="689"/>
        <v>6625</v>
      </c>
    </row>
    <row r="3672" spans="1:26">
      <c r="A3672" t="str">
        <f t="shared" si="690"/>
        <v>nw2</v>
      </c>
      <c r="B3672" t="str">
        <f t="shared" si="691"/>
        <v>신규2</v>
      </c>
      <c r="C3672">
        <v>263</v>
      </c>
      <c r="D3672">
        <v>225</v>
      </c>
      <c r="E3672">
        <f t="shared" ca="1" si="678"/>
        <v>34261</v>
      </c>
      <c r="F3672">
        <f ca="1">(60+SUMIF(OFFSET(N3672,-$C3672+1,0,$C3672),"EN",OFFSET(O3672,-$C3672+1,0,$C3672)))*SummonTypeTable!$Q$2</f>
        <v>10653.333333333332</v>
      </c>
      <c r="G3672" t="str">
        <f ca="1">IF(C3672=1,60*SummonTypeTable!$Q$2-OFFSET(F3672,0,-1),
IF(F3672&lt;&gt;OFFSET(F3672,-1,0),OFFSET(F3672,-1,0)-OFFSET(F3672,0,-1),""))</f>
        <v/>
      </c>
      <c r="H3672" t="str">
        <f ca="1">IF(C3672=1,60*SummonTypeTable!$Q$2/OFFSET(F3672,0,-1),
IF(F3672&lt;&gt;OFFSET(F3672,-1,0),OFFSET(F3672,-1,0)/OFFSET(F3672,0,-1),""))</f>
        <v/>
      </c>
      <c r="I3672">
        <f ca="1">(60+SUMIF(OFFSET(N3672,-$C3672+1,0,$C3672),"EN",OFFSET(O3672,-$C3672+1,0,$C3672))+SUMIF(OFFSET(S3672,-$C3672+1,0,$C3672),"EN",OFFSET(T3672,-$C3672+1,0,$C3672)))*SummonTypeTable!$Q$2</f>
        <v>10653.333333333332</v>
      </c>
      <c r="J3672" t="str">
        <f ca="1">IF(C3672=1,60*SummonTypeTable!$Q$2-OFFSET(I3672,0,-4),
IF(I3672&lt;&gt;OFFSET(I3672,-1,0),OFFSET(I3672,-1,0)-OFFSET(I3672,0,-4),""))</f>
        <v/>
      </c>
      <c r="K3672" t="str">
        <f ca="1">IF(C3672=1,60*SummonTypeTable!$Q$2/OFFSET(I3672,0,-4),
IF(I3672&lt;&gt;OFFSET(I3672,-1,0),OFFSET(I3672,-1,0)/OFFSET(I3672,0,-4),""))</f>
        <v/>
      </c>
      <c r="L3672" t="str">
        <f t="shared" ca="1" si="682"/>
        <v>cu</v>
      </c>
      <c r="M3672" t="s">
        <v>81</v>
      </c>
      <c r="N3672" t="s">
        <v>147</v>
      </c>
      <c r="O3672">
        <v>13300</v>
      </c>
      <c r="P3672" t="str">
        <f t="shared" si="684"/>
        <v/>
      </c>
      <c r="Q3672" t="str">
        <f t="shared" ref="Q3672:Q3735" ca="1" si="692">IF(ISBLANK(R3672),"",
VLOOKUP(R3672,OFFSET(INDIRECT("$A:$B"),0,MATCH(R$1&amp;"_Verify",INDIRECT("$1:$1"),0)-1),2,0)
)</f>
        <v>cu</v>
      </c>
      <c r="R3672" t="s">
        <v>81</v>
      </c>
      <c r="S3672" t="s">
        <v>147</v>
      </c>
      <c r="T3672">
        <v>6650</v>
      </c>
      <c r="U3672" t="str">
        <f t="shared" ca="1" si="683"/>
        <v>cu</v>
      </c>
      <c r="V3672" t="str">
        <f t="shared" si="685"/>
        <v>GO</v>
      </c>
      <c r="W3672">
        <f t="shared" si="686"/>
        <v>13300</v>
      </c>
      <c r="X3672" t="str">
        <f t="shared" ca="1" si="687"/>
        <v>cu</v>
      </c>
      <c r="Y3672" t="str">
        <f t="shared" si="688"/>
        <v>GO</v>
      </c>
      <c r="Z3672">
        <f t="shared" si="689"/>
        <v>6650</v>
      </c>
    </row>
    <row r="3673" spans="1:26">
      <c r="A3673" t="str">
        <f t="shared" si="690"/>
        <v>nw2</v>
      </c>
      <c r="B3673" t="str">
        <f t="shared" si="691"/>
        <v>신규2</v>
      </c>
      <c r="C3673">
        <v>264</v>
      </c>
      <c r="D3673">
        <v>671</v>
      </c>
      <c r="E3673">
        <f t="shared" ca="1" si="678"/>
        <v>34932</v>
      </c>
      <c r="F3673">
        <f ca="1">(60+SUMIF(OFFSET(N3673,-$C3673+1,0,$C3673),"EN",OFFSET(O3673,-$C3673+1,0,$C3673)))*SummonTypeTable!$Q$2</f>
        <v>11133.333333333332</v>
      </c>
      <c r="G3673">
        <f ca="1">IF(C3673=1,60*SummonTypeTable!$Q$2-OFFSET(F3673,0,-1),
IF(F3673&lt;&gt;OFFSET(F3673,-1,0),OFFSET(F3673,-1,0)-OFFSET(F3673,0,-1),""))</f>
        <v>-24278.666666666668</v>
      </c>
      <c r="H3673">
        <f ca="1">IF(C3673=1,60*SummonTypeTable!$Q$2/OFFSET(F3673,0,-1),
IF(F3673&lt;&gt;OFFSET(F3673,-1,0),OFFSET(F3673,-1,0)/OFFSET(F3673,0,-1),""))</f>
        <v>0.30497347226993393</v>
      </c>
      <c r="I3673">
        <f ca="1">(60+SUMIF(OFFSET(N3673,-$C3673+1,0,$C3673),"EN",OFFSET(O3673,-$C3673+1,0,$C3673))+SUMIF(OFFSET(S3673,-$C3673+1,0,$C3673),"EN",OFFSET(T3673,-$C3673+1,0,$C3673)))*SummonTypeTable!$Q$2</f>
        <v>11133.333333333332</v>
      </c>
      <c r="J3673">
        <f ca="1">IF(C3673=1,60*SummonTypeTable!$Q$2-OFFSET(I3673,0,-4),
IF(I3673&lt;&gt;OFFSET(I3673,-1,0),OFFSET(I3673,-1,0)-OFFSET(I3673,0,-4),""))</f>
        <v>-24278.666666666668</v>
      </c>
      <c r="K3673">
        <f ca="1">IF(C3673=1,60*SummonTypeTable!$Q$2/OFFSET(I3673,0,-4),
IF(I3673&lt;&gt;OFFSET(I3673,-1,0),OFFSET(I3673,-1,0)/OFFSET(I3673,0,-4),""))</f>
        <v>0.30497347226993393</v>
      </c>
      <c r="L3673" t="str">
        <f t="shared" ca="1" si="682"/>
        <v>cu</v>
      </c>
      <c r="M3673" t="s">
        <v>81</v>
      </c>
      <c r="N3673" t="s">
        <v>146</v>
      </c>
      <c r="O3673">
        <v>720</v>
      </c>
      <c r="P3673" t="str">
        <f t="shared" si="684"/>
        <v>에너지너무많음</v>
      </c>
      <c r="Q3673" t="str">
        <f t="shared" ca="1" si="692"/>
        <v>cu</v>
      </c>
      <c r="R3673" t="s">
        <v>81</v>
      </c>
      <c r="S3673" t="s">
        <v>147</v>
      </c>
      <c r="T3673">
        <v>6675</v>
      </c>
      <c r="U3673" t="str">
        <f t="shared" ca="1" si="683"/>
        <v>cu</v>
      </c>
      <c r="V3673" t="str">
        <f t="shared" si="685"/>
        <v>EN</v>
      </c>
      <c r="W3673">
        <f t="shared" si="686"/>
        <v>720</v>
      </c>
      <c r="X3673" t="str">
        <f t="shared" ca="1" si="687"/>
        <v>cu</v>
      </c>
      <c r="Y3673" t="str">
        <f t="shared" si="688"/>
        <v>GO</v>
      </c>
      <c r="Z3673">
        <f t="shared" si="689"/>
        <v>6675</v>
      </c>
    </row>
    <row r="3674" spans="1:26">
      <c r="A3674" t="str">
        <f t="shared" si="690"/>
        <v>nw2</v>
      </c>
      <c r="B3674" t="str">
        <f t="shared" si="691"/>
        <v>신규2</v>
      </c>
      <c r="C3674">
        <v>265</v>
      </c>
      <c r="D3674">
        <v>135</v>
      </c>
      <c r="E3674">
        <f t="shared" ca="1" si="678"/>
        <v>35067</v>
      </c>
      <c r="F3674">
        <f ca="1">(60+SUMIF(OFFSET(N3674,-$C3674+1,0,$C3674),"EN",OFFSET(O3674,-$C3674+1,0,$C3674)))*SummonTypeTable!$Q$2</f>
        <v>11133.333333333332</v>
      </c>
      <c r="G3674" t="str">
        <f ca="1">IF(C3674=1,60*SummonTypeTable!$Q$2-OFFSET(F3674,0,-1),
IF(F3674&lt;&gt;OFFSET(F3674,-1,0),OFFSET(F3674,-1,0)-OFFSET(F3674,0,-1),""))</f>
        <v/>
      </c>
      <c r="H3674" t="str">
        <f ca="1">IF(C3674=1,60*SummonTypeTable!$Q$2/OFFSET(F3674,0,-1),
IF(F3674&lt;&gt;OFFSET(F3674,-1,0),OFFSET(F3674,-1,0)/OFFSET(F3674,0,-1),""))</f>
        <v/>
      </c>
      <c r="I3674">
        <f ca="1">(60+SUMIF(OFFSET(N3674,-$C3674+1,0,$C3674),"EN",OFFSET(O3674,-$C3674+1,0,$C3674))+SUMIF(OFFSET(S3674,-$C3674+1,0,$C3674),"EN",OFFSET(T3674,-$C3674+1,0,$C3674)))*SummonTypeTable!$Q$2</f>
        <v>11133.333333333332</v>
      </c>
      <c r="J3674" t="str">
        <f ca="1">IF(C3674=1,60*SummonTypeTable!$Q$2-OFFSET(I3674,0,-4),
IF(I3674&lt;&gt;OFFSET(I3674,-1,0),OFFSET(I3674,-1,0)-OFFSET(I3674,0,-4),""))</f>
        <v/>
      </c>
      <c r="K3674" t="str">
        <f ca="1">IF(C3674=1,60*SummonTypeTable!$Q$2/OFFSET(I3674,0,-4),
IF(I3674&lt;&gt;OFFSET(I3674,-1,0),OFFSET(I3674,-1,0)/OFFSET(I3674,0,-4),""))</f>
        <v/>
      </c>
      <c r="L3674" t="str">
        <f t="shared" ca="1" si="682"/>
        <v>it</v>
      </c>
      <c r="M3674" t="s">
        <v>139</v>
      </c>
      <c r="N3674" t="s">
        <v>158</v>
      </c>
      <c r="O3674">
        <v>3</v>
      </c>
      <c r="P3674" t="str">
        <f t="shared" si="684"/>
        <v/>
      </c>
      <c r="Q3674" t="str">
        <f t="shared" ca="1" si="692"/>
        <v>cu</v>
      </c>
      <c r="R3674" t="s">
        <v>81</v>
      </c>
      <c r="S3674" t="s">
        <v>147</v>
      </c>
      <c r="T3674">
        <v>6700</v>
      </c>
      <c r="U3674" t="str">
        <f t="shared" ca="1" si="683"/>
        <v>it</v>
      </c>
      <c r="V3674" t="str">
        <f t="shared" si="685"/>
        <v>Cash_sEquipGacha</v>
      </c>
      <c r="W3674">
        <f t="shared" si="686"/>
        <v>3</v>
      </c>
      <c r="X3674" t="str">
        <f t="shared" ca="1" si="687"/>
        <v>cu</v>
      </c>
      <c r="Y3674" t="str">
        <f t="shared" si="688"/>
        <v>GO</v>
      </c>
      <c r="Z3674">
        <f t="shared" si="689"/>
        <v>6700</v>
      </c>
    </row>
    <row r="3675" spans="1:26">
      <c r="A3675" t="str">
        <f t="shared" si="690"/>
        <v>nw2</v>
      </c>
      <c r="B3675" t="str">
        <f t="shared" si="691"/>
        <v>신규2</v>
      </c>
      <c r="C3675">
        <v>266</v>
      </c>
      <c r="D3675">
        <v>168</v>
      </c>
      <c r="E3675">
        <f t="shared" ca="1" si="678"/>
        <v>35235</v>
      </c>
      <c r="F3675">
        <f ca="1">(60+SUMIF(OFFSET(N3675,-$C3675+1,0,$C3675),"EN",OFFSET(O3675,-$C3675+1,0,$C3675)))*SummonTypeTable!$Q$2</f>
        <v>11133.333333333332</v>
      </c>
      <c r="G3675" t="str">
        <f ca="1">IF(C3675=1,60*SummonTypeTable!$Q$2-OFFSET(F3675,0,-1),
IF(F3675&lt;&gt;OFFSET(F3675,-1,0),OFFSET(F3675,-1,0)-OFFSET(F3675,0,-1),""))</f>
        <v/>
      </c>
      <c r="H3675" t="str">
        <f ca="1">IF(C3675=1,60*SummonTypeTable!$Q$2/OFFSET(F3675,0,-1),
IF(F3675&lt;&gt;OFFSET(F3675,-1,0),OFFSET(F3675,-1,0)/OFFSET(F3675,0,-1),""))</f>
        <v/>
      </c>
      <c r="I3675">
        <f ca="1">(60+SUMIF(OFFSET(N3675,-$C3675+1,0,$C3675),"EN",OFFSET(O3675,-$C3675+1,0,$C3675))+SUMIF(OFFSET(S3675,-$C3675+1,0,$C3675),"EN",OFFSET(T3675,-$C3675+1,0,$C3675)))*SummonTypeTable!$Q$2</f>
        <v>11133.333333333332</v>
      </c>
      <c r="J3675" t="str">
        <f ca="1">IF(C3675=1,60*SummonTypeTable!$Q$2-OFFSET(I3675,0,-4),
IF(I3675&lt;&gt;OFFSET(I3675,-1,0),OFFSET(I3675,-1,0)-OFFSET(I3675,0,-4),""))</f>
        <v/>
      </c>
      <c r="K3675" t="str">
        <f ca="1">IF(C3675=1,60*SummonTypeTable!$Q$2/OFFSET(I3675,0,-4),
IF(I3675&lt;&gt;OFFSET(I3675,-1,0),OFFSET(I3675,-1,0)/OFFSET(I3675,0,-4),""))</f>
        <v/>
      </c>
      <c r="L3675" t="str">
        <f t="shared" ca="1" si="682"/>
        <v>cu</v>
      </c>
      <c r="M3675" t="s">
        <v>81</v>
      </c>
      <c r="N3675" t="s">
        <v>147</v>
      </c>
      <c r="O3675">
        <v>13450</v>
      </c>
      <c r="P3675" t="str">
        <f t="shared" si="684"/>
        <v/>
      </c>
      <c r="Q3675" t="str">
        <f t="shared" ca="1" si="692"/>
        <v>cu</v>
      </c>
      <c r="R3675" t="s">
        <v>81</v>
      </c>
      <c r="S3675" t="s">
        <v>147</v>
      </c>
      <c r="T3675">
        <v>6725</v>
      </c>
      <c r="U3675" t="str">
        <f t="shared" ca="1" si="683"/>
        <v>cu</v>
      </c>
      <c r="V3675" t="str">
        <f t="shared" si="685"/>
        <v>GO</v>
      </c>
      <c r="W3675">
        <f t="shared" si="686"/>
        <v>13450</v>
      </c>
      <c r="X3675" t="str">
        <f t="shared" ca="1" si="687"/>
        <v>cu</v>
      </c>
      <c r="Y3675" t="str">
        <f t="shared" si="688"/>
        <v>GO</v>
      </c>
      <c r="Z3675">
        <f t="shared" si="689"/>
        <v>6725</v>
      </c>
    </row>
    <row r="3676" spans="1:26">
      <c r="A3676" t="str">
        <f t="shared" si="690"/>
        <v>nw2</v>
      </c>
      <c r="B3676" t="str">
        <f t="shared" si="691"/>
        <v>신규2</v>
      </c>
      <c r="C3676">
        <v>267</v>
      </c>
      <c r="D3676">
        <v>217</v>
      </c>
      <c r="E3676">
        <f t="shared" ca="1" si="678"/>
        <v>35452</v>
      </c>
      <c r="F3676">
        <f ca="1">(60+SUMIF(OFFSET(N3676,-$C3676+1,0,$C3676),"EN",OFFSET(O3676,-$C3676+1,0,$C3676)))*SummonTypeTable!$Q$2</f>
        <v>11133.333333333332</v>
      </c>
      <c r="G3676" t="str">
        <f ca="1">IF(C3676=1,60*SummonTypeTable!$Q$2-OFFSET(F3676,0,-1),
IF(F3676&lt;&gt;OFFSET(F3676,-1,0),OFFSET(F3676,-1,0)-OFFSET(F3676,0,-1),""))</f>
        <v/>
      </c>
      <c r="H3676" t="str">
        <f ca="1">IF(C3676=1,60*SummonTypeTable!$Q$2/OFFSET(F3676,0,-1),
IF(F3676&lt;&gt;OFFSET(F3676,-1,0),OFFSET(F3676,-1,0)/OFFSET(F3676,0,-1),""))</f>
        <v/>
      </c>
      <c r="I3676">
        <f ca="1">(60+SUMIF(OFFSET(N3676,-$C3676+1,0,$C3676),"EN",OFFSET(O3676,-$C3676+1,0,$C3676))+SUMIF(OFFSET(S3676,-$C3676+1,0,$C3676),"EN",OFFSET(T3676,-$C3676+1,0,$C3676)))*SummonTypeTable!$Q$2</f>
        <v>11133.333333333332</v>
      </c>
      <c r="J3676" t="str">
        <f ca="1">IF(C3676=1,60*SummonTypeTable!$Q$2-OFFSET(I3676,0,-4),
IF(I3676&lt;&gt;OFFSET(I3676,-1,0),OFFSET(I3676,-1,0)-OFFSET(I3676,0,-4),""))</f>
        <v/>
      </c>
      <c r="K3676" t="str">
        <f ca="1">IF(C3676=1,60*SummonTypeTable!$Q$2/OFFSET(I3676,0,-4),
IF(I3676&lt;&gt;OFFSET(I3676,-1,0),OFFSET(I3676,-1,0)/OFFSET(I3676,0,-4),""))</f>
        <v/>
      </c>
      <c r="L3676" t="str">
        <f t="shared" ca="1" si="682"/>
        <v>it</v>
      </c>
      <c r="M3676" t="s">
        <v>139</v>
      </c>
      <c r="N3676" t="s">
        <v>138</v>
      </c>
      <c r="O3676">
        <v>30</v>
      </c>
      <c r="P3676" t="str">
        <f t="shared" si="684"/>
        <v/>
      </c>
      <c r="Q3676" t="str">
        <f t="shared" ca="1" si="692"/>
        <v>cu</v>
      </c>
      <c r="R3676" t="s">
        <v>81</v>
      </c>
      <c r="S3676" t="s">
        <v>147</v>
      </c>
      <c r="T3676">
        <v>6750</v>
      </c>
      <c r="U3676" t="str">
        <f t="shared" ca="1" si="683"/>
        <v>it</v>
      </c>
      <c r="V3676" t="str">
        <f t="shared" si="685"/>
        <v>Cash_sSpellGacha</v>
      </c>
      <c r="W3676">
        <f t="shared" si="686"/>
        <v>30</v>
      </c>
      <c r="X3676" t="str">
        <f t="shared" ca="1" si="687"/>
        <v>cu</v>
      </c>
      <c r="Y3676" t="str">
        <f t="shared" si="688"/>
        <v>GO</v>
      </c>
      <c r="Z3676">
        <f t="shared" si="689"/>
        <v>6750</v>
      </c>
    </row>
    <row r="3677" spans="1:26">
      <c r="A3677" t="str">
        <f t="shared" si="690"/>
        <v>nw2</v>
      </c>
      <c r="B3677" t="str">
        <f t="shared" si="691"/>
        <v>신규2</v>
      </c>
      <c r="C3677">
        <v>268</v>
      </c>
      <c r="D3677">
        <v>796</v>
      </c>
      <c r="E3677">
        <f t="shared" ca="1" si="678"/>
        <v>36248</v>
      </c>
      <c r="F3677">
        <f ca="1">(60+SUMIF(OFFSET(N3677,-$C3677+1,0,$C3677),"EN",OFFSET(O3677,-$C3677+1,0,$C3677)))*SummonTypeTable!$Q$2</f>
        <v>11133.333333333332</v>
      </c>
      <c r="G3677" t="str">
        <f ca="1">IF(C3677=1,60*SummonTypeTable!$Q$2-OFFSET(F3677,0,-1),
IF(F3677&lt;&gt;OFFSET(F3677,-1,0),OFFSET(F3677,-1,0)-OFFSET(F3677,0,-1),""))</f>
        <v/>
      </c>
      <c r="H3677" t="str">
        <f ca="1">IF(C3677=1,60*SummonTypeTable!$Q$2/OFFSET(F3677,0,-1),
IF(F3677&lt;&gt;OFFSET(F3677,-1,0),OFFSET(F3677,-1,0)/OFFSET(F3677,0,-1),""))</f>
        <v/>
      </c>
      <c r="I3677">
        <f ca="1">(60+SUMIF(OFFSET(N3677,-$C3677+1,0,$C3677),"EN",OFFSET(O3677,-$C3677+1,0,$C3677))+SUMIF(OFFSET(S3677,-$C3677+1,0,$C3677),"EN",OFFSET(T3677,-$C3677+1,0,$C3677)))*SummonTypeTable!$Q$2</f>
        <v>11133.333333333332</v>
      </c>
      <c r="J3677" t="str">
        <f ca="1">IF(C3677=1,60*SummonTypeTable!$Q$2-OFFSET(I3677,0,-4),
IF(I3677&lt;&gt;OFFSET(I3677,-1,0),OFFSET(I3677,-1,0)-OFFSET(I3677,0,-4),""))</f>
        <v/>
      </c>
      <c r="K3677" t="str">
        <f ca="1">IF(C3677=1,60*SummonTypeTable!$Q$2/OFFSET(I3677,0,-4),
IF(I3677&lt;&gt;OFFSET(I3677,-1,0),OFFSET(I3677,-1,0)/OFFSET(I3677,0,-4),""))</f>
        <v/>
      </c>
      <c r="L3677" t="str">
        <f t="shared" ca="1" si="682"/>
        <v>cu</v>
      </c>
      <c r="M3677" t="s">
        <v>81</v>
      </c>
      <c r="N3677" t="s">
        <v>153</v>
      </c>
      <c r="O3677">
        <v>45</v>
      </c>
      <c r="P3677" t="str">
        <f t="shared" si="684"/>
        <v/>
      </c>
      <c r="Q3677" t="str">
        <f t="shared" ca="1" si="692"/>
        <v>cu</v>
      </c>
      <c r="R3677" t="s">
        <v>81</v>
      </c>
      <c r="S3677" t="s">
        <v>153</v>
      </c>
      <c r="T3677">
        <v>15</v>
      </c>
      <c r="U3677" t="str">
        <f t="shared" ca="1" si="683"/>
        <v>cu</v>
      </c>
      <c r="V3677" t="str">
        <f t="shared" si="685"/>
        <v>DI</v>
      </c>
      <c r="W3677">
        <f t="shared" si="686"/>
        <v>45</v>
      </c>
      <c r="X3677" t="str">
        <f t="shared" ca="1" si="687"/>
        <v>cu</v>
      </c>
      <c r="Y3677" t="str">
        <f t="shared" si="688"/>
        <v>DI</v>
      </c>
      <c r="Z3677">
        <f t="shared" si="689"/>
        <v>15</v>
      </c>
    </row>
    <row r="3678" spans="1:26">
      <c r="A3678" t="str">
        <f t="shared" si="690"/>
        <v>nw2</v>
      </c>
      <c r="B3678" t="str">
        <f t="shared" si="691"/>
        <v>신규2</v>
      </c>
      <c r="C3678">
        <v>269</v>
      </c>
      <c r="D3678">
        <v>183</v>
      </c>
      <c r="E3678">
        <f t="shared" ca="1" si="678"/>
        <v>36431</v>
      </c>
      <c r="F3678">
        <f ca="1">(60+SUMIF(OFFSET(N3678,-$C3678+1,0,$C3678),"EN",OFFSET(O3678,-$C3678+1,0,$C3678)))*SummonTypeTable!$Q$2</f>
        <v>11133.333333333332</v>
      </c>
      <c r="G3678" t="str">
        <f ca="1">IF(C3678=1,60*SummonTypeTable!$Q$2-OFFSET(F3678,0,-1),
IF(F3678&lt;&gt;OFFSET(F3678,-1,0),OFFSET(F3678,-1,0)-OFFSET(F3678,0,-1),""))</f>
        <v/>
      </c>
      <c r="H3678" t="str">
        <f ca="1">IF(C3678=1,60*SummonTypeTable!$Q$2/OFFSET(F3678,0,-1),
IF(F3678&lt;&gt;OFFSET(F3678,-1,0),OFFSET(F3678,-1,0)/OFFSET(F3678,0,-1),""))</f>
        <v/>
      </c>
      <c r="I3678">
        <f ca="1">(60+SUMIF(OFFSET(N3678,-$C3678+1,0,$C3678),"EN",OFFSET(O3678,-$C3678+1,0,$C3678))+SUMIF(OFFSET(S3678,-$C3678+1,0,$C3678),"EN",OFFSET(T3678,-$C3678+1,0,$C3678)))*SummonTypeTable!$Q$2</f>
        <v>11133.333333333332</v>
      </c>
      <c r="J3678" t="str">
        <f ca="1">IF(C3678=1,60*SummonTypeTable!$Q$2-OFFSET(I3678,0,-4),
IF(I3678&lt;&gt;OFFSET(I3678,-1,0),OFFSET(I3678,-1,0)-OFFSET(I3678,0,-4),""))</f>
        <v/>
      </c>
      <c r="K3678" t="str">
        <f ca="1">IF(C3678=1,60*SummonTypeTable!$Q$2/OFFSET(I3678,0,-4),
IF(I3678&lt;&gt;OFFSET(I3678,-1,0),OFFSET(I3678,-1,0)/OFFSET(I3678,0,-4),""))</f>
        <v/>
      </c>
      <c r="L3678" t="str">
        <f t="shared" ca="1" si="682"/>
        <v>cu</v>
      </c>
      <c r="M3678" t="s">
        <v>81</v>
      </c>
      <c r="N3678" t="s">
        <v>147</v>
      </c>
      <c r="O3678">
        <v>13600</v>
      </c>
      <c r="P3678" t="str">
        <f t="shared" si="684"/>
        <v/>
      </c>
      <c r="Q3678" t="str">
        <f t="shared" ca="1" si="692"/>
        <v>cu</v>
      </c>
      <c r="R3678" t="s">
        <v>81</v>
      </c>
      <c r="S3678" t="s">
        <v>147</v>
      </c>
      <c r="T3678">
        <v>6800</v>
      </c>
      <c r="U3678" t="str">
        <f t="shared" ca="1" si="683"/>
        <v>cu</v>
      </c>
      <c r="V3678" t="str">
        <f t="shared" si="685"/>
        <v>GO</v>
      </c>
      <c r="W3678">
        <f t="shared" si="686"/>
        <v>13600</v>
      </c>
      <c r="X3678" t="str">
        <f t="shared" ca="1" si="687"/>
        <v>cu</v>
      </c>
      <c r="Y3678" t="str">
        <f t="shared" si="688"/>
        <v>GO</v>
      </c>
      <c r="Z3678">
        <f t="shared" si="689"/>
        <v>6800</v>
      </c>
    </row>
    <row r="3679" spans="1:26">
      <c r="A3679" t="str">
        <f t="shared" si="690"/>
        <v>nw2</v>
      </c>
      <c r="B3679" t="str">
        <f t="shared" si="691"/>
        <v>신규2</v>
      </c>
      <c r="C3679">
        <v>270</v>
      </c>
      <c r="D3679">
        <v>238</v>
      </c>
      <c r="E3679">
        <f t="shared" ca="1" si="678"/>
        <v>36669</v>
      </c>
      <c r="F3679">
        <f ca="1">(60+SUMIF(OFFSET(N3679,-$C3679+1,0,$C3679),"EN",OFFSET(O3679,-$C3679+1,0,$C3679)))*SummonTypeTable!$Q$2</f>
        <v>11133.333333333332</v>
      </c>
      <c r="G3679" t="str">
        <f ca="1">IF(C3679=1,60*SummonTypeTable!$Q$2-OFFSET(F3679,0,-1),
IF(F3679&lt;&gt;OFFSET(F3679,-1,0),OFFSET(F3679,-1,0)-OFFSET(F3679,0,-1),""))</f>
        <v/>
      </c>
      <c r="H3679" t="str">
        <f ca="1">IF(C3679=1,60*SummonTypeTable!$Q$2/OFFSET(F3679,0,-1),
IF(F3679&lt;&gt;OFFSET(F3679,-1,0),OFFSET(F3679,-1,0)/OFFSET(F3679,0,-1),""))</f>
        <v/>
      </c>
      <c r="I3679">
        <f ca="1">(60+SUMIF(OFFSET(N3679,-$C3679+1,0,$C3679),"EN",OFFSET(O3679,-$C3679+1,0,$C3679))+SUMIF(OFFSET(S3679,-$C3679+1,0,$C3679),"EN",OFFSET(T3679,-$C3679+1,0,$C3679)))*SummonTypeTable!$Q$2</f>
        <v>11133.333333333332</v>
      </c>
      <c r="J3679" t="str">
        <f ca="1">IF(C3679=1,60*SummonTypeTable!$Q$2-OFFSET(I3679,0,-4),
IF(I3679&lt;&gt;OFFSET(I3679,-1,0),OFFSET(I3679,-1,0)-OFFSET(I3679,0,-4),""))</f>
        <v/>
      </c>
      <c r="K3679" t="str">
        <f ca="1">IF(C3679=1,60*SummonTypeTable!$Q$2/OFFSET(I3679,0,-4),
IF(I3679&lt;&gt;OFFSET(I3679,-1,0),OFFSET(I3679,-1,0)/OFFSET(I3679,0,-4),""))</f>
        <v/>
      </c>
      <c r="L3679" t="str">
        <f t="shared" ca="1" si="682"/>
        <v>it</v>
      </c>
      <c r="M3679" t="s">
        <v>139</v>
      </c>
      <c r="N3679" t="s">
        <v>140</v>
      </c>
      <c r="O3679">
        <v>3</v>
      </c>
      <c r="P3679" t="str">
        <f t="shared" si="684"/>
        <v/>
      </c>
      <c r="Q3679" t="str">
        <f t="shared" ca="1" si="692"/>
        <v>cu</v>
      </c>
      <c r="R3679" t="s">
        <v>81</v>
      </c>
      <c r="S3679" t="s">
        <v>147</v>
      </c>
      <c r="T3679">
        <v>6825</v>
      </c>
      <c r="U3679" t="str">
        <f t="shared" ca="1" si="683"/>
        <v>it</v>
      </c>
      <c r="V3679" t="str">
        <f t="shared" si="685"/>
        <v>Cash_sCharacterGacha</v>
      </c>
      <c r="W3679">
        <f t="shared" si="686"/>
        <v>3</v>
      </c>
      <c r="X3679" t="str">
        <f t="shared" ca="1" si="687"/>
        <v>cu</v>
      </c>
      <c r="Y3679" t="str">
        <f t="shared" si="688"/>
        <v>GO</v>
      </c>
      <c r="Z3679">
        <f t="shared" si="689"/>
        <v>6825</v>
      </c>
    </row>
    <row r="3680" spans="1:26">
      <c r="A3680" t="str">
        <f t="shared" si="690"/>
        <v>nw2</v>
      </c>
      <c r="B3680" t="str">
        <f t="shared" si="691"/>
        <v>신규2</v>
      </c>
      <c r="C3680">
        <v>271</v>
      </c>
      <c r="D3680">
        <v>927</v>
      </c>
      <c r="E3680">
        <f t="shared" ca="1" si="678"/>
        <v>37596</v>
      </c>
      <c r="F3680">
        <f ca="1">(60+SUMIF(OFFSET(N3680,-$C3680+1,0,$C3680),"EN",OFFSET(O3680,-$C3680+1,0,$C3680)))*SummonTypeTable!$Q$2</f>
        <v>11586.666666666666</v>
      </c>
      <c r="G3680">
        <f ca="1">IF(C3680=1,60*SummonTypeTable!$Q$2-OFFSET(F3680,0,-1),
IF(F3680&lt;&gt;OFFSET(F3680,-1,0),OFFSET(F3680,-1,0)-OFFSET(F3680,0,-1),""))</f>
        <v>-26462.666666666668</v>
      </c>
      <c r="H3680">
        <f ca="1">IF(C3680=1,60*SummonTypeTable!$Q$2/OFFSET(F3680,0,-1),
IF(F3680&lt;&gt;OFFSET(F3680,-1,0),OFFSET(F3680,-1,0)/OFFSET(F3680,0,-1),""))</f>
        <v>0.29613079405610521</v>
      </c>
      <c r="I3680">
        <f ca="1">(60+SUMIF(OFFSET(N3680,-$C3680+1,0,$C3680),"EN",OFFSET(O3680,-$C3680+1,0,$C3680))+SUMIF(OFFSET(S3680,-$C3680+1,0,$C3680),"EN",OFFSET(T3680,-$C3680+1,0,$C3680)))*SummonTypeTable!$Q$2</f>
        <v>11586.666666666666</v>
      </c>
      <c r="J3680">
        <f ca="1">IF(C3680=1,60*SummonTypeTable!$Q$2-OFFSET(I3680,0,-4),
IF(I3680&lt;&gt;OFFSET(I3680,-1,0),OFFSET(I3680,-1,0)-OFFSET(I3680,0,-4),""))</f>
        <v>-26462.666666666668</v>
      </c>
      <c r="K3680">
        <f ca="1">IF(C3680=1,60*SummonTypeTable!$Q$2/OFFSET(I3680,0,-4),
IF(I3680&lt;&gt;OFFSET(I3680,-1,0),OFFSET(I3680,-1,0)/OFFSET(I3680,0,-4),""))</f>
        <v>0.29613079405610521</v>
      </c>
      <c r="L3680" t="str">
        <f t="shared" ca="1" si="682"/>
        <v>cu</v>
      </c>
      <c r="M3680" t="s">
        <v>81</v>
      </c>
      <c r="N3680" t="s">
        <v>146</v>
      </c>
      <c r="O3680">
        <v>680</v>
      </c>
      <c r="P3680" t="str">
        <f t="shared" si="684"/>
        <v>에너지너무많음</v>
      </c>
      <c r="Q3680" t="str">
        <f t="shared" ca="1" si="692"/>
        <v>cu</v>
      </c>
      <c r="R3680" t="s">
        <v>81</v>
      </c>
      <c r="S3680" t="s">
        <v>147</v>
      </c>
      <c r="T3680">
        <v>6850</v>
      </c>
      <c r="U3680" t="str">
        <f t="shared" ca="1" si="683"/>
        <v>cu</v>
      </c>
      <c r="V3680" t="str">
        <f t="shared" si="685"/>
        <v>EN</v>
      </c>
      <c r="W3680">
        <f t="shared" si="686"/>
        <v>680</v>
      </c>
      <c r="X3680" t="str">
        <f t="shared" ca="1" si="687"/>
        <v>cu</v>
      </c>
      <c r="Y3680" t="str">
        <f t="shared" si="688"/>
        <v>GO</v>
      </c>
      <c r="Z3680">
        <f t="shared" si="689"/>
        <v>6850</v>
      </c>
    </row>
    <row r="3681" spans="1:26">
      <c r="A3681" t="str">
        <f t="shared" si="690"/>
        <v>nw2</v>
      </c>
      <c r="B3681" t="str">
        <f t="shared" si="691"/>
        <v>신규2</v>
      </c>
      <c r="C3681">
        <v>272</v>
      </c>
      <c r="D3681">
        <v>153</v>
      </c>
      <c r="E3681">
        <f t="shared" ca="1" si="678"/>
        <v>37749</v>
      </c>
      <c r="F3681">
        <f ca="1">(60+SUMIF(OFFSET(N3681,-$C3681+1,0,$C3681),"EN",OFFSET(O3681,-$C3681+1,0,$C3681)))*SummonTypeTable!$Q$2</f>
        <v>11586.666666666666</v>
      </c>
      <c r="G3681" t="str">
        <f ca="1">IF(C3681=1,60*SummonTypeTable!$Q$2-OFFSET(F3681,0,-1),
IF(F3681&lt;&gt;OFFSET(F3681,-1,0),OFFSET(F3681,-1,0)-OFFSET(F3681,0,-1),""))</f>
        <v/>
      </c>
      <c r="H3681" t="str">
        <f ca="1">IF(C3681=1,60*SummonTypeTable!$Q$2/OFFSET(F3681,0,-1),
IF(F3681&lt;&gt;OFFSET(F3681,-1,0),OFFSET(F3681,-1,0)/OFFSET(F3681,0,-1),""))</f>
        <v/>
      </c>
      <c r="I3681">
        <f ca="1">(60+SUMIF(OFFSET(N3681,-$C3681+1,0,$C3681),"EN",OFFSET(O3681,-$C3681+1,0,$C3681))+SUMIF(OFFSET(S3681,-$C3681+1,0,$C3681),"EN",OFFSET(T3681,-$C3681+1,0,$C3681)))*SummonTypeTable!$Q$2</f>
        <v>11586.666666666666</v>
      </c>
      <c r="J3681" t="str">
        <f ca="1">IF(C3681=1,60*SummonTypeTable!$Q$2-OFFSET(I3681,0,-4),
IF(I3681&lt;&gt;OFFSET(I3681,-1,0),OFFSET(I3681,-1,0)-OFFSET(I3681,0,-4),""))</f>
        <v/>
      </c>
      <c r="K3681" t="str">
        <f ca="1">IF(C3681=1,60*SummonTypeTable!$Q$2/OFFSET(I3681,0,-4),
IF(I3681&lt;&gt;OFFSET(I3681,-1,0),OFFSET(I3681,-1,0)/OFFSET(I3681,0,-4),""))</f>
        <v/>
      </c>
      <c r="L3681" t="str">
        <f t="shared" ca="1" si="682"/>
        <v>cu</v>
      </c>
      <c r="M3681" t="s">
        <v>81</v>
      </c>
      <c r="N3681" t="s">
        <v>147</v>
      </c>
      <c r="O3681">
        <v>13750</v>
      </c>
      <c r="P3681" t="str">
        <f t="shared" si="684"/>
        <v/>
      </c>
      <c r="Q3681" t="str">
        <f t="shared" ca="1" si="692"/>
        <v>cu</v>
      </c>
      <c r="R3681" t="s">
        <v>81</v>
      </c>
      <c r="S3681" t="s">
        <v>147</v>
      </c>
      <c r="T3681">
        <v>6875</v>
      </c>
      <c r="U3681" t="str">
        <f t="shared" ca="1" si="683"/>
        <v>cu</v>
      </c>
      <c r="V3681" t="str">
        <f t="shared" si="685"/>
        <v>GO</v>
      </c>
      <c r="W3681">
        <f t="shared" si="686"/>
        <v>13750</v>
      </c>
      <c r="X3681" t="str">
        <f t="shared" ca="1" si="687"/>
        <v>cu</v>
      </c>
      <c r="Y3681" t="str">
        <f t="shared" si="688"/>
        <v>GO</v>
      </c>
      <c r="Z3681">
        <f t="shared" si="689"/>
        <v>6875</v>
      </c>
    </row>
    <row r="3682" spans="1:26">
      <c r="A3682" t="str">
        <f t="shared" si="690"/>
        <v>nw2</v>
      </c>
      <c r="B3682" t="str">
        <f t="shared" si="691"/>
        <v>신규2</v>
      </c>
      <c r="C3682">
        <v>273</v>
      </c>
      <c r="D3682">
        <v>195</v>
      </c>
      <c r="E3682">
        <f t="shared" ca="1" si="678"/>
        <v>37944</v>
      </c>
      <c r="F3682">
        <f ca="1">(60+SUMIF(OFFSET(N3682,-$C3682+1,0,$C3682),"EN",OFFSET(O3682,-$C3682+1,0,$C3682)))*SummonTypeTable!$Q$2</f>
        <v>11586.666666666666</v>
      </c>
      <c r="G3682" t="str">
        <f ca="1">IF(C3682=1,60*SummonTypeTable!$Q$2-OFFSET(F3682,0,-1),
IF(F3682&lt;&gt;OFFSET(F3682,-1,0),OFFSET(F3682,-1,0)-OFFSET(F3682,0,-1),""))</f>
        <v/>
      </c>
      <c r="H3682" t="str">
        <f ca="1">IF(C3682=1,60*SummonTypeTable!$Q$2/OFFSET(F3682,0,-1),
IF(F3682&lt;&gt;OFFSET(F3682,-1,0),OFFSET(F3682,-1,0)/OFFSET(F3682,0,-1),""))</f>
        <v/>
      </c>
      <c r="I3682">
        <f ca="1">(60+SUMIF(OFFSET(N3682,-$C3682+1,0,$C3682),"EN",OFFSET(O3682,-$C3682+1,0,$C3682))+SUMIF(OFFSET(S3682,-$C3682+1,0,$C3682),"EN",OFFSET(T3682,-$C3682+1,0,$C3682)))*SummonTypeTable!$Q$2</f>
        <v>11586.666666666666</v>
      </c>
      <c r="J3682" t="str">
        <f ca="1">IF(C3682=1,60*SummonTypeTable!$Q$2-OFFSET(I3682,0,-4),
IF(I3682&lt;&gt;OFFSET(I3682,-1,0),OFFSET(I3682,-1,0)-OFFSET(I3682,0,-4),""))</f>
        <v/>
      </c>
      <c r="K3682" t="str">
        <f ca="1">IF(C3682=1,60*SummonTypeTable!$Q$2/OFFSET(I3682,0,-4),
IF(I3682&lt;&gt;OFFSET(I3682,-1,0),OFFSET(I3682,-1,0)/OFFSET(I3682,0,-4),""))</f>
        <v/>
      </c>
      <c r="L3682" t="str">
        <f t="shared" ca="1" si="682"/>
        <v>it</v>
      </c>
      <c r="M3682" t="s">
        <v>139</v>
      </c>
      <c r="N3682" t="s">
        <v>158</v>
      </c>
      <c r="O3682">
        <v>5</v>
      </c>
      <c r="P3682" t="str">
        <f t="shared" si="684"/>
        <v/>
      </c>
      <c r="Q3682" t="str">
        <f t="shared" ca="1" si="692"/>
        <v>cu</v>
      </c>
      <c r="R3682" t="s">
        <v>81</v>
      </c>
      <c r="S3682" t="s">
        <v>147</v>
      </c>
      <c r="T3682">
        <v>6900</v>
      </c>
      <c r="U3682" t="str">
        <f t="shared" ca="1" si="683"/>
        <v>it</v>
      </c>
      <c r="V3682" t="str">
        <f t="shared" si="685"/>
        <v>Cash_sEquipGacha</v>
      </c>
      <c r="W3682">
        <f t="shared" si="686"/>
        <v>5</v>
      </c>
      <c r="X3682" t="str">
        <f t="shared" ca="1" si="687"/>
        <v>cu</v>
      </c>
      <c r="Y3682" t="str">
        <f t="shared" si="688"/>
        <v>GO</v>
      </c>
      <c r="Z3682">
        <f t="shared" si="689"/>
        <v>6900</v>
      </c>
    </row>
    <row r="3683" spans="1:26">
      <c r="A3683" t="str">
        <f t="shared" si="690"/>
        <v>nw2</v>
      </c>
      <c r="B3683" t="str">
        <f t="shared" si="691"/>
        <v>신규2</v>
      </c>
      <c r="C3683">
        <v>274</v>
      </c>
      <c r="D3683">
        <v>1032</v>
      </c>
      <c r="E3683">
        <f t="shared" ref="E3683:E3746" ca="1" si="693">IF(A3683&lt;&gt;OFFSET(A3683,-1,0),D3683,OFFSET(E3683,-1,0)+D3683)</f>
        <v>38976</v>
      </c>
      <c r="F3683">
        <f ca="1">(60+SUMIF(OFFSET(N3683,-$C3683+1,0,$C3683),"EN",OFFSET(O3683,-$C3683+1,0,$C3683)))*SummonTypeTable!$Q$2</f>
        <v>12066.666666666666</v>
      </c>
      <c r="G3683">
        <f ca="1">IF(C3683=1,60*SummonTypeTable!$Q$2-OFFSET(F3683,0,-1),
IF(F3683&lt;&gt;OFFSET(F3683,-1,0),OFFSET(F3683,-1,0)-OFFSET(F3683,0,-1),""))</f>
        <v>-27389.333333333336</v>
      </c>
      <c r="H3683">
        <f ca="1">IF(C3683=1,60*SummonTypeTable!$Q$2/OFFSET(F3683,0,-1),
IF(F3683&lt;&gt;OFFSET(F3683,-1,0),OFFSET(F3683,-1,0)/OFFSET(F3683,0,-1),""))</f>
        <v>0.29727695675971538</v>
      </c>
      <c r="I3683">
        <f ca="1">(60+SUMIF(OFFSET(N3683,-$C3683+1,0,$C3683),"EN",OFFSET(O3683,-$C3683+1,0,$C3683))+SUMIF(OFFSET(S3683,-$C3683+1,0,$C3683),"EN",OFFSET(T3683,-$C3683+1,0,$C3683)))*SummonTypeTable!$Q$2</f>
        <v>12066.666666666666</v>
      </c>
      <c r="J3683">
        <f ca="1">IF(C3683=1,60*SummonTypeTable!$Q$2-OFFSET(I3683,0,-4),
IF(I3683&lt;&gt;OFFSET(I3683,-1,0),OFFSET(I3683,-1,0)-OFFSET(I3683,0,-4),""))</f>
        <v>-27389.333333333336</v>
      </c>
      <c r="K3683">
        <f ca="1">IF(C3683=1,60*SummonTypeTable!$Q$2/OFFSET(I3683,0,-4),
IF(I3683&lt;&gt;OFFSET(I3683,-1,0),OFFSET(I3683,-1,0)/OFFSET(I3683,0,-4),""))</f>
        <v>0.29727695675971538</v>
      </c>
      <c r="L3683" t="str">
        <f t="shared" ca="1" si="682"/>
        <v>cu</v>
      </c>
      <c r="M3683" t="s">
        <v>81</v>
      </c>
      <c r="N3683" t="s">
        <v>146</v>
      </c>
      <c r="O3683">
        <v>720</v>
      </c>
      <c r="P3683" t="str">
        <f t="shared" si="684"/>
        <v>에너지너무많음</v>
      </c>
      <c r="Q3683" t="str">
        <f t="shared" ca="1" si="692"/>
        <v>cu</v>
      </c>
      <c r="R3683" t="s">
        <v>81</v>
      </c>
      <c r="S3683" t="s">
        <v>147</v>
      </c>
      <c r="T3683">
        <v>6925</v>
      </c>
      <c r="U3683" t="str">
        <f t="shared" ca="1" si="683"/>
        <v>cu</v>
      </c>
      <c r="V3683" t="str">
        <f t="shared" si="685"/>
        <v>EN</v>
      </c>
      <c r="W3683">
        <f t="shared" si="686"/>
        <v>720</v>
      </c>
      <c r="X3683" t="str">
        <f t="shared" ca="1" si="687"/>
        <v>cu</v>
      </c>
      <c r="Y3683" t="str">
        <f t="shared" si="688"/>
        <v>GO</v>
      </c>
      <c r="Z3683">
        <f t="shared" si="689"/>
        <v>6925</v>
      </c>
    </row>
    <row r="3684" spans="1:26">
      <c r="A3684" t="str">
        <f t="shared" si="690"/>
        <v>nw2</v>
      </c>
      <c r="B3684" t="str">
        <f t="shared" si="691"/>
        <v>신규2</v>
      </c>
      <c r="C3684">
        <v>275</v>
      </c>
      <c r="D3684">
        <v>125</v>
      </c>
      <c r="E3684">
        <f t="shared" ca="1" si="693"/>
        <v>39101</v>
      </c>
      <c r="F3684">
        <f ca="1">(60+SUMIF(OFFSET(N3684,-$C3684+1,0,$C3684),"EN",OFFSET(O3684,-$C3684+1,0,$C3684)))*SummonTypeTable!$Q$2</f>
        <v>12066.666666666666</v>
      </c>
      <c r="G3684" t="str">
        <f ca="1">IF(C3684=1,60*SummonTypeTable!$Q$2-OFFSET(F3684,0,-1),
IF(F3684&lt;&gt;OFFSET(F3684,-1,0),OFFSET(F3684,-1,0)-OFFSET(F3684,0,-1),""))</f>
        <v/>
      </c>
      <c r="H3684" t="str">
        <f ca="1">IF(C3684=1,60*SummonTypeTable!$Q$2/OFFSET(F3684,0,-1),
IF(F3684&lt;&gt;OFFSET(F3684,-1,0),OFFSET(F3684,-1,0)/OFFSET(F3684,0,-1),""))</f>
        <v/>
      </c>
      <c r="I3684">
        <f ca="1">(60+SUMIF(OFFSET(N3684,-$C3684+1,0,$C3684),"EN",OFFSET(O3684,-$C3684+1,0,$C3684))+SUMIF(OFFSET(S3684,-$C3684+1,0,$C3684),"EN",OFFSET(T3684,-$C3684+1,0,$C3684)))*SummonTypeTable!$Q$2</f>
        <v>12066.666666666666</v>
      </c>
      <c r="J3684" t="str">
        <f ca="1">IF(C3684=1,60*SummonTypeTable!$Q$2-OFFSET(I3684,0,-4),
IF(I3684&lt;&gt;OFFSET(I3684,-1,0),OFFSET(I3684,-1,0)-OFFSET(I3684,0,-4),""))</f>
        <v/>
      </c>
      <c r="K3684" t="str">
        <f ca="1">IF(C3684=1,60*SummonTypeTable!$Q$2/OFFSET(I3684,0,-4),
IF(I3684&lt;&gt;OFFSET(I3684,-1,0),OFFSET(I3684,-1,0)/OFFSET(I3684,0,-4),""))</f>
        <v/>
      </c>
      <c r="L3684" t="str">
        <f t="shared" ca="1" si="682"/>
        <v>cu</v>
      </c>
      <c r="M3684" t="s">
        <v>81</v>
      </c>
      <c r="N3684" t="s">
        <v>147</v>
      </c>
      <c r="O3684">
        <v>13900</v>
      </c>
      <c r="P3684" t="str">
        <f t="shared" si="684"/>
        <v/>
      </c>
      <c r="Q3684" t="str">
        <f t="shared" ca="1" si="692"/>
        <v>cu</v>
      </c>
      <c r="R3684" t="s">
        <v>81</v>
      </c>
      <c r="S3684" t="s">
        <v>147</v>
      </c>
      <c r="T3684">
        <v>6950</v>
      </c>
      <c r="U3684" t="str">
        <f t="shared" ca="1" si="683"/>
        <v>cu</v>
      </c>
      <c r="V3684" t="str">
        <f t="shared" si="685"/>
        <v>GO</v>
      </c>
      <c r="W3684">
        <f t="shared" si="686"/>
        <v>13900</v>
      </c>
      <c r="X3684" t="str">
        <f t="shared" ca="1" si="687"/>
        <v>cu</v>
      </c>
      <c r="Y3684" t="str">
        <f t="shared" si="688"/>
        <v>GO</v>
      </c>
      <c r="Z3684">
        <f t="shared" si="689"/>
        <v>6950</v>
      </c>
    </row>
    <row r="3685" spans="1:26">
      <c r="A3685" t="str">
        <f t="shared" si="690"/>
        <v>nw2</v>
      </c>
      <c r="B3685" t="str">
        <f t="shared" si="691"/>
        <v>신규2</v>
      </c>
      <c r="C3685">
        <v>276</v>
      </c>
      <c r="D3685">
        <v>195</v>
      </c>
      <c r="E3685">
        <f t="shared" ca="1" si="693"/>
        <v>39296</v>
      </c>
      <c r="F3685">
        <f ca="1">(60+SUMIF(OFFSET(N3685,-$C3685+1,0,$C3685),"EN",OFFSET(O3685,-$C3685+1,0,$C3685)))*SummonTypeTable!$Q$2</f>
        <v>12066.666666666666</v>
      </c>
      <c r="G3685" t="str">
        <f ca="1">IF(C3685=1,60*SummonTypeTable!$Q$2-OFFSET(F3685,0,-1),
IF(F3685&lt;&gt;OFFSET(F3685,-1,0),OFFSET(F3685,-1,0)-OFFSET(F3685,0,-1),""))</f>
        <v/>
      </c>
      <c r="H3685" t="str">
        <f ca="1">IF(C3685=1,60*SummonTypeTable!$Q$2/OFFSET(F3685,0,-1),
IF(F3685&lt;&gt;OFFSET(F3685,-1,0),OFFSET(F3685,-1,0)/OFFSET(F3685,0,-1),""))</f>
        <v/>
      </c>
      <c r="I3685">
        <f ca="1">(60+SUMIF(OFFSET(N3685,-$C3685+1,0,$C3685),"EN",OFFSET(O3685,-$C3685+1,0,$C3685))+SUMIF(OFFSET(S3685,-$C3685+1,0,$C3685),"EN",OFFSET(T3685,-$C3685+1,0,$C3685)))*SummonTypeTable!$Q$2</f>
        <v>12066.666666666666</v>
      </c>
      <c r="J3685" t="str">
        <f ca="1">IF(C3685=1,60*SummonTypeTable!$Q$2-OFFSET(I3685,0,-4),
IF(I3685&lt;&gt;OFFSET(I3685,-1,0),OFFSET(I3685,-1,0)-OFFSET(I3685,0,-4),""))</f>
        <v/>
      </c>
      <c r="K3685" t="str">
        <f ca="1">IF(C3685=1,60*SummonTypeTable!$Q$2/OFFSET(I3685,0,-4),
IF(I3685&lt;&gt;OFFSET(I3685,-1,0),OFFSET(I3685,-1,0)/OFFSET(I3685,0,-4),""))</f>
        <v/>
      </c>
      <c r="L3685" t="str">
        <f t="shared" ca="1" si="682"/>
        <v>it</v>
      </c>
      <c r="M3685" t="s">
        <v>139</v>
      </c>
      <c r="N3685" t="s">
        <v>158</v>
      </c>
      <c r="O3685">
        <v>5</v>
      </c>
      <c r="P3685" t="str">
        <f t="shared" si="684"/>
        <v/>
      </c>
      <c r="Q3685" t="str">
        <f t="shared" ca="1" si="692"/>
        <v>cu</v>
      </c>
      <c r="R3685" t="s">
        <v>81</v>
      </c>
      <c r="S3685" t="s">
        <v>147</v>
      </c>
      <c r="T3685">
        <v>6975</v>
      </c>
      <c r="U3685" t="str">
        <f t="shared" ca="1" si="683"/>
        <v>it</v>
      </c>
      <c r="V3685" t="str">
        <f t="shared" si="685"/>
        <v>Cash_sEquipGacha</v>
      </c>
      <c r="W3685">
        <f t="shared" si="686"/>
        <v>5</v>
      </c>
      <c r="X3685" t="str">
        <f t="shared" ca="1" si="687"/>
        <v>cu</v>
      </c>
      <c r="Y3685" t="str">
        <f t="shared" si="688"/>
        <v>GO</v>
      </c>
      <c r="Z3685">
        <f t="shared" si="689"/>
        <v>6975</v>
      </c>
    </row>
    <row r="3686" spans="1:26">
      <c r="A3686" t="str">
        <f t="shared" si="690"/>
        <v>nw2</v>
      </c>
      <c r="B3686" t="str">
        <f t="shared" si="691"/>
        <v>신규2</v>
      </c>
      <c r="C3686">
        <v>277</v>
      </c>
      <c r="D3686">
        <v>224</v>
      </c>
      <c r="E3686">
        <f t="shared" ca="1" si="693"/>
        <v>39520</v>
      </c>
      <c r="F3686">
        <f ca="1">(60+SUMIF(OFFSET(N3686,-$C3686+1,0,$C3686),"EN",OFFSET(O3686,-$C3686+1,0,$C3686)))*SummonTypeTable!$Q$2</f>
        <v>12066.666666666666</v>
      </c>
      <c r="G3686" t="str">
        <f ca="1">IF(C3686=1,60*SummonTypeTable!$Q$2-OFFSET(F3686,0,-1),
IF(F3686&lt;&gt;OFFSET(F3686,-1,0),OFFSET(F3686,-1,0)-OFFSET(F3686,0,-1),""))</f>
        <v/>
      </c>
      <c r="H3686" t="str">
        <f ca="1">IF(C3686=1,60*SummonTypeTable!$Q$2/OFFSET(F3686,0,-1),
IF(F3686&lt;&gt;OFFSET(F3686,-1,0),OFFSET(F3686,-1,0)/OFFSET(F3686,0,-1),""))</f>
        <v/>
      </c>
      <c r="I3686">
        <f ca="1">(60+SUMIF(OFFSET(N3686,-$C3686+1,0,$C3686),"EN",OFFSET(O3686,-$C3686+1,0,$C3686))+SUMIF(OFFSET(S3686,-$C3686+1,0,$C3686),"EN",OFFSET(T3686,-$C3686+1,0,$C3686)))*SummonTypeTable!$Q$2</f>
        <v>12066.666666666666</v>
      </c>
      <c r="J3686" t="str">
        <f ca="1">IF(C3686=1,60*SummonTypeTable!$Q$2-OFFSET(I3686,0,-4),
IF(I3686&lt;&gt;OFFSET(I3686,-1,0),OFFSET(I3686,-1,0)-OFFSET(I3686,0,-4),""))</f>
        <v/>
      </c>
      <c r="K3686" t="str">
        <f ca="1">IF(C3686=1,60*SummonTypeTable!$Q$2/OFFSET(I3686,0,-4),
IF(I3686&lt;&gt;OFFSET(I3686,-1,0),OFFSET(I3686,-1,0)/OFFSET(I3686,0,-4),""))</f>
        <v/>
      </c>
      <c r="L3686" t="str">
        <f t="shared" ca="1" si="682"/>
        <v>cu</v>
      </c>
      <c r="M3686" t="s">
        <v>81</v>
      </c>
      <c r="N3686" t="s">
        <v>147</v>
      </c>
      <c r="O3686">
        <v>14000</v>
      </c>
      <c r="P3686" t="str">
        <f t="shared" si="684"/>
        <v/>
      </c>
      <c r="Q3686" t="str">
        <f t="shared" ca="1" si="692"/>
        <v>cu</v>
      </c>
      <c r="R3686" t="s">
        <v>81</v>
      </c>
      <c r="S3686" t="s">
        <v>147</v>
      </c>
      <c r="T3686">
        <v>7000</v>
      </c>
      <c r="U3686" t="str">
        <f t="shared" ca="1" si="683"/>
        <v>cu</v>
      </c>
      <c r="V3686" t="str">
        <f t="shared" si="685"/>
        <v>GO</v>
      </c>
      <c r="W3686">
        <f t="shared" si="686"/>
        <v>14000</v>
      </c>
      <c r="X3686" t="str">
        <f t="shared" ca="1" si="687"/>
        <v>cu</v>
      </c>
      <c r="Y3686" t="str">
        <f t="shared" si="688"/>
        <v>GO</v>
      </c>
      <c r="Z3686">
        <f t="shared" si="689"/>
        <v>7000</v>
      </c>
    </row>
    <row r="3687" spans="1:26">
      <c r="A3687" t="str">
        <f t="shared" si="690"/>
        <v>nw2</v>
      </c>
      <c r="B3687" t="str">
        <f t="shared" si="691"/>
        <v>신규2</v>
      </c>
      <c r="C3687">
        <v>278</v>
      </c>
      <c r="D3687">
        <v>868</v>
      </c>
      <c r="E3687">
        <f t="shared" ca="1" si="693"/>
        <v>40388</v>
      </c>
      <c r="F3687">
        <f ca="1">(60+SUMIF(OFFSET(N3687,-$C3687+1,0,$C3687),"EN",OFFSET(O3687,-$C3687+1,0,$C3687)))*SummonTypeTable!$Q$2</f>
        <v>12573.333333333332</v>
      </c>
      <c r="G3687">
        <f ca="1">IF(C3687=1,60*SummonTypeTable!$Q$2-OFFSET(F3687,0,-1),
IF(F3687&lt;&gt;OFFSET(F3687,-1,0),OFFSET(F3687,-1,0)-OFFSET(F3687,0,-1),""))</f>
        <v>-28321.333333333336</v>
      </c>
      <c r="H3687">
        <f ca="1">IF(C3687=1,60*SummonTypeTable!$Q$2/OFFSET(F3687,0,-1),
IF(F3687&lt;&gt;OFFSET(F3687,-1,0),OFFSET(F3687,-1,0)/OFFSET(F3687,0,-1),""))</f>
        <v>0.29876861113862202</v>
      </c>
      <c r="I3687">
        <f ca="1">(60+SUMIF(OFFSET(N3687,-$C3687+1,0,$C3687),"EN",OFFSET(O3687,-$C3687+1,0,$C3687))+SUMIF(OFFSET(S3687,-$C3687+1,0,$C3687),"EN",OFFSET(T3687,-$C3687+1,0,$C3687)))*SummonTypeTable!$Q$2</f>
        <v>12573.333333333332</v>
      </c>
      <c r="J3687">
        <f ca="1">IF(C3687=1,60*SummonTypeTable!$Q$2-OFFSET(I3687,0,-4),
IF(I3687&lt;&gt;OFFSET(I3687,-1,0),OFFSET(I3687,-1,0)-OFFSET(I3687,0,-4),""))</f>
        <v>-28321.333333333336</v>
      </c>
      <c r="K3687">
        <f ca="1">IF(C3687=1,60*SummonTypeTable!$Q$2/OFFSET(I3687,0,-4),
IF(I3687&lt;&gt;OFFSET(I3687,-1,0),OFFSET(I3687,-1,0)/OFFSET(I3687,0,-4),""))</f>
        <v>0.29876861113862202</v>
      </c>
      <c r="L3687" t="str">
        <f t="shared" ca="1" si="682"/>
        <v>cu</v>
      </c>
      <c r="M3687" t="s">
        <v>81</v>
      </c>
      <c r="N3687" t="s">
        <v>146</v>
      </c>
      <c r="O3687">
        <v>760</v>
      </c>
      <c r="P3687" t="str">
        <f t="shared" si="684"/>
        <v>에너지너무많음</v>
      </c>
      <c r="Q3687" t="str">
        <f t="shared" ca="1" si="692"/>
        <v>cu</v>
      </c>
      <c r="R3687" t="s">
        <v>81</v>
      </c>
      <c r="S3687" t="s">
        <v>147</v>
      </c>
      <c r="T3687">
        <v>7025</v>
      </c>
      <c r="U3687" t="str">
        <f t="shared" ca="1" si="683"/>
        <v>cu</v>
      </c>
      <c r="V3687" t="str">
        <f t="shared" si="685"/>
        <v>EN</v>
      </c>
      <c r="W3687">
        <f t="shared" si="686"/>
        <v>760</v>
      </c>
      <c r="X3687" t="str">
        <f t="shared" ca="1" si="687"/>
        <v>cu</v>
      </c>
      <c r="Y3687" t="str">
        <f t="shared" si="688"/>
        <v>GO</v>
      </c>
      <c r="Z3687">
        <f t="shared" si="689"/>
        <v>7025</v>
      </c>
    </row>
    <row r="3688" spans="1:26">
      <c r="A3688" t="str">
        <f t="shared" si="690"/>
        <v>nw2</v>
      </c>
      <c r="B3688" t="str">
        <f t="shared" si="691"/>
        <v>신규2</v>
      </c>
      <c r="C3688">
        <v>279</v>
      </c>
      <c r="D3688">
        <v>195</v>
      </c>
      <c r="E3688">
        <f t="shared" ca="1" si="693"/>
        <v>40583</v>
      </c>
      <c r="F3688">
        <f ca="1">(60+SUMIF(OFFSET(N3688,-$C3688+1,0,$C3688),"EN",OFFSET(O3688,-$C3688+1,0,$C3688)))*SummonTypeTable!$Q$2</f>
        <v>12573.333333333332</v>
      </c>
      <c r="G3688" t="str">
        <f ca="1">IF(C3688=1,60*SummonTypeTable!$Q$2-OFFSET(F3688,0,-1),
IF(F3688&lt;&gt;OFFSET(F3688,-1,0),OFFSET(F3688,-1,0)-OFFSET(F3688,0,-1),""))</f>
        <v/>
      </c>
      <c r="H3688" t="str">
        <f ca="1">IF(C3688=1,60*SummonTypeTable!$Q$2/OFFSET(F3688,0,-1),
IF(F3688&lt;&gt;OFFSET(F3688,-1,0),OFFSET(F3688,-1,0)/OFFSET(F3688,0,-1),""))</f>
        <v/>
      </c>
      <c r="I3688">
        <f ca="1">(60+SUMIF(OFFSET(N3688,-$C3688+1,0,$C3688),"EN",OFFSET(O3688,-$C3688+1,0,$C3688))+SUMIF(OFFSET(S3688,-$C3688+1,0,$C3688),"EN",OFFSET(T3688,-$C3688+1,0,$C3688)))*SummonTypeTable!$Q$2</f>
        <v>12573.333333333332</v>
      </c>
      <c r="J3688" t="str">
        <f ca="1">IF(C3688=1,60*SummonTypeTable!$Q$2-OFFSET(I3688,0,-4),
IF(I3688&lt;&gt;OFFSET(I3688,-1,0),OFFSET(I3688,-1,0)-OFFSET(I3688,0,-4),""))</f>
        <v/>
      </c>
      <c r="K3688" t="str">
        <f ca="1">IF(C3688=1,60*SummonTypeTable!$Q$2/OFFSET(I3688,0,-4),
IF(I3688&lt;&gt;OFFSET(I3688,-1,0),OFFSET(I3688,-1,0)/OFFSET(I3688,0,-4),""))</f>
        <v/>
      </c>
      <c r="L3688" t="str">
        <f t="shared" ca="1" si="682"/>
        <v>it</v>
      </c>
      <c r="M3688" t="s">
        <v>139</v>
      </c>
      <c r="N3688" t="s">
        <v>138</v>
      </c>
      <c r="O3688">
        <v>50</v>
      </c>
      <c r="P3688" t="str">
        <f t="shared" si="684"/>
        <v/>
      </c>
      <c r="Q3688" t="str">
        <f t="shared" ca="1" si="692"/>
        <v>cu</v>
      </c>
      <c r="R3688" t="s">
        <v>81</v>
      </c>
      <c r="S3688" t="s">
        <v>147</v>
      </c>
      <c r="T3688">
        <v>7050</v>
      </c>
      <c r="U3688" t="str">
        <f t="shared" ca="1" si="683"/>
        <v>it</v>
      </c>
      <c r="V3688" t="str">
        <f t="shared" si="685"/>
        <v>Cash_sSpellGacha</v>
      </c>
      <c r="W3688">
        <f t="shared" si="686"/>
        <v>50</v>
      </c>
      <c r="X3688" t="str">
        <f t="shared" ca="1" si="687"/>
        <v>cu</v>
      </c>
      <c r="Y3688" t="str">
        <f t="shared" si="688"/>
        <v>GO</v>
      </c>
      <c r="Z3688">
        <f t="shared" si="689"/>
        <v>7050</v>
      </c>
    </row>
    <row r="3689" spans="1:26">
      <c r="A3689" t="str">
        <f t="shared" si="690"/>
        <v>nw2</v>
      </c>
      <c r="B3689" t="str">
        <f t="shared" si="691"/>
        <v>신규2</v>
      </c>
      <c r="C3689">
        <v>280</v>
      </c>
      <c r="D3689">
        <v>235</v>
      </c>
      <c r="E3689">
        <f t="shared" ca="1" si="693"/>
        <v>40818</v>
      </c>
      <c r="F3689">
        <f ca="1">(60+SUMIF(OFFSET(N3689,-$C3689+1,0,$C3689),"EN",OFFSET(O3689,-$C3689+1,0,$C3689)))*SummonTypeTable!$Q$2</f>
        <v>12573.333333333332</v>
      </c>
      <c r="G3689" t="str">
        <f ca="1">IF(C3689=1,60*SummonTypeTable!$Q$2-OFFSET(F3689,0,-1),
IF(F3689&lt;&gt;OFFSET(F3689,-1,0),OFFSET(F3689,-1,0)-OFFSET(F3689,0,-1),""))</f>
        <v/>
      </c>
      <c r="H3689" t="str">
        <f ca="1">IF(C3689=1,60*SummonTypeTable!$Q$2/OFFSET(F3689,0,-1),
IF(F3689&lt;&gt;OFFSET(F3689,-1,0),OFFSET(F3689,-1,0)/OFFSET(F3689,0,-1),""))</f>
        <v/>
      </c>
      <c r="I3689">
        <f ca="1">(60+SUMIF(OFFSET(N3689,-$C3689+1,0,$C3689),"EN",OFFSET(O3689,-$C3689+1,0,$C3689))+SUMIF(OFFSET(S3689,-$C3689+1,0,$C3689),"EN",OFFSET(T3689,-$C3689+1,0,$C3689)))*SummonTypeTable!$Q$2</f>
        <v>12573.333333333332</v>
      </c>
      <c r="J3689" t="str">
        <f ca="1">IF(C3689=1,60*SummonTypeTable!$Q$2-OFFSET(I3689,0,-4),
IF(I3689&lt;&gt;OFFSET(I3689,-1,0),OFFSET(I3689,-1,0)-OFFSET(I3689,0,-4),""))</f>
        <v/>
      </c>
      <c r="K3689" t="str">
        <f ca="1">IF(C3689=1,60*SummonTypeTable!$Q$2/OFFSET(I3689,0,-4),
IF(I3689&lt;&gt;OFFSET(I3689,-1,0),OFFSET(I3689,-1,0)/OFFSET(I3689,0,-4),""))</f>
        <v/>
      </c>
      <c r="L3689" t="str">
        <f t="shared" ca="1" si="682"/>
        <v>cu</v>
      </c>
      <c r="M3689" t="s">
        <v>81</v>
      </c>
      <c r="N3689" t="s">
        <v>147</v>
      </c>
      <c r="O3689">
        <v>14150</v>
      </c>
      <c r="P3689" t="str">
        <f t="shared" si="684"/>
        <v/>
      </c>
      <c r="Q3689" t="str">
        <f t="shared" ca="1" si="692"/>
        <v>cu</v>
      </c>
      <c r="R3689" t="s">
        <v>81</v>
      </c>
      <c r="S3689" t="s">
        <v>147</v>
      </c>
      <c r="T3689">
        <v>7075</v>
      </c>
      <c r="U3689" t="str">
        <f t="shared" ca="1" si="683"/>
        <v>cu</v>
      </c>
      <c r="V3689" t="str">
        <f t="shared" si="685"/>
        <v>GO</v>
      </c>
      <c r="W3689">
        <f t="shared" si="686"/>
        <v>14150</v>
      </c>
      <c r="X3689" t="str">
        <f t="shared" ca="1" si="687"/>
        <v>cu</v>
      </c>
      <c r="Y3689" t="str">
        <f t="shared" si="688"/>
        <v>GO</v>
      </c>
      <c r="Z3689">
        <f t="shared" si="689"/>
        <v>7075</v>
      </c>
    </row>
    <row r="3690" spans="1:26">
      <c r="A3690" t="str">
        <f t="shared" si="690"/>
        <v>nw2</v>
      </c>
      <c r="B3690" t="str">
        <f t="shared" si="691"/>
        <v>신규2</v>
      </c>
      <c r="C3690">
        <v>281</v>
      </c>
      <c r="D3690">
        <v>1014</v>
      </c>
      <c r="E3690">
        <f t="shared" ca="1" si="693"/>
        <v>41832</v>
      </c>
      <c r="F3690">
        <f ca="1">(60+SUMIF(OFFSET(N3690,-$C3690+1,0,$C3690),"EN",OFFSET(O3690,-$C3690+1,0,$C3690)))*SummonTypeTable!$Q$2</f>
        <v>13106.666666666666</v>
      </c>
      <c r="G3690">
        <f ca="1">IF(C3690=1,60*SummonTypeTable!$Q$2-OFFSET(F3690,0,-1),
IF(F3690&lt;&gt;OFFSET(F3690,-1,0),OFFSET(F3690,-1,0)-OFFSET(F3690,0,-1),""))</f>
        <v>-29258.666666666668</v>
      </c>
      <c r="H3690">
        <f ca="1">IF(C3690=1,60*SummonTypeTable!$Q$2/OFFSET(F3690,0,-1),
IF(F3690&lt;&gt;OFFSET(F3690,-1,0),OFFSET(F3690,-1,0)/OFFSET(F3690,0,-1),""))</f>
        <v>0.30056734876011981</v>
      </c>
      <c r="I3690">
        <f ca="1">(60+SUMIF(OFFSET(N3690,-$C3690+1,0,$C3690),"EN",OFFSET(O3690,-$C3690+1,0,$C3690))+SUMIF(OFFSET(S3690,-$C3690+1,0,$C3690),"EN",OFFSET(T3690,-$C3690+1,0,$C3690)))*SummonTypeTable!$Q$2</f>
        <v>13106.666666666666</v>
      </c>
      <c r="J3690">
        <f ca="1">IF(C3690=1,60*SummonTypeTable!$Q$2-OFFSET(I3690,0,-4),
IF(I3690&lt;&gt;OFFSET(I3690,-1,0),OFFSET(I3690,-1,0)-OFFSET(I3690,0,-4),""))</f>
        <v>-29258.666666666668</v>
      </c>
      <c r="K3690">
        <f ca="1">IF(C3690=1,60*SummonTypeTable!$Q$2/OFFSET(I3690,0,-4),
IF(I3690&lt;&gt;OFFSET(I3690,-1,0),OFFSET(I3690,-1,0)/OFFSET(I3690,0,-4),""))</f>
        <v>0.30056734876011981</v>
      </c>
      <c r="L3690" t="str">
        <f t="shared" ref="L3690:L3753" ca="1" si="694">IF(ISBLANK(M3690),"",
VLOOKUP(M3690,OFFSET(INDIRECT("$A:$B"),0,MATCH(M$1&amp;"_Verify",INDIRECT("$1:$1"),0)-1),2,0)
)</f>
        <v>cu</v>
      </c>
      <c r="M3690" t="s">
        <v>81</v>
      </c>
      <c r="N3690" t="s">
        <v>146</v>
      </c>
      <c r="O3690">
        <v>800</v>
      </c>
      <c r="P3690" t="str">
        <f t="shared" si="684"/>
        <v>에너지너무많음</v>
      </c>
      <c r="Q3690" t="str">
        <f t="shared" ca="1" si="692"/>
        <v>cu</v>
      </c>
      <c r="R3690" t="s">
        <v>81</v>
      </c>
      <c r="S3690" t="s">
        <v>147</v>
      </c>
      <c r="T3690">
        <v>7100</v>
      </c>
      <c r="U3690" t="str">
        <f t="shared" ca="1" si="683"/>
        <v>cu</v>
      </c>
      <c r="V3690" t="str">
        <f t="shared" si="685"/>
        <v>EN</v>
      </c>
      <c r="W3690">
        <f t="shared" si="686"/>
        <v>800</v>
      </c>
      <c r="X3690" t="str">
        <f t="shared" ca="1" si="687"/>
        <v>cu</v>
      </c>
      <c r="Y3690" t="str">
        <f t="shared" si="688"/>
        <v>GO</v>
      </c>
      <c r="Z3690">
        <f t="shared" si="689"/>
        <v>7100</v>
      </c>
    </row>
    <row r="3691" spans="1:26">
      <c r="A3691" t="str">
        <f t="shared" si="690"/>
        <v>nw2</v>
      </c>
      <c r="B3691" t="str">
        <f t="shared" si="691"/>
        <v>신규2</v>
      </c>
      <c r="C3691">
        <v>282</v>
      </c>
      <c r="D3691">
        <v>127</v>
      </c>
      <c r="E3691">
        <f t="shared" ca="1" si="693"/>
        <v>41959</v>
      </c>
      <c r="F3691">
        <f ca="1">(60+SUMIF(OFFSET(N3691,-$C3691+1,0,$C3691),"EN",OFFSET(O3691,-$C3691+1,0,$C3691)))*SummonTypeTable!$Q$2</f>
        <v>13106.666666666666</v>
      </c>
      <c r="G3691" t="str">
        <f ca="1">IF(C3691=1,60*SummonTypeTable!$Q$2-OFFSET(F3691,0,-1),
IF(F3691&lt;&gt;OFFSET(F3691,-1,0),OFFSET(F3691,-1,0)-OFFSET(F3691,0,-1),""))</f>
        <v/>
      </c>
      <c r="H3691" t="str">
        <f ca="1">IF(C3691=1,60*SummonTypeTable!$Q$2/OFFSET(F3691,0,-1),
IF(F3691&lt;&gt;OFFSET(F3691,-1,0),OFFSET(F3691,-1,0)/OFFSET(F3691,0,-1),""))</f>
        <v/>
      </c>
      <c r="I3691">
        <f ca="1">(60+SUMIF(OFFSET(N3691,-$C3691+1,0,$C3691),"EN",OFFSET(O3691,-$C3691+1,0,$C3691))+SUMIF(OFFSET(S3691,-$C3691+1,0,$C3691),"EN",OFFSET(T3691,-$C3691+1,0,$C3691)))*SummonTypeTable!$Q$2</f>
        <v>13106.666666666666</v>
      </c>
      <c r="J3691" t="str">
        <f ca="1">IF(C3691=1,60*SummonTypeTable!$Q$2-OFFSET(I3691,0,-4),
IF(I3691&lt;&gt;OFFSET(I3691,-1,0),OFFSET(I3691,-1,0)-OFFSET(I3691,0,-4),""))</f>
        <v/>
      </c>
      <c r="K3691" t="str">
        <f ca="1">IF(C3691=1,60*SummonTypeTable!$Q$2/OFFSET(I3691,0,-4),
IF(I3691&lt;&gt;OFFSET(I3691,-1,0),OFFSET(I3691,-1,0)/OFFSET(I3691,0,-4),""))</f>
        <v/>
      </c>
      <c r="L3691" t="str">
        <f t="shared" ca="1" si="694"/>
        <v>it</v>
      </c>
      <c r="M3691" t="s">
        <v>139</v>
      </c>
      <c r="N3691" t="s">
        <v>140</v>
      </c>
      <c r="O3691">
        <v>20</v>
      </c>
      <c r="P3691" t="str">
        <f t="shared" si="684"/>
        <v/>
      </c>
      <c r="Q3691" t="str">
        <f t="shared" ca="1" si="692"/>
        <v>cu</v>
      </c>
      <c r="R3691" t="s">
        <v>81</v>
      </c>
      <c r="S3691" t="s">
        <v>147</v>
      </c>
      <c r="T3691">
        <v>7125</v>
      </c>
      <c r="U3691" t="str">
        <f t="shared" ca="1" si="683"/>
        <v>it</v>
      </c>
      <c r="V3691" t="str">
        <f t="shared" si="685"/>
        <v>Cash_sCharacterGacha</v>
      </c>
      <c r="W3691">
        <f t="shared" si="686"/>
        <v>20</v>
      </c>
      <c r="X3691" t="str">
        <f t="shared" ca="1" si="687"/>
        <v>cu</v>
      </c>
      <c r="Y3691" t="str">
        <f t="shared" si="688"/>
        <v>GO</v>
      </c>
      <c r="Z3691">
        <f t="shared" si="689"/>
        <v>7125</v>
      </c>
    </row>
    <row r="3692" spans="1:26">
      <c r="A3692" t="str">
        <f t="shared" si="690"/>
        <v>nw2</v>
      </c>
      <c r="B3692" t="str">
        <f t="shared" si="691"/>
        <v>신규2</v>
      </c>
      <c r="C3692">
        <v>283</v>
      </c>
      <c r="D3692">
        <v>234</v>
      </c>
      <c r="E3692">
        <f t="shared" ca="1" si="693"/>
        <v>42193</v>
      </c>
      <c r="F3692">
        <f ca="1">(60+SUMIF(OFFSET(N3692,-$C3692+1,0,$C3692),"EN",OFFSET(O3692,-$C3692+1,0,$C3692)))*SummonTypeTable!$Q$2</f>
        <v>13106.666666666666</v>
      </c>
      <c r="G3692" t="str">
        <f ca="1">IF(C3692=1,60*SummonTypeTable!$Q$2-OFFSET(F3692,0,-1),
IF(F3692&lt;&gt;OFFSET(F3692,-1,0),OFFSET(F3692,-1,0)-OFFSET(F3692,0,-1),""))</f>
        <v/>
      </c>
      <c r="H3692" t="str">
        <f ca="1">IF(C3692=1,60*SummonTypeTable!$Q$2/OFFSET(F3692,0,-1),
IF(F3692&lt;&gt;OFFSET(F3692,-1,0),OFFSET(F3692,-1,0)/OFFSET(F3692,0,-1),""))</f>
        <v/>
      </c>
      <c r="I3692">
        <f ca="1">(60+SUMIF(OFFSET(N3692,-$C3692+1,0,$C3692),"EN",OFFSET(O3692,-$C3692+1,0,$C3692))+SUMIF(OFFSET(S3692,-$C3692+1,0,$C3692),"EN",OFFSET(T3692,-$C3692+1,0,$C3692)))*SummonTypeTable!$Q$2</f>
        <v>13106.666666666666</v>
      </c>
      <c r="J3692" t="str">
        <f ca="1">IF(C3692=1,60*SummonTypeTable!$Q$2-OFFSET(I3692,0,-4),
IF(I3692&lt;&gt;OFFSET(I3692,-1,0),OFFSET(I3692,-1,0)-OFFSET(I3692,0,-4),""))</f>
        <v/>
      </c>
      <c r="K3692" t="str">
        <f ca="1">IF(C3692=1,60*SummonTypeTable!$Q$2/OFFSET(I3692,0,-4),
IF(I3692&lt;&gt;OFFSET(I3692,-1,0),OFFSET(I3692,-1,0)/OFFSET(I3692,0,-4),""))</f>
        <v/>
      </c>
      <c r="L3692" t="str">
        <f t="shared" ca="1" si="694"/>
        <v>cu</v>
      </c>
      <c r="M3692" t="s">
        <v>81</v>
      </c>
      <c r="N3692" t="s">
        <v>147</v>
      </c>
      <c r="O3692">
        <v>14300</v>
      </c>
      <c r="P3692" t="str">
        <f t="shared" si="684"/>
        <v/>
      </c>
      <c r="Q3692" t="str">
        <f t="shared" ca="1" si="692"/>
        <v>cu</v>
      </c>
      <c r="R3692" t="s">
        <v>81</v>
      </c>
      <c r="S3692" t="s">
        <v>147</v>
      </c>
      <c r="T3692">
        <v>7150</v>
      </c>
      <c r="U3692" t="str">
        <f t="shared" ca="1" si="683"/>
        <v>cu</v>
      </c>
      <c r="V3692" t="str">
        <f t="shared" si="685"/>
        <v>GO</v>
      </c>
      <c r="W3692">
        <f t="shared" si="686"/>
        <v>14300</v>
      </c>
      <c r="X3692" t="str">
        <f t="shared" ca="1" si="687"/>
        <v>cu</v>
      </c>
      <c r="Y3692" t="str">
        <f t="shared" si="688"/>
        <v>GO</v>
      </c>
      <c r="Z3692">
        <f t="shared" si="689"/>
        <v>7150</v>
      </c>
    </row>
    <row r="3693" spans="1:26">
      <c r="A3693" t="str">
        <f t="shared" si="690"/>
        <v>nw2</v>
      </c>
      <c r="B3693" t="str">
        <f t="shared" si="691"/>
        <v>신규2</v>
      </c>
      <c r="C3693">
        <v>284</v>
      </c>
      <c r="D3693">
        <v>1119</v>
      </c>
      <c r="E3693">
        <f t="shared" ca="1" si="693"/>
        <v>43312</v>
      </c>
      <c r="F3693">
        <f ca="1">(60+SUMIF(OFFSET(N3693,-$C3693+1,0,$C3693),"EN",OFFSET(O3693,-$C3693+1,0,$C3693)))*SummonTypeTable!$Q$2</f>
        <v>13106.666666666666</v>
      </c>
      <c r="G3693" t="str">
        <f ca="1">IF(C3693=1,60*SummonTypeTable!$Q$2-OFFSET(F3693,0,-1),
IF(F3693&lt;&gt;OFFSET(F3693,-1,0),OFFSET(F3693,-1,0)-OFFSET(F3693,0,-1),""))</f>
        <v/>
      </c>
      <c r="H3693" t="str">
        <f ca="1">IF(C3693=1,60*SummonTypeTable!$Q$2/OFFSET(F3693,0,-1),
IF(F3693&lt;&gt;OFFSET(F3693,-1,0),OFFSET(F3693,-1,0)/OFFSET(F3693,0,-1),""))</f>
        <v/>
      </c>
      <c r="I3693">
        <f ca="1">(60+SUMIF(OFFSET(N3693,-$C3693+1,0,$C3693),"EN",OFFSET(O3693,-$C3693+1,0,$C3693))+SUMIF(OFFSET(S3693,-$C3693+1,0,$C3693),"EN",OFFSET(T3693,-$C3693+1,0,$C3693)))*SummonTypeTable!$Q$2</f>
        <v>13106.666666666666</v>
      </c>
      <c r="J3693" t="str">
        <f ca="1">IF(C3693=1,60*SummonTypeTable!$Q$2-OFFSET(I3693,0,-4),
IF(I3693&lt;&gt;OFFSET(I3693,-1,0),OFFSET(I3693,-1,0)-OFFSET(I3693,0,-4),""))</f>
        <v/>
      </c>
      <c r="K3693" t="str">
        <f ca="1">IF(C3693=1,60*SummonTypeTable!$Q$2/OFFSET(I3693,0,-4),
IF(I3693&lt;&gt;OFFSET(I3693,-1,0),OFFSET(I3693,-1,0)/OFFSET(I3693,0,-4),""))</f>
        <v/>
      </c>
      <c r="L3693" t="str">
        <f t="shared" ca="1" si="694"/>
        <v>it</v>
      </c>
      <c r="M3693" t="s">
        <v>139</v>
      </c>
      <c r="N3693" t="s">
        <v>158</v>
      </c>
      <c r="O3693">
        <v>50</v>
      </c>
      <c r="P3693" t="str">
        <f t="shared" si="684"/>
        <v/>
      </c>
      <c r="Q3693" t="str">
        <f t="shared" ca="1" si="692"/>
        <v>cu</v>
      </c>
      <c r="R3693" t="s">
        <v>81</v>
      </c>
      <c r="S3693" t="s">
        <v>153</v>
      </c>
      <c r="T3693">
        <v>16</v>
      </c>
      <c r="U3693" t="str">
        <f t="shared" ca="1" si="683"/>
        <v>it</v>
      </c>
      <c r="V3693" t="str">
        <f t="shared" si="685"/>
        <v>Cash_sEquipGacha</v>
      </c>
      <c r="W3693">
        <f t="shared" si="686"/>
        <v>50</v>
      </c>
      <c r="X3693" t="str">
        <f t="shared" ca="1" si="687"/>
        <v>cu</v>
      </c>
      <c r="Y3693" t="str">
        <f t="shared" si="688"/>
        <v>DI</v>
      </c>
      <c r="Z3693">
        <f t="shared" si="689"/>
        <v>16</v>
      </c>
    </row>
    <row r="3694" spans="1:26">
      <c r="A3694" t="s">
        <v>58</v>
      </c>
      <c r="B3694" t="s">
        <v>42</v>
      </c>
      <c r="C3694">
        <v>1</v>
      </c>
      <c r="D3694">
        <v>12</v>
      </c>
      <c r="E3694">
        <f t="shared" ca="1" si="693"/>
        <v>12</v>
      </c>
      <c r="F3694">
        <f ca="1">(60+SUMIF(OFFSET(N3694,-$C3694+1,0,$C3694),"EN",OFFSET(O3694,-$C3694+1,0,$C3694)))*SummonTypeTable!$Q$2</f>
        <v>66.666666666666657</v>
      </c>
      <c r="G3694">
        <f ca="1">IF(C3694=1,60*SummonTypeTable!$Q$2-OFFSET(F3694,0,-1),
IF(F3694&lt;&gt;OFFSET(F3694,-1,0),OFFSET(F3694,-1,0)-OFFSET(F3694,0,-1),""))</f>
        <v>28</v>
      </c>
      <c r="H3694">
        <f ca="1">IF(C3694=1,60*SummonTypeTable!$Q$2/OFFSET(F3694,0,-1),
IF(F3694&lt;&gt;OFFSET(F3694,-1,0),OFFSET(F3694,-1,0)/OFFSET(F3694,0,-1),""))</f>
        <v>3.3333333333333335</v>
      </c>
      <c r="I3694">
        <f ca="1">(60+SUMIF(OFFSET(N3694,-$C3694+1,0,$C3694),"EN",OFFSET(O3694,-$C3694+1,0,$C3694))+SUMIF(OFFSET(S3694,-$C3694+1,0,$C3694),"EN",OFFSET(T3694,-$C3694+1,0,$C3694)))*SummonTypeTable!$Q$2</f>
        <v>66.666666666666657</v>
      </c>
      <c r="J3694">
        <f ca="1">IF(C3694=1,60*SummonTypeTable!$Q$2-OFFSET(I3694,0,-4),
IF(I3694&lt;&gt;OFFSET(I3694,-1,0),OFFSET(I3694,-1,0)-OFFSET(I3694,0,-4),""))</f>
        <v>28</v>
      </c>
      <c r="K3694">
        <f ca="1">IF(C3694=1,60*SummonTypeTable!$Q$2/OFFSET(I3694,0,-4),
IF(I3694&lt;&gt;OFFSET(I3694,-1,0),OFFSET(I3694,-1,0)/OFFSET(I3694,0,-4),""))</f>
        <v>3.3333333333333335</v>
      </c>
      <c r="L3694" t="str">
        <f t="shared" ca="1" si="694"/>
        <v>cu</v>
      </c>
      <c r="M3694" t="s">
        <v>81</v>
      </c>
      <c r="N3694" t="s">
        <v>146</v>
      </c>
      <c r="O3694">
        <v>40</v>
      </c>
      <c r="P3694" t="str">
        <f t="shared" si="684"/>
        <v>에너지너무많음</v>
      </c>
      <c r="Q3694" t="str">
        <f t="shared" ca="1" si="692"/>
        <v>cu</v>
      </c>
      <c r="R3694" t="s">
        <v>81</v>
      </c>
      <c r="S3694" t="s">
        <v>147</v>
      </c>
      <c r="T3694">
        <v>100</v>
      </c>
      <c r="U3694" t="str">
        <f t="shared" ca="1" si="683"/>
        <v>cu</v>
      </c>
      <c r="V3694" t="str">
        <f t="shared" si="685"/>
        <v>EN</v>
      </c>
      <c r="W3694">
        <f t="shared" si="686"/>
        <v>40</v>
      </c>
      <c r="X3694" t="str">
        <f t="shared" ca="1" si="687"/>
        <v>cu</v>
      </c>
      <c r="Y3694" t="str">
        <f t="shared" si="688"/>
        <v>GO</v>
      </c>
      <c r="Z3694">
        <f t="shared" si="689"/>
        <v>100</v>
      </c>
    </row>
    <row r="3695" spans="1:26">
      <c r="A3695" t="s">
        <v>58</v>
      </c>
      <c r="B3695" t="s">
        <v>42</v>
      </c>
      <c r="C3695">
        <v>2</v>
      </c>
      <c r="D3695">
        <v>5</v>
      </c>
      <c r="E3695">
        <f t="shared" ca="1" si="693"/>
        <v>17</v>
      </c>
      <c r="F3695">
        <f ca="1">(60+SUMIF(OFFSET(N3695,-$C3695+1,0,$C3695),"EN",OFFSET(O3695,-$C3695+1,0,$C3695)))*SummonTypeTable!$Q$2</f>
        <v>66.666666666666657</v>
      </c>
      <c r="G3695" t="str">
        <f ca="1">IF(C3695=1,60*SummonTypeTable!$Q$2-OFFSET(F3695,0,-1),
IF(F3695&lt;&gt;OFFSET(F3695,-1,0),OFFSET(F3695,-1,0)-OFFSET(F3695,0,-1),""))</f>
        <v/>
      </c>
      <c r="H3695" t="str">
        <f ca="1">IF(C3695=1,60*SummonTypeTable!$Q$2/OFFSET(F3695,0,-1),
IF(F3695&lt;&gt;OFFSET(F3695,-1,0),OFFSET(F3695,-1,0)/OFFSET(F3695,0,-1),""))</f>
        <v/>
      </c>
      <c r="I3695">
        <f ca="1">(60+SUMIF(OFFSET(N3695,-$C3695+1,0,$C3695),"EN",OFFSET(O3695,-$C3695+1,0,$C3695))+SUMIF(OFFSET(S3695,-$C3695+1,0,$C3695),"EN",OFFSET(T3695,-$C3695+1,0,$C3695)))*SummonTypeTable!$Q$2</f>
        <v>66.666666666666657</v>
      </c>
      <c r="J3695" t="str">
        <f ca="1">IF(C3695=1,60*SummonTypeTable!$Q$2-OFFSET(I3695,0,-4),
IF(I3695&lt;&gt;OFFSET(I3695,-1,0),OFFSET(I3695,-1,0)-OFFSET(I3695,0,-4),""))</f>
        <v/>
      </c>
      <c r="K3695" t="str">
        <f ca="1">IF(C3695=1,60*SummonTypeTable!$Q$2/OFFSET(I3695,0,-4),
IF(I3695&lt;&gt;OFFSET(I3695,-1,0),OFFSET(I3695,-1,0)/OFFSET(I3695,0,-4),""))</f>
        <v/>
      </c>
      <c r="L3695" t="str">
        <f t="shared" ca="1" si="694"/>
        <v>cu</v>
      </c>
      <c r="M3695" t="s">
        <v>81</v>
      </c>
      <c r="N3695" t="s">
        <v>147</v>
      </c>
      <c r="O3695">
        <v>250</v>
      </c>
      <c r="P3695" t="str">
        <f t="shared" si="684"/>
        <v/>
      </c>
      <c r="Q3695" t="str">
        <f t="shared" ca="1" si="692"/>
        <v>cu</v>
      </c>
      <c r="R3695" t="s">
        <v>81</v>
      </c>
      <c r="S3695" t="s">
        <v>147</v>
      </c>
      <c r="T3695">
        <v>125</v>
      </c>
      <c r="U3695" t="str">
        <f t="shared" ca="1" si="683"/>
        <v>cu</v>
      </c>
      <c r="V3695" t="str">
        <f t="shared" si="685"/>
        <v>GO</v>
      </c>
      <c r="W3695">
        <f t="shared" si="686"/>
        <v>250</v>
      </c>
      <c r="X3695" t="str">
        <f t="shared" ca="1" si="687"/>
        <v>cu</v>
      </c>
      <c r="Y3695" t="str">
        <f t="shared" si="688"/>
        <v>GO</v>
      </c>
      <c r="Z3695">
        <f t="shared" si="689"/>
        <v>125</v>
      </c>
    </row>
    <row r="3696" spans="1:26">
      <c r="A3696" t="s">
        <v>58</v>
      </c>
      <c r="B3696" t="s">
        <v>42</v>
      </c>
      <c r="C3696">
        <v>3</v>
      </c>
      <c r="D3696">
        <v>9</v>
      </c>
      <c r="E3696">
        <f t="shared" ca="1" si="693"/>
        <v>26</v>
      </c>
      <c r="F3696">
        <f ca="1">(60+SUMIF(OFFSET(N3696,-$C3696+1,0,$C3696),"EN",OFFSET(O3696,-$C3696+1,0,$C3696)))*SummonTypeTable!$Q$2</f>
        <v>66.666666666666657</v>
      </c>
      <c r="G3696" t="str">
        <f ca="1">IF(C3696=1,60*SummonTypeTable!$Q$2-OFFSET(F3696,0,-1),
IF(F3696&lt;&gt;OFFSET(F3696,-1,0),OFFSET(F3696,-1,0)-OFFSET(F3696,0,-1),""))</f>
        <v/>
      </c>
      <c r="H3696" t="str">
        <f ca="1">IF(C3696=1,60*SummonTypeTable!$Q$2/OFFSET(F3696,0,-1),
IF(F3696&lt;&gt;OFFSET(F3696,-1,0),OFFSET(F3696,-1,0)/OFFSET(F3696,0,-1),""))</f>
        <v/>
      </c>
      <c r="I3696">
        <f ca="1">(60+SUMIF(OFFSET(N3696,-$C3696+1,0,$C3696),"EN",OFFSET(O3696,-$C3696+1,0,$C3696))+SUMIF(OFFSET(S3696,-$C3696+1,0,$C3696),"EN",OFFSET(T3696,-$C3696+1,0,$C3696)))*SummonTypeTable!$Q$2</f>
        <v>66.666666666666657</v>
      </c>
      <c r="J3696" t="str">
        <f ca="1">IF(C3696=1,60*SummonTypeTable!$Q$2-OFFSET(I3696,0,-4),
IF(I3696&lt;&gt;OFFSET(I3696,-1,0),OFFSET(I3696,-1,0)-OFFSET(I3696,0,-4),""))</f>
        <v/>
      </c>
      <c r="K3696" t="str">
        <f ca="1">IF(C3696=1,60*SummonTypeTable!$Q$2/OFFSET(I3696,0,-4),
IF(I3696&lt;&gt;OFFSET(I3696,-1,0),OFFSET(I3696,-1,0)/OFFSET(I3696,0,-4),""))</f>
        <v/>
      </c>
      <c r="L3696" t="str">
        <f t="shared" ca="1" si="694"/>
        <v>it</v>
      </c>
      <c r="M3696" t="s">
        <v>139</v>
      </c>
      <c r="N3696" t="s">
        <v>138</v>
      </c>
      <c r="O3696">
        <v>1</v>
      </c>
      <c r="P3696" t="str">
        <f t="shared" si="684"/>
        <v/>
      </c>
      <c r="Q3696" t="str">
        <f t="shared" ca="1" si="692"/>
        <v>cu</v>
      </c>
      <c r="R3696" t="s">
        <v>81</v>
      </c>
      <c r="S3696" t="s">
        <v>147</v>
      </c>
      <c r="T3696">
        <v>150</v>
      </c>
      <c r="U3696" t="str">
        <f t="shared" ca="1" si="683"/>
        <v>it</v>
      </c>
      <c r="V3696" t="str">
        <f t="shared" si="685"/>
        <v>Cash_sSpellGacha</v>
      </c>
      <c r="W3696">
        <f t="shared" si="686"/>
        <v>1</v>
      </c>
      <c r="X3696" t="str">
        <f t="shared" ca="1" si="687"/>
        <v>cu</v>
      </c>
      <c r="Y3696" t="str">
        <f t="shared" si="688"/>
        <v>GO</v>
      </c>
      <c r="Z3696">
        <f t="shared" si="689"/>
        <v>150</v>
      </c>
    </row>
    <row r="3697" spans="1:26">
      <c r="A3697" t="s">
        <v>58</v>
      </c>
      <c r="B3697" t="s">
        <v>42</v>
      </c>
      <c r="C3697">
        <v>4</v>
      </c>
      <c r="D3697">
        <v>2</v>
      </c>
      <c r="E3697">
        <f t="shared" ca="1" si="693"/>
        <v>28</v>
      </c>
      <c r="F3697">
        <f ca="1">(60+SUMIF(OFFSET(N3697,-$C3697+1,0,$C3697),"EN",OFFSET(O3697,-$C3697+1,0,$C3697)))*SummonTypeTable!$Q$2</f>
        <v>96.666666666666657</v>
      </c>
      <c r="G3697">
        <f ca="1">IF(C3697=1,60*SummonTypeTable!$Q$2-OFFSET(F3697,0,-1),
IF(F3697&lt;&gt;OFFSET(F3697,-1,0),OFFSET(F3697,-1,0)-OFFSET(F3697,0,-1),""))</f>
        <v>38.666666666666657</v>
      </c>
      <c r="H3697">
        <f ca="1">IF(C3697=1,60*SummonTypeTable!$Q$2/OFFSET(F3697,0,-1),
IF(F3697&lt;&gt;OFFSET(F3697,-1,0),OFFSET(F3697,-1,0)/OFFSET(F3697,0,-1),""))</f>
        <v>2.3809523809523805</v>
      </c>
      <c r="I3697">
        <f ca="1">(60+SUMIF(OFFSET(N3697,-$C3697+1,0,$C3697),"EN",OFFSET(O3697,-$C3697+1,0,$C3697))+SUMIF(OFFSET(S3697,-$C3697+1,0,$C3697),"EN",OFFSET(T3697,-$C3697+1,0,$C3697)))*SummonTypeTable!$Q$2</f>
        <v>96.666666666666657</v>
      </c>
      <c r="J3697">
        <f ca="1">IF(C3697=1,60*SummonTypeTable!$Q$2-OFFSET(I3697,0,-4),
IF(I3697&lt;&gt;OFFSET(I3697,-1,0),OFFSET(I3697,-1,0)-OFFSET(I3697,0,-4),""))</f>
        <v>38.666666666666657</v>
      </c>
      <c r="K3697">
        <f ca="1">IF(C3697=1,60*SummonTypeTable!$Q$2/OFFSET(I3697,0,-4),
IF(I3697&lt;&gt;OFFSET(I3697,-1,0),OFFSET(I3697,-1,0)/OFFSET(I3697,0,-4),""))</f>
        <v>2.3809523809523805</v>
      </c>
      <c r="L3697" t="str">
        <f t="shared" ca="1" si="694"/>
        <v>cu</v>
      </c>
      <c r="M3697" t="s">
        <v>81</v>
      </c>
      <c r="N3697" t="s">
        <v>146</v>
      </c>
      <c r="O3697">
        <v>45</v>
      </c>
      <c r="P3697" t="str">
        <f t="shared" si="684"/>
        <v>에너지너무많음</v>
      </c>
      <c r="Q3697" t="str">
        <f t="shared" ca="1" si="692"/>
        <v>cu</v>
      </c>
      <c r="R3697" t="s">
        <v>81</v>
      </c>
      <c r="S3697" t="s">
        <v>147</v>
      </c>
      <c r="T3697">
        <v>175</v>
      </c>
      <c r="U3697" t="str">
        <f t="shared" ca="1" si="683"/>
        <v>cu</v>
      </c>
      <c r="V3697" t="str">
        <f t="shared" si="685"/>
        <v>EN</v>
      </c>
      <c r="W3697">
        <f t="shared" si="686"/>
        <v>45</v>
      </c>
      <c r="X3697" t="str">
        <f t="shared" ca="1" si="687"/>
        <v>cu</v>
      </c>
      <c r="Y3697" t="str">
        <f t="shared" si="688"/>
        <v>GO</v>
      </c>
      <c r="Z3697">
        <f t="shared" si="689"/>
        <v>175</v>
      </c>
    </row>
    <row r="3698" spans="1:26">
      <c r="A3698" t="s">
        <v>58</v>
      </c>
      <c r="B3698" t="s">
        <v>42</v>
      </c>
      <c r="C3698">
        <v>5</v>
      </c>
      <c r="D3698">
        <v>7</v>
      </c>
      <c r="E3698">
        <f t="shared" ca="1" si="693"/>
        <v>35</v>
      </c>
      <c r="F3698">
        <f ca="1">(60+SUMIF(OFFSET(N3698,-$C3698+1,0,$C3698),"EN",OFFSET(O3698,-$C3698+1,0,$C3698)))*SummonTypeTable!$Q$2</f>
        <v>96.666666666666657</v>
      </c>
      <c r="G3698" t="str">
        <f ca="1">IF(C3698=1,60*SummonTypeTable!$Q$2-OFFSET(F3698,0,-1),
IF(F3698&lt;&gt;OFFSET(F3698,-1,0),OFFSET(F3698,-1,0)-OFFSET(F3698,0,-1),""))</f>
        <v/>
      </c>
      <c r="H3698" t="str">
        <f ca="1">IF(C3698=1,60*SummonTypeTable!$Q$2/OFFSET(F3698,0,-1),
IF(F3698&lt;&gt;OFFSET(F3698,-1,0),OFFSET(F3698,-1,0)/OFFSET(F3698,0,-1),""))</f>
        <v/>
      </c>
      <c r="I3698">
        <f ca="1">(60+SUMIF(OFFSET(N3698,-$C3698+1,0,$C3698),"EN",OFFSET(O3698,-$C3698+1,0,$C3698))+SUMIF(OFFSET(S3698,-$C3698+1,0,$C3698),"EN",OFFSET(T3698,-$C3698+1,0,$C3698)))*SummonTypeTable!$Q$2</f>
        <v>96.666666666666657</v>
      </c>
      <c r="J3698" t="str">
        <f ca="1">IF(C3698=1,60*SummonTypeTable!$Q$2-OFFSET(I3698,0,-4),
IF(I3698&lt;&gt;OFFSET(I3698,-1,0),OFFSET(I3698,-1,0)-OFFSET(I3698,0,-4),""))</f>
        <v/>
      </c>
      <c r="K3698" t="str">
        <f ca="1">IF(C3698=1,60*SummonTypeTable!$Q$2/OFFSET(I3698,0,-4),
IF(I3698&lt;&gt;OFFSET(I3698,-1,0),OFFSET(I3698,-1,0)/OFFSET(I3698,0,-4),""))</f>
        <v/>
      </c>
      <c r="L3698" t="str">
        <f t="shared" ca="1" si="694"/>
        <v>cu</v>
      </c>
      <c r="M3698" t="s">
        <v>81</v>
      </c>
      <c r="N3698" t="s">
        <v>147</v>
      </c>
      <c r="O3698">
        <v>400</v>
      </c>
      <c r="P3698" t="str">
        <f t="shared" si="684"/>
        <v/>
      </c>
      <c r="Q3698" t="str">
        <f t="shared" ca="1" si="692"/>
        <v>cu</v>
      </c>
      <c r="R3698" t="s">
        <v>81</v>
      </c>
      <c r="S3698" t="s">
        <v>147</v>
      </c>
      <c r="T3698">
        <v>200</v>
      </c>
      <c r="U3698" t="str">
        <f t="shared" ca="1" si="683"/>
        <v>cu</v>
      </c>
      <c r="V3698" t="str">
        <f t="shared" si="685"/>
        <v>GO</v>
      </c>
      <c r="W3698">
        <f t="shared" si="686"/>
        <v>400</v>
      </c>
      <c r="X3698" t="str">
        <f t="shared" ca="1" si="687"/>
        <v>cu</v>
      </c>
      <c r="Y3698" t="str">
        <f t="shared" si="688"/>
        <v>GO</v>
      </c>
      <c r="Z3698">
        <f t="shared" si="689"/>
        <v>200</v>
      </c>
    </row>
    <row r="3699" spans="1:26">
      <c r="A3699" t="s">
        <v>58</v>
      </c>
      <c r="B3699" t="s">
        <v>42</v>
      </c>
      <c r="C3699">
        <v>6</v>
      </c>
      <c r="D3699">
        <v>11</v>
      </c>
      <c r="E3699">
        <f t="shared" ca="1" si="693"/>
        <v>46</v>
      </c>
      <c r="F3699">
        <f ca="1">(60+SUMIF(OFFSET(N3699,-$C3699+1,0,$C3699),"EN",OFFSET(O3699,-$C3699+1,0,$C3699)))*SummonTypeTable!$Q$2</f>
        <v>96.666666666666657</v>
      </c>
      <c r="G3699" t="str">
        <f ca="1">IF(C3699=1,60*SummonTypeTable!$Q$2-OFFSET(F3699,0,-1),
IF(F3699&lt;&gt;OFFSET(F3699,-1,0),OFFSET(F3699,-1,0)-OFFSET(F3699,0,-1),""))</f>
        <v/>
      </c>
      <c r="H3699" t="str">
        <f ca="1">IF(C3699=1,60*SummonTypeTable!$Q$2/OFFSET(F3699,0,-1),
IF(F3699&lt;&gt;OFFSET(F3699,-1,0),OFFSET(F3699,-1,0)/OFFSET(F3699,0,-1),""))</f>
        <v/>
      </c>
      <c r="I3699">
        <f ca="1">(60+SUMIF(OFFSET(N3699,-$C3699+1,0,$C3699),"EN",OFFSET(O3699,-$C3699+1,0,$C3699))+SUMIF(OFFSET(S3699,-$C3699+1,0,$C3699),"EN",OFFSET(T3699,-$C3699+1,0,$C3699)))*SummonTypeTable!$Q$2</f>
        <v>96.666666666666657</v>
      </c>
      <c r="J3699" t="str">
        <f ca="1">IF(C3699=1,60*SummonTypeTable!$Q$2-OFFSET(I3699,0,-4),
IF(I3699&lt;&gt;OFFSET(I3699,-1,0),OFFSET(I3699,-1,0)-OFFSET(I3699,0,-4),""))</f>
        <v/>
      </c>
      <c r="K3699" t="str">
        <f ca="1">IF(C3699=1,60*SummonTypeTable!$Q$2/OFFSET(I3699,0,-4),
IF(I3699&lt;&gt;OFFSET(I3699,-1,0),OFFSET(I3699,-1,0)/OFFSET(I3699,0,-4),""))</f>
        <v/>
      </c>
      <c r="L3699" t="str">
        <f t="shared" ca="1" si="694"/>
        <v>cu</v>
      </c>
      <c r="M3699" t="s">
        <v>81</v>
      </c>
      <c r="N3699" t="s">
        <v>147</v>
      </c>
      <c r="O3699">
        <v>450</v>
      </c>
      <c r="P3699" t="str">
        <f t="shared" si="684"/>
        <v/>
      </c>
      <c r="Q3699" t="str">
        <f t="shared" ca="1" si="692"/>
        <v>cu</v>
      </c>
      <c r="R3699" t="s">
        <v>81</v>
      </c>
      <c r="S3699" t="s">
        <v>147</v>
      </c>
      <c r="T3699">
        <v>225</v>
      </c>
      <c r="U3699" t="str">
        <f t="shared" ca="1" si="683"/>
        <v>cu</v>
      </c>
      <c r="V3699" t="str">
        <f t="shared" si="685"/>
        <v>GO</v>
      </c>
      <c r="W3699">
        <f t="shared" si="686"/>
        <v>450</v>
      </c>
      <c r="X3699" t="str">
        <f t="shared" ca="1" si="687"/>
        <v>cu</v>
      </c>
      <c r="Y3699" t="str">
        <f t="shared" si="688"/>
        <v>GO</v>
      </c>
      <c r="Z3699">
        <f t="shared" si="689"/>
        <v>225</v>
      </c>
    </row>
    <row r="3700" spans="1:26">
      <c r="A3700" t="s">
        <v>58</v>
      </c>
      <c r="B3700" t="s">
        <v>42</v>
      </c>
      <c r="C3700">
        <v>7</v>
      </c>
      <c r="D3700">
        <v>2</v>
      </c>
      <c r="E3700">
        <f t="shared" ca="1" si="693"/>
        <v>48</v>
      </c>
      <c r="F3700">
        <f ca="1">(60+SUMIF(OFFSET(N3700,-$C3700+1,0,$C3700),"EN",OFFSET(O3700,-$C3700+1,0,$C3700)))*SummonTypeTable!$Q$2</f>
        <v>130</v>
      </c>
      <c r="G3700">
        <f ca="1">IF(C3700=1,60*SummonTypeTable!$Q$2-OFFSET(F3700,0,-1),
IF(F3700&lt;&gt;OFFSET(F3700,-1,0),OFFSET(F3700,-1,0)-OFFSET(F3700,0,-1),""))</f>
        <v>48.666666666666657</v>
      </c>
      <c r="H3700">
        <f ca="1">IF(C3700=1,60*SummonTypeTable!$Q$2/OFFSET(F3700,0,-1),
IF(F3700&lt;&gt;OFFSET(F3700,-1,0),OFFSET(F3700,-1,0)/OFFSET(F3700,0,-1),""))</f>
        <v>2.0138888888888888</v>
      </c>
      <c r="I3700">
        <f ca="1">(60+SUMIF(OFFSET(N3700,-$C3700+1,0,$C3700),"EN",OFFSET(O3700,-$C3700+1,0,$C3700))+SUMIF(OFFSET(S3700,-$C3700+1,0,$C3700),"EN",OFFSET(T3700,-$C3700+1,0,$C3700)))*SummonTypeTable!$Q$2</f>
        <v>130</v>
      </c>
      <c r="J3700">
        <f ca="1">IF(C3700=1,60*SummonTypeTable!$Q$2-OFFSET(I3700,0,-4),
IF(I3700&lt;&gt;OFFSET(I3700,-1,0),OFFSET(I3700,-1,0)-OFFSET(I3700,0,-4),""))</f>
        <v>48.666666666666657</v>
      </c>
      <c r="K3700">
        <f ca="1">IF(C3700=1,60*SummonTypeTable!$Q$2/OFFSET(I3700,0,-4),
IF(I3700&lt;&gt;OFFSET(I3700,-1,0),OFFSET(I3700,-1,0)/OFFSET(I3700,0,-4),""))</f>
        <v>2.0138888888888888</v>
      </c>
      <c r="L3700" t="str">
        <f t="shared" ca="1" si="694"/>
        <v>cu</v>
      </c>
      <c r="M3700" t="s">
        <v>81</v>
      </c>
      <c r="N3700" t="s">
        <v>146</v>
      </c>
      <c r="O3700">
        <v>50</v>
      </c>
      <c r="P3700" t="str">
        <f t="shared" si="684"/>
        <v>에너지너무많음</v>
      </c>
      <c r="Q3700" t="str">
        <f t="shared" ca="1" si="692"/>
        <v>cu</v>
      </c>
      <c r="R3700" t="s">
        <v>81</v>
      </c>
      <c r="S3700" t="s">
        <v>147</v>
      </c>
      <c r="T3700">
        <v>250</v>
      </c>
      <c r="U3700" t="str">
        <f t="shared" ca="1" si="683"/>
        <v>cu</v>
      </c>
      <c r="V3700" t="str">
        <f t="shared" si="685"/>
        <v>EN</v>
      </c>
      <c r="W3700">
        <f t="shared" si="686"/>
        <v>50</v>
      </c>
      <c r="X3700" t="str">
        <f t="shared" ca="1" si="687"/>
        <v>cu</v>
      </c>
      <c r="Y3700" t="str">
        <f t="shared" si="688"/>
        <v>GO</v>
      </c>
      <c r="Z3700">
        <f t="shared" si="689"/>
        <v>250</v>
      </c>
    </row>
    <row r="3701" spans="1:26">
      <c r="A3701" t="s">
        <v>58</v>
      </c>
      <c r="B3701" t="s">
        <v>42</v>
      </c>
      <c r="C3701">
        <v>8</v>
      </c>
      <c r="D3701">
        <v>9</v>
      </c>
      <c r="E3701">
        <f t="shared" ca="1" si="693"/>
        <v>57</v>
      </c>
      <c r="F3701">
        <f ca="1">(60+SUMIF(OFFSET(N3701,-$C3701+1,0,$C3701),"EN",OFFSET(O3701,-$C3701+1,0,$C3701)))*SummonTypeTable!$Q$2</f>
        <v>130</v>
      </c>
      <c r="G3701" t="str">
        <f ca="1">IF(C3701=1,60*SummonTypeTable!$Q$2-OFFSET(F3701,0,-1),
IF(F3701&lt;&gt;OFFSET(F3701,-1,0),OFFSET(F3701,-1,0)-OFFSET(F3701,0,-1),""))</f>
        <v/>
      </c>
      <c r="H3701" t="str">
        <f ca="1">IF(C3701=1,60*SummonTypeTable!$Q$2/OFFSET(F3701,0,-1),
IF(F3701&lt;&gt;OFFSET(F3701,-1,0),OFFSET(F3701,-1,0)/OFFSET(F3701,0,-1),""))</f>
        <v/>
      </c>
      <c r="I3701">
        <f ca="1">(60+SUMIF(OFFSET(N3701,-$C3701+1,0,$C3701),"EN",OFFSET(O3701,-$C3701+1,0,$C3701))+SUMIF(OFFSET(S3701,-$C3701+1,0,$C3701),"EN",OFFSET(T3701,-$C3701+1,0,$C3701)))*SummonTypeTable!$Q$2</f>
        <v>130</v>
      </c>
      <c r="J3701" t="str">
        <f ca="1">IF(C3701=1,60*SummonTypeTable!$Q$2-OFFSET(I3701,0,-4),
IF(I3701&lt;&gt;OFFSET(I3701,-1,0),OFFSET(I3701,-1,0)-OFFSET(I3701,0,-4),""))</f>
        <v/>
      </c>
      <c r="K3701" t="str">
        <f ca="1">IF(C3701=1,60*SummonTypeTable!$Q$2/OFFSET(I3701,0,-4),
IF(I3701&lt;&gt;OFFSET(I3701,-1,0),OFFSET(I3701,-1,0)/OFFSET(I3701,0,-4),""))</f>
        <v/>
      </c>
      <c r="L3701" t="str">
        <f t="shared" ca="1" si="694"/>
        <v>it</v>
      </c>
      <c r="M3701" t="s">
        <v>139</v>
      </c>
      <c r="N3701" t="s">
        <v>138</v>
      </c>
      <c r="O3701">
        <v>1</v>
      </c>
      <c r="P3701" t="str">
        <f t="shared" si="684"/>
        <v/>
      </c>
      <c r="Q3701" t="str">
        <f t="shared" ca="1" si="692"/>
        <v>cu</v>
      </c>
      <c r="R3701" t="s">
        <v>81</v>
      </c>
      <c r="S3701" t="s">
        <v>147</v>
      </c>
      <c r="T3701">
        <v>275</v>
      </c>
      <c r="U3701" t="str">
        <f t="shared" ca="1" si="683"/>
        <v>it</v>
      </c>
      <c r="V3701" t="str">
        <f t="shared" si="685"/>
        <v>Cash_sSpellGacha</v>
      </c>
      <c r="W3701">
        <f t="shared" si="686"/>
        <v>1</v>
      </c>
      <c r="X3701" t="str">
        <f t="shared" ca="1" si="687"/>
        <v>cu</v>
      </c>
      <c r="Y3701" t="str">
        <f t="shared" si="688"/>
        <v>GO</v>
      </c>
      <c r="Z3701">
        <f t="shared" si="689"/>
        <v>275</v>
      </c>
    </row>
    <row r="3702" spans="1:26">
      <c r="A3702" t="s">
        <v>58</v>
      </c>
      <c r="B3702" t="s">
        <v>42</v>
      </c>
      <c r="C3702">
        <v>9</v>
      </c>
      <c r="D3702">
        <v>2</v>
      </c>
      <c r="E3702">
        <f t="shared" ca="1" si="693"/>
        <v>59</v>
      </c>
      <c r="F3702">
        <f ca="1">(60+SUMIF(OFFSET(N3702,-$C3702+1,0,$C3702),"EN",OFFSET(O3702,-$C3702+1,0,$C3702)))*SummonTypeTable!$Q$2</f>
        <v>130</v>
      </c>
      <c r="G3702" t="str">
        <f ca="1">IF(C3702=1,60*SummonTypeTable!$Q$2-OFFSET(F3702,0,-1),
IF(F3702&lt;&gt;OFFSET(F3702,-1,0),OFFSET(F3702,-1,0)-OFFSET(F3702,0,-1),""))</f>
        <v/>
      </c>
      <c r="H3702" t="str">
        <f ca="1">IF(C3702=1,60*SummonTypeTable!$Q$2/OFFSET(F3702,0,-1),
IF(F3702&lt;&gt;OFFSET(F3702,-1,0),OFFSET(F3702,-1,0)/OFFSET(F3702,0,-1),""))</f>
        <v/>
      </c>
      <c r="I3702">
        <f ca="1">(60+SUMIF(OFFSET(N3702,-$C3702+1,0,$C3702),"EN",OFFSET(O3702,-$C3702+1,0,$C3702))+SUMIF(OFFSET(S3702,-$C3702+1,0,$C3702),"EN",OFFSET(T3702,-$C3702+1,0,$C3702)))*SummonTypeTable!$Q$2</f>
        <v>130</v>
      </c>
      <c r="J3702" t="str">
        <f ca="1">IF(C3702=1,60*SummonTypeTable!$Q$2-OFFSET(I3702,0,-4),
IF(I3702&lt;&gt;OFFSET(I3702,-1,0),OFFSET(I3702,-1,0)-OFFSET(I3702,0,-4),""))</f>
        <v/>
      </c>
      <c r="K3702" t="str">
        <f ca="1">IF(C3702=1,60*SummonTypeTable!$Q$2/OFFSET(I3702,0,-4),
IF(I3702&lt;&gt;OFFSET(I3702,-1,0),OFFSET(I3702,-1,0)/OFFSET(I3702,0,-4),""))</f>
        <v/>
      </c>
      <c r="L3702" t="str">
        <f t="shared" ca="1" si="694"/>
        <v>cu</v>
      </c>
      <c r="M3702" t="s">
        <v>81</v>
      </c>
      <c r="N3702" t="s">
        <v>147</v>
      </c>
      <c r="O3702">
        <v>600</v>
      </c>
      <c r="P3702" t="str">
        <f t="shared" si="684"/>
        <v/>
      </c>
      <c r="Q3702" t="str">
        <f t="shared" ca="1" si="692"/>
        <v>cu</v>
      </c>
      <c r="R3702" t="s">
        <v>81</v>
      </c>
      <c r="S3702" t="s">
        <v>147</v>
      </c>
      <c r="T3702">
        <v>300</v>
      </c>
      <c r="U3702" t="str">
        <f t="shared" ca="1" si="683"/>
        <v>cu</v>
      </c>
      <c r="V3702" t="str">
        <f t="shared" si="685"/>
        <v>GO</v>
      </c>
      <c r="W3702">
        <f t="shared" si="686"/>
        <v>600</v>
      </c>
      <c r="X3702" t="str">
        <f t="shared" ca="1" si="687"/>
        <v>cu</v>
      </c>
      <c r="Y3702" t="str">
        <f t="shared" si="688"/>
        <v>GO</v>
      </c>
      <c r="Z3702">
        <f t="shared" si="689"/>
        <v>300</v>
      </c>
    </row>
    <row r="3703" spans="1:26">
      <c r="A3703" t="s">
        <v>58</v>
      </c>
      <c r="B3703" t="s">
        <v>42</v>
      </c>
      <c r="C3703">
        <v>10</v>
      </c>
      <c r="D3703">
        <v>3</v>
      </c>
      <c r="E3703">
        <f t="shared" ca="1" si="693"/>
        <v>62</v>
      </c>
      <c r="F3703">
        <f ca="1">(60+SUMIF(OFFSET(N3703,-$C3703+1,0,$C3703),"EN",OFFSET(O3703,-$C3703+1,0,$C3703)))*SummonTypeTable!$Q$2</f>
        <v>130</v>
      </c>
      <c r="G3703" t="str">
        <f ca="1">IF(C3703=1,60*SummonTypeTable!$Q$2-OFFSET(F3703,0,-1),
IF(F3703&lt;&gt;OFFSET(F3703,-1,0),OFFSET(F3703,-1,0)-OFFSET(F3703,0,-1),""))</f>
        <v/>
      </c>
      <c r="H3703" t="str">
        <f ca="1">IF(C3703=1,60*SummonTypeTable!$Q$2/OFFSET(F3703,0,-1),
IF(F3703&lt;&gt;OFFSET(F3703,-1,0),OFFSET(F3703,-1,0)/OFFSET(F3703,0,-1),""))</f>
        <v/>
      </c>
      <c r="I3703">
        <f ca="1">(60+SUMIF(OFFSET(N3703,-$C3703+1,0,$C3703),"EN",OFFSET(O3703,-$C3703+1,0,$C3703))+SUMIF(OFFSET(S3703,-$C3703+1,0,$C3703),"EN",OFFSET(T3703,-$C3703+1,0,$C3703)))*SummonTypeTable!$Q$2</f>
        <v>130</v>
      </c>
      <c r="J3703" t="str">
        <f ca="1">IF(C3703=1,60*SummonTypeTable!$Q$2-OFFSET(I3703,0,-4),
IF(I3703&lt;&gt;OFFSET(I3703,-1,0),OFFSET(I3703,-1,0)-OFFSET(I3703,0,-4),""))</f>
        <v/>
      </c>
      <c r="K3703" t="str">
        <f ca="1">IF(C3703=1,60*SummonTypeTable!$Q$2/OFFSET(I3703,0,-4),
IF(I3703&lt;&gt;OFFSET(I3703,-1,0),OFFSET(I3703,-1,0)/OFFSET(I3703,0,-4),""))</f>
        <v/>
      </c>
      <c r="L3703" t="str">
        <f t="shared" ca="1" si="694"/>
        <v>it</v>
      </c>
      <c r="M3703" t="s">
        <v>139</v>
      </c>
      <c r="N3703" t="s">
        <v>140</v>
      </c>
      <c r="O3703">
        <v>1</v>
      </c>
      <c r="P3703" t="str">
        <f t="shared" si="684"/>
        <v/>
      </c>
      <c r="Q3703" t="str">
        <f t="shared" ca="1" si="692"/>
        <v>cu</v>
      </c>
      <c r="R3703" t="s">
        <v>81</v>
      </c>
      <c r="S3703" t="s">
        <v>147</v>
      </c>
      <c r="T3703">
        <v>325</v>
      </c>
      <c r="U3703" t="str">
        <f t="shared" ca="1" si="683"/>
        <v>it</v>
      </c>
      <c r="V3703" t="str">
        <f t="shared" si="685"/>
        <v>Cash_sCharacterGacha</v>
      </c>
      <c r="W3703">
        <f t="shared" si="686"/>
        <v>1</v>
      </c>
      <c r="X3703" t="str">
        <f t="shared" ca="1" si="687"/>
        <v>cu</v>
      </c>
      <c r="Y3703" t="str">
        <f t="shared" si="688"/>
        <v>GO</v>
      </c>
      <c r="Z3703">
        <f t="shared" si="689"/>
        <v>325</v>
      </c>
    </row>
    <row r="3704" spans="1:26">
      <c r="A3704" t="s">
        <v>58</v>
      </c>
      <c r="B3704" t="s">
        <v>42</v>
      </c>
      <c r="C3704">
        <v>11</v>
      </c>
      <c r="D3704">
        <v>10</v>
      </c>
      <c r="E3704">
        <f t="shared" ca="1" si="693"/>
        <v>72</v>
      </c>
      <c r="F3704">
        <f ca="1">(60+SUMIF(OFFSET(N3704,-$C3704+1,0,$C3704),"EN",OFFSET(O3704,-$C3704+1,0,$C3704)))*SummonTypeTable!$Q$2</f>
        <v>166.66666666666666</v>
      </c>
      <c r="G3704">
        <f ca="1">IF(C3704=1,60*SummonTypeTable!$Q$2-OFFSET(F3704,0,-1),
IF(F3704&lt;&gt;OFFSET(F3704,-1,0),OFFSET(F3704,-1,0)-OFFSET(F3704,0,-1),""))</f>
        <v>58</v>
      </c>
      <c r="H3704">
        <f ca="1">IF(C3704=1,60*SummonTypeTable!$Q$2/OFFSET(F3704,0,-1),
IF(F3704&lt;&gt;OFFSET(F3704,-1,0),OFFSET(F3704,-1,0)/OFFSET(F3704,0,-1),""))</f>
        <v>1.8055555555555556</v>
      </c>
      <c r="I3704">
        <f ca="1">(60+SUMIF(OFFSET(N3704,-$C3704+1,0,$C3704),"EN",OFFSET(O3704,-$C3704+1,0,$C3704))+SUMIF(OFFSET(S3704,-$C3704+1,0,$C3704),"EN",OFFSET(T3704,-$C3704+1,0,$C3704)))*SummonTypeTable!$Q$2</f>
        <v>166.66666666666666</v>
      </c>
      <c r="J3704">
        <f ca="1">IF(C3704=1,60*SummonTypeTable!$Q$2-OFFSET(I3704,0,-4),
IF(I3704&lt;&gt;OFFSET(I3704,-1,0),OFFSET(I3704,-1,0)-OFFSET(I3704,0,-4),""))</f>
        <v>58</v>
      </c>
      <c r="K3704">
        <f ca="1">IF(C3704=1,60*SummonTypeTable!$Q$2/OFFSET(I3704,0,-4),
IF(I3704&lt;&gt;OFFSET(I3704,-1,0),OFFSET(I3704,-1,0)/OFFSET(I3704,0,-4),""))</f>
        <v>1.8055555555555556</v>
      </c>
      <c r="L3704" t="str">
        <f t="shared" ca="1" si="694"/>
        <v>cu</v>
      </c>
      <c r="M3704" t="s">
        <v>81</v>
      </c>
      <c r="N3704" t="s">
        <v>146</v>
      </c>
      <c r="O3704">
        <v>55</v>
      </c>
      <c r="P3704" t="str">
        <f t="shared" si="684"/>
        <v>에너지너무많음</v>
      </c>
      <c r="Q3704" t="str">
        <f t="shared" ca="1" si="692"/>
        <v>cu</v>
      </c>
      <c r="R3704" t="s">
        <v>81</v>
      </c>
      <c r="S3704" t="s">
        <v>147</v>
      </c>
      <c r="T3704">
        <v>350</v>
      </c>
      <c r="U3704" t="str">
        <f t="shared" ca="1" si="683"/>
        <v>cu</v>
      </c>
      <c r="V3704" t="str">
        <f t="shared" si="685"/>
        <v>EN</v>
      </c>
      <c r="W3704">
        <f t="shared" si="686"/>
        <v>55</v>
      </c>
      <c r="X3704" t="str">
        <f t="shared" ca="1" si="687"/>
        <v>cu</v>
      </c>
      <c r="Y3704" t="str">
        <f t="shared" si="688"/>
        <v>GO</v>
      </c>
      <c r="Z3704">
        <f t="shared" si="689"/>
        <v>350</v>
      </c>
    </row>
    <row r="3705" spans="1:26">
      <c r="A3705" t="s">
        <v>58</v>
      </c>
      <c r="B3705" t="s">
        <v>42</v>
      </c>
      <c r="C3705">
        <v>12</v>
      </c>
      <c r="D3705">
        <v>13</v>
      </c>
      <c r="E3705">
        <f t="shared" ca="1" si="693"/>
        <v>85</v>
      </c>
      <c r="F3705">
        <f ca="1">(60+SUMIF(OFFSET(N3705,-$C3705+1,0,$C3705),"EN",OFFSET(O3705,-$C3705+1,0,$C3705)))*SummonTypeTable!$Q$2</f>
        <v>166.66666666666666</v>
      </c>
      <c r="G3705" t="str">
        <f ca="1">IF(C3705=1,60*SummonTypeTable!$Q$2-OFFSET(F3705,0,-1),
IF(F3705&lt;&gt;OFFSET(F3705,-1,0),OFFSET(F3705,-1,0)-OFFSET(F3705,0,-1),""))</f>
        <v/>
      </c>
      <c r="H3705" t="str">
        <f ca="1">IF(C3705=1,60*SummonTypeTable!$Q$2/OFFSET(F3705,0,-1),
IF(F3705&lt;&gt;OFFSET(F3705,-1,0),OFFSET(F3705,-1,0)/OFFSET(F3705,0,-1),""))</f>
        <v/>
      </c>
      <c r="I3705">
        <f ca="1">(60+SUMIF(OFFSET(N3705,-$C3705+1,0,$C3705),"EN",OFFSET(O3705,-$C3705+1,0,$C3705))+SUMIF(OFFSET(S3705,-$C3705+1,0,$C3705),"EN",OFFSET(T3705,-$C3705+1,0,$C3705)))*SummonTypeTable!$Q$2</f>
        <v>166.66666666666666</v>
      </c>
      <c r="J3705" t="str">
        <f ca="1">IF(C3705=1,60*SummonTypeTable!$Q$2-OFFSET(I3705,0,-4),
IF(I3705&lt;&gt;OFFSET(I3705,-1,0),OFFSET(I3705,-1,0)-OFFSET(I3705,0,-4),""))</f>
        <v/>
      </c>
      <c r="K3705" t="str">
        <f ca="1">IF(C3705=1,60*SummonTypeTable!$Q$2/OFFSET(I3705,0,-4),
IF(I3705&lt;&gt;OFFSET(I3705,-1,0),OFFSET(I3705,-1,0)/OFFSET(I3705,0,-4),""))</f>
        <v/>
      </c>
      <c r="L3705" t="str">
        <f t="shared" ca="1" si="694"/>
        <v>cu</v>
      </c>
      <c r="M3705" t="s">
        <v>81</v>
      </c>
      <c r="N3705" t="s">
        <v>147</v>
      </c>
      <c r="O3705">
        <v>750</v>
      </c>
      <c r="P3705" t="str">
        <f t="shared" si="684"/>
        <v/>
      </c>
      <c r="Q3705" t="str">
        <f t="shared" ca="1" si="692"/>
        <v>cu</v>
      </c>
      <c r="R3705" t="s">
        <v>81</v>
      </c>
      <c r="S3705" t="s">
        <v>147</v>
      </c>
      <c r="T3705">
        <v>375</v>
      </c>
      <c r="U3705" t="str">
        <f t="shared" ca="1" si="683"/>
        <v>cu</v>
      </c>
      <c r="V3705" t="str">
        <f t="shared" si="685"/>
        <v>GO</v>
      </c>
      <c r="W3705">
        <f t="shared" si="686"/>
        <v>750</v>
      </c>
      <c r="X3705" t="str">
        <f t="shared" ca="1" si="687"/>
        <v>cu</v>
      </c>
      <c r="Y3705" t="str">
        <f t="shared" si="688"/>
        <v>GO</v>
      </c>
      <c r="Z3705">
        <f t="shared" si="689"/>
        <v>375</v>
      </c>
    </row>
    <row r="3706" spans="1:26">
      <c r="A3706" t="s">
        <v>58</v>
      </c>
      <c r="B3706" t="s">
        <v>42</v>
      </c>
      <c r="C3706">
        <v>13</v>
      </c>
      <c r="D3706">
        <v>5</v>
      </c>
      <c r="E3706">
        <f t="shared" ca="1" si="693"/>
        <v>90</v>
      </c>
      <c r="F3706">
        <f ca="1">(60+SUMIF(OFFSET(N3706,-$C3706+1,0,$C3706),"EN",OFFSET(O3706,-$C3706+1,0,$C3706)))*SummonTypeTable!$Q$2</f>
        <v>166.66666666666666</v>
      </c>
      <c r="G3706" t="str">
        <f ca="1">IF(C3706=1,60*SummonTypeTable!$Q$2-OFFSET(F3706,0,-1),
IF(F3706&lt;&gt;OFFSET(F3706,-1,0),OFFSET(F3706,-1,0)-OFFSET(F3706,0,-1),""))</f>
        <v/>
      </c>
      <c r="H3706" t="str">
        <f ca="1">IF(C3706=1,60*SummonTypeTable!$Q$2/OFFSET(F3706,0,-1),
IF(F3706&lt;&gt;OFFSET(F3706,-1,0),OFFSET(F3706,-1,0)/OFFSET(F3706,0,-1),""))</f>
        <v/>
      </c>
      <c r="I3706">
        <f ca="1">(60+SUMIF(OFFSET(N3706,-$C3706+1,0,$C3706),"EN",OFFSET(O3706,-$C3706+1,0,$C3706))+SUMIF(OFFSET(S3706,-$C3706+1,0,$C3706),"EN",OFFSET(T3706,-$C3706+1,0,$C3706)))*SummonTypeTable!$Q$2</f>
        <v>166.66666666666666</v>
      </c>
      <c r="J3706" t="str">
        <f ca="1">IF(C3706=1,60*SummonTypeTable!$Q$2-OFFSET(I3706,0,-4),
IF(I3706&lt;&gt;OFFSET(I3706,-1,0),OFFSET(I3706,-1,0)-OFFSET(I3706,0,-4),""))</f>
        <v/>
      </c>
      <c r="K3706" t="str">
        <f ca="1">IF(C3706=1,60*SummonTypeTable!$Q$2/OFFSET(I3706,0,-4),
IF(I3706&lt;&gt;OFFSET(I3706,-1,0),OFFSET(I3706,-1,0)/OFFSET(I3706,0,-4),""))</f>
        <v/>
      </c>
      <c r="L3706" t="str">
        <f t="shared" ca="1" si="694"/>
        <v>it</v>
      </c>
      <c r="M3706" t="s">
        <v>139</v>
      </c>
      <c r="N3706" t="s">
        <v>138</v>
      </c>
      <c r="O3706">
        <v>1</v>
      </c>
      <c r="P3706" t="str">
        <f t="shared" si="684"/>
        <v/>
      </c>
      <c r="Q3706" t="str">
        <f t="shared" ca="1" si="692"/>
        <v>cu</v>
      </c>
      <c r="R3706" t="s">
        <v>81</v>
      </c>
      <c r="S3706" t="s">
        <v>147</v>
      </c>
      <c r="T3706">
        <v>400</v>
      </c>
      <c r="U3706" t="str">
        <f t="shared" ca="1" si="683"/>
        <v>it</v>
      </c>
      <c r="V3706" t="str">
        <f t="shared" si="685"/>
        <v>Cash_sSpellGacha</v>
      </c>
      <c r="W3706">
        <f t="shared" si="686"/>
        <v>1</v>
      </c>
      <c r="X3706" t="str">
        <f t="shared" ca="1" si="687"/>
        <v>cu</v>
      </c>
      <c r="Y3706" t="str">
        <f t="shared" si="688"/>
        <v>GO</v>
      </c>
      <c r="Z3706">
        <f t="shared" si="689"/>
        <v>400</v>
      </c>
    </row>
    <row r="3707" spans="1:26">
      <c r="A3707" t="s">
        <v>58</v>
      </c>
      <c r="B3707" t="s">
        <v>42</v>
      </c>
      <c r="C3707">
        <v>14</v>
      </c>
      <c r="D3707">
        <v>10</v>
      </c>
      <c r="E3707">
        <f t="shared" ca="1" si="693"/>
        <v>100</v>
      </c>
      <c r="F3707">
        <f ca="1">(60+SUMIF(OFFSET(N3707,-$C3707+1,0,$C3707),"EN",OFFSET(O3707,-$C3707+1,0,$C3707)))*SummonTypeTable!$Q$2</f>
        <v>166.66666666666666</v>
      </c>
      <c r="G3707" t="str">
        <f ca="1">IF(C3707=1,60*SummonTypeTable!$Q$2-OFFSET(F3707,0,-1),
IF(F3707&lt;&gt;OFFSET(F3707,-1,0),OFFSET(F3707,-1,0)-OFFSET(F3707,0,-1),""))</f>
        <v/>
      </c>
      <c r="H3707" t="str">
        <f ca="1">IF(C3707=1,60*SummonTypeTable!$Q$2/OFFSET(F3707,0,-1),
IF(F3707&lt;&gt;OFFSET(F3707,-1,0),OFFSET(F3707,-1,0)/OFFSET(F3707,0,-1),""))</f>
        <v/>
      </c>
      <c r="I3707">
        <f ca="1">(60+SUMIF(OFFSET(N3707,-$C3707+1,0,$C3707),"EN",OFFSET(O3707,-$C3707+1,0,$C3707))+SUMIF(OFFSET(S3707,-$C3707+1,0,$C3707),"EN",OFFSET(T3707,-$C3707+1,0,$C3707)))*SummonTypeTable!$Q$2</f>
        <v>166.66666666666666</v>
      </c>
      <c r="J3707" t="str">
        <f ca="1">IF(C3707=1,60*SummonTypeTable!$Q$2-OFFSET(I3707,0,-4),
IF(I3707&lt;&gt;OFFSET(I3707,-1,0),OFFSET(I3707,-1,0)-OFFSET(I3707,0,-4),""))</f>
        <v/>
      </c>
      <c r="K3707" t="str">
        <f ca="1">IF(C3707=1,60*SummonTypeTable!$Q$2/OFFSET(I3707,0,-4),
IF(I3707&lt;&gt;OFFSET(I3707,-1,0),OFFSET(I3707,-1,0)/OFFSET(I3707,0,-4),""))</f>
        <v/>
      </c>
      <c r="L3707" t="str">
        <f t="shared" ca="1" si="694"/>
        <v>cu</v>
      </c>
      <c r="M3707" t="s">
        <v>81</v>
      </c>
      <c r="N3707" t="s">
        <v>153</v>
      </c>
      <c r="O3707">
        <v>3</v>
      </c>
      <c r="P3707" t="str">
        <f t="shared" si="684"/>
        <v/>
      </c>
      <c r="Q3707" t="str">
        <f t="shared" ca="1" si="692"/>
        <v>cu</v>
      </c>
      <c r="R3707" t="s">
        <v>81</v>
      </c>
      <c r="S3707" t="s">
        <v>153</v>
      </c>
      <c r="T3707">
        <v>1</v>
      </c>
      <c r="U3707" t="str">
        <f t="shared" ca="1" si="683"/>
        <v>cu</v>
      </c>
      <c r="V3707" t="str">
        <f t="shared" si="685"/>
        <v>DI</v>
      </c>
      <c r="W3707">
        <f t="shared" si="686"/>
        <v>3</v>
      </c>
      <c r="X3707" t="str">
        <f t="shared" ca="1" si="687"/>
        <v>cu</v>
      </c>
      <c r="Y3707" t="str">
        <f t="shared" si="688"/>
        <v>DI</v>
      </c>
      <c r="Z3707">
        <f t="shared" si="689"/>
        <v>1</v>
      </c>
    </row>
    <row r="3708" spans="1:26">
      <c r="A3708" t="s">
        <v>58</v>
      </c>
      <c r="B3708" t="s">
        <v>42</v>
      </c>
      <c r="C3708">
        <v>15</v>
      </c>
      <c r="D3708">
        <v>16</v>
      </c>
      <c r="E3708">
        <f t="shared" ca="1" si="693"/>
        <v>116</v>
      </c>
      <c r="F3708">
        <f ca="1">(60+SUMIF(OFFSET(N3708,-$C3708+1,0,$C3708),"EN",OFFSET(O3708,-$C3708+1,0,$C3708)))*SummonTypeTable!$Q$2</f>
        <v>166.66666666666666</v>
      </c>
      <c r="G3708" t="str">
        <f ca="1">IF(C3708=1,60*SummonTypeTable!$Q$2-OFFSET(F3708,0,-1),
IF(F3708&lt;&gt;OFFSET(F3708,-1,0),OFFSET(F3708,-1,0)-OFFSET(F3708,0,-1),""))</f>
        <v/>
      </c>
      <c r="H3708" t="str">
        <f ca="1">IF(C3708=1,60*SummonTypeTable!$Q$2/OFFSET(F3708,0,-1),
IF(F3708&lt;&gt;OFFSET(F3708,-1,0),OFFSET(F3708,-1,0)/OFFSET(F3708,0,-1),""))</f>
        <v/>
      </c>
      <c r="I3708">
        <f ca="1">(60+SUMIF(OFFSET(N3708,-$C3708+1,0,$C3708),"EN",OFFSET(O3708,-$C3708+1,0,$C3708))+SUMIF(OFFSET(S3708,-$C3708+1,0,$C3708),"EN",OFFSET(T3708,-$C3708+1,0,$C3708)))*SummonTypeTable!$Q$2</f>
        <v>166.66666666666666</v>
      </c>
      <c r="J3708" t="str">
        <f ca="1">IF(C3708=1,60*SummonTypeTable!$Q$2-OFFSET(I3708,0,-4),
IF(I3708&lt;&gt;OFFSET(I3708,-1,0),OFFSET(I3708,-1,0)-OFFSET(I3708,0,-4),""))</f>
        <v/>
      </c>
      <c r="K3708" t="str">
        <f ca="1">IF(C3708=1,60*SummonTypeTable!$Q$2/OFFSET(I3708,0,-4),
IF(I3708&lt;&gt;OFFSET(I3708,-1,0),OFFSET(I3708,-1,0)/OFFSET(I3708,0,-4),""))</f>
        <v/>
      </c>
      <c r="L3708" t="str">
        <f t="shared" ca="1" si="694"/>
        <v>cu</v>
      </c>
      <c r="M3708" t="s">
        <v>81</v>
      </c>
      <c r="N3708" t="s">
        <v>147</v>
      </c>
      <c r="O3708">
        <v>900</v>
      </c>
      <c r="P3708" t="str">
        <f t="shared" si="684"/>
        <v/>
      </c>
      <c r="Q3708" t="str">
        <f t="shared" ca="1" si="692"/>
        <v>cu</v>
      </c>
      <c r="R3708" t="s">
        <v>81</v>
      </c>
      <c r="S3708" t="s">
        <v>147</v>
      </c>
      <c r="T3708">
        <v>450</v>
      </c>
      <c r="U3708" t="str">
        <f t="shared" ca="1" si="683"/>
        <v>cu</v>
      </c>
      <c r="V3708" t="str">
        <f t="shared" si="685"/>
        <v>GO</v>
      </c>
      <c r="W3708">
        <f t="shared" si="686"/>
        <v>900</v>
      </c>
      <c r="X3708" t="str">
        <f t="shared" ca="1" si="687"/>
        <v>cu</v>
      </c>
      <c r="Y3708" t="str">
        <f t="shared" si="688"/>
        <v>GO</v>
      </c>
      <c r="Z3708">
        <f t="shared" si="689"/>
        <v>450</v>
      </c>
    </row>
    <row r="3709" spans="1:26">
      <c r="A3709" t="s">
        <v>58</v>
      </c>
      <c r="B3709" t="s">
        <v>42</v>
      </c>
      <c r="C3709">
        <v>16</v>
      </c>
      <c r="D3709">
        <v>16</v>
      </c>
      <c r="E3709">
        <f t="shared" ca="1" si="693"/>
        <v>132</v>
      </c>
      <c r="F3709">
        <f ca="1">(60+SUMIF(OFFSET(N3709,-$C3709+1,0,$C3709),"EN",OFFSET(O3709,-$C3709+1,0,$C3709)))*SummonTypeTable!$Q$2</f>
        <v>200</v>
      </c>
      <c r="G3709">
        <f ca="1">IF(C3709=1,60*SummonTypeTable!$Q$2-OFFSET(F3709,0,-1),
IF(F3709&lt;&gt;OFFSET(F3709,-1,0),OFFSET(F3709,-1,0)-OFFSET(F3709,0,-1),""))</f>
        <v>34.666666666666657</v>
      </c>
      <c r="H3709">
        <f ca="1">IF(C3709=1,60*SummonTypeTable!$Q$2/OFFSET(F3709,0,-1),
IF(F3709&lt;&gt;OFFSET(F3709,-1,0),OFFSET(F3709,-1,0)/OFFSET(F3709,0,-1),""))</f>
        <v>1.2626262626262625</v>
      </c>
      <c r="I3709">
        <f ca="1">(60+SUMIF(OFFSET(N3709,-$C3709+1,0,$C3709),"EN",OFFSET(O3709,-$C3709+1,0,$C3709))+SUMIF(OFFSET(S3709,-$C3709+1,0,$C3709),"EN",OFFSET(T3709,-$C3709+1,0,$C3709)))*SummonTypeTable!$Q$2</f>
        <v>200</v>
      </c>
      <c r="J3709">
        <f ca="1">IF(C3709=1,60*SummonTypeTable!$Q$2-OFFSET(I3709,0,-4),
IF(I3709&lt;&gt;OFFSET(I3709,-1,0),OFFSET(I3709,-1,0)-OFFSET(I3709,0,-4),""))</f>
        <v>34.666666666666657</v>
      </c>
      <c r="K3709">
        <f ca="1">IF(C3709=1,60*SummonTypeTable!$Q$2/OFFSET(I3709,0,-4),
IF(I3709&lt;&gt;OFFSET(I3709,-1,0),OFFSET(I3709,-1,0)/OFFSET(I3709,0,-4),""))</f>
        <v>1.2626262626262625</v>
      </c>
      <c r="L3709" t="str">
        <f t="shared" ca="1" si="694"/>
        <v>cu</v>
      </c>
      <c r="M3709" t="s">
        <v>81</v>
      </c>
      <c r="N3709" t="s">
        <v>146</v>
      </c>
      <c r="O3709">
        <v>50</v>
      </c>
      <c r="P3709" t="str">
        <f t="shared" si="684"/>
        <v>에너지너무많음</v>
      </c>
      <c r="Q3709" t="str">
        <f t="shared" ca="1" si="692"/>
        <v>cu</v>
      </c>
      <c r="R3709" t="s">
        <v>81</v>
      </c>
      <c r="S3709" t="s">
        <v>147</v>
      </c>
      <c r="T3709">
        <v>475</v>
      </c>
      <c r="U3709" t="str">
        <f t="shared" ca="1" si="683"/>
        <v>cu</v>
      </c>
      <c r="V3709" t="str">
        <f t="shared" si="685"/>
        <v>EN</v>
      </c>
      <c r="W3709">
        <f t="shared" si="686"/>
        <v>50</v>
      </c>
      <c r="X3709" t="str">
        <f t="shared" ca="1" si="687"/>
        <v>cu</v>
      </c>
      <c r="Y3709" t="str">
        <f t="shared" si="688"/>
        <v>GO</v>
      </c>
      <c r="Z3709">
        <f t="shared" si="689"/>
        <v>475</v>
      </c>
    </row>
    <row r="3710" spans="1:26">
      <c r="A3710" t="s">
        <v>58</v>
      </c>
      <c r="B3710" t="s">
        <v>42</v>
      </c>
      <c r="C3710">
        <v>17</v>
      </c>
      <c r="D3710">
        <v>19</v>
      </c>
      <c r="E3710">
        <f t="shared" ca="1" si="693"/>
        <v>151</v>
      </c>
      <c r="F3710">
        <f ca="1">(60+SUMIF(OFFSET(N3710,-$C3710+1,0,$C3710),"EN",OFFSET(O3710,-$C3710+1,0,$C3710)))*SummonTypeTable!$Q$2</f>
        <v>200</v>
      </c>
      <c r="G3710" t="str">
        <f ca="1">IF(C3710=1,60*SummonTypeTable!$Q$2-OFFSET(F3710,0,-1),
IF(F3710&lt;&gt;OFFSET(F3710,-1,0),OFFSET(F3710,-1,0)-OFFSET(F3710,0,-1),""))</f>
        <v/>
      </c>
      <c r="H3710" t="str">
        <f ca="1">IF(C3710=1,60*SummonTypeTable!$Q$2/OFFSET(F3710,0,-1),
IF(F3710&lt;&gt;OFFSET(F3710,-1,0),OFFSET(F3710,-1,0)/OFFSET(F3710,0,-1),""))</f>
        <v/>
      </c>
      <c r="I3710">
        <f ca="1">(60+SUMIF(OFFSET(N3710,-$C3710+1,0,$C3710),"EN",OFFSET(O3710,-$C3710+1,0,$C3710))+SUMIF(OFFSET(S3710,-$C3710+1,0,$C3710),"EN",OFFSET(T3710,-$C3710+1,0,$C3710)))*SummonTypeTable!$Q$2</f>
        <v>200</v>
      </c>
      <c r="J3710" t="str">
        <f ca="1">IF(C3710=1,60*SummonTypeTable!$Q$2-OFFSET(I3710,0,-4),
IF(I3710&lt;&gt;OFFSET(I3710,-1,0),OFFSET(I3710,-1,0)-OFFSET(I3710,0,-4),""))</f>
        <v/>
      </c>
      <c r="K3710" t="str">
        <f ca="1">IF(C3710=1,60*SummonTypeTable!$Q$2/OFFSET(I3710,0,-4),
IF(I3710&lt;&gt;OFFSET(I3710,-1,0),OFFSET(I3710,-1,0)/OFFSET(I3710,0,-4),""))</f>
        <v/>
      </c>
      <c r="L3710" t="str">
        <f t="shared" ca="1" si="694"/>
        <v>cu</v>
      </c>
      <c r="M3710" t="s">
        <v>81</v>
      </c>
      <c r="N3710" t="s">
        <v>147</v>
      </c>
      <c r="O3710">
        <v>1000</v>
      </c>
      <c r="P3710" t="str">
        <f t="shared" si="684"/>
        <v/>
      </c>
      <c r="Q3710" t="str">
        <f t="shared" ca="1" si="692"/>
        <v>cu</v>
      </c>
      <c r="R3710" t="s">
        <v>81</v>
      </c>
      <c r="S3710" t="s">
        <v>147</v>
      </c>
      <c r="T3710">
        <v>500</v>
      </c>
      <c r="U3710" t="str">
        <f t="shared" ca="1" si="683"/>
        <v>cu</v>
      </c>
      <c r="V3710" t="str">
        <f t="shared" si="685"/>
        <v>GO</v>
      </c>
      <c r="W3710">
        <f t="shared" si="686"/>
        <v>1000</v>
      </c>
      <c r="X3710" t="str">
        <f t="shared" ca="1" si="687"/>
        <v>cu</v>
      </c>
      <c r="Y3710" t="str">
        <f t="shared" si="688"/>
        <v>GO</v>
      </c>
      <c r="Z3710">
        <f t="shared" si="689"/>
        <v>500</v>
      </c>
    </row>
    <row r="3711" spans="1:26">
      <c r="A3711" t="s">
        <v>58</v>
      </c>
      <c r="B3711" t="s">
        <v>42</v>
      </c>
      <c r="C3711">
        <v>18</v>
      </c>
      <c r="D3711">
        <v>12</v>
      </c>
      <c r="E3711">
        <f t="shared" ca="1" si="693"/>
        <v>163</v>
      </c>
      <c r="F3711">
        <f ca="1">(60+SUMIF(OFFSET(N3711,-$C3711+1,0,$C3711),"EN",OFFSET(O3711,-$C3711+1,0,$C3711)))*SummonTypeTable!$Q$2</f>
        <v>200</v>
      </c>
      <c r="G3711" t="str">
        <f ca="1">IF(C3711=1,60*SummonTypeTable!$Q$2-OFFSET(F3711,0,-1),
IF(F3711&lt;&gt;OFFSET(F3711,-1,0),OFFSET(F3711,-1,0)-OFFSET(F3711,0,-1),""))</f>
        <v/>
      </c>
      <c r="H3711" t="str">
        <f ca="1">IF(C3711=1,60*SummonTypeTable!$Q$2/OFFSET(F3711,0,-1),
IF(F3711&lt;&gt;OFFSET(F3711,-1,0),OFFSET(F3711,-1,0)/OFFSET(F3711,0,-1),""))</f>
        <v/>
      </c>
      <c r="I3711">
        <f ca="1">(60+SUMIF(OFFSET(N3711,-$C3711+1,0,$C3711),"EN",OFFSET(O3711,-$C3711+1,0,$C3711))+SUMIF(OFFSET(S3711,-$C3711+1,0,$C3711),"EN",OFFSET(T3711,-$C3711+1,0,$C3711)))*SummonTypeTable!$Q$2</f>
        <v>200</v>
      </c>
      <c r="J3711" t="str">
        <f ca="1">IF(C3711=1,60*SummonTypeTable!$Q$2-OFFSET(I3711,0,-4),
IF(I3711&lt;&gt;OFFSET(I3711,-1,0),OFFSET(I3711,-1,0)-OFFSET(I3711,0,-4),""))</f>
        <v/>
      </c>
      <c r="K3711" t="str">
        <f ca="1">IF(C3711=1,60*SummonTypeTable!$Q$2/OFFSET(I3711,0,-4),
IF(I3711&lt;&gt;OFFSET(I3711,-1,0),OFFSET(I3711,-1,0)/OFFSET(I3711,0,-4),""))</f>
        <v/>
      </c>
      <c r="L3711" t="str">
        <f t="shared" ca="1" si="694"/>
        <v>it</v>
      </c>
      <c r="M3711" t="s">
        <v>139</v>
      </c>
      <c r="N3711" t="s">
        <v>138</v>
      </c>
      <c r="O3711">
        <v>1</v>
      </c>
      <c r="P3711" t="str">
        <f t="shared" si="684"/>
        <v/>
      </c>
      <c r="Q3711" t="str">
        <f t="shared" ca="1" si="692"/>
        <v>cu</v>
      </c>
      <c r="R3711" t="s">
        <v>81</v>
      </c>
      <c r="S3711" t="s">
        <v>147</v>
      </c>
      <c r="T3711">
        <v>525</v>
      </c>
      <c r="U3711" t="str">
        <f t="shared" ca="1" si="683"/>
        <v>it</v>
      </c>
      <c r="V3711" t="str">
        <f t="shared" si="685"/>
        <v>Cash_sSpellGacha</v>
      </c>
      <c r="W3711">
        <f t="shared" si="686"/>
        <v>1</v>
      </c>
      <c r="X3711" t="str">
        <f t="shared" ca="1" si="687"/>
        <v>cu</v>
      </c>
      <c r="Y3711" t="str">
        <f t="shared" si="688"/>
        <v>GO</v>
      </c>
      <c r="Z3711">
        <f t="shared" si="689"/>
        <v>525</v>
      </c>
    </row>
    <row r="3712" spans="1:26">
      <c r="A3712" t="s">
        <v>58</v>
      </c>
      <c r="B3712" t="s">
        <v>42</v>
      </c>
      <c r="C3712">
        <v>19</v>
      </c>
      <c r="D3712">
        <v>5</v>
      </c>
      <c r="E3712">
        <f t="shared" ca="1" si="693"/>
        <v>168</v>
      </c>
      <c r="F3712">
        <f ca="1">(60+SUMIF(OFFSET(N3712,-$C3712+1,0,$C3712),"EN",OFFSET(O3712,-$C3712+1,0,$C3712)))*SummonTypeTable!$Q$2</f>
        <v>236.66666666666666</v>
      </c>
      <c r="G3712">
        <f ca="1">IF(C3712=1,60*SummonTypeTable!$Q$2-OFFSET(F3712,0,-1),
IF(F3712&lt;&gt;OFFSET(F3712,-1,0),OFFSET(F3712,-1,0)-OFFSET(F3712,0,-1),""))</f>
        <v>32</v>
      </c>
      <c r="H3712">
        <f ca="1">IF(C3712=1,60*SummonTypeTable!$Q$2/OFFSET(F3712,0,-1),
IF(F3712&lt;&gt;OFFSET(F3712,-1,0),OFFSET(F3712,-1,0)/OFFSET(F3712,0,-1),""))</f>
        <v>1.1904761904761905</v>
      </c>
      <c r="I3712">
        <f ca="1">(60+SUMIF(OFFSET(N3712,-$C3712+1,0,$C3712),"EN",OFFSET(O3712,-$C3712+1,0,$C3712))+SUMIF(OFFSET(S3712,-$C3712+1,0,$C3712),"EN",OFFSET(T3712,-$C3712+1,0,$C3712)))*SummonTypeTable!$Q$2</f>
        <v>236.66666666666666</v>
      </c>
      <c r="J3712">
        <f ca="1">IF(C3712=1,60*SummonTypeTable!$Q$2-OFFSET(I3712,0,-4),
IF(I3712&lt;&gt;OFFSET(I3712,-1,0),OFFSET(I3712,-1,0)-OFFSET(I3712,0,-4),""))</f>
        <v>32</v>
      </c>
      <c r="K3712">
        <f ca="1">IF(C3712=1,60*SummonTypeTable!$Q$2/OFFSET(I3712,0,-4),
IF(I3712&lt;&gt;OFFSET(I3712,-1,0),OFFSET(I3712,-1,0)/OFFSET(I3712,0,-4),""))</f>
        <v>1.1904761904761905</v>
      </c>
      <c r="L3712" t="str">
        <f t="shared" ca="1" si="694"/>
        <v>cu</v>
      </c>
      <c r="M3712" t="s">
        <v>81</v>
      </c>
      <c r="N3712" t="s">
        <v>146</v>
      </c>
      <c r="O3712">
        <v>55</v>
      </c>
      <c r="P3712" t="str">
        <f t="shared" si="684"/>
        <v>에너지너무많음</v>
      </c>
      <c r="Q3712" t="str">
        <f t="shared" ca="1" si="692"/>
        <v>cu</v>
      </c>
      <c r="R3712" t="s">
        <v>81</v>
      </c>
      <c r="S3712" t="s">
        <v>147</v>
      </c>
      <c r="T3712">
        <v>550</v>
      </c>
      <c r="U3712" t="str">
        <f t="shared" ca="1" si="683"/>
        <v>cu</v>
      </c>
      <c r="V3712" t="str">
        <f t="shared" si="685"/>
        <v>EN</v>
      </c>
      <c r="W3712">
        <f t="shared" si="686"/>
        <v>55</v>
      </c>
      <c r="X3712" t="str">
        <f t="shared" ca="1" si="687"/>
        <v>cu</v>
      </c>
      <c r="Y3712" t="str">
        <f t="shared" si="688"/>
        <v>GO</v>
      </c>
      <c r="Z3712">
        <f t="shared" si="689"/>
        <v>550</v>
      </c>
    </row>
    <row r="3713" spans="1:26">
      <c r="A3713" t="s">
        <v>58</v>
      </c>
      <c r="B3713" t="s">
        <v>42</v>
      </c>
      <c r="C3713">
        <v>20</v>
      </c>
      <c r="D3713">
        <v>15</v>
      </c>
      <c r="E3713">
        <f t="shared" ca="1" si="693"/>
        <v>183</v>
      </c>
      <c r="F3713">
        <f ca="1">(60+SUMIF(OFFSET(N3713,-$C3713+1,0,$C3713),"EN",OFFSET(O3713,-$C3713+1,0,$C3713)))*SummonTypeTable!$Q$2</f>
        <v>236.66666666666666</v>
      </c>
      <c r="G3713" t="str">
        <f ca="1">IF(C3713=1,60*SummonTypeTable!$Q$2-OFFSET(F3713,0,-1),
IF(F3713&lt;&gt;OFFSET(F3713,-1,0),OFFSET(F3713,-1,0)-OFFSET(F3713,0,-1),""))</f>
        <v/>
      </c>
      <c r="H3713" t="str">
        <f ca="1">IF(C3713=1,60*SummonTypeTable!$Q$2/OFFSET(F3713,0,-1),
IF(F3713&lt;&gt;OFFSET(F3713,-1,0),OFFSET(F3713,-1,0)/OFFSET(F3713,0,-1),""))</f>
        <v/>
      </c>
      <c r="I3713">
        <f ca="1">(60+SUMIF(OFFSET(N3713,-$C3713+1,0,$C3713),"EN",OFFSET(O3713,-$C3713+1,0,$C3713))+SUMIF(OFFSET(S3713,-$C3713+1,0,$C3713),"EN",OFFSET(T3713,-$C3713+1,0,$C3713)))*SummonTypeTable!$Q$2</f>
        <v>236.66666666666666</v>
      </c>
      <c r="J3713" t="str">
        <f ca="1">IF(C3713=1,60*SummonTypeTable!$Q$2-OFFSET(I3713,0,-4),
IF(I3713&lt;&gt;OFFSET(I3713,-1,0),OFFSET(I3713,-1,0)-OFFSET(I3713,0,-4),""))</f>
        <v/>
      </c>
      <c r="K3713" t="str">
        <f ca="1">IF(C3713=1,60*SummonTypeTable!$Q$2/OFFSET(I3713,0,-4),
IF(I3713&lt;&gt;OFFSET(I3713,-1,0),OFFSET(I3713,-1,0)/OFFSET(I3713,0,-4),""))</f>
        <v/>
      </c>
      <c r="L3713" t="str">
        <f t="shared" ca="1" si="694"/>
        <v>cu</v>
      </c>
      <c r="M3713" t="s">
        <v>81</v>
      </c>
      <c r="N3713" t="s">
        <v>147</v>
      </c>
      <c r="O3713">
        <v>1150</v>
      </c>
      <c r="P3713" t="str">
        <f t="shared" si="684"/>
        <v/>
      </c>
      <c r="Q3713" t="str">
        <f t="shared" ca="1" si="692"/>
        <v>cu</v>
      </c>
      <c r="R3713" t="s">
        <v>81</v>
      </c>
      <c r="S3713" t="s">
        <v>147</v>
      </c>
      <c r="T3713">
        <v>575</v>
      </c>
      <c r="U3713" t="str">
        <f t="shared" ca="1" si="683"/>
        <v>cu</v>
      </c>
      <c r="V3713" t="str">
        <f t="shared" si="685"/>
        <v>GO</v>
      </c>
      <c r="W3713">
        <f t="shared" si="686"/>
        <v>1150</v>
      </c>
      <c r="X3713" t="str">
        <f t="shared" ca="1" si="687"/>
        <v>cu</v>
      </c>
      <c r="Y3713" t="str">
        <f t="shared" si="688"/>
        <v>GO</v>
      </c>
      <c r="Z3713">
        <f t="shared" si="689"/>
        <v>575</v>
      </c>
    </row>
    <row r="3714" spans="1:26">
      <c r="A3714" t="s">
        <v>58</v>
      </c>
      <c r="B3714" t="s">
        <v>42</v>
      </c>
      <c r="C3714">
        <v>21</v>
      </c>
      <c r="D3714">
        <v>4</v>
      </c>
      <c r="E3714">
        <f t="shared" ca="1" si="693"/>
        <v>187</v>
      </c>
      <c r="F3714">
        <f ca="1">(60+SUMIF(OFFSET(N3714,-$C3714+1,0,$C3714),"EN",OFFSET(O3714,-$C3714+1,0,$C3714)))*SummonTypeTable!$Q$2</f>
        <v>236.66666666666666</v>
      </c>
      <c r="G3714" t="str">
        <f ca="1">IF(C3714=1,60*SummonTypeTable!$Q$2-OFFSET(F3714,0,-1),
IF(F3714&lt;&gt;OFFSET(F3714,-1,0),OFFSET(F3714,-1,0)-OFFSET(F3714,0,-1),""))</f>
        <v/>
      </c>
      <c r="H3714" t="str">
        <f ca="1">IF(C3714=1,60*SummonTypeTable!$Q$2/OFFSET(F3714,0,-1),
IF(F3714&lt;&gt;OFFSET(F3714,-1,0),OFFSET(F3714,-1,0)/OFFSET(F3714,0,-1),""))</f>
        <v/>
      </c>
      <c r="I3714">
        <f ca="1">(60+SUMIF(OFFSET(N3714,-$C3714+1,0,$C3714),"EN",OFFSET(O3714,-$C3714+1,0,$C3714))+SUMIF(OFFSET(S3714,-$C3714+1,0,$C3714),"EN",OFFSET(T3714,-$C3714+1,0,$C3714)))*SummonTypeTable!$Q$2</f>
        <v>236.66666666666666</v>
      </c>
      <c r="J3714" t="str">
        <f ca="1">IF(C3714=1,60*SummonTypeTable!$Q$2-OFFSET(I3714,0,-4),
IF(I3714&lt;&gt;OFFSET(I3714,-1,0),OFFSET(I3714,-1,0)-OFFSET(I3714,0,-4),""))</f>
        <v/>
      </c>
      <c r="K3714" t="str">
        <f ca="1">IF(C3714=1,60*SummonTypeTable!$Q$2/OFFSET(I3714,0,-4),
IF(I3714&lt;&gt;OFFSET(I3714,-1,0),OFFSET(I3714,-1,0)/OFFSET(I3714,0,-4),""))</f>
        <v/>
      </c>
      <c r="L3714" t="str">
        <f t="shared" ca="1" si="694"/>
        <v>it</v>
      </c>
      <c r="M3714" t="s">
        <v>139</v>
      </c>
      <c r="N3714" t="s">
        <v>140</v>
      </c>
      <c r="O3714">
        <v>1</v>
      </c>
      <c r="P3714" t="str">
        <f t="shared" si="684"/>
        <v/>
      </c>
      <c r="Q3714" t="str">
        <f t="shared" ca="1" si="692"/>
        <v>cu</v>
      </c>
      <c r="R3714" t="s">
        <v>81</v>
      </c>
      <c r="S3714" t="s">
        <v>147</v>
      </c>
      <c r="T3714">
        <v>600</v>
      </c>
      <c r="U3714" t="str">
        <f t="shared" ref="U3714:U3777" ca="1" si="695">IF(LEN(L3714)=0,"",L3714)</f>
        <v>it</v>
      </c>
      <c r="V3714" t="str">
        <f t="shared" si="685"/>
        <v>Cash_sCharacterGacha</v>
      </c>
      <c r="W3714">
        <f t="shared" si="686"/>
        <v>1</v>
      </c>
      <c r="X3714" t="str">
        <f t="shared" ca="1" si="687"/>
        <v>cu</v>
      </c>
      <c r="Y3714" t="str">
        <f t="shared" si="688"/>
        <v>GO</v>
      </c>
      <c r="Z3714">
        <f t="shared" si="689"/>
        <v>600</v>
      </c>
    </row>
    <row r="3715" spans="1:26">
      <c r="A3715" t="s">
        <v>58</v>
      </c>
      <c r="B3715" t="s">
        <v>42</v>
      </c>
      <c r="C3715">
        <v>22</v>
      </c>
      <c r="D3715">
        <v>5</v>
      </c>
      <c r="E3715">
        <f t="shared" ca="1" si="693"/>
        <v>192</v>
      </c>
      <c r="F3715">
        <f ca="1">(60+SUMIF(OFFSET(N3715,-$C3715+1,0,$C3715),"EN",OFFSET(O3715,-$C3715+1,0,$C3715)))*SummonTypeTable!$Q$2</f>
        <v>236.66666666666666</v>
      </c>
      <c r="G3715" t="str">
        <f ca="1">IF(C3715=1,60*SummonTypeTable!$Q$2-OFFSET(F3715,0,-1),
IF(F3715&lt;&gt;OFFSET(F3715,-1,0),OFFSET(F3715,-1,0)-OFFSET(F3715,0,-1),""))</f>
        <v/>
      </c>
      <c r="H3715" t="str">
        <f ca="1">IF(C3715=1,60*SummonTypeTable!$Q$2/OFFSET(F3715,0,-1),
IF(F3715&lt;&gt;OFFSET(F3715,-1,0),OFFSET(F3715,-1,0)/OFFSET(F3715,0,-1),""))</f>
        <v/>
      </c>
      <c r="I3715">
        <f ca="1">(60+SUMIF(OFFSET(N3715,-$C3715+1,0,$C3715),"EN",OFFSET(O3715,-$C3715+1,0,$C3715))+SUMIF(OFFSET(S3715,-$C3715+1,0,$C3715),"EN",OFFSET(T3715,-$C3715+1,0,$C3715)))*SummonTypeTable!$Q$2</f>
        <v>236.66666666666666</v>
      </c>
      <c r="J3715" t="str">
        <f ca="1">IF(C3715=1,60*SummonTypeTable!$Q$2-OFFSET(I3715,0,-4),
IF(I3715&lt;&gt;OFFSET(I3715,-1,0),OFFSET(I3715,-1,0)-OFFSET(I3715,0,-4),""))</f>
        <v/>
      </c>
      <c r="K3715" t="str">
        <f ca="1">IF(C3715=1,60*SummonTypeTable!$Q$2/OFFSET(I3715,0,-4),
IF(I3715&lt;&gt;OFFSET(I3715,-1,0),OFFSET(I3715,-1,0)/OFFSET(I3715,0,-4),""))</f>
        <v/>
      </c>
      <c r="L3715" t="str">
        <f t="shared" ca="1" si="694"/>
        <v>cu</v>
      </c>
      <c r="M3715" t="s">
        <v>81</v>
      </c>
      <c r="N3715" t="s">
        <v>147</v>
      </c>
      <c r="O3715">
        <v>1250</v>
      </c>
      <c r="P3715" t="str">
        <f t="shared" si="684"/>
        <v/>
      </c>
      <c r="Q3715" t="str">
        <f t="shared" ca="1" si="692"/>
        <v>cu</v>
      </c>
      <c r="R3715" t="s">
        <v>81</v>
      </c>
      <c r="S3715" t="s">
        <v>147</v>
      </c>
      <c r="T3715">
        <v>625</v>
      </c>
      <c r="U3715" t="str">
        <f t="shared" ca="1" si="695"/>
        <v>cu</v>
      </c>
      <c r="V3715" t="str">
        <f t="shared" si="685"/>
        <v>GO</v>
      </c>
      <c r="W3715">
        <f t="shared" si="686"/>
        <v>1250</v>
      </c>
      <c r="X3715" t="str">
        <f t="shared" ca="1" si="687"/>
        <v>cu</v>
      </c>
      <c r="Y3715" t="str">
        <f t="shared" si="688"/>
        <v>GO</v>
      </c>
      <c r="Z3715">
        <f t="shared" si="689"/>
        <v>625</v>
      </c>
    </row>
    <row r="3716" spans="1:26">
      <c r="A3716" t="s">
        <v>58</v>
      </c>
      <c r="B3716" t="s">
        <v>42</v>
      </c>
      <c r="C3716">
        <v>23</v>
      </c>
      <c r="D3716">
        <v>16</v>
      </c>
      <c r="E3716">
        <f t="shared" ca="1" si="693"/>
        <v>208</v>
      </c>
      <c r="F3716">
        <f ca="1">(60+SUMIF(OFFSET(N3716,-$C3716+1,0,$C3716),"EN",OFFSET(O3716,-$C3716+1,0,$C3716)))*SummonTypeTable!$Q$2</f>
        <v>276.66666666666663</v>
      </c>
      <c r="G3716">
        <f ca="1">IF(C3716=1,60*SummonTypeTable!$Q$2-OFFSET(F3716,0,-1),
IF(F3716&lt;&gt;OFFSET(F3716,-1,0),OFFSET(F3716,-1,0)-OFFSET(F3716,0,-1),""))</f>
        <v>28.666666666666657</v>
      </c>
      <c r="H3716">
        <f ca="1">IF(C3716=1,60*SummonTypeTable!$Q$2/OFFSET(F3716,0,-1),
IF(F3716&lt;&gt;OFFSET(F3716,-1,0),OFFSET(F3716,-1,0)/OFFSET(F3716,0,-1),""))</f>
        <v>1.1378205128205128</v>
      </c>
      <c r="I3716">
        <f ca="1">(60+SUMIF(OFFSET(N3716,-$C3716+1,0,$C3716),"EN",OFFSET(O3716,-$C3716+1,0,$C3716))+SUMIF(OFFSET(S3716,-$C3716+1,0,$C3716),"EN",OFFSET(T3716,-$C3716+1,0,$C3716)))*SummonTypeTable!$Q$2</f>
        <v>276.66666666666663</v>
      </c>
      <c r="J3716">
        <f ca="1">IF(C3716=1,60*SummonTypeTable!$Q$2-OFFSET(I3716,0,-4),
IF(I3716&lt;&gt;OFFSET(I3716,-1,0),OFFSET(I3716,-1,0)-OFFSET(I3716,0,-4),""))</f>
        <v>28.666666666666657</v>
      </c>
      <c r="K3716">
        <f ca="1">IF(C3716=1,60*SummonTypeTable!$Q$2/OFFSET(I3716,0,-4),
IF(I3716&lt;&gt;OFFSET(I3716,-1,0),OFFSET(I3716,-1,0)/OFFSET(I3716,0,-4),""))</f>
        <v>1.1378205128205128</v>
      </c>
      <c r="L3716" t="str">
        <f t="shared" ca="1" si="694"/>
        <v>cu</v>
      </c>
      <c r="M3716" t="s">
        <v>81</v>
      </c>
      <c r="N3716" t="s">
        <v>146</v>
      </c>
      <c r="O3716">
        <v>60</v>
      </c>
      <c r="P3716" t="str">
        <f t="shared" si="684"/>
        <v>에너지너무많음</v>
      </c>
      <c r="Q3716" t="str">
        <f t="shared" ca="1" si="692"/>
        <v>cu</v>
      </c>
      <c r="R3716" t="s">
        <v>81</v>
      </c>
      <c r="S3716" t="s">
        <v>147</v>
      </c>
      <c r="T3716">
        <v>650</v>
      </c>
      <c r="U3716" t="str">
        <f t="shared" ca="1" si="695"/>
        <v>cu</v>
      </c>
      <c r="V3716" t="str">
        <f t="shared" si="685"/>
        <v>EN</v>
      </c>
      <c r="W3716">
        <f t="shared" si="686"/>
        <v>60</v>
      </c>
      <c r="X3716" t="str">
        <f t="shared" ca="1" si="687"/>
        <v>cu</v>
      </c>
      <c r="Y3716" t="str">
        <f t="shared" si="688"/>
        <v>GO</v>
      </c>
      <c r="Z3716">
        <f t="shared" si="689"/>
        <v>650</v>
      </c>
    </row>
    <row r="3717" spans="1:26">
      <c r="A3717" t="s">
        <v>58</v>
      </c>
      <c r="B3717" t="s">
        <v>42</v>
      </c>
      <c r="C3717">
        <v>24</v>
      </c>
      <c r="D3717">
        <v>12</v>
      </c>
      <c r="E3717">
        <f t="shared" ca="1" si="693"/>
        <v>220</v>
      </c>
      <c r="F3717">
        <f ca="1">(60+SUMIF(OFFSET(N3717,-$C3717+1,0,$C3717),"EN",OFFSET(O3717,-$C3717+1,0,$C3717)))*SummonTypeTable!$Q$2</f>
        <v>276.66666666666663</v>
      </c>
      <c r="G3717" t="str">
        <f ca="1">IF(C3717=1,60*SummonTypeTable!$Q$2-OFFSET(F3717,0,-1),
IF(F3717&lt;&gt;OFFSET(F3717,-1,0),OFFSET(F3717,-1,0)-OFFSET(F3717,0,-1),""))</f>
        <v/>
      </c>
      <c r="H3717" t="str">
        <f ca="1">IF(C3717=1,60*SummonTypeTable!$Q$2/OFFSET(F3717,0,-1),
IF(F3717&lt;&gt;OFFSET(F3717,-1,0),OFFSET(F3717,-1,0)/OFFSET(F3717,0,-1),""))</f>
        <v/>
      </c>
      <c r="I3717">
        <f ca="1">(60+SUMIF(OFFSET(N3717,-$C3717+1,0,$C3717),"EN",OFFSET(O3717,-$C3717+1,0,$C3717))+SUMIF(OFFSET(S3717,-$C3717+1,0,$C3717),"EN",OFFSET(T3717,-$C3717+1,0,$C3717)))*SummonTypeTable!$Q$2</f>
        <v>276.66666666666663</v>
      </c>
      <c r="J3717" t="str">
        <f ca="1">IF(C3717=1,60*SummonTypeTable!$Q$2-OFFSET(I3717,0,-4),
IF(I3717&lt;&gt;OFFSET(I3717,-1,0),OFFSET(I3717,-1,0)-OFFSET(I3717,0,-4),""))</f>
        <v/>
      </c>
      <c r="K3717" t="str">
        <f ca="1">IF(C3717=1,60*SummonTypeTable!$Q$2/OFFSET(I3717,0,-4),
IF(I3717&lt;&gt;OFFSET(I3717,-1,0),OFFSET(I3717,-1,0)/OFFSET(I3717,0,-4),""))</f>
        <v/>
      </c>
      <c r="L3717" t="str">
        <f t="shared" ca="1" si="694"/>
        <v>cu</v>
      </c>
      <c r="M3717" t="s">
        <v>81</v>
      </c>
      <c r="N3717" t="s">
        <v>147</v>
      </c>
      <c r="O3717">
        <v>1350</v>
      </c>
      <c r="P3717" t="str">
        <f t="shared" si="684"/>
        <v/>
      </c>
      <c r="Q3717" t="str">
        <f t="shared" ca="1" si="692"/>
        <v>cu</v>
      </c>
      <c r="R3717" t="s">
        <v>81</v>
      </c>
      <c r="S3717" t="s">
        <v>147</v>
      </c>
      <c r="T3717">
        <v>675</v>
      </c>
      <c r="U3717" t="str">
        <f t="shared" ca="1" si="695"/>
        <v>cu</v>
      </c>
      <c r="V3717" t="str">
        <f t="shared" si="685"/>
        <v>GO</v>
      </c>
      <c r="W3717">
        <f t="shared" si="686"/>
        <v>1350</v>
      </c>
      <c r="X3717" t="str">
        <f t="shared" ca="1" si="687"/>
        <v>cu</v>
      </c>
      <c r="Y3717" t="str">
        <f t="shared" si="688"/>
        <v>GO</v>
      </c>
      <c r="Z3717">
        <f t="shared" si="689"/>
        <v>675</v>
      </c>
    </row>
    <row r="3718" spans="1:26">
      <c r="A3718" t="s">
        <v>58</v>
      </c>
      <c r="B3718" t="s">
        <v>42</v>
      </c>
      <c r="C3718">
        <v>25</v>
      </c>
      <c r="D3718">
        <v>4</v>
      </c>
      <c r="E3718">
        <f t="shared" ca="1" si="693"/>
        <v>224</v>
      </c>
      <c r="F3718">
        <f ca="1">(60+SUMIF(OFFSET(N3718,-$C3718+1,0,$C3718),"EN",OFFSET(O3718,-$C3718+1,0,$C3718)))*SummonTypeTable!$Q$2</f>
        <v>276.66666666666663</v>
      </c>
      <c r="G3718" t="str">
        <f ca="1">IF(C3718=1,60*SummonTypeTable!$Q$2-OFFSET(F3718,0,-1),
IF(F3718&lt;&gt;OFFSET(F3718,-1,0),OFFSET(F3718,-1,0)-OFFSET(F3718,0,-1),""))</f>
        <v/>
      </c>
      <c r="H3718" t="str">
        <f ca="1">IF(C3718=1,60*SummonTypeTable!$Q$2/OFFSET(F3718,0,-1),
IF(F3718&lt;&gt;OFFSET(F3718,-1,0),OFFSET(F3718,-1,0)/OFFSET(F3718,0,-1),""))</f>
        <v/>
      </c>
      <c r="I3718">
        <f ca="1">(60+SUMIF(OFFSET(N3718,-$C3718+1,0,$C3718),"EN",OFFSET(O3718,-$C3718+1,0,$C3718))+SUMIF(OFFSET(S3718,-$C3718+1,0,$C3718),"EN",OFFSET(T3718,-$C3718+1,0,$C3718)))*SummonTypeTable!$Q$2</f>
        <v>276.66666666666663</v>
      </c>
      <c r="J3718" t="str">
        <f ca="1">IF(C3718=1,60*SummonTypeTable!$Q$2-OFFSET(I3718,0,-4),
IF(I3718&lt;&gt;OFFSET(I3718,-1,0),OFFSET(I3718,-1,0)-OFFSET(I3718,0,-4),""))</f>
        <v/>
      </c>
      <c r="K3718" t="str">
        <f ca="1">IF(C3718=1,60*SummonTypeTable!$Q$2/OFFSET(I3718,0,-4),
IF(I3718&lt;&gt;OFFSET(I3718,-1,0),OFFSET(I3718,-1,0)/OFFSET(I3718,0,-4),""))</f>
        <v/>
      </c>
      <c r="L3718" t="str">
        <f t="shared" ca="1" si="694"/>
        <v>it</v>
      </c>
      <c r="M3718" t="s">
        <v>139</v>
      </c>
      <c r="N3718" t="s">
        <v>138</v>
      </c>
      <c r="O3718">
        <v>1</v>
      </c>
      <c r="P3718" t="str">
        <f t="shared" si="684"/>
        <v/>
      </c>
      <c r="Q3718" t="str">
        <f t="shared" ca="1" si="692"/>
        <v>cu</v>
      </c>
      <c r="R3718" t="s">
        <v>81</v>
      </c>
      <c r="S3718" t="s">
        <v>147</v>
      </c>
      <c r="T3718">
        <v>700</v>
      </c>
      <c r="U3718" t="str">
        <f t="shared" ca="1" si="695"/>
        <v>it</v>
      </c>
      <c r="V3718" t="str">
        <f t="shared" si="685"/>
        <v>Cash_sSpellGacha</v>
      </c>
      <c r="W3718">
        <f t="shared" si="686"/>
        <v>1</v>
      </c>
      <c r="X3718" t="str">
        <f t="shared" ca="1" si="687"/>
        <v>cu</v>
      </c>
      <c r="Y3718" t="str">
        <f t="shared" si="688"/>
        <v>GO</v>
      </c>
      <c r="Z3718">
        <f t="shared" si="689"/>
        <v>700</v>
      </c>
    </row>
    <row r="3719" spans="1:26">
      <c r="A3719" t="s">
        <v>58</v>
      </c>
      <c r="B3719" t="s">
        <v>42</v>
      </c>
      <c r="C3719">
        <v>26</v>
      </c>
      <c r="D3719">
        <v>5</v>
      </c>
      <c r="E3719">
        <f t="shared" ca="1" si="693"/>
        <v>229</v>
      </c>
      <c r="F3719">
        <f ca="1">(60+SUMIF(OFFSET(N3719,-$C3719+1,0,$C3719),"EN",OFFSET(O3719,-$C3719+1,0,$C3719)))*SummonTypeTable!$Q$2</f>
        <v>276.66666666666663</v>
      </c>
      <c r="G3719" t="str">
        <f ca="1">IF(C3719=1,60*SummonTypeTable!$Q$2-OFFSET(F3719,0,-1),
IF(F3719&lt;&gt;OFFSET(F3719,-1,0),OFFSET(F3719,-1,0)-OFFSET(F3719,0,-1),""))</f>
        <v/>
      </c>
      <c r="H3719" t="str">
        <f ca="1">IF(C3719=1,60*SummonTypeTable!$Q$2/OFFSET(F3719,0,-1),
IF(F3719&lt;&gt;OFFSET(F3719,-1,0),OFFSET(F3719,-1,0)/OFFSET(F3719,0,-1),""))</f>
        <v/>
      </c>
      <c r="I3719">
        <f ca="1">(60+SUMIF(OFFSET(N3719,-$C3719+1,0,$C3719),"EN",OFFSET(O3719,-$C3719+1,0,$C3719))+SUMIF(OFFSET(S3719,-$C3719+1,0,$C3719),"EN",OFFSET(T3719,-$C3719+1,0,$C3719)))*SummonTypeTable!$Q$2</f>
        <v>276.66666666666663</v>
      </c>
      <c r="J3719" t="str">
        <f ca="1">IF(C3719=1,60*SummonTypeTable!$Q$2-OFFSET(I3719,0,-4),
IF(I3719&lt;&gt;OFFSET(I3719,-1,0),OFFSET(I3719,-1,0)-OFFSET(I3719,0,-4),""))</f>
        <v/>
      </c>
      <c r="K3719" t="str">
        <f ca="1">IF(C3719=1,60*SummonTypeTable!$Q$2/OFFSET(I3719,0,-4),
IF(I3719&lt;&gt;OFFSET(I3719,-1,0),OFFSET(I3719,-1,0)/OFFSET(I3719,0,-4),""))</f>
        <v/>
      </c>
      <c r="L3719" t="str">
        <f t="shared" ca="1" si="694"/>
        <v>it</v>
      </c>
      <c r="M3719" t="s">
        <v>139</v>
      </c>
      <c r="N3719" t="s">
        <v>140</v>
      </c>
      <c r="O3719">
        <v>1</v>
      </c>
      <c r="P3719" t="str">
        <f t="shared" si="684"/>
        <v/>
      </c>
      <c r="Q3719" t="str">
        <f t="shared" ca="1" si="692"/>
        <v>cu</v>
      </c>
      <c r="R3719" t="s">
        <v>81</v>
      </c>
      <c r="S3719" t="s">
        <v>147</v>
      </c>
      <c r="T3719">
        <v>725</v>
      </c>
      <c r="U3719" t="str">
        <f t="shared" ca="1" si="695"/>
        <v>it</v>
      </c>
      <c r="V3719" t="str">
        <f t="shared" si="685"/>
        <v>Cash_sCharacterGacha</v>
      </c>
      <c r="W3719">
        <f t="shared" si="686"/>
        <v>1</v>
      </c>
      <c r="X3719" t="str">
        <f t="shared" ca="1" si="687"/>
        <v>cu</v>
      </c>
      <c r="Y3719" t="str">
        <f t="shared" si="688"/>
        <v>GO</v>
      </c>
      <c r="Z3719">
        <f t="shared" si="689"/>
        <v>725</v>
      </c>
    </row>
    <row r="3720" spans="1:26">
      <c r="A3720" t="s">
        <v>58</v>
      </c>
      <c r="B3720" t="s">
        <v>42</v>
      </c>
      <c r="C3720">
        <v>27</v>
      </c>
      <c r="D3720">
        <v>5</v>
      </c>
      <c r="E3720">
        <f t="shared" ca="1" si="693"/>
        <v>234</v>
      </c>
      <c r="F3720">
        <f ca="1">(60+SUMIF(OFFSET(N3720,-$C3720+1,0,$C3720),"EN",OFFSET(O3720,-$C3720+1,0,$C3720)))*SummonTypeTable!$Q$2</f>
        <v>276.66666666666663</v>
      </c>
      <c r="G3720" t="str">
        <f ca="1">IF(C3720=1,60*SummonTypeTable!$Q$2-OFFSET(F3720,0,-1),
IF(F3720&lt;&gt;OFFSET(F3720,-1,0),OFFSET(F3720,-1,0)-OFFSET(F3720,0,-1),""))</f>
        <v/>
      </c>
      <c r="H3720" t="str">
        <f ca="1">IF(C3720=1,60*SummonTypeTable!$Q$2/OFFSET(F3720,0,-1),
IF(F3720&lt;&gt;OFFSET(F3720,-1,0),OFFSET(F3720,-1,0)/OFFSET(F3720,0,-1),""))</f>
        <v/>
      </c>
      <c r="I3720">
        <f ca="1">(60+SUMIF(OFFSET(N3720,-$C3720+1,0,$C3720),"EN",OFFSET(O3720,-$C3720+1,0,$C3720))+SUMIF(OFFSET(S3720,-$C3720+1,0,$C3720),"EN",OFFSET(T3720,-$C3720+1,0,$C3720)))*SummonTypeTable!$Q$2</f>
        <v>276.66666666666663</v>
      </c>
      <c r="J3720" t="str">
        <f ca="1">IF(C3720=1,60*SummonTypeTable!$Q$2-OFFSET(I3720,0,-4),
IF(I3720&lt;&gt;OFFSET(I3720,-1,0),OFFSET(I3720,-1,0)-OFFSET(I3720,0,-4),""))</f>
        <v/>
      </c>
      <c r="K3720" t="str">
        <f ca="1">IF(C3720=1,60*SummonTypeTable!$Q$2/OFFSET(I3720,0,-4),
IF(I3720&lt;&gt;OFFSET(I3720,-1,0),OFFSET(I3720,-1,0)/OFFSET(I3720,0,-4),""))</f>
        <v/>
      </c>
      <c r="L3720" t="str">
        <f t="shared" ca="1" si="694"/>
        <v>cu</v>
      </c>
      <c r="M3720" t="s">
        <v>81</v>
      </c>
      <c r="N3720" t="s">
        <v>147</v>
      </c>
      <c r="O3720">
        <v>1500</v>
      </c>
      <c r="P3720" t="str">
        <f t="shared" si="684"/>
        <v/>
      </c>
      <c r="Q3720" t="str">
        <f t="shared" ca="1" si="692"/>
        <v>cu</v>
      </c>
      <c r="R3720" t="s">
        <v>81</v>
      </c>
      <c r="S3720" t="s">
        <v>147</v>
      </c>
      <c r="T3720">
        <v>750</v>
      </c>
      <c r="U3720" t="str">
        <f t="shared" ca="1" si="695"/>
        <v>cu</v>
      </c>
      <c r="V3720" t="str">
        <f t="shared" si="685"/>
        <v>GO</v>
      </c>
      <c r="W3720">
        <f t="shared" si="686"/>
        <v>1500</v>
      </c>
      <c r="X3720" t="str">
        <f t="shared" ca="1" si="687"/>
        <v>cu</v>
      </c>
      <c r="Y3720" t="str">
        <f t="shared" si="688"/>
        <v>GO</v>
      </c>
      <c r="Z3720">
        <f t="shared" si="689"/>
        <v>750</v>
      </c>
    </row>
    <row r="3721" spans="1:26">
      <c r="A3721" t="s">
        <v>58</v>
      </c>
      <c r="B3721" t="s">
        <v>42</v>
      </c>
      <c r="C3721">
        <v>28</v>
      </c>
      <c r="D3721">
        <v>10</v>
      </c>
      <c r="E3721">
        <f t="shared" ca="1" si="693"/>
        <v>244</v>
      </c>
      <c r="F3721">
        <f ca="1">(60+SUMIF(OFFSET(N3721,-$C3721+1,0,$C3721),"EN",OFFSET(O3721,-$C3721+1,0,$C3721)))*SummonTypeTable!$Q$2</f>
        <v>276.66666666666663</v>
      </c>
      <c r="G3721" t="str">
        <f ca="1">IF(C3721=1,60*SummonTypeTable!$Q$2-OFFSET(F3721,0,-1),
IF(F3721&lt;&gt;OFFSET(F3721,-1,0),OFFSET(F3721,-1,0)-OFFSET(F3721,0,-1),""))</f>
        <v/>
      </c>
      <c r="H3721" t="str">
        <f ca="1">IF(C3721=1,60*SummonTypeTable!$Q$2/OFFSET(F3721,0,-1),
IF(F3721&lt;&gt;OFFSET(F3721,-1,0),OFFSET(F3721,-1,0)/OFFSET(F3721,0,-1),""))</f>
        <v/>
      </c>
      <c r="I3721">
        <f ca="1">(60+SUMIF(OFFSET(N3721,-$C3721+1,0,$C3721),"EN",OFFSET(O3721,-$C3721+1,0,$C3721))+SUMIF(OFFSET(S3721,-$C3721+1,0,$C3721),"EN",OFFSET(T3721,-$C3721+1,0,$C3721)))*SummonTypeTable!$Q$2</f>
        <v>276.66666666666663</v>
      </c>
      <c r="J3721" t="str">
        <f ca="1">IF(C3721=1,60*SummonTypeTable!$Q$2-OFFSET(I3721,0,-4),
IF(I3721&lt;&gt;OFFSET(I3721,-1,0),OFFSET(I3721,-1,0)-OFFSET(I3721,0,-4),""))</f>
        <v/>
      </c>
      <c r="K3721" t="str">
        <f ca="1">IF(C3721=1,60*SummonTypeTable!$Q$2/OFFSET(I3721,0,-4),
IF(I3721&lt;&gt;OFFSET(I3721,-1,0),OFFSET(I3721,-1,0)/OFFSET(I3721,0,-4),""))</f>
        <v/>
      </c>
      <c r="L3721" t="str">
        <f t="shared" ca="1" si="694"/>
        <v>it</v>
      </c>
      <c r="M3721" t="s">
        <v>139</v>
      </c>
      <c r="N3721" t="s">
        <v>138</v>
      </c>
      <c r="O3721">
        <v>1</v>
      </c>
      <c r="P3721" t="str">
        <f t="shared" si="684"/>
        <v/>
      </c>
      <c r="Q3721" t="str">
        <f t="shared" ca="1" si="692"/>
        <v>cu</v>
      </c>
      <c r="R3721" t="s">
        <v>81</v>
      </c>
      <c r="S3721" t="s">
        <v>147</v>
      </c>
      <c r="T3721">
        <v>775</v>
      </c>
      <c r="U3721" t="str">
        <f t="shared" ca="1" si="695"/>
        <v>it</v>
      </c>
      <c r="V3721" t="str">
        <f t="shared" si="685"/>
        <v>Cash_sSpellGacha</v>
      </c>
      <c r="W3721">
        <f t="shared" si="686"/>
        <v>1</v>
      </c>
      <c r="X3721" t="str">
        <f t="shared" ca="1" si="687"/>
        <v>cu</v>
      </c>
      <c r="Y3721" t="str">
        <f t="shared" si="688"/>
        <v>GO</v>
      </c>
      <c r="Z3721">
        <f t="shared" si="689"/>
        <v>775</v>
      </c>
    </row>
    <row r="3722" spans="1:26">
      <c r="A3722" t="s">
        <v>58</v>
      </c>
      <c r="B3722" t="s">
        <v>42</v>
      </c>
      <c r="C3722">
        <v>29</v>
      </c>
      <c r="D3722">
        <v>8</v>
      </c>
      <c r="E3722">
        <f t="shared" ca="1" si="693"/>
        <v>252</v>
      </c>
      <c r="F3722">
        <f ca="1">(60+SUMIF(OFFSET(N3722,-$C3722+1,0,$C3722),"EN",OFFSET(O3722,-$C3722+1,0,$C3722)))*SummonTypeTable!$Q$2</f>
        <v>320</v>
      </c>
      <c r="G3722">
        <f ca="1">IF(C3722=1,60*SummonTypeTable!$Q$2-OFFSET(F3722,0,-1),
IF(F3722&lt;&gt;OFFSET(F3722,-1,0),OFFSET(F3722,-1,0)-OFFSET(F3722,0,-1),""))</f>
        <v>24.666666666666629</v>
      </c>
      <c r="H3722">
        <f ca="1">IF(C3722=1,60*SummonTypeTable!$Q$2/OFFSET(F3722,0,-1),
IF(F3722&lt;&gt;OFFSET(F3722,-1,0),OFFSET(F3722,-1,0)/OFFSET(F3722,0,-1),""))</f>
        <v>1.0978835978835977</v>
      </c>
      <c r="I3722">
        <f ca="1">(60+SUMIF(OFFSET(N3722,-$C3722+1,0,$C3722),"EN",OFFSET(O3722,-$C3722+1,0,$C3722))+SUMIF(OFFSET(S3722,-$C3722+1,0,$C3722),"EN",OFFSET(T3722,-$C3722+1,0,$C3722)))*SummonTypeTable!$Q$2</f>
        <v>320</v>
      </c>
      <c r="J3722">
        <f ca="1">IF(C3722=1,60*SummonTypeTable!$Q$2-OFFSET(I3722,0,-4),
IF(I3722&lt;&gt;OFFSET(I3722,-1,0),OFFSET(I3722,-1,0)-OFFSET(I3722,0,-4),""))</f>
        <v>24.666666666666629</v>
      </c>
      <c r="K3722">
        <f ca="1">IF(C3722=1,60*SummonTypeTable!$Q$2/OFFSET(I3722,0,-4),
IF(I3722&lt;&gt;OFFSET(I3722,-1,0),OFFSET(I3722,-1,0)/OFFSET(I3722,0,-4),""))</f>
        <v>1.0978835978835977</v>
      </c>
      <c r="L3722" t="str">
        <f t="shared" ca="1" si="694"/>
        <v>cu</v>
      </c>
      <c r="M3722" t="s">
        <v>81</v>
      </c>
      <c r="N3722" t="s">
        <v>146</v>
      </c>
      <c r="O3722">
        <v>65</v>
      </c>
      <c r="P3722" t="str">
        <f t="shared" si="684"/>
        <v>에너지너무많음</v>
      </c>
      <c r="Q3722" t="str">
        <f t="shared" ca="1" si="692"/>
        <v>cu</v>
      </c>
      <c r="R3722" t="s">
        <v>81</v>
      </c>
      <c r="S3722" t="s">
        <v>147</v>
      </c>
      <c r="T3722">
        <v>800</v>
      </c>
      <c r="U3722" t="str">
        <f t="shared" ca="1" si="695"/>
        <v>cu</v>
      </c>
      <c r="V3722" t="str">
        <f t="shared" si="685"/>
        <v>EN</v>
      </c>
      <c r="W3722">
        <f t="shared" si="686"/>
        <v>65</v>
      </c>
      <c r="X3722" t="str">
        <f t="shared" ca="1" si="687"/>
        <v>cu</v>
      </c>
      <c r="Y3722" t="str">
        <f t="shared" si="688"/>
        <v>GO</v>
      </c>
      <c r="Z3722">
        <f t="shared" si="689"/>
        <v>800</v>
      </c>
    </row>
    <row r="3723" spans="1:26">
      <c r="A3723" t="s">
        <v>58</v>
      </c>
      <c r="B3723" t="s">
        <v>42</v>
      </c>
      <c r="C3723">
        <v>30</v>
      </c>
      <c r="D3723">
        <v>48</v>
      </c>
      <c r="E3723">
        <f t="shared" ca="1" si="693"/>
        <v>300</v>
      </c>
      <c r="F3723">
        <f ca="1">(60+SUMIF(OFFSET(N3723,-$C3723+1,0,$C3723),"EN",OFFSET(O3723,-$C3723+1,0,$C3723)))*SummonTypeTable!$Q$2</f>
        <v>320</v>
      </c>
      <c r="G3723" t="str">
        <f ca="1">IF(C3723=1,60*SummonTypeTable!$Q$2-OFFSET(F3723,0,-1),
IF(F3723&lt;&gt;OFFSET(F3723,-1,0),OFFSET(F3723,-1,0)-OFFSET(F3723,0,-1),""))</f>
        <v/>
      </c>
      <c r="H3723" t="str">
        <f ca="1">IF(C3723=1,60*SummonTypeTable!$Q$2/OFFSET(F3723,0,-1),
IF(F3723&lt;&gt;OFFSET(F3723,-1,0),OFFSET(F3723,-1,0)/OFFSET(F3723,0,-1),""))</f>
        <v/>
      </c>
      <c r="I3723">
        <f ca="1">(60+SUMIF(OFFSET(N3723,-$C3723+1,0,$C3723),"EN",OFFSET(O3723,-$C3723+1,0,$C3723))+SUMIF(OFFSET(S3723,-$C3723+1,0,$C3723),"EN",OFFSET(T3723,-$C3723+1,0,$C3723)))*SummonTypeTable!$Q$2</f>
        <v>320</v>
      </c>
      <c r="J3723" t="str">
        <f ca="1">IF(C3723=1,60*SummonTypeTable!$Q$2-OFFSET(I3723,0,-4),
IF(I3723&lt;&gt;OFFSET(I3723,-1,0),OFFSET(I3723,-1,0)-OFFSET(I3723,0,-4),""))</f>
        <v/>
      </c>
      <c r="K3723" t="str">
        <f ca="1">IF(C3723=1,60*SummonTypeTable!$Q$2/OFFSET(I3723,0,-4),
IF(I3723&lt;&gt;OFFSET(I3723,-1,0),OFFSET(I3723,-1,0)/OFFSET(I3723,0,-4),""))</f>
        <v/>
      </c>
      <c r="L3723" t="str">
        <f t="shared" ca="1" si="694"/>
        <v>cu</v>
      </c>
      <c r="M3723" t="s">
        <v>81</v>
      </c>
      <c r="N3723" t="s">
        <v>147</v>
      </c>
      <c r="O3723">
        <v>1650</v>
      </c>
      <c r="P3723" t="str">
        <f t="shared" ref="P3723:P3786" si="696">IF(M3723="장비1상자",
  IF(OR(N3723&gt;3,O3723&gt;5),"장비이상",""),
IF(N3723="GO",
  IF(O3723&lt;100,"골드이상",""),
IF(N3723="EN",
  IF(O3723&gt;29,"에너지너무많음",
  IF(O3723&gt;9,"에너지다소많음","")),"")))</f>
        <v/>
      </c>
      <c r="Q3723" t="str">
        <f t="shared" ca="1" si="692"/>
        <v>cu</v>
      </c>
      <c r="R3723" t="s">
        <v>81</v>
      </c>
      <c r="S3723" t="s">
        <v>147</v>
      </c>
      <c r="T3723">
        <v>825</v>
      </c>
      <c r="U3723" t="str">
        <f t="shared" ca="1" si="695"/>
        <v>cu</v>
      </c>
      <c r="V3723" t="str">
        <f t="shared" ref="V3723:V3786" si="697">IF(LEN(N3723)=0,"",N3723)</f>
        <v>GO</v>
      </c>
      <c r="W3723">
        <f t="shared" ref="W3723:W3786" si="698">IF(LEN(O3723)=0,"",O3723)</f>
        <v>1650</v>
      </c>
      <c r="X3723" t="str">
        <f t="shared" ref="X3723:X3786" ca="1" si="699">IF(LEN(Q3723)=0,"",Q3723)</f>
        <v>cu</v>
      </c>
      <c r="Y3723" t="str">
        <f t="shared" ref="Y3723:Y3786" si="700">IF(LEN(S3723)=0,"",S3723)</f>
        <v>GO</v>
      </c>
      <c r="Z3723">
        <f t="shared" ref="Z3723:Z3786" si="701">IF(LEN(T3723)=0,"",T3723)</f>
        <v>825</v>
      </c>
    </row>
    <row r="3724" spans="1:26">
      <c r="A3724" t="s">
        <v>58</v>
      </c>
      <c r="B3724" t="s">
        <v>42</v>
      </c>
      <c r="C3724">
        <v>31</v>
      </c>
      <c r="D3724">
        <v>4</v>
      </c>
      <c r="E3724">
        <f t="shared" ca="1" si="693"/>
        <v>304</v>
      </c>
      <c r="F3724">
        <f ca="1">(60+SUMIF(OFFSET(N3724,-$C3724+1,0,$C3724),"EN",OFFSET(O3724,-$C3724+1,0,$C3724)))*SummonTypeTable!$Q$2</f>
        <v>320</v>
      </c>
      <c r="G3724" t="str">
        <f ca="1">IF(C3724=1,60*SummonTypeTable!$Q$2-OFFSET(F3724,0,-1),
IF(F3724&lt;&gt;OFFSET(F3724,-1,0),OFFSET(F3724,-1,0)-OFFSET(F3724,0,-1),""))</f>
        <v/>
      </c>
      <c r="H3724" t="str">
        <f ca="1">IF(C3724=1,60*SummonTypeTable!$Q$2/OFFSET(F3724,0,-1),
IF(F3724&lt;&gt;OFFSET(F3724,-1,0),OFFSET(F3724,-1,0)/OFFSET(F3724,0,-1),""))</f>
        <v/>
      </c>
      <c r="I3724">
        <f ca="1">(60+SUMIF(OFFSET(N3724,-$C3724+1,0,$C3724),"EN",OFFSET(O3724,-$C3724+1,0,$C3724))+SUMIF(OFFSET(S3724,-$C3724+1,0,$C3724),"EN",OFFSET(T3724,-$C3724+1,0,$C3724)))*SummonTypeTable!$Q$2</f>
        <v>320</v>
      </c>
      <c r="J3724" t="str">
        <f ca="1">IF(C3724=1,60*SummonTypeTable!$Q$2-OFFSET(I3724,0,-4),
IF(I3724&lt;&gt;OFFSET(I3724,-1,0),OFFSET(I3724,-1,0)-OFFSET(I3724,0,-4),""))</f>
        <v/>
      </c>
      <c r="K3724" t="str">
        <f ca="1">IF(C3724=1,60*SummonTypeTable!$Q$2/OFFSET(I3724,0,-4),
IF(I3724&lt;&gt;OFFSET(I3724,-1,0),OFFSET(I3724,-1,0)/OFFSET(I3724,0,-4),""))</f>
        <v/>
      </c>
      <c r="L3724" t="str">
        <f t="shared" ca="1" si="694"/>
        <v>cu</v>
      </c>
      <c r="M3724" t="s">
        <v>81</v>
      </c>
      <c r="N3724" t="s">
        <v>153</v>
      </c>
      <c r="O3724">
        <v>6</v>
      </c>
      <c r="P3724" t="str">
        <f t="shared" si="696"/>
        <v/>
      </c>
      <c r="Q3724" t="str">
        <f t="shared" ca="1" si="692"/>
        <v>cu</v>
      </c>
      <c r="R3724" t="s">
        <v>81</v>
      </c>
      <c r="S3724" t="s">
        <v>153</v>
      </c>
      <c r="T3724">
        <v>2</v>
      </c>
      <c r="U3724" t="str">
        <f t="shared" ca="1" si="695"/>
        <v>cu</v>
      </c>
      <c r="V3724" t="str">
        <f t="shared" si="697"/>
        <v>DI</v>
      </c>
      <c r="W3724">
        <f t="shared" si="698"/>
        <v>6</v>
      </c>
      <c r="X3724" t="str">
        <f t="shared" ca="1" si="699"/>
        <v>cu</v>
      </c>
      <c r="Y3724" t="str">
        <f t="shared" si="700"/>
        <v>DI</v>
      </c>
      <c r="Z3724">
        <f t="shared" si="701"/>
        <v>2</v>
      </c>
    </row>
    <row r="3725" spans="1:26">
      <c r="A3725" t="s">
        <v>58</v>
      </c>
      <c r="B3725" t="s">
        <v>42</v>
      </c>
      <c r="C3725">
        <v>32</v>
      </c>
      <c r="D3725">
        <v>30</v>
      </c>
      <c r="E3725">
        <f t="shared" ca="1" si="693"/>
        <v>334</v>
      </c>
      <c r="F3725">
        <f ca="1">(60+SUMIF(OFFSET(N3725,-$C3725+1,0,$C3725),"EN",OFFSET(O3725,-$C3725+1,0,$C3725)))*SummonTypeTable!$Q$2</f>
        <v>320</v>
      </c>
      <c r="G3725" t="str">
        <f ca="1">IF(C3725=1,60*SummonTypeTable!$Q$2-OFFSET(F3725,0,-1),
IF(F3725&lt;&gt;OFFSET(F3725,-1,0),OFFSET(F3725,-1,0)-OFFSET(F3725,0,-1),""))</f>
        <v/>
      </c>
      <c r="H3725" t="str">
        <f ca="1">IF(C3725=1,60*SummonTypeTable!$Q$2/OFFSET(F3725,0,-1),
IF(F3725&lt;&gt;OFFSET(F3725,-1,0),OFFSET(F3725,-1,0)/OFFSET(F3725,0,-1),""))</f>
        <v/>
      </c>
      <c r="I3725">
        <f ca="1">(60+SUMIF(OFFSET(N3725,-$C3725+1,0,$C3725),"EN",OFFSET(O3725,-$C3725+1,0,$C3725))+SUMIF(OFFSET(S3725,-$C3725+1,0,$C3725),"EN",OFFSET(T3725,-$C3725+1,0,$C3725)))*SummonTypeTable!$Q$2</f>
        <v>320</v>
      </c>
      <c r="J3725" t="str">
        <f ca="1">IF(C3725=1,60*SummonTypeTable!$Q$2-OFFSET(I3725,0,-4),
IF(I3725&lt;&gt;OFFSET(I3725,-1,0),OFFSET(I3725,-1,0)-OFFSET(I3725,0,-4),""))</f>
        <v/>
      </c>
      <c r="K3725" t="str">
        <f ca="1">IF(C3725=1,60*SummonTypeTable!$Q$2/OFFSET(I3725,0,-4),
IF(I3725&lt;&gt;OFFSET(I3725,-1,0),OFFSET(I3725,-1,0)/OFFSET(I3725,0,-4),""))</f>
        <v/>
      </c>
      <c r="L3725" t="str">
        <f t="shared" ca="1" si="694"/>
        <v>cu</v>
      </c>
      <c r="M3725" t="s">
        <v>81</v>
      </c>
      <c r="N3725" t="s">
        <v>147</v>
      </c>
      <c r="O3725">
        <v>1750</v>
      </c>
      <c r="P3725" t="str">
        <f t="shared" si="696"/>
        <v/>
      </c>
      <c r="Q3725" t="str">
        <f t="shared" ca="1" si="692"/>
        <v>cu</v>
      </c>
      <c r="R3725" t="s">
        <v>81</v>
      </c>
      <c r="S3725" t="s">
        <v>147</v>
      </c>
      <c r="T3725">
        <v>875</v>
      </c>
      <c r="U3725" t="str">
        <f t="shared" ca="1" si="695"/>
        <v>cu</v>
      </c>
      <c r="V3725" t="str">
        <f t="shared" si="697"/>
        <v>GO</v>
      </c>
      <c r="W3725">
        <f t="shared" si="698"/>
        <v>1750</v>
      </c>
      <c r="X3725" t="str">
        <f t="shared" ca="1" si="699"/>
        <v>cu</v>
      </c>
      <c r="Y3725" t="str">
        <f t="shared" si="700"/>
        <v>GO</v>
      </c>
      <c r="Z3725">
        <f t="shared" si="701"/>
        <v>875</v>
      </c>
    </row>
    <row r="3726" spans="1:26">
      <c r="A3726" t="s">
        <v>58</v>
      </c>
      <c r="B3726" t="s">
        <v>42</v>
      </c>
      <c r="C3726">
        <v>33</v>
      </c>
      <c r="D3726">
        <v>8</v>
      </c>
      <c r="E3726">
        <f t="shared" ca="1" si="693"/>
        <v>342</v>
      </c>
      <c r="F3726">
        <f ca="1">(60+SUMIF(OFFSET(N3726,-$C3726+1,0,$C3726),"EN",OFFSET(O3726,-$C3726+1,0,$C3726)))*SummonTypeTable!$Q$2</f>
        <v>320</v>
      </c>
      <c r="G3726" t="str">
        <f ca="1">IF(C3726=1,60*SummonTypeTable!$Q$2-OFFSET(F3726,0,-1),
IF(F3726&lt;&gt;OFFSET(F3726,-1,0),OFFSET(F3726,-1,0)-OFFSET(F3726,0,-1),""))</f>
        <v/>
      </c>
      <c r="H3726" t="str">
        <f ca="1">IF(C3726=1,60*SummonTypeTable!$Q$2/OFFSET(F3726,0,-1),
IF(F3726&lt;&gt;OFFSET(F3726,-1,0),OFFSET(F3726,-1,0)/OFFSET(F3726,0,-1),""))</f>
        <v/>
      </c>
      <c r="I3726">
        <f ca="1">(60+SUMIF(OFFSET(N3726,-$C3726+1,0,$C3726),"EN",OFFSET(O3726,-$C3726+1,0,$C3726))+SUMIF(OFFSET(S3726,-$C3726+1,0,$C3726),"EN",OFFSET(T3726,-$C3726+1,0,$C3726)))*SummonTypeTable!$Q$2</f>
        <v>320</v>
      </c>
      <c r="J3726" t="str">
        <f ca="1">IF(C3726=1,60*SummonTypeTable!$Q$2-OFFSET(I3726,0,-4),
IF(I3726&lt;&gt;OFFSET(I3726,-1,0),OFFSET(I3726,-1,0)-OFFSET(I3726,0,-4),""))</f>
        <v/>
      </c>
      <c r="K3726" t="str">
        <f ca="1">IF(C3726=1,60*SummonTypeTable!$Q$2/OFFSET(I3726,0,-4),
IF(I3726&lt;&gt;OFFSET(I3726,-1,0),OFFSET(I3726,-1,0)/OFFSET(I3726,0,-4),""))</f>
        <v/>
      </c>
      <c r="L3726" t="str">
        <f t="shared" ca="1" si="694"/>
        <v>it</v>
      </c>
      <c r="M3726" t="s">
        <v>139</v>
      </c>
      <c r="N3726" t="s">
        <v>138</v>
      </c>
      <c r="O3726">
        <v>1</v>
      </c>
      <c r="P3726" t="str">
        <f t="shared" si="696"/>
        <v/>
      </c>
      <c r="Q3726" t="str">
        <f t="shared" ca="1" si="692"/>
        <v>cu</v>
      </c>
      <c r="R3726" t="s">
        <v>81</v>
      </c>
      <c r="S3726" t="s">
        <v>147</v>
      </c>
      <c r="T3726">
        <v>900</v>
      </c>
      <c r="U3726" t="str">
        <f t="shared" ca="1" si="695"/>
        <v>it</v>
      </c>
      <c r="V3726" t="str">
        <f t="shared" si="697"/>
        <v>Cash_sSpellGacha</v>
      </c>
      <c r="W3726">
        <f t="shared" si="698"/>
        <v>1</v>
      </c>
      <c r="X3726" t="str">
        <f t="shared" ca="1" si="699"/>
        <v>cu</v>
      </c>
      <c r="Y3726" t="str">
        <f t="shared" si="700"/>
        <v>GO</v>
      </c>
      <c r="Z3726">
        <f t="shared" si="701"/>
        <v>900</v>
      </c>
    </row>
    <row r="3727" spans="1:26">
      <c r="A3727" t="s">
        <v>58</v>
      </c>
      <c r="B3727" t="s">
        <v>42</v>
      </c>
      <c r="C3727">
        <v>34</v>
      </c>
      <c r="D3727">
        <v>22</v>
      </c>
      <c r="E3727">
        <f t="shared" ca="1" si="693"/>
        <v>364</v>
      </c>
      <c r="F3727">
        <f ca="1">(60+SUMIF(OFFSET(N3727,-$C3727+1,0,$C3727),"EN",OFFSET(O3727,-$C3727+1,0,$C3727)))*SummonTypeTable!$Q$2</f>
        <v>360</v>
      </c>
      <c r="G3727">
        <f ca="1">IF(C3727=1,60*SummonTypeTable!$Q$2-OFFSET(F3727,0,-1),
IF(F3727&lt;&gt;OFFSET(F3727,-1,0),OFFSET(F3727,-1,0)-OFFSET(F3727,0,-1),""))</f>
        <v>-44</v>
      </c>
      <c r="H3727">
        <f ca="1">IF(C3727=1,60*SummonTypeTable!$Q$2/OFFSET(F3727,0,-1),
IF(F3727&lt;&gt;OFFSET(F3727,-1,0),OFFSET(F3727,-1,0)/OFFSET(F3727,0,-1),""))</f>
        <v>0.87912087912087911</v>
      </c>
      <c r="I3727">
        <f ca="1">(60+SUMIF(OFFSET(N3727,-$C3727+1,0,$C3727),"EN",OFFSET(O3727,-$C3727+1,0,$C3727))+SUMIF(OFFSET(S3727,-$C3727+1,0,$C3727),"EN",OFFSET(T3727,-$C3727+1,0,$C3727)))*SummonTypeTable!$Q$2</f>
        <v>360</v>
      </c>
      <c r="J3727">
        <f ca="1">IF(C3727=1,60*SummonTypeTable!$Q$2-OFFSET(I3727,0,-4),
IF(I3727&lt;&gt;OFFSET(I3727,-1,0),OFFSET(I3727,-1,0)-OFFSET(I3727,0,-4),""))</f>
        <v>-44</v>
      </c>
      <c r="K3727">
        <f ca="1">IF(C3727=1,60*SummonTypeTable!$Q$2/OFFSET(I3727,0,-4),
IF(I3727&lt;&gt;OFFSET(I3727,-1,0),OFFSET(I3727,-1,0)/OFFSET(I3727,0,-4),""))</f>
        <v>0.87912087912087911</v>
      </c>
      <c r="L3727" t="str">
        <f t="shared" ca="1" si="694"/>
        <v>cu</v>
      </c>
      <c r="M3727" t="s">
        <v>81</v>
      </c>
      <c r="N3727" t="s">
        <v>146</v>
      </c>
      <c r="O3727">
        <v>60</v>
      </c>
      <c r="P3727" t="str">
        <f t="shared" si="696"/>
        <v>에너지너무많음</v>
      </c>
      <c r="Q3727" t="str">
        <f t="shared" ca="1" si="692"/>
        <v>cu</v>
      </c>
      <c r="R3727" t="s">
        <v>81</v>
      </c>
      <c r="S3727" t="s">
        <v>147</v>
      </c>
      <c r="T3727">
        <v>925</v>
      </c>
      <c r="U3727" t="str">
        <f t="shared" ca="1" si="695"/>
        <v>cu</v>
      </c>
      <c r="V3727" t="str">
        <f t="shared" si="697"/>
        <v>EN</v>
      </c>
      <c r="W3727">
        <f t="shared" si="698"/>
        <v>60</v>
      </c>
      <c r="X3727" t="str">
        <f t="shared" ca="1" si="699"/>
        <v>cu</v>
      </c>
      <c r="Y3727" t="str">
        <f t="shared" si="700"/>
        <v>GO</v>
      </c>
      <c r="Z3727">
        <f t="shared" si="701"/>
        <v>925</v>
      </c>
    </row>
    <row r="3728" spans="1:26">
      <c r="A3728" t="s">
        <v>58</v>
      </c>
      <c r="B3728" t="s">
        <v>42</v>
      </c>
      <c r="C3728">
        <v>35</v>
      </c>
      <c r="D3728">
        <v>39</v>
      </c>
      <c r="E3728">
        <f t="shared" ca="1" si="693"/>
        <v>403</v>
      </c>
      <c r="F3728">
        <f ca="1">(60+SUMIF(OFFSET(N3728,-$C3728+1,0,$C3728),"EN",OFFSET(O3728,-$C3728+1,0,$C3728)))*SummonTypeTable!$Q$2</f>
        <v>360</v>
      </c>
      <c r="G3728" t="str">
        <f ca="1">IF(C3728=1,60*SummonTypeTable!$Q$2-OFFSET(F3728,0,-1),
IF(F3728&lt;&gt;OFFSET(F3728,-1,0),OFFSET(F3728,-1,0)-OFFSET(F3728,0,-1),""))</f>
        <v/>
      </c>
      <c r="H3728" t="str">
        <f ca="1">IF(C3728=1,60*SummonTypeTable!$Q$2/OFFSET(F3728,0,-1),
IF(F3728&lt;&gt;OFFSET(F3728,-1,0),OFFSET(F3728,-1,0)/OFFSET(F3728,0,-1),""))</f>
        <v/>
      </c>
      <c r="I3728">
        <f ca="1">(60+SUMIF(OFFSET(N3728,-$C3728+1,0,$C3728),"EN",OFFSET(O3728,-$C3728+1,0,$C3728))+SUMIF(OFFSET(S3728,-$C3728+1,0,$C3728),"EN",OFFSET(T3728,-$C3728+1,0,$C3728)))*SummonTypeTable!$Q$2</f>
        <v>360</v>
      </c>
      <c r="J3728" t="str">
        <f ca="1">IF(C3728=1,60*SummonTypeTable!$Q$2-OFFSET(I3728,0,-4),
IF(I3728&lt;&gt;OFFSET(I3728,-1,0),OFFSET(I3728,-1,0)-OFFSET(I3728,0,-4),""))</f>
        <v/>
      </c>
      <c r="K3728" t="str">
        <f ca="1">IF(C3728=1,60*SummonTypeTable!$Q$2/OFFSET(I3728,0,-4),
IF(I3728&lt;&gt;OFFSET(I3728,-1,0),OFFSET(I3728,-1,0)/OFFSET(I3728,0,-4),""))</f>
        <v/>
      </c>
      <c r="L3728" t="str">
        <f t="shared" ca="1" si="694"/>
        <v>cu</v>
      </c>
      <c r="M3728" t="s">
        <v>81</v>
      </c>
      <c r="N3728" t="s">
        <v>147</v>
      </c>
      <c r="O3728">
        <v>1900</v>
      </c>
      <c r="P3728" t="str">
        <f t="shared" si="696"/>
        <v/>
      </c>
      <c r="Q3728" t="str">
        <f t="shared" ca="1" si="692"/>
        <v>cu</v>
      </c>
      <c r="R3728" t="s">
        <v>81</v>
      </c>
      <c r="S3728" t="s">
        <v>147</v>
      </c>
      <c r="T3728">
        <v>950</v>
      </c>
      <c r="U3728" t="str">
        <f t="shared" ca="1" si="695"/>
        <v>cu</v>
      </c>
      <c r="V3728" t="str">
        <f t="shared" si="697"/>
        <v>GO</v>
      </c>
      <c r="W3728">
        <f t="shared" si="698"/>
        <v>1900</v>
      </c>
      <c r="X3728" t="str">
        <f t="shared" ca="1" si="699"/>
        <v>cu</v>
      </c>
      <c r="Y3728" t="str">
        <f t="shared" si="700"/>
        <v>GO</v>
      </c>
      <c r="Z3728">
        <f t="shared" si="701"/>
        <v>950</v>
      </c>
    </row>
    <row r="3729" spans="1:26">
      <c r="A3729" t="s">
        <v>58</v>
      </c>
      <c r="B3729" t="s">
        <v>42</v>
      </c>
      <c r="C3729">
        <v>36</v>
      </c>
      <c r="D3729">
        <v>12</v>
      </c>
      <c r="E3729">
        <f t="shared" ca="1" si="693"/>
        <v>415</v>
      </c>
      <c r="F3729">
        <f ca="1">(60+SUMIF(OFFSET(N3729,-$C3729+1,0,$C3729),"EN",OFFSET(O3729,-$C3729+1,0,$C3729)))*SummonTypeTable!$Q$2</f>
        <v>360</v>
      </c>
      <c r="G3729" t="str">
        <f ca="1">IF(C3729=1,60*SummonTypeTable!$Q$2-OFFSET(F3729,0,-1),
IF(F3729&lt;&gt;OFFSET(F3729,-1,0),OFFSET(F3729,-1,0)-OFFSET(F3729,0,-1),""))</f>
        <v/>
      </c>
      <c r="H3729" t="str">
        <f ca="1">IF(C3729=1,60*SummonTypeTable!$Q$2/OFFSET(F3729,0,-1),
IF(F3729&lt;&gt;OFFSET(F3729,-1,0),OFFSET(F3729,-1,0)/OFFSET(F3729,0,-1),""))</f>
        <v/>
      </c>
      <c r="I3729">
        <f ca="1">(60+SUMIF(OFFSET(N3729,-$C3729+1,0,$C3729),"EN",OFFSET(O3729,-$C3729+1,0,$C3729))+SUMIF(OFFSET(S3729,-$C3729+1,0,$C3729),"EN",OFFSET(T3729,-$C3729+1,0,$C3729)))*SummonTypeTable!$Q$2</f>
        <v>360</v>
      </c>
      <c r="J3729" t="str">
        <f ca="1">IF(C3729=1,60*SummonTypeTable!$Q$2-OFFSET(I3729,0,-4),
IF(I3729&lt;&gt;OFFSET(I3729,-1,0),OFFSET(I3729,-1,0)-OFFSET(I3729,0,-4),""))</f>
        <v/>
      </c>
      <c r="K3729" t="str">
        <f ca="1">IF(C3729=1,60*SummonTypeTable!$Q$2/OFFSET(I3729,0,-4),
IF(I3729&lt;&gt;OFFSET(I3729,-1,0),OFFSET(I3729,-1,0)/OFFSET(I3729,0,-4),""))</f>
        <v/>
      </c>
      <c r="L3729" t="str">
        <f t="shared" ca="1" si="694"/>
        <v>it</v>
      </c>
      <c r="M3729" t="s">
        <v>139</v>
      </c>
      <c r="N3729" t="s">
        <v>138</v>
      </c>
      <c r="O3729">
        <v>2</v>
      </c>
      <c r="P3729" t="str">
        <f t="shared" si="696"/>
        <v/>
      </c>
      <c r="Q3729" t="str">
        <f t="shared" ca="1" si="692"/>
        <v>cu</v>
      </c>
      <c r="R3729" t="s">
        <v>81</v>
      </c>
      <c r="S3729" t="s">
        <v>147</v>
      </c>
      <c r="T3729">
        <v>975</v>
      </c>
      <c r="U3729" t="str">
        <f t="shared" ca="1" si="695"/>
        <v>it</v>
      </c>
      <c r="V3729" t="str">
        <f t="shared" si="697"/>
        <v>Cash_sSpellGacha</v>
      </c>
      <c r="W3729">
        <f t="shared" si="698"/>
        <v>2</v>
      </c>
      <c r="X3729" t="str">
        <f t="shared" ca="1" si="699"/>
        <v>cu</v>
      </c>
      <c r="Y3729" t="str">
        <f t="shared" si="700"/>
        <v>GO</v>
      </c>
      <c r="Z3729">
        <f t="shared" si="701"/>
        <v>975</v>
      </c>
    </row>
    <row r="3730" spans="1:26">
      <c r="A3730" t="s">
        <v>58</v>
      </c>
      <c r="B3730" t="s">
        <v>42</v>
      </c>
      <c r="C3730">
        <v>37</v>
      </c>
      <c r="D3730">
        <v>17</v>
      </c>
      <c r="E3730">
        <f t="shared" ca="1" si="693"/>
        <v>432</v>
      </c>
      <c r="F3730">
        <f ca="1">(60+SUMIF(OFFSET(N3730,-$C3730+1,0,$C3730),"EN",OFFSET(O3730,-$C3730+1,0,$C3730)))*SummonTypeTable!$Q$2</f>
        <v>406.66666666666663</v>
      </c>
      <c r="G3730">
        <f ca="1">IF(C3730=1,60*SummonTypeTable!$Q$2-OFFSET(F3730,0,-1),
IF(F3730&lt;&gt;OFFSET(F3730,-1,0),OFFSET(F3730,-1,0)-OFFSET(F3730,0,-1),""))</f>
        <v>-72</v>
      </c>
      <c r="H3730">
        <f ca="1">IF(C3730=1,60*SummonTypeTable!$Q$2/OFFSET(F3730,0,-1),
IF(F3730&lt;&gt;OFFSET(F3730,-1,0),OFFSET(F3730,-1,0)/OFFSET(F3730,0,-1),""))</f>
        <v>0.83333333333333337</v>
      </c>
      <c r="I3730">
        <f ca="1">(60+SUMIF(OFFSET(N3730,-$C3730+1,0,$C3730),"EN",OFFSET(O3730,-$C3730+1,0,$C3730))+SUMIF(OFFSET(S3730,-$C3730+1,0,$C3730),"EN",OFFSET(T3730,-$C3730+1,0,$C3730)))*SummonTypeTable!$Q$2</f>
        <v>406.66666666666663</v>
      </c>
      <c r="J3730">
        <f ca="1">IF(C3730=1,60*SummonTypeTable!$Q$2-OFFSET(I3730,0,-4),
IF(I3730&lt;&gt;OFFSET(I3730,-1,0),OFFSET(I3730,-1,0)-OFFSET(I3730,0,-4),""))</f>
        <v>-72</v>
      </c>
      <c r="K3730">
        <f ca="1">IF(C3730=1,60*SummonTypeTable!$Q$2/OFFSET(I3730,0,-4),
IF(I3730&lt;&gt;OFFSET(I3730,-1,0),OFFSET(I3730,-1,0)/OFFSET(I3730,0,-4),""))</f>
        <v>0.83333333333333337</v>
      </c>
      <c r="L3730" t="str">
        <f t="shared" ca="1" si="694"/>
        <v>cu</v>
      </c>
      <c r="M3730" t="s">
        <v>81</v>
      </c>
      <c r="N3730" t="s">
        <v>146</v>
      </c>
      <c r="O3730">
        <v>70</v>
      </c>
      <c r="P3730" t="str">
        <f t="shared" si="696"/>
        <v>에너지너무많음</v>
      </c>
      <c r="Q3730" t="str">
        <f t="shared" ca="1" si="692"/>
        <v>cu</v>
      </c>
      <c r="R3730" t="s">
        <v>81</v>
      </c>
      <c r="S3730" t="s">
        <v>147</v>
      </c>
      <c r="T3730">
        <v>1000</v>
      </c>
      <c r="U3730" t="str">
        <f t="shared" ca="1" si="695"/>
        <v>cu</v>
      </c>
      <c r="V3730" t="str">
        <f t="shared" si="697"/>
        <v>EN</v>
      </c>
      <c r="W3730">
        <f t="shared" si="698"/>
        <v>70</v>
      </c>
      <c r="X3730" t="str">
        <f t="shared" ca="1" si="699"/>
        <v>cu</v>
      </c>
      <c r="Y3730" t="str">
        <f t="shared" si="700"/>
        <v>GO</v>
      </c>
      <c r="Z3730">
        <f t="shared" si="701"/>
        <v>1000</v>
      </c>
    </row>
    <row r="3731" spans="1:26">
      <c r="A3731" t="s">
        <v>58</v>
      </c>
      <c r="B3731" t="s">
        <v>42</v>
      </c>
      <c r="C3731">
        <v>38</v>
      </c>
      <c r="D3731">
        <v>22</v>
      </c>
      <c r="E3731">
        <f t="shared" ca="1" si="693"/>
        <v>454</v>
      </c>
      <c r="F3731">
        <f ca="1">(60+SUMIF(OFFSET(N3731,-$C3731+1,0,$C3731),"EN",OFFSET(O3731,-$C3731+1,0,$C3731)))*SummonTypeTable!$Q$2</f>
        <v>406.66666666666663</v>
      </c>
      <c r="G3731" t="str">
        <f ca="1">IF(C3731=1,60*SummonTypeTable!$Q$2-OFFSET(F3731,0,-1),
IF(F3731&lt;&gt;OFFSET(F3731,-1,0),OFFSET(F3731,-1,0)-OFFSET(F3731,0,-1),""))</f>
        <v/>
      </c>
      <c r="H3731" t="str">
        <f ca="1">IF(C3731=1,60*SummonTypeTable!$Q$2/OFFSET(F3731,0,-1),
IF(F3731&lt;&gt;OFFSET(F3731,-1,0),OFFSET(F3731,-1,0)/OFFSET(F3731,0,-1),""))</f>
        <v/>
      </c>
      <c r="I3731">
        <f ca="1">(60+SUMIF(OFFSET(N3731,-$C3731+1,0,$C3731),"EN",OFFSET(O3731,-$C3731+1,0,$C3731))+SUMIF(OFFSET(S3731,-$C3731+1,0,$C3731),"EN",OFFSET(T3731,-$C3731+1,0,$C3731)))*SummonTypeTable!$Q$2</f>
        <v>406.66666666666663</v>
      </c>
      <c r="J3731" t="str">
        <f ca="1">IF(C3731=1,60*SummonTypeTable!$Q$2-OFFSET(I3731,0,-4),
IF(I3731&lt;&gt;OFFSET(I3731,-1,0),OFFSET(I3731,-1,0)-OFFSET(I3731,0,-4),""))</f>
        <v/>
      </c>
      <c r="K3731" t="str">
        <f ca="1">IF(C3731=1,60*SummonTypeTable!$Q$2/OFFSET(I3731,0,-4),
IF(I3731&lt;&gt;OFFSET(I3731,-1,0),OFFSET(I3731,-1,0)/OFFSET(I3731,0,-4),""))</f>
        <v/>
      </c>
      <c r="L3731" t="str">
        <f t="shared" ca="1" si="694"/>
        <v>cu</v>
      </c>
      <c r="M3731" t="s">
        <v>81</v>
      </c>
      <c r="N3731" t="s">
        <v>147</v>
      </c>
      <c r="O3731">
        <v>2050</v>
      </c>
      <c r="P3731" t="str">
        <f t="shared" si="696"/>
        <v/>
      </c>
      <c r="Q3731" t="str">
        <f t="shared" ca="1" si="692"/>
        <v>cu</v>
      </c>
      <c r="R3731" t="s">
        <v>81</v>
      </c>
      <c r="S3731" t="s">
        <v>147</v>
      </c>
      <c r="T3731">
        <v>1025</v>
      </c>
      <c r="U3731" t="str">
        <f t="shared" ca="1" si="695"/>
        <v>cu</v>
      </c>
      <c r="V3731" t="str">
        <f t="shared" si="697"/>
        <v>GO</v>
      </c>
      <c r="W3731">
        <f t="shared" si="698"/>
        <v>2050</v>
      </c>
      <c r="X3731" t="str">
        <f t="shared" ca="1" si="699"/>
        <v>cu</v>
      </c>
      <c r="Y3731" t="str">
        <f t="shared" si="700"/>
        <v>GO</v>
      </c>
      <c r="Z3731">
        <f t="shared" si="701"/>
        <v>1025</v>
      </c>
    </row>
    <row r="3732" spans="1:26">
      <c r="A3732" t="s">
        <v>58</v>
      </c>
      <c r="B3732" t="s">
        <v>42</v>
      </c>
      <c r="C3732">
        <v>39</v>
      </c>
      <c r="D3732">
        <v>5</v>
      </c>
      <c r="E3732">
        <f t="shared" ca="1" si="693"/>
        <v>459</v>
      </c>
      <c r="F3732">
        <f ca="1">(60+SUMIF(OFFSET(N3732,-$C3732+1,0,$C3732),"EN",OFFSET(O3732,-$C3732+1,0,$C3732)))*SummonTypeTable!$Q$2</f>
        <v>406.66666666666663</v>
      </c>
      <c r="G3732" t="str">
        <f ca="1">IF(C3732=1,60*SummonTypeTable!$Q$2-OFFSET(F3732,0,-1),
IF(F3732&lt;&gt;OFFSET(F3732,-1,0),OFFSET(F3732,-1,0)-OFFSET(F3732,0,-1),""))</f>
        <v/>
      </c>
      <c r="H3732" t="str">
        <f ca="1">IF(C3732=1,60*SummonTypeTable!$Q$2/OFFSET(F3732,0,-1),
IF(F3732&lt;&gt;OFFSET(F3732,-1,0),OFFSET(F3732,-1,0)/OFFSET(F3732,0,-1),""))</f>
        <v/>
      </c>
      <c r="I3732">
        <f ca="1">(60+SUMIF(OFFSET(N3732,-$C3732+1,0,$C3732),"EN",OFFSET(O3732,-$C3732+1,0,$C3732))+SUMIF(OFFSET(S3732,-$C3732+1,0,$C3732),"EN",OFFSET(T3732,-$C3732+1,0,$C3732)))*SummonTypeTable!$Q$2</f>
        <v>406.66666666666663</v>
      </c>
      <c r="J3732" t="str">
        <f ca="1">IF(C3732=1,60*SummonTypeTable!$Q$2-OFFSET(I3732,0,-4),
IF(I3732&lt;&gt;OFFSET(I3732,-1,0),OFFSET(I3732,-1,0)-OFFSET(I3732,0,-4),""))</f>
        <v/>
      </c>
      <c r="K3732" t="str">
        <f ca="1">IF(C3732=1,60*SummonTypeTable!$Q$2/OFFSET(I3732,0,-4),
IF(I3732&lt;&gt;OFFSET(I3732,-1,0),OFFSET(I3732,-1,0)/OFFSET(I3732,0,-4),""))</f>
        <v/>
      </c>
      <c r="L3732" t="str">
        <f t="shared" ca="1" si="694"/>
        <v>it</v>
      </c>
      <c r="M3732" t="s">
        <v>139</v>
      </c>
      <c r="N3732" t="s">
        <v>138</v>
      </c>
      <c r="O3732">
        <v>1</v>
      </c>
      <c r="P3732" t="str">
        <f t="shared" si="696"/>
        <v/>
      </c>
      <c r="Q3732" t="str">
        <f t="shared" ca="1" si="692"/>
        <v>cu</v>
      </c>
      <c r="R3732" t="s">
        <v>81</v>
      </c>
      <c r="S3732" t="s">
        <v>147</v>
      </c>
      <c r="T3732">
        <v>1050</v>
      </c>
      <c r="U3732" t="str">
        <f t="shared" ca="1" si="695"/>
        <v>it</v>
      </c>
      <c r="V3732" t="str">
        <f t="shared" si="697"/>
        <v>Cash_sSpellGacha</v>
      </c>
      <c r="W3732">
        <f t="shared" si="698"/>
        <v>1</v>
      </c>
      <c r="X3732" t="str">
        <f t="shared" ca="1" si="699"/>
        <v>cu</v>
      </c>
      <c r="Y3732" t="str">
        <f t="shared" si="700"/>
        <v>GO</v>
      </c>
      <c r="Z3732">
        <f t="shared" si="701"/>
        <v>1050</v>
      </c>
    </row>
    <row r="3733" spans="1:26">
      <c r="A3733" t="s">
        <v>58</v>
      </c>
      <c r="B3733" t="s">
        <v>42</v>
      </c>
      <c r="C3733">
        <v>40</v>
      </c>
      <c r="D3733">
        <v>18</v>
      </c>
      <c r="E3733">
        <f t="shared" ca="1" si="693"/>
        <v>477</v>
      </c>
      <c r="F3733">
        <f ca="1">(60+SUMIF(OFFSET(N3733,-$C3733+1,0,$C3733),"EN",OFFSET(O3733,-$C3733+1,0,$C3733)))*SummonTypeTable!$Q$2</f>
        <v>406.66666666666663</v>
      </c>
      <c r="G3733" t="str">
        <f ca="1">IF(C3733=1,60*SummonTypeTable!$Q$2-OFFSET(F3733,0,-1),
IF(F3733&lt;&gt;OFFSET(F3733,-1,0),OFFSET(F3733,-1,0)-OFFSET(F3733,0,-1),""))</f>
        <v/>
      </c>
      <c r="H3733" t="str">
        <f ca="1">IF(C3733=1,60*SummonTypeTable!$Q$2/OFFSET(F3733,0,-1),
IF(F3733&lt;&gt;OFFSET(F3733,-1,0),OFFSET(F3733,-1,0)/OFFSET(F3733,0,-1),""))</f>
        <v/>
      </c>
      <c r="I3733">
        <f ca="1">(60+SUMIF(OFFSET(N3733,-$C3733+1,0,$C3733),"EN",OFFSET(O3733,-$C3733+1,0,$C3733))+SUMIF(OFFSET(S3733,-$C3733+1,0,$C3733),"EN",OFFSET(T3733,-$C3733+1,0,$C3733)))*SummonTypeTable!$Q$2</f>
        <v>406.66666666666663</v>
      </c>
      <c r="J3733" t="str">
        <f ca="1">IF(C3733=1,60*SummonTypeTable!$Q$2-OFFSET(I3733,0,-4),
IF(I3733&lt;&gt;OFFSET(I3733,-1,0),OFFSET(I3733,-1,0)-OFFSET(I3733,0,-4),""))</f>
        <v/>
      </c>
      <c r="K3733" t="str">
        <f ca="1">IF(C3733=1,60*SummonTypeTable!$Q$2/OFFSET(I3733,0,-4),
IF(I3733&lt;&gt;OFFSET(I3733,-1,0),OFFSET(I3733,-1,0)/OFFSET(I3733,0,-4),""))</f>
        <v/>
      </c>
      <c r="L3733" t="str">
        <f t="shared" ca="1" si="694"/>
        <v>cu</v>
      </c>
      <c r="M3733" t="s">
        <v>81</v>
      </c>
      <c r="N3733" t="s">
        <v>147</v>
      </c>
      <c r="O3733">
        <v>2150</v>
      </c>
      <c r="P3733" t="str">
        <f t="shared" si="696"/>
        <v/>
      </c>
      <c r="Q3733" t="str">
        <f t="shared" ca="1" si="692"/>
        <v>cu</v>
      </c>
      <c r="R3733" t="s">
        <v>81</v>
      </c>
      <c r="S3733" t="s">
        <v>147</v>
      </c>
      <c r="T3733">
        <v>1075</v>
      </c>
      <c r="U3733" t="str">
        <f t="shared" ca="1" si="695"/>
        <v>cu</v>
      </c>
      <c r="V3733" t="str">
        <f t="shared" si="697"/>
        <v>GO</v>
      </c>
      <c r="W3733">
        <f t="shared" si="698"/>
        <v>2150</v>
      </c>
      <c r="X3733" t="str">
        <f t="shared" ca="1" si="699"/>
        <v>cu</v>
      </c>
      <c r="Y3733" t="str">
        <f t="shared" si="700"/>
        <v>GO</v>
      </c>
      <c r="Z3733">
        <f t="shared" si="701"/>
        <v>1075</v>
      </c>
    </row>
    <row r="3734" spans="1:26">
      <c r="A3734" t="s">
        <v>58</v>
      </c>
      <c r="B3734" t="s">
        <v>42</v>
      </c>
      <c r="C3734">
        <v>41</v>
      </c>
      <c r="D3734">
        <v>31</v>
      </c>
      <c r="E3734">
        <f t="shared" ca="1" si="693"/>
        <v>508</v>
      </c>
      <c r="F3734">
        <f ca="1">(60+SUMIF(OFFSET(N3734,-$C3734+1,0,$C3734),"EN",OFFSET(O3734,-$C3734+1,0,$C3734)))*SummonTypeTable!$Q$2</f>
        <v>460</v>
      </c>
      <c r="G3734">
        <f ca="1">IF(C3734=1,60*SummonTypeTable!$Q$2-OFFSET(F3734,0,-1),
IF(F3734&lt;&gt;OFFSET(F3734,-1,0),OFFSET(F3734,-1,0)-OFFSET(F3734,0,-1),""))</f>
        <v>-101.33333333333337</v>
      </c>
      <c r="H3734">
        <f ca="1">IF(C3734=1,60*SummonTypeTable!$Q$2/OFFSET(F3734,0,-1),
IF(F3734&lt;&gt;OFFSET(F3734,-1,0),OFFSET(F3734,-1,0)/OFFSET(F3734,0,-1),""))</f>
        <v>0.80052493438320205</v>
      </c>
      <c r="I3734">
        <f ca="1">(60+SUMIF(OFFSET(N3734,-$C3734+1,0,$C3734),"EN",OFFSET(O3734,-$C3734+1,0,$C3734))+SUMIF(OFFSET(S3734,-$C3734+1,0,$C3734),"EN",OFFSET(T3734,-$C3734+1,0,$C3734)))*SummonTypeTable!$Q$2</f>
        <v>460</v>
      </c>
      <c r="J3734">
        <f ca="1">IF(C3734=1,60*SummonTypeTable!$Q$2-OFFSET(I3734,0,-4),
IF(I3734&lt;&gt;OFFSET(I3734,-1,0),OFFSET(I3734,-1,0)-OFFSET(I3734,0,-4),""))</f>
        <v>-101.33333333333337</v>
      </c>
      <c r="K3734">
        <f ca="1">IF(C3734=1,60*SummonTypeTable!$Q$2/OFFSET(I3734,0,-4),
IF(I3734&lt;&gt;OFFSET(I3734,-1,0),OFFSET(I3734,-1,0)/OFFSET(I3734,0,-4),""))</f>
        <v>0.80052493438320205</v>
      </c>
      <c r="L3734" t="str">
        <f t="shared" ca="1" si="694"/>
        <v>cu</v>
      </c>
      <c r="M3734" t="s">
        <v>81</v>
      </c>
      <c r="N3734" t="s">
        <v>146</v>
      </c>
      <c r="O3734">
        <v>80</v>
      </c>
      <c r="P3734" t="str">
        <f t="shared" si="696"/>
        <v>에너지너무많음</v>
      </c>
      <c r="Q3734" t="str">
        <f t="shared" ca="1" si="692"/>
        <v>cu</v>
      </c>
      <c r="R3734" t="s">
        <v>81</v>
      </c>
      <c r="S3734" t="s">
        <v>147</v>
      </c>
      <c r="T3734">
        <v>1100</v>
      </c>
      <c r="U3734" t="str">
        <f t="shared" ca="1" si="695"/>
        <v>cu</v>
      </c>
      <c r="V3734" t="str">
        <f t="shared" si="697"/>
        <v>EN</v>
      </c>
      <c r="W3734">
        <f t="shared" si="698"/>
        <v>80</v>
      </c>
      <c r="X3734" t="str">
        <f t="shared" ca="1" si="699"/>
        <v>cu</v>
      </c>
      <c r="Y3734" t="str">
        <f t="shared" si="700"/>
        <v>GO</v>
      </c>
      <c r="Z3734">
        <f t="shared" si="701"/>
        <v>1100</v>
      </c>
    </row>
    <row r="3735" spans="1:26">
      <c r="A3735" t="s">
        <v>58</v>
      </c>
      <c r="B3735" t="s">
        <v>42</v>
      </c>
      <c r="C3735">
        <v>42</v>
      </c>
      <c r="D3735">
        <v>38</v>
      </c>
      <c r="E3735">
        <f t="shared" ca="1" si="693"/>
        <v>546</v>
      </c>
      <c r="F3735">
        <f ca="1">(60+SUMIF(OFFSET(N3735,-$C3735+1,0,$C3735),"EN",OFFSET(O3735,-$C3735+1,0,$C3735)))*SummonTypeTable!$Q$2</f>
        <v>460</v>
      </c>
      <c r="G3735" t="str">
        <f ca="1">IF(C3735=1,60*SummonTypeTable!$Q$2-OFFSET(F3735,0,-1),
IF(F3735&lt;&gt;OFFSET(F3735,-1,0),OFFSET(F3735,-1,0)-OFFSET(F3735,0,-1),""))</f>
        <v/>
      </c>
      <c r="H3735" t="str">
        <f ca="1">IF(C3735=1,60*SummonTypeTable!$Q$2/OFFSET(F3735,0,-1),
IF(F3735&lt;&gt;OFFSET(F3735,-1,0),OFFSET(F3735,-1,0)/OFFSET(F3735,0,-1),""))</f>
        <v/>
      </c>
      <c r="I3735">
        <f ca="1">(60+SUMIF(OFFSET(N3735,-$C3735+1,0,$C3735),"EN",OFFSET(O3735,-$C3735+1,0,$C3735))+SUMIF(OFFSET(S3735,-$C3735+1,0,$C3735),"EN",OFFSET(T3735,-$C3735+1,0,$C3735)))*SummonTypeTable!$Q$2</f>
        <v>460</v>
      </c>
      <c r="J3735" t="str">
        <f ca="1">IF(C3735=1,60*SummonTypeTable!$Q$2-OFFSET(I3735,0,-4),
IF(I3735&lt;&gt;OFFSET(I3735,-1,0),OFFSET(I3735,-1,0)-OFFSET(I3735,0,-4),""))</f>
        <v/>
      </c>
      <c r="K3735" t="str">
        <f ca="1">IF(C3735=1,60*SummonTypeTable!$Q$2/OFFSET(I3735,0,-4),
IF(I3735&lt;&gt;OFFSET(I3735,-1,0),OFFSET(I3735,-1,0)/OFFSET(I3735,0,-4),""))</f>
        <v/>
      </c>
      <c r="L3735" t="str">
        <f t="shared" ca="1" si="694"/>
        <v>cu</v>
      </c>
      <c r="M3735" t="s">
        <v>81</v>
      </c>
      <c r="N3735" t="s">
        <v>147</v>
      </c>
      <c r="O3735">
        <v>2250</v>
      </c>
      <c r="P3735" t="str">
        <f t="shared" si="696"/>
        <v/>
      </c>
      <c r="Q3735" t="str">
        <f t="shared" ca="1" si="692"/>
        <v>cu</v>
      </c>
      <c r="R3735" t="s">
        <v>81</v>
      </c>
      <c r="S3735" t="s">
        <v>147</v>
      </c>
      <c r="T3735">
        <v>1125</v>
      </c>
      <c r="U3735" t="str">
        <f t="shared" ca="1" si="695"/>
        <v>cu</v>
      </c>
      <c r="V3735" t="str">
        <f t="shared" si="697"/>
        <v>GO</v>
      </c>
      <c r="W3735">
        <f t="shared" si="698"/>
        <v>2250</v>
      </c>
      <c r="X3735" t="str">
        <f t="shared" ca="1" si="699"/>
        <v>cu</v>
      </c>
      <c r="Y3735" t="str">
        <f t="shared" si="700"/>
        <v>GO</v>
      </c>
      <c r="Z3735">
        <f t="shared" si="701"/>
        <v>1125</v>
      </c>
    </row>
    <row r="3736" spans="1:26">
      <c r="A3736" t="s">
        <v>58</v>
      </c>
      <c r="B3736" t="s">
        <v>42</v>
      </c>
      <c r="C3736">
        <v>43</v>
      </c>
      <c r="D3736">
        <v>4</v>
      </c>
      <c r="E3736">
        <f t="shared" ca="1" si="693"/>
        <v>550</v>
      </c>
      <c r="F3736">
        <f ca="1">(60+SUMIF(OFFSET(N3736,-$C3736+1,0,$C3736),"EN",OFFSET(O3736,-$C3736+1,0,$C3736)))*SummonTypeTable!$Q$2</f>
        <v>460</v>
      </c>
      <c r="G3736" t="str">
        <f ca="1">IF(C3736=1,60*SummonTypeTable!$Q$2-OFFSET(F3736,0,-1),
IF(F3736&lt;&gt;OFFSET(F3736,-1,0),OFFSET(F3736,-1,0)-OFFSET(F3736,0,-1),""))</f>
        <v/>
      </c>
      <c r="H3736" t="str">
        <f ca="1">IF(C3736=1,60*SummonTypeTable!$Q$2/OFFSET(F3736,0,-1),
IF(F3736&lt;&gt;OFFSET(F3736,-1,0),OFFSET(F3736,-1,0)/OFFSET(F3736,0,-1),""))</f>
        <v/>
      </c>
      <c r="I3736">
        <f ca="1">(60+SUMIF(OFFSET(N3736,-$C3736+1,0,$C3736),"EN",OFFSET(O3736,-$C3736+1,0,$C3736))+SUMIF(OFFSET(S3736,-$C3736+1,0,$C3736),"EN",OFFSET(T3736,-$C3736+1,0,$C3736)))*SummonTypeTable!$Q$2</f>
        <v>460</v>
      </c>
      <c r="J3736" t="str">
        <f ca="1">IF(C3736=1,60*SummonTypeTable!$Q$2-OFFSET(I3736,0,-4),
IF(I3736&lt;&gt;OFFSET(I3736,-1,0),OFFSET(I3736,-1,0)-OFFSET(I3736,0,-4),""))</f>
        <v/>
      </c>
      <c r="K3736" t="str">
        <f ca="1">IF(C3736=1,60*SummonTypeTable!$Q$2/OFFSET(I3736,0,-4),
IF(I3736&lt;&gt;OFFSET(I3736,-1,0),OFFSET(I3736,-1,0)/OFFSET(I3736,0,-4),""))</f>
        <v/>
      </c>
      <c r="L3736" t="str">
        <f t="shared" ca="1" si="694"/>
        <v>it</v>
      </c>
      <c r="M3736" t="s">
        <v>139</v>
      </c>
      <c r="N3736" t="s">
        <v>138</v>
      </c>
      <c r="O3736">
        <v>1</v>
      </c>
      <c r="P3736" t="str">
        <f t="shared" si="696"/>
        <v/>
      </c>
      <c r="Q3736" t="str">
        <f t="shared" ref="Q3736:Q3799" ca="1" si="702">IF(ISBLANK(R3736),"",
VLOOKUP(R3736,OFFSET(INDIRECT("$A:$B"),0,MATCH(R$1&amp;"_Verify",INDIRECT("$1:$1"),0)-1),2,0)
)</f>
        <v>cu</v>
      </c>
      <c r="R3736" t="s">
        <v>81</v>
      </c>
      <c r="S3736" t="s">
        <v>147</v>
      </c>
      <c r="T3736">
        <v>1150</v>
      </c>
      <c r="U3736" t="str">
        <f t="shared" ca="1" si="695"/>
        <v>it</v>
      </c>
      <c r="V3736" t="str">
        <f t="shared" si="697"/>
        <v>Cash_sSpellGacha</v>
      </c>
      <c r="W3736">
        <f t="shared" si="698"/>
        <v>1</v>
      </c>
      <c r="X3736" t="str">
        <f t="shared" ca="1" si="699"/>
        <v>cu</v>
      </c>
      <c r="Y3736" t="str">
        <f t="shared" si="700"/>
        <v>GO</v>
      </c>
      <c r="Z3736">
        <f t="shared" si="701"/>
        <v>1150</v>
      </c>
    </row>
    <row r="3737" spans="1:26">
      <c r="A3737" t="s">
        <v>58</v>
      </c>
      <c r="B3737" t="s">
        <v>42</v>
      </c>
      <c r="C3737">
        <v>44</v>
      </c>
      <c r="D3737">
        <v>42</v>
      </c>
      <c r="E3737">
        <f t="shared" ca="1" si="693"/>
        <v>592</v>
      </c>
      <c r="F3737">
        <f ca="1">(60+SUMIF(OFFSET(N3737,-$C3737+1,0,$C3737),"EN",OFFSET(O3737,-$C3737+1,0,$C3737)))*SummonTypeTable!$Q$2</f>
        <v>520</v>
      </c>
      <c r="G3737">
        <f ca="1">IF(C3737=1,60*SummonTypeTable!$Q$2-OFFSET(F3737,0,-1),
IF(F3737&lt;&gt;OFFSET(F3737,-1,0),OFFSET(F3737,-1,0)-OFFSET(F3737,0,-1),""))</f>
        <v>-132</v>
      </c>
      <c r="H3737">
        <f ca="1">IF(C3737=1,60*SummonTypeTable!$Q$2/OFFSET(F3737,0,-1),
IF(F3737&lt;&gt;OFFSET(F3737,-1,0),OFFSET(F3737,-1,0)/OFFSET(F3737,0,-1),""))</f>
        <v>0.77702702702702697</v>
      </c>
      <c r="I3737">
        <f ca="1">(60+SUMIF(OFFSET(N3737,-$C3737+1,0,$C3737),"EN",OFFSET(O3737,-$C3737+1,0,$C3737))+SUMIF(OFFSET(S3737,-$C3737+1,0,$C3737),"EN",OFFSET(T3737,-$C3737+1,0,$C3737)))*SummonTypeTable!$Q$2</f>
        <v>520</v>
      </c>
      <c r="J3737">
        <f ca="1">IF(C3737=1,60*SummonTypeTable!$Q$2-OFFSET(I3737,0,-4),
IF(I3737&lt;&gt;OFFSET(I3737,-1,0),OFFSET(I3737,-1,0)-OFFSET(I3737,0,-4),""))</f>
        <v>-132</v>
      </c>
      <c r="K3737">
        <f ca="1">IF(C3737=1,60*SummonTypeTable!$Q$2/OFFSET(I3737,0,-4),
IF(I3737&lt;&gt;OFFSET(I3737,-1,0),OFFSET(I3737,-1,0)/OFFSET(I3737,0,-4),""))</f>
        <v>0.77702702702702697</v>
      </c>
      <c r="L3737" t="str">
        <f t="shared" ca="1" si="694"/>
        <v>cu</v>
      </c>
      <c r="M3737" t="s">
        <v>81</v>
      </c>
      <c r="N3737" t="s">
        <v>146</v>
      </c>
      <c r="O3737">
        <v>90</v>
      </c>
      <c r="P3737" t="str">
        <f t="shared" si="696"/>
        <v>에너지너무많음</v>
      </c>
      <c r="Q3737" t="str">
        <f t="shared" ca="1" si="702"/>
        <v>cu</v>
      </c>
      <c r="R3737" t="s">
        <v>81</v>
      </c>
      <c r="S3737" t="s">
        <v>147</v>
      </c>
      <c r="T3737">
        <v>1175</v>
      </c>
      <c r="U3737" t="str">
        <f t="shared" ca="1" si="695"/>
        <v>cu</v>
      </c>
      <c r="V3737" t="str">
        <f t="shared" si="697"/>
        <v>EN</v>
      </c>
      <c r="W3737">
        <f t="shared" si="698"/>
        <v>90</v>
      </c>
      <c r="X3737" t="str">
        <f t="shared" ca="1" si="699"/>
        <v>cu</v>
      </c>
      <c r="Y3737" t="str">
        <f t="shared" si="700"/>
        <v>GO</v>
      </c>
      <c r="Z3737">
        <f t="shared" si="701"/>
        <v>1175</v>
      </c>
    </row>
    <row r="3738" spans="1:26">
      <c r="A3738" t="s">
        <v>58</v>
      </c>
      <c r="B3738" t="s">
        <v>42</v>
      </c>
      <c r="C3738">
        <v>45</v>
      </c>
      <c r="D3738">
        <v>42</v>
      </c>
      <c r="E3738">
        <f t="shared" ca="1" si="693"/>
        <v>634</v>
      </c>
      <c r="F3738">
        <f ca="1">(60+SUMIF(OFFSET(N3738,-$C3738+1,0,$C3738),"EN",OFFSET(O3738,-$C3738+1,0,$C3738)))*SummonTypeTable!$Q$2</f>
        <v>520</v>
      </c>
      <c r="G3738" t="str">
        <f ca="1">IF(C3738=1,60*SummonTypeTable!$Q$2-OFFSET(F3738,0,-1),
IF(F3738&lt;&gt;OFFSET(F3738,-1,0),OFFSET(F3738,-1,0)-OFFSET(F3738,0,-1),""))</f>
        <v/>
      </c>
      <c r="H3738" t="str">
        <f ca="1">IF(C3738=1,60*SummonTypeTable!$Q$2/OFFSET(F3738,0,-1),
IF(F3738&lt;&gt;OFFSET(F3738,-1,0),OFFSET(F3738,-1,0)/OFFSET(F3738,0,-1),""))</f>
        <v/>
      </c>
      <c r="I3738">
        <f ca="1">(60+SUMIF(OFFSET(N3738,-$C3738+1,0,$C3738),"EN",OFFSET(O3738,-$C3738+1,0,$C3738))+SUMIF(OFFSET(S3738,-$C3738+1,0,$C3738),"EN",OFFSET(T3738,-$C3738+1,0,$C3738)))*SummonTypeTable!$Q$2</f>
        <v>520</v>
      </c>
      <c r="J3738" t="str">
        <f ca="1">IF(C3738=1,60*SummonTypeTable!$Q$2-OFFSET(I3738,0,-4),
IF(I3738&lt;&gt;OFFSET(I3738,-1,0),OFFSET(I3738,-1,0)-OFFSET(I3738,0,-4),""))</f>
        <v/>
      </c>
      <c r="K3738" t="str">
        <f ca="1">IF(C3738=1,60*SummonTypeTable!$Q$2/OFFSET(I3738,0,-4),
IF(I3738&lt;&gt;OFFSET(I3738,-1,0),OFFSET(I3738,-1,0)/OFFSET(I3738,0,-4),""))</f>
        <v/>
      </c>
      <c r="L3738" t="str">
        <f t="shared" ca="1" si="694"/>
        <v>cu</v>
      </c>
      <c r="M3738" t="s">
        <v>81</v>
      </c>
      <c r="N3738" t="s">
        <v>147</v>
      </c>
      <c r="O3738">
        <v>2400</v>
      </c>
      <c r="P3738" t="str">
        <f t="shared" si="696"/>
        <v/>
      </c>
      <c r="Q3738" t="str">
        <f t="shared" ca="1" si="702"/>
        <v>cu</v>
      </c>
      <c r="R3738" t="s">
        <v>81</v>
      </c>
      <c r="S3738" t="s">
        <v>147</v>
      </c>
      <c r="T3738">
        <v>1200</v>
      </c>
      <c r="U3738" t="str">
        <f t="shared" ca="1" si="695"/>
        <v>cu</v>
      </c>
      <c r="V3738" t="str">
        <f t="shared" si="697"/>
        <v>GO</v>
      </c>
      <c r="W3738">
        <f t="shared" si="698"/>
        <v>2400</v>
      </c>
      <c r="X3738" t="str">
        <f t="shared" ca="1" si="699"/>
        <v>cu</v>
      </c>
      <c r="Y3738" t="str">
        <f t="shared" si="700"/>
        <v>GO</v>
      </c>
      <c r="Z3738">
        <f t="shared" si="701"/>
        <v>1200</v>
      </c>
    </row>
    <row r="3739" spans="1:26">
      <c r="A3739" t="s">
        <v>58</v>
      </c>
      <c r="B3739" t="s">
        <v>42</v>
      </c>
      <c r="C3739">
        <v>46</v>
      </c>
      <c r="D3739">
        <v>12</v>
      </c>
      <c r="E3739">
        <f t="shared" ca="1" si="693"/>
        <v>646</v>
      </c>
      <c r="F3739">
        <f ca="1">(60+SUMIF(OFFSET(N3739,-$C3739+1,0,$C3739),"EN",OFFSET(O3739,-$C3739+1,0,$C3739)))*SummonTypeTable!$Q$2</f>
        <v>520</v>
      </c>
      <c r="G3739" t="str">
        <f ca="1">IF(C3739=1,60*SummonTypeTable!$Q$2-OFFSET(F3739,0,-1),
IF(F3739&lt;&gt;OFFSET(F3739,-1,0),OFFSET(F3739,-1,0)-OFFSET(F3739,0,-1),""))</f>
        <v/>
      </c>
      <c r="H3739" t="str">
        <f ca="1">IF(C3739=1,60*SummonTypeTable!$Q$2/OFFSET(F3739,0,-1),
IF(F3739&lt;&gt;OFFSET(F3739,-1,0),OFFSET(F3739,-1,0)/OFFSET(F3739,0,-1),""))</f>
        <v/>
      </c>
      <c r="I3739">
        <f ca="1">(60+SUMIF(OFFSET(N3739,-$C3739+1,0,$C3739),"EN",OFFSET(O3739,-$C3739+1,0,$C3739))+SUMIF(OFFSET(S3739,-$C3739+1,0,$C3739),"EN",OFFSET(T3739,-$C3739+1,0,$C3739)))*SummonTypeTable!$Q$2</f>
        <v>520</v>
      </c>
      <c r="J3739" t="str">
        <f ca="1">IF(C3739=1,60*SummonTypeTable!$Q$2-OFFSET(I3739,0,-4),
IF(I3739&lt;&gt;OFFSET(I3739,-1,0),OFFSET(I3739,-1,0)-OFFSET(I3739,0,-4),""))</f>
        <v/>
      </c>
      <c r="K3739" t="str">
        <f ca="1">IF(C3739=1,60*SummonTypeTable!$Q$2/OFFSET(I3739,0,-4),
IF(I3739&lt;&gt;OFFSET(I3739,-1,0),OFFSET(I3739,-1,0)/OFFSET(I3739,0,-4),""))</f>
        <v/>
      </c>
      <c r="L3739" t="str">
        <f t="shared" ca="1" si="694"/>
        <v>it</v>
      </c>
      <c r="M3739" t="s">
        <v>139</v>
      </c>
      <c r="N3739" t="s">
        <v>140</v>
      </c>
      <c r="O3739">
        <v>1</v>
      </c>
      <c r="P3739" t="str">
        <f t="shared" si="696"/>
        <v/>
      </c>
      <c r="Q3739" t="str">
        <f t="shared" ca="1" si="702"/>
        <v>cu</v>
      </c>
      <c r="R3739" t="s">
        <v>81</v>
      </c>
      <c r="S3739" t="s">
        <v>147</v>
      </c>
      <c r="T3739">
        <v>1225</v>
      </c>
      <c r="U3739" t="str">
        <f t="shared" ca="1" si="695"/>
        <v>it</v>
      </c>
      <c r="V3739" t="str">
        <f t="shared" si="697"/>
        <v>Cash_sCharacterGacha</v>
      </c>
      <c r="W3739">
        <f t="shared" si="698"/>
        <v>1</v>
      </c>
      <c r="X3739" t="str">
        <f t="shared" ca="1" si="699"/>
        <v>cu</v>
      </c>
      <c r="Y3739" t="str">
        <f t="shared" si="700"/>
        <v>GO</v>
      </c>
      <c r="Z3739">
        <f t="shared" si="701"/>
        <v>1225</v>
      </c>
    </row>
    <row r="3740" spans="1:26">
      <c r="A3740" t="s">
        <v>58</v>
      </c>
      <c r="B3740" t="s">
        <v>42</v>
      </c>
      <c r="C3740">
        <v>47</v>
      </c>
      <c r="D3740">
        <v>38</v>
      </c>
      <c r="E3740">
        <f t="shared" ca="1" si="693"/>
        <v>684</v>
      </c>
      <c r="F3740">
        <f ca="1">(60+SUMIF(OFFSET(N3740,-$C3740+1,0,$C3740),"EN",OFFSET(O3740,-$C3740+1,0,$C3740)))*SummonTypeTable!$Q$2</f>
        <v>520</v>
      </c>
      <c r="G3740" t="str">
        <f ca="1">IF(C3740=1,60*SummonTypeTable!$Q$2-OFFSET(F3740,0,-1),
IF(F3740&lt;&gt;OFFSET(F3740,-1,0),OFFSET(F3740,-1,0)-OFFSET(F3740,0,-1),""))</f>
        <v/>
      </c>
      <c r="H3740" t="str">
        <f ca="1">IF(C3740=1,60*SummonTypeTable!$Q$2/OFFSET(F3740,0,-1),
IF(F3740&lt;&gt;OFFSET(F3740,-1,0),OFFSET(F3740,-1,0)/OFFSET(F3740,0,-1),""))</f>
        <v/>
      </c>
      <c r="I3740">
        <f ca="1">(60+SUMIF(OFFSET(N3740,-$C3740+1,0,$C3740),"EN",OFFSET(O3740,-$C3740+1,0,$C3740))+SUMIF(OFFSET(S3740,-$C3740+1,0,$C3740),"EN",OFFSET(T3740,-$C3740+1,0,$C3740)))*SummonTypeTable!$Q$2</f>
        <v>520</v>
      </c>
      <c r="J3740" t="str">
        <f ca="1">IF(C3740=1,60*SummonTypeTable!$Q$2-OFFSET(I3740,0,-4),
IF(I3740&lt;&gt;OFFSET(I3740,-1,0),OFFSET(I3740,-1,0)-OFFSET(I3740,0,-4),""))</f>
        <v/>
      </c>
      <c r="K3740" t="str">
        <f ca="1">IF(C3740=1,60*SummonTypeTable!$Q$2/OFFSET(I3740,0,-4),
IF(I3740&lt;&gt;OFFSET(I3740,-1,0),OFFSET(I3740,-1,0)/OFFSET(I3740,0,-4),""))</f>
        <v/>
      </c>
      <c r="L3740" t="str">
        <f t="shared" ca="1" si="694"/>
        <v>cu</v>
      </c>
      <c r="M3740" t="s">
        <v>81</v>
      </c>
      <c r="N3740" t="s">
        <v>153</v>
      </c>
      <c r="O3740">
        <v>9</v>
      </c>
      <c r="P3740" t="str">
        <f t="shared" si="696"/>
        <v/>
      </c>
      <c r="Q3740" t="str">
        <f t="shared" ca="1" si="702"/>
        <v>cu</v>
      </c>
      <c r="R3740" t="s">
        <v>81</v>
      </c>
      <c r="S3740" t="s">
        <v>153</v>
      </c>
      <c r="T3740">
        <v>3</v>
      </c>
      <c r="U3740" t="str">
        <f t="shared" ca="1" si="695"/>
        <v>cu</v>
      </c>
      <c r="V3740" t="str">
        <f t="shared" si="697"/>
        <v>DI</v>
      </c>
      <c r="W3740">
        <f t="shared" si="698"/>
        <v>9</v>
      </c>
      <c r="X3740" t="str">
        <f t="shared" ca="1" si="699"/>
        <v>cu</v>
      </c>
      <c r="Y3740" t="str">
        <f t="shared" si="700"/>
        <v>DI</v>
      </c>
      <c r="Z3740">
        <f t="shared" si="701"/>
        <v>3</v>
      </c>
    </row>
    <row r="3741" spans="1:26">
      <c r="A3741" t="s">
        <v>58</v>
      </c>
      <c r="B3741" t="s">
        <v>42</v>
      </c>
      <c r="C3741">
        <v>48</v>
      </c>
      <c r="D3741">
        <v>42</v>
      </c>
      <c r="E3741">
        <f t="shared" ca="1" si="693"/>
        <v>726</v>
      </c>
      <c r="F3741">
        <f ca="1">(60+SUMIF(OFFSET(N3741,-$C3741+1,0,$C3741),"EN",OFFSET(O3741,-$C3741+1,0,$C3741)))*SummonTypeTable!$Q$2</f>
        <v>520</v>
      </c>
      <c r="G3741" t="str">
        <f ca="1">IF(C3741=1,60*SummonTypeTable!$Q$2-OFFSET(F3741,0,-1),
IF(F3741&lt;&gt;OFFSET(F3741,-1,0),OFFSET(F3741,-1,0)-OFFSET(F3741,0,-1),""))</f>
        <v/>
      </c>
      <c r="H3741" t="str">
        <f ca="1">IF(C3741=1,60*SummonTypeTable!$Q$2/OFFSET(F3741,0,-1),
IF(F3741&lt;&gt;OFFSET(F3741,-1,0),OFFSET(F3741,-1,0)/OFFSET(F3741,0,-1),""))</f>
        <v/>
      </c>
      <c r="I3741">
        <f ca="1">(60+SUMIF(OFFSET(N3741,-$C3741+1,0,$C3741),"EN",OFFSET(O3741,-$C3741+1,0,$C3741))+SUMIF(OFFSET(S3741,-$C3741+1,0,$C3741),"EN",OFFSET(T3741,-$C3741+1,0,$C3741)))*SummonTypeTable!$Q$2</f>
        <v>520</v>
      </c>
      <c r="J3741" t="str">
        <f ca="1">IF(C3741=1,60*SummonTypeTable!$Q$2-OFFSET(I3741,0,-4),
IF(I3741&lt;&gt;OFFSET(I3741,-1,0),OFFSET(I3741,-1,0)-OFFSET(I3741,0,-4),""))</f>
        <v/>
      </c>
      <c r="K3741" t="str">
        <f ca="1">IF(C3741=1,60*SummonTypeTable!$Q$2/OFFSET(I3741,0,-4),
IF(I3741&lt;&gt;OFFSET(I3741,-1,0),OFFSET(I3741,-1,0)/OFFSET(I3741,0,-4),""))</f>
        <v/>
      </c>
      <c r="L3741" t="str">
        <f t="shared" ca="1" si="694"/>
        <v>cu</v>
      </c>
      <c r="M3741" t="s">
        <v>81</v>
      </c>
      <c r="N3741" t="s">
        <v>147</v>
      </c>
      <c r="O3741">
        <v>2550</v>
      </c>
      <c r="P3741" t="str">
        <f t="shared" si="696"/>
        <v/>
      </c>
      <c r="Q3741" t="str">
        <f t="shared" ca="1" si="702"/>
        <v>cu</v>
      </c>
      <c r="R3741" t="s">
        <v>81</v>
      </c>
      <c r="S3741" t="s">
        <v>147</v>
      </c>
      <c r="T3741">
        <v>1275</v>
      </c>
      <c r="U3741" t="str">
        <f t="shared" ca="1" si="695"/>
        <v>cu</v>
      </c>
      <c r="V3741" t="str">
        <f t="shared" si="697"/>
        <v>GO</v>
      </c>
      <c r="W3741">
        <f t="shared" si="698"/>
        <v>2550</v>
      </c>
      <c r="X3741" t="str">
        <f t="shared" ca="1" si="699"/>
        <v>cu</v>
      </c>
      <c r="Y3741" t="str">
        <f t="shared" si="700"/>
        <v>GO</v>
      </c>
      <c r="Z3741">
        <f t="shared" si="701"/>
        <v>1275</v>
      </c>
    </row>
    <row r="3742" spans="1:26">
      <c r="A3742" t="s">
        <v>58</v>
      </c>
      <c r="B3742" t="s">
        <v>42</v>
      </c>
      <c r="C3742">
        <v>49</v>
      </c>
      <c r="D3742">
        <v>12</v>
      </c>
      <c r="E3742">
        <f t="shared" ca="1" si="693"/>
        <v>738</v>
      </c>
      <c r="F3742">
        <f ca="1">(60+SUMIF(OFFSET(N3742,-$C3742+1,0,$C3742),"EN",OFFSET(O3742,-$C3742+1,0,$C3742)))*SummonTypeTable!$Q$2</f>
        <v>520</v>
      </c>
      <c r="G3742" t="str">
        <f ca="1">IF(C3742=1,60*SummonTypeTable!$Q$2-OFFSET(F3742,0,-1),
IF(F3742&lt;&gt;OFFSET(F3742,-1,0),OFFSET(F3742,-1,0)-OFFSET(F3742,0,-1),""))</f>
        <v/>
      </c>
      <c r="H3742" t="str">
        <f ca="1">IF(C3742=1,60*SummonTypeTable!$Q$2/OFFSET(F3742,0,-1),
IF(F3742&lt;&gt;OFFSET(F3742,-1,0),OFFSET(F3742,-1,0)/OFFSET(F3742,0,-1),""))</f>
        <v/>
      </c>
      <c r="I3742">
        <f ca="1">(60+SUMIF(OFFSET(N3742,-$C3742+1,0,$C3742),"EN",OFFSET(O3742,-$C3742+1,0,$C3742))+SUMIF(OFFSET(S3742,-$C3742+1,0,$C3742),"EN",OFFSET(T3742,-$C3742+1,0,$C3742)))*SummonTypeTable!$Q$2</f>
        <v>520</v>
      </c>
      <c r="J3742" t="str">
        <f ca="1">IF(C3742=1,60*SummonTypeTable!$Q$2-OFFSET(I3742,0,-4),
IF(I3742&lt;&gt;OFFSET(I3742,-1,0),OFFSET(I3742,-1,0)-OFFSET(I3742,0,-4),""))</f>
        <v/>
      </c>
      <c r="K3742" t="str">
        <f ca="1">IF(C3742=1,60*SummonTypeTable!$Q$2/OFFSET(I3742,0,-4),
IF(I3742&lt;&gt;OFFSET(I3742,-1,0),OFFSET(I3742,-1,0)/OFFSET(I3742,0,-4),""))</f>
        <v/>
      </c>
      <c r="L3742" t="str">
        <f t="shared" ca="1" si="694"/>
        <v>it</v>
      </c>
      <c r="M3742" t="s">
        <v>139</v>
      </c>
      <c r="N3742" t="s">
        <v>138</v>
      </c>
      <c r="O3742">
        <v>1</v>
      </c>
      <c r="P3742" t="str">
        <f t="shared" si="696"/>
        <v/>
      </c>
      <c r="Q3742" t="str">
        <f t="shared" ca="1" si="702"/>
        <v>cu</v>
      </c>
      <c r="R3742" t="s">
        <v>81</v>
      </c>
      <c r="S3742" t="s">
        <v>147</v>
      </c>
      <c r="T3742">
        <v>1300</v>
      </c>
      <c r="U3742" t="str">
        <f t="shared" ca="1" si="695"/>
        <v>it</v>
      </c>
      <c r="V3742" t="str">
        <f t="shared" si="697"/>
        <v>Cash_sSpellGacha</v>
      </c>
      <c r="W3742">
        <f t="shared" si="698"/>
        <v>1</v>
      </c>
      <c r="X3742" t="str">
        <f t="shared" ca="1" si="699"/>
        <v>cu</v>
      </c>
      <c r="Y3742" t="str">
        <f t="shared" si="700"/>
        <v>GO</v>
      </c>
      <c r="Z3742">
        <f t="shared" si="701"/>
        <v>1300</v>
      </c>
    </row>
    <row r="3743" spans="1:26">
      <c r="A3743" t="s">
        <v>58</v>
      </c>
      <c r="B3743" t="s">
        <v>42</v>
      </c>
      <c r="C3743">
        <v>50</v>
      </c>
      <c r="D3743">
        <v>46</v>
      </c>
      <c r="E3743">
        <f t="shared" ca="1" si="693"/>
        <v>784</v>
      </c>
      <c r="F3743">
        <f ca="1">(60+SUMIF(OFFSET(N3743,-$C3743+1,0,$C3743),"EN",OFFSET(O3743,-$C3743+1,0,$C3743)))*SummonTypeTable!$Q$2</f>
        <v>573.33333333333326</v>
      </c>
      <c r="G3743">
        <f ca="1">IF(C3743=1,60*SummonTypeTable!$Q$2-OFFSET(F3743,0,-1),
IF(F3743&lt;&gt;OFFSET(F3743,-1,0),OFFSET(F3743,-1,0)-OFFSET(F3743,0,-1),""))</f>
        <v>-264</v>
      </c>
      <c r="H3743">
        <f ca="1">IF(C3743=1,60*SummonTypeTable!$Q$2/OFFSET(F3743,0,-1),
IF(F3743&lt;&gt;OFFSET(F3743,-1,0),OFFSET(F3743,-1,0)/OFFSET(F3743,0,-1),""))</f>
        <v>0.66326530612244894</v>
      </c>
      <c r="I3743">
        <f ca="1">(60+SUMIF(OFFSET(N3743,-$C3743+1,0,$C3743),"EN",OFFSET(O3743,-$C3743+1,0,$C3743))+SUMIF(OFFSET(S3743,-$C3743+1,0,$C3743),"EN",OFFSET(T3743,-$C3743+1,0,$C3743)))*SummonTypeTable!$Q$2</f>
        <v>573.33333333333326</v>
      </c>
      <c r="J3743">
        <f ca="1">IF(C3743=1,60*SummonTypeTable!$Q$2-OFFSET(I3743,0,-4),
IF(I3743&lt;&gt;OFFSET(I3743,-1,0),OFFSET(I3743,-1,0)-OFFSET(I3743,0,-4),""))</f>
        <v>-264</v>
      </c>
      <c r="K3743">
        <f ca="1">IF(C3743=1,60*SummonTypeTable!$Q$2/OFFSET(I3743,0,-4),
IF(I3743&lt;&gt;OFFSET(I3743,-1,0),OFFSET(I3743,-1,0)/OFFSET(I3743,0,-4),""))</f>
        <v>0.66326530612244894</v>
      </c>
      <c r="L3743" t="str">
        <f t="shared" ca="1" si="694"/>
        <v>cu</v>
      </c>
      <c r="M3743" t="s">
        <v>81</v>
      </c>
      <c r="N3743" t="s">
        <v>146</v>
      </c>
      <c r="O3743">
        <v>80</v>
      </c>
      <c r="P3743" t="str">
        <f t="shared" si="696"/>
        <v>에너지너무많음</v>
      </c>
      <c r="Q3743" t="str">
        <f t="shared" ca="1" si="702"/>
        <v>cu</v>
      </c>
      <c r="R3743" t="s">
        <v>81</v>
      </c>
      <c r="S3743" t="s">
        <v>147</v>
      </c>
      <c r="T3743">
        <v>1325</v>
      </c>
      <c r="U3743" t="str">
        <f t="shared" ca="1" si="695"/>
        <v>cu</v>
      </c>
      <c r="V3743" t="str">
        <f t="shared" si="697"/>
        <v>EN</v>
      </c>
      <c r="W3743">
        <f t="shared" si="698"/>
        <v>80</v>
      </c>
      <c r="X3743" t="str">
        <f t="shared" ca="1" si="699"/>
        <v>cu</v>
      </c>
      <c r="Y3743" t="str">
        <f t="shared" si="700"/>
        <v>GO</v>
      </c>
      <c r="Z3743">
        <f t="shared" si="701"/>
        <v>1325</v>
      </c>
    </row>
    <row r="3744" spans="1:26">
      <c r="A3744" t="s">
        <v>58</v>
      </c>
      <c r="B3744" t="s">
        <v>42</v>
      </c>
      <c r="C3744">
        <v>51</v>
      </c>
      <c r="D3744">
        <v>45</v>
      </c>
      <c r="E3744">
        <f t="shared" ca="1" si="693"/>
        <v>829</v>
      </c>
      <c r="F3744">
        <f ca="1">(60+SUMIF(OFFSET(N3744,-$C3744+1,0,$C3744),"EN",OFFSET(O3744,-$C3744+1,0,$C3744)))*SummonTypeTable!$Q$2</f>
        <v>573.33333333333326</v>
      </c>
      <c r="G3744" t="str">
        <f ca="1">IF(C3744=1,60*SummonTypeTable!$Q$2-OFFSET(F3744,0,-1),
IF(F3744&lt;&gt;OFFSET(F3744,-1,0),OFFSET(F3744,-1,0)-OFFSET(F3744,0,-1),""))</f>
        <v/>
      </c>
      <c r="H3744" t="str">
        <f ca="1">IF(C3744=1,60*SummonTypeTable!$Q$2/OFFSET(F3744,0,-1),
IF(F3744&lt;&gt;OFFSET(F3744,-1,0),OFFSET(F3744,-1,0)/OFFSET(F3744,0,-1),""))</f>
        <v/>
      </c>
      <c r="I3744">
        <f ca="1">(60+SUMIF(OFFSET(N3744,-$C3744+1,0,$C3744),"EN",OFFSET(O3744,-$C3744+1,0,$C3744))+SUMIF(OFFSET(S3744,-$C3744+1,0,$C3744),"EN",OFFSET(T3744,-$C3744+1,0,$C3744)))*SummonTypeTable!$Q$2</f>
        <v>573.33333333333326</v>
      </c>
      <c r="J3744" t="str">
        <f ca="1">IF(C3744=1,60*SummonTypeTable!$Q$2-OFFSET(I3744,0,-4),
IF(I3744&lt;&gt;OFFSET(I3744,-1,0),OFFSET(I3744,-1,0)-OFFSET(I3744,0,-4),""))</f>
        <v/>
      </c>
      <c r="K3744" t="str">
        <f ca="1">IF(C3744=1,60*SummonTypeTable!$Q$2/OFFSET(I3744,0,-4),
IF(I3744&lt;&gt;OFFSET(I3744,-1,0),OFFSET(I3744,-1,0)/OFFSET(I3744,0,-4),""))</f>
        <v/>
      </c>
      <c r="L3744" t="str">
        <f t="shared" ca="1" si="694"/>
        <v>it</v>
      </c>
      <c r="M3744" t="s">
        <v>139</v>
      </c>
      <c r="N3744" t="s">
        <v>158</v>
      </c>
      <c r="O3744">
        <v>1</v>
      </c>
      <c r="P3744" t="str">
        <f t="shared" si="696"/>
        <v/>
      </c>
      <c r="Q3744" t="str">
        <f t="shared" ca="1" si="702"/>
        <v>cu</v>
      </c>
      <c r="R3744" t="s">
        <v>81</v>
      </c>
      <c r="S3744" t="s">
        <v>147</v>
      </c>
      <c r="T3744">
        <v>1350</v>
      </c>
      <c r="U3744" t="str">
        <f t="shared" ca="1" si="695"/>
        <v>it</v>
      </c>
      <c r="V3744" t="str">
        <f t="shared" si="697"/>
        <v>Cash_sEquipGacha</v>
      </c>
      <c r="W3744">
        <f t="shared" si="698"/>
        <v>1</v>
      </c>
      <c r="X3744" t="str">
        <f t="shared" ca="1" si="699"/>
        <v>cu</v>
      </c>
      <c r="Y3744" t="str">
        <f t="shared" si="700"/>
        <v>GO</v>
      </c>
      <c r="Z3744">
        <f t="shared" si="701"/>
        <v>1350</v>
      </c>
    </row>
    <row r="3745" spans="1:26">
      <c r="A3745" t="s">
        <v>58</v>
      </c>
      <c r="B3745" t="s">
        <v>42</v>
      </c>
      <c r="C3745">
        <v>52</v>
      </c>
      <c r="D3745">
        <v>36</v>
      </c>
      <c r="E3745">
        <f t="shared" ca="1" si="693"/>
        <v>865</v>
      </c>
      <c r="F3745">
        <f ca="1">(60+SUMIF(OFFSET(N3745,-$C3745+1,0,$C3745),"EN",OFFSET(O3745,-$C3745+1,0,$C3745)))*SummonTypeTable!$Q$2</f>
        <v>573.33333333333326</v>
      </c>
      <c r="G3745" t="str">
        <f ca="1">IF(C3745=1,60*SummonTypeTable!$Q$2-OFFSET(F3745,0,-1),
IF(F3745&lt;&gt;OFFSET(F3745,-1,0),OFFSET(F3745,-1,0)-OFFSET(F3745,0,-1),""))</f>
        <v/>
      </c>
      <c r="H3745" t="str">
        <f ca="1">IF(C3745=1,60*SummonTypeTable!$Q$2/OFFSET(F3745,0,-1),
IF(F3745&lt;&gt;OFFSET(F3745,-1,0),OFFSET(F3745,-1,0)/OFFSET(F3745,0,-1),""))</f>
        <v/>
      </c>
      <c r="I3745">
        <f ca="1">(60+SUMIF(OFFSET(N3745,-$C3745+1,0,$C3745),"EN",OFFSET(O3745,-$C3745+1,0,$C3745))+SUMIF(OFFSET(S3745,-$C3745+1,0,$C3745),"EN",OFFSET(T3745,-$C3745+1,0,$C3745)))*SummonTypeTable!$Q$2</f>
        <v>573.33333333333326</v>
      </c>
      <c r="J3745" t="str">
        <f ca="1">IF(C3745=1,60*SummonTypeTable!$Q$2-OFFSET(I3745,0,-4),
IF(I3745&lt;&gt;OFFSET(I3745,-1,0),OFFSET(I3745,-1,0)-OFFSET(I3745,0,-4),""))</f>
        <v/>
      </c>
      <c r="K3745" t="str">
        <f ca="1">IF(C3745=1,60*SummonTypeTable!$Q$2/OFFSET(I3745,0,-4),
IF(I3745&lt;&gt;OFFSET(I3745,-1,0),OFFSET(I3745,-1,0)/OFFSET(I3745,0,-4),""))</f>
        <v/>
      </c>
      <c r="L3745" t="str">
        <f t="shared" ca="1" si="694"/>
        <v>cu</v>
      </c>
      <c r="M3745" t="s">
        <v>81</v>
      </c>
      <c r="N3745" t="s">
        <v>147</v>
      </c>
      <c r="O3745">
        <v>2750</v>
      </c>
      <c r="P3745" t="str">
        <f t="shared" si="696"/>
        <v/>
      </c>
      <c r="Q3745" t="str">
        <f t="shared" ca="1" si="702"/>
        <v>cu</v>
      </c>
      <c r="R3745" t="s">
        <v>81</v>
      </c>
      <c r="S3745" t="s">
        <v>147</v>
      </c>
      <c r="T3745">
        <v>1375</v>
      </c>
      <c r="U3745" t="str">
        <f t="shared" ca="1" si="695"/>
        <v>cu</v>
      </c>
      <c r="V3745" t="str">
        <f t="shared" si="697"/>
        <v>GO</v>
      </c>
      <c r="W3745">
        <f t="shared" si="698"/>
        <v>2750</v>
      </c>
      <c r="X3745" t="str">
        <f t="shared" ca="1" si="699"/>
        <v>cu</v>
      </c>
      <c r="Y3745" t="str">
        <f t="shared" si="700"/>
        <v>GO</v>
      </c>
      <c r="Z3745">
        <f t="shared" si="701"/>
        <v>1375</v>
      </c>
    </row>
    <row r="3746" spans="1:26">
      <c r="A3746" t="s">
        <v>58</v>
      </c>
      <c r="B3746" t="s">
        <v>42</v>
      </c>
      <c r="C3746">
        <v>53</v>
      </c>
      <c r="D3746">
        <v>27</v>
      </c>
      <c r="E3746">
        <f t="shared" ca="1" si="693"/>
        <v>892</v>
      </c>
      <c r="F3746">
        <f ca="1">(60+SUMIF(OFFSET(N3746,-$C3746+1,0,$C3746),"EN",OFFSET(O3746,-$C3746+1,0,$C3746)))*SummonTypeTable!$Q$2</f>
        <v>633.33333333333326</v>
      </c>
      <c r="G3746">
        <f ca="1">IF(C3746=1,60*SummonTypeTable!$Q$2-OFFSET(F3746,0,-1),
IF(F3746&lt;&gt;OFFSET(F3746,-1,0),OFFSET(F3746,-1,0)-OFFSET(F3746,0,-1),""))</f>
        <v>-318.66666666666674</v>
      </c>
      <c r="H3746">
        <f ca="1">IF(C3746=1,60*SummonTypeTable!$Q$2/OFFSET(F3746,0,-1),
IF(F3746&lt;&gt;OFFSET(F3746,-1,0),OFFSET(F3746,-1,0)/OFFSET(F3746,0,-1),""))</f>
        <v>0.64275037369207766</v>
      </c>
      <c r="I3746">
        <f ca="1">(60+SUMIF(OFFSET(N3746,-$C3746+1,0,$C3746),"EN",OFFSET(O3746,-$C3746+1,0,$C3746))+SUMIF(OFFSET(S3746,-$C3746+1,0,$C3746),"EN",OFFSET(T3746,-$C3746+1,0,$C3746)))*SummonTypeTable!$Q$2</f>
        <v>633.33333333333326</v>
      </c>
      <c r="J3746">
        <f ca="1">IF(C3746=1,60*SummonTypeTable!$Q$2-OFFSET(I3746,0,-4),
IF(I3746&lt;&gt;OFFSET(I3746,-1,0),OFFSET(I3746,-1,0)-OFFSET(I3746,0,-4),""))</f>
        <v>-318.66666666666674</v>
      </c>
      <c r="K3746">
        <f ca="1">IF(C3746=1,60*SummonTypeTable!$Q$2/OFFSET(I3746,0,-4),
IF(I3746&lt;&gt;OFFSET(I3746,-1,0),OFFSET(I3746,-1,0)/OFFSET(I3746,0,-4),""))</f>
        <v>0.64275037369207766</v>
      </c>
      <c r="L3746" t="str">
        <f t="shared" ca="1" si="694"/>
        <v>cu</v>
      </c>
      <c r="M3746" t="s">
        <v>81</v>
      </c>
      <c r="N3746" t="s">
        <v>146</v>
      </c>
      <c r="O3746">
        <v>90</v>
      </c>
      <c r="P3746" t="str">
        <f t="shared" si="696"/>
        <v>에너지너무많음</v>
      </c>
      <c r="Q3746" t="str">
        <f t="shared" ca="1" si="702"/>
        <v>cu</v>
      </c>
      <c r="R3746" t="s">
        <v>81</v>
      </c>
      <c r="S3746" t="s">
        <v>147</v>
      </c>
      <c r="T3746">
        <v>1400</v>
      </c>
      <c r="U3746" t="str">
        <f t="shared" ca="1" si="695"/>
        <v>cu</v>
      </c>
      <c r="V3746" t="str">
        <f t="shared" si="697"/>
        <v>EN</v>
      </c>
      <c r="W3746">
        <f t="shared" si="698"/>
        <v>90</v>
      </c>
      <c r="X3746" t="str">
        <f t="shared" ca="1" si="699"/>
        <v>cu</v>
      </c>
      <c r="Y3746" t="str">
        <f t="shared" si="700"/>
        <v>GO</v>
      </c>
      <c r="Z3746">
        <f t="shared" si="701"/>
        <v>1400</v>
      </c>
    </row>
    <row r="3747" spans="1:26">
      <c r="A3747" t="s">
        <v>58</v>
      </c>
      <c r="B3747" t="s">
        <v>42</v>
      </c>
      <c r="C3747">
        <v>54</v>
      </c>
      <c r="D3747">
        <v>54</v>
      </c>
      <c r="E3747">
        <f t="shared" ref="E3747:E3810" ca="1" si="703">IF(A3747&lt;&gt;OFFSET(A3747,-1,0),D3747,OFFSET(E3747,-1,0)+D3747)</f>
        <v>946</v>
      </c>
      <c r="F3747">
        <f ca="1">(60+SUMIF(OFFSET(N3747,-$C3747+1,0,$C3747),"EN",OFFSET(O3747,-$C3747+1,0,$C3747)))*SummonTypeTable!$Q$2</f>
        <v>633.33333333333326</v>
      </c>
      <c r="G3747" t="str">
        <f ca="1">IF(C3747=1,60*SummonTypeTable!$Q$2-OFFSET(F3747,0,-1),
IF(F3747&lt;&gt;OFFSET(F3747,-1,0),OFFSET(F3747,-1,0)-OFFSET(F3747,0,-1),""))</f>
        <v/>
      </c>
      <c r="H3747" t="str">
        <f ca="1">IF(C3747=1,60*SummonTypeTable!$Q$2/OFFSET(F3747,0,-1),
IF(F3747&lt;&gt;OFFSET(F3747,-1,0),OFFSET(F3747,-1,0)/OFFSET(F3747,0,-1),""))</f>
        <v/>
      </c>
      <c r="I3747">
        <f ca="1">(60+SUMIF(OFFSET(N3747,-$C3747+1,0,$C3747),"EN",OFFSET(O3747,-$C3747+1,0,$C3747))+SUMIF(OFFSET(S3747,-$C3747+1,0,$C3747),"EN",OFFSET(T3747,-$C3747+1,0,$C3747)))*SummonTypeTable!$Q$2</f>
        <v>633.33333333333326</v>
      </c>
      <c r="J3747" t="str">
        <f ca="1">IF(C3747=1,60*SummonTypeTable!$Q$2-OFFSET(I3747,0,-4),
IF(I3747&lt;&gt;OFFSET(I3747,-1,0),OFFSET(I3747,-1,0)-OFFSET(I3747,0,-4),""))</f>
        <v/>
      </c>
      <c r="K3747" t="str">
        <f ca="1">IF(C3747=1,60*SummonTypeTable!$Q$2/OFFSET(I3747,0,-4),
IF(I3747&lt;&gt;OFFSET(I3747,-1,0),OFFSET(I3747,-1,0)/OFFSET(I3747,0,-4),""))</f>
        <v/>
      </c>
      <c r="L3747" t="str">
        <f t="shared" ca="1" si="694"/>
        <v>it</v>
      </c>
      <c r="M3747" t="s">
        <v>139</v>
      </c>
      <c r="N3747" t="s">
        <v>138</v>
      </c>
      <c r="O3747">
        <v>1</v>
      </c>
      <c r="P3747" t="str">
        <f t="shared" si="696"/>
        <v/>
      </c>
      <c r="Q3747" t="str">
        <f t="shared" ca="1" si="702"/>
        <v>cu</v>
      </c>
      <c r="R3747" t="s">
        <v>81</v>
      </c>
      <c r="S3747" t="s">
        <v>147</v>
      </c>
      <c r="T3747">
        <v>1425</v>
      </c>
      <c r="U3747" t="str">
        <f t="shared" ca="1" si="695"/>
        <v>it</v>
      </c>
      <c r="V3747" t="str">
        <f t="shared" si="697"/>
        <v>Cash_sSpellGacha</v>
      </c>
      <c r="W3747">
        <f t="shared" si="698"/>
        <v>1</v>
      </c>
      <c r="X3747" t="str">
        <f t="shared" ca="1" si="699"/>
        <v>cu</v>
      </c>
      <c r="Y3747" t="str">
        <f t="shared" si="700"/>
        <v>GO</v>
      </c>
      <c r="Z3747">
        <f t="shared" si="701"/>
        <v>1425</v>
      </c>
    </row>
    <row r="3748" spans="1:26">
      <c r="A3748" t="s">
        <v>58</v>
      </c>
      <c r="B3748" t="s">
        <v>42</v>
      </c>
      <c r="C3748">
        <v>55</v>
      </c>
      <c r="D3748">
        <v>10</v>
      </c>
      <c r="E3748">
        <f t="shared" ca="1" si="703"/>
        <v>956</v>
      </c>
      <c r="F3748">
        <f ca="1">(60+SUMIF(OFFSET(N3748,-$C3748+1,0,$C3748),"EN",OFFSET(O3748,-$C3748+1,0,$C3748)))*SummonTypeTable!$Q$2</f>
        <v>633.33333333333326</v>
      </c>
      <c r="G3748" t="str">
        <f ca="1">IF(C3748=1,60*SummonTypeTable!$Q$2-OFFSET(F3748,0,-1),
IF(F3748&lt;&gt;OFFSET(F3748,-1,0),OFFSET(F3748,-1,0)-OFFSET(F3748,0,-1),""))</f>
        <v/>
      </c>
      <c r="H3748" t="str">
        <f ca="1">IF(C3748=1,60*SummonTypeTable!$Q$2/OFFSET(F3748,0,-1),
IF(F3748&lt;&gt;OFFSET(F3748,-1,0),OFFSET(F3748,-1,0)/OFFSET(F3748,0,-1),""))</f>
        <v/>
      </c>
      <c r="I3748">
        <f ca="1">(60+SUMIF(OFFSET(N3748,-$C3748+1,0,$C3748),"EN",OFFSET(O3748,-$C3748+1,0,$C3748))+SUMIF(OFFSET(S3748,-$C3748+1,0,$C3748),"EN",OFFSET(T3748,-$C3748+1,0,$C3748)))*SummonTypeTable!$Q$2</f>
        <v>633.33333333333326</v>
      </c>
      <c r="J3748" t="str">
        <f ca="1">IF(C3748=1,60*SummonTypeTable!$Q$2-OFFSET(I3748,0,-4),
IF(I3748&lt;&gt;OFFSET(I3748,-1,0),OFFSET(I3748,-1,0)-OFFSET(I3748,0,-4),""))</f>
        <v/>
      </c>
      <c r="K3748" t="str">
        <f ca="1">IF(C3748=1,60*SummonTypeTable!$Q$2/OFFSET(I3748,0,-4),
IF(I3748&lt;&gt;OFFSET(I3748,-1,0),OFFSET(I3748,-1,0)/OFFSET(I3748,0,-4),""))</f>
        <v/>
      </c>
      <c r="L3748" t="str">
        <f t="shared" ca="1" si="694"/>
        <v>cu</v>
      </c>
      <c r="M3748" t="s">
        <v>81</v>
      </c>
      <c r="N3748" t="s">
        <v>147</v>
      </c>
      <c r="O3748">
        <v>2900</v>
      </c>
      <c r="P3748" t="str">
        <f t="shared" si="696"/>
        <v/>
      </c>
      <c r="Q3748" t="str">
        <f t="shared" ca="1" si="702"/>
        <v>cu</v>
      </c>
      <c r="R3748" t="s">
        <v>81</v>
      </c>
      <c r="S3748" t="s">
        <v>147</v>
      </c>
      <c r="T3748">
        <v>1450</v>
      </c>
      <c r="U3748" t="str">
        <f t="shared" ca="1" si="695"/>
        <v>cu</v>
      </c>
      <c r="V3748" t="str">
        <f t="shared" si="697"/>
        <v>GO</v>
      </c>
      <c r="W3748">
        <f t="shared" si="698"/>
        <v>2900</v>
      </c>
      <c r="X3748" t="str">
        <f t="shared" ca="1" si="699"/>
        <v>cu</v>
      </c>
      <c r="Y3748" t="str">
        <f t="shared" si="700"/>
        <v>GO</v>
      </c>
      <c r="Z3748">
        <f t="shared" si="701"/>
        <v>1450</v>
      </c>
    </row>
    <row r="3749" spans="1:26">
      <c r="A3749" t="s">
        <v>58</v>
      </c>
      <c r="B3749" t="s">
        <v>42</v>
      </c>
      <c r="C3749">
        <v>56</v>
      </c>
      <c r="D3749">
        <v>52</v>
      </c>
      <c r="E3749">
        <f t="shared" ca="1" si="703"/>
        <v>1008</v>
      </c>
      <c r="F3749">
        <f ca="1">(60+SUMIF(OFFSET(N3749,-$C3749+1,0,$C3749),"EN",OFFSET(O3749,-$C3749+1,0,$C3749)))*SummonTypeTable!$Q$2</f>
        <v>700</v>
      </c>
      <c r="G3749">
        <f ca="1">IF(C3749=1,60*SummonTypeTable!$Q$2-OFFSET(F3749,0,-1),
IF(F3749&lt;&gt;OFFSET(F3749,-1,0),OFFSET(F3749,-1,0)-OFFSET(F3749,0,-1),""))</f>
        <v>-374.66666666666674</v>
      </c>
      <c r="H3749">
        <f ca="1">IF(C3749=1,60*SummonTypeTable!$Q$2/OFFSET(F3749,0,-1),
IF(F3749&lt;&gt;OFFSET(F3749,-1,0),OFFSET(F3749,-1,0)/OFFSET(F3749,0,-1),""))</f>
        <v>0.62830687830687826</v>
      </c>
      <c r="I3749">
        <f ca="1">(60+SUMIF(OFFSET(N3749,-$C3749+1,0,$C3749),"EN",OFFSET(O3749,-$C3749+1,0,$C3749))+SUMIF(OFFSET(S3749,-$C3749+1,0,$C3749),"EN",OFFSET(T3749,-$C3749+1,0,$C3749)))*SummonTypeTable!$Q$2</f>
        <v>700</v>
      </c>
      <c r="J3749">
        <f ca="1">IF(C3749=1,60*SummonTypeTable!$Q$2-OFFSET(I3749,0,-4),
IF(I3749&lt;&gt;OFFSET(I3749,-1,0),OFFSET(I3749,-1,0)-OFFSET(I3749,0,-4),""))</f>
        <v>-374.66666666666674</v>
      </c>
      <c r="K3749">
        <f ca="1">IF(C3749=1,60*SummonTypeTable!$Q$2/OFFSET(I3749,0,-4),
IF(I3749&lt;&gt;OFFSET(I3749,-1,0),OFFSET(I3749,-1,0)/OFFSET(I3749,0,-4),""))</f>
        <v>0.62830687830687826</v>
      </c>
      <c r="L3749" t="str">
        <f t="shared" ca="1" si="694"/>
        <v>cu</v>
      </c>
      <c r="M3749" t="s">
        <v>81</v>
      </c>
      <c r="N3749" t="s">
        <v>146</v>
      </c>
      <c r="O3749">
        <v>100</v>
      </c>
      <c r="P3749" t="str">
        <f t="shared" si="696"/>
        <v>에너지너무많음</v>
      </c>
      <c r="Q3749" t="str">
        <f t="shared" ca="1" si="702"/>
        <v>cu</v>
      </c>
      <c r="R3749" t="s">
        <v>81</v>
      </c>
      <c r="S3749" t="s">
        <v>147</v>
      </c>
      <c r="T3749">
        <v>1475</v>
      </c>
      <c r="U3749" t="str">
        <f t="shared" ca="1" si="695"/>
        <v>cu</v>
      </c>
      <c r="V3749" t="str">
        <f t="shared" si="697"/>
        <v>EN</v>
      </c>
      <c r="W3749">
        <f t="shared" si="698"/>
        <v>100</v>
      </c>
      <c r="X3749" t="str">
        <f t="shared" ca="1" si="699"/>
        <v>cu</v>
      </c>
      <c r="Y3749" t="str">
        <f t="shared" si="700"/>
        <v>GO</v>
      </c>
      <c r="Z3749">
        <f t="shared" si="701"/>
        <v>1475</v>
      </c>
    </row>
    <row r="3750" spans="1:26">
      <c r="A3750" t="s">
        <v>58</v>
      </c>
      <c r="B3750" t="s">
        <v>42</v>
      </c>
      <c r="C3750">
        <v>57</v>
      </c>
      <c r="D3750">
        <v>38</v>
      </c>
      <c r="E3750">
        <f t="shared" ca="1" si="703"/>
        <v>1046</v>
      </c>
      <c r="F3750">
        <f ca="1">(60+SUMIF(OFFSET(N3750,-$C3750+1,0,$C3750),"EN",OFFSET(O3750,-$C3750+1,0,$C3750)))*SummonTypeTable!$Q$2</f>
        <v>700</v>
      </c>
      <c r="G3750" t="str">
        <f ca="1">IF(C3750=1,60*SummonTypeTable!$Q$2-OFFSET(F3750,0,-1),
IF(F3750&lt;&gt;OFFSET(F3750,-1,0),OFFSET(F3750,-1,0)-OFFSET(F3750,0,-1),""))</f>
        <v/>
      </c>
      <c r="H3750" t="str">
        <f ca="1">IF(C3750=1,60*SummonTypeTable!$Q$2/OFFSET(F3750,0,-1),
IF(F3750&lt;&gt;OFFSET(F3750,-1,0),OFFSET(F3750,-1,0)/OFFSET(F3750,0,-1),""))</f>
        <v/>
      </c>
      <c r="I3750">
        <f ca="1">(60+SUMIF(OFFSET(N3750,-$C3750+1,0,$C3750),"EN",OFFSET(O3750,-$C3750+1,0,$C3750))+SUMIF(OFFSET(S3750,-$C3750+1,0,$C3750),"EN",OFFSET(T3750,-$C3750+1,0,$C3750)))*SummonTypeTable!$Q$2</f>
        <v>700</v>
      </c>
      <c r="J3750" t="str">
        <f ca="1">IF(C3750=1,60*SummonTypeTable!$Q$2-OFFSET(I3750,0,-4),
IF(I3750&lt;&gt;OFFSET(I3750,-1,0),OFFSET(I3750,-1,0)-OFFSET(I3750,0,-4),""))</f>
        <v/>
      </c>
      <c r="K3750" t="str">
        <f ca="1">IF(C3750=1,60*SummonTypeTable!$Q$2/OFFSET(I3750,0,-4),
IF(I3750&lt;&gt;OFFSET(I3750,-1,0),OFFSET(I3750,-1,0)/OFFSET(I3750,0,-4),""))</f>
        <v/>
      </c>
      <c r="L3750" t="str">
        <f t="shared" ca="1" si="694"/>
        <v>cu</v>
      </c>
      <c r="M3750" t="s">
        <v>81</v>
      </c>
      <c r="N3750" t="s">
        <v>147</v>
      </c>
      <c r="O3750">
        <v>3000</v>
      </c>
      <c r="P3750" t="str">
        <f t="shared" si="696"/>
        <v/>
      </c>
      <c r="Q3750" t="str">
        <f t="shared" ca="1" si="702"/>
        <v>cu</v>
      </c>
      <c r="R3750" t="s">
        <v>81</v>
      </c>
      <c r="S3750" t="s">
        <v>147</v>
      </c>
      <c r="T3750">
        <v>1500</v>
      </c>
      <c r="U3750" t="str">
        <f t="shared" ca="1" si="695"/>
        <v>cu</v>
      </c>
      <c r="V3750" t="str">
        <f t="shared" si="697"/>
        <v>GO</v>
      </c>
      <c r="W3750">
        <f t="shared" si="698"/>
        <v>3000</v>
      </c>
      <c r="X3750" t="str">
        <f t="shared" ca="1" si="699"/>
        <v>cu</v>
      </c>
      <c r="Y3750" t="str">
        <f t="shared" si="700"/>
        <v>GO</v>
      </c>
      <c r="Z3750">
        <f t="shared" si="701"/>
        <v>1500</v>
      </c>
    </row>
    <row r="3751" spans="1:26">
      <c r="A3751" t="s">
        <v>58</v>
      </c>
      <c r="B3751" t="s">
        <v>42</v>
      </c>
      <c r="C3751">
        <v>58</v>
      </c>
      <c r="D3751">
        <v>47</v>
      </c>
      <c r="E3751">
        <f t="shared" ca="1" si="703"/>
        <v>1093</v>
      </c>
      <c r="F3751">
        <f ca="1">(60+SUMIF(OFFSET(N3751,-$C3751+1,0,$C3751),"EN",OFFSET(O3751,-$C3751+1,0,$C3751)))*SummonTypeTable!$Q$2</f>
        <v>700</v>
      </c>
      <c r="G3751" t="str">
        <f ca="1">IF(C3751=1,60*SummonTypeTable!$Q$2-OFFSET(F3751,0,-1),
IF(F3751&lt;&gt;OFFSET(F3751,-1,0),OFFSET(F3751,-1,0)-OFFSET(F3751,0,-1),""))</f>
        <v/>
      </c>
      <c r="H3751" t="str">
        <f ca="1">IF(C3751=1,60*SummonTypeTable!$Q$2/OFFSET(F3751,0,-1),
IF(F3751&lt;&gt;OFFSET(F3751,-1,0),OFFSET(F3751,-1,0)/OFFSET(F3751,0,-1),""))</f>
        <v/>
      </c>
      <c r="I3751">
        <f ca="1">(60+SUMIF(OFFSET(N3751,-$C3751+1,0,$C3751),"EN",OFFSET(O3751,-$C3751+1,0,$C3751))+SUMIF(OFFSET(S3751,-$C3751+1,0,$C3751),"EN",OFFSET(T3751,-$C3751+1,0,$C3751)))*SummonTypeTable!$Q$2</f>
        <v>700</v>
      </c>
      <c r="J3751" t="str">
        <f ca="1">IF(C3751=1,60*SummonTypeTable!$Q$2-OFFSET(I3751,0,-4),
IF(I3751&lt;&gt;OFFSET(I3751,-1,0),OFFSET(I3751,-1,0)-OFFSET(I3751,0,-4),""))</f>
        <v/>
      </c>
      <c r="K3751" t="str">
        <f ca="1">IF(C3751=1,60*SummonTypeTable!$Q$2/OFFSET(I3751,0,-4),
IF(I3751&lt;&gt;OFFSET(I3751,-1,0),OFFSET(I3751,-1,0)/OFFSET(I3751,0,-4),""))</f>
        <v/>
      </c>
      <c r="L3751" t="str">
        <f t="shared" ca="1" si="694"/>
        <v>it</v>
      </c>
      <c r="M3751" t="s">
        <v>139</v>
      </c>
      <c r="N3751" t="s">
        <v>140</v>
      </c>
      <c r="O3751">
        <v>2</v>
      </c>
      <c r="P3751" t="str">
        <f t="shared" si="696"/>
        <v/>
      </c>
      <c r="Q3751" t="str">
        <f t="shared" ca="1" si="702"/>
        <v>cu</v>
      </c>
      <c r="R3751" t="s">
        <v>81</v>
      </c>
      <c r="S3751" t="s">
        <v>147</v>
      </c>
      <c r="T3751">
        <v>1525</v>
      </c>
      <c r="U3751" t="str">
        <f t="shared" ca="1" si="695"/>
        <v>it</v>
      </c>
      <c r="V3751" t="str">
        <f t="shared" si="697"/>
        <v>Cash_sCharacterGacha</v>
      </c>
      <c r="W3751">
        <f t="shared" si="698"/>
        <v>2</v>
      </c>
      <c r="X3751" t="str">
        <f t="shared" ca="1" si="699"/>
        <v>cu</v>
      </c>
      <c r="Y3751" t="str">
        <f t="shared" si="700"/>
        <v>GO</v>
      </c>
      <c r="Z3751">
        <f t="shared" si="701"/>
        <v>1525</v>
      </c>
    </row>
    <row r="3752" spans="1:26">
      <c r="A3752" t="s">
        <v>58</v>
      </c>
      <c r="B3752" t="s">
        <v>42</v>
      </c>
      <c r="C3752">
        <v>59</v>
      </c>
      <c r="D3752">
        <v>15</v>
      </c>
      <c r="E3752">
        <f t="shared" ca="1" si="703"/>
        <v>1108</v>
      </c>
      <c r="F3752">
        <f ca="1">(60+SUMIF(OFFSET(N3752,-$C3752+1,0,$C3752),"EN",OFFSET(O3752,-$C3752+1,0,$C3752)))*SummonTypeTable!$Q$2</f>
        <v>700</v>
      </c>
      <c r="G3752" t="str">
        <f ca="1">IF(C3752=1,60*SummonTypeTable!$Q$2-OFFSET(F3752,0,-1),
IF(F3752&lt;&gt;OFFSET(F3752,-1,0),OFFSET(F3752,-1,0)-OFFSET(F3752,0,-1),""))</f>
        <v/>
      </c>
      <c r="H3752" t="str">
        <f ca="1">IF(C3752=1,60*SummonTypeTable!$Q$2/OFFSET(F3752,0,-1),
IF(F3752&lt;&gt;OFFSET(F3752,-1,0),OFFSET(F3752,-1,0)/OFFSET(F3752,0,-1),""))</f>
        <v/>
      </c>
      <c r="I3752">
        <f ca="1">(60+SUMIF(OFFSET(N3752,-$C3752+1,0,$C3752),"EN",OFFSET(O3752,-$C3752+1,0,$C3752))+SUMIF(OFFSET(S3752,-$C3752+1,0,$C3752),"EN",OFFSET(T3752,-$C3752+1,0,$C3752)))*SummonTypeTable!$Q$2</f>
        <v>700</v>
      </c>
      <c r="J3752" t="str">
        <f ca="1">IF(C3752=1,60*SummonTypeTable!$Q$2-OFFSET(I3752,0,-4),
IF(I3752&lt;&gt;OFFSET(I3752,-1,0),OFFSET(I3752,-1,0)-OFFSET(I3752,0,-4),""))</f>
        <v/>
      </c>
      <c r="K3752" t="str">
        <f ca="1">IF(C3752=1,60*SummonTypeTable!$Q$2/OFFSET(I3752,0,-4),
IF(I3752&lt;&gt;OFFSET(I3752,-1,0),OFFSET(I3752,-1,0)/OFFSET(I3752,0,-4),""))</f>
        <v/>
      </c>
      <c r="L3752" t="str">
        <f t="shared" ca="1" si="694"/>
        <v>cu</v>
      </c>
      <c r="M3752" t="s">
        <v>81</v>
      </c>
      <c r="N3752" t="s">
        <v>147</v>
      </c>
      <c r="O3752">
        <v>3100</v>
      </c>
      <c r="P3752" t="str">
        <f t="shared" si="696"/>
        <v/>
      </c>
      <c r="Q3752" t="str">
        <f t="shared" ca="1" si="702"/>
        <v>cu</v>
      </c>
      <c r="R3752" t="s">
        <v>81</v>
      </c>
      <c r="S3752" t="s">
        <v>147</v>
      </c>
      <c r="T3752">
        <v>1550</v>
      </c>
      <c r="U3752" t="str">
        <f t="shared" ca="1" si="695"/>
        <v>cu</v>
      </c>
      <c r="V3752" t="str">
        <f t="shared" si="697"/>
        <v>GO</v>
      </c>
      <c r="W3752">
        <f t="shared" si="698"/>
        <v>3100</v>
      </c>
      <c r="X3752" t="str">
        <f t="shared" ca="1" si="699"/>
        <v>cu</v>
      </c>
      <c r="Y3752" t="str">
        <f t="shared" si="700"/>
        <v>GO</v>
      </c>
      <c r="Z3752">
        <f t="shared" si="701"/>
        <v>1550</v>
      </c>
    </row>
    <row r="3753" spans="1:26">
      <c r="A3753" t="s">
        <v>58</v>
      </c>
      <c r="B3753" t="s">
        <v>42</v>
      </c>
      <c r="C3753">
        <v>60</v>
      </c>
      <c r="D3753">
        <v>24</v>
      </c>
      <c r="E3753">
        <f t="shared" ca="1" si="703"/>
        <v>1132</v>
      </c>
      <c r="F3753">
        <f ca="1">(60+SUMIF(OFFSET(N3753,-$C3753+1,0,$C3753),"EN",OFFSET(O3753,-$C3753+1,0,$C3753)))*SummonTypeTable!$Q$2</f>
        <v>773.33333333333326</v>
      </c>
      <c r="G3753">
        <f ca="1">IF(C3753=1,60*SummonTypeTable!$Q$2-OFFSET(F3753,0,-1),
IF(F3753&lt;&gt;OFFSET(F3753,-1,0),OFFSET(F3753,-1,0)-OFFSET(F3753,0,-1),""))</f>
        <v>-432</v>
      </c>
      <c r="H3753">
        <f ca="1">IF(C3753=1,60*SummonTypeTable!$Q$2/OFFSET(F3753,0,-1),
IF(F3753&lt;&gt;OFFSET(F3753,-1,0),OFFSET(F3753,-1,0)/OFFSET(F3753,0,-1),""))</f>
        <v>0.61837455830388688</v>
      </c>
      <c r="I3753">
        <f ca="1">(60+SUMIF(OFFSET(N3753,-$C3753+1,0,$C3753),"EN",OFFSET(O3753,-$C3753+1,0,$C3753))+SUMIF(OFFSET(S3753,-$C3753+1,0,$C3753),"EN",OFFSET(T3753,-$C3753+1,0,$C3753)))*SummonTypeTable!$Q$2</f>
        <v>773.33333333333326</v>
      </c>
      <c r="J3753">
        <f ca="1">IF(C3753=1,60*SummonTypeTable!$Q$2-OFFSET(I3753,0,-4),
IF(I3753&lt;&gt;OFFSET(I3753,-1,0),OFFSET(I3753,-1,0)-OFFSET(I3753,0,-4),""))</f>
        <v>-432</v>
      </c>
      <c r="K3753">
        <f ca="1">IF(C3753=1,60*SummonTypeTable!$Q$2/OFFSET(I3753,0,-4),
IF(I3753&lt;&gt;OFFSET(I3753,-1,0),OFFSET(I3753,-1,0)/OFFSET(I3753,0,-4),""))</f>
        <v>0.61837455830388688</v>
      </c>
      <c r="L3753" t="str">
        <f t="shared" ca="1" si="694"/>
        <v>cu</v>
      </c>
      <c r="M3753" t="s">
        <v>81</v>
      </c>
      <c r="N3753" t="s">
        <v>146</v>
      </c>
      <c r="O3753">
        <v>110</v>
      </c>
      <c r="P3753" t="str">
        <f t="shared" si="696"/>
        <v>에너지너무많음</v>
      </c>
      <c r="Q3753" t="str">
        <f t="shared" ca="1" si="702"/>
        <v>cu</v>
      </c>
      <c r="R3753" t="s">
        <v>81</v>
      </c>
      <c r="S3753" t="s">
        <v>147</v>
      </c>
      <c r="T3753">
        <v>1575</v>
      </c>
      <c r="U3753" t="str">
        <f t="shared" ca="1" si="695"/>
        <v>cu</v>
      </c>
      <c r="V3753" t="str">
        <f t="shared" si="697"/>
        <v>EN</v>
      </c>
      <c r="W3753">
        <f t="shared" si="698"/>
        <v>110</v>
      </c>
      <c r="X3753" t="str">
        <f t="shared" ca="1" si="699"/>
        <v>cu</v>
      </c>
      <c r="Y3753" t="str">
        <f t="shared" si="700"/>
        <v>GO</v>
      </c>
      <c r="Z3753">
        <f t="shared" si="701"/>
        <v>1575</v>
      </c>
    </row>
    <row r="3754" spans="1:26">
      <c r="A3754" t="s">
        <v>58</v>
      </c>
      <c r="B3754" t="s">
        <v>42</v>
      </c>
      <c r="C3754">
        <v>61</v>
      </c>
      <c r="D3754">
        <v>55</v>
      </c>
      <c r="E3754">
        <f t="shared" ca="1" si="703"/>
        <v>1187</v>
      </c>
      <c r="F3754">
        <f ca="1">(60+SUMIF(OFFSET(N3754,-$C3754+1,0,$C3754),"EN",OFFSET(O3754,-$C3754+1,0,$C3754)))*SummonTypeTable!$Q$2</f>
        <v>773.33333333333326</v>
      </c>
      <c r="G3754" t="str">
        <f ca="1">IF(C3754=1,60*SummonTypeTable!$Q$2-OFFSET(F3754,0,-1),
IF(F3754&lt;&gt;OFFSET(F3754,-1,0),OFFSET(F3754,-1,0)-OFFSET(F3754,0,-1),""))</f>
        <v/>
      </c>
      <c r="H3754" t="str">
        <f ca="1">IF(C3754=1,60*SummonTypeTable!$Q$2/OFFSET(F3754,0,-1),
IF(F3754&lt;&gt;OFFSET(F3754,-1,0),OFFSET(F3754,-1,0)/OFFSET(F3754,0,-1),""))</f>
        <v/>
      </c>
      <c r="I3754">
        <f ca="1">(60+SUMIF(OFFSET(N3754,-$C3754+1,0,$C3754),"EN",OFFSET(O3754,-$C3754+1,0,$C3754))+SUMIF(OFFSET(S3754,-$C3754+1,0,$C3754),"EN",OFFSET(T3754,-$C3754+1,0,$C3754)))*SummonTypeTable!$Q$2</f>
        <v>773.33333333333326</v>
      </c>
      <c r="J3754" t="str">
        <f ca="1">IF(C3754=1,60*SummonTypeTable!$Q$2-OFFSET(I3754,0,-4),
IF(I3754&lt;&gt;OFFSET(I3754,-1,0),OFFSET(I3754,-1,0)-OFFSET(I3754,0,-4),""))</f>
        <v/>
      </c>
      <c r="K3754" t="str">
        <f ca="1">IF(C3754=1,60*SummonTypeTable!$Q$2/OFFSET(I3754,0,-4),
IF(I3754&lt;&gt;OFFSET(I3754,-1,0),OFFSET(I3754,-1,0)/OFFSET(I3754,0,-4),""))</f>
        <v/>
      </c>
      <c r="L3754" t="str">
        <f t="shared" ref="L3754:L3817" ca="1" si="704">IF(ISBLANK(M3754),"",
VLOOKUP(M3754,OFFSET(INDIRECT("$A:$B"),0,MATCH(M$1&amp;"_Verify",INDIRECT("$1:$1"),0)-1),2,0)
)</f>
        <v>cu</v>
      </c>
      <c r="M3754" t="s">
        <v>81</v>
      </c>
      <c r="N3754" t="s">
        <v>147</v>
      </c>
      <c r="O3754">
        <v>3200</v>
      </c>
      <c r="P3754" t="str">
        <f t="shared" si="696"/>
        <v/>
      </c>
      <c r="Q3754" t="str">
        <f t="shared" ca="1" si="702"/>
        <v>cu</v>
      </c>
      <c r="R3754" t="s">
        <v>81</v>
      </c>
      <c r="S3754" t="s">
        <v>147</v>
      </c>
      <c r="T3754">
        <v>1600</v>
      </c>
      <c r="U3754" t="str">
        <f t="shared" ca="1" si="695"/>
        <v>cu</v>
      </c>
      <c r="V3754" t="str">
        <f t="shared" si="697"/>
        <v>GO</v>
      </c>
      <c r="W3754">
        <f t="shared" si="698"/>
        <v>3200</v>
      </c>
      <c r="X3754" t="str">
        <f t="shared" ca="1" si="699"/>
        <v>cu</v>
      </c>
      <c r="Y3754" t="str">
        <f t="shared" si="700"/>
        <v>GO</v>
      </c>
      <c r="Z3754">
        <f t="shared" si="701"/>
        <v>1600</v>
      </c>
    </row>
    <row r="3755" spans="1:26">
      <c r="A3755" t="s">
        <v>58</v>
      </c>
      <c r="B3755" t="s">
        <v>42</v>
      </c>
      <c r="C3755">
        <v>62</v>
      </c>
      <c r="D3755">
        <v>24</v>
      </c>
      <c r="E3755">
        <f t="shared" ca="1" si="703"/>
        <v>1211</v>
      </c>
      <c r="F3755">
        <f ca="1">(60+SUMIF(OFFSET(N3755,-$C3755+1,0,$C3755),"EN",OFFSET(O3755,-$C3755+1,0,$C3755)))*SummonTypeTable!$Q$2</f>
        <v>773.33333333333326</v>
      </c>
      <c r="G3755" t="str">
        <f ca="1">IF(C3755=1,60*SummonTypeTable!$Q$2-OFFSET(F3755,0,-1),
IF(F3755&lt;&gt;OFFSET(F3755,-1,0),OFFSET(F3755,-1,0)-OFFSET(F3755,0,-1),""))</f>
        <v/>
      </c>
      <c r="H3755" t="str">
        <f ca="1">IF(C3755=1,60*SummonTypeTable!$Q$2/OFFSET(F3755,0,-1),
IF(F3755&lt;&gt;OFFSET(F3755,-1,0),OFFSET(F3755,-1,0)/OFFSET(F3755,0,-1),""))</f>
        <v/>
      </c>
      <c r="I3755">
        <f ca="1">(60+SUMIF(OFFSET(N3755,-$C3755+1,0,$C3755),"EN",OFFSET(O3755,-$C3755+1,0,$C3755))+SUMIF(OFFSET(S3755,-$C3755+1,0,$C3755),"EN",OFFSET(T3755,-$C3755+1,0,$C3755)))*SummonTypeTable!$Q$2</f>
        <v>773.33333333333326</v>
      </c>
      <c r="J3755" t="str">
        <f ca="1">IF(C3755=1,60*SummonTypeTable!$Q$2-OFFSET(I3755,0,-4),
IF(I3755&lt;&gt;OFFSET(I3755,-1,0),OFFSET(I3755,-1,0)-OFFSET(I3755,0,-4),""))</f>
        <v/>
      </c>
      <c r="K3755" t="str">
        <f ca="1">IF(C3755=1,60*SummonTypeTable!$Q$2/OFFSET(I3755,0,-4),
IF(I3755&lt;&gt;OFFSET(I3755,-1,0),OFFSET(I3755,-1,0)/OFFSET(I3755,0,-4),""))</f>
        <v/>
      </c>
      <c r="L3755" t="str">
        <f t="shared" ca="1" si="704"/>
        <v>it</v>
      </c>
      <c r="M3755" t="s">
        <v>139</v>
      </c>
      <c r="N3755" t="s">
        <v>140</v>
      </c>
      <c r="O3755">
        <v>1</v>
      </c>
      <c r="P3755" t="str">
        <f t="shared" si="696"/>
        <v/>
      </c>
      <c r="Q3755" t="str">
        <f t="shared" ca="1" si="702"/>
        <v>cu</v>
      </c>
      <c r="R3755" t="s">
        <v>81</v>
      </c>
      <c r="S3755" t="s">
        <v>147</v>
      </c>
      <c r="T3755">
        <v>1625</v>
      </c>
      <c r="U3755" t="str">
        <f t="shared" ca="1" si="695"/>
        <v>it</v>
      </c>
      <c r="V3755" t="str">
        <f t="shared" si="697"/>
        <v>Cash_sCharacterGacha</v>
      </c>
      <c r="W3755">
        <f t="shared" si="698"/>
        <v>1</v>
      </c>
      <c r="X3755" t="str">
        <f t="shared" ca="1" si="699"/>
        <v>cu</v>
      </c>
      <c r="Y3755" t="str">
        <f t="shared" si="700"/>
        <v>GO</v>
      </c>
      <c r="Z3755">
        <f t="shared" si="701"/>
        <v>1625</v>
      </c>
    </row>
    <row r="3756" spans="1:26">
      <c r="A3756" t="s">
        <v>58</v>
      </c>
      <c r="B3756" t="s">
        <v>42</v>
      </c>
      <c r="C3756">
        <v>63</v>
      </c>
      <c r="D3756">
        <v>57</v>
      </c>
      <c r="E3756">
        <f t="shared" ca="1" si="703"/>
        <v>1268</v>
      </c>
      <c r="F3756">
        <f ca="1">(60+SUMIF(OFFSET(N3756,-$C3756+1,0,$C3756),"EN",OFFSET(O3756,-$C3756+1,0,$C3756)))*SummonTypeTable!$Q$2</f>
        <v>773.33333333333326</v>
      </c>
      <c r="G3756" t="str">
        <f ca="1">IF(C3756=1,60*SummonTypeTable!$Q$2-OFFSET(F3756,0,-1),
IF(F3756&lt;&gt;OFFSET(F3756,-1,0),OFFSET(F3756,-1,0)-OFFSET(F3756,0,-1),""))</f>
        <v/>
      </c>
      <c r="H3756" t="str">
        <f ca="1">IF(C3756=1,60*SummonTypeTable!$Q$2/OFFSET(F3756,0,-1),
IF(F3756&lt;&gt;OFFSET(F3756,-1,0),OFFSET(F3756,-1,0)/OFFSET(F3756,0,-1),""))</f>
        <v/>
      </c>
      <c r="I3756">
        <f ca="1">(60+SUMIF(OFFSET(N3756,-$C3756+1,0,$C3756),"EN",OFFSET(O3756,-$C3756+1,0,$C3756))+SUMIF(OFFSET(S3756,-$C3756+1,0,$C3756),"EN",OFFSET(T3756,-$C3756+1,0,$C3756)))*SummonTypeTable!$Q$2</f>
        <v>773.33333333333326</v>
      </c>
      <c r="J3756" t="str">
        <f ca="1">IF(C3756=1,60*SummonTypeTable!$Q$2-OFFSET(I3756,0,-4),
IF(I3756&lt;&gt;OFFSET(I3756,-1,0),OFFSET(I3756,-1,0)-OFFSET(I3756,0,-4),""))</f>
        <v/>
      </c>
      <c r="K3756" t="str">
        <f ca="1">IF(C3756=1,60*SummonTypeTable!$Q$2/OFFSET(I3756,0,-4),
IF(I3756&lt;&gt;OFFSET(I3756,-1,0),OFFSET(I3756,-1,0)/OFFSET(I3756,0,-4),""))</f>
        <v/>
      </c>
      <c r="L3756" t="str">
        <f t="shared" ca="1" si="704"/>
        <v>cu</v>
      </c>
      <c r="M3756" t="s">
        <v>81</v>
      </c>
      <c r="N3756" t="s">
        <v>153</v>
      </c>
      <c r="O3756">
        <v>12</v>
      </c>
      <c r="P3756" t="str">
        <f t="shared" si="696"/>
        <v/>
      </c>
      <c r="Q3756" t="str">
        <f t="shared" ca="1" si="702"/>
        <v>cu</v>
      </c>
      <c r="R3756" t="s">
        <v>81</v>
      </c>
      <c r="S3756" t="s">
        <v>153</v>
      </c>
      <c r="T3756">
        <v>4</v>
      </c>
      <c r="U3756" t="str">
        <f t="shared" ca="1" si="695"/>
        <v>cu</v>
      </c>
      <c r="V3756" t="str">
        <f t="shared" si="697"/>
        <v>DI</v>
      </c>
      <c r="W3756">
        <f t="shared" si="698"/>
        <v>12</v>
      </c>
      <c r="X3756" t="str">
        <f t="shared" ca="1" si="699"/>
        <v>cu</v>
      </c>
      <c r="Y3756" t="str">
        <f t="shared" si="700"/>
        <v>DI</v>
      </c>
      <c r="Z3756">
        <f t="shared" si="701"/>
        <v>4</v>
      </c>
    </row>
    <row r="3757" spans="1:26">
      <c r="A3757" t="s">
        <v>58</v>
      </c>
      <c r="B3757" t="s">
        <v>42</v>
      </c>
      <c r="C3757">
        <v>64</v>
      </c>
      <c r="D3757">
        <v>35</v>
      </c>
      <c r="E3757">
        <f t="shared" ca="1" si="703"/>
        <v>1303</v>
      </c>
      <c r="F3757">
        <f ca="1">(60+SUMIF(OFFSET(N3757,-$C3757+1,0,$C3757),"EN",OFFSET(O3757,-$C3757+1,0,$C3757)))*SummonTypeTable!$Q$2</f>
        <v>773.33333333333326</v>
      </c>
      <c r="G3757" t="str">
        <f ca="1">IF(C3757=1,60*SummonTypeTable!$Q$2-OFFSET(F3757,0,-1),
IF(F3757&lt;&gt;OFFSET(F3757,-1,0),OFFSET(F3757,-1,0)-OFFSET(F3757,0,-1),""))</f>
        <v/>
      </c>
      <c r="H3757" t="str">
        <f ca="1">IF(C3757=1,60*SummonTypeTable!$Q$2/OFFSET(F3757,0,-1),
IF(F3757&lt;&gt;OFFSET(F3757,-1,0),OFFSET(F3757,-1,0)/OFFSET(F3757,0,-1),""))</f>
        <v/>
      </c>
      <c r="I3757">
        <f ca="1">(60+SUMIF(OFFSET(N3757,-$C3757+1,0,$C3757),"EN",OFFSET(O3757,-$C3757+1,0,$C3757))+SUMIF(OFFSET(S3757,-$C3757+1,0,$C3757),"EN",OFFSET(T3757,-$C3757+1,0,$C3757)))*SummonTypeTable!$Q$2</f>
        <v>773.33333333333326</v>
      </c>
      <c r="J3757" t="str">
        <f ca="1">IF(C3757=1,60*SummonTypeTable!$Q$2-OFFSET(I3757,0,-4),
IF(I3757&lt;&gt;OFFSET(I3757,-1,0),OFFSET(I3757,-1,0)-OFFSET(I3757,0,-4),""))</f>
        <v/>
      </c>
      <c r="K3757" t="str">
        <f ca="1">IF(C3757=1,60*SummonTypeTable!$Q$2/OFFSET(I3757,0,-4),
IF(I3757&lt;&gt;OFFSET(I3757,-1,0),OFFSET(I3757,-1,0)/OFFSET(I3757,0,-4),""))</f>
        <v/>
      </c>
      <c r="L3757" t="str">
        <f t="shared" ca="1" si="704"/>
        <v>cu</v>
      </c>
      <c r="M3757" t="s">
        <v>81</v>
      </c>
      <c r="N3757" t="s">
        <v>147</v>
      </c>
      <c r="O3757">
        <v>3350</v>
      </c>
      <c r="P3757" t="str">
        <f t="shared" si="696"/>
        <v/>
      </c>
      <c r="Q3757" t="str">
        <f t="shared" ca="1" si="702"/>
        <v>cu</v>
      </c>
      <c r="R3757" t="s">
        <v>81</v>
      </c>
      <c r="S3757" t="s">
        <v>147</v>
      </c>
      <c r="T3757">
        <v>1675</v>
      </c>
      <c r="U3757" t="str">
        <f t="shared" ca="1" si="695"/>
        <v>cu</v>
      </c>
      <c r="V3757" t="str">
        <f t="shared" si="697"/>
        <v>GO</v>
      </c>
      <c r="W3757">
        <f t="shared" si="698"/>
        <v>3350</v>
      </c>
      <c r="X3757" t="str">
        <f t="shared" ca="1" si="699"/>
        <v>cu</v>
      </c>
      <c r="Y3757" t="str">
        <f t="shared" si="700"/>
        <v>GO</v>
      </c>
      <c r="Z3757">
        <f t="shared" si="701"/>
        <v>1675</v>
      </c>
    </row>
    <row r="3758" spans="1:26">
      <c r="A3758" t="s">
        <v>58</v>
      </c>
      <c r="B3758" t="s">
        <v>42</v>
      </c>
      <c r="C3758">
        <v>65</v>
      </c>
      <c r="D3758">
        <v>55</v>
      </c>
      <c r="E3758">
        <f t="shared" ca="1" si="703"/>
        <v>1358</v>
      </c>
      <c r="F3758">
        <f ca="1">(60+SUMIF(OFFSET(N3758,-$C3758+1,0,$C3758),"EN",OFFSET(O3758,-$C3758+1,0,$C3758)))*SummonTypeTable!$Q$2</f>
        <v>773.33333333333326</v>
      </c>
      <c r="G3758" t="str">
        <f ca="1">IF(C3758=1,60*SummonTypeTable!$Q$2-OFFSET(F3758,0,-1),
IF(F3758&lt;&gt;OFFSET(F3758,-1,0),OFFSET(F3758,-1,0)-OFFSET(F3758,0,-1),""))</f>
        <v/>
      </c>
      <c r="H3758" t="str">
        <f ca="1">IF(C3758=1,60*SummonTypeTable!$Q$2/OFFSET(F3758,0,-1),
IF(F3758&lt;&gt;OFFSET(F3758,-1,0),OFFSET(F3758,-1,0)/OFFSET(F3758,0,-1),""))</f>
        <v/>
      </c>
      <c r="I3758">
        <f ca="1">(60+SUMIF(OFFSET(N3758,-$C3758+1,0,$C3758),"EN",OFFSET(O3758,-$C3758+1,0,$C3758))+SUMIF(OFFSET(S3758,-$C3758+1,0,$C3758),"EN",OFFSET(T3758,-$C3758+1,0,$C3758)))*SummonTypeTable!$Q$2</f>
        <v>773.33333333333326</v>
      </c>
      <c r="J3758" t="str">
        <f ca="1">IF(C3758=1,60*SummonTypeTable!$Q$2-OFFSET(I3758,0,-4),
IF(I3758&lt;&gt;OFFSET(I3758,-1,0),OFFSET(I3758,-1,0)-OFFSET(I3758,0,-4),""))</f>
        <v/>
      </c>
      <c r="K3758" t="str">
        <f ca="1">IF(C3758=1,60*SummonTypeTable!$Q$2/OFFSET(I3758,0,-4),
IF(I3758&lt;&gt;OFFSET(I3758,-1,0),OFFSET(I3758,-1,0)/OFFSET(I3758,0,-4),""))</f>
        <v/>
      </c>
      <c r="L3758" t="str">
        <f t="shared" ca="1" si="704"/>
        <v>it</v>
      </c>
      <c r="M3758" t="s">
        <v>139</v>
      </c>
      <c r="N3758" t="s">
        <v>138</v>
      </c>
      <c r="O3758">
        <v>2</v>
      </c>
      <c r="P3758" t="str">
        <f t="shared" si="696"/>
        <v/>
      </c>
      <c r="Q3758" t="str">
        <f t="shared" ca="1" si="702"/>
        <v>cu</v>
      </c>
      <c r="R3758" t="s">
        <v>81</v>
      </c>
      <c r="S3758" t="s">
        <v>147</v>
      </c>
      <c r="T3758">
        <v>1700</v>
      </c>
      <c r="U3758" t="str">
        <f t="shared" ca="1" si="695"/>
        <v>it</v>
      </c>
      <c r="V3758" t="str">
        <f t="shared" si="697"/>
        <v>Cash_sSpellGacha</v>
      </c>
      <c r="W3758">
        <f t="shared" si="698"/>
        <v>2</v>
      </c>
      <c r="X3758" t="str">
        <f t="shared" ca="1" si="699"/>
        <v>cu</v>
      </c>
      <c r="Y3758" t="str">
        <f t="shared" si="700"/>
        <v>GO</v>
      </c>
      <c r="Z3758">
        <f t="shared" si="701"/>
        <v>1700</v>
      </c>
    </row>
    <row r="3759" spans="1:26">
      <c r="A3759" t="s">
        <v>58</v>
      </c>
      <c r="B3759" t="s">
        <v>42</v>
      </c>
      <c r="C3759">
        <v>66</v>
      </c>
      <c r="D3759">
        <v>12</v>
      </c>
      <c r="E3759">
        <f t="shared" ca="1" si="703"/>
        <v>1370</v>
      </c>
      <c r="F3759">
        <f ca="1">(60+SUMIF(OFFSET(N3759,-$C3759+1,0,$C3759),"EN",OFFSET(O3759,-$C3759+1,0,$C3759)))*SummonTypeTable!$Q$2</f>
        <v>773.33333333333326</v>
      </c>
      <c r="G3759" t="str">
        <f ca="1">IF(C3759=1,60*SummonTypeTable!$Q$2-OFFSET(F3759,0,-1),
IF(F3759&lt;&gt;OFFSET(F3759,-1,0),OFFSET(F3759,-1,0)-OFFSET(F3759,0,-1),""))</f>
        <v/>
      </c>
      <c r="H3759" t="str">
        <f ca="1">IF(C3759=1,60*SummonTypeTable!$Q$2/OFFSET(F3759,0,-1),
IF(F3759&lt;&gt;OFFSET(F3759,-1,0),OFFSET(F3759,-1,0)/OFFSET(F3759,0,-1),""))</f>
        <v/>
      </c>
      <c r="I3759">
        <f ca="1">(60+SUMIF(OFFSET(N3759,-$C3759+1,0,$C3759),"EN",OFFSET(O3759,-$C3759+1,0,$C3759))+SUMIF(OFFSET(S3759,-$C3759+1,0,$C3759),"EN",OFFSET(T3759,-$C3759+1,0,$C3759)))*SummonTypeTable!$Q$2</f>
        <v>773.33333333333326</v>
      </c>
      <c r="J3759" t="str">
        <f ca="1">IF(C3759=1,60*SummonTypeTable!$Q$2-OFFSET(I3759,0,-4),
IF(I3759&lt;&gt;OFFSET(I3759,-1,0),OFFSET(I3759,-1,0)-OFFSET(I3759,0,-4),""))</f>
        <v/>
      </c>
      <c r="K3759" t="str">
        <f ca="1">IF(C3759=1,60*SummonTypeTable!$Q$2/OFFSET(I3759,0,-4),
IF(I3759&lt;&gt;OFFSET(I3759,-1,0),OFFSET(I3759,-1,0)/OFFSET(I3759,0,-4),""))</f>
        <v/>
      </c>
      <c r="L3759" t="str">
        <f t="shared" ca="1" si="704"/>
        <v>cu</v>
      </c>
      <c r="M3759" t="s">
        <v>81</v>
      </c>
      <c r="N3759" t="s">
        <v>147</v>
      </c>
      <c r="O3759">
        <v>3450</v>
      </c>
      <c r="P3759" t="str">
        <f t="shared" si="696"/>
        <v/>
      </c>
      <c r="Q3759" t="str">
        <f t="shared" ca="1" si="702"/>
        <v>cu</v>
      </c>
      <c r="R3759" t="s">
        <v>81</v>
      </c>
      <c r="S3759" t="s">
        <v>147</v>
      </c>
      <c r="T3759">
        <v>1725</v>
      </c>
      <c r="U3759" t="str">
        <f t="shared" ca="1" si="695"/>
        <v>cu</v>
      </c>
      <c r="V3759" t="str">
        <f t="shared" si="697"/>
        <v>GO</v>
      </c>
      <c r="W3759">
        <f t="shared" si="698"/>
        <v>3450</v>
      </c>
      <c r="X3759" t="str">
        <f t="shared" ca="1" si="699"/>
        <v>cu</v>
      </c>
      <c r="Y3759" t="str">
        <f t="shared" si="700"/>
        <v>GO</v>
      </c>
      <c r="Z3759">
        <f t="shared" si="701"/>
        <v>1725</v>
      </c>
    </row>
    <row r="3760" spans="1:26">
      <c r="A3760" t="s">
        <v>58</v>
      </c>
      <c r="B3760" t="s">
        <v>42</v>
      </c>
      <c r="C3760">
        <v>67</v>
      </c>
      <c r="D3760">
        <v>46</v>
      </c>
      <c r="E3760">
        <f t="shared" ca="1" si="703"/>
        <v>1416</v>
      </c>
      <c r="F3760">
        <f ca="1">(60+SUMIF(OFFSET(N3760,-$C3760+1,0,$C3760),"EN",OFFSET(O3760,-$C3760+1,0,$C3760)))*SummonTypeTable!$Q$2</f>
        <v>840</v>
      </c>
      <c r="G3760">
        <f ca="1">IF(C3760=1,60*SummonTypeTable!$Q$2-OFFSET(F3760,0,-1),
IF(F3760&lt;&gt;OFFSET(F3760,-1,0),OFFSET(F3760,-1,0)-OFFSET(F3760,0,-1),""))</f>
        <v>-642.66666666666674</v>
      </c>
      <c r="H3760">
        <f ca="1">IF(C3760=1,60*SummonTypeTable!$Q$2/OFFSET(F3760,0,-1),
IF(F3760&lt;&gt;OFFSET(F3760,-1,0),OFFSET(F3760,-1,0)/OFFSET(F3760,0,-1),""))</f>
        <v>0.54613935969868166</v>
      </c>
      <c r="I3760">
        <f ca="1">(60+SUMIF(OFFSET(N3760,-$C3760+1,0,$C3760),"EN",OFFSET(O3760,-$C3760+1,0,$C3760))+SUMIF(OFFSET(S3760,-$C3760+1,0,$C3760),"EN",OFFSET(T3760,-$C3760+1,0,$C3760)))*SummonTypeTable!$Q$2</f>
        <v>840</v>
      </c>
      <c r="J3760">
        <f ca="1">IF(C3760=1,60*SummonTypeTable!$Q$2-OFFSET(I3760,0,-4),
IF(I3760&lt;&gt;OFFSET(I3760,-1,0),OFFSET(I3760,-1,0)-OFFSET(I3760,0,-4),""))</f>
        <v>-642.66666666666674</v>
      </c>
      <c r="K3760">
        <f ca="1">IF(C3760=1,60*SummonTypeTable!$Q$2/OFFSET(I3760,0,-4),
IF(I3760&lt;&gt;OFFSET(I3760,-1,0),OFFSET(I3760,-1,0)/OFFSET(I3760,0,-4),""))</f>
        <v>0.54613935969868166</v>
      </c>
      <c r="L3760" t="str">
        <f t="shared" ca="1" si="704"/>
        <v>cu</v>
      </c>
      <c r="M3760" t="s">
        <v>81</v>
      </c>
      <c r="N3760" t="s">
        <v>146</v>
      </c>
      <c r="O3760">
        <v>100</v>
      </c>
      <c r="P3760" t="str">
        <f t="shared" si="696"/>
        <v>에너지너무많음</v>
      </c>
      <c r="Q3760" t="str">
        <f t="shared" ca="1" si="702"/>
        <v>cu</v>
      </c>
      <c r="R3760" t="s">
        <v>81</v>
      </c>
      <c r="S3760" t="s">
        <v>147</v>
      </c>
      <c r="T3760">
        <v>1750</v>
      </c>
      <c r="U3760" t="str">
        <f t="shared" ca="1" si="695"/>
        <v>cu</v>
      </c>
      <c r="V3760" t="str">
        <f t="shared" si="697"/>
        <v>EN</v>
      </c>
      <c r="W3760">
        <f t="shared" si="698"/>
        <v>100</v>
      </c>
      <c r="X3760" t="str">
        <f t="shared" ca="1" si="699"/>
        <v>cu</v>
      </c>
      <c r="Y3760" t="str">
        <f t="shared" si="700"/>
        <v>GO</v>
      </c>
      <c r="Z3760">
        <f t="shared" si="701"/>
        <v>1750</v>
      </c>
    </row>
    <row r="3761" spans="1:26">
      <c r="A3761" t="s">
        <v>58</v>
      </c>
      <c r="B3761" t="s">
        <v>42</v>
      </c>
      <c r="C3761">
        <v>68</v>
      </c>
      <c r="D3761">
        <v>65</v>
      </c>
      <c r="E3761">
        <f t="shared" ca="1" si="703"/>
        <v>1481</v>
      </c>
      <c r="F3761">
        <f ca="1">(60+SUMIF(OFFSET(N3761,-$C3761+1,0,$C3761),"EN",OFFSET(O3761,-$C3761+1,0,$C3761)))*SummonTypeTable!$Q$2</f>
        <v>840</v>
      </c>
      <c r="G3761" t="str">
        <f ca="1">IF(C3761=1,60*SummonTypeTable!$Q$2-OFFSET(F3761,0,-1),
IF(F3761&lt;&gt;OFFSET(F3761,-1,0),OFFSET(F3761,-1,0)-OFFSET(F3761,0,-1),""))</f>
        <v/>
      </c>
      <c r="H3761" t="str">
        <f ca="1">IF(C3761=1,60*SummonTypeTable!$Q$2/OFFSET(F3761,0,-1),
IF(F3761&lt;&gt;OFFSET(F3761,-1,0),OFFSET(F3761,-1,0)/OFFSET(F3761,0,-1),""))</f>
        <v/>
      </c>
      <c r="I3761">
        <f ca="1">(60+SUMIF(OFFSET(N3761,-$C3761+1,0,$C3761),"EN",OFFSET(O3761,-$C3761+1,0,$C3761))+SUMIF(OFFSET(S3761,-$C3761+1,0,$C3761),"EN",OFFSET(T3761,-$C3761+1,0,$C3761)))*SummonTypeTable!$Q$2</f>
        <v>840</v>
      </c>
      <c r="J3761" t="str">
        <f ca="1">IF(C3761=1,60*SummonTypeTable!$Q$2-OFFSET(I3761,0,-4),
IF(I3761&lt;&gt;OFFSET(I3761,-1,0),OFFSET(I3761,-1,0)-OFFSET(I3761,0,-4),""))</f>
        <v/>
      </c>
      <c r="K3761" t="str">
        <f ca="1">IF(C3761=1,60*SummonTypeTable!$Q$2/OFFSET(I3761,0,-4),
IF(I3761&lt;&gt;OFFSET(I3761,-1,0),OFFSET(I3761,-1,0)/OFFSET(I3761,0,-4),""))</f>
        <v/>
      </c>
      <c r="L3761" t="str">
        <f t="shared" ca="1" si="704"/>
        <v>it</v>
      </c>
      <c r="M3761" t="s">
        <v>139</v>
      </c>
      <c r="N3761" t="s">
        <v>140</v>
      </c>
      <c r="O3761">
        <v>3</v>
      </c>
      <c r="P3761" t="str">
        <f t="shared" si="696"/>
        <v/>
      </c>
      <c r="Q3761" t="str">
        <f t="shared" ca="1" si="702"/>
        <v>cu</v>
      </c>
      <c r="R3761" t="s">
        <v>81</v>
      </c>
      <c r="S3761" t="s">
        <v>147</v>
      </c>
      <c r="T3761">
        <v>1775</v>
      </c>
      <c r="U3761" t="str">
        <f t="shared" ca="1" si="695"/>
        <v>it</v>
      </c>
      <c r="V3761" t="str">
        <f t="shared" si="697"/>
        <v>Cash_sCharacterGacha</v>
      </c>
      <c r="W3761">
        <f t="shared" si="698"/>
        <v>3</v>
      </c>
      <c r="X3761" t="str">
        <f t="shared" ca="1" si="699"/>
        <v>cu</v>
      </c>
      <c r="Y3761" t="str">
        <f t="shared" si="700"/>
        <v>GO</v>
      </c>
      <c r="Z3761">
        <f t="shared" si="701"/>
        <v>1775</v>
      </c>
    </row>
    <row r="3762" spans="1:26">
      <c r="A3762" t="s">
        <v>58</v>
      </c>
      <c r="B3762" t="s">
        <v>42</v>
      </c>
      <c r="C3762">
        <v>69</v>
      </c>
      <c r="D3762">
        <v>35</v>
      </c>
      <c r="E3762">
        <f t="shared" ca="1" si="703"/>
        <v>1516</v>
      </c>
      <c r="F3762">
        <f ca="1">(60+SUMIF(OFFSET(N3762,-$C3762+1,0,$C3762),"EN",OFFSET(O3762,-$C3762+1,0,$C3762)))*SummonTypeTable!$Q$2</f>
        <v>840</v>
      </c>
      <c r="G3762" t="str">
        <f ca="1">IF(C3762=1,60*SummonTypeTable!$Q$2-OFFSET(F3762,0,-1),
IF(F3762&lt;&gt;OFFSET(F3762,-1,0),OFFSET(F3762,-1,0)-OFFSET(F3762,0,-1),""))</f>
        <v/>
      </c>
      <c r="H3762" t="str">
        <f ca="1">IF(C3762=1,60*SummonTypeTable!$Q$2/OFFSET(F3762,0,-1),
IF(F3762&lt;&gt;OFFSET(F3762,-1,0),OFFSET(F3762,-1,0)/OFFSET(F3762,0,-1),""))</f>
        <v/>
      </c>
      <c r="I3762">
        <f ca="1">(60+SUMIF(OFFSET(N3762,-$C3762+1,0,$C3762),"EN",OFFSET(O3762,-$C3762+1,0,$C3762))+SUMIF(OFFSET(S3762,-$C3762+1,0,$C3762),"EN",OFFSET(T3762,-$C3762+1,0,$C3762)))*SummonTypeTable!$Q$2</f>
        <v>840</v>
      </c>
      <c r="J3762" t="str">
        <f ca="1">IF(C3762=1,60*SummonTypeTable!$Q$2-OFFSET(I3762,0,-4),
IF(I3762&lt;&gt;OFFSET(I3762,-1,0),OFFSET(I3762,-1,0)-OFFSET(I3762,0,-4),""))</f>
        <v/>
      </c>
      <c r="K3762" t="str">
        <f ca="1">IF(C3762=1,60*SummonTypeTable!$Q$2/OFFSET(I3762,0,-4),
IF(I3762&lt;&gt;OFFSET(I3762,-1,0),OFFSET(I3762,-1,0)/OFFSET(I3762,0,-4),""))</f>
        <v/>
      </c>
      <c r="L3762" t="str">
        <f t="shared" ca="1" si="704"/>
        <v>cu</v>
      </c>
      <c r="M3762" t="s">
        <v>81</v>
      </c>
      <c r="N3762" t="s">
        <v>147</v>
      </c>
      <c r="O3762">
        <v>3600</v>
      </c>
      <c r="P3762" t="str">
        <f t="shared" si="696"/>
        <v/>
      </c>
      <c r="Q3762" t="str">
        <f t="shared" ca="1" si="702"/>
        <v>cu</v>
      </c>
      <c r="R3762" t="s">
        <v>81</v>
      </c>
      <c r="S3762" t="s">
        <v>147</v>
      </c>
      <c r="T3762">
        <v>1800</v>
      </c>
      <c r="U3762" t="str">
        <f t="shared" ca="1" si="695"/>
        <v>cu</v>
      </c>
      <c r="V3762" t="str">
        <f t="shared" si="697"/>
        <v>GO</v>
      </c>
      <c r="W3762">
        <f t="shared" si="698"/>
        <v>3600</v>
      </c>
      <c r="X3762" t="str">
        <f t="shared" ca="1" si="699"/>
        <v>cu</v>
      </c>
      <c r="Y3762" t="str">
        <f t="shared" si="700"/>
        <v>GO</v>
      </c>
      <c r="Z3762">
        <f t="shared" si="701"/>
        <v>1800</v>
      </c>
    </row>
    <row r="3763" spans="1:26">
      <c r="A3763" t="s">
        <v>58</v>
      </c>
      <c r="B3763" t="s">
        <v>42</v>
      </c>
      <c r="C3763">
        <v>70</v>
      </c>
      <c r="D3763">
        <v>60</v>
      </c>
      <c r="E3763">
        <f t="shared" ca="1" si="703"/>
        <v>1576</v>
      </c>
      <c r="F3763">
        <f ca="1">(60+SUMIF(OFFSET(N3763,-$C3763+1,0,$C3763),"EN",OFFSET(O3763,-$C3763+1,0,$C3763)))*SummonTypeTable!$Q$2</f>
        <v>916.66666666666663</v>
      </c>
      <c r="G3763">
        <f ca="1">IF(C3763=1,60*SummonTypeTable!$Q$2-OFFSET(F3763,0,-1),
IF(F3763&lt;&gt;OFFSET(F3763,-1,0),OFFSET(F3763,-1,0)-OFFSET(F3763,0,-1),""))</f>
        <v>-736</v>
      </c>
      <c r="H3763">
        <f ca="1">IF(C3763=1,60*SummonTypeTable!$Q$2/OFFSET(F3763,0,-1),
IF(F3763&lt;&gt;OFFSET(F3763,-1,0),OFFSET(F3763,-1,0)/OFFSET(F3763,0,-1),""))</f>
        <v>0.53299492385786806</v>
      </c>
      <c r="I3763">
        <f ca="1">(60+SUMIF(OFFSET(N3763,-$C3763+1,0,$C3763),"EN",OFFSET(O3763,-$C3763+1,0,$C3763))+SUMIF(OFFSET(S3763,-$C3763+1,0,$C3763),"EN",OFFSET(T3763,-$C3763+1,0,$C3763)))*SummonTypeTable!$Q$2</f>
        <v>916.66666666666663</v>
      </c>
      <c r="J3763">
        <f ca="1">IF(C3763=1,60*SummonTypeTable!$Q$2-OFFSET(I3763,0,-4),
IF(I3763&lt;&gt;OFFSET(I3763,-1,0),OFFSET(I3763,-1,0)-OFFSET(I3763,0,-4),""))</f>
        <v>-736</v>
      </c>
      <c r="K3763">
        <f ca="1">IF(C3763=1,60*SummonTypeTable!$Q$2/OFFSET(I3763,0,-4),
IF(I3763&lt;&gt;OFFSET(I3763,-1,0),OFFSET(I3763,-1,0)/OFFSET(I3763,0,-4),""))</f>
        <v>0.53299492385786806</v>
      </c>
      <c r="L3763" t="str">
        <f t="shared" ca="1" si="704"/>
        <v>cu</v>
      </c>
      <c r="M3763" t="s">
        <v>81</v>
      </c>
      <c r="N3763" t="s">
        <v>146</v>
      </c>
      <c r="O3763">
        <v>115</v>
      </c>
      <c r="P3763" t="str">
        <f t="shared" si="696"/>
        <v>에너지너무많음</v>
      </c>
      <c r="Q3763" t="str">
        <f t="shared" ca="1" si="702"/>
        <v>cu</v>
      </c>
      <c r="R3763" t="s">
        <v>81</v>
      </c>
      <c r="S3763" t="s">
        <v>147</v>
      </c>
      <c r="T3763">
        <v>1825</v>
      </c>
      <c r="U3763" t="str">
        <f t="shared" ca="1" si="695"/>
        <v>cu</v>
      </c>
      <c r="V3763" t="str">
        <f t="shared" si="697"/>
        <v>EN</v>
      </c>
      <c r="W3763">
        <f t="shared" si="698"/>
        <v>115</v>
      </c>
      <c r="X3763" t="str">
        <f t="shared" ca="1" si="699"/>
        <v>cu</v>
      </c>
      <c r="Y3763" t="str">
        <f t="shared" si="700"/>
        <v>GO</v>
      </c>
      <c r="Z3763">
        <f t="shared" si="701"/>
        <v>1825</v>
      </c>
    </row>
    <row r="3764" spans="1:26">
      <c r="A3764" t="s">
        <v>58</v>
      </c>
      <c r="B3764" t="s">
        <v>42</v>
      </c>
      <c r="C3764">
        <v>71</v>
      </c>
      <c r="D3764">
        <v>72</v>
      </c>
      <c r="E3764">
        <f t="shared" ca="1" si="703"/>
        <v>1648</v>
      </c>
      <c r="F3764">
        <f ca="1">(60+SUMIF(OFFSET(N3764,-$C3764+1,0,$C3764),"EN",OFFSET(O3764,-$C3764+1,0,$C3764)))*SummonTypeTable!$Q$2</f>
        <v>916.66666666666663</v>
      </c>
      <c r="G3764" t="str">
        <f ca="1">IF(C3764=1,60*SummonTypeTable!$Q$2-OFFSET(F3764,0,-1),
IF(F3764&lt;&gt;OFFSET(F3764,-1,0),OFFSET(F3764,-1,0)-OFFSET(F3764,0,-1),""))</f>
        <v/>
      </c>
      <c r="H3764" t="str">
        <f ca="1">IF(C3764=1,60*SummonTypeTable!$Q$2/OFFSET(F3764,0,-1),
IF(F3764&lt;&gt;OFFSET(F3764,-1,0),OFFSET(F3764,-1,0)/OFFSET(F3764,0,-1),""))</f>
        <v/>
      </c>
      <c r="I3764">
        <f ca="1">(60+SUMIF(OFFSET(N3764,-$C3764+1,0,$C3764),"EN",OFFSET(O3764,-$C3764+1,0,$C3764))+SUMIF(OFFSET(S3764,-$C3764+1,0,$C3764),"EN",OFFSET(T3764,-$C3764+1,0,$C3764)))*SummonTypeTable!$Q$2</f>
        <v>916.66666666666663</v>
      </c>
      <c r="J3764" t="str">
        <f ca="1">IF(C3764=1,60*SummonTypeTable!$Q$2-OFFSET(I3764,0,-4),
IF(I3764&lt;&gt;OFFSET(I3764,-1,0),OFFSET(I3764,-1,0)-OFFSET(I3764,0,-4),""))</f>
        <v/>
      </c>
      <c r="K3764" t="str">
        <f ca="1">IF(C3764=1,60*SummonTypeTable!$Q$2/OFFSET(I3764,0,-4),
IF(I3764&lt;&gt;OFFSET(I3764,-1,0),OFFSET(I3764,-1,0)/OFFSET(I3764,0,-4),""))</f>
        <v/>
      </c>
      <c r="L3764" t="str">
        <f t="shared" ca="1" si="704"/>
        <v>it</v>
      </c>
      <c r="M3764" t="s">
        <v>139</v>
      </c>
      <c r="N3764" t="s">
        <v>158</v>
      </c>
      <c r="O3764">
        <v>1</v>
      </c>
      <c r="P3764" t="str">
        <f t="shared" si="696"/>
        <v/>
      </c>
      <c r="Q3764" t="str">
        <f t="shared" ca="1" si="702"/>
        <v>cu</v>
      </c>
      <c r="R3764" t="s">
        <v>81</v>
      </c>
      <c r="S3764" t="s">
        <v>147</v>
      </c>
      <c r="T3764">
        <v>1850</v>
      </c>
      <c r="U3764" t="str">
        <f t="shared" ca="1" si="695"/>
        <v>it</v>
      </c>
      <c r="V3764" t="str">
        <f t="shared" si="697"/>
        <v>Cash_sEquipGacha</v>
      </c>
      <c r="W3764">
        <f t="shared" si="698"/>
        <v>1</v>
      </c>
      <c r="X3764" t="str">
        <f t="shared" ca="1" si="699"/>
        <v>cu</v>
      </c>
      <c r="Y3764" t="str">
        <f t="shared" si="700"/>
        <v>GO</v>
      </c>
      <c r="Z3764">
        <f t="shared" si="701"/>
        <v>1850</v>
      </c>
    </row>
    <row r="3765" spans="1:26">
      <c r="A3765" t="s">
        <v>58</v>
      </c>
      <c r="B3765" t="s">
        <v>42</v>
      </c>
      <c r="C3765">
        <v>72</v>
      </c>
      <c r="D3765">
        <v>88</v>
      </c>
      <c r="E3765">
        <f t="shared" ca="1" si="703"/>
        <v>1736</v>
      </c>
      <c r="F3765">
        <f ca="1">(60+SUMIF(OFFSET(N3765,-$C3765+1,0,$C3765),"EN",OFFSET(O3765,-$C3765+1,0,$C3765)))*SummonTypeTable!$Q$2</f>
        <v>916.66666666666663</v>
      </c>
      <c r="G3765" t="str">
        <f ca="1">IF(C3765=1,60*SummonTypeTable!$Q$2-OFFSET(F3765,0,-1),
IF(F3765&lt;&gt;OFFSET(F3765,-1,0),OFFSET(F3765,-1,0)-OFFSET(F3765,0,-1),""))</f>
        <v/>
      </c>
      <c r="H3765" t="str">
        <f ca="1">IF(C3765=1,60*SummonTypeTable!$Q$2/OFFSET(F3765,0,-1),
IF(F3765&lt;&gt;OFFSET(F3765,-1,0),OFFSET(F3765,-1,0)/OFFSET(F3765,0,-1),""))</f>
        <v/>
      </c>
      <c r="I3765">
        <f ca="1">(60+SUMIF(OFFSET(N3765,-$C3765+1,0,$C3765),"EN",OFFSET(O3765,-$C3765+1,0,$C3765))+SUMIF(OFFSET(S3765,-$C3765+1,0,$C3765),"EN",OFFSET(T3765,-$C3765+1,0,$C3765)))*SummonTypeTable!$Q$2</f>
        <v>916.66666666666663</v>
      </c>
      <c r="J3765" t="str">
        <f ca="1">IF(C3765=1,60*SummonTypeTable!$Q$2-OFFSET(I3765,0,-4),
IF(I3765&lt;&gt;OFFSET(I3765,-1,0),OFFSET(I3765,-1,0)-OFFSET(I3765,0,-4),""))</f>
        <v/>
      </c>
      <c r="K3765" t="str">
        <f ca="1">IF(C3765=1,60*SummonTypeTable!$Q$2/OFFSET(I3765,0,-4),
IF(I3765&lt;&gt;OFFSET(I3765,-1,0),OFFSET(I3765,-1,0)/OFFSET(I3765,0,-4),""))</f>
        <v/>
      </c>
      <c r="L3765" t="str">
        <f t="shared" ca="1" si="704"/>
        <v>cu</v>
      </c>
      <c r="M3765" t="s">
        <v>81</v>
      </c>
      <c r="N3765" t="s">
        <v>147</v>
      </c>
      <c r="O3765">
        <v>3750</v>
      </c>
      <c r="P3765" t="str">
        <f t="shared" si="696"/>
        <v/>
      </c>
      <c r="Q3765" t="str">
        <f t="shared" ca="1" si="702"/>
        <v>cu</v>
      </c>
      <c r="R3765" t="s">
        <v>81</v>
      </c>
      <c r="S3765" t="s">
        <v>147</v>
      </c>
      <c r="T3765">
        <v>1875</v>
      </c>
      <c r="U3765" t="str">
        <f t="shared" ca="1" si="695"/>
        <v>cu</v>
      </c>
      <c r="V3765" t="str">
        <f t="shared" si="697"/>
        <v>GO</v>
      </c>
      <c r="W3765">
        <f t="shared" si="698"/>
        <v>3750</v>
      </c>
      <c r="X3765" t="str">
        <f t="shared" ca="1" si="699"/>
        <v>cu</v>
      </c>
      <c r="Y3765" t="str">
        <f t="shared" si="700"/>
        <v>GO</v>
      </c>
      <c r="Z3765">
        <f t="shared" si="701"/>
        <v>1875</v>
      </c>
    </row>
    <row r="3766" spans="1:26">
      <c r="A3766" t="s">
        <v>58</v>
      </c>
      <c r="B3766" t="s">
        <v>42</v>
      </c>
      <c r="C3766">
        <v>73</v>
      </c>
      <c r="D3766">
        <v>12</v>
      </c>
      <c r="E3766">
        <f t="shared" ca="1" si="703"/>
        <v>1748</v>
      </c>
      <c r="F3766">
        <f ca="1">(60+SUMIF(OFFSET(N3766,-$C3766+1,0,$C3766),"EN",OFFSET(O3766,-$C3766+1,0,$C3766)))*SummonTypeTable!$Q$2</f>
        <v>1003.3333333333333</v>
      </c>
      <c r="G3766">
        <f ca="1">IF(C3766=1,60*SummonTypeTable!$Q$2-OFFSET(F3766,0,-1),
IF(F3766&lt;&gt;OFFSET(F3766,-1,0),OFFSET(F3766,-1,0)-OFFSET(F3766,0,-1),""))</f>
        <v>-831.33333333333337</v>
      </c>
      <c r="H3766">
        <f ca="1">IF(C3766=1,60*SummonTypeTable!$Q$2/OFFSET(F3766,0,-1),
IF(F3766&lt;&gt;OFFSET(F3766,-1,0),OFFSET(F3766,-1,0)/OFFSET(F3766,0,-1),""))</f>
        <v>0.52440884820747524</v>
      </c>
      <c r="I3766">
        <f ca="1">(60+SUMIF(OFFSET(N3766,-$C3766+1,0,$C3766),"EN",OFFSET(O3766,-$C3766+1,0,$C3766))+SUMIF(OFFSET(S3766,-$C3766+1,0,$C3766),"EN",OFFSET(T3766,-$C3766+1,0,$C3766)))*SummonTypeTable!$Q$2</f>
        <v>1003.3333333333333</v>
      </c>
      <c r="J3766">
        <f ca="1">IF(C3766=1,60*SummonTypeTable!$Q$2-OFFSET(I3766,0,-4),
IF(I3766&lt;&gt;OFFSET(I3766,-1,0),OFFSET(I3766,-1,0)-OFFSET(I3766,0,-4),""))</f>
        <v>-831.33333333333337</v>
      </c>
      <c r="K3766">
        <f ca="1">IF(C3766=1,60*SummonTypeTable!$Q$2/OFFSET(I3766,0,-4),
IF(I3766&lt;&gt;OFFSET(I3766,-1,0),OFFSET(I3766,-1,0)/OFFSET(I3766,0,-4),""))</f>
        <v>0.52440884820747524</v>
      </c>
      <c r="L3766" t="str">
        <f t="shared" ca="1" si="704"/>
        <v>cu</v>
      </c>
      <c r="M3766" t="s">
        <v>81</v>
      </c>
      <c r="N3766" t="s">
        <v>146</v>
      </c>
      <c r="O3766">
        <v>130</v>
      </c>
      <c r="P3766" t="str">
        <f t="shared" si="696"/>
        <v>에너지너무많음</v>
      </c>
      <c r="Q3766" t="str">
        <f t="shared" ca="1" si="702"/>
        <v>cu</v>
      </c>
      <c r="R3766" t="s">
        <v>81</v>
      </c>
      <c r="S3766" t="s">
        <v>147</v>
      </c>
      <c r="T3766">
        <v>1900</v>
      </c>
      <c r="U3766" t="str">
        <f t="shared" ca="1" si="695"/>
        <v>cu</v>
      </c>
      <c r="V3766" t="str">
        <f t="shared" si="697"/>
        <v>EN</v>
      </c>
      <c r="W3766">
        <f t="shared" si="698"/>
        <v>130</v>
      </c>
      <c r="X3766" t="str">
        <f t="shared" ca="1" si="699"/>
        <v>cu</v>
      </c>
      <c r="Y3766" t="str">
        <f t="shared" si="700"/>
        <v>GO</v>
      </c>
      <c r="Z3766">
        <f t="shared" si="701"/>
        <v>1900</v>
      </c>
    </row>
    <row r="3767" spans="1:26">
      <c r="A3767" t="s">
        <v>58</v>
      </c>
      <c r="B3767" t="s">
        <v>42</v>
      </c>
      <c r="C3767">
        <v>74</v>
      </c>
      <c r="D3767">
        <v>32</v>
      </c>
      <c r="E3767">
        <f t="shared" ca="1" si="703"/>
        <v>1780</v>
      </c>
      <c r="F3767">
        <f ca="1">(60+SUMIF(OFFSET(N3767,-$C3767+1,0,$C3767),"EN",OFFSET(O3767,-$C3767+1,0,$C3767)))*SummonTypeTable!$Q$2</f>
        <v>1003.3333333333333</v>
      </c>
      <c r="G3767" t="str">
        <f ca="1">IF(C3767=1,60*SummonTypeTable!$Q$2-OFFSET(F3767,0,-1),
IF(F3767&lt;&gt;OFFSET(F3767,-1,0),OFFSET(F3767,-1,0)-OFFSET(F3767,0,-1),""))</f>
        <v/>
      </c>
      <c r="H3767" t="str">
        <f ca="1">IF(C3767=1,60*SummonTypeTable!$Q$2/OFFSET(F3767,0,-1),
IF(F3767&lt;&gt;OFFSET(F3767,-1,0),OFFSET(F3767,-1,0)/OFFSET(F3767,0,-1),""))</f>
        <v/>
      </c>
      <c r="I3767">
        <f ca="1">(60+SUMIF(OFFSET(N3767,-$C3767+1,0,$C3767),"EN",OFFSET(O3767,-$C3767+1,0,$C3767))+SUMIF(OFFSET(S3767,-$C3767+1,0,$C3767),"EN",OFFSET(T3767,-$C3767+1,0,$C3767)))*SummonTypeTable!$Q$2</f>
        <v>1003.3333333333333</v>
      </c>
      <c r="J3767" t="str">
        <f ca="1">IF(C3767=1,60*SummonTypeTable!$Q$2-OFFSET(I3767,0,-4),
IF(I3767&lt;&gt;OFFSET(I3767,-1,0),OFFSET(I3767,-1,0)-OFFSET(I3767,0,-4),""))</f>
        <v/>
      </c>
      <c r="K3767" t="str">
        <f ca="1">IF(C3767=1,60*SummonTypeTable!$Q$2/OFFSET(I3767,0,-4),
IF(I3767&lt;&gt;OFFSET(I3767,-1,0),OFFSET(I3767,-1,0)/OFFSET(I3767,0,-4),""))</f>
        <v/>
      </c>
      <c r="L3767" t="str">
        <f t="shared" ca="1" si="704"/>
        <v>it</v>
      </c>
      <c r="M3767" t="s">
        <v>139</v>
      </c>
      <c r="N3767" t="s">
        <v>140</v>
      </c>
      <c r="O3767">
        <v>1</v>
      </c>
      <c r="P3767" t="str">
        <f t="shared" si="696"/>
        <v/>
      </c>
      <c r="Q3767" t="str">
        <f t="shared" ca="1" si="702"/>
        <v>cu</v>
      </c>
      <c r="R3767" t="s">
        <v>81</v>
      </c>
      <c r="S3767" t="s">
        <v>147</v>
      </c>
      <c r="T3767">
        <v>1925</v>
      </c>
      <c r="U3767" t="str">
        <f t="shared" ca="1" si="695"/>
        <v>it</v>
      </c>
      <c r="V3767" t="str">
        <f t="shared" si="697"/>
        <v>Cash_sCharacterGacha</v>
      </c>
      <c r="W3767">
        <f t="shared" si="698"/>
        <v>1</v>
      </c>
      <c r="X3767" t="str">
        <f t="shared" ca="1" si="699"/>
        <v>cu</v>
      </c>
      <c r="Y3767" t="str">
        <f t="shared" si="700"/>
        <v>GO</v>
      </c>
      <c r="Z3767">
        <f t="shared" si="701"/>
        <v>1925</v>
      </c>
    </row>
    <row r="3768" spans="1:26">
      <c r="A3768" t="s">
        <v>58</v>
      </c>
      <c r="B3768" t="s">
        <v>42</v>
      </c>
      <c r="C3768">
        <v>75</v>
      </c>
      <c r="D3768">
        <v>40</v>
      </c>
      <c r="E3768">
        <f t="shared" ca="1" si="703"/>
        <v>1820</v>
      </c>
      <c r="F3768">
        <f ca="1">(60+SUMIF(OFFSET(N3768,-$C3768+1,0,$C3768),"EN",OFFSET(O3768,-$C3768+1,0,$C3768)))*SummonTypeTable!$Q$2</f>
        <v>1003.3333333333333</v>
      </c>
      <c r="G3768" t="str">
        <f ca="1">IF(C3768=1,60*SummonTypeTable!$Q$2-OFFSET(F3768,0,-1),
IF(F3768&lt;&gt;OFFSET(F3768,-1,0),OFFSET(F3768,-1,0)-OFFSET(F3768,0,-1),""))</f>
        <v/>
      </c>
      <c r="H3768" t="str">
        <f ca="1">IF(C3768=1,60*SummonTypeTable!$Q$2/OFFSET(F3768,0,-1),
IF(F3768&lt;&gt;OFFSET(F3768,-1,0),OFFSET(F3768,-1,0)/OFFSET(F3768,0,-1),""))</f>
        <v/>
      </c>
      <c r="I3768">
        <f ca="1">(60+SUMIF(OFFSET(N3768,-$C3768+1,0,$C3768),"EN",OFFSET(O3768,-$C3768+1,0,$C3768))+SUMIF(OFFSET(S3768,-$C3768+1,0,$C3768),"EN",OFFSET(T3768,-$C3768+1,0,$C3768)))*SummonTypeTable!$Q$2</f>
        <v>1003.3333333333333</v>
      </c>
      <c r="J3768" t="str">
        <f ca="1">IF(C3768=1,60*SummonTypeTable!$Q$2-OFFSET(I3768,0,-4),
IF(I3768&lt;&gt;OFFSET(I3768,-1,0),OFFSET(I3768,-1,0)-OFFSET(I3768,0,-4),""))</f>
        <v/>
      </c>
      <c r="K3768" t="str">
        <f ca="1">IF(C3768=1,60*SummonTypeTable!$Q$2/OFFSET(I3768,0,-4),
IF(I3768&lt;&gt;OFFSET(I3768,-1,0),OFFSET(I3768,-1,0)/OFFSET(I3768,0,-4),""))</f>
        <v/>
      </c>
      <c r="L3768" t="str">
        <f t="shared" ca="1" si="704"/>
        <v>cu</v>
      </c>
      <c r="M3768" t="s">
        <v>81</v>
      </c>
      <c r="N3768" t="s">
        <v>147</v>
      </c>
      <c r="O3768">
        <v>3900</v>
      </c>
      <c r="P3768" t="str">
        <f t="shared" si="696"/>
        <v/>
      </c>
      <c r="Q3768" t="str">
        <f t="shared" ca="1" si="702"/>
        <v>cu</v>
      </c>
      <c r="R3768" t="s">
        <v>81</v>
      </c>
      <c r="S3768" t="s">
        <v>147</v>
      </c>
      <c r="T3768">
        <v>1950</v>
      </c>
      <c r="U3768" t="str">
        <f t="shared" ca="1" si="695"/>
        <v>cu</v>
      </c>
      <c r="V3768" t="str">
        <f t="shared" si="697"/>
        <v>GO</v>
      </c>
      <c r="W3768">
        <f t="shared" si="698"/>
        <v>3900</v>
      </c>
      <c r="X3768" t="str">
        <f t="shared" ca="1" si="699"/>
        <v>cu</v>
      </c>
      <c r="Y3768" t="str">
        <f t="shared" si="700"/>
        <v>GO</v>
      </c>
      <c r="Z3768">
        <f t="shared" si="701"/>
        <v>1950</v>
      </c>
    </row>
    <row r="3769" spans="1:26">
      <c r="A3769" t="s">
        <v>58</v>
      </c>
      <c r="B3769" t="s">
        <v>42</v>
      </c>
      <c r="C3769">
        <v>76</v>
      </c>
      <c r="D3769">
        <v>52</v>
      </c>
      <c r="E3769">
        <f t="shared" ca="1" si="703"/>
        <v>1872</v>
      </c>
      <c r="F3769">
        <f ca="1">(60+SUMIF(OFFSET(N3769,-$C3769+1,0,$C3769),"EN",OFFSET(O3769,-$C3769+1,0,$C3769)))*SummonTypeTable!$Q$2</f>
        <v>1003.3333333333333</v>
      </c>
      <c r="G3769" t="str">
        <f ca="1">IF(C3769=1,60*SummonTypeTable!$Q$2-OFFSET(F3769,0,-1),
IF(F3769&lt;&gt;OFFSET(F3769,-1,0),OFFSET(F3769,-1,0)-OFFSET(F3769,0,-1),""))</f>
        <v/>
      </c>
      <c r="H3769" t="str">
        <f ca="1">IF(C3769=1,60*SummonTypeTable!$Q$2/OFFSET(F3769,0,-1),
IF(F3769&lt;&gt;OFFSET(F3769,-1,0),OFFSET(F3769,-1,0)/OFFSET(F3769,0,-1),""))</f>
        <v/>
      </c>
      <c r="I3769">
        <f ca="1">(60+SUMIF(OFFSET(N3769,-$C3769+1,0,$C3769),"EN",OFFSET(O3769,-$C3769+1,0,$C3769))+SUMIF(OFFSET(S3769,-$C3769+1,0,$C3769),"EN",OFFSET(T3769,-$C3769+1,0,$C3769)))*SummonTypeTable!$Q$2</f>
        <v>1003.3333333333333</v>
      </c>
      <c r="J3769" t="str">
        <f ca="1">IF(C3769=1,60*SummonTypeTable!$Q$2-OFFSET(I3769,0,-4),
IF(I3769&lt;&gt;OFFSET(I3769,-1,0),OFFSET(I3769,-1,0)-OFFSET(I3769,0,-4),""))</f>
        <v/>
      </c>
      <c r="K3769" t="str">
        <f ca="1">IF(C3769=1,60*SummonTypeTable!$Q$2/OFFSET(I3769,0,-4),
IF(I3769&lt;&gt;OFFSET(I3769,-1,0),OFFSET(I3769,-1,0)/OFFSET(I3769,0,-4),""))</f>
        <v/>
      </c>
      <c r="L3769" t="str">
        <f t="shared" ca="1" si="704"/>
        <v>it</v>
      </c>
      <c r="M3769" t="s">
        <v>139</v>
      </c>
      <c r="N3769" t="s">
        <v>138</v>
      </c>
      <c r="O3769">
        <v>1</v>
      </c>
      <c r="P3769" t="str">
        <f t="shared" si="696"/>
        <v/>
      </c>
      <c r="Q3769" t="str">
        <f t="shared" ca="1" si="702"/>
        <v>cu</v>
      </c>
      <c r="R3769" t="s">
        <v>81</v>
      </c>
      <c r="S3769" t="s">
        <v>147</v>
      </c>
      <c r="T3769">
        <v>1975</v>
      </c>
      <c r="U3769" t="str">
        <f t="shared" ca="1" si="695"/>
        <v>it</v>
      </c>
      <c r="V3769" t="str">
        <f t="shared" si="697"/>
        <v>Cash_sSpellGacha</v>
      </c>
      <c r="W3769">
        <f t="shared" si="698"/>
        <v>1</v>
      </c>
      <c r="X3769" t="str">
        <f t="shared" ca="1" si="699"/>
        <v>cu</v>
      </c>
      <c r="Y3769" t="str">
        <f t="shared" si="700"/>
        <v>GO</v>
      </c>
      <c r="Z3769">
        <f t="shared" si="701"/>
        <v>1975</v>
      </c>
    </row>
    <row r="3770" spans="1:26">
      <c r="A3770" t="s">
        <v>58</v>
      </c>
      <c r="B3770" t="s">
        <v>42</v>
      </c>
      <c r="C3770">
        <v>77</v>
      </c>
      <c r="D3770">
        <v>12</v>
      </c>
      <c r="E3770">
        <f t="shared" ca="1" si="703"/>
        <v>1884</v>
      </c>
      <c r="F3770">
        <f ca="1">(60+SUMIF(OFFSET(N3770,-$C3770+1,0,$C3770),"EN",OFFSET(O3770,-$C3770+1,0,$C3770)))*SummonTypeTable!$Q$2</f>
        <v>1003.3333333333333</v>
      </c>
      <c r="G3770" t="str">
        <f ca="1">IF(C3770=1,60*SummonTypeTable!$Q$2-OFFSET(F3770,0,-1),
IF(F3770&lt;&gt;OFFSET(F3770,-1,0),OFFSET(F3770,-1,0)-OFFSET(F3770,0,-1),""))</f>
        <v/>
      </c>
      <c r="H3770" t="str">
        <f ca="1">IF(C3770=1,60*SummonTypeTable!$Q$2/OFFSET(F3770,0,-1),
IF(F3770&lt;&gt;OFFSET(F3770,-1,0),OFFSET(F3770,-1,0)/OFFSET(F3770,0,-1),""))</f>
        <v/>
      </c>
      <c r="I3770">
        <f ca="1">(60+SUMIF(OFFSET(N3770,-$C3770+1,0,$C3770),"EN",OFFSET(O3770,-$C3770+1,0,$C3770))+SUMIF(OFFSET(S3770,-$C3770+1,0,$C3770),"EN",OFFSET(T3770,-$C3770+1,0,$C3770)))*SummonTypeTable!$Q$2</f>
        <v>1003.3333333333333</v>
      </c>
      <c r="J3770" t="str">
        <f ca="1">IF(C3770=1,60*SummonTypeTable!$Q$2-OFFSET(I3770,0,-4),
IF(I3770&lt;&gt;OFFSET(I3770,-1,0),OFFSET(I3770,-1,0)-OFFSET(I3770,0,-4),""))</f>
        <v/>
      </c>
      <c r="K3770" t="str">
        <f ca="1">IF(C3770=1,60*SummonTypeTable!$Q$2/OFFSET(I3770,0,-4),
IF(I3770&lt;&gt;OFFSET(I3770,-1,0),OFFSET(I3770,-1,0)/OFFSET(I3770,0,-4),""))</f>
        <v/>
      </c>
      <c r="L3770" t="str">
        <f t="shared" ca="1" si="704"/>
        <v>cu</v>
      </c>
      <c r="M3770" t="s">
        <v>81</v>
      </c>
      <c r="N3770" t="s">
        <v>147</v>
      </c>
      <c r="O3770">
        <v>4000</v>
      </c>
      <c r="P3770" t="str">
        <f t="shared" si="696"/>
        <v/>
      </c>
      <c r="Q3770" t="str">
        <f t="shared" ca="1" si="702"/>
        <v>cu</v>
      </c>
      <c r="R3770" t="s">
        <v>81</v>
      </c>
      <c r="S3770" t="s">
        <v>147</v>
      </c>
      <c r="T3770">
        <v>2000</v>
      </c>
      <c r="U3770" t="str">
        <f t="shared" ca="1" si="695"/>
        <v>cu</v>
      </c>
      <c r="V3770" t="str">
        <f t="shared" si="697"/>
        <v>GO</v>
      </c>
      <c r="W3770">
        <f t="shared" si="698"/>
        <v>4000</v>
      </c>
      <c r="X3770" t="str">
        <f t="shared" ca="1" si="699"/>
        <v>cu</v>
      </c>
      <c r="Y3770" t="str">
        <f t="shared" si="700"/>
        <v>GO</v>
      </c>
      <c r="Z3770">
        <f t="shared" si="701"/>
        <v>2000</v>
      </c>
    </row>
    <row r="3771" spans="1:26">
      <c r="A3771" t="s">
        <v>58</v>
      </c>
      <c r="B3771" t="s">
        <v>42</v>
      </c>
      <c r="C3771">
        <v>78</v>
      </c>
      <c r="D3771">
        <v>48</v>
      </c>
      <c r="E3771">
        <f t="shared" ca="1" si="703"/>
        <v>1932</v>
      </c>
      <c r="F3771">
        <f ca="1">(60+SUMIF(OFFSET(N3771,-$C3771+1,0,$C3771),"EN",OFFSET(O3771,-$C3771+1,0,$C3771)))*SummonTypeTable!$Q$2</f>
        <v>1100</v>
      </c>
      <c r="G3771">
        <f ca="1">IF(C3771=1,60*SummonTypeTable!$Q$2-OFFSET(F3771,0,-1),
IF(F3771&lt;&gt;OFFSET(F3771,-1,0),OFFSET(F3771,-1,0)-OFFSET(F3771,0,-1),""))</f>
        <v>-928.66666666666674</v>
      </c>
      <c r="H3771">
        <f ca="1">IF(C3771=1,60*SummonTypeTable!$Q$2/OFFSET(F3771,0,-1),
IF(F3771&lt;&gt;OFFSET(F3771,-1,0),OFFSET(F3771,-1,0)/OFFSET(F3771,0,-1),""))</f>
        <v>0.51932367149758452</v>
      </c>
      <c r="I3771">
        <f ca="1">(60+SUMIF(OFFSET(N3771,-$C3771+1,0,$C3771),"EN",OFFSET(O3771,-$C3771+1,0,$C3771))+SUMIF(OFFSET(S3771,-$C3771+1,0,$C3771),"EN",OFFSET(T3771,-$C3771+1,0,$C3771)))*SummonTypeTable!$Q$2</f>
        <v>1100</v>
      </c>
      <c r="J3771">
        <f ca="1">IF(C3771=1,60*SummonTypeTable!$Q$2-OFFSET(I3771,0,-4),
IF(I3771&lt;&gt;OFFSET(I3771,-1,0),OFFSET(I3771,-1,0)-OFFSET(I3771,0,-4),""))</f>
        <v>-928.66666666666674</v>
      </c>
      <c r="K3771">
        <f ca="1">IF(C3771=1,60*SummonTypeTable!$Q$2/OFFSET(I3771,0,-4),
IF(I3771&lt;&gt;OFFSET(I3771,-1,0),OFFSET(I3771,-1,0)/OFFSET(I3771,0,-4),""))</f>
        <v>0.51932367149758452</v>
      </c>
      <c r="L3771" t="str">
        <f t="shared" ca="1" si="704"/>
        <v>cu</v>
      </c>
      <c r="M3771" t="s">
        <v>81</v>
      </c>
      <c r="N3771" t="s">
        <v>146</v>
      </c>
      <c r="O3771">
        <v>145</v>
      </c>
      <c r="P3771" t="str">
        <f t="shared" si="696"/>
        <v>에너지너무많음</v>
      </c>
      <c r="Q3771" t="str">
        <f t="shared" ca="1" si="702"/>
        <v>cu</v>
      </c>
      <c r="R3771" t="s">
        <v>81</v>
      </c>
      <c r="S3771" t="s">
        <v>147</v>
      </c>
      <c r="T3771">
        <v>2025</v>
      </c>
      <c r="U3771" t="str">
        <f t="shared" ca="1" si="695"/>
        <v>cu</v>
      </c>
      <c r="V3771" t="str">
        <f t="shared" si="697"/>
        <v>EN</v>
      </c>
      <c r="W3771">
        <f t="shared" si="698"/>
        <v>145</v>
      </c>
      <c r="X3771" t="str">
        <f t="shared" ca="1" si="699"/>
        <v>cu</v>
      </c>
      <c r="Y3771" t="str">
        <f t="shared" si="700"/>
        <v>GO</v>
      </c>
      <c r="Z3771">
        <f t="shared" si="701"/>
        <v>2025</v>
      </c>
    </row>
    <row r="3772" spans="1:26">
      <c r="A3772" t="s">
        <v>58</v>
      </c>
      <c r="B3772" t="s">
        <v>42</v>
      </c>
      <c r="C3772">
        <v>79</v>
      </c>
      <c r="D3772">
        <v>45</v>
      </c>
      <c r="E3772">
        <f t="shared" ca="1" si="703"/>
        <v>1977</v>
      </c>
      <c r="F3772">
        <f ca="1">(60+SUMIF(OFFSET(N3772,-$C3772+1,0,$C3772),"EN",OFFSET(O3772,-$C3772+1,0,$C3772)))*SummonTypeTable!$Q$2</f>
        <v>1100</v>
      </c>
      <c r="G3772" t="str">
        <f ca="1">IF(C3772=1,60*SummonTypeTable!$Q$2-OFFSET(F3772,0,-1),
IF(F3772&lt;&gt;OFFSET(F3772,-1,0),OFFSET(F3772,-1,0)-OFFSET(F3772,0,-1),""))</f>
        <v/>
      </c>
      <c r="H3772" t="str">
        <f ca="1">IF(C3772=1,60*SummonTypeTable!$Q$2/OFFSET(F3772,0,-1),
IF(F3772&lt;&gt;OFFSET(F3772,-1,0),OFFSET(F3772,-1,0)/OFFSET(F3772,0,-1),""))</f>
        <v/>
      </c>
      <c r="I3772">
        <f ca="1">(60+SUMIF(OFFSET(N3772,-$C3772+1,0,$C3772),"EN",OFFSET(O3772,-$C3772+1,0,$C3772))+SUMIF(OFFSET(S3772,-$C3772+1,0,$C3772),"EN",OFFSET(T3772,-$C3772+1,0,$C3772)))*SummonTypeTable!$Q$2</f>
        <v>1100</v>
      </c>
      <c r="J3772" t="str">
        <f ca="1">IF(C3772=1,60*SummonTypeTable!$Q$2-OFFSET(I3772,0,-4),
IF(I3772&lt;&gt;OFFSET(I3772,-1,0),OFFSET(I3772,-1,0)-OFFSET(I3772,0,-4),""))</f>
        <v/>
      </c>
      <c r="K3772" t="str">
        <f ca="1">IF(C3772=1,60*SummonTypeTable!$Q$2/OFFSET(I3772,0,-4),
IF(I3772&lt;&gt;OFFSET(I3772,-1,0),OFFSET(I3772,-1,0)/OFFSET(I3772,0,-4),""))</f>
        <v/>
      </c>
      <c r="L3772" t="str">
        <f t="shared" ca="1" si="704"/>
        <v>cu</v>
      </c>
      <c r="M3772" t="s">
        <v>81</v>
      </c>
      <c r="N3772" t="s">
        <v>147</v>
      </c>
      <c r="O3772">
        <v>4100</v>
      </c>
      <c r="P3772" t="str">
        <f t="shared" si="696"/>
        <v/>
      </c>
      <c r="Q3772" t="str">
        <f t="shared" ca="1" si="702"/>
        <v>cu</v>
      </c>
      <c r="R3772" t="s">
        <v>81</v>
      </c>
      <c r="S3772" t="s">
        <v>147</v>
      </c>
      <c r="T3772">
        <v>2050</v>
      </c>
      <c r="U3772" t="str">
        <f t="shared" ca="1" si="695"/>
        <v>cu</v>
      </c>
      <c r="V3772" t="str">
        <f t="shared" si="697"/>
        <v>GO</v>
      </c>
      <c r="W3772">
        <f t="shared" si="698"/>
        <v>4100</v>
      </c>
      <c r="X3772" t="str">
        <f t="shared" ca="1" si="699"/>
        <v>cu</v>
      </c>
      <c r="Y3772" t="str">
        <f t="shared" si="700"/>
        <v>GO</v>
      </c>
      <c r="Z3772">
        <f t="shared" si="701"/>
        <v>2050</v>
      </c>
    </row>
    <row r="3773" spans="1:26">
      <c r="A3773" t="s">
        <v>58</v>
      </c>
      <c r="B3773" t="s">
        <v>42</v>
      </c>
      <c r="C3773">
        <v>80</v>
      </c>
      <c r="D3773">
        <v>70</v>
      </c>
      <c r="E3773">
        <f t="shared" ca="1" si="703"/>
        <v>2047</v>
      </c>
      <c r="F3773">
        <f ca="1">(60+SUMIF(OFFSET(N3773,-$C3773+1,0,$C3773),"EN",OFFSET(O3773,-$C3773+1,0,$C3773)))*SummonTypeTable!$Q$2</f>
        <v>1100</v>
      </c>
      <c r="G3773" t="str">
        <f ca="1">IF(C3773=1,60*SummonTypeTable!$Q$2-OFFSET(F3773,0,-1),
IF(F3773&lt;&gt;OFFSET(F3773,-1,0),OFFSET(F3773,-1,0)-OFFSET(F3773,0,-1),""))</f>
        <v/>
      </c>
      <c r="H3773" t="str">
        <f ca="1">IF(C3773=1,60*SummonTypeTable!$Q$2/OFFSET(F3773,0,-1),
IF(F3773&lt;&gt;OFFSET(F3773,-1,0),OFFSET(F3773,-1,0)/OFFSET(F3773,0,-1),""))</f>
        <v/>
      </c>
      <c r="I3773">
        <f ca="1">(60+SUMIF(OFFSET(N3773,-$C3773+1,0,$C3773),"EN",OFFSET(O3773,-$C3773+1,0,$C3773))+SUMIF(OFFSET(S3773,-$C3773+1,0,$C3773),"EN",OFFSET(T3773,-$C3773+1,0,$C3773)))*SummonTypeTable!$Q$2</f>
        <v>1100</v>
      </c>
      <c r="J3773" t="str">
        <f ca="1">IF(C3773=1,60*SummonTypeTable!$Q$2-OFFSET(I3773,0,-4),
IF(I3773&lt;&gt;OFFSET(I3773,-1,0),OFFSET(I3773,-1,0)-OFFSET(I3773,0,-4),""))</f>
        <v/>
      </c>
      <c r="K3773" t="str">
        <f ca="1">IF(C3773=1,60*SummonTypeTable!$Q$2/OFFSET(I3773,0,-4),
IF(I3773&lt;&gt;OFFSET(I3773,-1,0),OFFSET(I3773,-1,0)/OFFSET(I3773,0,-4),""))</f>
        <v/>
      </c>
      <c r="L3773" t="str">
        <f t="shared" ca="1" si="704"/>
        <v>it</v>
      </c>
      <c r="M3773" t="s">
        <v>139</v>
      </c>
      <c r="N3773" t="s">
        <v>138</v>
      </c>
      <c r="O3773">
        <v>1</v>
      </c>
      <c r="P3773" t="str">
        <f t="shared" si="696"/>
        <v/>
      </c>
      <c r="Q3773" t="str">
        <f t="shared" ca="1" si="702"/>
        <v>cu</v>
      </c>
      <c r="R3773" t="s">
        <v>81</v>
      </c>
      <c r="S3773" t="s">
        <v>147</v>
      </c>
      <c r="T3773">
        <v>2075</v>
      </c>
      <c r="U3773" t="str">
        <f t="shared" ca="1" si="695"/>
        <v>it</v>
      </c>
      <c r="V3773" t="str">
        <f t="shared" si="697"/>
        <v>Cash_sSpellGacha</v>
      </c>
      <c r="W3773">
        <f t="shared" si="698"/>
        <v>1</v>
      </c>
      <c r="X3773" t="str">
        <f t="shared" ca="1" si="699"/>
        <v>cu</v>
      </c>
      <c r="Y3773" t="str">
        <f t="shared" si="700"/>
        <v>GO</v>
      </c>
      <c r="Z3773">
        <f t="shared" si="701"/>
        <v>2075</v>
      </c>
    </row>
    <row r="3774" spans="1:26">
      <c r="A3774" t="s">
        <v>58</v>
      </c>
      <c r="B3774" t="s">
        <v>42</v>
      </c>
      <c r="C3774">
        <v>81</v>
      </c>
      <c r="D3774">
        <v>12</v>
      </c>
      <c r="E3774">
        <f t="shared" ca="1" si="703"/>
        <v>2059</v>
      </c>
      <c r="F3774">
        <f ca="1">(60+SUMIF(OFFSET(N3774,-$C3774+1,0,$C3774),"EN",OFFSET(O3774,-$C3774+1,0,$C3774)))*SummonTypeTable!$Q$2</f>
        <v>1100</v>
      </c>
      <c r="G3774" t="str">
        <f ca="1">IF(C3774=1,60*SummonTypeTable!$Q$2-OFFSET(F3774,0,-1),
IF(F3774&lt;&gt;OFFSET(F3774,-1,0),OFFSET(F3774,-1,0)-OFFSET(F3774,0,-1),""))</f>
        <v/>
      </c>
      <c r="H3774" t="str">
        <f ca="1">IF(C3774=1,60*SummonTypeTable!$Q$2/OFFSET(F3774,0,-1),
IF(F3774&lt;&gt;OFFSET(F3774,-1,0),OFFSET(F3774,-1,0)/OFFSET(F3774,0,-1),""))</f>
        <v/>
      </c>
      <c r="I3774">
        <f ca="1">(60+SUMIF(OFFSET(N3774,-$C3774+1,0,$C3774),"EN",OFFSET(O3774,-$C3774+1,0,$C3774))+SUMIF(OFFSET(S3774,-$C3774+1,0,$C3774),"EN",OFFSET(T3774,-$C3774+1,0,$C3774)))*SummonTypeTable!$Q$2</f>
        <v>1100</v>
      </c>
      <c r="J3774" t="str">
        <f ca="1">IF(C3774=1,60*SummonTypeTable!$Q$2-OFFSET(I3774,0,-4),
IF(I3774&lt;&gt;OFFSET(I3774,-1,0),OFFSET(I3774,-1,0)-OFFSET(I3774,0,-4),""))</f>
        <v/>
      </c>
      <c r="K3774" t="str">
        <f ca="1">IF(C3774=1,60*SummonTypeTable!$Q$2/OFFSET(I3774,0,-4),
IF(I3774&lt;&gt;OFFSET(I3774,-1,0),OFFSET(I3774,-1,0)/OFFSET(I3774,0,-4),""))</f>
        <v/>
      </c>
      <c r="L3774" t="str">
        <f t="shared" ca="1" si="704"/>
        <v>cu</v>
      </c>
      <c r="M3774" t="s">
        <v>81</v>
      </c>
      <c r="N3774" t="s">
        <v>147</v>
      </c>
      <c r="O3774">
        <v>4200</v>
      </c>
      <c r="P3774" t="str">
        <f t="shared" si="696"/>
        <v/>
      </c>
      <c r="Q3774" t="str">
        <f t="shared" ca="1" si="702"/>
        <v>cu</v>
      </c>
      <c r="R3774" t="s">
        <v>81</v>
      </c>
      <c r="S3774" t="s">
        <v>147</v>
      </c>
      <c r="T3774">
        <v>2100</v>
      </c>
      <c r="U3774" t="str">
        <f t="shared" ca="1" si="695"/>
        <v>cu</v>
      </c>
      <c r="V3774" t="str">
        <f t="shared" si="697"/>
        <v>GO</v>
      </c>
      <c r="W3774">
        <f t="shared" si="698"/>
        <v>4200</v>
      </c>
      <c r="X3774" t="str">
        <f t="shared" ca="1" si="699"/>
        <v>cu</v>
      </c>
      <c r="Y3774" t="str">
        <f t="shared" si="700"/>
        <v>GO</v>
      </c>
      <c r="Z3774">
        <f t="shared" si="701"/>
        <v>2100</v>
      </c>
    </row>
    <row r="3775" spans="1:26">
      <c r="A3775" t="s">
        <v>58</v>
      </c>
      <c r="B3775" t="s">
        <v>42</v>
      </c>
      <c r="C3775">
        <v>82</v>
      </c>
      <c r="D3775">
        <v>69</v>
      </c>
      <c r="E3775">
        <f t="shared" ca="1" si="703"/>
        <v>2128</v>
      </c>
      <c r="F3775">
        <f ca="1">(60+SUMIF(OFFSET(N3775,-$C3775+1,0,$C3775),"EN",OFFSET(O3775,-$C3775+1,0,$C3775)))*SummonTypeTable!$Q$2</f>
        <v>1100</v>
      </c>
      <c r="G3775" t="str">
        <f ca="1">IF(C3775=1,60*SummonTypeTable!$Q$2-OFFSET(F3775,0,-1),
IF(F3775&lt;&gt;OFFSET(F3775,-1,0),OFFSET(F3775,-1,0)-OFFSET(F3775,0,-1),""))</f>
        <v/>
      </c>
      <c r="H3775" t="str">
        <f ca="1">IF(C3775=1,60*SummonTypeTable!$Q$2/OFFSET(F3775,0,-1),
IF(F3775&lt;&gt;OFFSET(F3775,-1,0),OFFSET(F3775,-1,0)/OFFSET(F3775,0,-1),""))</f>
        <v/>
      </c>
      <c r="I3775">
        <f ca="1">(60+SUMIF(OFFSET(N3775,-$C3775+1,0,$C3775),"EN",OFFSET(O3775,-$C3775+1,0,$C3775))+SUMIF(OFFSET(S3775,-$C3775+1,0,$C3775),"EN",OFFSET(T3775,-$C3775+1,0,$C3775)))*SummonTypeTable!$Q$2</f>
        <v>1100</v>
      </c>
      <c r="J3775" t="str">
        <f ca="1">IF(C3775=1,60*SummonTypeTable!$Q$2-OFFSET(I3775,0,-4),
IF(I3775&lt;&gt;OFFSET(I3775,-1,0),OFFSET(I3775,-1,0)-OFFSET(I3775,0,-4),""))</f>
        <v/>
      </c>
      <c r="K3775" t="str">
        <f ca="1">IF(C3775=1,60*SummonTypeTable!$Q$2/OFFSET(I3775,0,-4),
IF(I3775&lt;&gt;OFFSET(I3775,-1,0),OFFSET(I3775,-1,0)/OFFSET(I3775,0,-4),""))</f>
        <v/>
      </c>
      <c r="L3775" t="str">
        <f t="shared" ca="1" si="704"/>
        <v>cu</v>
      </c>
      <c r="M3775" t="s">
        <v>81</v>
      </c>
      <c r="N3775" t="s">
        <v>153</v>
      </c>
      <c r="O3775">
        <v>15</v>
      </c>
      <c r="P3775" t="str">
        <f t="shared" si="696"/>
        <v/>
      </c>
      <c r="Q3775" t="str">
        <f t="shared" ca="1" si="702"/>
        <v>cu</v>
      </c>
      <c r="R3775" t="s">
        <v>81</v>
      </c>
      <c r="S3775" t="s">
        <v>153</v>
      </c>
      <c r="T3775">
        <v>5</v>
      </c>
      <c r="U3775" t="str">
        <f t="shared" ca="1" si="695"/>
        <v>cu</v>
      </c>
      <c r="V3775" t="str">
        <f t="shared" si="697"/>
        <v>DI</v>
      </c>
      <c r="W3775">
        <f t="shared" si="698"/>
        <v>15</v>
      </c>
      <c r="X3775" t="str">
        <f t="shared" ca="1" si="699"/>
        <v>cu</v>
      </c>
      <c r="Y3775" t="str">
        <f t="shared" si="700"/>
        <v>DI</v>
      </c>
      <c r="Z3775">
        <f t="shared" si="701"/>
        <v>5</v>
      </c>
    </row>
    <row r="3776" spans="1:26">
      <c r="A3776" t="s">
        <v>58</v>
      </c>
      <c r="B3776" t="s">
        <v>42</v>
      </c>
      <c r="C3776">
        <v>83</v>
      </c>
      <c r="D3776">
        <v>150</v>
      </c>
      <c r="E3776">
        <f t="shared" ca="1" si="703"/>
        <v>2278</v>
      </c>
      <c r="F3776">
        <f ca="1">(60+SUMIF(OFFSET(N3776,-$C3776+1,0,$C3776),"EN",OFFSET(O3776,-$C3776+1,0,$C3776)))*SummonTypeTable!$Q$2</f>
        <v>1100</v>
      </c>
      <c r="G3776" t="str">
        <f ca="1">IF(C3776=1,60*SummonTypeTable!$Q$2-OFFSET(F3776,0,-1),
IF(F3776&lt;&gt;OFFSET(F3776,-1,0),OFFSET(F3776,-1,0)-OFFSET(F3776,0,-1),""))</f>
        <v/>
      </c>
      <c r="H3776" t="str">
        <f ca="1">IF(C3776=1,60*SummonTypeTable!$Q$2/OFFSET(F3776,0,-1),
IF(F3776&lt;&gt;OFFSET(F3776,-1,0),OFFSET(F3776,-1,0)/OFFSET(F3776,0,-1),""))</f>
        <v/>
      </c>
      <c r="I3776">
        <f ca="1">(60+SUMIF(OFFSET(N3776,-$C3776+1,0,$C3776),"EN",OFFSET(O3776,-$C3776+1,0,$C3776))+SUMIF(OFFSET(S3776,-$C3776+1,0,$C3776),"EN",OFFSET(T3776,-$C3776+1,0,$C3776)))*SummonTypeTable!$Q$2</f>
        <v>1100</v>
      </c>
      <c r="J3776" t="str">
        <f ca="1">IF(C3776=1,60*SummonTypeTable!$Q$2-OFFSET(I3776,0,-4),
IF(I3776&lt;&gt;OFFSET(I3776,-1,0),OFFSET(I3776,-1,0)-OFFSET(I3776,0,-4),""))</f>
        <v/>
      </c>
      <c r="K3776" t="str">
        <f ca="1">IF(C3776=1,60*SummonTypeTable!$Q$2/OFFSET(I3776,0,-4),
IF(I3776&lt;&gt;OFFSET(I3776,-1,0),OFFSET(I3776,-1,0)/OFFSET(I3776,0,-4),""))</f>
        <v/>
      </c>
      <c r="L3776" t="str">
        <f t="shared" ca="1" si="704"/>
        <v>it</v>
      </c>
      <c r="M3776" t="s">
        <v>139</v>
      </c>
      <c r="N3776" t="s">
        <v>158</v>
      </c>
      <c r="O3776">
        <v>2</v>
      </c>
      <c r="P3776" t="str">
        <f t="shared" si="696"/>
        <v/>
      </c>
      <c r="Q3776" t="str">
        <f t="shared" ca="1" si="702"/>
        <v>cu</v>
      </c>
      <c r="R3776" t="s">
        <v>81</v>
      </c>
      <c r="S3776" t="s">
        <v>147</v>
      </c>
      <c r="T3776">
        <v>2150</v>
      </c>
      <c r="U3776" t="str">
        <f t="shared" ca="1" si="695"/>
        <v>it</v>
      </c>
      <c r="V3776" t="str">
        <f t="shared" si="697"/>
        <v>Cash_sEquipGacha</v>
      </c>
      <c r="W3776">
        <f t="shared" si="698"/>
        <v>2</v>
      </c>
      <c r="X3776" t="str">
        <f t="shared" ca="1" si="699"/>
        <v>cu</v>
      </c>
      <c r="Y3776" t="str">
        <f t="shared" si="700"/>
        <v>GO</v>
      </c>
      <c r="Z3776">
        <f t="shared" si="701"/>
        <v>2150</v>
      </c>
    </row>
    <row r="3777" spans="1:26">
      <c r="A3777" t="s">
        <v>58</v>
      </c>
      <c r="B3777" t="s">
        <v>42</v>
      </c>
      <c r="C3777">
        <v>84</v>
      </c>
      <c r="D3777">
        <v>58</v>
      </c>
      <c r="E3777">
        <f t="shared" ca="1" si="703"/>
        <v>2336</v>
      </c>
      <c r="F3777">
        <f ca="1">(60+SUMIF(OFFSET(N3777,-$C3777+1,0,$C3777),"EN",OFFSET(O3777,-$C3777+1,0,$C3777)))*SummonTypeTable!$Q$2</f>
        <v>1186.6666666666665</v>
      </c>
      <c r="G3777">
        <f ca="1">IF(C3777=1,60*SummonTypeTable!$Q$2-OFFSET(F3777,0,-1),
IF(F3777&lt;&gt;OFFSET(F3777,-1,0),OFFSET(F3777,-1,0)-OFFSET(F3777,0,-1),""))</f>
        <v>-1236</v>
      </c>
      <c r="H3777">
        <f ca="1">IF(C3777=1,60*SummonTypeTable!$Q$2/OFFSET(F3777,0,-1),
IF(F3777&lt;&gt;OFFSET(F3777,-1,0),OFFSET(F3777,-1,0)/OFFSET(F3777,0,-1),""))</f>
        <v>0.4708904109589041</v>
      </c>
      <c r="I3777">
        <f ca="1">(60+SUMIF(OFFSET(N3777,-$C3777+1,0,$C3777),"EN",OFFSET(O3777,-$C3777+1,0,$C3777))+SUMIF(OFFSET(S3777,-$C3777+1,0,$C3777),"EN",OFFSET(T3777,-$C3777+1,0,$C3777)))*SummonTypeTable!$Q$2</f>
        <v>1186.6666666666665</v>
      </c>
      <c r="J3777">
        <f ca="1">IF(C3777=1,60*SummonTypeTable!$Q$2-OFFSET(I3777,0,-4),
IF(I3777&lt;&gt;OFFSET(I3777,-1,0),OFFSET(I3777,-1,0)-OFFSET(I3777,0,-4),""))</f>
        <v>-1236</v>
      </c>
      <c r="K3777">
        <f ca="1">IF(C3777=1,60*SummonTypeTable!$Q$2/OFFSET(I3777,0,-4),
IF(I3777&lt;&gt;OFFSET(I3777,-1,0),OFFSET(I3777,-1,0)/OFFSET(I3777,0,-4),""))</f>
        <v>0.4708904109589041</v>
      </c>
      <c r="L3777" t="str">
        <f t="shared" ca="1" si="704"/>
        <v>cu</v>
      </c>
      <c r="M3777" t="s">
        <v>81</v>
      </c>
      <c r="N3777" t="s">
        <v>146</v>
      </c>
      <c r="O3777">
        <v>130</v>
      </c>
      <c r="P3777" t="str">
        <f t="shared" si="696"/>
        <v>에너지너무많음</v>
      </c>
      <c r="Q3777" t="str">
        <f t="shared" ca="1" si="702"/>
        <v>cu</v>
      </c>
      <c r="R3777" t="s">
        <v>81</v>
      </c>
      <c r="S3777" t="s">
        <v>147</v>
      </c>
      <c r="T3777">
        <v>2175</v>
      </c>
      <c r="U3777" t="str">
        <f t="shared" ca="1" si="695"/>
        <v>cu</v>
      </c>
      <c r="V3777" t="str">
        <f t="shared" si="697"/>
        <v>EN</v>
      </c>
      <c r="W3777">
        <f t="shared" si="698"/>
        <v>130</v>
      </c>
      <c r="X3777" t="str">
        <f t="shared" ca="1" si="699"/>
        <v>cu</v>
      </c>
      <c r="Y3777" t="str">
        <f t="shared" si="700"/>
        <v>GO</v>
      </c>
      <c r="Z3777">
        <f t="shared" si="701"/>
        <v>2175</v>
      </c>
    </row>
    <row r="3778" spans="1:26">
      <c r="A3778" t="s">
        <v>58</v>
      </c>
      <c r="B3778" t="s">
        <v>42</v>
      </c>
      <c r="C3778">
        <v>85</v>
      </c>
      <c r="D3778">
        <v>95</v>
      </c>
      <c r="E3778">
        <f t="shared" ca="1" si="703"/>
        <v>2431</v>
      </c>
      <c r="F3778">
        <f ca="1">(60+SUMIF(OFFSET(N3778,-$C3778+1,0,$C3778),"EN",OFFSET(O3778,-$C3778+1,0,$C3778)))*SummonTypeTable!$Q$2</f>
        <v>1186.6666666666665</v>
      </c>
      <c r="G3778" t="str">
        <f ca="1">IF(C3778=1,60*SummonTypeTable!$Q$2-OFFSET(F3778,0,-1),
IF(F3778&lt;&gt;OFFSET(F3778,-1,0),OFFSET(F3778,-1,0)-OFFSET(F3778,0,-1),""))</f>
        <v/>
      </c>
      <c r="H3778" t="str">
        <f ca="1">IF(C3778=1,60*SummonTypeTable!$Q$2/OFFSET(F3778,0,-1),
IF(F3778&lt;&gt;OFFSET(F3778,-1,0),OFFSET(F3778,-1,0)/OFFSET(F3778,0,-1),""))</f>
        <v/>
      </c>
      <c r="I3778">
        <f ca="1">(60+SUMIF(OFFSET(N3778,-$C3778+1,0,$C3778),"EN",OFFSET(O3778,-$C3778+1,0,$C3778))+SUMIF(OFFSET(S3778,-$C3778+1,0,$C3778),"EN",OFFSET(T3778,-$C3778+1,0,$C3778)))*SummonTypeTable!$Q$2</f>
        <v>1186.6666666666665</v>
      </c>
      <c r="J3778" t="str">
        <f ca="1">IF(C3778=1,60*SummonTypeTable!$Q$2-OFFSET(I3778,0,-4),
IF(I3778&lt;&gt;OFFSET(I3778,-1,0),OFFSET(I3778,-1,0)-OFFSET(I3778,0,-4),""))</f>
        <v/>
      </c>
      <c r="K3778" t="str">
        <f ca="1">IF(C3778=1,60*SummonTypeTable!$Q$2/OFFSET(I3778,0,-4),
IF(I3778&lt;&gt;OFFSET(I3778,-1,0),OFFSET(I3778,-1,0)/OFFSET(I3778,0,-4),""))</f>
        <v/>
      </c>
      <c r="L3778" t="str">
        <f t="shared" ca="1" si="704"/>
        <v>cu</v>
      </c>
      <c r="M3778" t="s">
        <v>81</v>
      </c>
      <c r="N3778" t="s">
        <v>147</v>
      </c>
      <c r="O3778">
        <v>4400</v>
      </c>
      <c r="P3778" t="str">
        <f t="shared" si="696"/>
        <v/>
      </c>
      <c r="Q3778" t="str">
        <f t="shared" ca="1" si="702"/>
        <v>cu</v>
      </c>
      <c r="R3778" t="s">
        <v>81</v>
      </c>
      <c r="S3778" t="s">
        <v>147</v>
      </c>
      <c r="T3778">
        <v>2200</v>
      </c>
      <c r="U3778" t="str">
        <f t="shared" ref="U3778:U3841" ca="1" si="705">IF(LEN(L3778)=0,"",L3778)</f>
        <v>cu</v>
      </c>
      <c r="V3778" t="str">
        <f t="shared" si="697"/>
        <v>GO</v>
      </c>
      <c r="W3778">
        <f t="shared" si="698"/>
        <v>4400</v>
      </c>
      <c r="X3778" t="str">
        <f t="shared" ca="1" si="699"/>
        <v>cu</v>
      </c>
      <c r="Y3778" t="str">
        <f t="shared" si="700"/>
        <v>GO</v>
      </c>
      <c r="Z3778">
        <f t="shared" si="701"/>
        <v>2200</v>
      </c>
    </row>
    <row r="3779" spans="1:26">
      <c r="A3779" t="s">
        <v>58</v>
      </c>
      <c r="B3779" t="s">
        <v>42</v>
      </c>
      <c r="C3779">
        <v>86</v>
      </c>
      <c r="D3779">
        <v>105</v>
      </c>
      <c r="E3779">
        <f t="shared" ca="1" si="703"/>
        <v>2536</v>
      </c>
      <c r="F3779">
        <f ca="1">(60+SUMIF(OFFSET(N3779,-$C3779+1,0,$C3779),"EN",OFFSET(O3779,-$C3779+1,0,$C3779)))*SummonTypeTable!$Q$2</f>
        <v>1186.6666666666665</v>
      </c>
      <c r="G3779" t="str">
        <f ca="1">IF(C3779=1,60*SummonTypeTable!$Q$2-OFFSET(F3779,0,-1),
IF(F3779&lt;&gt;OFFSET(F3779,-1,0),OFFSET(F3779,-1,0)-OFFSET(F3779,0,-1),""))</f>
        <v/>
      </c>
      <c r="H3779" t="str">
        <f ca="1">IF(C3779=1,60*SummonTypeTable!$Q$2/OFFSET(F3779,0,-1),
IF(F3779&lt;&gt;OFFSET(F3779,-1,0),OFFSET(F3779,-1,0)/OFFSET(F3779,0,-1),""))</f>
        <v/>
      </c>
      <c r="I3779">
        <f ca="1">(60+SUMIF(OFFSET(N3779,-$C3779+1,0,$C3779),"EN",OFFSET(O3779,-$C3779+1,0,$C3779))+SUMIF(OFFSET(S3779,-$C3779+1,0,$C3779),"EN",OFFSET(T3779,-$C3779+1,0,$C3779)))*SummonTypeTable!$Q$2</f>
        <v>1186.6666666666665</v>
      </c>
      <c r="J3779" t="str">
        <f ca="1">IF(C3779=1,60*SummonTypeTable!$Q$2-OFFSET(I3779,0,-4),
IF(I3779&lt;&gt;OFFSET(I3779,-1,0),OFFSET(I3779,-1,0)-OFFSET(I3779,0,-4),""))</f>
        <v/>
      </c>
      <c r="K3779" t="str">
        <f ca="1">IF(C3779=1,60*SummonTypeTable!$Q$2/OFFSET(I3779,0,-4),
IF(I3779&lt;&gt;OFFSET(I3779,-1,0),OFFSET(I3779,-1,0)/OFFSET(I3779,0,-4),""))</f>
        <v/>
      </c>
      <c r="L3779" t="str">
        <f t="shared" ca="1" si="704"/>
        <v>it</v>
      </c>
      <c r="M3779" t="s">
        <v>139</v>
      </c>
      <c r="N3779" t="s">
        <v>140</v>
      </c>
      <c r="O3779">
        <v>5</v>
      </c>
      <c r="P3779" t="str">
        <f t="shared" si="696"/>
        <v/>
      </c>
      <c r="Q3779" t="str">
        <f t="shared" ca="1" si="702"/>
        <v>cu</v>
      </c>
      <c r="R3779" t="s">
        <v>81</v>
      </c>
      <c r="S3779" t="s">
        <v>147</v>
      </c>
      <c r="T3779">
        <v>2225</v>
      </c>
      <c r="U3779" t="str">
        <f t="shared" ca="1" si="705"/>
        <v>it</v>
      </c>
      <c r="V3779" t="str">
        <f t="shared" si="697"/>
        <v>Cash_sCharacterGacha</v>
      </c>
      <c r="W3779">
        <f t="shared" si="698"/>
        <v>5</v>
      </c>
      <c r="X3779" t="str">
        <f t="shared" ca="1" si="699"/>
        <v>cu</v>
      </c>
      <c r="Y3779" t="str">
        <f t="shared" si="700"/>
        <v>GO</v>
      </c>
      <c r="Z3779">
        <f t="shared" si="701"/>
        <v>2225</v>
      </c>
    </row>
    <row r="3780" spans="1:26">
      <c r="A3780" t="s">
        <v>58</v>
      </c>
      <c r="B3780" t="s">
        <v>42</v>
      </c>
      <c r="C3780">
        <v>87</v>
      </c>
      <c r="D3780">
        <v>20</v>
      </c>
      <c r="E3780">
        <f t="shared" ca="1" si="703"/>
        <v>2556</v>
      </c>
      <c r="F3780">
        <f ca="1">(60+SUMIF(OFFSET(N3780,-$C3780+1,0,$C3780),"EN",OFFSET(O3780,-$C3780+1,0,$C3780)))*SummonTypeTable!$Q$2</f>
        <v>1283.3333333333333</v>
      </c>
      <c r="G3780">
        <f ca="1">IF(C3780=1,60*SummonTypeTable!$Q$2-OFFSET(F3780,0,-1),
IF(F3780&lt;&gt;OFFSET(F3780,-1,0),OFFSET(F3780,-1,0)-OFFSET(F3780,0,-1),""))</f>
        <v>-1369.3333333333335</v>
      </c>
      <c r="H3780">
        <f ca="1">IF(C3780=1,60*SummonTypeTable!$Q$2/OFFSET(F3780,0,-1),
IF(F3780&lt;&gt;OFFSET(F3780,-1,0),OFFSET(F3780,-1,0)/OFFSET(F3780,0,-1),""))</f>
        <v>0.46426708398539379</v>
      </c>
      <c r="I3780">
        <f ca="1">(60+SUMIF(OFFSET(N3780,-$C3780+1,0,$C3780),"EN",OFFSET(O3780,-$C3780+1,0,$C3780))+SUMIF(OFFSET(S3780,-$C3780+1,0,$C3780),"EN",OFFSET(T3780,-$C3780+1,0,$C3780)))*SummonTypeTable!$Q$2</f>
        <v>1283.3333333333333</v>
      </c>
      <c r="J3780">
        <f ca="1">IF(C3780=1,60*SummonTypeTable!$Q$2-OFFSET(I3780,0,-4),
IF(I3780&lt;&gt;OFFSET(I3780,-1,0),OFFSET(I3780,-1,0)-OFFSET(I3780,0,-4),""))</f>
        <v>-1369.3333333333335</v>
      </c>
      <c r="K3780">
        <f ca="1">IF(C3780=1,60*SummonTypeTable!$Q$2/OFFSET(I3780,0,-4),
IF(I3780&lt;&gt;OFFSET(I3780,-1,0),OFFSET(I3780,-1,0)/OFFSET(I3780,0,-4),""))</f>
        <v>0.46426708398539379</v>
      </c>
      <c r="L3780" t="str">
        <f t="shared" ca="1" si="704"/>
        <v>cu</v>
      </c>
      <c r="M3780" t="s">
        <v>81</v>
      </c>
      <c r="N3780" t="s">
        <v>146</v>
      </c>
      <c r="O3780">
        <v>145</v>
      </c>
      <c r="P3780" t="str">
        <f t="shared" si="696"/>
        <v>에너지너무많음</v>
      </c>
      <c r="Q3780" t="str">
        <f t="shared" ca="1" si="702"/>
        <v>cu</v>
      </c>
      <c r="R3780" t="s">
        <v>81</v>
      </c>
      <c r="S3780" t="s">
        <v>147</v>
      </c>
      <c r="T3780">
        <v>2250</v>
      </c>
      <c r="U3780" t="str">
        <f t="shared" ca="1" si="705"/>
        <v>cu</v>
      </c>
      <c r="V3780" t="str">
        <f t="shared" si="697"/>
        <v>EN</v>
      </c>
      <c r="W3780">
        <f t="shared" si="698"/>
        <v>145</v>
      </c>
      <c r="X3780" t="str">
        <f t="shared" ca="1" si="699"/>
        <v>cu</v>
      </c>
      <c r="Y3780" t="str">
        <f t="shared" si="700"/>
        <v>GO</v>
      </c>
      <c r="Z3780">
        <f t="shared" si="701"/>
        <v>2250</v>
      </c>
    </row>
    <row r="3781" spans="1:26">
      <c r="A3781" t="s">
        <v>58</v>
      </c>
      <c r="B3781" t="s">
        <v>42</v>
      </c>
      <c r="C3781">
        <v>88</v>
      </c>
      <c r="D3781">
        <v>59</v>
      </c>
      <c r="E3781">
        <f t="shared" ca="1" si="703"/>
        <v>2615</v>
      </c>
      <c r="F3781">
        <f ca="1">(60+SUMIF(OFFSET(N3781,-$C3781+1,0,$C3781),"EN",OFFSET(O3781,-$C3781+1,0,$C3781)))*SummonTypeTable!$Q$2</f>
        <v>1283.3333333333333</v>
      </c>
      <c r="G3781" t="str">
        <f ca="1">IF(C3781=1,60*SummonTypeTable!$Q$2-OFFSET(F3781,0,-1),
IF(F3781&lt;&gt;OFFSET(F3781,-1,0),OFFSET(F3781,-1,0)-OFFSET(F3781,0,-1),""))</f>
        <v/>
      </c>
      <c r="H3781" t="str">
        <f ca="1">IF(C3781=1,60*SummonTypeTable!$Q$2/OFFSET(F3781,0,-1),
IF(F3781&lt;&gt;OFFSET(F3781,-1,0),OFFSET(F3781,-1,0)/OFFSET(F3781,0,-1),""))</f>
        <v/>
      </c>
      <c r="I3781">
        <f ca="1">(60+SUMIF(OFFSET(N3781,-$C3781+1,0,$C3781),"EN",OFFSET(O3781,-$C3781+1,0,$C3781))+SUMIF(OFFSET(S3781,-$C3781+1,0,$C3781),"EN",OFFSET(T3781,-$C3781+1,0,$C3781)))*SummonTypeTable!$Q$2</f>
        <v>1283.3333333333333</v>
      </c>
      <c r="J3781" t="str">
        <f ca="1">IF(C3781=1,60*SummonTypeTable!$Q$2-OFFSET(I3781,0,-4),
IF(I3781&lt;&gt;OFFSET(I3781,-1,0),OFFSET(I3781,-1,0)-OFFSET(I3781,0,-4),""))</f>
        <v/>
      </c>
      <c r="K3781" t="str">
        <f ca="1">IF(C3781=1,60*SummonTypeTable!$Q$2/OFFSET(I3781,0,-4),
IF(I3781&lt;&gt;OFFSET(I3781,-1,0),OFFSET(I3781,-1,0)/OFFSET(I3781,0,-4),""))</f>
        <v/>
      </c>
      <c r="L3781" t="str">
        <f t="shared" ca="1" si="704"/>
        <v>cu</v>
      </c>
      <c r="M3781" t="s">
        <v>81</v>
      </c>
      <c r="N3781" t="s">
        <v>147</v>
      </c>
      <c r="O3781">
        <v>4550</v>
      </c>
      <c r="P3781" t="str">
        <f t="shared" si="696"/>
        <v/>
      </c>
      <c r="Q3781" t="str">
        <f t="shared" ca="1" si="702"/>
        <v>cu</v>
      </c>
      <c r="R3781" t="s">
        <v>81</v>
      </c>
      <c r="S3781" t="s">
        <v>147</v>
      </c>
      <c r="T3781">
        <v>2275</v>
      </c>
      <c r="U3781" t="str">
        <f t="shared" ca="1" si="705"/>
        <v>cu</v>
      </c>
      <c r="V3781" t="str">
        <f t="shared" si="697"/>
        <v>GO</v>
      </c>
      <c r="W3781">
        <f t="shared" si="698"/>
        <v>4550</v>
      </c>
      <c r="X3781" t="str">
        <f t="shared" ca="1" si="699"/>
        <v>cu</v>
      </c>
      <c r="Y3781" t="str">
        <f t="shared" si="700"/>
        <v>GO</v>
      </c>
      <c r="Z3781">
        <f t="shared" si="701"/>
        <v>2275</v>
      </c>
    </row>
    <row r="3782" spans="1:26">
      <c r="A3782" t="s">
        <v>58</v>
      </c>
      <c r="B3782" t="s">
        <v>42</v>
      </c>
      <c r="C3782">
        <v>89</v>
      </c>
      <c r="D3782">
        <v>75</v>
      </c>
      <c r="E3782">
        <f t="shared" ca="1" si="703"/>
        <v>2690</v>
      </c>
      <c r="F3782">
        <f ca="1">(60+SUMIF(OFFSET(N3782,-$C3782+1,0,$C3782),"EN",OFFSET(O3782,-$C3782+1,0,$C3782)))*SummonTypeTable!$Q$2</f>
        <v>1283.3333333333333</v>
      </c>
      <c r="G3782" t="str">
        <f ca="1">IF(C3782=1,60*SummonTypeTable!$Q$2-OFFSET(F3782,0,-1),
IF(F3782&lt;&gt;OFFSET(F3782,-1,0),OFFSET(F3782,-1,0)-OFFSET(F3782,0,-1),""))</f>
        <v/>
      </c>
      <c r="H3782" t="str">
        <f ca="1">IF(C3782=1,60*SummonTypeTable!$Q$2/OFFSET(F3782,0,-1),
IF(F3782&lt;&gt;OFFSET(F3782,-1,0),OFFSET(F3782,-1,0)/OFFSET(F3782,0,-1),""))</f>
        <v/>
      </c>
      <c r="I3782">
        <f ca="1">(60+SUMIF(OFFSET(N3782,-$C3782+1,0,$C3782),"EN",OFFSET(O3782,-$C3782+1,0,$C3782))+SUMIF(OFFSET(S3782,-$C3782+1,0,$C3782),"EN",OFFSET(T3782,-$C3782+1,0,$C3782)))*SummonTypeTable!$Q$2</f>
        <v>1283.3333333333333</v>
      </c>
      <c r="J3782" t="str">
        <f ca="1">IF(C3782=1,60*SummonTypeTable!$Q$2-OFFSET(I3782,0,-4),
IF(I3782&lt;&gt;OFFSET(I3782,-1,0),OFFSET(I3782,-1,0)-OFFSET(I3782,0,-4),""))</f>
        <v/>
      </c>
      <c r="K3782" t="str">
        <f ca="1">IF(C3782=1,60*SummonTypeTable!$Q$2/OFFSET(I3782,0,-4),
IF(I3782&lt;&gt;OFFSET(I3782,-1,0),OFFSET(I3782,-1,0)/OFFSET(I3782,0,-4),""))</f>
        <v/>
      </c>
      <c r="L3782" t="str">
        <f t="shared" ca="1" si="704"/>
        <v>it</v>
      </c>
      <c r="M3782" t="s">
        <v>139</v>
      </c>
      <c r="N3782" t="s">
        <v>138</v>
      </c>
      <c r="O3782">
        <v>2</v>
      </c>
      <c r="P3782" t="str">
        <f t="shared" si="696"/>
        <v/>
      </c>
      <c r="Q3782" t="str">
        <f t="shared" ca="1" si="702"/>
        <v>cu</v>
      </c>
      <c r="R3782" t="s">
        <v>81</v>
      </c>
      <c r="S3782" t="s">
        <v>147</v>
      </c>
      <c r="T3782">
        <v>2300</v>
      </c>
      <c r="U3782" t="str">
        <f t="shared" ca="1" si="705"/>
        <v>it</v>
      </c>
      <c r="V3782" t="str">
        <f t="shared" si="697"/>
        <v>Cash_sSpellGacha</v>
      </c>
      <c r="W3782">
        <f t="shared" si="698"/>
        <v>2</v>
      </c>
      <c r="X3782" t="str">
        <f t="shared" ca="1" si="699"/>
        <v>cu</v>
      </c>
      <c r="Y3782" t="str">
        <f t="shared" si="700"/>
        <v>GO</v>
      </c>
      <c r="Z3782">
        <f t="shared" si="701"/>
        <v>2300</v>
      </c>
    </row>
    <row r="3783" spans="1:26">
      <c r="A3783" t="s">
        <v>58</v>
      </c>
      <c r="B3783" t="s">
        <v>42</v>
      </c>
      <c r="C3783">
        <v>90</v>
      </c>
      <c r="D3783">
        <v>94</v>
      </c>
      <c r="E3783">
        <f t="shared" ca="1" si="703"/>
        <v>2784</v>
      </c>
      <c r="F3783">
        <f ca="1">(60+SUMIF(OFFSET(N3783,-$C3783+1,0,$C3783),"EN",OFFSET(O3783,-$C3783+1,0,$C3783)))*SummonTypeTable!$Q$2</f>
        <v>1283.3333333333333</v>
      </c>
      <c r="G3783" t="str">
        <f ca="1">IF(C3783=1,60*SummonTypeTable!$Q$2-OFFSET(F3783,0,-1),
IF(F3783&lt;&gt;OFFSET(F3783,-1,0),OFFSET(F3783,-1,0)-OFFSET(F3783,0,-1),""))</f>
        <v/>
      </c>
      <c r="H3783" t="str">
        <f ca="1">IF(C3783=1,60*SummonTypeTable!$Q$2/OFFSET(F3783,0,-1),
IF(F3783&lt;&gt;OFFSET(F3783,-1,0),OFFSET(F3783,-1,0)/OFFSET(F3783,0,-1),""))</f>
        <v/>
      </c>
      <c r="I3783">
        <f ca="1">(60+SUMIF(OFFSET(N3783,-$C3783+1,0,$C3783),"EN",OFFSET(O3783,-$C3783+1,0,$C3783))+SUMIF(OFFSET(S3783,-$C3783+1,0,$C3783),"EN",OFFSET(T3783,-$C3783+1,0,$C3783)))*SummonTypeTable!$Q$2</f>
        <v>1283.3333333333333</v>
      </c>
      <c r="J3783" t="str">
        <f ca="1">IF(C3783=1,60*SummonTypeTable!$Q$2-OFFSET(I3783,0,-4),
IF(I3783&lt;&gt;OFFSET(I3783,-1,0),OFFSET(I3783,-1,0)-OFFSET(I3783,0,-4),""))</f>
        <v/>
      </c>
      <c r="K3783" t="str">
        <f ca="1">IF(C3783=1,60*SummonTypeTable!$Q$2/OFFSET(I3783,0,-4),
IF(I3783&lt;&gt;OFFSET(I3783,-1,0),OFFSET(I3783,-1,0)/OFFSET(I3783,0,-4),""))</f>
        <v/>
      </c>
      <c r="L3783" t="str">
        <f t="shared" ca="1" si="704"/>
        <v>cu</v>
      </c>
      <c r="M3783" t="s">
        <v>81</v>
      </c>
      <c r="N3783" t="s">
        <v>147</v>
      </c>
      <c r="O3783">
        <v>4650</v>
      </c>
      <c r="P3783" t="str">
        <f t="shared" si="696"/>
        <v/>
      </c>
      <c r="Q3783" t="str">
        <f t="shared" ca="1" si="702"/>
        <v>cu</v>
      </c>
      <c r="R3783" t="s">
        <v>81</v>
      </c>
      <c r="S3783" t="s">
        <v>147</v>
      </c>
      <c r="T3783">
        <v>2325</v>
      </c>
      <c r="U3783" t="str">
        <f t="shared" ca="1" si="705"/>
        <v>cu</v>
      </c>
      <c r="V3783" t="str">
        <f t="shared" si="697"/>
        <v>GO</v>
      </c>
      <c r="W3783">
        <f t="shared" si="698"/>
        <v>4650</v>
      </c>
      <c r="X3783" t="str">
        <f t="shared" ca="1" si="699"/>
        <v>cu</v>
      </c>
      <c r="Y3783" t="str">
        <f t="shared" si="700"/>
        <v>GO</v>
      </c>
      <c r="Z3783">
        <f t="shared" si="701"/>
        <v>2325</v>
      </c>
    </row>
    <row r="3784" spans="1:26">
      <c r="A3784" t="s">
        <v>58</v>
      </c>
      <c r="B3784" t="s">
        <v>42</v>
      </c>
      <c r="C3784">
        <v>91</v>
      </c>
      <c r="D3784">
        <v>4</v>
      </c>
      <c r="E3784">
        <f t="shared" ca="1" si="703"/>
        <v>2788</v>
      </c>
      <c r="F3784">
        <f ca="1">(60+SUMIF(OFFSET(N3784,-$C3784+1,0,$C3784),"EN",OFFSET(O3784,-$C3784+1,0,$C3784)))*SummonTypeTable!$Q$2</f>
        <v>1390</v>
      </c>
      <c r="G3784">
        <f ca="1">IF(C3784=1,60*SummonTypeTable!$Q$2-OFFSET(F3784,0,-1),
IF(F3784&lt;&gt;OFFSET(F3784,-1,0),OFFSET(F3784,-1,0)-OFFSET(F3784,0,-1),""))</f>
        <v>-1504.6666666666667</v>
      </c>
      <c r="H3784">
        <f ca="1">IF(C3784=1,60*SummonTypeTable!$Q$2/OFFSET(F3784,0,-1),
IF(F3784&lt;&gt;OFFSET(F3784,-1,0),OFFSET(F3784,-1,0)/OFFSET(F3784,0,-1),""))</f>
        <v>0.46030607364897175</v>
      </c>
      <c r="I3784">
        <f ca="1">(60+SUMIF(OFFSET(N3784,-$C3784+1,0,$C3784),"EN",OFFSET(O3784,-$C3784+1,0,$C3784))+SUMIF(OFFSET(S3784,-$C3784+1,0,$C3784),"EN",OFFSET(T3784,-$C3784+1,0,$C3784)))*SummonTypeTable!$Q$2</f>
        <v>1390</v>
      </c>
      <c r="J3784">
        <f ca="1">IF(C3784=1,60*SummonTypeTable!$Q$2-OFFSET(I3784,0,-4),
IF(I3784&lt;&gt;OFFSET(I3784,-1,0),OFFSET(I3784,-1,0)-OFFSET(I3784,0,-4),""))</f>
        <v>-1504.6666666666667</v>
      </c>
      <c r="K3784">
        <f ca="1">IF(C3784=1,60*SummonTypeTable!$Q$2/OFFSET(I3784,0,-4),
IF(I3784&lt;&gt;OFFSET(I3784,-1,0),OFFSET(I3784,-1,0)/OFFSET(I3784,0,-4),""))</f>
        <v>0.46030607364897175</v>
      </c>
      <c r="L3784" t="str">
        <f t="shared" ca="1" si="704"/>
        <v>cu</v>
      </c>
      <c r="M3784" t="s">
        <v>81</v>
      </c>
      <c r="N3784" t="s">
        <v>146</v>
      </c>
      <c r="O3784">
        <v>160</v>
      </c>
      <c r="P3784" t="str">
        <f t="shared" si="696"/>
        <v>에너지너무많음</v>
      </c>
      <c r="Q3784" t="str">
        <f t="shared" ca="1" si="702"/>
        <v>cu</v>
      </c>
      <c r="R3784" t="s">
        <v>81</v>
      </c>
      <c r="S3784" t="s">
        <v>147</v>
      </c>
      <c r="T3784">
        <v>2350</v>
      </c>
      <c r="U3784" t="str">
        <f t="shared" ca="1" si="705"/>
        <v>cu</v>
      </c>
      <c r="V3784" t="str">
        <f t="shared" si="697"/>
        <v>EN</v>
      </c>
      <c r="W3784">
        <f t="shared" si="698"/>
        <v>160</v>
      </c>
      <c r="X3784" t="str">
        <f t="shared" ca="1" si="699"/>
        <v>cu</v>
      </c>
      <c r="Y3784" t="str">
        <f t="shared" si="700"/>
        <v>GO</v>
      </c>
      <c r="Z3784">
        <f t="shared" si="701"/>
        <v>2350</v>
      </c>
    </row>
    <row r="3785" spans="1:26">
      <c r="A3785" t="s">
        <v>58</v>
      </c>
      <c r="B3785" t="s">
        <v>42</v>
      </c>
      <c r="C3785">
        <v>92</v>
      </c>
      <c r="D3785">
        <v>35</v>
      </c>
      <c r="E3785">
        <f t="shared" ca="1" si="703"/>
        <v>2823</v>
      </c>
      <c r="F3785">
        <f ca="1">(60+SUMIF(OFFSET(N3785,-$C3785+1,0,$C3785),"EN",OFFSET(O3785,-$C3785+1,0,$C3785)))*SummonTypeTable!$Q$2</f>
        <v>1390</v>
      </c>
      <c r="G3785" t="str">
        <f ca="1">IF(C3785=1,60*SummonTypeTable!$Q$2-OFFSET(F3785,0,-1),
IF(F3785&lt;&gt;OFFSET(F3785,-1,0),OFFSET(F3785,-1,0)-OFFSET(F3785,0,-1),""))</f>
        <v/>
      </c>
      <c r="H3785" t="str">
        <f ca="1">IF(C3785=1,60*SummonTypeTable!$Q$2/OFFSET(F3785,0,-1),
IF(F3785&lt;&gt;OFFSET(F3785,-1,0),OFFSET(F3785,-1,0)/OFFSET(F3785,0,-1),""))</f>
        <v/>
      </c>
      <c r="I3785">
        <f ca="1">(60+SUMIF(OFFSET(N3785,-$C3785+1,0,$C3785),"EN",OFFSET(O3785,-$C3785+1,0,$C3785))+SUMIF(OFFSET(S3785,-$C3785+1,0,$C3785),"EN",OFFSET(T3785,-$C3785+1,0,$C3785)))*SummonTypeTable!$Q$2</f>
        <v>1390</v>
      </c>
      <c r="J3785" t="str">
        <f ca="1">IF(C3785=1,60*SummonTypeTable!$Q$2-OFFSET(I3785,0,-4),
IF(I3785&lt;&gt;OFFSET(I3785,-1,0),OFFSET(I3785,-1,0)-OFFSET(I3785,0,-4),""))</f>
        <v/>
      </c>
      <c r="K3785" t="str">
        <f ca="1">IF(C3785=1,60*SummonTypeTable!$Q$2/OFFSET(I3785,0,-4),
IF(I3785&lt;&gt;OFFSET(I3785,-1,0),OFFSET(I3785,-1,0)/OFFSET(I3785,0,-4),""))</f>
        <v/>
      </c>
      <c r="L3785" t="str">
        <f t="shared" ca="1" si="704"/>
        <v>cu</v>
      </c>
      <c r="M3785" t="s">
        <v>81</v>
      </c>
      <c r="N3785" t="s">
        <v>147</v>
      </c>
      <c r="O3785">
        <v>4750</v>
      </c>
      <c r="P3785" t="str">
        <f t="shared" si="696"/>
        <v/>
      </c>
      <c r="Q3785" t="str">
        <f t="shared" ca="1" si="702"/>
        <v>cu</v>
      </c>
      <c r="R3785" t="s">
        <v>81</v>
      </c>
      <c r="S3785" t="s">
        <v>147</v>
      </c>
      <c r="T3785">
        <v>2375</v>
      </c>
      <c r="U3785" t="str">
        <f t="shared" ca="1" si="705"/>
        <v>cu</v>
      </c>
      <c r="V3785" t="str">
        <f t="shared" si="697"/>
        <v>GO</v>
      </c>
      <c r="W3785">
        <f t="shared" si="698"/>
        <v>4750</v>
      </c>
      <c r="X3785" t="str">
        <f t="shared" ca="1" si="699"/>
        <v>cu</v>
      </c>
      <c r="Y3785" t="str">
        <f t="shared" si="700"/>
        <v>GO</v>
      </c>
      <c r="Z3785">
        <f t="shared" si="701"/>
        <v>2375</v>
      </c>
    </row>
    <row r="3786" spans="1:26">
      <c r="A3786" t="s">
        <v>58</v>
      </c>
      <c r="B3786" t="s">
        <v>42</v>
      </c>
      <c r="C3786">
        <v>93</v>
      </c>
      <c r="D3786">
        <v>41</v>
      </c>
      <c r="E3786">
        <f t="shared" ca="1" si="703"/>
        <v>2864</v>
      </c>
      <c r="F3786">
        <f ca="1">(60+SUMIF(OFFSET(N3786,-$C3786+1,0,$C3786),"EN",OFFSET(O3786,-$C3786+1,0,$C3786)))*SummonTypeTable!$Q$2</f>
        <v>1390</v>
      </c>
      <c r="G3786" t="str">
        <f ca="1">IF(C3786=1,60*SummonTypeTable!$Q$2-OFFSET(F3786,0,-1),
IF(F3786&lt;&gt;OFFSET(F3786,-1,0),OFFSET(F3786,-1,0)-OFFSET(F3786,0,-1),""))</f>
        <v/>
      </c>
      <c r="H3786" t="str">
        <f ca="1">IF(C3786=1,60*SummonTypeTable!$Q$2/OFFSET(F3786,0,-1),
IF(F3786&lt;&gt;OFFSET(F3786,-1,0),OFFSET(F3786,-1,0)/OFFSET(F3786,0,-1),""))</f>
        <v/>
      </c>
      <c r="I3786">
        <f ca="1">(60+SUMIF(OFFSET(N3786,-$C3786+1,0,$C3786),"EN",OFFSET(O3786,-$C3786+1,0,$C3786))+SUMIF(OFFSET(S3786,-$C3786+1,0,$C3786),"EN",OFFSET(T3786,-$C3786+1,0,$C3786)))*SummonTypeTable!$Q$2</f>
        <v>1390</v>
      </c>
      <c r="J3786" t="str">
        <f ca="1">IF(C3786=1,60*SummonTypeTable!$Q$2-OFFSET(I3786,0,-4),
IF(I3786&lt;&gt;OFFSET(I3786,-1,0),OFFSET(I3786,-1,0)-OFFSET(I3786,0,-4),""))</f>
        <v/>
      </c>
      <c r="K3786" t="str">
        <f ca="1">IF(C3786=1,60*SummonTypeTable!$Q$2/OFFSET(I3786,0,-4),
IF(I3786&lt;&gt;OFFSET(I3786,-1,0),OFFSET(I3786,-1,0)/OFFSET(I3786,0,-4),""))</f>
        <v/>
      </c>
      <c r="L3786" t="str">
        <f t="shared" ca="1" si="704"/>
        <v>it</v>
      </c>
      <c r="M3786" t="s">
        <v>139</v>
      </c>
      <c r="N3786" t="s">
        <v>158</v>
      </c>
      <c r="O3786">
        <v>1</v>
      </c>
      <c r="P3786" t="str">
        <f t="shared" si="696"/>
        <v/>
      </c>
      <c r="Q3786" t="str">
        <f t="shared" ca="1" si="702"/>
        <v>cu</v>
      </c>
      <c r="R3786" t="s">
        <v>81</v>
      </c>
      <c r="S3786" t="s">
        <v>147</v>
      </c>
      <c r="T3786">
        <v>2400</v>
      </c>
      <c r="U3786" t="str">
        <f t="shared" ca="1" si="705"/>
        <v>it</v>
      </c>
      <c r="V3786" t="str">
        <f t="shared" si="697"/>
        <v>Cash_sEquipGacha</v>
      </c>
      <c r="W3786">
        <f t="shared" si="698"/>
        <v>1</v>
      </c>
      <c r="X3786" t="str">
        <f t="shared" ca="1" si="699"/>
        <v>cu</v>
      </c>
      <c r="Y3786" t="str">
        <f t="shared" si="700"/>
        <v>GO</v>
      </c>
      <c r="Z3786">
        <f t="shared" si="701"/>
        <v>2400</v>
      </c>
    </row>
    <row r="3787" spans="1:26">
      <c r="A3787" t="s">
        <v>58</v>
      </c>
      <c r="B3787" t="s">
        <v>42</v>
      </c>
      <c r="C3787">
        <v>94</v>
      </c>
      <c r="D3787">
        <v>53</v>
      </c>
      <c r="E3787">
        <f t="shared" ca="1" si="703"/>
        <v>2917</v>
      </c>
      <c r="F3787">
        <f ca="1">(60+SUMIF(OFFSET(N3787,-$C3787+1,0,$C3787),"EN",OFFSET(O3787,-$C3787+1,0,$C3787)))*SummonTypeTable!$Q$2</f>
        <v>1390</v>
      </c>
      <c r="G3787" t="str">
        <f ca="1">IF(C3787=1,60*SummonTypeTable!$Q$2-OFFSET(F3787,0,-1),
IF(F3787&lt;&gt;OFFSET(F3787,-1,0),OFFSET(F3787,-1,0)-OFFSET(F3787,0,-1),""))</f>
        <v/>
      </c>
      <c r="H3787" t="str">
        <f ca="1">IF(C3787=1,60*SummonTypeTable!$Q$2/OFFSET(F3787,0,-1),
IF(F3787&lt;&gt;OFFSET(F3787,-1,0),OFFSET(F3787,-1,0)/OFFSET(F3787,0,-1),""))</f>
        <v/>
      </c>
      <c r="I3787">
        <f ca="1">(60+SUMIF(OFFSET(N3787,-$C3787+1,0,$C3787),"EN",OFFSET(O3787,-$C3787+1,0,$C3787))+SUMIF(OFFSET(S3787,-$C3787+1,0,$C3787),"EN",OFFSET(T3787,-$C3787+1,0,$C3787)))*SummonTypeTable!$Q$2</f>
        <v>1390</v>
      </c>
      <c r="J3787" t="str">
        <f ca="1">IF(C3787=1,60*SummonTypeTable!$Q$2-OFFSET(I3787,0,-4),
IF(I3787&lt;&gt;OFFSET(I3787,-1,0),OFFSET(I3787,-1,0)-OFFSET(I3787,0,-4),""))</f>
        <v/>
      </c>
      <c r="K3787" t="str">
        <f ca="1">IF(C3787=1,60*SummonTypeTable!$Q$2/OFFSET(I3787,0,-4),
IF(I3787&lt;&gt;OFFSET(I3787,-1,0),OFFSET(I3787,-1,0)/OFFSET(I3787,0,-4),""))</f>
        <v/>
      </c>
      <c r="L3787" t="str">
        <f t="shared" ca="1" si="704"/>
        <v>cu</v>
      </c>
      <c r="M3787" t="s">
        <v>81</v>
      </c>
      <c r="N3787" t="s">
        <v>147</v>
      </c>
      <c r="O3787">
        <v>4850</v>
      </c>
      <c r="P3787" t="str">
        <f t="shared" ref="P3787:P3850" si="706">IF(M3787="장비1상자",
  IF(OR(N3787&gt;3,O3787&gt;5),"장비이상",""),
IF(N3787="GO",
  IF(O3787&lt;100,"골드이상",""),
IF(N3787="EN",
  IF(O3787&gt;29,"에너지너무많음",
  IF(O3787&gt;9,"에너지다소많음","")),"")))</f>
        <v/>
      </c>
      <c r="Q3787" t="str">
        <f t="shared" ca="1" si="702"/>
        <v>cu</v>
      </c>
      <c r="R3787" t="s">
        <v>81</v>
      </c>
      <c r="S3787" t="s">
        <v>147</v>
      </c>
      <c r="T3787">
        <v>2425</v>
      </c>
      <c r="U3787" t="str">
        <f t="shared" ca="1" si="705"/>
        <v>cu</v>
      </c>
      <c r="V3787" t="str">
        <f t="shared" ref="V3787:V3850" si="707">IF(LEN(N3787)=0,"",N3787)</f>
        <v>GO</v>
      </c>
      <c r="W3787">
        <f t="shared" ref="W3787:W3850" si="708">IF(LEN(O3787)=0,"",O3787)</f>
        <v>4850</v>
      </c>
      <c r="X3787" t="str">
        <f t="shared" ref="X3787:X3850" ca="1" si="709">IF(LEN(Q3787)=0,"",Q3787)</f>
        <v>cu</v>
      </c>
      <c r="Y3787" t="str">
        <f t="shared" ref="Y3787:Y3850" si="710">IF(LEN(S3787)=0,"",S3787)</f>
        <v>GO</v>
      </c>
      <c r="Z3787">
        <f t="shared" ref="Z3787:Z3850" si="711">IF(LEN(T3787)=0,"",T3787)</f>
        <v>2425</v>
      </c>
    </row>
    <row r="3788" spans="1:26">
      <c r="A3788" t="s">
        <v>58</v>
      </c>
      <c r="B3788" t="s">
        <v>42</v>
      </c>
      <c r="C3788">
        <v>95</v>
      </c>
      <c r="D3788">
        <v>12</v>
      </c>
      <c r="E3788">
        <f t="shared" ca="1" si="703"/>
        <v>2929</v>
      </c>
      <c r="F3788">
        <f ca="1">(60+SUMIF(OFFSET(N3788,-$C3788+1,0,$C3788),"EN",OFFSET(O3788,-$C3788+1,0,$C3788)))*SummonTypeTable!$Q$2</f>
        <v>1390</v>
      </c>
      <c r="G3788" t="str">
        <f ca="1">IF(C3788=1,60*SummonTypeTable!$Q$2-OFFSET(F3788,0,-1),
IF(F3788&lt;&gt;OFFSET(F3788,-1,0),OFFSET(F3788,-1,0)-OFFSET(F3788,0,-1),""))</f>
        <v/>
      </c>
      <c r="H3788" t="str">
        <f ca="1">IF(C3788=1,60*SummonTypeTable!$Q$2/OFFSET(F3788,0,-1),
IF(F3788&lt;&gt;OFFSET(F3788,-1,0),OFFSET(F3788,-1,0)/OFFSET(F3788,0,-1),""))</f>
        <v/>
      </c>
      <c r="I3788">
        <f ca="1">(60+SUMIF(OFFSET(N3788,-$C3788+1,0,$C3788),"EN",OFFSET(O3788,-$C3788+1,0,$C3788))+SUMIF(OFFSET(S3788,-$C3788+1,0,$C3788),"EN",OFFSET(T3788,-$C3788+1,0,$C3788)))*SummonTypeTable!$Q$2</f>
        <v>1390</v>
      </c>
      <c r="J3788" t="str">
        <f ca="1">IF(C3788=1,60*SummonTypeTable!$Q$2-OFFSET(I3788,0,-4),
IF(I3788&lt;&gt;OFFSET(I3788,-1,0),OFFSET(I3788,-1,0)-OFFSET(I3788,0,-4),""))</f>
        <v/>
      </c>
      <c r="K3788" t="str">
        <f ca="1">IF(C3788=1,60*SummonTypeTable!$Q$2/OFFSET(I3788,0,-4),
IF(I3788&lt;&gt;OFFSET(I3788,-1,0),OFFSET(I3788,-1,0)/OFFSET(I3788,0,-4),""))</f>
        <v/>
      </c>
      <c r="L3788" t="str">
        <f t="shared" ca="1" si="704"/>
        <v>it</v>
      </c>
      <c r="M3788" t="s">
        <v>139</v>
      </c>
      <c r="N3788" t="s">
        <v>140</v>
      </c>
      <c r="O3788">
        <v>1</v>
      </c>
      <c r="P3788" t="str">
        <f t="shared" si="706"/>
        <v/>
      </c>
      <c r="Q3788" t="str">
        <f t="shared" ca="1" si="702"/>
        <v>cu</v>
      </c>
      <c r="R3788" t="s">
        <v>81</v>
      </c>
      <c r="S3788" t="s">
        <v>147</v>
      </c>
      <c r="T3788">
        <v>2450</v>
      </c>
      <c r="U3788" t="str">
        <f t="shared" ca="1" si="705"/>
        <v>it</v>
      </c>
      <c r="V3788" t="str">
        <f t="shared" si="707"/>
        <v>Cash_sCharacterGacha</v>
      </c>
      <c r="W3788">
        <f t="shared" si="708"/>
        <v>1</v>
      </c>
      <c r="X3788" t="str">
        <f t="shared" ca="1" si="709"/>
        <v>cu</v>
      </c>
      <c r="Y3788" t="str">
        <f t="shared" si="710"/>
        <v>GO</v>
      </c>
      <c r="Z3788">
        <f t="shared" si="711"/>
        <v>2450</v>
      </c>
    </row>
    <row r="3789" spans="1:26">
      <c r="A3789" t="s">
        <v>58</v>
      </c>
      <c r="B3789" t="s">
        <v>42</v>
      </c>
      <c r="C3789">
        <v>96</v>
      </c>
      <c r="D3789">
        <v>24</v>
      </c>
      <c r="E3789">
        <f t="shared" ca="1" si="703"/>
        <v>2953</v>
      </c>
      <c r="F3789">
        <f ca="1">(60+SUMIF(OFFSET(N3789,-$C3789+1,0,$C3789),"EN",OFFSET(O3789,-$C3789+1,0,$C3789)))*SummonTypeTable!$Q$2</f>
        <v>1390</v>
      </c>
      <c r="G3789" t="str">
        <f ca="1">IF(C3789=1,60*SummonTypeTable!$Q$2-OFFSET(F3789,0,-1),
IF(F3789&lt;&gt;OFFSET(F3789,-1,0),OFFSET(F3789,-1,0)-OFFSET(F3789,0,-1),""))</f>
        <v/>
      </c>
      <c r="H3789" t="str">
        <f ca="1">IF(C3789=1,60*SummonTypeTable!$Q$2/OFFSET(F3789,0,-1),
IF(F3789&lt;&gt;OFFSET(F3789,-1,0),OFFSET(F3789,-1,0)/OFFSET(F3789,0,-1),""))</f>
        <v/>
      </c>
      <c r="I3789">
        <f ca="1">(60+SUMIF(OFFSET(N3789,-$C3789+1,0,$C3789),"EN",OFFSET(O3789,-$C3789+1,0,$C3789))+SUMIF(OFFSET(S3789,-$C3789+1,0,$C3789),"EN",OFFSET(T3789,-$C3789+1,0,$C3789)))*SummonTypeTable!$Q$2</f>
        <v>1390</v>
      </c>
      <c r="J3789" t="str">
        <f ca="1">IF(C3789=1,60*SummonTypeTable!$Q$2-OFFSET(I3789,0,-4),
IF(I3789&lt;&gt;OFFSET(I3789,-1,0),OFFSET(I3789,-1,0)-OFFSET(I3789,0,-4),""))</f>
        <v/>
      </c>
      <c r="K3789" t="str">
        <f ca="1">IF(C3789=1,60*SummonTypeTable!$Q$2/OFFSET(I3789,0,-4),
IF(I3789&lt;&gt;OFFSET(I3789,-1,0),OFFSET(I3789,-1,0)/OFFSET(I3789,0,-4),""))</f>
        <v/>
      </c>
      <c r="L3789" t="str">
        <f t="shared" ca="1" si="704"/>
        <v>cu</v>
      </c>
      <c r="M3789" t="s">
        <v>81</v>
      </c>
      <c r="N3789" t="s">
        <v>147</v>
      </c>
      <c r="O3789">
        <v>4950</v>
      </c>
      <c r="P3789" t="str">
        <f t="shared" si="706"/>
        <v/>
      </c>
      <c r="Q3789" t="str">
        <f t="shared" ca="1" si="702"/>
        <v>cu</v>
      </c>
      <c r="R3789" t="s">
        <v>81</v>
      </c>
      <c r="S3789" t="s">
        <v>147</v>
      </c>
      <c r="T3789">
        <v>2475</v>
      </c>
      <c r="U3789" t="str">
        <f t="shared" ca="1" si="705"/>
        <v>cu</v>
      </c>
      <c r="V3789" t="str">
        <f t="shared" si="707"/>
        <v>GO</v>
      </c>
      <c r="W3789">
        <f t="shared" si="708"/>
        <v>4950</v>
      </c>
      <c r="X3789" t="str">
        <f t="shared" ca="1" si="709"/>
        <v>cu</v>
      </c>
      <c r="Y3789" t="str">
        <f t="shared" si="710"/>
        <v>GO</v>
      </c>
      <c r="Z3789">
        <f t="shared" si="711"/>
        <v>2475</v>
      </c>
    </row>
    <row r="3790" spans="1:26">
      <c r="A3790" t="s">
        <v>58</v>
      </c>
      <c r="B3790" t="s">
        <v>42</v>
      </c>
      <c r="C3790">
        <v>97</v>
      </c>
      <c r="D3790">
        <v>79</v>
      </c>
      <c r="E3790">
        <f t="shared" ca="1" si="703"/>
        <v>3032</v>
      </c>
      <c r="F3790">
        <f ca="1">(60+SUMIF(OFFSET(N3790,-$C3790+1,0,$C3790),"EN",OFFSET(O3790,-$C3790+1,0,$C3790)))*SummonTypeTable!$Q$2</f>
        <v>1506.6666666666665</v>
      </c>
      <c r="G3790">
        <f ca="1">IF(C3790=1,60*SummonTypeTable!$Q$2-OFFSET(F3790,0,-1),
IF(F3790&lt;&gt;OFFSET(F3790,-1,0),OFFSET(F3790,-1,0)-OFFSET(F3790,0,-1),""))</f>
        <v>-1642</v>
      </c>
      <c r="H3790">
        <f ca="1">IF(C3790=1,60*SummonTypeTable!$Q$2/OFFSET(F3790,0,-1),
IF(F3790&lt;&gt;OFFSET(F3790,-1,0),OFFSET(F3790,-1,0)/OFFSET(F3790,0,-1),""))</f>
        <v>0.45844327176781002</v>
      </c>
      <c r="I3790">
        <f ca="1">(60+SUMIF(OFFSET(N3790,-$C3790+1,0,$C3790),"EN",OFFSET(O3790,-$C3790+1,0,$C3790))+SUMIF(OFFSET(S3790,-$C3790+1,0,$C3790),"EN",OFFSET(T3790,-$C3790+1,0,$C3790)))*SummonTypeTable!$Q$2</f>
        <v>1506.6666666666665</v>
      </c>
      <c r="J3790">
        <f ca="1">IF(C3790=1,60*SummonTypeTable!$Q$2-OFFSET(I3790,0,-4),
IF(I3790&lt;&gt;OFFSET(I3790,-1,0),OFFSET(I3790,-1,0)-OFFSET(I3790,0,-4),""))</f>
        <v>-1642</v>
      </c>
      <c r="K3790">
        <f ca="1">IF(C3790=1,60*SummonTypeTable!$Q$2/OFFSET(I3790,0,-4),
IF(I3790&lt;&gt;OFFSET(I3790,-1,0),OFFSET(I3790,-1,0)/OFFSET(I3790,0,-4),""))</f>
        <v>0.45844327176781002</v>
      </c>
      <c r="L3790" t="str">
        <f t="shared" ca="1" si="704"/>
        <v>cu</v>
      </c>
      <c r="M3790" t="s">
        <v>81</v>
      </c>
      <c r="N3790" t="s">
        <v>146</v>
      </c>
      <c r="O3790">
        <v>175</v>
      </c>
      <c r="P3790" t="str">
        <f t="shared" si="706"/>
        <v>에너지너무많음</v>
      </c>
      <c r="Q3790" t="str">
        <f t="shared" ca="1" si="702"/>
        <v>cu</v>
      </c>
      <c r="R3790" t="s">
        <v>81</v>
      </c>
      <c r="S3790" t="s">
        <v>147</v>
      </c>
      <c r="T3790">
        <v>2500</v>
      </c>
      <c r="U3790" t="str">
        <f t="shared" ca="1" si="705"/>
        <v>cu</v>
      </c>
      <c r="V3790" t="str">
        <f t="shared" si="707"/>
        <v>EN</v>
      </c>
      <c r="W3790">
        <f t="shared" si="708"/>
        <v>175</v>
      </c>
      <c r="X3790" t="str">
        <f t="shared" ca="1" si="709"/>
        <v>cu</v>
      </c>
      <c r="Y3790" t="str">
        <f t="shared" si="710"/>
        <v>GO</v>
      </c>
      <c r="Z3790">
        <f t="shared" si="711"/>
        <v>2500</v>
      </c>
    </row>
    <row r="3791" spans="1:26">
      <c r="A3791" t="s">
        <v>58</v>
      </c>
      <c r="B3791" t="s">
        <v>42</v>
      </c>
      <c r="C3791">
        <v>98</v>
      </c>
      <c r="D3791">
        <v>40</v>
      </c>
      <c r="E3791">
        <f t="shared" ca="1" si="703"/>
        <v>3072</v>
      </c>
      <c r="F3791">
        <f ca="1">(60+SUMIF(OFFSET(N3791,-$C3791+1,0,$C3791),"EN",OFFSET(O3791,-$C3791+1,0,$C3791)))*SummonTypeTable!$Q$2</f>
        <v>1506.6666666666665</v>
      </c>
      <c r="G3791" t="str">
        <f ca="1">IF(C3791=1,60*SummonTypeTable!$Q$2-OFFSET(F3791,0,-1),
IF(F3791&lt;&gt;OFFSET(F3791,-1,0),OFFSET(F3791,-1,0)-OFFSET(F3791,0,-1),""))</f>
        <v/>
      </c>
      <c r="H3791" t="str">
        <f ca="1">IF(C3791=1,60*SummonTypeTable!$Q$2/OFFSET(F3791,0,-1),
IF(F3791&lt;&gt;OFFSET(F3791,-1,0),OFFSET(F3791,-1,0)/OFFSET(F3791,0,-1),""))</f>
        <v/>
      </c>
      <c r="I3791">
        <f ca="1">(60+SUMIF(OFFSET(N3791,-$C3791+1,0,$C3791),"EN",OFFSET(O3791,-$C3791+1,0,$C3791))+SUMIF(OFFSET(S3791,-$C3791+1,0,$C3791),"EN",OFFSET(T3791,-$C3791+1,0,$C3791)))*SummonTypeTable!$Q$2</f>
        <v>1506.6666666666665</v>
      </c>
      <c r="J3791" t="str">
        <f ca="1">IF(C3791=1,60*SummonTypeTable!$Q$2-OFFSET(I3791,0,-4),
IF(I3791&lt;&gt;OFFSET(I3791,-1,0),OFFSET(I3791,-1,0)-OFFSET(I3791,0,-4),""))</f>
        <v/>
      </c>
      <c r="K3791" t="str">
        <f ca="1">IF(C3791=1,60*SummonTypeTable!$Q$2/OFFSET(I3791,0,-4),
IF(I3791&lt;&gt;OFFSET(I3791,-1,0),OFFSET(I3791,-1,0)/OFFSET(I3791,0,-4),""))</f>
        <v/>
      </c>
      <c r="L3791" t="str">
        <f t="shared" ca="1" si="704"/>
        <v>it</v>
      </c>
      <c r="M3791" t="s">
        <v>139</v>
      </c>
      <c r="N3791" t="s">
        <v>138</v>
      </c>
      <c r="O3791">
        <v>1</v>
      </c>
      <c r="P3791" t="str">
        <f t="shared" si="706"/>
        <v/>
      </c>
      <c r="Q3791" t="str">
        <f t="shared" ca="1" si="702"/>
        <v>cu</v>
      </c>
      <c r="R3791" t="s">
        <v>81</v>
      </c>
      <c r="S3791" t="s">
        <v>147</v>
      </c>
      <c r="T3791">
        <v>2525</v>
      </c>
      <c r="U3791" t="str">
        <f t="shared" ca="1" si="705"/>
        <v>it</v>
      </c>
      <c r="V3791" t="str">
        <f t="shared" si="707"/>
        <v>Cash_sSpellGacha</v>
      </c>
      <c r="W3791">
        <f t="shared" si="708"/>
        <v>1</v>
      </c>
      <c r="X3791" t="str">
        <f t="shared" ca="1" si="709"/>
        <v>cu</v>
      </c>
      <c r="Y3791" t="str">
        <f t="shared" si="710"/>
        <v>GO</v>
      </c>
      <c r="Z3791">
        <f t="shared" si="711"/>
        <v>2525</v>
      </c>
    </row>
    <row r="3792" spans="1:26">
      <c r="A3792" t="s">
        <v>58</v>
      </c>
      <c r="B3792" t="s">
        <v>42</v>
      </c>
      <c r="C3792">
        <v>99</v>
      </c>
      <c r="D3792">
        <v>66</v>
      </c>
      <c r="E3792">
        <f t="shared" ca="1" si="703"/>
        <v>3138</v>
      </c>
      <c r="F3792">
        <f ca="1">(60+SUMIF(OFFSET(N3792,-$C3792+1,0,$C3792),"EN",OFFSET(O3792,-$C3792+1,0,$C3792)))*SummonTypeTable!$Q$2</f>
        <v>1506.6666666666665</v>
      </c>
      <c r="G3792" t="str">
        <f ca="1">IF(C3792=1,60*SummonTypeTable!$Q$2-OFFSET(F3792,0,-1),
IF(F3792&lt;&gt;OFFSET(F3792,-1,0),OFFSET(F3792,-1,0)-OFFSET(F3792,0,-1),""))</f>
        <v/>
      </c>
      <c r="H3792" t="str">
        <f ca="1">IF(C3792=1,60*SummonTypeTable!$Q$2/OFFSET(F3792,0,-1),
IF(F3792&lt;&gt;OFFSET(F3792,-1,0),OFFSET(F3792,-1,0)/OFFSET(F3792,0,-1),""))</f>
        <v/>
      </c>
      <c r="I3792">
        <f ca="1">(60+SUMIF(OFFSET(N3792,-$C3792+1,0,$C3792),"EN",OFFSET(O3792,-$C3792+1,0,$C3792))+SUMIF(OFFSET(S3792,-$C3792+1,0,$C3792),"EN",OFFSET(T3792,-$C3792+1,0,$C3792)))*SummonTypeTable!$Q$2</f>
        <v>1506.6666666666665</v>
      </c>
      <c r="J3792" t="str">
        <f ca="1">IF(C3792=1,60*SummonTypeTable!$Q$2-OFFSET(I3792,0,-4),
IF(I3792&lt;&gt;OFFSET(I3792,-1,0),OFFSET(I3792,-1,0)-OFFSET(I3792,0,-4),""))</f>
        <v/>
      </c>
      <c r="K3792" t="str">
        <f ca="1">IF(C3792=1,60*SummonTypeTable!$Q$2/OFFSET(I3792,0,-4),
IF(I3792&lt;&gt;OFFSET(I3792,-1,0),OFFSET(I3792,-1,0)/OFFSET(I3792,0,-4),""))</f>
        <v/>
      </c>
      <c r="L3792" t="str">
        <f t="shared" ca="1" si="704"/>
        <v>cu</v>
      </c>
      <c r="M3792" t="s">
        <v>81</v>
      </c>
      <c r="N3792" t="s">
        <v>147</v>
      </c>
      <c r="O3792">
        <v>5100</v>
      </c>
      <c r="P3792" t="str">
        <f t="shared" si="706"/>
        <v/>
      </c>
      <c r="Q3792" t="str">
        <f t="shared" ca="1" si="702"/>
        <v>cu</v>
      </c>
      <c r="R3792" t="s">
        <v>81</v>
      </c>
      <c r="S3792" t="s">
        <v>147</v>
      </c>
      <c r="T3792">
        <v>2550</v>
      </c>
      <c r="U3792" t="str">
        <f t="shared" ca="1" si="705"/>
        <v>cu</v>
      </c>
      <c r="V3792" t="str">
        <f t="shared" si="707"/>
        <v>GO</v>
      </c>
      <c r="W3792">
        <f t="shared" si="708"/>
        <v>5100</v>
      </c>
      <c r="X3792" t="str">
        <f t="shared" ca="1" si="709"/>
        <v>cu</v>
      </c>
      <c r="Y3792" t="str">
        <f t="shared" si="710"/>
        <v>GO</v>
      </c>
      <c r="Z3792">
        <f t="shared" si="711"/>
        <v>2550</v>
      </c>
    </row>
    <row r="3793" spans="1:26">
      <c r="A3793" t="s">
        <v>58</v>
      </c>
      <c r="B3793" t="s">
        <v>42</v>
      </c>
      <c r="C3793">
        <v>100</v>
      </c>
      <c r="D3793">
        <v>89</v>
      </c>
      <c r="E3793">
        <f t="shared" ca="1" si="703"/>
        <v>3227</v>
      </c>
      <c r="F3793">
        <f ca="1">(60+SUMIF(OFFSET(N3793,-$C3793+1,0,$C3793),"EN",OFFSET(O3793,-$C3793+1,0,$C3793)))*SummonTypeTable!$Q$2</f>
        <v>1506.6666666666665</v>
      </c>
      <c r="G3793" t="str">
        <f ca="1">IF(C3793=1,60*SummonTypeTable!$Q$2-OFFSET(F3793,0,-1),
IF(F3793&lt;&gt;OFFSET(F3793,-1,0),OFFSET(F3793,-1,0)-OFFSET(F3793,0,-1),""))</f>
        <v/>
      </c>
      <c r="H3793" t="str">
        <f ca="1">IF(C3793=1,60*SummonTypeTable!$Q$2/OFFSET(F3793,0,-1),
IF(F3793&lt;&gt;OFFSET(F3793,-1,0),OFFSET(F3793,-1,0)/OFFSET(F3793,0,-1),""))</f>
        <v/>
      </c>
      <c r="I3793">
        <f ca="1">(60+SUMIF(OFFSET(N3793,-$C3793+1,0,$C3793),"EN",OFFSET(O3793,-$C3793+1,0,$C3793))+SUMIF(OFFSET(S3793,-$C3793+1,0,$C3793),"EN",OFFSET(T3793,-$C3793+1,0,$C3793)))*SummonTypeTable!$Q$2</f>
        <v>1506.6666666666665</v>
      </c>
      <c r="J3793" t="str">
        <f ca="1">IF(C3793=1,60*SummonTypeTable!$Q$2-OFFSET(I3793,0,-4),
IF(I3793&lt;&gt;OFFSET(I3793,-1,0),OFFSET(I3793,-1,0)-OFFSET(I3793,0,-4),""))</f>
        <v/>
      </c>
      <c r="K3793" t="str">
        <f ca="1">IF(C3793=1,60*SummonTypeTable!$Q$2/OFFSET(I3793,0,-4),
IF(I3793&lt;&gt;OFFSET(I3793,-1,0),OFFSET(I3793,-1,0)/OFFSET(I3793,0,-4),""))</f>
        <v/>
      </c>
      <c r="L3793" t="str">
        <f t="shared" ca="1" si="704"/>
        <v>it</v>
      </c>
      <c r="M3793" t="s">
        <v>139</v>
      </c>
      <c r="N3793" t="s">
        <v>158</v>
      </c>
      <c r="O3793">
        <v>1</v>
      </c>
      <c r="P3793" t="str">
        <f t="shared" si="706"/>
        <v/>
      </c>
      <c r="Q3793" t="str">
        <f t="shared" ca="1" si="702"/>
        <v>cu</v>
      </c>
      <c r="R3793" t="s">
        <v>81</v>
      </c>
      <c r="S3793" t="s">
        <v>147</v>
      </c>
      <c r="T3793">
        <v>2575</v>
      </c>
      <c r="U3793" t="str">
        <f t="shared" ca="1" si="705"/>
        <v>it</v>
      </c>
      <c r="V3793" t="str">
        <f t="shared" si="707"/>
        <v>Cash_sEquipGacha</v>
      </c>
      <c r="W3793">
        <f t="shared" si="708"/>
        <v>1</v>
      </c>
      <c r="X3793" t="str">
        <f t="shared" ca="1" si="709"/>
        <v>cu</v>
      </c>
      <c r="Y3793" t="str">
        <f t="shared" si="710"/>
        <v>GO</v>
      </c>
      <c r="Z3793">
        <f t="shared" si="711"/>
        <v>2575</v>
      </c>
    </row>
    <row r="3794" spans="1:26">
      <c r="A3794" t="s">
        <v>58</v>
      </c>
      <c r="B3794" t="s">
        <v>42</v>
      </c>
      <c r="C3794">
        <v>101</v>
      </c>
      <c r="D3794">
        <v>65</v>
      </c>
      <c r="E3794">
        <f t="shared" ca="1" si="703"/>
        <v>3292</v>
      </c>
      <c r="F3794">
        <f ca="1">(60+SUMIF(OFFSET(N3794,-$C3794+1,0,$C3794),"EN",OFFSET(O3794,-$C3794+1,0,$C3794)))*SummonTypeTable!$Q$2</f>
        <v>1506.6666666666665</v>
      </c>
      <c r="G3794" t="str">
        <f ca="1">IF(C3794=1,60*SummonTypeTable!$Q$2-OFFSET(F3794,0,-1),
IF(F3794&lt;&gt;OFFSET(F3794,-1,0),OFFSET(F3794,-1,0)-OFFSET(F3794,0,-1),""))</f>
        <v/>
      </c>
      <c r="H3794" t="str">
        <f ca="1">IF(C3794=1,60*SummonTypeTable!$Q$2/OFFSET(F3794,0,-1),
IF(F3794&lt;&gt;OFFSET(F3794,-1,0),OFFSET(F3794,-1,0)/OFFSET(F3794,0,-1),""))</f>
        <v/>
      </c>
      <c r="I3794">
        <f ca="1">(60+SUMIF(OFFSET(N3794,-$C3794+1,0,$C3794),"EN",OFFSET(O3794,-$C3794+1,0,$C3794))+SUMIF(OFFSET(S3794,-$C3794+1,0,$C3794),"EN",OFFSET(T3794,-$C3794+1,0,$C3794)))*SummonTypeTable!$Q$2</f>
        <v>1506.6666666666665</v>
      </c>
      <c r="J3794" t="str">
        <f ca="1">IF(C3794=1,60*SummonTypeTable!$Q$2-OFFSET(I3794,0,-4),
IF(I3794&lt;&gt;OFFSET(I3794,-1,0),OFFSET(I3794,-1,0)-OFFSET(I3794,0,-4),""))</f>
        <v/>
      </c>
      <c r="K3794" t="str">
        <f ca="1">IF(C3794=1,60*SummonTypeTable!$Q$2/OFFSET(I3794,0,-4),
IF(I3794&lt;&gt;OFFSET(I3794,-1,0),OFFSET(I3794,-1,0)/OFFSET(I3794,0,-4),""))</f>
        <v/>
      </c>
      <c r="L3794" t="str">
        <f t="shared" ca="1" si="704"/>
        <v>cu</v>
      </c>
      <c r="M3794" t="s">
        <v>81</v>
      </c>
      <c r="N3794" t="s">
        <v>153</v>
      </c>
      <c r="O3794">
        <v>18</v>
      </c>
      <c r="P3794" t="str">
        <f t="shared" si="706"/>
        <v/>
      </c>
      <c r="Q3794" t="str">
        <f t="shared" ca="1" si="702"/>
        <v>cu</v>
      </c>
      <c r="R3794" t="s">
        <v>81</v>
      </c>
      <c r="S3794" t="s">
        <v>153</v>
      </c>
      <c r="T3794">
        <v>6</v>
      </c>
      <c r="U3794" t="str">
        <f t="shared" ca="1" si="705"/>
        <v>cu</v>
      </c>
      <c r="V3794" t="str">
        <f t="shared" si="707"/>
        <v>DI</v>
      </c>
      <c r="W3794">
        <f t="shared" si="708"/>
        <v>18</v>
      </c>
      <c r="X3794" t="str">
        <f t="shared" ca="1" si="709"/>
        <v>cu</v>
      </c>
      <c r="Y3794" t="str">
        <f t="shared" si="710"/>
        <v>DI</v>
      </c>
      <c r="Z3794">
        <f t="shared" si="711"/>
        <v>6</v>
      </c>
    </row>
    <row r="3795" spans="1:26">
      <c r="A3795" t="s">
        <v>58</v>
      </c>
      <c r="B3795" t="s">
        <v>42</v>
      </c>
      <c r="C3795">
        <v>102</v>
      </c>
      <c r="D3795">
        <v>55</v>
      </c>
      <c r="E3795">
        <f t="shared" ca="1" si="703"/>
        <v>3347</v>
      </c>
      <c r="F3795">
        <f ca="1">(60+SUMIF(OFFSET(N3795,-$C3795+1,0,$C3795),"EN",OFFSET(O3795,-$C3795+1,0,$C3795)))*SummonTypeTable!$Q$2</f>
        <v>1506.6666666666665</v>
      </c>
      <c r="G3795" t="str">
        <f ca="1">IF(C3795=1,60*SummonTypeTable!$Q$2-OFFSET(F3795,0,-1),
IF(F3795&lt;&gt;OFFSET(F3795,-1,0),OFFSET(F3795,-1,0)-OFFSET(F3795,0,-1),""))</f>
        <v/>
      </c>
      <c r="H3795" t="str">
        <f ca="1">IF(C3795=1,60*SummonTypeTable!$Q$2/OFFSET(F3795,0,-1),
IF(F3795&lt;&gt;OFFSET(F3795,-1,0),OFFSET(F3795,-1,0)/OFFSET(F3795,0,-1),""))</f>
        <v/>
      </c>
      <c r="I3795">
        <f ca="1">(60+SUMIF(OFFSET(N3795,-$C3795+1,0,$C3795),"EN",OFFSET(O3795,-$C3795+1,0,$C3795))+SUMIF(OFFSET(S3795,-$C3795+1,0,$C3795),"EN",OFFSET(T3795,-$C3795+1,0,$C3795)))*SummonTypeTable!$Q$2</f>
        <v>1506.6666666666665</v>
      </c>
      <c r="J3795" t="str">
        <f ca="1">IF(C3795=1,60*SummonTypeTable!$Q$2-OFFSET(I3795,0,-4),
IF(I3795&lt;&gt;OFFSET(I3795,-1,0),OFFSET(I3795,-1,0)-OFFSET(I3795,0,-4),""))</f>
        <v/>
      </c>
      <c r="K3795" t="str">
        <f ca="1">IF(C3795=1,60*SummonTypeTable!$Q$2/OFFSET(I3795,0,-4),
IF(I3795&lt;&gt;OFFSET(I3795,-1,0),OFFSET(I3795,-1,0)/OFFSET(I3795,0,-4),""))</f>
        <v/>
      </c>
      <c r="L3795" t="str">
        <f t="shared" ca="1" si="704"/>
        <v>it</v>
      </c>
      <c r="M3795" t="s">
        <v>139</v>
      </c>
      <c r="N3795" t="s">
        <v>140</v>
      </c>
      <c r="O3795">
        <v>1</v>
      </c>
      <c r="P3795" t="str">
        <f t="shared" si="706"/>
        <v/>
      </c>
      <c r="Q3795" t="str">
        <f t="shared" ca="1" si="702"/>
        <v>cu</v>
      </c>
      <c r="R3795" t="s">
        <v>81</v>
      </c>
      <c r="S3795" t="s">
        <v>147</v>
      </c>
      <c r="T3795">
        <v>2625</v>
      </c>
      <c r="U3795" t="str">
        <f t="shared" ca="1" si="705"/>
        <v>it</v>
      </c>
      <c r="V3795" t="str">
        <f t="shared" si="707"/>
        <v>Cash_sCharacterGacha</v>
      </c>
      <c r="W3795">
        <f t="shared" si="708"/>
        <v>1</v>
      </c>
      <c r="X3795" t="str">
        <f t="shared" ca="1" si="709"/>
        <v>cu</v>
      </c>
      <c r="Y3795" t="str">
        <f t="shared" si="710"/>
        <v>GO</v>
      </c>
      <c r="Z3795">
        <f t="shared" si="711"/>
        <v>2625</v>
      </c>
    </row>
    <row r="3796" spans="1:26">
      <c r="A3796" t="s">
        <v>58</v>
      </c>
      <c r="B3796" t="s">
        <v>42</v>
      </c>
      <c r="C3796">
        <v>103</v>
      </c>
      <c r="D3796">
        <v>125</v>
      </c>
      <c r="E3796">
        <f t="shared" ca="1" si="703"/>
        <v>3472</v>
      </c>
      <c r="F3796">
        <f ca="1">(60+SUMIF(OFFSET(N3796,-$C3796+1,0,$C3796),"EN",OFFSET(O3796,-$C3796+1,0,$C3796)))*SummonTypeTable!$Q$2</f>
        <v>1506.6666666666665</v>
      </c>
      <c r="G3796" t="str">
        <f ca="1">IF(C3796=1,60*SummonTypeTable!$Q$2-OFFSET(F3796,0,-1),
IF(F3796&lt;&gt;OFFSET(F3796,-1,0),OFFSET(F3796,-1,0)-OFFSET(F3796,0,-1),""))</f>
        <v/>
      </c>
      <c r="H3796" t="str">
        <f ca="1">IF(C3796=1,60*SummonTypeTable!$Q$2/OFFSET(F3796,0,-1),
IF(F3796&lt;&gt;OFFSET(F3796,-1,0),OFFSET(F3796,-1,0)/OFFSET(F3796,0,-1),""))</f>
        <v/>
      </c>
      <c r="I3796">
        <f ca="1">(60+SUMIF(OFFSET(N3796,-$C3796+1,0,$C3796),"EN",OFFSET(O3796,-$C3796+1,0,$C3796))+SUMIF(OFFSET(S3796,-$C3796+1,0,$C3796),"EN",OFFSET(T3796,-$C3796+1,0,$C3796)))*SummonTypeTable!$Q$2</f>
        <v>1506.6666666666665</v>
      </c>
      <c r="J3796" t="str">
        <f ca="1">IF(C3796=1,60*SummonTypeTable!$Q$2-OFFSET(I3796,0,-4),
IF(I3796&lt;&gt;OFFSET(I3796,-1,0),OFFSET(I3796,-1,0)-OFFSET(I3796,0,-4),""))</f>
        <v/>
      </c>
      <c r="K3796" t="str">
        <f ca="1">IF(C3796=1,60*SummonTypeTable!$Q$2/OFFSET(I3796,0,-4),
IF(I3796&lt;&gt;OFFSET(I3796,-1,0),OFFSET(I3796,-1,0)/OFFSET(I3796,0,-4),""))</f>
        <v/>
      </c>
      <c r="L3796" t="str">
        <f t="shared" ca="1" si="704"/>
        <v>cu</v>
      </c>
      <c r="M3796" t="s">
        <v>81</v>
      </c>
      <c r="N3796" t="s">
        <v>147</v>
      </c>
      <c r="O3796">
        <v>5300</v>
      </c>
      <c r="P3796" t="str">
        <f t="shared" si="706"/>
        <v/>
      </c>
      <c r="Q3796" t="str">
        <f t="shared" ca="1" si="702"/>
        <v>cu</v>
      </c>
      <c r="R3796" t="s">
        <v>81</v>
      </c>
      <c r="S3796" t="s">
        <v>147</v>
      </c>
      <c r="T3796">
        <v>2650</v>
      </c>
      <c r="U3796" t="str">
        <f t="shared" ca="1" si="705"/>
        <v>cu</v>
      </c>
      <c r="V3796" t="str">
        <f t="shared" si="707"/>
        <v>GO</v>
      </c>
      <c r="W3796">
        <f t="shared" si="708"/>
        <v>5300</v>
      </c>
      <c r="X3796" t="str">
        <f t="shared" ca="1" si="709"/>
        <v>cu</v>
      </c>
      <c r="Y3796" t="str">
        <f t="shared" si="710"/>
        <v>GO</v>
      </c>
      <c r="Z3796">
        <f t="shared" si="711"/>
        <v>2650</v>
      </c>
    </row>
    <row r="3797" spans="1:26">
      <c r="A3797" t="s">
        <v>58</v>
      </c>
      <c r="B3797" t="s">
        <v>42</v>
      </c>
      <c r="C3797">
        <v>104</v>
      </c>
      <c r="D3797">
        <v>96</v>
      </c>
      <c r="E3797">
        <f t="shared" ca="1" si="703"/>
        <v>3568</v>
      </c>
      <c r="F3797">
        <f ca="1">(60+SUMIF(OFFSET(N3797,-$C3797+1,0,$C3797),"EN",OFFSET(O3797,-$C3797+1,0,$C3797)))*SummonTypeTable!$Q$2</f>
        <v>1613.3333333333333</v>
      </c>
      <c r="G3797">
        <f ca="1">IF(C3797=1,60*SummonTypeTable!$Q$2-OFFSET(F3797,0,-1),
IF(F3797&lt;&gt;OFFSET(F3797,-1,0),OFFSET(F3797,-1,0)-OFFSET(F3797,0,-1),""))</f>
        <v>-2061.3333333333335</v>
      </c>
      <c r="H3797">
        <f ca="1">IF(C3797=1,60*SummonTypeTable!$Q$2/OFFSET(F3797,0,-1),
IF(F3797&lt;&gt;OFFSET(F3797,-1,0),OFFSET(F3797,-1,0)/OFFSET(F3797,0,-1),""))</f>
        <v>0.42227204783258593</v>
      </c>
      <c r="I3797">
        <f ca="1">(60+SUMIF(OFFSET(N3797,-$C3797+1,0,$C3797),"EN",OFFSET(O3797,-$C3797+1,0,$C3797))+SUMIF(OFFSET(S3797,-$C3797+1,0,$C3797),"EN",OFFSET(T3797,-$C3797+1,0,$C3797)))*SummonTypeTable!$Q$2</f>
        <v>1613.3333333333333</v>
      </c>
      <c r="J3797">
        <f ca="1">IF(C3797=1,60*SummonTypeTable!$Q$2-OFFSET(I3797,0,-4),
IF(I3797&lt;&gt;OFFSET(I3797,-1,0),OFFSET(I3797,-1,0)-OFFSET(I3797,0,-4),""))</f>
        <v>-2061.3333333333335</v>
      </c>
      <c r="K3797">
        <f ca="1">IF(C3797=1,60*SummonTypeTable!$Q$2/OFFSET(I3797,0,-4),
IF(I3797&lt;&gt;OFFSET(I3797,-1,0),OFFSET(I3797,-1,0)/OFFSET(I3797,0,-4),""))</f>
        <v>0.42227204783258593</v>
      </c>
      <c r="L3797" t="str">
        <f t="shared" ca="1" si="704"/>
        <v>cu</v>
      </c>
      <c r="M3797" t="s">
        <v>81</v>
      </c>
      <c r="N3797" t="s">
        <v>146</v>
      </c>
      <c r="O3797">
        <v>160</v>
      </c>
      <c r="P3797" t="str">
        <f t="shared" si="706"/>
        <v>에너지너무많음</v>
      </c>
      <c r="Q3797" t="str">
        <f t="shared" ca="1" si="702"/>
        <v>cu</v>
      </c>
      <c r="R3797" t="s">
        <v>81</v>
      </c>
      <c r="S3797" t="s">
        <v>147</v>
      </c>
      <c r="T3797">
        <v>2675</v>
      </c>
      <c r="U3797" t="str">
        <f t="shared" ca="1" si="705"/>
        <v>cu</v>
      </c>
      <c r="V3797" t="str">
        <f t="shared" si="707"/>
        <v>EN</v>
      </c>
      <c r="W3797">
        <f t="shared" si="708"/>
        <v>160</v>
      </c>
      <c r="X3797" t="str">
        <f t="shared" ca="1" si="709"/>
        <v>cu</v>
      </c>
      <c r="Y3797" t="str">
        <f t="shared" si="710"/>
        <v>GO</v>
      </c>
      <c r="Z3797">
        <f t="shared" si="711"/>
        <v>2675</v>
      </c>
    </row>
    <row r="3798" spans="1:26">
      <c r="A3798" t="s">
        <v>58</v>
      </c>
      <c r="B3798" t="s">
        <v>42</v>
      </c>
      <c r="C3798">
        <v>105</v>
      </c>
      <c r="D3798">
        <v>66</v>
      </c>
      <c r="E3798">
        <f t="shared" ca="1" si="703"/>
        <v>3634</v>
      </c>
      <c r="F3798">
        <f ca="1">(60+SUMIF(OFFSET(N3798,-$C3798+1,0,$C3798),"EN",OFFSET(O3798,-$C3798+1,0,$C3798)))*SummonTypeTable!$Q$2</f>
        <v>1613.3333333333333</v>
      </c>
      <c r="G3798" t="str">
        <f ca="1">IF(C3798=1,60*SummonTypeTable!$Q$2-OFFSET(F3798,0,-1),
IF(F3798&lt;&gt;OFFSET(F3798,-1,0),OFFSET(F3798,-1,0)-OFFSET(F3798,0,-1),""))</f>
        <v/>
      </c>
      <c r="H3798" t="str">
        <f ca="1">IF(C3798=1,60*SummonTypeTable!$Q$2/OFFSET(F3798,0,-1),
IF(F3798&lt;&gt;OFFSET(F3798,-1,0),OFFSET(F3798,-1,0)/OFFSET(F3798,0,-1),""))</f>
        <v/>
      </c>
      <c r="I3798">
        <f ca="1">(60+SUMIF(OFFSET(N3798,-$C3798+1,0,$C3798),"EN",OFFSET(O3798,-$C3798+1,0,$C3798))+SUMIF(OFFSET(S3798,-$C3798+1,0,$C3798),"EN",OFFSET(T3798,-$C3798+1,0,$C3798)))*SummonTypeTable!$Q$2</f>
        <v>1613.3333333333333</v>
      </c>
      <c r="J3798" t="str">
        <f ca="1">IF(C3798=1,60*SummonTypeTable!$Q$2-OFFSET(I3798,0,-4),
IF(I3798&lt;&gt;OFFSET(I3798,-1,0),OFFSET(I3798,-1,0)-OFFSET(I3798,0,-4),""))</f>
        <v/>
      </c>
      <c r="K3798" t="str">
        <f ca="1">IF(C3798=1,60*SummonTypeTable!$Q$2/OFFSET(I3798,0,-4),
IF(I3798&lt;&gt;OFFSET(I3798,-1,0),OFFSET(I3798,-1,0)/OFFSET(I3798,0,-4),""))</f>
        <v/>
      </c>
      <c r="L3798" t="str">
        <f t="shared" ca="1" si="704"/>
        <v>it</v>
      </c>
      <c r="M3798" t="s">
        <v>139</v>
      </c>
      <c r="N3798" t="s">
        <v>138</v>
      </c>
      <c r="O3798">
        <v>1</v>
      </c>
      <c r="P3798" t="str">
        <f t="shared" si="706"/>
        <v/>
      </c>
      <c r="Q3798" t="str">
        <f t="shared" ca="1" si="702"/>
        <v>cu</v>
      </c>
      <c r="R3798" t="s">
        <v>81</v>
      </c>
      <c r="S3798" t="s">
        <v>147</v>
      </c>
      <c r="T3798">
        <v>2700</v>
      </c>
      <c r="U3798" t="str">
        <f t="shared" ca="1" si="705"/>
        <v>it</v>
      </c>
      <c r="V3798" t="str">
        <f t="shared" si="707"/>
        <v>Cash_sSpellGacha</v>
      </c>
      <c r="W3798">
        <f t="shared" si="708"/>
        <v>1</v>
      </c>
      <c r="X3798" t="str">
        <f t="shared" ca="1" si="709"/>
        <v>cu</v>
      </c>
      <c r="Y3798" t="str">
        <f t="shared" si="710"/>
        <v>GO</v>
      </c>
      <c r="Z3798">
        <f t="shared" si="711"/>
        <v>2700</v>
      </c>
    </row>
    <row r="3799" spans="1:26">
      <c r="A3799" t="s">
        <v>58</v>
      </c>
      <c r="B3799" t="s">
        <v>42</v>
      </c>
      <c r="C3799">
        <v>106</v>
      </c>
      <c r="D3799">
        <v>115</v>
      </c>
      <c r="E3799">
        <f t="shared" ca="1" si="703"/>
        <v>3749</v>
      </c>
      <c r="F3799">
        <f ca="1">(60+SUMIF(OFFSET(N3799,-$C3799+1,0,$C3799),"EN",OFFSET(O3799,-$C3799+1,0,$C3799)))*SummonTypeTable!$Q$2</f>
        <v>1613.3333333333333</v>
      </c>
      <c r="G3799" t="str">
        <f ca="1">IF(C3799=1,60*SummonTypeTable!$Q$2-OFFSET(F3799,0,-1),
IF(F3799&lt;&gt;OFFSET(F3799,-1,0),OFFSET(F3799,-1,0)-OFFSET(F3799,0,-1),""))</f>
        <v/>
      </c>
      <c r="H3799" t="str">
        <f ca="1">IF(C3799=1,60*SummonTypeTable!$Q$2/OFFSET(F3799,0,-1),
IF(F3799&lt;&gt;OFFSET(F3799,-1,0),OFFSET(F3799,-1,0)/OFFSET(F3799,0,-1),""))</f>
        <v/>
      </c>
      <c r="I3799">
        <f ca="1">(60+SUMIF(OFFSET(N3799,-$C3799+1,0,$C3799),"EN",OFFSET(O3799,-$C3799+1,0,$C3799))+SUMIF(OFFSET(S3799,-$C3799+1,0,$C3799),"EN",OFFSET(T3799,-$C3799+1,0,$C3799)))*SummonTypeTable!$Q$2</f>
        <v>1613.3333333333333</v>
      </c>
      <c r="J3799" t="str">
        <f ca="1">IF(C3799=1,60*SummonTypeTable!$Q$2-OFFSET(I3799,0,-4),
IF(I3799&lt;&gt;OFFSET(I3799,-1,0),OFFSET(I3799,-1,0)-OFFSET(I3799,0,-4),""))</f>
        <v/>
      </c>
      <c r="K3799" t="str">
        <f ca="1">IF(C3799=1,60*SummonTypeTable!$Q$2/OFFSET(I3799,0,-4),
IF(I3799&lt;&gt;OFFSET(I3799,-1,0),OFFSET(I3799,-1,0)/OFFSET(I3799,0,-4),""))</f>
        <v/>
      </c>
      <c r="L3799" t="str">
        <f t="shared" ca="1" si="704"/>
        <v>cu</v>
      </c>
      <c r="M3799" t="s">
        <v>81</v>
      </c>
      <c r="N3799" t="s">
        <v>147</v>
      </c>
      <c r="O3799">
        <v>5450</v>
      </c>
      <c r="P3799" t="str">
        <f t="shared" si="706"/>
        <v/>
      </c>
      <c r="Q3799" t="str">
        <f t="shared" ca="1" si="702"/>
        <v>cu</v>
      </c>
      <c r="R3799" t="s">
        <v>81</v>
      </c>
      <c r="S3799" t="s">
        <v>147</v>
      </c>
      <c r="T3799">
        <v>2725</v>
      </c>
      <c r="U3799" t="str">
        <f t="shared" ca="1" si="705"/>
        <v>cu</v>
      </c>
      <c r="V3799" t="str">
        <f t="shared" si="707"/>
        <v>GO</v>
      </c>
      <c r="W3799">
        <f t="shared" si="708"/>
        <v>5450</v>
      </c>
      <c r="X3799" t="str">
        <f t="shared" ca="1" si="709"/>
        <v>cu</v>
      </c>
      <c r="Y3799" t="str">
        <f t="shared" si="710"/>
        <v>GO</v>
      </c>
      <c r="Z3799">
        <f t="shared" si="711"/>
        <v>2725</v>
      </c>
    </row>
    <row r="3800" spans="1:26">
      <c r="A3800" t="s">
        <v>58</v>
      </c>
      <c r="B3800" t="s">
        <v>42</v>
      </c>
      <c r="C3800">
        <v>107</v>
      </c>
      <c r="D3800">
        <v>111</v>
      </c>
      <c r="E3800">
        <f t="shared" ca="1" si="703"/>
        <v>3860</v>
      </c>
      <c r="F3800">
        <f ca="1">(60+SUMIF(OFFSET(N3800,-$C3800+1,0,$C3800),"EN",OFFSET(O3800,-$C3800+1,0,$C3800)))*SummonTypeTable!$Q$2</f>
        <v>1733.3333333333333</v>
      </c>
      <c r="G3800">
        <f ca="1">IF(C3800=1,60*SummonTypeTable!$Q$2-OFFSET(F3800,0,-1),
IF(F3800&lt;&gt;OFFSET(F3800,-1,0),OFFSET(F3800,-1,0)-OFFSET(F3800,0,-1),""))</f>
        <v>-2246.666666666667</v>
      </c>
      <c r="H3800">
        <f ca="1">IF(C3800=1,60*SummonTypeTable!$Q$2/OFFSET(F3800,0,-1),
IF(F3800&lt;&gt;OFFSET(F3800,-1,0),OFFSET(F3800,-1,0)/OFFSET(F3800,0,-1),""))</f>
        <v>0.4179620034542314</v>
      </c>
      <c r="I3800">
        <f ca="1">(60+SUMIF(OFFSET(N3800,-$C3800+1,0,$C3800),"EN",OFFSET(O3800,-$C3800+1,0,$C3800))+SUMIF(OFFSET(S3800,-$C3800+1,0,$C3800),"EN",OFFSET(T3800,-$C3800+1,0,$C3800)))*SummonTypeTable!$Q$2</f>
        <v>1733.3333333333333</v>
      </c>
      <c r="J3800">
        <f ca="1">IF(C3800=1,60*SummonTypeTable!$Q$2-OFFSET(I3800,0,-4),
IF(I3800&lt;&gt;OFFSET(I3800,-1,0),OFFSET(I3800,-1,0)-OFFSET(I3800,0,-4),""))</f>
        <v>-2246.666666666667</v>
      </c>
      <c r="K3800">
        <f ca="1">IF(C3800=1,60*SummonTypeTable!$Q$2/OFFSET(I3800,0,-4),
IF(I3800&lt;&gt;OFFSET(I3800,-1,0),OFFSET(I3800,-1,0)/OFFSET(I3800,0,-4),""))</f>
        <v>0.4179620034542314</v>
      </c>
      <c r="L3800" t="str">
        <f t="shared" ca="1" si="704"/>
        <v>cu</v>
      </c>
      <c r="M3800" t="s">
        <v>81</v>
      </c>
      <c r="N3800" t="s">
        <v>146</v>
      </c>
      <c r="O3800">
        <v>180</v>
      </c>
      <c r="P3800" t="str">
        <f t="shared" si="706"/>
        <v>에너지너무많음</v>
      </c>
      <c r="Q3800" t="str">
        <f t="shared" ref="Q3800:Q3863" ca="1" si="712">IF(ISBLANK(R3800),"",
VLOOKUP(R3800,OFFSET(INDIRECT("$A:$B"),0,MATCH(R$1&amp;"_Verify",INDIRECT("$1:$1"),0)-1),2,0)
)</f>
        <v>cu</v>
      </c>
      <c r="R3800" t="s">
        <v>81</v>
      </c>
      <c r="S3800" t="s">
        <v>147</v>
      </c>
      <c r="T3800">
        <v>2750</v>
      </c>
      <c r="U3800" t="str">
        <f t="shared" ca="1" si="705"/>
        <v>cu</v>
      </c>
      <c r="V3800" t="str">
        <f t="shared" si="707"/>
        <v>EN</v>
      </c>
      <c r="W3800">
        <f t="shared" si="708"/>
        <v>180</v>
      </c>
      <c r="X3800" t="str">
        <f t="shared" ca="1" si="709"/>
        <v>cu</v>
      </c>
      <c r="Y3800" t="str">
        <f t="shared" si="710"/>
        <v>GO</v>
      </c>
      <c r="Z3800">
        <f t="shared" si="711"/>
        <v>2750</v>
      </c>
    </row>
    <row r="3801" spans="1:26">
      <c r="A3801" t="s">
        <v>58</v>
      </c>
      <c r="B3801" t="s">
        <v>42</v>
      </c>
      <c r="C3801">
        <v>108</v>
      </c>
      <c r="D3801">
        <v>95</v>
      </c>
      <c r="E3801">
        <f t="shared" ca="1" si="703"/>
        <v>3955</v>
      </c>
      <c r="F3801">
        <f ca="1">(60+SUMIF(OFFSET(N3801,-$C3801+1,0,$C3801),"EN",OFFSET(O3801,-$C3801+1,0,$C3801)))*SummonTypeTable!$Q$2</f>
        <v>1733.3333333333333</v>
      </c>
      <c r="G3801" t="str">
        <f ca="1">IF(C3801=1,60*SummonTypeTable!$Q$2-OFFSET(F3801,0,-1),
IF(F3801&lt;&gt;OFFSET(F3801,-1,0),OFFSET(F3801,-1,0)-OFFSET(F3801,0,-1),""))</f>
        <v/>
      </c>
      <c r="H3801" t="str">
        <f ca="1">IF(C3801=1,60*SummonTypeTable!$Q$2/OFFSET(F3801,0,-1),
IF(F3801&lt;&gt;OFFSET(F3801,-1,0),OFFSET(F3801,-1,0)/OFFSET(F3801,0,-1),""))</f>
        <v/>
      </c>
      <c r="I3801">
        <f ca="1">(60+SUMIF(OFFSET(N3801,-$C3801+1,0,$C3801),"EN",OFFSET(O3801,-$C3801+1,0,$C3801))+SUMIF(OFFSET(S3801,-$C3801+1,0,$C3801),"EN",OFFSET(T3801,-$C3801+1,0,$C3801)))*SummonTypeTable!$Q$2</f>
        <v>1733.3333333333333</v>
      </c>
      <c r="J3801" t="str">
        <f ca="1">IF(C3801=1,60*SummonTypeTable!$Q$2-OFFSET(I3801,0,-4),
IF(I3801&lt;&gt;OFFSET(I3801,-1,0),OFFSET(I3801,-1,0)-OFFSET(I3801,0,-4),""))</f>
        <v/>
      </c>
      <c r="K3801" t="str">
        <f ca="1">IF(C3801=1,60*SummonTypeTable!$Q$2/OFFSET(I3801,0,-4),
IF(I3801&lt;&gt;OFFSET(I3801,-1,0),OFFSET(I3801,-1,0)/OFFSET(I3801,0,-4),""))</f>
        <v/>
      </c>
      <c r="L3801" t="str">
        <f t="shared" ca="1" si="704"/>
        <v>it</v>
      </c>
      <c r="M3801" t="s">
        <v>139</v>
      </c>
      <c r="N3801" t="s">
        <v>138</v>
      </c>
      <c r="O3801">
        <v>10</v>
      </c>
      <c r="P3801" t="str">
        <f t="shared" si="706"/>
        <v/>
      </c>
      <c r="Q3801" t="str">
        <f t="shared" ca="1" si="712"/>
        <v>cu</v>
      </c>
      <c r="R3801" t="s">
        <v>81</v>
      </c>
      <c r="S3801" t="s">
        <v>147</v>
      </c>
      <c r="T3801">
        <v>2775</v>
      </c>
      <c r="U3801" t="str">
        <f t="shared" ca="1" si="705"/>
        <v>it</v>
      </c>
      <c r="V3801" t="str">
        <f t="shared" si="707"/>
        <v>Cash_sSpellGacha</v>
      </c>
      <c r="W3801">
        <f t="shared" si="708"/>
        <v>10</v>
      </c>
      <c r="X3801" t="str">
        <f t="shared" ca="1" si="709"/>
        <v>cu</v>
      </c>
      <c r="Y3801" t="str">
        <f t="shared" si="710"/>
        <v>GO</v>
      </c>
      <c r="Z3801">
        <f t="shared" si="711"/>
        <v>2775</v>
      </c>
    </row>
    <row r="3802" spans="1:26">
      <c r="A3802" t="s">
        <v>58</v>
      </c>
      <c r="B3802" t="s">
        <v>42</v>
      </c>
      <c r="C3802">
        <v>109</v>
      </c>
      <c r="D3802">
        <v>126</v>
      </c>
      <c r="E3802">
        <f t="shared" ca="1" si="703"/>
        <v>4081</v>
      </c>
      <c r="F3802">
        <f ca="1">(60+SUMIF(OFFSET(N3802,-$C3802+1,0,$C3802),"EN",OFFSET(O3802,-$C3802+1,0,$C3802)))*SummonTypeTable!$Q$2</f>
        <v>1733.3333333333333</v>
      </c>
      <c r="G3802" t="str">
        <f ca="1">IF(C3802=1,60*SummonTypeTable!$Q$2-OFFSET(F3802,0,-1),
IF(F3802&lt;&gt;OFFSET(F3802,-1,0),OFFSET(F3802,-1,0)-OFFSET(F3802,0,-1),""))</f>
        <v/>
      </c>
      <c r="H3802" t="str">
        <f ca="1">IF(C3802=1,60*SummonTypeTable!$Q$2/OFFSET(F3802,0,-1),
IF(F3802&lt;&gt;OFFSET(F3802,-1,0),OFFSET(F3802,-1,0)/OFFSET(F3802,0,-1),""))</f>
        <v/>
      </c>
      <c r="I3802">
        <f ca="1">(60+SUMIF(OFFSET(N3802,-$C3802+1,0,$C3802),"EN",OFFSET(O3802,-$C3802+1,0,$C3802))+SUMIF(OFFSET(S3802,-$C3802+1,0,$C3802),"EN",OFFSET(T3802,-$C3802+1,0,$C3802)))*SummonTypeTable!$Q$2</f>
        <v>1733.3333333333333</v>
      </c>
      <c r="J3802" t="str">
        <f ca="1">IF(C3802=1,60*SummonTypeTable!$Q$2-OFFSET(I3802,0,-4),
IF(I3802&lt;&gt;OFFSET(I3802,-1,0),OFFSET(I3802,-1,0)-OFFSET(I3802,0,-4),""))</f>
        <v/>
      </c>
      <c r="K3802" t="str">
        <f ca="1">IF(C3802=1,60*SummonTypeTable!$Q$2/OFFSET(I3802,0,-4),
IF(I3802&lt;&gt;OFFSET(I3802,-1,0),OFFSET(I3802,-1,0)/OFFSET(I3802,0,-4),""))</f>
        <v/>
      </c>
      <c r="L3802" t="str">
        <f t="shared" ca="1" si="704"/>
        <v>cu</v>
      </c>
      <c r="M3802" t="s">
        <v>81</v>
      </c>
      <c r="N3802" t="s">
        <v>147</v>
      </c>
      <c r="O3802">
        <v>5600</v>
      </c>
      <c r="P3802" t="str">
        <f t="shared" si="706"/>
        <v/>
      </c>
      <c r="Q3802" t="str">
        <f t="shared" ca="1" si="712"/>
        <v>cu</v>
      </c>
      <c r="R3802" t="s">
        <v>81</v>
      </c>
      <c r="S3802" t="s">
        <v>147</v>
      </c>
      <c r="T3802">
        <v>2800</v>
      </c>
      <c r="U3802" t="str">
        <f t="shared" ca="1" si="705"/>
        <v>cu</v>
      </c>
      <c r="V3802" t="str">
        <f t="shared" si="707"/>
        <v>GO</v>
      </c>
      <c r="W3802">
        <f t="shared" si="708"/>
        <v>5600</v>
      </c>
      <c r="X3802" t="str">
        <f t="shared" ca="1" si="709"/>
        <v>cu</v>
      </c>
      <c r="Y3802" t="str">
        <f t="shared" si="710"/>
        <v>GO</v>
      </c>
      <c r="Z3802">
        <f t="shared" si="711"/>
        <v>2800</v>
      </c>
    </row>
    <row r="3803" spans="1:26">
      <c r="A3803" t="s">
        <v>58</v>
      </c>
      <c r="B3803" t="s">
        <v>42</v>
      </c>
      <c r="C3803">
        <v>110</v>
      </c>
      <c r="D3803">
        <v>87</v>
      </c>
      <c r="E3803">
        <f t="shared" ca="1" si="703"/>
        <v>4168</v>
      </c>
      <c r="F3803">
        <f ca="1">(60+SUMIF(OFFSET(N3803,-$C3803+1,0,$C3803),"EN",OFFSET(O3803,-$C3803+1,0,$C3803)))*SummonTypeTable!$Q$2</f>
        <v>1866.6666666666665</v>
      </c>
      <c r="G3803">
        <f ca="1">IF(C3803=1,60*SummonTypeTable!$Q$2-OFFSET(F3803,0,-1),
IF(F3803&lt;&gt;OFFSET(F3803,-1,0),OFFSET(F3803,-1,0)-OFFSET(F3803,0,-1),""))</f>
        <v>-2434.666666666667</v>
      </c>
      <c r="H3803">
        <f ca="1">IF(C3803=1,60*SummonTypeTable!$Q$2/OFFSET(F3803,0,-1),
IF(F3803&lt;&gt;OFFSET(F3803,-1,0),OFFSET(F3803,-1,0)/OFFSET(F3803,0,-1),""))</f>
        <v>0.41586692258477287</v>
      </c>
      <c r="I3803">
        <f ca="1">(60+SUMIF(OFFSET(N3803,-$C3803+1,0,$C3803),"EN",OFFSET(O3803,-$C3803+1,0,$C3803))+SUMIF(OFFSET(S3803,-$C3803+1,0,$C3803),"EN",OFFSET(T3803,-$C3803+1,0,$C3803)))*SummonTypeTable!$Q$2</f>
        <v>1866.6666666666665</v>
      </c>
      <c r="J3803">
        <f ca="1">IF(C3803=1,60*SummonTypeTable!$Q$2-OFFSET(I3803,0,-4),
IF(I3803&lt;&gt;OFFSET(I3803,-1,0),OFFSET(I3803,-1,0)-OFFSET(I3803,0,-4),""))</f>
        <v>-2434.666666666667</v>
      </c>
      <c r="K3803">
        <f ca="1">IF(C3803=1,60*SummonTypeTable!$Q$2/OFFSET(I3803,0,-4),
IF(I3803&lt;&gt;OFFSET(I3803,-1,0),OFFSET(I3803,-1,0)/OFFSET(I3803,0,-4),""))</f>
        <v>0.41586692258477287</v>
      </c>
      <c r="L3803" t="str">
        <f t="shared" ca="1" si="704"/>
        <v>cu</v>
      </c>
      <c r="M3803" t="s">
        <v>81</v>
      </c>
      <c r="N3803" t="s">
        <v>146</v>
      </c>
      <c r="O3803">
        <v>200</v>
      </c>
      <c r="P3803" t="str">
        <f t="shared" si="706"/>
        <v>에너지너무많음</v>
      </c>
      <c r="Q3803" t="str">
        <f t="shared" ca="1" si="712"/>
        <v>cu</v>
      </c>
      <c r="R3803" t="s">
        <v>81</v>
      </c>
      <c r="S3803" t="s">
        <v>147</v>
      </c>
      <c r="T3803">
        <v>2825</v>
      </c>
      <c r="U3803" t="str">
        <f t="shared" ca="1" si="705"/>
        <v>cu</v>
      </c>
      <c r="V3803" t="str">
        <f t="shared" si="707"/>
        <v>EN</v>
      </c>
      <c r="W3803">
        <f t="shared" si="708"/>
        <v>200</v>
      </c>
      <c r="X3803" t="str">
        <f t="shared" ca="1" si="709"/>
        <v>cu</v>
      </c>
      <c r="Y3803" t="str">
        <f t="shared" si="710"/>
        <v>GO</v>
      </c>
      <c r="Z3803">
        <f t="shared" si="711"/>
        <v>2825</v>
      </c>
    </row>
    <row r="3804" spans="1:26">
      <c r="A3804" t="s">
        <v>58</v>
      </c>
      <c r="B3804" t="s">
        <v>42</v>
      </c>
      <c r="C3804">
        <v>111</v>
      </c>
      <c r="D3804">
        <v>45</v>
      </c>
      <c r="E3804">
        <f t="shared" ca="1" si="703"/>
        <v>4213</v>
      </c>
      <c r="F3804">
        <f ca="1">(60+SUMIF(OFFSET(N3804,-$C3804+1,0,$C3804),"EN",OFFSET(O3804,-$C3804+1,0,$C3804)))*SummonTypeTable!$Q$2</f>
        <v>1866.6666666666665</v>
      </c>
      <c r="G3804" t="str">
        <f ca="1">IF(C3804=1,60*SummonTypeTable!$Q$2-OFFSET(F3804,0,-1),
IF(F3804&lt;&gt;OFFSET(F3804,-1,0),OFFSET(F3804,-1,0)-OFFSET(F3804,0,-1),""))</f>
        <v/>
      </c>
      <c r="H3804" t="str">
        <f ca="1">IF(C3804=1,60*SummonTypeTable!$Q$2/OFFSET(F3804,0,-1),
IF(F3804&lt;&gt;OFFSET(F3804,-1,0),OFFSET(F3804,-1,0)/OFFSET(F3804,0,-1),""))</f>
        <v/>
      </c>
      <c r="I3804">
        <f ca="1">(60+SUMIF(OFFSET(N3804,-$C3804+1,0,$C3804),"EN",OFFSET(O3804,-$C3804+1,0,$C3804))+SUMIF(OFFSET(S3804,-$C3804+1,0,$C3804),"EN",OFFSET(T3804,-$C3804+1,0,$C3804)))*SummonTypeTable!$Q$2</f>
        <v>1866.6666666666665</v>
      </c>
      <c r="J3804" t="str">
        <f ca="1">IF(C3804=1,60*SummonTypeTable!$Q$2-OFFSET(I3804,0,-4),
IF(I3804&lt;&gt;OFFSET(I3804,-1,0),OFFSET(I3804,-1,0)-OFFSET(I3804,0,-4),""))</f>
        <v/>
      </c>
      <c r="K3804" t="str">
        <f ca="1">IF(C3804=1,60*SummonTypeTable!$Q$2/OFFSET(I3804,0,-4),
IF(I3804&lt;&gt;OFFSET(I3804,-1,0),OFFSET(I3804,-1,0)/OFFSET(I3804,0,-4),""))</f>
        <v/>
      </c>
      <c r="L3804" t="str">
        <f t="shared" ca="1" si="704"/>
        <v>it</v>
      </c>
      <c r="M3804" t="s">
        <v>139</v>
      </c>
      <c r="N3804" t="s">
        <v>158</v>
      </c>
      <c r="O3804">
        <v>1</v>
      </c>
      <c r="P3804" t="str">
        <f t="shared" si="706"/>
        <v/>
      </c>
      <c r="Q3804" t="str">
        <f t="shared" ca="1" si="712"/>
        <v>cu</v>
      </c>
      <c r="R3804" t="s">
        <v>81</v>
      </c>
      <c r="S3804" t="s">
        <v>147</v>
      </c>
      <c r="T3804">
        <v>2850</v>
      </c>
      <c r="U3804" t="str">
        <f t="shared" ca="1" si="705"/>
        <v>it</v>
      </c>
      <c r="V3804" t="str">
        <f t="shared" si="707"/>
        <v>Cash_sEquipGacha</v>
      </c>
      <c r="W3804">
        <f t="shared" si="708"/>
        <v>1</v>
      </c>
      <c r="X3804" t="str">
        <f t="shared" ca="1" si="709"/>
        <v>cu</v>
      </c>
      <c r="Y3804" t="str">
        <f t="shared" si="710"/>
        <v>GO</v>
      </c>
      <c r="Z3804">
        <f t="shared" si="711"/>
        <v>2850</v>
      </c>
    </row>
    <row r="3805" spans="1:26">
      <c r="A3805" t="s">
        <v>58</v>
      </c>
      <c r="B3805" t="s">
        <v>42</v>
      </c>
      <c r="C3805">
        <v>112</v>
      </c>
      <c r="D3805">
        <v>52</v>
      </c>
      <c r="E3805">
        <f t="shared" ca="1" si="703"/>
        <v>4265</v>
      </c>
      <c r="F3805">
        <f ca="1">(60+SUMIF(OFFSET(N3805,-$C3805+1,0,$C3805),"EN",OFFSET(O3805,-$C3805+1,0,$C3805)))*SummonTypeTable!$Q$2</f>
        <v>1866.6666666666665</v>
      </c>
      <c r="G3805" t="str">
        <f ca="1">IF(C3805=1,60*SummonTypeTable!$Q$2-OFFSET(F3805,0,-1),
IF(F3805&lt;&gt;OFFSET(F3805,-1,0),OFFSET(F3805,-1,0)-OFFSET(F3805,0,-1),""))</f>
        <v/>
      </c>
      <c r="H3805" t="str">
        <f ca="1">IF(C3805=1,60*SummonTypeTable!$Q$2/OFFSET(F3805,0,-1),
IF(F3805&lt;&gt;OFFSET(F3805,-1,0),OFFSET(F3805,-1,0)/OFFSET(F3805,0,-1),""))</f>
        <v/>
      </c>
      <c r="I3805">
        <f ca="1">(60+SUMIF(OFFSET(N3805,-$C3805+1,0,$C3805),"EN",OFFSET(O3805,-$C3805+1,0,$C3805))+SUMIF(OFFSET(S3805,-$C3805+1,0,$C3805),"EN",OFFSET(T3805,-$C3805+1,0,$C3805)))*SummonTypeTable!$Q$2</f>
        <v>1866.6666666666665</v>
      </c>
      <c r="J3805" t="str">
        <f ca="1">IF(C3805=1,60*SummonTypeTable!$Q$2-OFFSET(I3805,0,-4),
IF(I3805&lt;&gt;OFFSET(I3805,-1,0),OFFSET(I3805,-1,0)-OFFSET(I3805,0,-4),""))</f>
        <v/>
      </c>
      <c r="K3805" t="str">
        <f ca="1">IF(C3805=1,60*SummonTypeTable!$Q$2/OFFSET(I3805,0,-4),
IF(I3805&lt;&gt;OFFSET(I3805,-1,0),OFFSET(I3805,-1,0)/OFFSET(I3805,0,-4),""))</f>
        <v/>
      </c>
      <c r="L3805" t="str">
        <f t="shared" ca="1" si="704"/>
        <v>cu</v>
      </c>
      <c r="M3805" t="s">
        <v>81</v>
      </c>
      <c r="N3805" t="s">
        <v>147</v>
      </c>
      <c r="O3805">
        <v>5750</v>
      </c>
      <c r="P3805" t="str">
        <f t="shared" si="706"/>
        <v/>
      </c>
      <c r="Q3805" t="str">
        <f t="shared" ca="1" si="712"/>
        <v>cu</v>
      </c>
      <c r="R3805" t="s">
        <v>81</v>
      </c>
      <c r="S3805" t="s">
        <v>147</v>
      </c>
      <c r="T3805">
        <v>2875</v>
      </c>
      <c r="U3805" t="str">
        <f t="shared" ca="1" si="705"/>
        <v>cu</v>
      </c>
      <c r="V3805" t="str">
        <f t="shared" si="707"/>
        <v>GO</v>
      </c>
      <c r="W3805">
        <f t="shared" si="708"/>
        <v>5750</v>
      </c>
      <c r="X3805" t="str">
        <f t="shared" ca="1" si="709"/>
        <v>cu</v>
      </c>
      <c r="Y3805" t="str">
        <f t="shared" si="710"/>
        <v>GO</v>
      </c>
      <c r="Z3805">
        <f t="shared" si="711"/>
        <v>2875</v>
      </c>
    </row>
    <row r="3806" spans="1:26">
      <c r="A3806" t="s">
        <v>58</v>
      </c>
      <c r="B3806" t="s">
        <v>42</v>
      </c>
      <c r="C3806">
        <v>113</v>
      </c>
      <c r="D3806">
        <v>79</v>
      </c>
      <c r="E3806">
        <f t="shared" ca="1" si="703"/>
        <v>4344</v>
      </c>
      <c r="F3806">
        <f ca="1">(60+SUMIF(OFFSET(N3806,-$C3806+1,0,$C3806),"EN",OFFSET(O3806,-$C3806+1,0,$C3806)))*SummonTypeTable!$Q$2</f>
        <v>1866.6666666666665</v>
      </c>
      <c r="G3806" t="str">
        <f ca="1">IF(C3806=1,60*SummonTypeTable!$Q$2-OFFSET(F3806,0,-1),
IF(F3806&lt;&gt;OFFSET(F3806,-1,0),OFFSET(F3806,-1,0)-OFFSET(F3806,0,-1),""))</f>
        <v/>
      </c>
      <c r="H3806" t="str">
        <f ca="1">IF(C3806=1,60*SummonTypeTable!$Q$2/OFFSET(F3806,0,-1),
IF(F3806&lt;&gt;OFFSET(F3806,-1,0),OFFSET(F3806,-1,0)/OFFSET(F3806,0,-1),""))</f>
        <v/>
      </c>
      <c r="I3806">
        <f ca="1">(60+SUMIF(OFFSET(N3806,-$C3806+1,0,$C3806),"EN",OFFSET(O3806,-$C3806+1,0,$C3806))+SUMIF(OFFSET(S3806,-$C3806+1,0,$C3806),"EN",OFFSET(T3806,-$C3806+1,0,$C3806)))*SummonTypeTable!$Q$2</f>
        <v>1866.6666666666665</v>
      </c>
      <c r="J3806" t="str">
        <f ca="1">IF(C3806=1,60*SummonTypeTable!$Q$2-OFFSET(I3806,0,-4),
IF(I3806&lt;&gt;OFFSET(I3806,-1,0),OFFSET(I3806,-1,0)-OFFSET(I3806,0,-4),""))</f>
        <v/>
      </c>
      <c r="K3806" t="str">
        <f ca="1">IF(C3806=1,60*SummonTypeTable!$Q$2/OFFSET(I3806,0,-4),
IF(I3806&lt;&gt;OFFSET(I3806,-1,0),OFFSET(I3806,-1,0)/OFFSET(I3806,0,-4),""))</f>
        <v/>
      </c>
      <c r="L3806" t="str">
        <f t="shared" ca="1" si="704"/>
        <v>it</v>
      </c>
      <c r="M3806" t="s">
        <v>139</v>
      </c>
      <c r="N3806" t="s">
        <v>140</v>
      </c>
      <c r="O3806">
        <v>2</v>
      </c>
      <c r="P3806" t="str">
        <f t="shared" si="706"/>
        <v/>
      </c>
      <c r="Q3806" t="str">
        <f t="shared" ca="1" si="712"/>
        <v>cu</v>
      </c>
      <c r="R3806" t="s">
        <v>81</v>
      </c>
      <c r="S3806" t="s">
        <v>147</v>
      </c>
      <c r="T3806">
        <v>2900</v>
      </c>
      <c r="U3806" t="str">
        <f t="shared" ca="1" si="705"/>
        <v>it</v>
      </c>
      <c r="V3806" t="str">
        <f t="shared" si="707"/>
        <v>Cash_sCharacterGacha</v>
      </c>
      <c r="W3806">
        <f t="shared" si="708"/>
        <v>2</v>
      </c>
      <c r="X3806" t="str">
        <f t="shared" ca="1" si="709"/>
        <v>cu</v>
      </c>
      <c r="Y3806" t="str">
        <f t="shared" si="710"/>
        <v>GO</v>
      </c>
      <c r="Z3806">
        <f t="shared" si="711"/>
        <v>2900</v>
      </c>
    </row>
    <row r="3807" spans="1:26">
      <c r="A3807" t="s">
        <v>58</v>
      </c>
      <c r="B3807" t="s">
        <v>42</v>
      </c>
      <c r="C3807">
        <v>114</v>
      </c>
      <c r="D3807">
        <v>105</v>
      </c>
      <c r="E3807">
        <f t="shared" ca="1" si="703"/>
        <v>4449</v>
      </c>
      <c r="F3807">
        <f ca="1">(60+SUMIF(OFFSET(N3807,-$C3807+1,0,$C3807),"EN",OFFSET(O3807,-$C3807+1,0,$C3807)))*SummonTypeTable!$Q$2</f>
        <v>1866.6666666666665</v>
      </c>
      <c r="G3807" t="str">
        <f ca="1">IF(C3807=1,60*SummonTypeTable!$Q$2-OFFSET(F3807,0,-1),
IF(F3807&lt;&gt;OFFSET(F3807,-1,0),OFFSET(F3807,-1,0)-OFFSET(F3807,0,-1),""))</f>
        <v/>
      </c>
      <c r="H3807" t="str">
        <f ca="1">IF(C3807=1,60*SummonTypeTable!$Q$2/OFFSET(F3807,0,-1),
IF(F3807&lt;&gt;OFFSET(F3807,-1,0),OFFSET(F3807,-1,0)/OFFSET(F3807,0,-1),""))</f>
        <v/>
      </c>
      <c r="I3807">
        <f ca="1">(60+SUMIF(OFFSET(N3807,-$C3807+1,0,$C3807),"EN",OFFSET(O3807,-$C3807+1,0,$C3807))+SUMIF(OFFSET(S3807,-$C3807+1,0,$C3807),"EN",OFFSET(T3807,-$C3807+1,0,$C3807)))*SummonTypeTable!$Q$2</f>
        <v>1866.6666666666665</v>
      </c>
      <c r="J3807" t="str">
        <f ca="1">IF(C3807=1,60*SummonTypeTable!$Q$2-OFFSET(I3807,0,-4),
IF(I3807&lt;&gt;OFFSET(I3807,-1,0),OFFSET(I3807,-1,0)-OFFSET(I3807,0,-4),""))</f>
        <v/>
      </c>
      <c r="K3807" t="str">
        <f ca="1">IF(C3807=1,60*SummonTypeTable!$Q$2/OFFSET(I3807,0,-4),
IF(I3807&lt;&gt;OFFSET(I3807,-1,0),OFFSET(I3807,-1,0)/OFFSET(I3807,0,-4),""))</f>
        <v/>
      </c>
      <c r="L3807" t="str">
        <f t="shared" ca="1" si="704"/>
        <v>cu</v>
      </c>
      <c r="M3807" t="s">
        <v>81</v>
      </c>
      <c r="N3807" t="s">
        <v>147</v>
      </c>
      <c r="O3807">
        <v>5850</v>
      </c>
      <c r="P3807" t="str">
        <f t="shared" si="706"/>
        <v/>
      </c>
      <c r="Q3807" t="str">
        <f t="shared" ca="1" si="712"/>
        <v>cu</v>
      </c>
      <c r="R3807" t="s">
        <v>81</v>
      </c>
      <c r="S3807" t="s">
        <v>147</v>
      </c>
      <c r="T3807">
        <v>2925</v>
      </c>
      <c r="U3807" t="str">
        <f t="shared" ca="1" si="705"/>
        <v>cu</v>
      </c>
      <c r="V3807" t="str">
        <f t="shared" si="707"/>
        <v>GO</v>
      </c>
      <c r="W3807">
        <f t="shared" si="708"/>
        <v>5850</v>
      </c>
      <c r="X3807" t="str">
        <f t="shared" ca="1" si="709"/>
        <v>cu</v>
      </c>
      <c r="Y3807" t="str">
        <f t="shared" si="710"/>
        <v>GO</v>
      </c>
      <c r="Z3807">
        <f t="shared" si="711"/>
        <v>2925</v>
      </c>
    </row>
    <row r="3808" spans="1:26">
      <c r="A3808" t="s">
        <v>58</v>
      </c>
      <c r="B3808" t="s">
        <v>42</v>
      </c>
      <c r="C3808">
        <v>115</v>
      </c>
      <c r="D3808">
        <v>43</v>
      </c>
      <c r="E3808">
        <f t="shared" ca="1" si="703"/>
        <v>4492</v>
      </c>
      <c r="F3808">
        <f ca="1">(60+SUMIF(OFFSET(N3808,-$C3808+1,0,$C3808),"EN",OFFSET(O3808,-$C3808+1,0,$C3808)))*SummonTypeTable!$Q$2</f>
        <v>2013.3333333333333</v>
      </c>
      <c r="G3808">
        <f ca="1">IF(C3808=1,60*SummonTypeTable!$Q$2-OFFSET(F3808,0,-1),
IF(F3808&lt;&gt;OFFSET(F3808,-1,0),OFFSET(F3808,-1,0)-OFFSET(F3808,0,-1),""))</f>
        <v>-2625.3333333333335</v>
      </c>
      <c r="H3808">
        <f ca="1">IF(C3808=1,60*SummonTypeTable!$Q$2/OFFSET(F3808,0,-1),
IF(F3808&lt;&gt;OFFSET(F3808,-1,0),OFFSET(F3808,-1,0)/OFFSET(F3808,0,-1),""))</f>
        <v>0.41555357672899967</v>
      </c>
      <c r="I3808">
        <f ca="1">(60+SUMIF(OFFSET(N3808,-$C3808+1,0,$C3808),"EN",OFFSET(O3808,-$C3808+1,0,$C3808))+SUMIF(OFFSET(S3808,-$C3808+1,0,$C3808),"EN",OFFSET(T3808,-$C3808+1,0,$C3808)))*SummonTypeTable!$Q$2</f>
        <v>2013.3333333333333</v>
      </c>
      <c r="J3808">
        <f ca="1">IF(C3808=1,60*SummonTypeTable!$Q$2-OFFSET(I3808,0,-4),
IF(I3808&lt;&gt;OFFSET(I3808,-1,0),OFFSET(I3808,-1,0)-OFFSET(I3808,0,-4),""))</f>
        <v>-2625.3333333333335</v>
      </c>
      <c r="K3808">
        <f ca="1">IF(C3808=1,60*SummonTypeTable!$Q$2/OFFSET(I3808,0,-4),
IF(I3808&lt;&gt;OFFSET(I3808,-1,0),OFFSET(I3808,-1,0)/OFFSET(I3808,0,-4),""))</f>
        <v>0.41555357672899967</v>
      </c>
      <c r="L3808" t="str">
        <f t="shared" ca="1" si="704"/>
        <v>cu</v>
      </c>
      <c r="M3808" t="s">
        <v>81</v>
      </c>
      <c r="N3808" t="s">
        <v>146</v>
      </c>
      <c r="O3808">
        <v>220</v>
      </c>
      <c r="P3808" t="str">
        <f t="shared" si="706"/>
        <v>에너지너무많음</v>
      </c>
      <c r="Q3808" t="str">
        <f t="shared" ca="1" si="712"/>
        <v>cu</v>
      </c>
      <c r="R3808" t="s">
        <v>81</v>
      </c>
      <c r="S3808" t="s">
        <v>147</v>
      </c>
      <c r="T3808">
        <v>2950</v>
      </c>
      <c r="U3808" t="str">
        <f t="shared" ca="1" si="705"/>
        <v>cu</v>
      </c>
      <c r="V3808" t="str">
        <f t="shared" si="707"/>
        <v>EN</v>
      </c>
      <c r="W3808">
        <f t="shared" si="708"/>
        <v>220</v>
      </c>
      <c r="X3808" t="str">
        <f t="shared" ca="1" si="709"/>
        <v>cu</v>
      </c>
      <c r="Y3808" t="str">
        <f t="shared" si="710"/>
        <v>GO</v>
      </c>
      <c r="Z3808">
        <f t="shared" si="711"/>
        <v>2950</v>
      </c>
    </row>
    <row r="3809" spans="1:26">
      <c r="A3809" t="s">
        <v>58</v>
      </c>
      <c r="B3809" t="s">
        <v>42</v>
      </c>
      <c r="C3809">
        <v>116</v>
      </c>
      <c r="D3809">
        <v>87</v>
      </c>
      <c r="E3809">
        <f t="shared" ca="1" si="703"/>
        <v>4579</v>
      </c>
      <c r="F3809">
        <f ca="1">(60+SUMIF(OFFSET(N3809,-$C3809+1,0,$C3809),"EN",OFFSET(O3809,-$C3809+1,0,$C3809)))*SummonTypeTable!$Q$2</f>
        <v>2013.3333333333333</v>
      </c>
      <c r="G3809" t="str">
        <f ca="1">IF(C3809=1,60*SummonTypeTable!$Q$2-OFFSET(F3809,0,-1),
IF(F3809&lt;&gt;OFFSET(F3809,-1,0),OFFSET(F3809,-1,0)-OFFSET(F3809,0,-1),""))</f>
        <v/>
      </c>
      <c r="H3809" t="str">
        <f ca="1">IF(C3809=1,60*SummonTypeTable!$Q$2/OFFSET(F3809,0,-1),
IF(F3809&lt;&gt;OFFSET(F3809,-1,0),OFFSET(F3809,-1,0)/OFFSET(F3809,0,-1),""))</f>
        <v/>
      </c>
      <c r="I3809">
        <f ca="1">(60+SUMIF(OFFSET(N3809,-$C3809+1,0,$C3809),"EN",OFFSET(O3809,-$C3809+1,0,$C3809))+SUMIF(OFFSET(S3809,-$C3809+1,0,$C3809),"EN",OFFSET(T3809,-$C3809+1,0,$C3809)))*SummonTypeTable!$Q$2</f>
        <v>2013.3333333333333</v>
      </c>
      <c r="J3809" t="str">
        <f ca="1">IF(C3809=1,60*SummonTypeTable!$Q$2-OFFSET(I3809,0,-4),
IF(I3809&lt;&gt;OFFSET(I3809,-1,0),OFFSET(I3809,-1,0)-OFFSET(I3809,0,-4),""))</f>
        <v/>
      </c>
      <c r="K3809" t="str">
        <f ca="1">IF(C3809=1,60*SummonTypeTable!$Q$2/OFFSET(I3809,0,-4),
IF(I3809&lt;&gt;OFFSET(I3809,-1,0),OFFSET(I3809,-1,0)/OFFSET(I3809,0,-4),""))</f>
        <v/>
      </c>
      <c r="L3809" t="str">
        <f t="shared" ca="1" si="704"/>
        <v>it</v>
      </c>
      <c r="M3809" t="s">
        <v>139</v>
      </c>
      <c r="N3809" t="s">
        <v>158</v>
      </c>
      <c r="O3809">
        <v>1</v>
      </c>
      <c r="P3809" t="str">
        <f t="shared" si="706"/>
        <v/>
      </c>
      <c r="Q3809" t="str">
        <f t="shared" ca="1" si="712"/>
        <v>cu</v>
      </c>
      <c r="R3809" t="s">
        <v>81</v>
      </c>
      <c r="S3809" t="s">
        <v>147</v>
      </c>
      <c r="T3809">
        <v>2975</v>
      </c>
      <c r="U3809" t="str">
        <f t="shared" ca="1" si="705"/>
        <v>it</v>
      </c>
      <c r="V3809" t="str">
        <f t="shared" si="707"/>
        <v>Cash_sEquipGacha</v>
      </c>
      <c r="W3809">
        <f t="shared" si="708"/>
        <v>1</v>
      </c>
      <c r="X3809" t="str">
        <f t="shared" ca="1" si="709"/>
        <v>cu</v>
      </c>
      <c r="Y3809" t="str">
        <f t="shared" si="710"/>
        <v>GO</v>
      </c>
      <c r="Z3809">
        <f t="shared" si="711"/>
        <v>2975</v>
      </c>
    </row>
    <row r="3810" spans="1:26">
      <c r="A3810" t="s">
        <v>58</v>
      </c>
      <c r="B3810" t="s">
        <v>42</v>
      </c>
      <c r="C3810">
        <v>117</v>
      </c>
      <c r="D3810">
        <v>146</v>
      </c>
      <c r="E3810">
        <f t="shared" ca="1" si="703"/>
        <v>4725</v>
      </c>
      <c r="F3810">
        <f ca="1">(60+SUMIF(OFFSET(N3810,-$C3810+1,0,$C3810),"EN",OFFSET(O3810,-$C3810+1,0,$C3810)))*SummonTypeTable!$Q$2</f>
        <v>2013.3333333333333</v>
      </c>
      <c r="G3810" t="str">
        <f ca="1">IF(C3810=1,60*SummonTypeTable!$Q$2-OFFSET(F3810,0,-1),
IF(F3810&lt;&gt;OFFSET(F3810,-1,0),OFFSET(F3810,-1,0)-OFFSET(F3810,0,-1),""))</f>
        <v/>
      </c>
      <c r="H3810" t="str">
        <f ca="1">IF(C3810=1,60*SummonTypeTable!$Q$2/OFFSET(F3810,0,-1),
IF(F3810&lt;&gt;OFFSET(F3810,-1,0),OFFSET(F3810,-1,0)/OFFSET(F3810,0,-1),""))</f>
        <v/>
      </c>
      <c r="I3810">
        <f ca="1">(60+SUMIF(OFFSET(N3810,-$C3810+1,0,$C3810),"EN",OFFSET(O3810,-$C3810+1,0,$C3810))+SUMIF(OFFSET(S3810,-$C3810+1,0,$C3810),"EN",OFFSET(T3810,-$C3810+1,0,$C3810)))*SummonTypeTable!$Q$2</f>
        <v>2013.3333333333333</v>
      </c>
      <c r="J3810" t="str">
        <f ca="1">IF(C3810=1,60*SummonTypeTable!$Q$2-OFFSET(I3810,0,-4),
IF(I3810&lt;&gt;OFFSET(I3810,-1,0),OFFSET(I3810,-1,0)-OFFSET(I3810,0,-4),""))</f>
        <v/>
      </c>
      <c r="K3810" t="str">
        <f ca="1">IF(C3810=1,60*SummonTypeTable!$Q$2/OFFSET(I3810,0,-4),
IF(I3810&lt;&gt;OFFSET(I3810,-1,0),OFFSET(I3810,-1,0)/OFFSET(I3810,0,-4),""))</f>
        <v/>
      </c>
      <c r="L3810" t="str">
        <f t="shared" ca="1" si="704"/>
        <v>cu</v>
      </c>
      <c r="M3810" t="s">
        <v>81</v>
      </c>
      <c r="N3810" t="s">
        <v>147</v>
      </c>
      <c r="O3810">
        <v>6000</v>
      </c>
      <c r="P3810" t="str">
        <f t="shared" si="706"/>
        <v/>
      </c>
      <c r="Q3810" t="str">
        <f t="shared" ca="1" si="712"/>
        <v>cu</v>
      </c>
      <c r="R3810" t="s">
        <v>81</v>
      </c>
      <c r="S3810" t="s">
        <v>147</v>
      </c>
      <c r="T3810">
        <v>3000</v>
      </c>
      <c r="U3810" t="str">
        <f t="shared" ca="1" si="705"/>
        <v>cu</v>
      </c>
      <c r="V3810" t="str">
        <f t="shared" si="707"/>
        <v>GO</v>
      </c>
      <c r="W3810">
        <f t="shared" si="708"/>
        <v>6000</v>
      </c>
      <c r="X3810" t="str">
        <f t="shared" ca="1" si="709"/>
        <v>cu</v>
      </c>
      <c r="Y3810" t="str">
        <f t="shared" si="710"/>
        <v>GO</v>
      </c>
      <c r="Z3810">
        <f t="shared" si="711"/>
        <v>3000</v>
      </c>
    </row>
    <row r="3811" spans="1:26">
      <c r="A3811" t="s">
        <v>58</v>
      </c>
      <c r="B3811" t="s">
        <v>42</v>
      </c>
      <c r="C3811">
        <v>118</v>
      </c>
      <c r="D3811">
        <v>107</v>
      </c>
      <c r="E3811">
        <f t="shared" ref="E3811:E3874" ca="1" si="713">IF(A3811&lt;&gt;OFFSET(A3811,-1,0),D3811,OFFSET(E3811,-1,0)+D3811)</f>
        <v>4832</v>
      </c>
      <c r="F3811">
        <f ca="1">(60+SUMIF(OFFSET(N3811,-$C3811+1,0,$C3811),"EN",OFFSET(O3811,-$C3811+1,0,$C3811)))*SummonTypeTable!$Q$2</f>
        <v>2013.3333333333333</v>
      </c>
      <c r="G3811" t="str">
        <f ca="1">IF(C3811=1,60*SummonTypeTable!$Q$2-OFFSET(F3811,0,-1),
IF(F3811&lt;&gt;OFFSET(F3811,-1,0),OFFSET(F3811,-1,0)-OFFSET(F3811,0,-1),""))</f>
        <v/>
      </c>
      <c r="H3811" t="str">
        <f ca="1">IF(C3811=1,60*SummonTypeTable!$Q$2/OFFSET(F3811,0,-1),
IF(F3811&lt;&gt;OFFSET(F3811,-1,0),OFFSET(F3811,-1,0)/OFFSET(F3811,0,-1),""))</f>
        <v/>
      </c>
      <c r="I3811">
        <f ca="1">(60+SUMIF(OFFSET(N3811,-$C3811+1,0,$C3811),"EN",OFFSET(O3811,-$C3811+1,0,$C3811))+SUMIF(OFFSET(S3811,-$C3811+1,0,$C3811),"EN",OFFSET(T3811,-$C3811+1,0,$C3811)))*SummonTypeTable!$Q$2</f>
        <v>2013.3333333333333</v>
      </c>
      <c r="J3811" t="str">
        <f ca="1">IF(C3811=1,60*SummonTypeTable!$Q$2-OFFSET(I3811,0,-4),
IF(I3811&lt;&gt;OFFSET(I3811,-1,0),OFFSET(I3811,-1,0)-OFFSET(I3811,0,-4),""))</f>
        <v/>
      </c>
      <c r="K3811" t="str">
        <f ca="1">IF(C3811=1,60*SummonTypeTable!$Q$2/OFFSET(I3811,0,-4),
IF(I3811&lt;&gt;OFFSET(I3811,-1,0),OFFSET(I3811,-1,0)/OFFSET(I3811,0,-4),""))</f>
        <v/>
      </c>
      <c r="L3811" t="str">
        <f t="shared" ca="1" si="704"/>
        <v>cu</v>
      </c>
      <c r="M3811" t="s">
        <v>81</v>
      </c>
      <c r="N3811" t="s">
        <v>153</v>
      </c>
      <c r="O3811">
        <v>21</v>
      </c>
      <c r="P3811" t="str">
        <f t="shared" si="706"/>
        <v/>
      </c>
      <c r="Q3811" t="str">
        <f t="shared" ca="1" si="712"/>
        <v>cu</v>
      </c>
      <c r="R3811" t="s">
        <v>81</v>
      </c>
      <c r="S3811" t="s">
        <v>153</v>
      </c>
      <c r="T3811">
        <v>7</v>
      </c>
      <c r="U3811" t="str">
        <f t="shared" ca="1" si="705"/>
        <v>cu</v>
      </c>
      <c r="V3811" t="str">
        <f t="shared" si="707"/>
        <v>DI</v>
      </c>
      <c r="W3811">
        <f t="shared" si="708"/>
        <v>21</v>
      </c>
      <c r="X3811" t="str">
        <f t="shared" ca="1" si="709"/>
        <v>cu</v>
      </c>
      <c r="Y3811" t="str">
        <f t="shared" si="710"/>
        <v>DI</v>
      </c>
      <c r="Z3811">
        <f t="shared" si="711"/>
        <v>7</v>
      </c>
    </row>
    <row r="3812" spans="1:26">
      <c r="A3812" t="s">
        <v>58</v>
      </c>
      <c r="B3812" t="s">
        <v>42</v>
      </c>
      <c r="C3812">
        <v>119</v>
      </c>
      <c r="D3812">
        <v>45</v>
      </c>
      <c r="E3812">
        <f t="shared" ca="1" si="713"/>
        <v>4877</v>
      </c>
      <c r="F3812">
        <f ca="1">(60+SUMIF(OFFSET(N3812,-$C3812+1,0,$C3812),"EN",OFFSET(O3812,-$C3812+1,0,$C3812)))*SummonTypeTable!$Q$2</f>
        <v>2013.3333333333333</v>
      </c>
      <c r="G3812" t="str">
        <f ca="1">IF(C3812=1,60*SummonTypeTable!$Q$2-OFFSET(F3812,0,-1),
IF(F3812&lt;&gt;OFFSET(F3812,-1,0),OFFSET(F3812,-1,0)-OFFSET(F3812,0,-1),""))</f>
        <v/>
      </c>
      <c r="H3812" t="str">
        <f ca="1">IF(C3812=1,60*SummonTypeTable!$Q$2/OFFSET(F3812,0,-1),
IF(F3812&lt;&gt;OFFSET(F3812,-1,0),OFFSET(F3812,-1,0)/OFFSET(F3812,0,-1),""))</f>
        <v/>
      </c>
      <c r="I3812">
        <f ca="1">(60+SUMIF(OFFSET(N3812,-$C3812+1,0,$C3812),"EN",OFFSET(O3812,-$C3812+1,0,$C3812))+SUMIF(OFFSET(S3812,-$C3812+1,0,$C3812),"EN",OFFSET(T3812,-$C3812+1,0,$C3812)))*SummonTypeTable!$Q$2</f>
        <v>2013.3333333333333</v>
      </c>
      <c r="J3812" t="str">
        <f ca="1">IF(C3812=1,60*SummonTypeTable!$Q$2-OFFSET(I3812,0,-4),
IF(I3812&lt;&gt;OFFSET(I3812,-1,0),OFFSET(I3812,-1,0)-OFFSET(I3812,0,-4),""))</f>
        <v/>
      </c>
      <c r="K3812" t="str">
        <f ca="1">IF(C3812=1,60*SummonTypeTable!$Q$2/OFFSET(I3812,0,-4),
IF(I3812&lt;&gt;OFFSET(I3812,-1,0),OFFSET(I3812,-1,0)/OFFSET(I3812,0,-4),""))</f>
        <v/>
      </c>
      <c r="L3812" t="str">
        <f t="shared" ca="1" si="704"/>
        <v>cu</v>
      </c>
      <c r="M3812" t="s">
        <v>81</v>
      </c>
      <c r="N3812" t="s">
        <v>147</v>
      </c>
      <c r="O3812">
        <v>6100</v>
      </c>
      <c r="P3812" t="str">
        <f t="shared" si="706"/>
        <v/>
      </c>
      <c r="Q3812" t="str">
        <f t="shared" ca="1" si="712"/>
        <v>cu</v>
      </c>
      <c r="R3812" t="s">
        <v>81</v>
      </c>
      <c r="S3812" t="s">
        <v>147</v>
      </c>
      <c r="T3812">
        <v>3050</v>
      </c>
      <c r="U3812" t="str">
        <f t="shared" ca="1" si="705"/>
        <v>cu</v>
      </c>
      <c r="V3812" t="str">
        <f t="shared" si="707"/>
        <v>GO</v>
      </c>
      <c r="W3812">
        <f t="shared" si="708"/>
        <v>6100</v>
      </c>
      <c r="X3812" t="str">
        <f t="shared" ca="1" si="709"/>
        <v>cu</v>
      </c>
      <c r="Y3812" t="str">
        <f t="shared" si="710"/>
        <v>GO</v>
      </c>
      <c r="Z3812">
        <f t="shared" si="711"/>
        <v>3050</v>
      </c>
    </row>
    <row r="3813" spans="1:26">
      <c r="A3813" t="s">
        <v>58</v>
      </c>
      <c r="B3813" t="s">
        <v>42</v>
      </c>
      <c r="C3813">
        <v>120</v>
      </c>
      <c r="D3813">
        <v>63</v>
      </c>
      <c r="E3813">
        <f t="shared" ca="1" si="713"/>
        <v>4940</v>
      </c>
      <c r="F3813">
        <f ca="1">(60+SUMIF(OFFSET(N3813,-$C3813+1,0,$C3813),"EN",OFFSET(O3813,-$C3813+1,0,$C3813)))*SummonTypeTable!$Q$2</f>
        <v>2013.3333333333333</v>
      </c>
      <c r="G3813" t="str">
        <f ca="1">IF(C3813=1,60*SummonTypeTable!$Q$2-OFFSET(F3813,0,-1),
IF(F3813&lt;&gt;OFFSET(F3813,-1,0),OFFSET(F3813,-1,0)-OFFSET(F3813,0,-1),""))</f>
        <v/>
      </c>
      <c r="H3813" t="str">
        <f ca="1">IF(C3813=1,60*SummonTypeTable!$Q$2/OFFSET(F3813,0,-1),
IF(F3813&lt;&gt;OFFSET(F3813,-1,0),OFFSET(F3813,-1,0)/OFFSET(F3813,0,-1),""))</f>
        <v/>
      </c>
      <c r="I3813">
        <f ca="1">(60+SUMIF(OFFSET(N3813,-$C3813+1,0,$C3813),"EN",OFFSET(O3813,-$C3813+1,0,$C3813))+SUMIF(OFFSET(S3813,-$C3813+1,0,$C3813),"EN",OFFSET(T3813,-$C3813+1,0,$C3813)))*SummonTypeTable!$Q$2</f>
        <v>2013.3333333333333</v>
      </c>
      <c r="J3813" t="str">
        <f ca="1">IF(C3813=1,60*SummonTypeTable!$Q$2-OFFSET(I3813,0,-4),
IF(I3813&lt;&gt;OFFSET(I3813,-1,0),OFFSET(I3813,-1,0)-OFFSET(I3813,0,-4),""))</f>
        <v/>
      </c>
      <c r="K3813" t="str">
        <f ca="1">IF(C3813=1,60*SummonTypeTable!$Q$2/OFFSET(I3813,0,-4),
IF(I3813&lt;&gt;OFFSET(I3813,-1,0),OFFSET(I3813,-1,0)/OFFSET(I3813,0,-4),""))</f>
        <v/>
      </c>
      <c r="L3813" t="str">
        <f t="shared" ca="1" si="704"/>
        <v>it</v>
      </c>
      <c r="M3813" t="s">
        <v>139</v>
      </c>
      <c r="N3813" t="s">
        <v>158</v>
      </c>
      <c r="O3813">
        <v>1</v>
      </c>
      <c r="P3813" t="str">
        <f t="shared" si="706"/>
        <v/>
      </c>
      <c r="Q3813" t="str">
        <f t="shared" ca="1" si="712"/>
        <v>cu</v>
      </c>
      <c r="R3813" t="s">
        <v>81</v>
      </c>
      <c r="S3813" t="s">
        <v>147</v>
      </c>
      <c r="T3813">
        <v>3075</v>
      </c>
      <c r="U3813" t="str">
        <f t="shared" ca="1" si="705"/>
        <v>it</v>
      </c>
      <c r="V3813" t="str">
        <f t="shared" si="707"/>
        <v>Cash_sEquipGacha</v>
      </c>
      <c r="W3813">
        <f t="shared" si="708"/>
        <v>1</v>
      </c>
      <c r="X3813" t="str">
        <f t="shared" ca="1" si="709"/>
        <v>cu</v>
      </c>
      <c r="Y3813" t="str">
        <f t="shared" si="710"/>
        <v>GO</v>
      </c>
      <c r="Z3813">
        <f t="shared" si="711"/>
        <v>3075</v>
      </c>
    </row>
    <row r="3814" spans="1:26">
      <c r="A3814" t="s">
        <v>58</v>
      </c>
      <c r="B3814" t="s">
        <v>42</v>
      </c>
      <c r="C3814">
        <v>121</v>
      </c>
      <c r="D3814">
        <v>248</v>
      </c>
      <c r="E3814">
        <f t="shared" ca="1" si="713"/>
        <v>5188</v>
      </c>
      <c r="F3814">
        <f ca="1">(60+SUMIF(OFFSET(N3814,-$C3814+1,0,$C3814),"EN",OFFSET(O3814,-$C3814+1,0,$C3814)))*SummonTypeTable!$Q$2</f>
        <v>2146.6666666666665</v>
      </c>
      <c r="G3814">
        <f ca="1">IF(C3814=1,60*SummonTypeTable!$Q$2-OFFSET(F3814,0,-1),
IF(F3814&lt;&gt;OFFSET(F3814,-1,0),OFFSET(F3814,-1,0)-OFFSET(F3814,0,-1),""))</f>
        <v>-3174.666666666667</v>
      </c>
      <c r="H3814">
        <f ca="1">IF(C3814=1,60*SummonTypeTable!$Q$2/OFFSET(F3814,0,-1),
IF(F3814&lt;&gt;OFFSET(F3814,-1,0),OFFSET(F3814,-1,0)/OFFSET(F3814,0,-1),""))</f>
        <v>0.38807504497558465</v>
      </c>
      <c r="I3814">
        <f ca="1">(60+SUMIF(OFFSET(N3814,-$C3814+1,0,$C3814),"EN",OFFSET(O3814,-$C3814+1,0,$C3814))+SUMIF(OFFSET(S3814,-$C3814+1,0,$C3814),"EN",OFFSET(T3814,-$C3814+1,0,$C3814)))*SummonTypeTable!$Q$2</f>
        <v>2146.6666666666665</v>
      </c>
      <c r="J3814">
        <f ca="1">IF(C3814=1,60*SummonTypeTable!$Q$2-OFFSET(I3814,0,-4),
IF(I3814&lt;&gt;OFFSET(I3814,-1,0),OFFSET(I3814,-1,0)-OFFSET(I3814,0,-4),""))</f>
        <v>-3174.666666666667</v>
      </c>
      <c r="K3814">
        <f ca="1">IF(C3814=1,60*SummonTypeTable!$Q$2/OFFSET(I3814,0,-4),
IF(I3814&lt;&gt;OFFSET(I3814,-1,0),OFFSET(I3814,-1,0)/OFFSET(I3814,0,-4),""))</f>
        <v>0.38807504497558465</v>
      </c>
      <c r="L3814" t="str">
        <f t="shared" ca="1" si="704"/>
        <v>cu</v>
      </c>
      <c r="M3814" t="s">
        <v>81</v>
      </c>
      <c r="N3814" t="s">
        <v>146</v>
      </c>
      <c r="O3814">
        <v>200</v>
      </c>
      <c r="P3814" t="str">
        <f t="shared" si="706"/>
        <v>에너지너무많음</v>
      </c>
      <c r="Q3814" t="str">
        <f t="shared" ca="1" si="712"/>
        <v>cu</v>
      </c>
      <c r="R3814" t="s">
        <v>81</v>
      </c>
      <c r="S3814" t="s">
        <v>147</v>
      </c>
      <c r="T3814">
        <v>3100</v>
      </c>
      <c r="U3814" t="str">
        <f t="shared" ca="1" si="705"/>
        <v>cu</v>
      </c>
      <c r="V3814" t="str">
        <f t="shared" si="707"/>
        <v>EN</v>
      </c>
      <c r="W3814">
        <f t="shared" si="708"/>
        <v>200</v>
      </c>
      <c r="X3814" t="str">
        <f t="shared" ca="1" si="709"/>
        <v>cu</v>
      </c>
      <c r="Y3814" t="str">
        <f t="shared" si="710"/>
        <v>GO</v>
      </c>
      <c r="Z3814">
        <f t="shared" si="711"/>
        <v>3100</v>
      </c>
    </row>
    <row r="3815" spans="1:26">
      <c r="A3815" t="s">
        <v>58</v>
      </c>
      <c r="B3815" t="s">
        <v>42</v>
      </c>
      <c r="C3815">
        <v>122</v>
      </c>
      <c r="D3815">
        <v>39</v>
      </c>
      <c r="E3815">
        <f t="shared" ca="1" si="713"/>
        <v>5227</v>
      </c>
      <c r="F3815">
        <f ca="1">(60+SUMIF(OFFSET(N3815,-$C3815+1,0,$C3815),"EN",OFFSET(O3815,-$C3815+1,0,$C3815)))*SummonTypeTable!$Q$2</f>
        <v>2146.6666666666665</v>
      </c>
      <c r="G3815" t="str">
        <f ca="1">IF(C3815=1,60*SummonTypeTable!$Q$2-OFFSET(F3815,0,-1),
IF(F3815&lt;&gt;OFFSET(F3815,-1,0),OFFSET(F3815,-1,0)-OFFSET(F3815,0,-1),""))</f>
        <v/>
      </c>
      <c r="H3815" t="str">
        <f ca="1">IF(C3815=1,60*SummonTypeTable!$Q$2/OFFSET(F3815,0,-1),
IF(F3815&lt;&gt;OFFSET(F3815,-1,0),OFFSET(F3815,-1,0)/OFFSET(F3815,0,-1),""))</f>
        <v/>
      </c>
      <c r="I3815">
        <f ca="1">(60+SUMIF(OFFSET(N3815,-$C3815+1,0,$C3815),"EN",OFFSET(O3815,-$C3815+1,0,$C3815))+SUMIF(OFFSET(S3815,-$C3815+1,0,$C3815),"EN",OFFSET(T3815,-$C3815+1,0,$C3815)))*SummonTypeTable!$Q$2</f>
        <v>2146.6666666666665</v>
      </c>
      <c r="J3815" t="str">
        <f ca="1">IF(C3815=1,60*SummonTypeTable!$Q$2-OFFSET(I3815,0,-4),
IF(I3815&lt;&gt;OFFSET(I3815,-1,0),OFFSET(I3815,-1,0)-OFFSET(I3815,0,-4),""))</f>
        <v/>
      </c>
      <c r="K3815" t="str">
        <f ca="1">IF(C3815=1,60*SummonTypeTable!$Q$2/OFFSET(I3815,0,-4),
IF(I3815&lt;&gt;OFFSET(I3815,-1,0),OFFSET(I3815,-1,0)/OFFSET(I3815,0,-4),""))</f>
        <v/>
      </c>
      <c r="L3815" t="str">
        <f t="shared" ca="1" si="704"/>
        <v>cu</v>
      </c>
      <c r="M3815" t="s">
        <v>81</v>
      </c>
      <c r="N3815" t="s">
        <v>147</v>
      </c>
      <c r="O3815">
        <v>6250</v>
      </c>
      <c r="P3815" t="str">
        <f t="shared" si="706"/>
        <v/>
      </c>
      <c r="Q3815" t="str">
        <f t="shared" ca="1" si="712"/>
        <v>cu</v>
      </c>
      <c r="R3815" t="s">
        <v>81</v>
      </c>
      <c r="S3815" t="s">
        <v>147</v>
      </c>
      <c r="T3815">
        <v>3125</v>
      </c>
      <c r="U3815" t="str">
        <f t="shared" ca="1" si="705"/>
        <v>cu</v>
      </c>
      <c r="V3815" t="str">
        <f t="shared" si="707"/>
        <v>GO</v>
      </c>
      <c r="W3815">
        <f t="shared" si="708"/>
        <v>6250</v>
      </c>
      <c r="X3815" t="str">
        <f t="shared" ca="1" si="709"/>
        <v>cu</v>
      </c>
      <c r="Y3815" t="str">
        <f t="shared" si="710"/>
        <v>GO</v>
      </c>
      <c r="Z3815">
        <f t="shared" si="711"/>
        <v>3125</v>
      </c>
    </row>
    <row r="3816" spans="1:26">
      <c r="A3816" t="s">
        <v>58</v>
      </c>
      <c r="B3816" t="s">
        <v>42</v>
      </c>
      <c r="C3816">
        <v>123</v>
      </c>
      <c r="D3816">
        <v>65</v>
      </c>
      <c r="E3816">
        <f t="shared" ca="1" si="713"/>
        <v>5292</v>
      </c>
      <c r="F3816">
        <f ca="1">(60+SUMIF(OFFSET(N3816,-$C3816+1,0,$C3816),"EN",OFFSET(O3816,-$C3816+1,0,$C3816)))*SummonTypeTable!$Q$2</f>
        <v>2146.6666666666665</v>
      </c>
      <c r="G3816" t="str">
        <f ca="1">IF(C3816=1,60*SummonTypeTable!$Q$2-OFFSET(F3816,0,-1),
IF(F3816&lt;&gt;OFFSET(F3816,-1,0),OFFSET(F3816,-1,0)-OFFSET(F3816,0,-1),""))</f>
        <v/>
      </c>
      <c r="H3816" t="str">
        <f ca="1">IF(C3816=1,60*SummonTypeTable!$Q$2/OFFSET(F3816,0,-1),
IF(F3816&lt;&gt;OFFSET(F3816,-1,0),OFFSET(F3816,-1,0)/OFFSET(F3816,0,-1),""))</f>
        <v/>
      </c>
      <c r="I3816">
        <f ca="1">(60+SUMIF(OFFSET(N3816,-$C3816+1,0,$C3816),"EN",OFFSET(O3816,-$C3816+1,0,$C3816))+SUMIF(OFFSET(S3816,-$C3816+1,0,$C3816),"EN",OFFSET(T3816,-$C3816+1,0,$C3816)))*SummonTypeTable!$Q$2</f>
        <v>2146.6666666666665</v>
      </c>
      <c r="J3816" t="str">
        <f ca="1">IF(C3816=1,60*SummonTypeTable!$Q$2-OFFSET(I3816,0,-4),
IF(I3816&lt;&gt;OFFSET(I3816,-1,0),OFFSET(I3816,-1,0)-OFFSET(I3816,0,-4),""))</f>
        <v/>
      </c>
      <c r="K3816" t="str">
        <f ca="1">IF(C3816=1,60*SummonTypeTable!$Q$2/OFFSET(I3816,0,-4),
IF(I3816&lt;&gt;OFFSET(I3816,-1,0),OFFSET(I3816,-1,0)/OFFSET(I3816,0,-4),""))</f>
        <v/>
      </c>
      <c r="L3816" t="str">
        <f t="shared" ca="1" si="704"/>
        <v>it</v>
      </c>
      <c r="M3816" t="s">
        <v>139</v>
      </c>
      <c r="N3816" t="s">
        <v>140</v>
      </c>
      <c r="O3816">
        <v>1</v>
      </c>
      <c r="P3816" t="str">
        <f t="shared" si="706"/>
        <v/>
      </c>
      <c r="Q3816" t="str">
        <f t="shared" ca="1" si="712"/>
        <v>cu</v>
      </c>
      <c r="R3816" t="s">
        <v>81</v>
      </c>
      <c r="S3816" t="s">
        <v>147</v>
      </c>
      <c r="T3816">
        <v>3150</v>
      </c>
      <c r="U3816" t="str">
        <f t="shared" ca="1" si="705"/>
        <v>it</v>
      </c>
      <c r="V3816" t="str">
        <f t="shared" si="707"/>
        <v>Cash_sCharacterGacha</v>
      </c>
      <c r="W3816">
        <f t="shared" si="708"/>
        <v>1</v>
      </c>
      <c r="X3816" t="str">
        <f t="shared" ca="1" si="709"/>
        <v>cu</v>
      </c>
      <c r="Y3816" t="str">
        <f t="shared" si="710"/>
        <v>GO</v>
      </c>
      <c r="Z3816">
        <f t="shared" si="711"/>
        <v>3150</v>
      </c>
    </row>
    <row r="3817" spans="1:26">
      <c r="A3817" t="s">
        <v>58</v>
      </c>
      <c r="B3817" t="s">
        <v>42</v>
      </c>
      <c r="C3817">
        <v>124</v>
      </c>
      <c r="D3817">
        <v>102</v>
      </c>
      <c r="E3817">
        <f t="shared" ca="1" si="713"/>
        <v>5394</v>
      </c>
      <c r="F3817">
        <f ca="1">(60+SUMIF(OFFSET(N3817,-$C3817+1,0,$C3817),"EN",OFFSET(O3817,-$C3817+1,0,$C3817)))*SummonTypeTable!$Q$2</f>
        <v>2146.6666666666665</v>
      </c>
      <c r="G3817" t="str">
        <f ca="1">IF(C3817=1,60*SummonTypeTable!$Q$2-OFFSET(F3817,0,-1),
IF(F3817&lt;&gt;OFFSET(F3817,-1,0),OFFSET(F3817,-1,0)-OFFSET(F3817,0,-1),""))</f>
        <v/>
      </c>
      <c r="H3817" t="str">
        <f ca="1">IF(C3817=1,60*SummonTypeTable!$Q$2/OFFSET(F3817,0,-1),
IF(F3817&lt;&gt;OFFSET(F3817,-1,0),OFFSET(F3817,-1,0)/OFFSET(F3817,0,-1),""))</f>
        <v/>
      </c>
      <c r="I3817">
        <f ca="1">(60+SUMIF(OFFSET(N3817,-$C3817+1,0,$C3817),"EN",OFFSET(O3817,-$C3817+1,0,$C3817))+SUMIF(OFFSET(S3817,-$C3817+1,0,$C3817),"EN",OFFSET(T3817,-$C3817+1,0,$C3817)))*SummonTypeTable!$Q$2</f>
        <v>2146.6666666666665</v>
      </c>
      <c r="J3817" t="str">
        <f ca="1">IF(C3817=1,60*SummonTypeTable!$Q$2-OFFSET(I3817,0,-4),
IF(I3817&lt;&gt;OFFSET(I3817,-1,0),OFFSET(I3817,-1,0)-OFFSET(I3817,0,-4),""))</f>
        <v/>
      </c>
      <c r="K3817" t="str">
        <f ca="1">IF(C3817=1,60*SummonTypeTable!$Q$2/OFFSET(I3817,0,-4),
IF(I3817&lt;&gt;OFFSET(I3817,-1,0),OFFSET(I3817,-1,0)/OFFSET(I3817,0,-4),""))</f>
        <v/>
      </c>
      <c r="L3817" t="str">
        <f t="shared" ca="1" si="704"/>
        <v>cu</v>
      </c>
      <c r="M3817" t="s">
        <v>81</v>
      </c>
      <c r="N3817" t="s">
        <v>147</v>
      </c>
      <c r="O3817">
        <v>6350</v>
      </c>
      <c r="P3817" t="str">
        <f t="shared" si="706"/>
        <v/>
      </c>
      <c r="Q3817" t="str">
        <f t="shared" ca="1" si="712"/>
        <v>cu</v>
      </c>
      <c r="R3817" t="s">
        <v>81</v>
      </c>
      <c r="S3817" t="s">
        <v>147</v>
      </c>
      <c r="T3817">
        <v>3175</v>
      </c>
      <c r="U3817" t="str">
        <f t="shared" ca="1" si="705"/>
        <v>cu</v>
      </c>
      <c r="V3817" t="str">
        <f t="shared" si="707"/>
        <v>GO</v>
      </c>
      <c r="W3817">
        <f t="shared" si="708"/>
        <v>6350</v>
      </c>
      <c r="X3817" t="str">
        <f t="shared" ca="1" si="709"/>
        <v>cu</v>
      </c>
      <c r="Y3817" t="str">
        <f t="shared" si="710"/>
        <v>GO</v>
      </c>
      <c r="Z3817">
        <f t="shared" si="711"/>
        <v>3175</v>
      </c>
    </row>
    <row r="3818" spans="1:26">
      <c r="A3818" t="s">
        <v>58</v>
      </c>
      <c r="B3818" t="s">
        <v>42</v>
      </c>
      <c r="C3818">
        <v>125</v>
      </c>
      <c r="D3818">
        <v>166</v>
      </c>
      <c r="E3818">
        <f t="shared" ca="1" si="713"/>
        <v>5560</v>
      </c>
      <c r="F3818">
        <f ca="1">(60+SUMIF(OFFSET(N3818,-$C3818+1,0,$C3818),"EN",OFFSET(O3818,-$C3818+1,0,$C3818)))*SummonTypeTable!$Q$2</f>
        <v>2293.333333333333</v>
      </c>
      <c r="G3818">
        <f ca="1">IF(C3818=1,60*SummonTypeTable!$Q$2-OFFSET(F3818,0,-1),
IF(F3818&lt;&gt;OFFSET(F3818,-1,0),OFFSET(F3818,-1,0)-OFFSET(F3818,0,-1),""))</f>
        <v>-3413.3333333333335</v>
      </c>
      <c r="H3818">
        <f ca="1">IF(C3818=1,60*SummonTypeTable!$Q$2/OFFSET(F3818,0,-1),
IF(F3818&lt;&gt;OFFSET(F3818,-1,0),OFFSET(F3818,-1,0)/OFFSET(F3818,0,-1),""))</f>
        <v>0.38609112709832133</v>
      </c>
      <c r="I3818">
        <f ca="1">(60+SUMIF(OFFSET(N3818,-$C3818+1,0,$C3818),"EN",OFFSET(O3818,-$C3818+1,0,$C3818))+SUMIF(OFFSET(S3818,-$C3818+1,0,$C3818),"EN",OFFSET(T3818,-$C3818+1,0,$C3818)))*SummonTypeTable!$Q$2</f>
        <v>2293.333333333333</v>
      </c>
      <c r="J3818">
        <f ca="1">IF(C3818=1,60*SummonTypeTable!$Q$2-OFFSET(I3818,0,-4),
IF(I3818&lt;&gt;OFFSET(I3818,-1,0),OFFSET(I3818,-1,0)-OFFSET(I3818,0,-4),""))</f>
        <v>-3413.3333333333335</v>
      </c>
      <c r="K3818">
        <f ca="1">IF(C3818=1,60*SummonTypeTable!$Q$2/OFFSET(I3818,0,-4),
IF(I3818&lt;&gt;OFFSET(I3818,-1,0),OFFSET(I3818,-1,0)/OFFSET(I3818,0,-4),""))</f>
        <v>0.38609112709832133</v>
      </c>
      <c r="L3818" t="str">
        <f t="shared" ref="L3818:L3881" ca="1" si="714">IF(ISBLANK(M3818),"",
VLOOKUP(M3818,OFFSET(INDIRECT("$A:$B"),0,MATCH(M$1&amp;"_Verify",INDIRECT("$1:$1"),0)-1),2,0)
)</f>
        <v>cu</v>
      </c>
      <c r="M3818" t="s">
        <v>81</v>
      </c>
      <c r="N3818" t="s">
        <v>146</v>
      </c>
      <c r="O3818">
        <v>220</v>
      </c>
      <c r="P3818" t="str">
        <f t="shared" si="706"/>
        <v>에너지너무많음</v>
      </c>
      <c r="Q3818" t="str">
        <f t="shared" ca="1" si="712"/>
        <v>cu</v>
      </c>
      <c r="R3818" t="s">
        <v>81</v>
      </c>
      <c r="S3818" t="s">
        <v>147</v>
      </c>
      <c r="T3818">
        <v>3200</v>
      </c>
      <c r="U3818" t="str">
        <f t="shared" ca="1" si="705"/>
        <v>cu</v>
      </c>
      <c r="V3818" t="str">
        <f t="shared" si="707"/>
        <v>EN</v>
      </c>
      <c r="W3818">
        <f t="shared" si="708"/>
        <v>220</v>
      </c>
      <c r="X3818" t="str">
        <f t="shared" ca="1" si="709"/>
        <v>cu</v>
      </c>
      <c r="Y3818" t="str">
        <f t="shared" si="710"/>
        <v>GO</v>
      </c>
      <c r="Z3818">
        <f t="shared" si="711"/>
        <v>3200</v>
      </c>
    </row>
    <row r="3819" spans="1:26">
      <c r="A3819" t="s">
        <v>58</v>
      </c>
      <c r="B3819" t="s">
        <v>42</v>
      </c>
      <c r="C3819">
        <v>126</v>
      </c>
      <c r="D3819">
        <v>52</v>
      </c>
      <c r="E3819">
        <f t="shared" ca="1" si="713"/>
        <v>5612</v>
      </c>
      <c r="F3819">
        <f ca="1">(60+SUMIF(OFFSET(N3819,-$C3819+1,0,$C3819),"EN",OFFSET(O3819,-$C3819+1,0,$C3819)))*SummonTypeTable!$Q$2</f>
        <v>2293.333333333333</v>
      </c>
      <c r="G3819" t="str">
        <f ca="1">IF(C3819=1,60*SummonTypeTable!$Q$2-OFFSET(F3819,0,-1),
IF(F3819&lt;&gt;OFFSET(F3819,-1,0),OFFSET(F3819,-1,0)-OFFSET(F3819,0,-1),""))</f>
        <v/>
      </c>
      <c r="H3819" t="str">
        <f ca="1">IF(C3819=1,60*SummonTypeTable!$Q$2/OFFSET(F3819,0,-1),
IF(F3819&lt;&gt;OFFSET(F3819,-1,0),OFFSET(F3819,-1,0)/OFFSET(F3819,0,-1),""))</f>
        <v/>
      </c>
      <c r="I3819">
        <f ca="1">(60+SUMIF(OFFSET(N3819,-$C3819+1,0,$C3819),"EN",OFFSET(O3819,-$C3819+1,0,$C3819))+SUMIF(OFFSET(S3819,-$C3819+1,0,$C3819),"EN",OFFSET(T3819,-$C3819+1,0,$C3819)))*SummonTypeTable!$Q$2</f>
        <v>2293.333333333333</v>
      </c>
      <c r="J3819" t="str">
        <f ca="1">IF(C3819=1,60*SummonTypeTable!$Q$2-OFFSET(I3819,0,-4),
IF(I3819&lt;&gt;OFFSET(I3819,-1,0),OFFSET(I3819,-1,0)-OFFSET(I3819,0,-4),""))</f>
        <v/>
      </c>
      <c r="K3819" t="str">
        <f ca="1">IF(C3819=1,60*SummonTypeTable!$Q$2/OFFSET(I3819,0,-4),
IF(I3819&lt;&gt;OFFSET(I3819,-1,0),OFFSET(I3819,-1,0)/OFFSET(I3819,0,-4),""))</f>
        <v/>
      </c>
      <c r="L3819" t="str">
        <f t="shared" ca="1" si="714"/>
        <v>cu</v>
      </c>
      <c r="M3819" t="s">
        <v>81</v>
      </c>
      <c r="N3819" t="s">
        <v>147</v>
      </c>
      <c r="O3819">
        <v>6450</v>
      </c>
      <c r="P3819" t="str">
        <f t="shared" si="706"/>
        <v/>
      </c>
      <c r="Q3819" t="str">
        <f t="shared" ca="1" si="712"/>
        <v>cu</v>
      </c>
      <c r="R3819" t="s">
        <v>81</v>
      </c>
      <c r="S3819" t="s">
        <v>147</v>
      </c>
      <c r="T3819">
        <v>3225</v>
      </c>
      <c r="U3819" t="str">
        <f t="shared" ca="1" si="705"/>
        <v>cu</v>
      </c>
      <c r="V3819" t="str">
        <f t="shared" si="707"/>
        <v>GO</v>
      </c>
      <c r="W3819">
        <f t="shared" si="708"/>
        <v>6450</v>
      </c>
      <c r="X3819" t="str">
        <f t="shared" ca="1" si="709"/>
        <v>cu</v>
      </c>
      <c r="Y3819" t="str">
        <f t="shared" si="710"/>
        <v>GO</v>
      </c>
      <c r="Z3819">
        <f t="shared" si="711"/>
        <v>3225</v>
      </c>
    </row>
    <row r="3820" spans="1:26">
      <c r="A3820" t="s">
        <v>58</v>
      </c>
      <c r="B3820" t="s">
        <v>42</v>
      </c>
      <c r="C3820">
        <v>127</v>
      </c>
      <c r="D3820">
        <v>75</v>
      </c>
      <c r="E3820">
        <f t="shared" ca="1" si="713"/>
        <v>5687</v>
      </c>
      <c r="F3820">
        <f ca="1">(60+SUMIF(OFFSET(N3820,-$C3820+1,0,$C3820),"EN",OFFSET(O3820,-$C3820+1,0,$C3820)))*SummonTypeTable!$Q$2</f>
        <v>2293.333333333333</v>
      </c>
      <c r="G3820" t="str">
        <f ca="1">IF(C3820=1,60*SummonTypeTable!$Q$2-OFFSET(F3820,0,-1),
IF(F3820&lt;&gt;OFFSET(F3820,-1,0),OFFSET(F3820,-1,0)-OFFSET(F3820,0,-1),""))</f>
        <v/>
      </c>
      <c r="H3820" t="str">
        <f ca="1">IF(C3820=1,60*SummonTypeTable!$Q$2/OFFSET(F3820,0,-1),
IF(F3820&lt;&gt;OFFSET(F3820,-1,0),OFFSET(F3820,-1,0)/OFFSET(F3820,0,-1),""))</f>
        <v/>
      </c>
      <c r="I3820">
        <f ca="1">(60+SUMIF(OFFSET(N3820,-$C3820+1,0,$C3820),"EN",OFFSET(O3820,-$C3820+1,0,$C3820))+SUMIF(OFFSET(S3820,-$C3820+1,0,$C3820),"EN",OFFSET(T3820,-$C3820+1,0,$C3820)))*SummonTypeTable!$Q$2</f>
        <v>2293.333333333333</v>
      </c>
      <c r="J3820" t="str">
        <f ca="1">IF(C3820=1,60*SummonTypeTable!$Q$2-OFFSET(I3820,0,-4),
IF(I3820&lt;&gt;OFFSET(I3820,-1,0),OFFSET(I3820,-1,0)-OFFSET(I3820,0,-4),""))</f>
        <v/>
      </c>
      <c r="K3820" t="str">
        <f ca="1">IF(C3820=1,60*SummonTypeTable!$Q$2/OFFSET(I3820,0,-4),
IF(I3820&lt;&gt;OFFSET(I3820,-1,0),OFFSET(I3820,-1,0)/OFFSET(I3820,0,-4),""))</f>
        <v/>
      </c>
      <c r="L3820" t="str">
        <f t="shared" ca="1" si="714"/>
        <v>it</v>
      </c>
      <c r="M3820" t="s">
        <v>139</v>
      </c>
      <c r="N3820" t="s">
        <v>138</v>
      </c>
      <c r="O3820">
        <v>2</v>
      </c>
      <c r="P3820" t="str">
        <f t="shared" si="706"/>
        <v/>
      </c>
      <c r="Q3820" t="str">
        <f t="shared" ca="1" si="712"/>
        <v>cu</v>
      </c>
      <c r="R3820" t="s">
        <v>81</v>
      </c>
      <c r="S3820" t="s">
        <v>147</v>
      </c>
      <c r="T3820">
        <v>3250</v>
      </c>
      <c r="U3820" t="str">
        <f t="shared" ca="1" si="705"/>
        <v>it</v>
      </c>
      <c r="V3820" t="str">
        <f t="shared" si="707"/>
        <v>Cash_sSpellGacha</v>
      </c>
      <c r="W3820">
        <f t="shared" si="708"/>
        <v>2</v>
      </c>
      <c r="X3820" t="str">
        <f t="shared" ca="1" si="709"/>
        <v>cu</v>
      </c>
      <c r="Y3820" t="str">
        <f t="shared" si="710"/>
        <v>GO</v>
      </c>
      <c r="Z3820">
        <f t="shared" si="711"/>
        <v>3250</v>
      </c>
    </row>
    <row r="3821" spans="1:26">
      <c r="A3821" t="s">
        <v>58</v>
      </c>
      <c r="B3821" t="s">
        <v>42</v>
      </c>
      <c r="C3821">
        <v>128</v>
      </c>
      <c r="D3821">
        <v>91</v>
      </c>
      <c r="E3821">
        <f t="shared" ca="1" si="713"/>
        <v>5778</v>
      </c>
      <c r="F3821">
        <f ca="1">(60+SUMIF(OFFSET(N3821,-$C3821+1,0,$C3821),"EN",OFFSET(O3821,-$C3821+1,0,$C3821)))*SummonTypeTable!$Q$2</f>
        <v>2293.333333333333</v>
      </c>
      <c r="G3821" t="str">
        <f ca="1">IF(C3821=1,60*SummonTypeTable!$Q$2-OFFSET(F3821,0,-1),
IF(F3821&lt;&gt;OFFSET(F3821,-1,0),OFFSET(F3821,-1,0)-OFFSET(F3821,0,-1),""))</f>
        <v/>
      </c>
      <c r="H3821" t="str">
        <f ca="1">IF(C3821=1,60*SummonTypeTable!$Q$2/OFFSET(F3821,0,-1),
IF(F3821&lt;&gt;OFFSET(F3821,-1,0),OFFSET(F3821,-1,0)/OFFSET(F3821,0,-1),""))</f>
        <v/>
      </c>
      <c r="I3821">
        <f ca="1">(60+SUMIF(OFFSET(N3821,-$C3821+1,0,$C3821),"EN",OFFSET(O3821,-$C3821+1,0,$C3821))+SUMIF(OFFSET(S3821,-$C3821+1,0,$C3821),"EN",OFFSET(T3821,-$C3821+1,0,$C3821)))*SummonTypeTable!$Q$2</f>
        <v>2293.333333333333</v>
      </c>
      <c r="J3821" t="str">
        <f ca="1">IF(C3821=1,60*SummonTypeTable!$Q$2-OFFSET(I3821,0,-4),
IF(I3821&lt;&gt;OFFSET(I3821,-1,0),OFFSET(I3821,-1,0)-OFFSET(I3821,0,-4),""))</f>
        <v/>
      </c>
      <c r="K3821" t="str">
        <f ca="1">IF(C3821=1,60*SummonTypeTable!$Q$2/OFFSET(I3821,0,-4),
IF(I3821&lt;&gt;OFFSET(I3821,-1,0),OFFSET(I3821,-1,0)/OFFSET(I3821,0,-4),""))</f>
        <v/>
      </c>
      <c r="L3821" t="str">
        <f t="shared" ca="1" si="714"/>
        <v>cu</v>
      </c>
      <c r="M3821" t="s">
        <v>81</v>
      </c>
      <c r="N3821" t="s">
        <v>147</v>
      </c>
      <c r="O3821">
        <v>6550</v>
      </c>
      <c r="P3821" t="str">
        <f t="shared" si="706"/>
        <v/>
      </c>
      <c r="Q3821" t="str">
        <f t="shared" ca="1" si="712"/>
        <v>cu</v>
      </c>
      <c r="R3821" t="s">
        <v>81</v>
      </c>
      <c r="S3821" t="s">
        <v>147</v>
      </c>
      <c r="T3821">
        <v>3275</v>
      </c>
      <c r="U3821" t="str">
        <f t="shared" ca="1" si="705"/>
        <v>cu</v>
      </c>
      <c r="V3821" t="str">
        <f t="shared" si="707"/>
        <v>GO</v>
      </c>
      <c r="W3821">
        <f t="shared" si="708"/>
        <v>6550</v>
      </c>
      <c r="X3821" t="str">
        <f t="shared" ca="1" si="709"/>
        <v>cu</v>
      </c>
      <c r="Y3821" t="str">
        <f t="shared" si="710"/>
        <v>GO</v>
      </c>
      <c r="Z3821">
        <f t="shared" si="711"/>
        <v>3275</v>
      </c>
    </row>
    <row r="3822" spans="1:26">
      <c r="A3822" t="s">
        <v>58</v>
      </c>
      <c r="B3822" t="s">
        <v>42</v>
      </c>
      <c r="C3822">
        <v>129</v>
      </c>
      <c r="D3822">
        <v>102</v>
      </c>
      <c r="E3822">
        <f t="shared" ca="1" si="713"/>
        <v>5880</v>
      </c>
      <c r="F3822">
        <f ca="1">(60+SUMIF(OFFSET(N3822,-$C3822+1,0,$C3822),"EN",OFFSET(O3822,-$C3822+1,0,$C3822)))*SummonTypeTable!$Q$2</f>
        <v>2293.333333333333</v>
      </c>
      <c r="G3822" t="str">
        <f ca="1">IF(C3822=1,60*SummonTypeTable!$Q$2-OFFSET(F3822,0,-1),
IF(F3822&lt;&gt;OFFSET(F3822,-1,0),OFFSET(F3822,-1,0)-OFFSET(F3822,0,-1),""))</f>
        <v/>
      </c>
      <c r="H3822" t="str">
        <f ca="1">IF(C3822=1,60*SummonTypeTable!$Q$2/OFFSET(F3822,0,-1),
IF(F3822&lt;&gt;OFFSET(F3822,-1,0),OFFSET(F3822,-1,0)/OFFSET(F3822,0,-1),""))</f>
        <v/>
      </c>
      <c r="I3822">
        <f ca="1">(60+SUMIF(OFFSET(N3822,-$C3822+1,0,$C3822),"EN",OFFSET(O3822,-$C3822+1,0,$C3822))+SUMIF(OFFSET(S3822,-$C3822+1,0,$C3822),"EN",OFFSET(T3822,-$C3822+1,0,$C3822)))*SummonTypeTable!$Q$2</f>
        <v>2293.333333333333</v>
      </c>
      <c r="J3822" t="str">
        <f ca="1">IF(C3822=1,60*SummonTypeTable!$Q$2-OFFSET(I3822,0,-4),
IF(I3822&lt;&gt;OFFSET(I3822,-1,0),OFFSET(I3822,-1,0)-OFFSET(I3822,0,-4),""))</f>
        <v/>
      </c>
      <c r="K3822" t="str">
        <f ca="1">IF(C3822=1,60*SummonTypeTable!$Q$2/OFFSET(I3822,0,-4),
IF(I3822&lt;&gt;OFFSET(I3822,-1,0),OFFSET(I3822,-1,0)/OFFSET(I3822,0,-4),""))</f>
        <v/>
      </c>
      <c r="L3822" t="str">
        <f t="shared" ca="1" si="714"/>
        <v>it</v>
      </c>
      <c r="M3822" t="s">
        <v>139</v>
      </c>
      <c r="N3822" t="s">
        <v>158</v>
      </c>
      <c r="O3822">
        <v>2</v>
      </c>
      <c r="P3822" t="str">
        <f t="shared" si="706"/>
        <v/>
      </c>
      <c r="Q3822" t="str">
        <f t="shared" ca="1" si="712"/>
        <v>cu</v>
      </c>
      <c r="R3822" t="s">
        <v>81</v>
      </c>
      <c r="S3822" t="s">
        <v>147</v>
      </c>
      <c r="T3822">
        <v>3300</v>
      </c>
      <c r="U3822" t="str">
        <f t="shared" ca="1" si="705"/>
        <v>it</v>
      </c>
      <c r="V3822" t="str">
        <f t="shared" si="707"/>
        <v>Cash_sEquipGacha</v>
      </c>
      <c r="W3822">
        <f t="shared" si="708"/>
        <v>2</v>
      </c>
      <c r="X3822" t="str">
        <f t="shared" ca="1" si="709"/>
        <v>cu</v>
      </c>
      <c r="Y3822" t="str">
        <f t="shared" si="710"/>
        <v>GO</v>
      </c>
      <c r="Z3822">
        <f t="shared" si="711"/>
        <v>3300</v>
      </c>
    </row>
    <row r="3823" spans="1:26">
      <c r="A3823" t="s">
        <v>58</v>
      </c>
      <c r="B3823" t="s">
        <v>42</v>
      </c>
      <c r="C3823">
        <v>130</v>
      </c>
      <c r="D3823">
        <v>68</v>
      </c>
      <c r="E3823">
        <f t="shared" ca="1" si="713"/>
        <v>5948</v>
      </c>
      <c r="F3823">
        <f ca="1">(60+SUMIF(OFFSET(N3823,-$C3823+1,0,$C3823),"EN",OFFSET(O3823,-$C3823+1,0,$C3823)))*SummonTypeTable!$Q$2</f>
        <v>2453.333333333333</v>
      </c>
      <c r="G3823">
        <f ca="1">IF(C3823=1,60*SummonTypeTable!$Q$2-OFFSET(F3823,0,-1),
IF(F3823&lt;&gt;OFFSET(F3823,-1,0),OFFSET(F3823,-1,0)-OFFSET(F3823,0,-1),""))</f>
        <v>-3654.666666666667</v>
      </c>
      <c r="H3823">
        <f ca="1">IF(C3823=1,60*SummonTypeTable!$Q$2/OFFSET(F3823,0,-1),
IF(F3823&lt;&gt;OFFSET(F3823,-1,0),OFFSET(F3823,-1,0)/OFFSET(F3823,0,-1),""))</f>
        <v>0.38556377493835459</v>
      </c>
      <c r="I3823">
        <f ca="1">(60+SUMIF(OFFSET(N3823,-$C3823+1,0,$C3823),"EN",OFFSET(O3823,-$C3823+1,0,$C3823))+SUMIF(OFFSET(S3823,-$C3823+1,0,$C3823),"EN",OFFSET(T3823,-$C3823+1,0,$C3823)))*SummonTypeTable!$Q$2</f>
        <v>2453.333333333333</v>
      </c>
      <c r="J3823">
        <f ca="1">IF(C3823=1,60*SummonTypeTable!$Q$2-OFFSET(I3823,0,-4),
IF(I3823&lt;&gt;OFFSET(I3823,-1,0),OFFSET(I3823,-1,0)-OFFSET(I3823,0,-4),""))</f>
        <v>-3654.666666666667</v>
      </c>
      <c r="K3823">
        <f ca="1">IF(C3823=1,60*SummonTypeTable!$Q$2/OFFSET(I3823,0,-4),
IF(I3823&lt;&gt;OFFSET(I3823,-1,0),OFFSET(I3823,-1,0)/OFFSET(I3823,0,-4),""))</f>
        <v>0.38556377493835459</v>
      </c>
      <c r="L3823" t="str">
        <f t="shared" ca="1" si="714"/>
        <v>cu</v>
      </c>
      <c r="M3823" t="s">
        <v>81</v>
      </c>
      <c r="N3823" t="s">
        <v>146</v>
      </c>
      <c r="O3823">
        <v>240</v>
      </c>
      <c r="P3823" t="str">
        <f t="shared" si="706"/>
        <v>에너지너무많음</v>
      </c>
      <c r="Q3823" t="str">
        <f t="shared" ca="1" si="712"/>
        <v>cu</v>
      </c>
      <c r="R3823" t="s">
        <v>81</v>
      </c>
      <c r="S3823" t="s">
        <v>147</v>
      </c>
      <c r="T3823">
        <v>3325</v>
      </c>
      <c r="U3823" t="str">
        <f t="shared" ca="1" si="705"/>
        <v>cu</v>
      </c>
      <c r="V3823" t="str">
        <f t="shared" si="707"/>
        <v>EN</v>
      </c>
      <c r="W3823">
        <f t="shared" si="708"/>
        <v>240</v>
      </c>
      <c r="X3823" t="str">
        <f t="shared" ca="1" si="709"/>
        <v>cu</v>
      </c>
      <c r="Y3823" t="str">
        <f t="shared" si="710"/>
        <v>GO</v>
      </c>
      <c r="Z3823">
        <f t="shared" si="711"/>
        <v>3325</v>
      </c>
    </row>
    <row r="3824" spans="1:26">
      <c r="A3824" t="s">
        <v>58</v>
      </c>
      <c r="B3824" t="s">
        <v>42</v>
      </c>
      <c r="C3824">
        <v>131</v>
      </c>
      <c r="D3824">
        <v>55</v>
      </c>
      <c r="E3824">
        <f t="shared" ca="1" si="713"/>
        <v>6003</v>
      </c>
      <c r="F3824">
        <f ca="1">(60+SUMIF(OFFSET(N3824,-$C3824+1,0,$C3824),"EN",OFFSET(O3824,-$C3824+1,0,$C3824)))*SummonTypeTable!$Q$2</f>
        <v>2453.333333333333</v>
      </c>
      <c r="G3824" t="str">
        <f ca="1">IF(C3824=1,60*SummonTypeTable!$Q$2-OFFSET(F3824,0,-1),
IF(F3824&lt;&gt;OFFSET(F3824,-1,0),OFFSET(F3824,-1,0)-OFFSET(F3824,0,-1),""))</f>
        <v/>
      </c>
      <c r="H3824" t="str">
        <f ca="1">IF(C3824=1,60*SummonTypeTable!$Q$2/OFFSET(F3824,0,-1),
IF(F3824&lt;&gt;OFFSET(F3824,-1,0),OFFSET(F3824,-1,0)/OFFSET(F3824,0,-1),""))</f>
        <v/>
      </c>
      <c r="I3824">
        <f ca="1">(60+SUMIF(OFFSET(N3824,-$C3824+1,0,$C3824),"EN",OFFSET(O3824,-$C3824+1,0,$C3824))+SUMIF(OFFSET(S3824,-$C3824+1,0,$C3824),"EN",OFFSET(T3824,-$C3824+1,0,$C3824)))*SummonTypeTable!$Q$2</f>
        <v>2453.333333333333</v>
      </c>
      <c r="J3824" t="str">
        <f ca="1">IF(C3824=1,60*SummonTypeTable!$Q$2-OFFSET(I3824,0,-4),
IF(I3824&lt;&gt;OFFSET(I3824,-1,0),OFFSET(I3824,-1,0)-OFFSET(I3824,0,-4),""))</f>
        <v/>
      </c>
      <c r="K3824" t="str">
        <f ca="1">IF(C3824=1,60*SummonTypeTable!$Q$2/OFFSET(I3824,0,-4),
IF(I3824&lt;&gt;OFFSET(I3824,-1,0),OFFSET(I3824,-1,0)/OFFSET(I3824,0,-4),""))</f>
        <v/>
      </c>
      <c r="L3824" t="str">
        <f t="shared" ca="1" si="714"/>
        <v>cu</v>
      </c>
      <c r="M3824" t="s">
        <v>81</v>
      </c>
      <c r="N3824" t="s">
        <v>147</v>
      </c>
      <c r="O3824">
        <v>6700</v>
      </c>
      <c r="P3824" t="str">
        <f t="shared" si="706"/>
        <v/>
      </c>
      <c r="Q3824" t="str">
        <f t="shared" ca="1" si="712"/>
        <v>cu</v>
      </c>
      <c r="R3824" t="s">
        <v>81</v>
      </c>
      <c r="S3824" t="s">
        <v>147</v>
      </c>
      <c r="T3824">
        <v>3350</v>
      </c>
      <c r="U3824" t="str">
        <f t="shared" ca="1" si="705"/>
        <v>cu</v>
      </c>
      <c r="V3824" t="str">
        <f t="shared" si="707"/>
        <v>GO</v>
      </c>
      <c r="W3824">
        <f t="shared" si="708"/>
        <v>6700</v>
      </c>
      <c r="X3824" t="str">
        <f t="shared" ca="1" si="709"/>
        <v>cu</v>
      </c>
      <c r="Y3824" t="str">
        <f t="shared" si="710"/>
        <v>GO</v>
      </c>
      <c r="Z3824">
        <f t="shared" si="711"/>
        <v>3350</v>
      </c>
    </row>
    <row r="3825" spans="1:26">
      <c r="A3825" t="s">
        <v>58</v>
      </c>
      <c r="B3825" t="s">
        <v>42</v>
      </c>
      <c r="C3825">
        <v>132</v>
      </c>
      <c r="D3825">
        <v>65</v>
      </c>
      <c r="E3825">
        <f t="shared" ca="1" si="713"/>
        <v>6068</v>
      </c>
      <c r="F3825">
        <f ca="1">(60+SUMIF(OFFSET(N3825,-$C3825+1,0,$C3825),"EN",OFFSET(O3825,-$C3825+1,0,$C3825)))*SummonTypeTable!$Q$2</f>
        <v>2453.333333333333</v>
      </c>
      <c r="G3825" t="str">
        <f ca="1">IF(C3825=1,60*SummonTypeTable!$Q$2-OFFSET(F3825,0,-1),
IF(F3825&lt;&gt;OFFSET(F3825,-1,0),OFFSET(F3825,-1,0)-OFFSET(F3825,0,-1),""))</f>
        <v/>
      </c>
      <c r="H3825" t="str">
        <f ca="1">IF(C3825=1,60*SummonTypeTable!$Q$2/OFFSET(F3825,0,-1),
IF(F3825&lt;&gt;OFFSET(F3825,-1,0),OFFSET(F3825,-1,0)/OFFSET(F3825,0,-1),""))</f>
        <v/>
      </c>
      <c r="I3825">
        <f ca="1">(60+SUMIF(OFFSET(N3825,-$C3825+1,0,$C3825),"EN",OFFSET(O3825,-$C3825+1,0,$C3825))+SUMIF(OFFSET(S3825,-$C3825+1,0,$C3825),"EN",OFFSET(T3825,-$C3825+1,0,$C3825)))*SummonTypeTable!$Q$2</f>
        <v>2453.333333333333</v>
      </c>
      <c r="J3825" t="str">
        <f ca="1">IF(C3825=1,60*SummonTypeTable!$Q$2-OFFSET(I3825,0,-4),
IF(I3825&lt;&gt;OFFSET(I3825,-1,0),OFFSET(I3825,-1,0)-OFFSET(I3825,0,-4),""))</f>
        <v/>
      </c>
      <c r="K3825" t="str">
        <f ca="1">IF(C3825=1,60*SummonTypeTable!$Q$2/OFFSET(I3825,0,-4),
IF(I3825&lt;&gt;OFFSET(I3825,-1,0),OFFSET(I3825,-1,0)/OFFSET(I3825,0,-4),""))</f>
        <v/>
      </c>
      <c r="L3825" t="str">
        <f t="shared" ca="1" si="714"/>
        <v>cu</v>
      </c>
      <c r="M3825" t="s">
        <v>81</v>
      </c>
      <c r="N3825" t="s">
        <v>147</v>
      </c>
      <c r="O3825">
        <v>6750</v>
      </c>
      <c r="P3825" t="str">
        <f t="shared" si="706"/>
        <v/>
      </c>
      <c r="Q3825" t="str">
        <f t="shared" ca="1" si="712"/>
        <v>cu</v>
      </c>
      <c r="R3825" t="s">
        <v>81</v>
      </c>
      <c r="S3825" t="s">
        <v>147</v>
      </c>
      <c r="T3825">
        <v>3375</v>
      </c>
      <c r="U3825" t="str">
        <f t="shared" ca="1" si="705"/>
        <v>cu</v>
      </c>
      <c r="V3825" t="str">
        <f t="shared" si="707"/>
        <v>GO</v>
      </c>
      <c r="W3825">
        <f t="shared" si="708"/>
        <v>6750</v>
      </c>
      <c r="X3825" t="str">
        <f t="shared" ca="1" si="709"/>
        <v>cu</v>
      </c>
      <c r="Y3825" t="str">
        <f t="shared" si="710"/>
        <v>GO</v>
      </c>
      <c r="Z3825">
        <f t="shared" si="711"/>
        <v>3375</v>
      </c>
    </row>
    <row r="3826" spans="1:26">
      <c r="A3826" t="s">
        <v>58</v>
      </c>
      <c r="B3826" t="s">
        <v>42</v>
      </c>
      <c r="C3826">
        <v>133</v>
      </c>
      <c r="D3826">
        <v>73</v>
      </c>
      <c r="E3826">
        <f t="shared" ca="1" si="713"/>
        <v>6141</v>
      </c>
      <c r="F3826">
        <f ca="1">(60+SUMIF(OFFSET(N3826,-$C3826+1,0,$C3826),"EN",OFFSET(O3826,-$C3826+1,0,$C3826)))*SummonTypeTable!$Q$2</f>
        <v>2453.333333333333</v>
      </c>
      <c r="G3826" t="str">
        <f ca="1">IF(C3826=1,60*SummonTypeTable!$Q$2-OFFSET(F3826,0,-1),
IF(F3826&lt;&gt;OFFSET(F3826,-1,0),OFFSET(F3826,-1,0)-OFFSET(F3826,0,-1),""))</f>
        <v/>
      </c>
      <c r="H3826" t="str">
        <f ca="1">IF(C3826=1,60*SummonTypeTable!$Q$2/OFFSET(F3826,0,-1),
IF(F3826&lt;&gt;OFFSET(F3826,-1,0),OFFSET(F3826,-1,0)/OFFSET(F3826,0,-1),""))</f>
        <v/>
      </c>
      <c r="I3826">
        <f ca="1">(60+SUMIF(OFFSET(N3826,-$C3826+1,0,$C3826),"EN",OFFSET(O3826,-$C3826+1,0,$C3826))+SUMIF(OFFSET(S3826,-$C3826+1,0,$C3826),"EN",OFFSET(T3826,-$C3826+1,0,$C3826)))*SummonTypeTable!$Q$2</f>
        <v>2453.333333333333</v>
      </c>
      <c r="J3826" t="str">
        <f ca="1">IF(C3826=1,60*SummonTypeTable!$Q$2-OFFSET(I3826,0,-4),
IF(I3826&lt;&gt;OFFSET(I3826,-1,0),OFFSET(I3826,-1,0)-OFFSET(I3826,0,-4),""))</f>
        <v/>
      </c>
      <c r="K3826" t="str">
        <f ca="1">IF(C3826=1,60*SummonTypeTable!$Q$2/OFFSET(I3826,0,-4),
IF(I3826&lt;&gt;OFFSET(I3826,-1,0),OFFSET(I3826,-1,0)/OFFSET(I3826,0,-4),""))</f>
        <v/>
      </c>
      <c r="L3826" t="str">
        <f t="shared" ca="1" si="714"/>
        <v>it</v>
      </c>
      <c r="M3826" t="s">
        <v>139</v>
      </c>
      <c r="N3826" t="s">
        <v>138</v>
      </c>
      <c r="O3826">
        <v>2</v>
      </c>
      <c r="P3826" t="str">
        <f t="shared" si="706"/>
        <v/>
      </c>
      <c r="Q3826" t="str">
        <f t="shared" ca="1" si="712"/>
        <v>cu</v>
      </c>
      <c r="R3826" t="s">
        <v>81</v>
      </c>
      <c r="S3826" t="s">
        <v>147</v>
      </c>
      <c r="T3826">
        <v>3400</v>
      </c>
      <c r="U3826" t="str">
        <f t="shared" ca="1" si="705"/>
        <v>it</v>
      </c>
      <c r="V3826" t="str">
        <f t="shared" si="707"/>
        <v>Cash_sSpellGacha</v>
      </c>
      <c r="W3826">
        <f t="shared" si="708"/>
        <v>2</v>
      </c>
      <c r="X3826" t="str">
        <f t="shared" ca="1" si="709"/>
        <v>cu</v>
      </c>
      <c r="Y3826" t="str">
        <f t="shared" si="710"/>
        <v>GO</v>
      </c>
      <c r="Z3826">
        <f t="shared" si="711"/>
        <v>3400</v>
      </c>
    </row>
    <row r="3827" spans="1:26">
      <c r="A3827" t="s">
        <v>58</v>
      </c>
      <c r="B3827" t="s">
        <v>42</v>
      </c>
      <c r="C3827">
        <v>134</v>
      </c>
      <c r="D3827">
        <v>85</v>
      </c>
      <c r="E3827">
        <f t="shared" ca="1" si="713"/>
        <v>6226</v>
      </c>
      <c r="F3827">
        <f ca="1">(60+SUMIF(OFFSET(N3827,-$C3827+1,0,$C3827),"EN",OFFSET(O3827,-$C3827+1,0,$C3827)))*SummonTypeTable!$Q$2</f>
        <v>2453.333333333333</v>
      </c>
      <c r="G3827" t="str">
        <f ca="1">IF(C3827=1,60*SummonTypeTable!$Q$2-OFFSET(F3827,0,-1),
IF(F3827&lt;&gt;OFFSET(F3827,-1,0),OFFSET(F3827,-1,0)-OFFSET(F3827,0,-1),""))</f>
        <v/>
      </c>
      <c r="H3827" t="str">
        <f ca="1">IF(C3827=1,60*SummonTypeTable!$Q$2/OFFSET(F3827,0,-1),
IF(F3827&lt;&gt;OFFSET(F3827,-1,0),OFFSET(F3827,-1,0)/OFFSET(F3827,0,-1),""))</f>
        <v/>
      </c>
      <c r="I3827">
        <f ca="1">(60+SUMIF(OFFSET(N3827,-$C3827+1,0,$C3827),"EN",OFFSET(O3827,-$C3827+1,0,$C3827))+SUMIF(OFFSET(S3827,-$C3827+1,0,$C3827),"EN",OFFSET(T3827,-$C3827+1,0,$C3827)))*SummonTypeTable!$Q$2</f>
        <v>2453.333333333333</v>
      </c>
      <c r="J3827" t="str">
        <f ca="1">IF(C3827=1,60*SummonTypeTable!$Q$2-OFFSET(I3827,0,-4),
IF(I3827&lt;&gt;OFFSET(I3827,-1,0),OFFSET(I3827,-1,0)-OFFSET(I3827,0,-4),""))</f>
        <v/>
      </c>
      <c r="K3827" t="str">
        <f ca="1">IF(C3827=1,60*SummonTypeTable!$Q$2/OFFSET(I3827,0,-4),
IF(I3827&lt;&gt;OFFSET(I3827,-1,0),OFFSET(I3827,-1,0)/OFFSET(I3827,0,-4),""))</f>
        <v/>
      </c>
      <c r="L3827" t="str">
        <f t="shared" ca="1" si="714"/>
        <v>it</v>
      </c>
      <c r="M3827" t="s">
        <v>139</v>
      </c>
      <c r="N3827" t="s">
        <v>158</v>
      </c>
      <c r="O3827">
        <v>1</v>
      </c>
      <c r="P3827" t="str">
        <f t="shared" si="706"/>
        <v/>
      </c>
      <c r="Q3827" t="str">
        <f t="shared" ca="1" si="712"/>
        <v>cu</v>
      </c>
      <c r="R3827" t="s">
        <v>81</v>
      </c>
      <c r="S3827" t="s">
        <v>147</v>
      </c>
      <c r="T3827">
        <v>3425</v>
      </c>
      <c r="U3827" t="str">
        <f t="shared" ca="1" si="705"/>
        <v>it</v>
      </c>
      <c r="V3827" t="str">
        <f t="shared" si="707"/>
        <v>Cash_sEquipGacha</v>
      </c>
      <c r="W3827">
        <f t="shared" si="708"/>
        <v>1</v>
      </c>
      <c r="X3827" t="str">
        <f t="shared" ca="1" si="709"/>
        <v>cu</v>
      </c>
      <c r="Y3827" t="str">
        <f t="shared" si="710"/>
        <v>GO</v>
      </c>
      <c r="Z3827">
        <f t="shared" si="711"/>
        <v>3425</v>
      </c>
    </row>
    <row r="3828" spans="1:26">
      <c r="A3828" t="s">
        <v>58</v>
      </c>
      <c r="B3828" t="s">
        <v>42</v>
      </c>
      <c r="C3828">
        <v>135</v>
      </c>
      <c r="D3828">
        <v>87</v>
      </c>
      <c r="E3828">
        <f t="shared" ca="1" si="713"/>
        <v>6313</v>
      </c>
      <c r="F3828">
        <f ca="1">(60+SUMIF(OFFSET(N3828,-$C3828+1,0,$C3828),"EN",OFFSET(O3828,-$C3828+1,0,$C3828)))*SummonTypeTable!$Q$2</f>
        <v>2453.333333333333</v>
      </c>
      <c r="G3828" t="str">
        <f ca="1">IF(C3828=1,60*SummonTypeTable!$Q$2-OFFSET(F3828,0,-1),
IF(F3828&lt;&gt;OFFSET(F3828,-1,0),OFFSET(F3828,-1,0)-OFFSET(F3828,0,-1),""))</f>
        <v/>
      </c>
      <c r="H3828" t="str">
        <f ca="1">IF(C3828=1,60*SummonTypeTable!$Q$2/OFFSET(F3828,0,-1),
IF(F3828&lt;&gt;OFFSET(F3828,-1,0),OFFSET(F3828,-1,0)/OFFSET(F3828,0,-1),""))</f>
        <v/>
      </c>
      <c r="I3828">
        <f ca="1">(60+SUMIF(OFFSET(N3828,-$C3828+1,0,$C3828),"EN",OFFSET(O3828,-$C3828+1,0,$C3828))+SUMIF(OFFSET(S3828,-$C3828+1,0,$C3828),"EN",OFFSET(T3828,-$C3828+1,0,$C3828)))*SummonTypeTable!$Q$2</f>
        <v>2453.333333333333</v>
      </c>
      <c r="J3828" t="str">
        <f ca="1">IF(C3828=1,60*SummonTypeTable!$Q$2-OFFSET(I3828,0,-4),
IF(I3828&lt;&gt;OFFSET(I3828,-1,0),OFFSET(I3828,-1,0)-OFFSET(I3828,0,-4),""))</f>
        <v/>
      </c>
      <c r="K3828" t="str">
        <f ca="1">IF(C3828=1,60*SummonTypeTable!$Q$2/OFFSET(I3828,0,-4),
IF(I3828&lt;&gt;OFFSET(I3828,-1,0),OFFSET(I3828,-1,0)/OFFSET(I3828,0,-4),""))</f>
        <v/>
      </c>
      <c r="L3828" t="str">
        <f t="shared" ca="1" si="714"/>
        <v>cu</v>
      </c>
      <c r="M3828" t="s">
        <v>81</v>
      </c>
      <c r="N3828" t="s">
        <v>147</v>
      </c>
      <c r="O3828">
        <v>6900</v>
      </c>
      <c r="P3828" t="str">
        <f t="shared" si="706"/>
        <v/>
      </c>
      <c r="Q3828" t="str">
        <f t="shared" ca="1" si="712"/>
        <v>cu</v>
      </c>
      <c r="R3828" t="s">
        <v>81</v>
      </c>
      <c r="S3828" t="s">
        <v>147</v>
      </c>
      <c r="T3828">
        <v>3450</v>
      </c>
      <c r="U3828" t="str">
        <f t="shared" ca="1" si="705"/>
        <v>cu</v>
      </c>
      <c r="V3828" t="str">
        <f t="shared" si="707"/>
        <v>GO</v>
      </c>
      <c r="W3828">
        <f t="shared" si="708"/>
        <v>6900</v>
      </c>
      <c r="X3828" t="str">
        <f t="shared" ca="1" si="709"/>
        <v>cu</v>
      </c>
      <c r="Y3828" t="str">
        <f t="shared" si="710"/>
        <v>GO</v>
      </c>
      <c r="Z3828">
        <f t="shared" si="711"/>
        <v>3450</v>
      </c>
    </row>
    <row r="3829" spans="1:26">
      <c r="A3829" t="s">
        <v>58</v>
      </c>
      <c r="B3829" t="s">
        <v>42</v>
      </c>
      <c r="C3829">
        <v>136</v>
      </c>
      <c r="D3829">
        <v>39</v>
      </c>
      <c r="E3829">
        <f t="shared" ca="1" si="713"/>
        <v>6352</v>
      </c>
      <c r="F3829">
        <f ca="1">(60+SUMIF(OFFSET(N3829,-$C3829+1,0,$C3829),"EN",OFFSET(O3829,-$C3829+1,0,$C3829)))*SummonTypeTable!$Q$2</f>
        <v>2626.6666666666665</v>
      </c>
      <c r="G3829">
        <f ca="1">IF(C3829=1,60*SummonTypeTable!$Q$2-OFFSET(F3829,0,-1),
IF(F3829&lt;&gt;OFFSET(F3829,-1,0),OFFSET(F3829,-1,0)-OFFSET(F3829,0,-1),""))</f>
        <v>-3898.666666666667</v>
      </c>
      <c r="H3829">
        <f ca="1">IF(C3829=1,60*SummonTypeTable!$Q$2/OFFSET(F3829,0,-1),
IF(F3829&lt;&gt;OFFSET(F3829,-1,0),OFFSET(F3829,-1,0)/OFFSET(F3829,0,-1),""))</f>
        <v>0.38623005877413935</v>
      </c>
      <c r="I3829">
        <f ca="1">(60+SUMIF(OFFSET(N3829,-$C3829+1,0,$C3829),"EN",OFFSET(O3829,-$C3829+1,0,$C3829))+SUMIF(OFFSET(S3829,-$C3829+1,0,$C3829),"EN",OFFSET(T3829,-$C3829+1,0,$C3829)))*SummonTypeTable!$Q$2</f>
        <v>2626.6666666666665</v>
      </c>
      <c r="J3829">
        <f ca="1">IF(C3829=1,60*SummonTypeTable!$Q$2-OFFSET(I3829,0,-4),
IF(I3829&lt;&gt;OFFSET(I3829,-1,0),OFFSET(I3829,-1,0)-OFFSET(I3829,0,-4),""))</f>
        <v>-3898.666666666667</v>
      </c>
      <c r="K3829">
        <f ca="1">IF(C3829=1,60*SummonTypeTable!$Q$2/OFFSET(I3829,0,-4),
IF(I3829&lt;&gt;OFFSET(I3829,-1,0),OFFSET(I3829,-1,0)/OFFSET(I3829,0,-4),""))</f>
        <v>0.38623005877413935</v>
      </c>
      <c r="L3829" t="str">
        <f t="shared" ca="1" si="714"/>
        <v>cu</v>
      </c>
      <c r="M3829" t="s">
        <v>81</v>
      </c>
      <c r="N3829" t="s">
        <v>146</v>
      </c>
      <c r="O3829">
        <v>260</v>
      </c>
      <c r="P3829" t="str">
        <f t="shared" si="706"/>
        <v>에너지너무많음</v>
      </c>
      <c r="Q3829" t="str">
        <f t="shared" ca="1" si="712"/>
        <v>cu</v>
      </c>
      <c r="R3829" t="s">
        <v>81</v>
      </c>
      <c r="S3829" t="s">
        <v>147</v>
      </c>
      <c r="T3829">
        <v>3475</v>
      </c>
      <c r="U3829" t="str">
        <f t="shared" ca="1" si="705"/>
        <v>cu</v>
      </c>
      <c r="V3829" t="str">
        <f t="shared" si="707"/>
        <v>EN</v>
      </c>
      <c r="W3829">
        <f t="shared" si="708"/>
        <v>260</v>
      </c>
      <c r="X3829" t="str">
        <f t="shared" ca="1" si="709"/>
        <v>cu</v>
      </c>
      <c r="Y3829" t="str">
        <f t="shared" si="710"/>
        <v>GO</v>
      </c>
      <c r="Z3829">
        <f t="shared" si="711"/>
        <v>3475</v>
      </c>
    </row>
    <row r="3830" spans="1:26">
      <c r="A3830" t="s">
        <v>58</v>
      </c>
      <c r="B3830" t="s">
        <v>42</v>
      </c>
      <c r="C3830">
        <v>137</v>
      </c>
      <c r="D3830">
        <v>85</v>
      </c>
      <c r="E3830">
        <f t="shared" ca="1" si="713"/>
        <v>6437</v>
      </c>
      <c r="F3830">
        <f ca="1">(60+SUMIF(OFFSET(N3830,-$C3830+1,0,$C3830),"EN",OFFSET(O3830,-$C3830+1,0,$C3830)))*SummonTypeTable!$Q$2</f>
        <v>2626.6666666666665</v>
      </c>
      <c r="G3830" t="str">
        <f ca="1">IF(C3830=1,60*SummonTypeTable!$Q$2-OFFSET(F3830,0,-1),
IF(F3830&lt;&gt;OFFSET(F3830,-1,0),OFFSET(F3830,-1,0)-OFFSET(F3830,0,-1),""))</f>
        <v/>
      </c>
      <c r="H3830" t="str">
        <f ca="1">IF(C3830=1,60*SummonTypeTable!$Q$2/OFFSET(F3830,0,-1),
IF(F3830&lt;&gt;OFFSET(F3830,-1,0),OFFSET(F3830,-1,0)/OFFSET(F3830,0,-1),""))</f>
        <v/>
      </c>
      <c r="I3830">
        <f ca="1">(60+SUMIF(OFFSET(N3830,-$C3830+1,0,$C3830),"EN",OFFSET(O3830,-$C3830+1,0,$C3830))+SUMIF(OFFSET(S3830,-$C3830+1,0,$C3830),"EN",OFFSET(T3830,-$C3830+1,0,$C3830)))*SummonTypeTable!$Q$2</f>
        <v>2626.6666666666665</v>
      </c>
      <c r="J3830" t="str">
        <f ca="1">IF(C3830=1,60*SummonTypeTable!$Q$2-OFFSET(I3830,0,-4),
IF(I3830&lt;&gt;OFFSET(I3830,-1,0),OFFSET(I3830,-1,0)-OFFSET(I3830,0,-4),""))</f>
        <v/>
      </c>
      <c r="K3830" t="str">
        <f ca="1">IF(C3830=1,60*SummonTypeTable!$Q$2/OFFSET(I3830,0,-4),
IF(I3830&lt;&gt;OFFSET(I3830,-1,0),OFFSET(I3830,-1,0)/OFFSET(I3830,0,-4),""))</f>
        <v/>
      </c>
      <c r="L3830" t="str">
        <f t="shared" ca="1" si="714"/>
        <v>cu</v>
      </c>
      <c r="M3830" t="s">
        <v>81</v>
      </c>
      <c r="N3830" t="s">
        <v>147</v>
      </c>
      <c r="O3830">
        <v>7000</v>
      </c>
      <c r="P3830" t="str">
        <f t="shared" si="706"/>
        <v/>
      </c>
      <c r="Q3830" t="str">
        <f t="shared" ca="1" si="712"/>
        <v>cu</v>
      </c>
      <c r="R3830" t="s">
        <v>81</v>
      </c>
      <c r="S3830" t="s">
        <v>147</v>
      </c>
      <c r="T3830">
        <v>3500</v>
      </c>
      <c r="U3830" t="str">
        <f t="shared" ca="1" si="705"/>
        <v>cu</v>
      </c>
      <c r="V3830" t="str">
        <f t="shared" si="707"/>
        <v>GO</v>
      </c>
      <c r="W3830">
        <f t="shared" si="708"/>
        <v>7000</v>
      </c>
      <c r="X3830" t="str">
        <f t="shared" ca="1" si="709"/>
        <v>cu</v>
      </c>
      <c r="Y3830" t="str">
        <f t="shared" si="710"/>
        <v>GO</v>
      </c>
      <c r="Z3830">
        <f t="shared" si="711"/>
        <v>3500</v>
      </c>
    </row>
    <row r="3831" spans="1:26">
      <c r="A3831" t="s">
        <v>58</v>
      </c>
      <c r="B3831" t="s">
        <v>42</v>
      </c>
      <c r="C3831">
        <v>138</v>
      </c>
      <c r="D3831">
        <v>123</v>
      </c>
      <c r="E3831">
        <f t="shared" ca="1" si="713"/>
        <v>6560</v>
      </c>
      <c r="F3831">
        <f ca="1">(60+SUMIF(OFFSET(N3831,-$C3831+1,0,$C3831),"EN",OFFSET(O3831,-$C3831+1,0,$C3831)))*SummonTypeTable!$Q$2</f>
        <v>2626.6666666666665</v>
      </c>
      <c r="G3831" t="str">
        <f ca="1">IF(C3831=1,60*SummonTypeTable!$Q$2-OFFSET(F3831,0,-1),
IF(F3831&lt;&gt;OFFSET(F3831,-1,0),OFFSET(F3831,-1,0)-OFFSET(F3831,0,-1),""))</f>
        <v/>
      </c>
      <c r="H3831" t="str">
        <f ca="1">IF(C3831=1,60*SummonTypeTable!$Q$2/OFFSET(F3831,0,-1),
IF(F3831&lt;&gt;OFFSET(F3831,-1,0),OFFSET(F3831,-1,0)/OFFSET(F3831,0,-1),""))</f>
        <v/>
      </c>
      <c r="I3831">
        <f ca="1">(60+SUMIF(OFFSET(N3831,-$C3831+1,0,$C3831),"EN",OFFSET(O3831,-$C3831+1,0,$C3831))+SUMIF(OFFSET(S3831,-$C3831+1,0,$C3831),"EN",OFFSET(T3831,-$C3831+1,0,$C3831)))*SummonTypeTable!$Q$2</f>
        <v>2626.6666666666665</v>
      </c>
      <c r="J3831" t="str">
        <f ca="1">IF(C3831=1,60*SummonTypeTable!$Q$2-OFFSET(I3831,0,-4),
IF(I3831&lt;&gt;OFFSET(I3831,-1,0),OFFSET(I3831,-1,0)-OFFSET(I3831,0,-4),""))</f>
        <v/>
      </c>
      <c r="K3831" t="str">
        <f ca="1">IF(C3831=1,60*SummonTypeTable!$Q$2/OFFSET(I3831,0,-4),
IF(I3831&lt;&gt;OFFSET(I3831,-1,0),OFFSET(I3831,-1,0)/OFFSET(I3831,0,-4),""))</f>
        <v/>
      </c>
      <c r="L3831" t="str">
        <f t="shared" ca="1" si="714"/>
        <v>it</v>
      </c>
      <c r="M3831" t="s">
        <v>139</v>
      </c>
      <c r="N3831" t="s">
        <v>138</v>
      </c>
      <c r="O3831">
        <v>10</v>
      </c>
      <c r="P3831" t="str">
        <f t="shared" si="706"/>
        <v/>
      </c>
      <c r="Q3831" t="str">
        <f t="shared" ca="1" si="712"/>
        <v>cu</v>
      </c>
      <c r="R3831" t="s">
        <v>81</v>
      </c>
      <c r="S3831" t="s">
        <v>147</v>
      </c>
      <c r="T3831">
        <v>3525</v>
      </c>
      <c r="U3831" t="str">
        <f t="shared" ca="1" si="705"/>
        <v>it</v>
      </c>
      <c r="V3831" t="str">
        <f t="shared" si="707"/>
        <v>Cash_sSpellGacha</v>
      </c>
      <c r="W3831">
        <f t="shared" si="708"/>
        <v>10</v>
      </c>
      <c r="X3831" t="str">
        <f t="shared" ca="1" si="709"/>
        <v>cu</v>
      </c>
      <c r="Y3831" t="str">
        <f t="shared" si="710"/>
        <v>GO</v>
      </c>
      <c r="Z3831">
        <f t="shared" si="711"/>
        <v>3525</v>
      </c>
    </row>
    <row r="3832" spans="1:26">
      <c r="A3832" t="s">
        <v>58</v>
      </c>
      <c r="B3832" t="s">
        <v>42</v>
      </c>
      <c r="C3832">
        <v>139</v>
      </c>
      <c r="D3832">
        <v>119</v>
      </c>
      <c r="E3832">
        <f t="shared" ca="1" si="713"/>
        <v>6679</v>
      </c>
      <c r="F3832">
        <f ca="1">(60+SUMIF(OFFSET(N3832,-$C3832+1,0,$C3832),"EN",OFFSET(O3832,-$C3832+1,0,$C3832)))*SummonTypeTable!$Q$2</f>
        <v>2626.6666666666665</v>
      </c>
      <c r="G3832" t="str">
        <f ca="1">IF(C3832=1,60*SummonTypeTable!$Q$2-OFFSET(F3832,0,-1),
IF(F3832&lt;&gt;OFFSET(F3832,-1,0),OFFSET(F3832,-1,0)-OFFSET(F3832,0,-1),""))</f>
        <v/>
      </c>
      <c r="H3832" t="str">
        <f ca="1">IF(C3832=1,60*SummonTypeTable!$Q$2/OFFSET(F3832,0,-1),
IF(F3832&lt;&gt;OFFSET(F3832,-1,0),OFFSET(F3832,-1,0)/OFFSET(F3832,0,-1),""))</f>
        <v/>
      </c>
      <c r="I3832">
        <f ca="1">(60+SUMIF(OFFSET(N3832,-$C3832+1,0,$C3832),"EN",OFFSET(O3832,-$C3832+1,0,$C3832))+SUMIF(OFFSET(S3832,-$C3832+1,0,$C3832),"EN",OFFSET(T3832,-$C3832+1,0,$C3832)))*SummonTypeTable!$Q$2</f>
        <v>2626.6666666666665</v>
      </c>
      <c r="J3832" t="str">
        <f ca="1">IF(C3832=1,60*SummonTypeTable!$Q$2-OFFSET(I3832,0,-4),
IF(I3832&lt;&gt;OFFSET(I3832,-1,0),OFFSET(I3832,-1,0)-OFFSET(I3832,0,-4),""))</f>
        <v/>
      </c>
      <c r="K3832" t="str">
        <f ca="1">IF(C3832=1,60*SummonTypeTable!$Q$2/OFFSET(I3832,0,-4),
IF(I3832&lt;&gt;OFFSET(I3832,-1,0),OFFSET(I3832,-1,0)/OFFSET(I3832,0,-4),""))</f>
        <v/>
      </c>
      <c r="L3832" t="str">
        <f t="shared" ca="1" si="714"/>
        <v>cu</v>
      </c>
      <c r="M3832" t="s">
        <v>81</v>
      </c>
      <c r="N3832" t="s">
        <v>147</v>
      </c>
      <c r="O3832">
        <v>7100</v>
      </c>
      <c r="P3832" t="str">
        <f t="shared" si="706"/>
        <v/>
      </c>
      <c r="Q3832" t="str">
        <f t="shared" ca="1" si="712"/>
        <v>cu</v>
      </c>
      <c r="R3832" t="s">
        <v>81</v>
      </c>
      <c r="S3832" t="s">
        <v>147</v>
      </c>
      <c r="T3832">
        <v>3550</v>
      </c>
      <c r="U3832" t="str">
        <f t="shared" ca="1" si="705"/>
        <v>cu</v>
      </c>
      <c r="V3832" t="str">
        <f t="shared" si="707"/>
        <v>GO</v>
      </c>
      <c r="W3832">
        <f t="shared" si="708"/>
        <v>7100</v>
      </c>
      <c r="X3832" t="str">
        <f t="shared" ca="1" si="709"/>
        <v>cu</v>
      </c>
      <c r="Y3832" t="str">
        <f t="shared" si="710"/>
        <v>GO</v>
      </c>
      <c r="Z3832">
        <f t="shared" si="711"/>
        <v>3550</v>
      </c>
    </row>
    <row r="3833" spans="1:26">
      <c r="A3833" t="s">
        <v>58</v>
      </c>
      <c r="B3833" t="s">
        <v>42</v>
      </c>
      <c r="C3833">
        <v>140</v>
      </c>
      <c r="D3833">
        <v>97</v>
      </c>
      <c r="E3833">
        <f t="shared" ca="1" si="713"/>
        <v>6776</v>
      </c>
      <c r="F3833">
        <f ca="1">(60+SUMIF(OFFSET(N3833,-$C3833+1,0,$C3833),"EN",OFFSET(O3833,-$C3833+1,0,$C3833)))*SummonTypeTable!$Q$2</f>
        <v>2626.6666666666665</v>
      </c>
      <c r="G3833" t="str">
        <f ca="1">IF(C3833=1,60*SummonTypeTable!$Q$2-OFFSET(F3833,0,-1),
IF(F3833&lt;&gt;OFFSET(F3833,-1,0),OFFSET(F3833,-1,0)-OFFSET(F3833,0,-1),""))</f>
        <v/>
      </c>
      <c r="H3833" t="str">
        <f ca="1">IF(C3833=1,60*SummonTypeTable!$Q$2/OFFSET(F3833,0,-1),
IF(F3833&lt;&gt;OFFSET(F3833,-1,0),OFFSET(F3833,-1,0)/OFFSET(F3833,0,-1),""))</f>
        <v/>
      </c>
      <c r="I3833">
        <f ca="1">(60+SUMIF(OFFSET(N3833,-$C3833+1,0,$C3833),"EN",OFFSET(O3833,-$C3833+1,0,$C3833))+SUMIF(OFFSET(S3833,-$C3833+1,0,$C3833),"EN",OFFSET(T3833,-$C3833+1,0,$C3833)))*SummonTypeTable!$Q$2</f>
        <v>2626.6666666666665</v>
      </c>
      <c r="J3833" t="str">
        <f ca="1">IF(C3833=1,60*SummonTypeTable!$Q$2-OFFSET(I3833,0,-4),
IF(I3833&lt;&gt;OFFSET(I3833,-1,0),OFFSET(I3833,-1,0)-OFFSET(I3833,0,-4),""))</f>
        <v/>
      </c>
      <c r="K3833" t="str">
        <f ca="1">IF(C3833=1,60*SummonTypeTable!$Q$2/OFFSET(I3833,0,-4),
IF(I3833&lt;&gt;OFFSET(I3833,-1,0),OFFSET(I3833,-1,0)/OFFSET(I3833,0,-4),""))</f>
        <v/>
      </c>
      <c r="L3833" t="str">
        <f t="shared" ca="1" si="714"/>
        <v>cu</v>
      </c>
      <c r="M3833" t="s">
        <v>81</v>
      </c>
      <c r="N3833" t="s">
        <v>153</v>
      </c>
      <c r="O3833">
        <v>24</v>
      </c>
      <c r="P3833" t="str">
        <f t="shared" si="706"/>
        <v/>
      </c>
      <c r="Q3833" t="str">
        <f t="shared" ca="1" si="712"/>
        <v>cu</v>
      </c>
      <c r="R3833" t="s">
        <v>81</v>
      </c>
      <c r="S3833" t="s">
        <v>153</v>
      </c>
      <c r="T3833">
        <v>8</v>
      </c>
      <c r="U3833" t="str">
        <f t="shared" ca="1" si="705"/>
        <v>cu</v>
      </c>
      <c r="V3833" t="str">
        <f t="shared" si="707"/>
        <v>DI</v>
      </c>
      <c r="W3833">
        <f t="shared" si="708"/>
        <v>24</v>
      </c>
      <c r="X3833" t="str">
        <f t="shared" ca="1" si="709"/>
        <v>cu</v>
      </c>
      <c r="Y3833" t="str">
        <f t="shared" si="710"/>
        <v>DI</v>
      </c>
      <c r="Z3833">
        <f t="shared" si="711"/>
        <v>8</v>
      </c>
    </row>
    <row r="3834" spans="1:26">
      <c r="A3834" t="s">
        <v>58</v>
      </c>
      <c r="B3834" t="s">
        <v>42</v>
      </c>
      <c r="C3834">
        <v>141</v>
      </c>
      <c r="D3834">
        <v>42</v>
      </c>
      <c r="E3834">
        <f t="shared" ca="1" si="713"/>
        <v>6818</v>
      </c>
      <c r="F3834">
        <f ca="1">(60+SUMIF(OFFSET(N3834,-$C3834+1,0,$C3834),"EN",OFFSET(O3834,-$C3834+1,0,$C3834)))*SummonTypeTable!$Q$2</f>
        <v>2626.6666666666665</v>
      </c>
      <c r="G3834" t="str">
        <f ca="1">IF(C3834=1,60*SummonTypeTable!$Q$2-OFFSET(F3834,0,-1),
IF(F3834&lt;&gt;OFFSET(F3834,-1,0),OFFSET(F3834,-1,0)-OFFSET(F3834,0,-1),""))</f>
        <v/>
      </c>
      <c r="H3834" t="str">
        <f ca="1">IF(C3834=1,60*SummonTypeTable!$Q$2/OFFSET(F3834,0,-1),
IF(F3834&lt;&gt;OFFSET(F3834,-1,0),OFFSET(F3834,-1,0)/OFFSET(F3834,0,-1),""))</f>
        <v/>
      </c>
      <c r="I3834">
        <f ca="1">(60+SUMIF(OFFSET(N3834,-$C3834+1,0,$C3834),"EN",OFFSET(O3834,-$C3834+1,0,$C3834))+SUMIF(OFFSET(S3834,-$C3834+1,0,$C3834),"EN",OFFSET(T3834,-$C3834+1,0,$C3834)))*SummonTypeTable!$Q$2</f>
        <v>2626.6666666666665</v>
      </c>
      <c r="J3834" t="str">
        <f ca="1">IF(C3834=1,60*SummonTypeTable!$Q$2-OFFSET(I3834,0,-4),
IF(I3834&lt;&gt;OFFSET(I3834,-1,0),OFFSET(I3834,-1,0)-OFFSET(I3834,0,-4),""))</f>
        <v/>
      </c>
      <c r="K3834" t="str">
        <f ca="1">IF(C3834=1,60*SummonTypeTable!$Q$2/OFFSET(I3834,0,-4),
IF(I3834&lt;&gt;OFFSET(I3834,-1,0),OFFSET(I3834,-1,0)/OFFSET(I3834,0,-4),""))</f>
        <v/>
      </c>
      <c r="L3834" t="str">
        <f t="shared" ca="1" si="714"/>
        <v>it</v>
      </c>
      <c r="M3834" t="s">
        <v>139</v>
      </c>
      <c r="N3834" t="s">
        <v>140</v>
      </c>
      <c r="O3834">
        <v>1</v>
      </c>
      <c r="P3834" t="str">
        <f t="shared" si="706"/>
        <v/>
      </c>
      <c r="Q3834" t="str">
        <f t="shared" ca="1" si="712"/>
        <v>cu</v>
      </c>
      <c r="R3834" t="s">
        <v>81</v>
      </c>
      <c r="S3834" t="s">
        <v>147</v>
      </c>
      <c r="T3834">
        <v>3600</v>
      </c>
      <c r="U3834" t="str">
        <f t="shared" ca="1" si="705"/>
        <v>it</v>
      </c>
      <c r="V3834" t="str">
        <f t="shared" si="707"/>
        <v>Cash_sCharacterGacha</v>
      </c>
      <c r="W3834">
        <f t="shared" si="708"/>
        <v>1</v>
      </c>
      <c r="X3834" t="str">
        <f t="shared" ca="1" si="709"/>
        <v>cu</v>
      </c>
      <c r="Y3834" t="str">
        <f t="shared" si="710"/>
        <v>GO</v>
      </c>
      <c r="Z3834">
        <f t="shared" si="711"/>
        <v>3600</v>
      </c>
    </row>
    <row r="3835" spans="1:26">
      <c r="A3835" t="s">
        <v>58</v>
      </c>
      <c r="B3835" t="s">
        <v>42</v>
      </c>
      <c r="C3835">
        <v>142</v>
      </c>
      <c r="D3835">
        <v>104</v>
      </c>
      <c r="E3835">
        <f t="shared" ca="1" si="713"/>
        <v>6922</v>
      </c>
      <c r="F3835">
        <f ca="1">(60+SUMIF(OFFSET(N3835,-$C3835+1,0,$C3835),"EN",OFFSET(O3835,-$C3835+1,0,$C3835)))*SummonTypeTable!$Q$2</f>
        <v>2626.6666666666665</v>
      </c>
      <c r="G3835" t="str">
        <f ca="1">IF(C3835=1,60*SummonTypeTable!$Q$2-OFFSET(F3835,0,-1),
IF(F3835&lt;&gt;OFFSET(F3835,-1,0),OFFSET(F3835,-1,0)-OFFSET(F3835,0,-1),""))</f>
        <v/>
      </c>
      <c r="H3835" t="str">
        <f ca="1">IF(C3835=1,60*SummonTypeTable!$Q$2/OFFSET(F3835,0,-1),
IF(F3835&lt;&gt;OFFSET(F3835,-1,0),OFFSET(F3835,-1,0)/OFFSET(F3835,0,-1),""))</f>
        <v/>
      </c>
      <c r="I3835">
        <f ca="1">(60+SUMIF(OFFSET(N3835,-$C3835+1,0,$C3835),"EN",OFFSET(O3835,-$C3835+1,0,$C3835))+SUMIF(OFFSET(S3835,-$C3835+1,0,$C3835),"EN",OFFSET(T3835,-$C3835+1,0,$C3835)))*SummonTypeTable!$Q$2</f>
        <v>2626.6666666666665</v>
      </c>
      <c r="J3835" t="str">
        <f ca="1">IF(C3835=1,60*SummonTypeTable!$Q$2-OFFSET(I3835,0,-4),
IF(I3835&lt;&gt;OFFSET(I3835,-1,0),OFFSET(I3835,-1,0)-OFFSET(I3835,0,-4),""))</f>
        <v/>
      </c>
      <c r="K3835" t="str">
        <f ca="1">IF(C3835=1,60*SummonTypeTable!$Q$2/OFFSET(I3835,0,-4),
IF(I3835&lt;&gt;OFFSET(I3835,-1,0),OFFSET(I3835,-1,0)/OFFSET(I3835,0,-4),""))</f>
        <v/>
      </c>
      <c r="L3835" t="str">
        <f t="shared" ca="1" si="714"/>
        <v>cu</v>
      </c>
      <c r="M3835" t="s">
        <v>81</v>
      </c>
      <c r="N3835" t="s">
        <v>147</v>
      </c>
      <c r="O3835">
        <v>7250</v>
      </c>
      <c r="P3835" t="str">
        <f t="shared" si="706"/>
        <v/>
      </c>
      <c r="Q3835" t="str">
        <f t="shared" ca="1" si="712"/>
        <v>cu</v>
      </c>
      <c r="R3835" t="s">
        <v>81</v>
      </c>
      <c r="S3835" t="s">
        <v>147</v>
      </c>
      <c r="T3835">
        <v>3625</v>
      </c>
      <c r="U3835" t="str">
        <f t="shared" ca="1" si="705"/>
        <v>cu</v>
      </c>
      <c r="V3835" t="str">
        <f t="shared" si="707"/>
        <v>GO</v>
      </c>
      <c r="W3835">
        <f t="shared" si="708"/>
        <v>7250</v>
      </c>
      <c r="X3835" t="str">
        <f t="shared" ca="1" si="709"/>
        <v>cu</v>
      </c>
      <c r="Y3835" t="str">
        <f t="shared" si="710"/>
        <v>GO</v>
      </c>
      <c r="Z3835">
        <f t="shared" si="711"/>
        <v>3625</v>
      </c>
    </row>
    <row r="3836" spans="1:26">
      <c r="A3836" t="s">
        <v>58</v>
      </c>
      <c r="B3836" t="s">
        <v>42</v>
      </c>
      <c r="C3836">
        <v>143</v>
      </c>
      <c r="D3836">
        <v>298</v>
      </c>
      <c r="E3836">
        <f t="shared" ca="1" si="713"/>
        <v>7220</v>
      </c>
      <c r="F3836">
        <f ca="1">(60+SUMIF(OFFSET(N3836,-$C3836+1,0,$C3836),"EN",OFFSET(O3836,-$C3836+1,0,$C3836)))*SummonTypeTable!$Q$2</f>
        <v>2786.6666666666665</v>
      </c>
      <c r="G3836">
        <f ca="1">IF(C3836=1,60*SummonTypeTable!$Q$2-OFFSET(F3836,0,-1),
IF(F3836&lt;&gt;OFFSET(F3836,-1,0),OFFSET(F3836,-1,0)-OFFSET(F3836,0,-1),""))</f>
        <v>-4593.3333333333339</v>
      </c>
      <c r="H3836">
        <f ca="1">IF(C3836=1,60*SummonTypeTable!$Q$2/OFFSET(F3836,0,-1),
IF(F3836&lt;&gt;OFFSET(F3836,-1,0),OFFSET(F3836,-1,0)/OFFSET(F3836,0,-1),""))</f>
        <v>0.36380424746075712</v>
      </c>
      <c r="I3836">
        <f ca="1">(60+SUMIF(OFFSET(N3836,-$C3836+1,0,$C3836),"EN",OFFSET(O3836,-$C3836+1,0,$C3836))+SUMIF(OFFSET(S3836,-$C3836+1,0,$C3836),"EN",OFFSET(T3836,-$C3836+1,0,$C3836)))*SummonTypeTable!$Q$2</f>
        <v>2786.6666666666665</v>
      </c>
      <c r="J3836">
        <f ca="1">IF(C3836=1,60*SummonTypeTable!$Q$2-OFFSET(I3836,0,-4),
IF(I3836&lt;&gt;OFFSET(I3836,-1,0),OFFSET(I3836,-1,0)-OFFSET(I3836,0,-4),""))</f>
        <v>-4593.3333333333339</v>
      </c>
      <c r="K3836">
        <f ca="1">IF(C3836=1,60*SummonTypeTable!$Q$2/OFFSET(I3836,0,-4),
IF(I3836&lt;&gt;OFFSET(I3836,-1,0),OFFSET(I3836,-1,0)/OFFSET(I3836,0,-4),""))</f>
        <v>0.36380424746075712</v>
      </c>
      <c r="L3836" t="str">
        <f t="shared" ca="1" si="714"/>
        <v>cu</v>
      </c>
      <c r="M3836" t="s">
        <v>81</v>
      </c>
      <c r="N3836" t="s">
        <v>146</v>
      </c>
      <c r="O3836">
        <v>240</v>
      </c>
      <c r="P3836" t="str">
        <f t="shared" si="706"/>
        <v>에너지너무많음</v>
      </c>
      <c r="Q3836" t="str">
        <f t="shared" ca="1" si="712"/>
        <v>cu</v>
      </c>
      <c r="R3836" t="s">
        <v>81</v>
      </c>
      <c r="S3836" t="s">
        <v>147</v>
      </c>
      <c r="T3836">
        <v>3650</v>
      </c>
      <c r="U3836" t="str">
        <f t="shared" ca="1" si="705"/>
        <v>cu</v>
      </c>
      <c r="V3836" t="str">
        <f t="shared" si="707"/>
        <v>EN</v>
      </c>
      <c r="W3836">
        <f t="shared" si="708"/>
        <v>240</v>
      </c>
      <c r="X3836" t="str">
        <f t="shared" ca="1" si="709"/>
        <v>cu</v>
      </c>
      <c r="Y3836" t="str">
        <f t="shared" si="710"/>
        <v>GO</v>
      </c>
      <c r="Z3836">
        <f t="shared" si="711"/>
        <v>3650</v>
      </c>
    </row>
    <row r="3837" spans="1:26">
      <c r="A3837" t="s">
        <v>58</v>
      </c>
      <c r="B3837" t="s">
        <v>42</v>
      </c>
      <c r="C3837">
        <v>144</v>
      </c>
      <c r="D3837">
        <v>92</v>
      </c>
      <c r="E3837">
        <f t="shared" ca="1" si="713"/>
        <v>7312</v>
      </c>
      <c r="F3837">
        <f ca="1">(60+SUMIF(OFFSET(N3837,-$C3837+1,0,$C3837),"EN",OFFSET(O3837,-$C3837+1,0,$C3837)))*SummonTypeTable!$Q$2</f>
        <v>2786.6666666666665</v>
      </c>
      <c r="G3837" t="str">
        <f ca="1">IF(C3837=1,60*SummonTypeTable!$Q$2-OFFSET(F3837,0,-1),
IF(F3837&lt;&gt;OFFSET(F3837,-1,0),OFFSET(F3837,-1,0)-OFFSET(F3837,0,-1),""))</f>
        <v/>
      </c>
      <c r="H3837" t="str">
        <f ca="1">IF(C3837=1,60*SummonTypeTable!$Q$2/OFFSET(F3837,0,-1),
IF(F3837&lt;&gt;OFFSET(F3837,-1,0),OFFSET(F3837,-1,0)/OFFSET(F3837,0,-1),""))</f>
        <v/>
      </c>
      <c r="I3837">
        <f ca="1">(60+SUMIF(OFFSET(N3837,-$C3837+1,0,$C3837),"EN",OFFSET(O3837,-$C3837+1,0,$C3837))+SUMIF(OFFSET(S3837,-$C3837+1,0,$C3837),"EN",OFFSET(T3837,-$C3837+1,0,$C3837)))*SummonTypeTable!$Q$2</f>
        <v>2786.6666666666665</v>
      </c>
      <c r="J3837" t="str">
        <f ca="1">IF(C3837=1,60*SummonTypeTable!$Q$2-OFFSET(I3837,0,-4),
IF(I3837&lt;&gt;OFFSET(I3837,-1,0),OFFSET(I3837,-1,0)-OFFSET(I3837,0,-4),""))</f>
        <v/>
      </c>
      <c r="K3837" t="str">
        <f ca="1">IF(C3837=1,60*SummonTypeTable!$Q$2/OFFSET(I3837,0,-4),
IF(I3837&lt;&gt;OFFSET(I3837,-1,0),OFFSET(I3837,-1,0)/OFFSET(I3837,0,-4),""))</f>
        <v/>
      </c>
      <c r="L3837" t="str">
        <f t="shared" ca="1" si="714"/>
        <v>it</v>
      </c>
      <c r="M3837" t="s">
        <v>139</v>
      </c>
      <c r="N3837" t="s">
        <v>158</v>
      </c>
      <c r="O3837">
        <v>1</v>
      </c>
      <c r="P3837" t="str">
        <f t="shared" si="706"/>
        <v/>
      </c>
      <c r="Q3837" t="str">
        <f t="shared" ca="1" si="712"/>
        <v>cu</v>
      </c>
      <c r="R3837" t="s">
        <v>81</v>
      </c>
      <c r="S3837" t="s">
        <v>147</v>
      </c>
      <c r="T3837">
        <v>3675</v>
      </c>
      <c r="U3837" t="str">
        <f t="shared" ca="1" si="705"/>
        <v>it</v>
      </c>
      <c r="V3837" t="str">
        <f t="shared" si="707"/>
        <v>Cash_sEquipGacha</v>
      </c>
      <c r="W3837">
        <f t="shared" si="708"/>
        <v>1</v>
      </c>
      <c r="X3837" t="str">
        <f t="shared" ca="1" si="709"/>
        <v>cu</v>
      </c>
      <c r="Y3837" t="str">
        <f t="shared" si="710"/>
        <v>GO</v>
      </c>
      <c r="Z3837">
        <f t="shared" si="711"/>
        <v>3675</v>
      </c>
    </row>
    <row r="3838" spans="1:26">
      <c r="A3838" t="s">
        <v>58</v>
      </c>
      <c r="B3838" t="s">
        <v>42</v>
      </c>
      <c r="C3838">
        <v>145</v>
      </c>
      <c r="D3838">
        <v>175</v>
      </c>
      <c r="E3838">
        <f t="shared" ca="1" si="713"/>
        <v>7487</v>
      </c>
      <c r="F3838">
        <f ca="1">(60+SUMIF(OFFSET(N3838,-$C3838+1,0,$C3838),"EN",OFFSET(O3838,-$C3838+1,0,$C3838)))*SummonTypeTable!$Q$2</f>
        <v>2786.6666666666665</v>
      </c>
      <c r="G3838" t="str">
        <f ca="1">IF(C3838=1,60*SummonTypeTable!$Q$2-OFFSET(F3838,0,-1),
IF(F3838&lt;&gt;OFFSET(F3838,-1,0),OFFSET(F3838,-1,0)-OFFSET(F3838,0,-1),""))</f>
        <v/>
      </c>
      <c r="H3838" t="str">
        <f ca="1">IF(C3838=1,60*SummonTypeTable!$Q$2/OFFSET(F3838,0,-1),
IF(F3838&lt;&gt;OFFSET(F3838,-1,0),OFFSET(F3838,-1,0)/OFFSET(F3838,0,-1),""))</f>
        <v/>
      </c>
      <c r="I3838">
        <f ca="1">(60+SUMIF(OFFSET(N3838,-$C3838+1,0,$C3838),"EN",OFFSET(O3838,-$C3838+1,0,$C3838))+SUMIF(OFFSET(S3838,-$C3838+1,0,$C3838),"EN",OFFSET(T3838,-$C3838+1,0,$C3838)))*SummonTypeTable!$Q$2</f>
        <v>2786.6666666666665</v>
      </c>
      <c r="J3838" t="str">
        <f ca="1">IF(C3838=1,60*SummonTypeTable!$Q$2-OFFSET(I3838,0,-4),
IF(I3838&lt;&gt;OFFSET(I3838,-1,0),OFFSET(I3838,-1,0)-OFFSET(I3838,0,-4),""))</f>
        <v/>
      </c>
      <c r="K3838" t="str">
        <f ca="1">IF(C3838=1,60*SummonTypeTable!$Q$2/OFFSET(I3838,0,-4),
IF(I3838&lt;&gt;OFFSET(I3838,-1,0),OFFSET(I3838,-1,0)/OFFSET(I3838,0,-4),""))</f>
        <v/>
      </c>
      <c r="L3838" t="str">
        <f t="shared" ca="1" si="714"/>
        <v>cu</v>
      </c>
      <c r="M3838" t="s">
        <v>81</v>
      </c>
      <c r="N3838" t="s">
        <v>147</v>
      </c>
      <c r="O3838">
        <v>7400</v>
      </c>
      <c r="P3838" t="str">
        <f t="shared" si="706"/>
        <v/>
      </c>
      <c r="Q3838" t="str">
        <f t="shared" ca="1" si="712"/>
        <v>cu</v>
      </c>
      <c r="R3838" t="s">
        <v>81</v>
      </c>
      <c r="S3838" t="s">
        <v>147</v>
      </c>
      <c r="T3838">
        <v>3700</v>
      </c>
      <c r="U3838" t="str">
        <f t="shared" ca="1" si="705"/>
        <v>cu</v>
      </c>
      <c r="V3838" t="str">
        <f t="shared" si="707"/>
        <v>GO</v>
      </c>
      <c r="W3838">
        <f t="shared" si="708"/>
        <v>7400</v>
      </c>
      <c r="X3838" t="str">
        <f t="shared" ca="1" si="709"/>
        <v>cu</v>
      </c>
      <c r="Y3838" t="str">
        <f t="shared" si="710"/>
        <v>GO</v>
      </c>
      <c r="Z3838">
        <f t="shared" si="711"/>
        <v>3700</v>
      </c>
    </row>
    <row r="3839" spans="1:26">
      <c r="A3839" t="s">
        <v>58</v>
      </c>
      <c r="B3839" t="s">
        <v>42</v>
      </c>
      <c r="C3839">
        <v>146</v>
      </c>
      <c r="D3839">
        <v>197</v>
      </c>
      <c r="E3839">
        <f t="shared" ca="1" si="713"/>
        <v>7684</v>
      </c>
      <c r="F3839">
        <f ca="1">(60+SUMIF(OFFSET(N3839,-$C3839+1,0,$C3839),"EN",OFFSET(O3839,-$C3839+1,0,$C3839)))*SummonTypeTable!$Q$2</f>
        <v>2963.333333333333</v>
      </c>
      <c r="G3839">
        <f ca="1">IF(C3839=1,60*SummonTypeTable!$Q$2-OFFSET(F3839,0,-1),
IF(F3839&lt;&gt;OFFSET(F3839,-1,0),OFFSET(F3839,-1,0)-OFFSET(F3839,0,-1),""))</f>
        <v>-4897.3333333333339</v>
      </c>
      <c r="H3839">
        <f ca="1">IF(C3839=1,60*SummonTypeTable!$Q$2/OFFSET(F3839,0,-1),
IF(F3839&lt;&gt;OFFSET(F3839,-1,0),OFFSET(F3839,-1,0)/OFFSET(F3839,0,-1),""))</f>
        <v>0.36265833767135169</v>
      </c>
      <c r="I3839">
        <f ca="1">(60+SUMIF(OFFSET(N3839,-$C3839+1,0,$C3839),"EN",OFFSET(O3839,-$C3839+1,0,$C3839))+SUMIF(OFFSET(S3839,-$C3839+1,0,$C3839),"EN",OFFSET(T3839,-$C3839+1,0,$C3839)))*SummonTypeTable!$Q$2</f>
        <v>2963.333333333333</v>
      </c>
      <c r="J3839">
        <f ca="1">IF(C3839=1,60*SummonTypeTable!$Q$2-OFFSET(I3839,0,-4),
IF(I3839&lt;&gt;OFFSET(I3839,-1,0),OFFSET(I3839,-1,0)-OFFSET(I3839,0,-4),""))</f>
        <v>-4897.3333333333339</v>
      </c>
      <c r="K3839">
        <f ca="1">IF(C3839=1,60*SummonTypeTable!$Q$2/OFFSET(I3839,0,-4),
IF(I3839&lt;&gt;OFFSET(I3839,-1,0),OFFSET(I3839,-1,0)/OFFSET(I3839,0,-4),""))</f>
        <v>0.36265833767135169</v>
      </c>
      <c r="L3839" t="str">
        <f t="shared" ca="1" si="714"/>
        <v>cu</v>
      </c>
      <c r="M3839" t="s">
        <v>81</v>
      </c>
      <c r="N3839" t="s">
        <v>146</v>
      </c>
      <c r="O3839">
        <v>265</v>
      </c>
      <c r="P3839" t="str">
        <f t="shared" si="706"/>
        <v>에너지너무많음</v>
      </c>
      <c r="Q3839" t="str">
        <f t="shared" ca="1" si="712"/>
        <v>cu</v>
      </c>
      <c r="R3839" t="s">
        <v>81</v>
      </c>
      <c r="S3839" t="s">
        <v>147</v>
      </c>
      <c r="T3839">
        <v>3725</v>
      </c>
      <c r="U3839" t="str">
        <f t="shared" ca="1" si="705"/>
        <v>cu</v>
      </c>
      <c r="V3839" t="str">
        <f t="shared" si="707"/>
        <v>EN</v>
      </c>
      <c r="W3839">
        <f t="shared" si="708"/>
        <v>265</v>
      </c>
      <c r="X3839" t="str">
        <f t="shared" ca="1" si="709"/>
        <v>cu</v>
      </c>
      <c r="Y3839" t="str">
        <f t="shared" si="710"/>
        <v>GO</v>
      </c>
      <c r="Z3839">
        <f t="shared" si="711"/>
        <v>3725</v>
      </c>
    </row>
    <row r="3840" spans="1:26">
      <c r="A3840" t="s">
        <v>58</v>
      </c>
      <c r="B3840" t="s">
        <v>42</v>
      </c>
      <c r="C3840">
        <v>147</v>
      </c>
      <c r="D3840">
        <v>69</v>
      </c>
      <c r="E3840">
        <f t="shared" ca="1" si="713"/>
        <v>7753</v>
      </c>
      <c r="F3840">
        <f ca="1">(60+SUMIF(OFFSET(N3840,-$C3840+1,0,$C3840),"EN",OFFSET(O3840,-$C3840+1,0,$C3840)))*SummonTypeTable!$Q$2</f>
        <v>2963.333333333333</v>
      </c>
      <c r="G3840" t="str">
        <f ca="1">IF(C3840=1,60*SummonTypeTable!$Q$2-OFFSET(F3840,0,-1),
IF(F3840&lt;&gt;OFFSET(F3840,-1,0),OFFSET(F3840,-1,0)-OFFSET(F3840,0,-1),""))</f>
        <v/>
      </c>
      <c r="H3840" t="str">
        <f ca="1">IF(C3840=1,60*SummonTypeTable!$Q$2/OFFSET(F3840,0,-1),
IF(F3840&lt;&gt;OFFSET(F3840,-1,0),OFFSET(F3840,-1,0)/OFFSET(F3840,0,-1),""))</f>
        <v/>
      </c>
      <c r="I3840">
        <f ca="1">(60+SUMIF(OFFSET(N3840,-$C3840+1,0,$C3840),"EN",OFFSET(O3840,-$C3840+1,0,$C3840))+SUMIF(OFFSET(S3840,-$C3840+1,0,$C3840),"EN",OFFSET(T3840,-$C3840+1,0,$C3840)))*SummonTypeTable!$Q$2</f>
        <v>2963.333333333333</v>
      </c>
      <c r="J3840" t="str">
        <f ca="1">IF(C3840=1,60*SummonTypeTable!$Q$2-OFFSET(I3840,0,-4),
IF(I3840&lt;&gt;OFFSET(I3840,-1,0),OFFSET(I3840,-1,0)-OFFSET(I3840,0,-4),""))</f>
        <v/>
      </c>
      <c r="K3840" t="str">
        <f ca="1">IF(C3840=1,60*SummonTypeTable!$Q$2/OFFSET(I3840,0,-4),
IF(I3840&lt;&gt;OFFSET(I3840,-1,0),OFFSET(I3840,-1,0)/OFFSET(I3840,0,-4),""))</f>
        <v/>
      </c>
      <c r="L3840" t="str">
        <f t="shared" ca="1" si="714"/>
        <v>cu</v>
      </c>
      <c r="M3840" t="s">
        <v>81</v>
      </c>
      <c r="N3840" t="s">
        <v>147</v>
      </c>
      <c r="O3840">
        <v>7500</v>
      </c>
      <c r="P3840" t="str">
        <f t="shared" si="706"/>
        <v/>
      </c>
      <c r="Q3840" t="str">
        <f t="shared" ca="1" si="712"/>
        <v>cu</v>
      </c>
      <c r="R3840" t="s">
        <v>81</v>
      </c>
      <c r="S3840" t="s">
        <v>147</v>
      </c>
      <c r="T3840">
        <v>3750</v>
      </c>
      <c r="U3840" t="str">
        <f t="shared" ca="1" si="705"/>
        <v>cu</v>
      </c>
      <c r="V3840" t="str">
        <f t="shared" si="707"/>
        <v>GO</v>
      </c>
      <c r="W3840">
        <f t="shared" si="708"/>
        <v>7500</v>
      </c>
      <c r="X3840" t="str">
        <f t="shared" ca="1" si="709"/>
        <v>cu</v>
      </c>
      <c r="Y3840" t="str">
        <f t="shared" si="710"/>
        <v>GO</v>
      </c>
      <c r="Z3840">
        <f t="shared" si="711"/>
        <v>3750</v>
      </c>
    </row>
    <row r="3841" spans="1:26">
      <c r="A3841" t="s">
        <v>58</v>
      </c>
      <c r="B3841" t="s">
        <v>42</v>
      </c>
      <c r="C3841">
        <v>148</v>
      </c>
      <c r="D3841">
        <v>147</v>
      </c>
      <c r="E3841">
        <f t="shared" ca="1" si="713"/>
        <v>7900</v>
      </c>
      <c r="F3841">
        <f ca="1">(60+SUMIF(OFFSET(N3841,-$C3841+1,0,$C3841),"EN",OFFSET(O3841,-$C3841+1,0,$C3841)))*SummonTypeTable!$Q$2</f>
        <v>2963.333333333333</v>
      </c>
      <c r="G3841" t="str">
        <f ca="1">IF(C3841=1,60*SummonTypeTable!$Q$2-OFFSET(F3841,0,-1),
IF(F3841&lt;&gt;OFFSET(F3841,-1,0),OFFSET(F3841,-1,0)-OFFSET(F3841,0,-1),""))</f>
        <v/>
      </c>
      <c r="H3841" t="str">
        <f ca="1">IF(C3841=1,60*SummonTypeTable!$Q$2/OFFSET(F3841,0,-1),
IF(F3841&lt;&gt;OFFSET(F3841,-1,0),OFFSET(F3841,-1,0)/OFFSET(F3841,0,-1),""))</f>
        <v/>
      </c>
      <c r="I3841">
        <f ca="1">(60+SUMIF(OFFSET(N3841,-$C3841+1,0,$C3841),"EN",OFFSET(O3841,-$C3841+1,0,$C3841))+SUMIF(OFFSET(S3841,-$C3841+1,0,$C3841),"EN",OFFSET(T3841,-$C3841+1,0,$C3841)))*SummonTypeTable!$Q$2</f>
        <v>2963.333333333333</v>
      </c>
      <c r="J3841" t="str">
        <f ca="1">IF(C3841=1,60*SummonTypeTable!$Q$2-OFFSET(I3841,0,-4),
IF(I3841&lt;&gt;OFFSET(I3841,-1,0),OFFSET(I3841,-1,0)-OFFSET(I3841,0,-4),""))</f>
        <v/>
      </c>
      <c r="K3841" t="str">
        <f ca="1">IF(C3841=1,60*SummonTypeTable!$Q$2/OFFSET(I3841,0,-4),
IF(I3841&lt;&gt;OFFSET(I3841,-1,0),OFFSET(I3841,-1,0)/OFFSET(I3841,0,-4),""))</f>
        <v/>
      </c>
      <c r="L3841" t="str">
        <f t="shared" ca="1" si="714"/>
        <v>it</v>
      </c>
      <c r="M3841" t="s">
        <v>139</v>
      </c>
      <c r="N3841" t="s">
        <v>140</v>
      </c>
      <c r="O3841">
        <v>10</v>
      </c>
      <c r="P3841" t="str">
        <f t="shared" si="706"/>
        <v/>
      </c>
      <c r="Q3841" t="str">
        <f t="shared" ca="1" si="712"/>
        <v>cu</v>
      </c>
      <c r="R3841" t="s">
        <v>81</v>
      </c>
      <c r="S3841" t="s">
        <v>147</v>
      </c>
      <c r="T3841">
        <v>3775</v>
      </c>
      <c r="U3841" t="str">
        <f t="shared" ca="1" si="705"/>
        <v>it</v>
      </c>
      <c r="V3841" t="str">
        <f t="shared" si="707"/>
        <v>Cash_sCharacterGacha</v>
      </c>
      <c r="W3841">
        <f t="shared" si="708"/>
        <v>10</v>
      </c>
      <c r="X3841" t="str">
        <f t="shared" ca="1" si="709"/>
        <v>cu</v>
      </c>
      <c r="Y3841" t="str">
        <f t="shared" si="710"/>
        <v>GO</v>
      </c>
      <c r="Z3841">
        <f t="shared" si="711"/>
        <v>3775</v>
      </c>
    </row>
    <row r="3842" spans="1:26">
      <c r="A3842" t="s">
        <v>58</v>
      </c>
      <c r="B3842" t="s">
        <v>42</v>
      </c>
      <c r="C3842">
        <v>149</v>
      </c>
      <c r="D3842">
        <v>268</v>
      </c>
      <c r="E3842">
        <f t="shared" ca="1" si="713"/>
        <v>8168</v>
      </c>
      <c r="F3842">
        <f ca="1">(60+SUMIF(OFFSET(N3842,-$C3842+1,0,$C3842),"EN",OFFSET(O3842,-$C3842+1,0,$C3842)))*SummonTypeTable!$Q$2</f>
        <v>3156.6666666666665</v>
      </c>
      <c r="G3842">
        <f ca="1">IF(C3842=1,60*SummonTypeTable!$Q$2-OFFSET(F3842,0,-1),
IF(F3842&lt;&gt;OFFSET(F3842,-1,0),OFFSET(F3842,-1,0)-OFFSET(F3842,0,-1),""))</f>
        <v>-5204.666666666667</v>
      </c>
      <c r="H3842">
        <f ca="1">IF(C3842=1,60*SummonTypeTable!$Q$2/OFFSET(F3842,0,-1),
IF(F3842&lt;&gt;OFFSET(F3842,-1,0),OFFSET(F3842,-1,0)/OFFSET(F3842,0,-1),""))</f>
        <v>0.36279791054521709</v>
      </c>
      <c r="I3842">
        <f ca="1">(60+SUMIF(OFFSET(N3842,-$C3842+1,0,$C3842),"EN",OFFSET(O3842,-$C3842+1,0,$C3842))+SUMIF(OFFSET(S3842,-$C3842+1,0,$C3842),"EN",OFFSET(T3842,-$C3842+1,0,$C3842)))*SummonTypeTable!$Q$2</f>
        <v>3156.6666666666665</v>
      </c>
      <c r="J3842">
        <f ca="1">IF(C3842=1,60*SummonTypeTable!$Q$2-OFFSET(I3842,0,-4),
IF(I3842&lt;&gt;OFFSET(I3842,-1,0),OFFSET(I3842,-1,0)-OFFSET(I3842,0,-4),""))</f>
        <v>-5204.666666666667</v>
      </c>
      <c r="K3842">
        <f ca="1">IF(C3842=1,60*SummonTypeTable!$Q$2/OFFSET(I3842,0,-4),
IF(I3842&lt;&gt;OFFSET(I3842,-1,0),OFFSET(I3842,-1,0)/OFFSET(I3842,0,-4),""))</f>
        <v>0.36279791054521709</v>
      </c>
      <c r="L3842" t="str">
        <f t="shared" ca="1" si="714"/>
        <v>cu</v>
      </c>
      <c r="M3842" t="s">
        <v>81</v>
      </c>
      <c r="N3842" t="s">
        <v>146</v>
      </c>
      <c r="O3842">
        <v>290</v>
      </c>
      <c r="P3842" t="str">
        <f t="shared" si="706"/>
        <v>에너지너무많음</v>
      </c>
      <c r="Q3842" t="str">
        <f t="shared" ca="1" si="712"/>
        <v>cu</v>
      </c>
      <c r="R3842" t="s">
        <v>81</v>
      </c>
      <c r="S3842" t="s">
        <v>147</v>
      </c>
      <c r="T3842">
        <v>3800</v>
      </c>
      <c r="U3842" t="str">
        <f t="shared" ref="U3842:U3905" ca="1" si="715">IF(LEN(L3842)=0,"",L3842)</f>
        <v>cu</v>
      </c>
      <c r="V3842" t="str">
        <f t="shared" si="707"/>
        <v>EN</v>
      </c>
      <c r="W3842">
        <f t="shared" si="708"/>
        <v>290</v>
      </c>
      <c r="X3842" t="str">
        <f t="shared" ca="1" si="709"/>
        <v>cu</v>
      </c>
      <c r="Y3842" t="str">
        <f t="shared" si="710"/>
        <v>GO</v>
      </c>
      <c r="Z3842">
        <f t="shared" si="711"/>
        <v>3800</v>
      </c>
    </row>
    <row r="3843" spans="1:26">
      <c r="A3843" t="s">
        <v>58</v>
      </c>
      <c r="B3843" t="s">
        <v>42</v>
      </c>
      <c r="C3843">
        <v>150</v>
      </c>
      <c r="D3843">
        <v>80</v>
      </c>
      <c r="E3843">
        <f t="shared" ca="1" si="713"/>
        <v>8248</v>
      </c>
      <c r="F3843">
        <f ca="1">(60+SUMIF(OFFSET(N3843,-$C3843+1,0,$C3843),"EN",OFFSET(O3843,-$C3843+1,0,$C3843)))*SummonTypeTable!$Q$2</f>
        <v>3156.6666666666665</v>
      </c>
      <c r="G3843" t="str">
        <f ca="1">IF(C3843=1,60*SummonTypeTable!$Q$2-OFFSET(F3843,0,-1),
IF(F3843&lt;&gt;OFFSET(F3843,-1,0),OFFSET(F3843,-1,0)-OFFSET(F3843,0,-1),""))</f>
        <v/>
      </c>
      <c r="H3843" t="str">
        <f ca="1">IF(C3843=1,60*SummonTypeTable!$Q$2/OFFSET(F3843,0,-1),
IF(F3843&lt;&gt;OFFSET(F3843,-1,0),OFFSET(F3843,-1,0)/OFFSET(F3843,0,-1),""))</f>
        <v/>
      </c>
      <c r="I3843">
        <f ca="1">(60+SUMIF(OFFSET(N3843,-$C3843+1,0,$C3843),"EN",OFFSET(O3843,-$C3843+1,0,$C3843))+SUMIF(OFFSET(S3843,-$C3843+1,0,$C3843),"EN",OFFSET(T3843,-$C3843+1,0,$C3843)))*SummonTypeTable!$Q$2</f>
        <v>3156.6666666666665</v>
      </c>
      <c r="J3843" t="str">
        <f ca="1">IF(C3843=1,60*SummonTypeTable!$Q$2-OFFSET(I3843,0,-4),
IF(I3843&lt;&gt;OFFSET(I3843,-1,0),OFFSET(I3843,-1,0)-OFFSET(I3843,0,-4),""))</f>
        <v/>
      </c>
      <c r="K3843" t="str">
        <f ca="1">IF(C3843=1,60*SummonTypeTable!$Q$2/OFFSET(I3843,0,-4),
IF(I3843&lt;&gt;OFFSET(I3843,-1,0),OFFSET(I3843,-1,0)/OFFSET(I3843,0,-4),""))</f>
        <v/>
      </c>
      <c r="L3843" t="str">
        <f t="shared" ca="1" si="714"/>
        <v>cu</v>
      </c>
      <c r="M3843" t="s">
        <v>81</v>
      </c>
      <c r="N3843" t="s">
        <v>147</v>
      </c>
      <c r="O3843">
        <v>7650</v>
      </c>
      <c r="P3843" t="str">
        <f t="shared" si="706"/>
        <v/>
      </c>
      <c r="Q3843" t="str">
        <f t="shared" ca="1" si="712"/>
        <v>cu</v>
      </c>
      <c r="R3843" t="s">
        <v>81</v>
      </c>
      <c r="S3843" t="s">
        <v>147</v>
      </c>
      <c r="T3843">
        <v>3825</v>
      </c>
      <c r="U3843" t="str">
        <f t="shared" ca="1" si="715"/>
        <v>cu</v>
      </c>
      <c r="V3843" t="str">
        <f t="shared" si="707"/>
        <v>GO</v>
      </c>
      <c r="W3843">
        <f t="shared" si="708"/>
        <v>7650</v>
      </c>
      <c r="X3843" t="str">
        <f t="shared" ca="1" si="709"/>
        <v>cu</v>
      </c>
      <c r="Y3843" t="str">
        <f t="shared" si="710"/>
        <v>GO</v>
      </c>
      <c r="Z3843">
        <f t="shared" si="711"/>
        <v>3825</v>
      </c>
    </row>
    <row r="3844" spans="1:26">
      <c r="A3844" t="s">
        <v>58</v>
      </c>
      <c r="B3844" t="s">
        <v>42</v>
      </c>
      <c r="C3844">
        <v>151</v>
      </c>
      <c r="D3844">
        <v>120</v>
      </c>
      <c r="E3844">
        <f t="shared" ca="1" si="713"/>
        <v>8368</v>
      </c>
      <c r="F3844">
        <f ca="1">(60+SUMIF(OFFSET(N3844,-$C3844+1,0,$C3844),"EN",OFFSET(O3844,-$C3844+1,0,$C3844)))*SummonTypeTable!$Q$2</f>
        <v>3156.6666666666665</v>
      </c>
      <c r="G3844" t="str">
        <f ca="1">IF(C3844=1,60*SummonTypeTable!$Q$2-OFFSET(F3844,0,-1),
IF(F3844&lt;&gt;OFFSET(F3844,-1,0),OFFSET(F3844,-1,0)-OFFSET(F3844,0,-1),""))</f>
        <v/>
      </c>
      <c r="H3844" t="str">
        <f ca="1">IF(C3844=1,60*SummonTypeTable!$Q$2/OFFSET(F3844,0,-1),
IF(F3844&lt;&gt;OFFSET(F3844,-1,0),OFFSET(F3844,-1,0)/OFFSET(F3844,0,-1),""))</f>
        <v/>
      </c>
      <c r="I3844">
        <f ca="1">(60+SUMIF(OFFSET(N3844,-$C3844+1,0,$C3844),"EN",OFFSET(O3844,-$C3844+1,0,$C3844))+SUMIF(OFFSET(S3844,-$C3844+1,0,$C3844),"EN",OFFSET(T3844,-$C3844+1,0,$C3844)))*SummonTypeTable!$Q$2</f>
        <v>3156.6666666666665</v>
      </c>
      <c r="J3844" t="str">
        <f ca="1">IF(C3844=1,60*SummonTypeTable!$Q$2-OFFSET(I3844,0,-4),
IF(I3844&lt;&gt;OFFSET(I3844,-1,0),OFFSET(I3844,-1,0)-OFFSET(I3844,0,-4),""))</f>
        <v/>
      </c>
      <c r="K3844" t="str">
        <f ca="1">IF(C3844=1,60*SummonTypeTable!$Q$2/OFFSET(I3844,0,-4),
IF(I3844&lt;&gt;OFFSET(I3844,-1,0),OFFSET(I3844,-1,0)/OFFSET(I3844,0,-4),""))</f>
        <v/>
      </c>
      <c r="L3844" t="str">
        <f t="shared" ca="1" si="714"/>
        <v>it</v>
      </c>
      <c r="M3844" t="s">
        <v>139</v>
      </c>
      <c r="N3844" t="s">
        <v>158</v>
      </c>
      <c r="O3844">
        <v>1</v>
      </c>
      <c r="P3844" t="str">
        <f t="shared" si="706"/>
        <v/>
      </c>
      <c r="Q3844" t="str">
        <f t="shared" ca="1" si="712"/>
        <v>cu</v>
      </c>
      <c r="R3844" t="s">
        <v>81</v>
      </c>
      <c r="S3844" t="s">
        <v>147</v>
      </c>
      <c r="T3844">
        <v>3850</v>
      </c>
      <c r="U3844" t="str">
        <f t="shared" ca="1" si="715"/>
        <v>it</v>
      </c>
      <c r="V3844" t="str">
        <f t="shared" si="707"/>
        <v>Cash_sEquipGacha</v>
      </c>
      <c r="W3844">
        <f t="shared" si="708"/>
        <v>1</v>
      </c>
      <c r="X3844" t="str">
        <f t="shared" ca="1" si="709"/>
        <v>cu</v>
      </c>
      <c r="Y3844" t="str">
        <f t="shared" si="710"/>
        <v>GO</v>
      </c>
      <c r="Z3844">
        <f t="shared" si="711"/>
        <v>3850</v>
      </c>
    </row>
    <row r="3845" spans="1:26">
      <c r="A3845" t="s">
        <v>58</v>
      </c>
      <c r="B3845" t="s">
        <v>42</v>
      </c>
      <c r="C3845">
        <v>152</v>
      </c>
      <c r="D3845">
        <v>140</v>
      </c>
      <c r="E3845">
        <f t="shared" ca="1" si="713"/>
        <v>8508</v>
      </c>
      <c r="F3845">
        <f ca="1">(60+SUMIF(OFFSET(N3845,-$C3845+1,0,$C3845),"EN",OFFSET(O3845,-$C3845+1,0,$C3845)))*SummonTypeTable!$Q$2</f>
        <v>3156.6666666666665</v>
      </c>
      <c r="G3845" t="str">
        <f ca="1">IF(C3845=1,60*SummonTypeTable!$Q$2-OFFSET(F3845,0,-1),
IF(F3845&lt;&gt;OFFSET(F3845,-1,0),OFFSET(F3845,-1,0)-OFFSET(F3845,0,-1),""))</f>
        <v/>
      </c>
      <c r="H3845" t="str">
        <f ca="1">IF(C3845=1,60*SummonTypeTable!$Q$2/OFFSET(F3845,0,-1),
IF(F3845&lt;&gt;OFFSET(F3845,-1,0),OFFSET(F3845,-1,0)/OFFSET(F3845,0,-1),""))</f>
        <v/>
      </c>
      <c r="I3845">
        <f ca="1">(60+SUMIF(OFFSET(N3845,-$C3845+1,0,$C3845),"EN",OFFSET(O3845,-$C3845+1,0,$C3845))+SUMIF(OFFSET(S3845,-$C3845+1,0,$C3845),"EN",OFFSET(T3845,-$C3845+1,0,$C3845)))*SummonTypeTable!$Q$2</f>
        <v>3156.6666666666665</v>
      </c>
      <c r="J3845" t="str">
        <f ca="1">IF(C3845=1,60*SummonTypeTable!$Q$2-OFFSET(I3845,0,-4),
IF(I3845&lt;&gt;OFFSET(I3845,-1,0),OFFSET(I3845,-1,0)-OFFSET(I3845,0,-4),""))</f>
        <v/>
      </c>
      <c r="K3845" t="str">
        <f ca="1">IF(C3845=1,60*SummonTypeTable!$Q$2/OFFSET(I3845,0,-4),
IF(I3845&lt;&gt;OFFSET(I3845,-1,0),OFFSET(I3845,-1,0)/OFFSET(I3845,0,-4),""))</f>
        <v/>
      </c>
      <c r="L3845" t="str">
        <f t="shared" ca="1" si="714"/>
        <v>cu</v>
      </c>
      <c r="M3845" t="s">
        <v>81</v>
      </c>
      <c r="N3845" t="s">
        <v>147</v>
      </c>
      <c r="O3845">
        <v>7750</v>
      </c>
      <c r="P3845" t="str">
        <f t="shared" si="706"/>
        <v/>
      </c>
      <c r="Q3845" t="str">
        <f t="shared" ca="1" si="712"/>
        <v>cu</v>
      </c>
      <c r="R3845" t="s">
        <v>81</v>
      </c>
      <c r="S3845" t="s">
        <v>147</v>
      </c>
      <c r="T3845">
        <v>3875</v>
      </c>
      <c r="U3845" t="str">
        <f t="shared" ca="1" si="715"/>
        <v>cu</v>
      </c>
      <c r="V3845" t="str">
        <f t="shared" si="707"/>
        <v>GO</v>
      </c>
      <c r="W3845">
        <f t="shared" si="708"/>
        <v>7750</v>
      </c>
      <c r="X3845" t="str">
        <f t="shared" ca="1" si="709"/>
        <v>cu</v>
      </c>
      <c r="Y3845" t="str">
        <f t="shared" si="710"/>
        <v>GO</v>
      </c>
      <c r="Z3845">
        <f t="shared" si="711"/>
        <v>3875</v>
      </c>
    </row>
    <row r="3846" spans="1:26">
      <c r="A3846" t="s">
        <v>58</v>
      </c>
      <c r="B3846" t="s">
        <v>42</v>
      </c>
      <c r="C3846">
        <v>153</v>
      </c>
      <c r="D3846">
        <v>164</v>
      </c>
      <c r="E3846">
        <f t="shared" ca="1" si="713"/>
        <v>8672</v>
      </c>
      <c r="F3846">
        <f ca="1">(60+SUMIF(OFFSET(N3846,-$C3846+1,0,$C3846),"EN",OFFSET(O3846,-$C3846+1,0,$C3846)))*SummonTypeTable!$Q$2</f>
        <v>3366.6666666666665</v>
      </c>
      <c r="G3846">
        <f ca="1">IF(C3846=1,60*SummonTypeTable!$Q$2-OFFSET(F3846,0,-1),
IF(F3846&lt;&gt;OFFSET(F3846,-1,0),OFFSET(F3846,-1,0)-OFFSET(F3846,0,-1),""))</f>
        <v>-5515.3333333333339</v>
      </c>
      <c r="H3846">
        <f ca="1">IF(C3846=1,60*SummonTypeTable!$Q$2/OFFSET(F3846,0,-1),
IF(F3846&lt;&gt;OFFSET(F3846,-1,0),OFFSET(F3846,-1,0)/OFFSET(F3846,0,-1),""))</f>
        <v>0.36400676506765067</v>
      </c>
      <c r="I3846">
        <f ca="1">(60+SUMIF(OFFSET(N3846,-$C3846+1,0,$C3846),"EN",OFFSET(O3846,-$C3846+1,0,$C3846))+SUMIF(OFFSET(S3846,-$C3846+1,0,$C3846),"EN",OFFSET(T3846,-$C3846+1,0,$C3846)))*SummonTypeTable!$Q$2</f>
        <v>3366.6666666666665</v>
      </c>
      <c r="J3846">
        <f ca="1">IF(C3846=1,60*SummonTypeTable!$Q$2-OFFSET(I3846,0,-4),
IF(I3846&lt;&gt;OFFSET(I3846,-1,0),OFFSET(I3846,-1,0)-OFFSET(I3846,0,-4),""))</f>
        <v>-5515.3333333333339</v>
      </c>
      <c r="K3846">
        <f ca="1">IF(C3846=1,60*SummonTypeTable!$Q$2/OFFSET(I3846,0,-4),
IF(I3846&lt;&gt;OFFSET(I3846,-1,0),OFFSET(I3846,-1,0)/OFFSET(I3846,0,-4),""))</f>
        <v>0.36400676506765067</v>
      </c>
      <c r="L3846" t="str">
        <f t="shared" ca="1" si="714"/>
        <v>cu</v>
      </c>
      <c r="M3846" t="s">
        <v>81</v>
      </c>
      <c r="N3846" t="s">
        <v>146</v>
      </c>
      <c r="O3846">
        <v>315</v>
      </c>
      <c r="P3846" t="str">
        <f t="shared" si="706"/>
        <v>에너지너무많음</v>
      </c>
      <c r="Q3846" t="str">
        <f t="shared" ca="1" si="712"/>
        <v>cu</v>
      </c>
      <c r="R3846" t="s">
        <v>81</v>
      </c>
      <c r="S3846" t="s">
        <v>147</v>
      </c>
      <c r="T3846">
        <v>3900</v>
      </c>
      <c r="U3846" t="str">
        <f t="shared" ca="1" si="715"/>
        <v>cu</v>
      </c>
      <c r="V3846" t="str">
        <f t="shared" si="707"/>
        <v>EN</v>
      </c>
      <c r="W3846">
        <f t="shared" si="708"/>
        <v>315</v>
      </c>
      <c r="X3846" t="str">
        <f t="shared" ca="1" si="709"/>
        <v>cu</v>
      </c>
      <c r="Y3846" t="str">
        <f t="shared" si="710"/>
        <v>GO</v>
      </c>
      <c r="Z3846">
        <f t="shared" si="711"/>
        <v>3900</v>
      </c>
    </row>
    <row r="3847" spans="1:26">
      <c r="A3847" t="s">
        <v>58</v>
      </c>
      <c r="B3847" t="s">
        <v>42</v>
      </c>
      <c r="C3847">
        <v>154</v>
      </c>
      <c r="D3847">
        <v>119</v>
      </c>
      <c r="E3847">
        <f t="shared" ca="1" si="713"/>
        <v>8791</v>
      </c>
      <c r="F3847">
        <f ca="1">(60+SUMIF(OFFSET(N3847,-$C3847+1,0,$C3847),"EN",OFFSET(O3847,-$C3847+1,0,$C3847)))*SummonTypeTable!$Q$2</f>
        <v>3366.6666666666665</v>
      </c>
      <c r="G3847" t="str">
        <f ca="1">IF(C3847=1,60*SummonTypeTable!$Q$2-OFFSET(F3847,0,-1),
IF(F3847&lt;&gt;OFFSET(F3847,-1,0),OFFSET(F3847,-1,0)-OFFSET(F3847,0,-1),""))</f>
        <v/>
      </c>
      <c r="H3847" t="str">
        <f ca="1">IF(C3847=1,60*SummonTypeTable!$Q$2/OFFSET(F3847,0,-1),
IF(F3847&lt;&gt;OFFSET(F3847,-1,0),OFFSET(F3847,-1,0)/OFFSET(F3847,0,-1),""))</f>
        <v/>
      </c>
      <c r="I3847">
        <f ca="1">(60+SUMIF(OFFSET(N3847,-$C3847+1,0,$C3847),"EN",OFFSET(O3847,-$C3847+1,0,$C3847))+SUMIF(OFFSET(S3847,-$C3847+1,0,$C3847),"EN",OFFSET(T3847,-$C3847+1,0,$C3847)))*SummonTypeTable!$Q$2</f>
        <v>3366.6666666666665</v>
      </c>
      <c r="J3847" t="str">
        <f ca="1">IF(C3847=1,60*SummonTypeTable!$Q$2-OFFSET(I3847,0,-4),
IF(I3847&lt;&gt;OFFSET(I3847,-1,0),OFFSET(I3847,-1,0)-OFFSET(I3847,0,-4),""))</f>
        <v/>
      </c>
      <c r="K3847" t="str">
        <f ca="1">IF(C3847=1,60*SummonTypeTable!$Q$2/OFFSET(I3847,0,-4),
IF(I3847&lt;&gt;OFFSET(I3847,-1,0),OFFSET(I3847,-1,0)/OFFSET(I3847,0,-4),""))</f>
        <v/>
      </c>
      <c r="L3847" t="str">
        <f t="shared" ca="1" si="714"/>
        <v>cu</v>
      </c>
      <c r="M3847" t="s">
        <v>81</v>
      </c>
      <c r="N3847" t="s">
        <v>147</v>
      </c>
      <c r="O3847">
        <v>7850</v>
      </c>
      <c r="P3847" t="str">
        <f t="shared" si="706"/>
        <v/>
      </c>
      <c r="Q3847" t="str">
        <f t="shared" ca="1" si="712"/>
        <v>cu</v>
      </c>
      <c r="R3847" t="s">
        <v>81</v>
      </c>
      <c r="S3847" t="s">
        <v>147</v>
      </c>
      <c r="T3847">
        <v>3925</v>
      </c>
      <c r="U3847" t="str">
        <f t="shared" ca="1" si="715"/>
        <v>cu</v>
      </c>
      <c r="V3847" t="str">
        <f t="shared" si="707"/>
        <v>GO</v>
      </c>
      <c r="W3847">
        <f t="shared" si="708"/>
        <v>7850</v>
      </c>
      <c r="X3847" t="str">
        <f t="shared" ca="1" si="709"/>
        <v>cu</v>
      </c>
      <c r="Y3847" t="str">
        <f t="shared" si="710"/>
        <v>GO</v>
      </c>
      <c r="Z3847">
        <f t="shared" si="711"/>
        <v>3925</v>
      </c>
    </row>
    <row r="3848" spans="1:26">
      <c r="A3848" t="s">
        <v>58</v>
      </c>
      <c r="B3848" t="s">
        <v>42</v>
      </c>
      <c r="C3848">
        <v>155</v>
      </c>
      <c r="D3848">
        <v>146</v>
      </c>
      <c r="E3848">
        <f t="shared" ca="1" si="713"/>
        <v>8937</v>
      </c>
      <c r="F3848">
        <f ca="1">(60+SUMIF(OFFSET(N3848,-$C3848+1,0,$C3848),"EN",OFFSET(O3848,-$C3848+1,0,$C3848)))*SummonTypeTable!$Q$2</f>
        <v>3366.6666666666665</v>
      </c>
      <c r="G3848" t="str">
        <f ca="1">IF(C3848=1,60*SummonTypeTable!$Q$2-OFFSET(F3848,0,-1),
IF(F3848&lt;&gt;OFFSET(F3848,-1,0),OFFSET(F3848,-1,0)-OFFSET(F3848,0,-1),""))</f>
        <v/>
      </c>
      <c r="H3848" t="str">
        <f ca="1">IF(C3848=1,60*SummonTypeTable!$Q$2/OFFSET(F3848,0,-1),
IF(F3848&lt;&gt;OFFSET(F3848,-1,0),OFFSET(F3848,-1,0)/OFFSET(F3848,0,-1),""))</f>
        <v/>
      </c>
      <c r="I3848">
        <f ca="1">(60+SUMIF(OFFSET(N3848,-$C3848+1,0,$C3848),"EN",OFFSET(O3848,-$C3848+1,0,$C3848))+SUMIF(OFFSET(S3848,-$C3848+1,0,$C3848),"EN",OFFSET(T3848,-$C3848+1,0,$C3848)))*SummonTypeTable!$Q$2</f>
        <v>3366.6666666666665</v>
      </c>
      <c r="J3848" t="str">
        <f ca="1">IF(C3848=1,60*SummonTypeTable!$Q$2-OFFSET(I3848,0,-4),
IF(I3848&lt;&gt;OFFSET(I3848,-1,0),OFFSET(I3848,-1,0)-OFFSET(I3848,0,-4),""))</f>
        <v/>
      </c>
      <c r="K3848" t="str">
        <f ca="1">IF(C3848=1,60*SummonTypeTable!$Q$2/OFFSET(I3848,0,-4),
IF(I3848&lt;&gt;OFFSET(I3848,-1,0),OFFSET(I3848,-1,0)/OFFSET(I3848,0,-4),""))</f>
        <v/>
      </c>
      <c r="L3848" t="str">
        <f t="shared" ca="1" si="714"/>
        <v>it</v>
      </c>
      <c r="M3848" t="s">
        <v>139</v>
      </c>
      <c r="N3848" t="s">
        <v>158</v>
      </c>
      <c r="O3848">
        <v>2</v>
      </c>
      <c r="P3848" t="str">
        <f t="shared" si="706"/>
        <v/>
      </c>
      <c r="Q3848" t="str">
        <f t="shared" ca="1" si="712"/>
        <v>cu</v>
      </c>
      <c r="R3848" t="s">
        <v>81</v>
      </c>
      <c r="S3848" t="s">
        <v>147</v>
      </c>
      <c r="T3848">
        <v>3950</v>
      </c>
      <c r="U3848" t="str">
        <f t="shared" ca="1" si="715"/>
        <v>it</v>
      </c>
      <c r="V3848" t="str">
        <f t="shared" si="707"/>
        <v>Cash_sEquipGacha</v>
      </c>
      <c r="W3848">
        <f t="shared" si="708"/>
        <v>2</v>
      </c>
      <c r="X3848" t="str">
        <f t="shared" ca="1" si="709"/>
        <v>cu</v>
      </c>
      <c r="Y3848" t="str">
        <f t="shared" si="710"/>
        <v>GO</v>
      </c>
      <c r="Z3848">
        <f t="shared" si="711"/>
        <v>3950</v>
      </c>
    </row>
    <row r="3849" spans="1:26">
      <c r="A3849" t="s">
        <v>58</v>
      </c>
      <c r="B3849" t="s">
        <v>42</v>
      </c>
      <c r="C3849">
        <v>156</v>
      </c>
      <c r="D3849">
        <v>259</v>
      </c>
      <c r="E3849">
        <f t="shared" ca="1" si="713"/>
        <v>9196</v>
      </c>
      <c r="F3849">
        <f ca="1">(60+SUMIF(OFFSET(N3849,-$C3849+1,0,$C3849),"EN",OFFSET(O3849,-$C3849+1,0,$C3849)))*SummonTypeTable!$Q$2</f>
        <v>3366.6666666666665</v>
      </c>
      <c r="G3849" t="str">
        <f ca="1">IF(C3849=1,60*SummonTypeTable!$Q$2-OFFSET(F3849,0,-1),
IF(F3849&lt;&gt;OFFSET(F3849,-1,0),OFFSET(F3849,-1,0)-OFFSET(F3849,0,-1),""))</f>
        <v/>
      </c>
      <c r="H3849" t="str">
        <f ca="1">IF(C3849=1,60*SummonTypeTable!$Q$2/OFFSET(F3849,0,-1),
IF(F3849&lt;&gt;OFFSET(F3849,-1,0),OFFSET(F3849,-1,0)/OFFSET(F3849,0,-1),""))</f>
        <v/>
      </c>
      <c r="I3849">
        <f ca="1">(60+SUMIF(OFFSET(N3849,-$C3849+1,0,$C3849),"EN",OFFSET(O3849,-$C3849+1,0,$C3849))+SUMIF(OFFSET(S3849,-$C3849+1,0,$C3849),"EN",OFFSET(T3849,-$C3849+1,0,$C3849)))*SummonTypeTable!$Q$2</f>
        <v>3366.6666666666665</v>
      </c>
      <c r="J3849" t="str">
        <f ca="1">IF(C3849=1,60*SummonTypeTable!$Q$2-OFFSET(I3849,0,-4),
IF(I3849&lt;&gt;OFFSET(I3849,-1,0),OFFSET(I3849,-1,0)-OFFSET(I3849,0,-4),""))</f>
        <v/>
      </c>
      <c r="K3849" t="str">
        <f ca="1">IF(C3849=1,60*SummonTypeTable!$Q$2/OFFSET(I3849,0,-4),
IF(I3849&lt;&gt;OFFSET(I3849,-1,0),OFFSET(I3849,-1,0)/OFFSET(I3849,0,-4),""))</f>
        <v/>
      </c>
      <c r="L3849" t="str">
        <f t="shared" ca="1" si="714"/>
        <v>cu</v>
      </c>
      <c r="M3849" t="s">
        <v>81</v>
      </c>
      <c r="N3849" t="s">
        <v>153</v>
      </c>
      <c r="O3849">
        <v>27</v>
      </c>
      <c r="P3849" t="str">
        <f t="shared" si="706"/>
        <v/>
      </c>
      <c r="Q3849" t="str">
        <f t="shared" ca="1" si="712"/>
        <v>cu</v>
      </c>
      <c r="R3849" t="s">
        <v>81</v>
      </c>
      <c r="S3849" t="s">
        <v>153</v>
      </c>
      <c r="T3849">
        <v>9</v>
      </c>
      <c r="U3849" t="str">
        <f t="shared" ca="1" si="715"/>
        <v>cu</v>
      </c>
      <c r="V3849" t="str">
        <f t="shared" si="707"/>
        <v>DI</v>
      </c>
      <c r="W3849">
        <f t="shared" si="708"/>
        <v>27</v>
      </c>
      <c r="X3849" t="str">
        <f t="shared" ca="1" si="709"/>
        <v>cu</v>
      </c>
      <c r="Y3849" t="str">
        <f t="shared" si="710"/>
        <v>DI</v>
      </c>
      <c r="Z3849">
        <f t="shared" si="711"/>
        <v>9</v>
      </c>
    </row>
    <row r="3850" spans="1:26">
      <c r="A3850" t="s">
        <v>58</v>
      </c>
      <c r="B3850" t="s">
        <v>42</v>
      </c>
      <c r="C3850">
        <v>157</v>
      </c>
      <c r="D3850">
        <v>76</v>
      </c>
      <c r="E3850">
        <f t="shared" ca="1" si="713"/>
        <v>9272</v>
      </c>
      <c r="F3850">
        <f ca="1">(60+SUMIF(OFFSET(N3850,-$C3850+1,0,$C3850),"EN",OFFSET(O3850,-$C3850+1,0,$C3850)))*SummonTypeTable!$Q$2</f>
        <v>3366.6666666666665</v>
      </c>
      <c r="G3850" t="str">
        <f ca="1">IF(C3850=1,60*SummonTypeTable!$Q$2-OFFSET(F3850,0,-1),
IF(F3850&lt;&gt;OFFSET(F3850,-1,0),OFFSET(F3850,-1,0)-OFFSET(F3850,0,-1),""))</f>
        <v/>
      </c>
      <c r="H3850" t="str">
        <f ca="1">IF(C3850=1,60*SummonTypeTable!$Q$2/OFFSET(F3850,0,-1),
IF(F3850&lt;&gt;OFFSET(F3850,-1,0),OFFSET(F3850,-1,0)/OFFSET(F3850,0,-1),""))</f>
        <v/>
      </c>
      <c r="I3850">
        <f ca="1">(60+SUMIF(OFFSET(N3850,-$C3850+1,0,$C3850),"EN",OFFSET(O3850,-$C3850+1,0,$C3850))+SUMIF(OFFSET(S3850,-$C3850+1,0,$C3850),"EN",OFFSET(T3850,-$C3850+1,0,$C3850)))*SummonTypeTable!$Q$2</f>
        <v>3366.6666666666665</v>
      </c>
      <c r="J3850" t="str">
        <f ca="1">IF(C3850=1,60*SummonTypeTable!$Q$2-OFFSET(I3850,0,-4),
IF(I3850&lt;&gt;OFFSET(I3850,-1,0),OFFSET(I3850,-1,0)-OFFSET(I3850,0,-4),""))</f>
        <v/>
      </c>
      <c r="K3850" t="str">
        <f ca="1">IF(C3850=1,60*SummonTypeTable!$Q$2/OFFSET(I3850,0,-4),
IF(I3850&lt;&gt;OFFSET(I3850,-1,0),OFFSET(I3850,-1,0)/OFFSET(I3850,0,-4),""))</f>
        <v/>
      </c>
      <c r="L3850" t="str">
        <f t="shared" ca="1" si="714"/>
        <v>cu</v>
      </c>
      <c r="M3850" t="s">
        <v>81</v>
      </c>
      <c r="N3850" t="s">
        <v>147</v>
      </c>
      <c r="O3850">
        <v>8000</v>
      </c>
      <c r="P3850" t="str">
        <f t="shared" si="706"/>
        <v/>
      </c>
      <c r="Q3850" t="str">
        <f t="shared" ca="1" si="712"/>
        <v>cu</v>
      </c>
      <c r="R3850" t="s">
        <v>81</v>
      </c>
      <c r="S3850" t="s">
        <v>147</v>
      </c>
      <c r="T3850">
        <v>4000</v>
      </c>
      <c r="U3850" t="str">
        <f t="shared" ca="1" si="715"/>
        <v>cu</v>
      </c>
      <c r="V3850" t="str">
        <f t="shared" si="707"/>
        <v>GO</v>
      </c>
      <c r="W3850">
        <f t="shared" si="708"/>
        <v>8000</v>
      </c>
      <c r="X3850" t="str">
        <f t="shared" ca="1" si="709"/>
        <v>cu</v>
      </c>
      <c r="Y3850" t="str">
        <f t="shared" si="710"/>
        <v>GO</v>
      </c>
      <c r="Z3850">
        <f t="shared" si="711"/>
        <v>4000</v>
      </c>
    </row>
    <row r="3851" spans="1:26">
      <c r="A3851" t="s">
        <v>58</v>
      </c>
      <c r="B3851" t="s">
        <v>42</v>
      </c>
      <c r="C3851">
        <v>158</v>
      </c>
      <c r="D3851">
        <v>145</v>
      </c>
      <c r="E3851">
        <f t="shared" ca="1" si="713"/>
        <v>9417</v>
      </c>
      <c r="F3851">
        <f ca="1">(60+SUMIF(OFFSET(N3851,-$C3851+1,0,$C3851),"EN",OFFSET(O3851,-$C3851+1,0,$C3851)))*SummonTypeTable!$Q$2</f>
        <v>3366.6666666666665</v>
      </c>
      <c r="G3851" t="str">
        <f ca="1">IF(C3851=1,60*SummonTypeTable!$Q$2-OFFSET(F3851,0,-1),
IF(F3851&lt;&gt;OFFSET(F3851,-1,0),OFFSET(F3851,-1,0)-OFFSET(F3851,0,-1),""))</f>
        <v/>
      </c>
      <c r="H3851" t="str">
        <f ca="1">IF(C3851=1,60*SummonTypeTable!$Q$2/OFFSET(F3851,0,-1),
IF(F3851&lt;&gt;OFFSET(F3851,-1,0),OFFSET(F3851,-1,0)/OFFSET(F3851,0,-1),""))</f>
        <v/>
      </c>
      <c r="I3851">
        <f ca="1">(60+SUMIF(OFFSET(N3851,-$C3851+1,0,$C3851),"EN",OFFSET(O3851,-$C3851+1,0,$C3851))+SUMIF(OFFSET(S3851,-$C3851+1,0,$C3851),"EN",OFFSET(T3851,-$C3851+1,0,$C3851)))*SummonTypeTable!$Q$2</f>
        <v>3366.6666666666665</v>
      </c>
      <c r="J3851" t="str">
        <f ca="1">IF(C3851=1,60*SummonTypeTable!$Q$2-OFFSET(I3851,0,-4),
IF(I3851&lt;&gt;OFFSET(I3851,-1,0),OFFSET(I3851,-1,0)-OFFSET(I3851,0,-4),""))</f>
        <v/>
      </c>
      <c r="K3851" t="str">
        <f ca="1">IF(C3851=1,60*SummonTypeTable!$Q$2/OFFSET(I3851,0,-4),
IF(I3851&lt;&gt;OFFSET(I3851,-1,0),OFFSET(I3851,-1,0)/OFFSET(I3851,0,-4),""))</f>
        <v/>
      </c>
      <c r="L3851" t="str">
        <f t="shared" ca="1" si="714"/>
        <v>it</v>
      </c>
      <c r="M3851" t="s">
        <v>139</v>
      </c>
      <c r="N3851" t="s">
        <v>140</v>
      </c>
      <c r="O3851">
        <v>2</v>
      </c>
      <c r="P3851" t="str">
        <f t="shared" ref="P3851:P3914" si="716">IF(M3851="장비1상자",
  IF(OR(N3851&gt;3,O3851&gt;5),"장비이상",""),
IF(N3851="GO",
  IF(O3851&lt;100,"골드이상",""),
IF(N3851="EN",
  IF(O3851&gt;29,"에너지너무많음",
  IF(O3851&gt;9,"에너지다소많음","")),"")))</f>
        <v/>
      </c>
      <c r="Q3851" t="str">
        <f t="shared" ca="1" si="712"/>
        <v>cu</v>
      </c>
      <c r="R3851" t="s">
        <v>81</v>
      </c>
      <c r="S3851" t="s">
        <v>147</v>
      </c>
      <c r="T3851">
        <v>4025</v>
      </c>
      <c r="U3851" t="str">
        <f t="shared" ca="1" si="715"/>
        <v>it</v>
      </c>
      <c r="V3851" t="str">
        <f t="shared" ref="V3851:V3914" si="717">IF(LEN(N3851)=0,"",N3851)</f>
        <v>Cash_sCharacterGacha</v>
      </c>
      <c r="W3851">
        <f t="shared" ref="W3851:W3914" si="718">IF(LEN(O3851)=0,"",O3851)</f>
        <v>2</v>
      </c>
      <c r="X3851" t="str">
        <f t="shared" ref="X3851:X3914" ca="1" si="719">IF(LEN(Q3851)=0,"",Q3851)</f>
        <v>cu</v>
      </c>
      <c r="Y3851" t="str">
        <f t="shared" ref="Y3851:Y3914" si="720">IF(LEN(S3851)=0,"",S3851)</f>
        <v>GO</v>
      </c>
      <c r="Z3851">
        <f t="shared" ref="Z3851:Z3914" si="721">IF(LEN(T3851)=0,"",T3851)</f>
        <v>4025</v>
      </c>
    </row>
    <row r="3852" spans="1:26">
      <c r="A3852" t="s">
        <v>58</v>
      </c>
      <c r="B3852" t="s">
        <v>42</v>
      </c>
      <c r="C3852">
        <v>159</v>
      </c>
      <c r="D3852">
        <v>323</v>
      </c>
      <c r="E3852">
        <f t="shared" ca="1" si="713"/>
        <v>9740</v>
      </c>
      <c r="F3852">
        <f ca="1">(60+SUMIF(OFFSET(N3852,-$C3852+1,0,$C3852),"EN",OFFSET(O3852,-$C3852+1,0,$C3852)))*SummonTypeTable!$Q$2</f>
        <v>3560</v>
      </c>
      <c r="G3852">
        <f ca="1">IF(C3852=1,60*SummonTypeTable!$Q$2-OFFSET(F3852,0,-1),
IF(F3852&lt;&gt;OFFSET(F3852,-1,0),OFFSET(F3852,-1,0)-OFFSET(F3852,0,-1),""))</f>
        <v>-6373.3333333333339</v>
      </c>
      <c r="H3852">
        <f ca="1">IF(C3852=1,60*SummonTypeTable!$Q$2/OFFSET(F3852,0,-1),
IF(F3852&lt;&gt;OFFSET(F3852,-1,0),OFFSET(F3852,-1,0)/OFFSET(F3852,0,-1),""))</f>
        <v>0.34565366187542779</v>
      </c>
      <c r="I3852">
        <f ca="1">(60+SUMIF(OFFSET(N3852,-$C3852+1,0,$C3852),"EN",OFFSET(O3852,-$C3852+1,0,$C3852))+SUMIF(OFFSET(S3852,-$C3852+1,0,$C3852),"EN",OFFSET(T3852,-$C3852+1,0,$C3852)))*SummonTypeTable!$Q$2</f>
        <v>3560</v>
      </c>
      <c r="J3852">
        <f ca="1">IF(C3852=1,60*SummonTypeTable!$Q$2-OFFSET(I3852,0,-4),
IF(I3852&lt;&gt;OFFSET(I3852,-1,0),OFFSET(I3852,-1,0)-OFFSET(I3852,0,-4),""))</f>
        <v>-6373.3333333333339</v>
      </c>
      <c r="K3852">
        <f ca="1">IF(C3852=1,60*SummonTypeTable!$Q$2/OFFSET(I3852,0,-4),
IF(I3852&lt;&gt;OFFSET(I3852,-1,0),OFFSET(I3852,-1,0)/OFFSET(I3852,0,-4),""))</f>
        <v>0.34565366187542779</v>
      </c>
      <c r="L3852" t="str">
        <f t="shared" ca="1" si="714"/>
        <v>cu</v>
      </c>
      <c r="M3852" t="s">
        <v>81</v>
      </c>
      <c r="N3852" t="s">
        <v>146</v>
      </c>
      <c r="O3852">
        <v>290</v>
      </c>
      <c r="P3852" t="str">
        <f t="shared" si="716"/>
        <v>에너지너무많음</v>
      </c>
      <c r="Q3852" t="str">
        <f t="shared" ca="1" si="712"/>
        <v>cu</v>
      </c>
      <c r="R3852" t="s">
        <v>81</v>
      </c>
      <c r="S3852" t="s">
        <v>147</v>
      </c>
      <c r="T3852">
        <v>4050</v>
      </c>
      <c r="U3852" t="str">
        <f t="shared" ca="1" si="715"/>
        <v>cu</v>
      </c>
      <c r="V3852" t="str">
        <f t="shared" si="717"/>
        <v>EN</v>
      </c>
      <c r="W3852">
        <f t="shared" si="718"/>
        <v>290</v>
      </c>
      <c r="X3852" t="str">
        <f t="shared" ca="1" si="719"/>
        <v>cu</v>
      </c>
      <c r="Y3852" t="str">
        <f t="shared" si="720"/>
        <v>GO</v>
      </c>
      <c r="Z3852">
        <f t="shared" si="721"/>
        <v>4050</v>
      </c>
    </row>
    <row r="3853" spans="1:26">
      <c r="A3853" t="s">
        <v>58</v>
      </c>
      <c r="B3853" t="s">
        <v>42</v>
      </c>
      <c r="C3853">
        <v>160</v>
      </c>
      <c r="D3853">
        <v>108</v>
      </c>
      <c r="E3853">
        <f t="shared" ca="1" si="713"/>
        <v>9848</v>
      </c>
      <c r="F3853">
        <f ca="1">(60+SUMIF(OFFSET(N3853,-$C3853+1,0,$C3853),"EN",OFFSET(O3853,-$C3853+1,0,$C3853)))*SummonTypeTable!$Q$2</f>
        <v>3560</v>
      </c>
      <c r="G3853" t="str">
        <f ca="1">IF(C3853=1,60*SummonTypeTable!$Q$2-OFFSET(F3853,0,-1),
IF(F3853&lt;&gt;OFFSET(F3853,-1,0),OFFSET(F3853,-1,0)-OFFSET(F3853,0,-1),""))</f>
        <v/>
      </c>
      <c r="H3853" t="str">
        <f ca="1">IF(C3853=1,60*SummonTypeTable!$Q$2/OFFSET(F3853,0,-1),
IF(F3853&lt;&gt;OFFSET(F3853,-1,0),OFFSET(F3853,-1,0)/OFFSET(F3853,0,-1),""))</f>
        <v/>
      </c>
      <c r="I3853">
        <f ca="1">(60+SUMIF(OFFSET(N3853,-$C3853+1,0,$C3853),"EN",OFFSET(O3853,-$C3853+1,0,$C3853))+SUMIF(OFFSET(S3853,-$C3853+1,0,$C3853),"EN",OFFSET(T3853,-$C3853+1,0,$C3853)))*SummonTypeTable!$Q$2</f>
        <v>3560</v>
      </c>
      <c r="J3853" t="str">
        <f ca="1">IF(C3853=1,60*SummonTypeTable!$Q$2-OFFSET(I3853,0,-4),
IF(I3853&lt;&gt;OFFSET(I3853,-1,0),OFFSET(I3853,-1,0)-OFFSET(I3853,0,-4),""))</f>
        <v/>
      </c>
      <c r="K3853" t="str">
        <f ca="1">IF(C3853=1,60*SummonTypeTable!$Q$2/OFFSET(I3853,0,-4),
IF(I3853&lt;&gt;OFFSET(I3853,-1,0),OFFSET(I3853,-1,0)/OFFSET(I3853,0,-4),""))</f>
        <v/>
      </c>
      <c r="L3853" t="str">
        <f t="shared" ca="1" si="714"/>
        <v>cu</v>
      </c>
      <c r="M3853" t="s">
        <v>81</v>
      </c>
      <c r="N3853" t="s">
        <v>147</v>
      </c>
      <c r="O3853">
        <v>8150</v>
      </c>
      <c r="P3853" t="str">
        <f t="shared" si="716"/>
        <v/>
      </c>
      <c r="Q3853" t="str">
        <f t="shared" ca="1" si="712"/>
        <v>cu</v>
      </c>
      <c r="R3853" t="s">
        <v>81</v>
      </c>
      <c r="S3853" t="s">
        <v>147</v>
      </c>
      <c r="T3853">
        <v>4075</v>
      </c>
      <c r="U3853" t="str">
        <f t="shared" ca="1" si="715"/>
        <v>cu</v>
      </c>
      <c r="V3853" t="str">
        <f t="shared" si="717"/>
        <v>GO</v>
      </c>
      <c r="W3853">
        <f t="shared" si="718"/>
        <v>8150</v>
      </c>
      <c r="X3853" t="str">
        <f t="shared" ca="1" si="719"/>
        <v>cu</v>
      </c>
      <c r="Y3853" t="str">
        <f t="shared" si="720"/>
        <v>GO</v>
      </c>
      <c r="Z3853">
        <f t="shared" si="721"/>
        <v>4075</v>
      </c>
    </row>
    <row r="3854" spans="1:26">
      <c r="A3854" t="s">
        <v>58</v>
      </c>
      <c r="B3854" t="s">
        <v>42</v>
      </c>
      <c r="C3854">
        <v>161</v>
      </c>
      <c r="D3854">
        <v>116</v>
      </c>
      <c r="E3854">
        <f t="shared" ca="1" si="713"/>
        <v>9964</v>
      </c>
      <c r="F3854">
        <f ca="1">(60+SUMIF(OFFSET(N3854,-$C3854+1,0,$C3854),"EN",OFFSET(O3854,-$C3854+1,0,$C3854)))*SummonTypeTable!$Q$2</f>
        <v>3560</v>
      </c>
      <c r="G3854" t="str">
        <f ca="1">IF(C3854=1,60*SummonTypeTable!$Q$2-OFFSET(F3854,0,-1),
IF(F3854&lt;&gt;OFFSET(F3854,-1,0),OFFSET(F3854,-1,0)-OFFSET(F3854,0,-1),""))</f>
        <v/>
      </c>
      <c r="H3854" t="str">
        <f ca="1">IF(C3854=1,60*SummonTypeTable!$Q$2/OFFSET(F3854,0,-1),
IF(F3854&lt;&gt;OFFSET(F3854,-1,0),OFFSET(F3854,-1,0)/OFFSET(F3854,0,-1),""))</f>
        <v/>
      </c>
      <c r="I3854">
        <f ca="1">(60+SUMIF(OFFSET(N3854,-$C3854+1,0,$C3854),"EN",OFFSET(O3854,-$C3854+1,0,$C3854))+SUMIF(OFFSET(S3854,-$C3854+1,0,$C3854),"EN",OFFSET(T3854,-$C3854+1,0,$C3854)))*SummonTypeTable!$Q$2</f>
        <v>3560</v>
      </c>
      <c r="J3854" t="str">
        <f ca="1">IF(C3854=1,60*SummonTypeTable!$Q$2-OFFSET(I3854,0,-4),
IF(I3854&lt;&gt;OFFSET(I3854,-1,0),OFFSET(I3854,-1,0)-OFFSET(I3854,0,-4),""))</f>
        <v/>
      </c>
      <c r="K3854" t="str">
        <f ca="1">IF(C3854=1,60*SummonTypeTable!$Q$2/OFFSET(I3854,0,-4),
IF(I3854&lt;&gt;OFFSET(I3854,-1,0),OFFSET(I3854,-1,0)/OFFSET(I3854,0,-4),""))</f>
        <v/>
      </c>
      <c r="L3854" t="str">
        <f t="shared" ca="1" si="714"/>
        <v>it</v>
      </c>
      <c r="M3854" t="s">
        <v>139</v>
      </c>
      <c r="N3854" t="s">
        <v>158</v>
      </c>
      <c r="O3854">
        <v>1</v>
      </c>
      <c r="P3854" t="str">
        <f t="shared" si="716"/>
        <v/>
      </c>
      <c r="Q3854" t="str">
        <f t="shared" ca="1" si="712"/>
        <v>cu</v>
      </c>
      <c r="R3854" t="s">
        <v>81</v>
      </c>
      <c r="S3854" t="s">
        <v>147</v>
      </c>
      <c r="T3854">
        <v>4100</v>
      </c>
      <c r="U3854" t="str">
        <f t="shared" ca="1" si="715"/>
        <v>it</v>
      </c>
      <c r="V3854" t="str">
        <f t="shared" si="717"/>
        <v>Cash_sEquipGacha</v>
      </c>
      <c r="W3854">
        <f t="shared" si="718"/>
        <v>1</v>
      </c>
      <c r="X3854" t="str">
        <f t="shared" ca="1" si="719"/>
        <v>cu</v>
      </c>
      <c r="Y3854" t="str">
        <f t="shared" si="720"/>
        <v>GO</v>
      </c>
      <c r="Z3854">
        <f t="shared" si="721"/>
        <v>4100</v>
      </c>
    </row>
    <row r="3855" spans="1:26">
      <c r="A3855" t="s">
        <v>58</v>
      </c>
      <c r="B3855" t="s">
        <v>42</v>
      </c>
      <c r="C3855">
        <v>162</v>
      </c>
      <c r="D3855">
        <v>158</v>
      </c>
      <c r="E3855">
        <f t="shared" ca="1" si="713"/>
        <v>10122</v>
      </c>
      <c r="F3855">
        <f ca="1">(60+SUMIF(OFFSET(N3855,-$C3855+1,0,$C3855),"EN",OFFSET(O3855,-$C3855+1,0,$C3855)))*SummonTypeTable!$Q$2</f>
        <v>3560</v>
      </c>
      <c r="G3855" t="str">
        <f ca="1">IF(C3855=1,60*SummonTypeTable!$Q$2-OFFSET(F3855,0,-1),
IF(F3855&lt;&gt;OFFSET(F3855,-1,0),OFFSET(F3855,-1,0)-OFFSET(F3855,0,-1),""))</f>
        <v/>
      </c>
      <c r="H3855" t="str">
        <f ca="1">IF(C3855=1,60*SummonTypeTable!$Q$2/OFFSET(F3855,0,-1),
IF(F3855&lt;&gt;OFFSET(F3855,-1,0),OFFSET(F3855,-1,0)/OFFSET(F3855,0,-1),""))</f>
        <v/>
      </c>
      <c r="I3855">
        <f ca="1">(60+SUMIF(OFFSET(N3855,-$C3855+1,0,$C3855),"EN",OFFSET(O3855,-$C3855+1,0,$C3855))+SUMIF(OFFSET(S3855,-$C3855+1,0,$C3855),"EN",OFFSET(T3855,-$C3855+1,0,$C3855)))*SummonTypeTable!$Q$2</f>
        <v>3560</v>
      </c>
      <c r="J3855" t="str">
        <f ca="1">IF(C3855=1,60*SummonTypeTable!$Q$2-OFFSET(I3855,0,-4),
IF(I3855&lt;&gt;OFFSET(I3855,-1,0),OFFSET(I3855,-1,0)-OFFSET(I3855,0,-4),""))</f>
        <v/>
      </c>
      <c r="K3855" t="str">
        <f ca="1">IF(C3855=1,60*SummonTypeTable!$Q$2/OFFSET(I3855,0,-4),
IF(I3855&lt;&gt;OFFSET(I3855,-1,0),OFFSET(I3855,-1,0)/OFFSET(I3855,0,-4),""))</f>
        <v/>
      </c>
      <c r="L3855" t="str">
        <f t="shared" ca="1" si="714"/>
        <v>cu</v>
      </c>
      <c r="M3855" t="s">
        <v>81</v>
      </c>
      <c r="N3855" t="s">
        <v>147</v>
      </c>
      <c r="O3855">
        <v>8250</v>
      </c>
      <c r="P3855" t="str">
        <f t="shared" si="716"/>
        <v/>
      </c>
      <c r="Q3855" t="str">
        <f t="shared" ca="1" si="712"/>
        <v>cu</v>
      </c>
      <c r="R3855" t="s">
        <v>81</v>
      </c>
      <c r="S3855" t="s">
        <v>147</v>
      </c>
      <c r="T3855">
        <v>4125</v>
      </c>
      <c r="U3855" t="str">
        <f t="shared" ca="1" si="715"/>
        <v>cu</v>
      </c>
      <c r="V3855" t="str">
        <f t="shared" si="717"/>
        <v>GO</v>
      </c>
      <c r="W3855">
        <f t="shared" si="718"/>
        <v>8250</v>
      </c>
      <c r="X3855" t="str">
        <f t="shared" ca="1" si="719"/>
        <v>cu</v>
      </c>
      <c r="Y3855" t="str">
        <f t="shared" si="720"/>
        <v>GO</v>
      </c>
      <c r="Z3855">
        <f t="shared" si="721"/>
        <v>4125</v>
      </c>
    </row>
    <row r="3856" spans="1:26">
      <c r="A3856" t="s">
        <v>58</v>
      </c>
      <c r="B3856" t="s">
        <v>42</v>
      </c>
      <c r="C3856">
        <v>163</v>
      </c>
      <c r="D3856">
        <v>182</v>
      </c>
      <c r="E3856">
        <f t="shared" ca="1" si="713"/>
        <v>10304</v>
      </c>
      <c r="F3856">
        <f ca="1">(60+SUMIF(OFFSET(N3856,-$C3856+1,0,$C3856),"EN",OFFSET(O3856,-$C3856+1,0,$C3856)))*SummonTypeTable!$Q$2</f>
        <v>3770</v>
      </c>
      <c r="G3856">
        <f ca="1">IF(C3856=1,60*SummonTypeTable!$Q$2-OFFSET(F3856,0,-1),
IF(F3856&lt;&gt;OFFSET(F3856,-1,0),OFFSET(F3856,-1,0)-OFFSET(F3856,0,-1),""))</f>
        <v>-6744</v>
      </c>
      <c r="H3856">
        <f ca="1">IF(C3856=1,60*SummonTypeTable!$Q$2/OFFSET(F3856,0,-1),
IF(F3856&lt;&gt;OFFSET(F3856,-1,0),OFFSET(F3856,-1,0)/OFFSET(F3856,0,-1),""))</f>
        <v>0.34549689440993792</v>
      </c>
      <c r="I3856">
        <f ca="1">(60+SUMIF(OFFSET(N3856,-$C3856+1,0,$C3856),"EN",OFFSET(O3856,-$C3856+1,0,$C3856))+SUMIF(OFFSET(S3856,-$C3856+1,0,$C3856),"EN",OFFSET(T3856,-$C3856+1,0,$C3856)))*SummonTypeTable!$Q$2</f>
        <v>3770</v>
      </c>
      <c r="J3856">
        <f ca="1">IF(C3856=1,60*SummonTypeTable!$Q$2-OFFSET(I3856,0,-4),
IF(I3856&lt;&gt;OFFSET(I3856,-1,0),OFFSET(I3856,-1,0)-OFFSET(I3856,0,-4),""))</f>
        <v>-6744</v>
      </c>
      <c r="K3856">
        <f ca="1">IF(C3856=1,60*SummonTypeTable!$Q$2/OFFSET(I3856,0,-4),
IF(I3856&lt;&gt;OFFSET(I3856,-1,0),OFFSET(I3856,-1,0)/OFFSET(I3856,0,-4),""))</f>
        <v>0.34549689440993792</v>
      </c>
      <c r="L3856" t="str">
        <f t="shared" ca="1" si="714"/>
        <v>cu</v>
      </c>
      <c r="M3856" t="s">
        <v>81</v>
      </c>
      <c r="N3856" t="s">
        <v>146</v>
      </c>
      <c r="O3856">
        <v>315</v>
      </c>
      <c r="P3856" t="str">
        <f t="shared" si="716"/>
        <v>에너지너무많음</v>
      </c>
      <c r="Q3856" t="str">
        <f t="shared" ca="1" si="712"/>
        <v>cu</v>
      </c>
      <c r="R3856" t="s">
        <v>81</v>
      </c>
      <c r="S3856" t="s">
        <v>147</v>
      </c>
      <c r="T3856">
        <v>4150</v>
      </c>
      <c r="U3856" t="str">
        <f t="shared" ca="1" si="715"/>
        <v>cu</v>
      </c>
      <c r="V3856" t="str">
        <f t="shared" si="717"/>
        <v>EN</v>
      </c>
      <c r="W3856">
        <f t="shared" si="718"/>
        <v>315</v>
      </c>
      <c r="X3856" t="str">
        <f t="shared" ca="1" si="719"/>
        <v>cu</v>
      </c>
      <c r="Y3856" t="str">
        <f t="shared" si="720"/>
        <v>GO</v>
      </c>
      <c r="Z3856">
        <f t="shared" si="721"/>
        <v>4150</v>
      </c>
    </row>
    <row r="3857" spans="1:26">
      <c r="A3857" t="s">
        <v>58</v>
      </c>
      <c r="B3857" t="s">
        <v>42</v>
      </c>
      <c r="C3857">
        <v>164</v>
      </c>
      <c r="D3857">
        <v>95</v>
      </c>
      <c r="E3857">
        <f t="shared" ca="1" si="713"/>
        <v>10399</v>
      </c>
      <c r="F3857">
        <f ca="1">(60+SUMIF(OFFSET(N3857,-$C3857+1,0,$C3857),"EN",OFFSET(O3857,-$C3857+1,0,$C3857)))*SummonTypeTable!$Q$2</f>
        <v>3770</v>
      </c>
      <c r="G3857" t="str">
        <f ca="1">IF(C3857=1,60*SummonTypeTable!$Q$2-OFFSET(F3857,0,-1),
IF(F3857&lt;&gt;OFFSET(F3857,-1,0),OFFSET(F3857,-1,0)-OFFSET(F3857,0,-1),""))</f>
        <v/>
      </c>
      <c r="H3857" t="str">
        <f ca="1">IF(C3857=1,60*SummonTypeTable!$Q$2/OFFSET(F3857,0,-1),
IF(F3857&lt;&gt;OFFSET(F3857,-1,0),OFFSET(F3857,-1,0)/OFFSET(F3857,0,-1),""))</f>
        <v/>
      </c>
      <c r="I3857">
        <f ca="1">(60+SUMIF(OFFSET(N3857,-$C3857+1,0,$C3857),"EN",OFFSET(O3857,-$C3857+1,0,$C3857))+SUMIF(OFFSET(S3857,-$C3857+1,0,$C3857),"EN",OFFSET(T3857,-$C3857+1,0,$C3857)))*SummonTypeTable!$Q$2</f>
        <v>3770</v>
      </c>
      <c r="J3857" t="str">
        <f ca="1">IF(C3857=1,60*SummonTypeTable!$Q$2-OFFSET(I3857,0,-4),
IF(I3857&lt;&gt;OFFSET(I3857,-1,0),OFFSET(I3857,-1,0)-OFFSET(I3857,0,-4),""))</f>
        <v/>
      </c>
      <c r="K3857" t="str">
        <f ca="1">IF(C3857=1,60*SummonTypeTable!$Q$2/OFFSET(I3857,0,-4),
IF(I3857&lt;&gt;OFFSET(I3857,-1,0),OFFSET(I3857,-1,0)/OFFSET(I3857,0,-4),""))</f>
        <v/>
      </c>
      <c r="L3857" t="str">
        <f t="shared" ca="1" si="714"/>
        <v>cu</v>
      </c>
      <c r="M3857" t="s">
        <v>81</v>
      </c>
      <c r="N3857" t="s">
        <v>147</v>
      </c>
      <c r="O3857">
        <v>8350</v>
      </c>
      <c r="P3857" t="str">
        <f t="shared" si="716"/>
        <v/>
      </c>
      <c r="Q3857" t="str">
        <f t="shared" ca="1" si="712"/>
        <v>cu</v>
      </c>
      <c r="R3857" t="s">
        <v>81</v>
      </c>
      <c r="S3857" t="s">
        <v>147</v>
      </c>
      <c r="T3857">
        <v>4175</v>
      </c>
      <c r="U3857" t="str">
        <f t="shared" ca="1" si="715"/>
        <v>cu</v>
      </c>
      <c r="V3857" t="str">
        <f t="shared" si="717"/>
        <v>GO</v>
      </c>
      <c r="W3857">
        <f t="shared" si="718"/>
        <v>8350</v>
      </c>
      <c r="X3857" t="str">
        <f t="shared" ca="1" si="719"/>
        <v>cu</v>
      </c>
      <c r="Y3857" t="str">
        <f t="shared" si="720"/>
        <v>GO</v>
      </c>
      <c r="Z3857">
        <f t="shared" si="721"/>
        <v>4175</v>
      </c>
    </row>
    <row r="3858" spans="1:26">
      <c r="A3858" t="s">
        <v>58</v>
      </c>
      <c r="B3858" t="s">
        <v>42</v>
      </c>
      <c r="C3858">
        <v>165</v>
      </c>
      <c r="D3858">
        <v>195</v>
      </c>
      <c r="E3858">
        <f t="shared" ca="1" si="713"/>
        <v>10594</v>
      </c>
      <c r="F3858">
        <f ca="1">(60+SUMIF(OFFSET(N3858,-$C3858+1,0,$C3858),"EN",OFFSET(O3858,-$C3858+1,0,$C3858)))*SummonTypeTable!$Q$2</f>
        <v>3770</v>
      </c>
      <c r="G3858" t="str">
        <f ca="1">IF(C3858=1,60*SummonTypeTable!$Q$2-OFFSET(F3858,0,-1),
IF(F3858&lt;&gt;OFFSET(F3858,-1,0),OFFSET(F3858,-1,0)-OFFSET(F3858,0,-1),""))</f>
        <v/>
      </c>
      <c r="H3858" t="str">
        <f ca="1">IF(C3858=1,60*SummonTypeTable!$Q$2/OFFSET(F3858,0,-1),
IF(F3858&lt;&gt;OFFSET(F3858,-1,0),OFFSET(F3858,-1,0)/OFFSET(F3858,0,-1),""))</f>
        <v/>
      </c>
      <c r="I3858">
        <f ca="1">(60+SUMIF(OFFSET(N3858,-$C3858+1,0,$C3858),"EN",OFFSET(O3858,-$C3858+1,0,$C3858))+SUMIF(OFFSET(S3858,-$C3858+1,0,$C3858),"EN",OFFSET(T3858,-$C3858+1,0,$C3858)))*SummonTypeTable!$Q$2</f>
        <v>3770</v>
      </c>
      <c r="J3858" t="str">
        <f ca="1">IF(C3858=1,60*SummonTypeTable!$Q$2-OFFSET(I3858,0,-4),
IF(I3858&lt;&gt;OFFSET(I3858,-1,0),OFFSET(I3858,-1,0)-OFFSET(I3858,0,-4),""))</f>
        <v/>
      </c>
      <c r="K3858" t="str">
        <f ca="1">IF(C3858=1,60*SummonTypeTable!$Q$2/OFFSET(I3858,0,-4),
IF(I3858&lt;&gt;OFFSET(I3858,-1,0),OFFSET(I3858,-1,0)/OFFSET(I3858,0,-4),""))</f>
        <v/>
      </c>
      <c r="L3858" t="str">
        <f t="shared" ca="1" si="714"/>
        <v>it</v>
      </c>
      <c r="M3858" t="s">
        <v>139</v>
      </c>
      <c r="N3858" t="s">
        <v>140</v>
      </c>
      <c r="O3858">
        <v>5</v>
      </c>
      <c r="P3858" t="str">
        <f t="shared" si="716"/>
        <v/>
      </c>
      <c r="Q3858" t="str">
        <f t="shared" ca="1" si="712"/>
        <v>cu</v>
      </c>
      <c r="R3858" t="s">
        <v>81</v>
      </c>
      <c r="S3858" t="s">
        <v>147</v>
      </c>
      <c r="T3858">
        <v>4200</v>
      </c>
      <c r="U3858" t="str">
        <f t="shared" ca="1" si="715"/>
        <v>it</v>
      </c>
      <c r="V3858" t="str">
        <f t="shared" si="717"/>
        <v>Cash_sCharacterGacha</v>
      </c>
      <c r="W3858">
        <f t="shared" si="718"/>
        <v>5</v>
      </c>
      <c r="X3858" t="str">
        <f t="shared" ca="1" si="719"/>
        <v>cu</v>
      </c>
      <c r="Y3858" t="str">
        <f t="shared" si="720"/>
        <v>GO</v>
      </c>
      <c r="Z3858">
        <f t="shared" si="721"/>
        <v>4200</v>
      </c>
    </row>
    <row r="3859" spans="1:26">
      <c r="A3859" t="s">
        <v>58</v>
      </c>
      <c r="B3859" t="s">
        <v>42</v>
      </c>
      <c r="C3859">
        <v>166</v>
      </c>
      <c r="D3859">
        <v>294</v>
      </c>
      <c r="E3859">
        <f t="shared" ca="1" si="713"/>
        <v>10888</v>
      </c>
      <c r="F3859">
        <f ca="1">(60+SUMIF(OFFSET(N3859,-$C3859+1,0,$C3859),"EN",OFFSET(O3859,-$C3859+1,0,$C3859)))*SummonTypeTable!$Q$2</f>
        <v>3996.6666666666665</v>
      </c>
      <c r="G3859">
        <f ca="1">IF(C3859=1,60*SummonTypeTable!$Q$2-OFFSET(F3859,0,-1),
IF(F3859&lt;&gt;OFFSET(F3859,-1,0),OFFSET(F3859,-1,0)-OFFSET(F3859,0,-1),""))</f>
        <v>-7118</v>
      </c>
      <c r="H3859">
        <f ca="1">IF(C3859=1,60*SummonTypeTable!$Q$2/OFFSET(F3859,0,-1),
IF(F3859&lt;&gt;OFFSET(F3859,-1,0),OFFSET(F3859,-1,0)/OFFSET(F3859,0,-1),""))</f>
        <v>0.34625275532696548</v>
      </c>
      <c r="I3859">
        <f ca="1">(60+SUMIF(OFFSET(N3859,-$C3859+1,0,$C3859),"EN",OFFSET(O3859,-$C3859+1,0,$C3859))+SUMIF(OFFSET(S3859,-$C3859+1,0,$C3859),"EN",OFFSET(T3859,-$C3859+1,0,$C3859)))*SummonTypeTable!$Q$2</f>
        <v>3996.6666666666665</v>
      </c>
      <c r="J3859">
        <f ca="1">IF(C3859=1,60*SummonTypeTable!$Q$2-OFFSET(I3859,0,-4),
IF(I3859&lt;&gt;OFFSET(I3859,-1,0),OFFSET(I3859,-1,0)-OFFSET(I3859,0,-4),""))</f>
        <v>-7118</v>
      </c>
      <c r="K3859">
        <f ca="1">IF(C3859=1,60*SummonTypeTable!$Q$2/OFFSET(I3859,0,-4),
IF(I3859&lt;&gt;OFFSET(I3859,-1,0),OFFSET(I3859,-1,0)/OFFSET(I3859,0,-4),""))</f>
        <v>0.34625275532696548</v>
      </c>
      <c r="L3859" t="str">
        <f t="shared" ca="1" si="714"/>
        <v>cu</v>
      </c>
      <c r="M3859" t="s">
        <v>81</v>
      </c>
      <c r="N3859" t="s">
        <v>146</v>
      </c>
      <c r="O3859">
        <v>340</v>
      </c>
      <c r="P3859" t="str">
        <f t="shared" si="716"/>
        <v>에너지너무많음</v>
      </c>
      <c r="Q3859" t="str">
        <f t="shared" ca="1" si="712"/>
        <v>cu</v>
      </c>
      <c r="R3859" t="s">
        <v>81</v>
      </c>
      <c r="S3859" t="s">
        <v>147</v>
      </c>
      <c r="T3859">
        <v>4225</v>
      </c>
      <c r="U3859" t="str">
        <f t="shared" ca="1" si="715"/>
        <v>cu</v>
      </c>
      <c r="V3859" t="str">
        <f t="shared" si="717"/>
        <v>EN</v>
      </c>
      <c r="W3859">
        <f t="shared" si="718"/>
        <v>340</v>
      </c>
      <c r="X3859" t="str">
        <f t="shared" ca="1" si="719"/>
        <v>cu</v>
      </c>
      <c r="Y3859" t="str">
        <f t="shared" si="720"/>
        <v>GO</v>
      </c>
      <c r="Z3859">
        <f t="shared" si="721"/>
        <v>4225</v>
      </c>
    </row>
    <row r="3860" spans="1:26">
      <c r="A3860" t="s">
        <v>58</v>
      </c>
      <c r="B3860" t="s">
        <v>42</v>
      </c>
      <c r="C3860">
        <v>167</v>
      </c>
      <c r="D3860">
        <v>54</v>
      </c>
      <c r="E3860">
        <f t="shared" ca="1" si="713"/>
        <v>10942</v>
      </c>
      <c r="F3860">
        <f ca="1">(60+SUMIF(OFFSET(N3860,-$C3860+1,0,$C3860),"EN",OFFSET(O3860,-$C3860+1,0,$C3860)))*SummonTypeTable!$Q$2</f>
        <v>3996.6666666666665</v>
      </c>
      <c r="G3860" t="str">
        <f ca="1">IF(C3860=1,60*SummonTypeTable!$Q$2-OFFSET(F3860,0,-1),
IF(F3860&lt;&gt;OFFSET(F3860,-1,0),OFFSET(F3860,-1,0)-OFFSET(F3860,0,-1),""))</f>
        <v/>
      </c>
      <c r="H3860" t="str">
        <f ca="1">IF(C3860=1,60*SummonTypeTable!$Q$2/OFFSET(F3860,0,-1),
IF(F3860&lt;&gt;OFFSET(F3860,-1,0),OFFSET(F3860,-1,0)/OFFSET(F3860,0,-1),""))</f>
        <v/>
      </c>
      <c r="I3860">
        <f ca="1">(60+SUMIF(OFFSET(N3860,-$C3860+1,0,$C3860),"EN",OFFSET(O3860,-$C3860+1,0,$C3860))+SUMIF(OFFSET(S3860,-$C3860+1,0,$C3860),"EN",OFFSET(T3860,-$C3860+1,0,$C3860)))*SummonTypeTable!$Q$2</f>
        <v>3996.6666666666665</v>
      </c>
      <c r="J3860" t="str">
        <f ca="1">IF(C3860=1,60*SummonTypeTable!$Q$2-OFFSET(I3860,0,-4),
IF(I3860&lt;&gt;OFFSET(I3860,-1,0),OFFSET(I3860,-1,0)-OFFSET(I3860,0,-4),""))</f>
        <v/>
      </c>
      <c r="K3860" t="str">
        <f ca="1">IF(C3860=1,60*SummonTypeTable!$Q$2/OFFSET(I3860,0,-4),
IF(I3860&lt;&gt;OFFSET(I3860,-1,0),OFFSET(I3860,-1,0)/OFFSET(I3860,0,-4),""))</f>
        <v/>
      </c>
      <c r="L3860" t="str">
        <f t="shared" ca="1" si="714"/>
        <v>cu</v>
      </c>
      <c r="M3860" t="s">
        <v>81</v>
      </c>
      <c r="N3860" t="s">
        <v>147</v>
      </c>
      <c r="O3860">
        <v>8500</v>
      </c>
      <c r="P3860" t="str">
        <f t="shared" si="716"/>
        <v/>
      </c>
      <c r="Q3860" t="str">
        <f t="shared" ca="1" si="712"/>
        <v>cu</v>
      </c>
      <c r="R3860" t="s">
        <v>81</v>
      </c>
      <c r="S3860" t="s">
        <v>147</v>
      </c>
      <c r="T3860">
        <v>4250</v>
      </c>
      <c r="U3860" t="str">
        <f t="shared" ca="1" si="715"/>
        <v>cu</v>
      </c>
      <c r="V3860" t="str">
        <f t="shared" si="717"/>
        <v>GO</v>
      </c>
      <c r="W3860">
        <f t="shared" si="718"/>
        <v>8500</v>
      </c>
      <c r="X3860" t="str">
        <f t="shared" ca="1" si="719"/>
        <v>cu</v>
      </c>
      <c r="Y3860" t="str">
        <f t="shared" si="720"/>
        <v>GO</v>
      </c>
      <c r="Z3860">
        <f t="shared" si="721"/>
        <v>4250</v>
      </c>
    </row>
    <row r="3861" spans="1:26">
      <c r="A3861" t="s">
        <v>58</v>
      </c>
      <c r="B3861" t="s">
        <v>42</v>
      </c>
      <c r="C3861">
        <v>168</v>
      </c>
      <c r="D3861">
        <v>125</v>
      </c>
      <c r="E3861">
        <f t="shared" ca="1" si="713"/>
        <v>11067</v>
      </c>
      <c r="F3861">
        <f ca="1">(60+SUMIF(OFFSET(N3861,-$C3861+1,0,$C3861),"EN",OFFSET(O3861,-$C3861+1,0,$C3861)))*SummonTypeTable!$Q$2</f>
        <v>3996.6666666666665</v>
      </c>
      <c r="G3861" t="str">
        <f ca="1">IF(C3861=1,60*SummonTypeTable!$Q$2-OFFSET(F3861,0,-1),
IF(F3861&lt;&gt;OFFSET(F3861,-1,0),OFFSET(F3861,-1,0)-OFFSET(F3861,0,-1),""))</f>
        <v/>
      </c>
      <c r="H3861" t="str">
        <f ca="1">IF(C3861=1,60*SummonTypeTable!$Q$2/OFFSET(F3861,0,-1),
IF(F3861&lt;&gt;OFFSET(F3861,-1,0),OFFSET(F3861,-1,0)/OFFSET(F3861,0,-1),""))</f>
        <v/>
      </c>
      <c r="I3861">
        <f ca="1">(60+SUMIF(OFFSET(N3861,-$C3861+1,0,$C3861),"EN",OFFSET(O3861,-$C3861+1,0,$C3861))+SUMIF(OFFSET(S3861,-$C3861+1,0,$C3861),"EN",OFFSET(T3861,-$C3861+1,0,$C3861)))*SummonTypeTable!$Q$2</f>
        <v>3996.6666666666665</v>
      </c>
      <c r="J3861" t="str">
        <f ca="1">IF(C3861=1,60*SummonTypeTable!$Q$2-OFFSET(I3861,0,-4),
IF(I3861&lt;&gt;OFFSET(I3861,-1,0),OFFSET(I3861,-1,0)-OFFSET(I3861,0,-4),""))</f>
        <v/>
      </c>
      <c r="K3861" t="str">
        <f ca="1">IF(C3861=1,60*SummonTypeTable!$Q$2/OFFSET(I3861,0,-4),
IF(I3861&lt;&gt;OFFSET(I3861,-1,0),OFFSET(I3861,-1,0)/OFFSET(I3861,0,-4),""))</f>
        <v/>
      </c>
      <c r="L3861" t="str">
        <f t="shared" ca="1" si="714"/>
        <v>it</v>
      </c>
      <c r="M3861" t="s">
        <v>139</v>
      </c>
      <c r="N3861" t="s">
        <v>138</v>
      </c>
      <c r="O3861">
        <v>10</v>
      </c>
      <c r="P3861" t="str">
        <f t="shared" si="716"/>
        <v/>
      </c>
      <c r="Q3861" t="str">
        <f t="shared" ca="1" si="712"/>
        <v>cu</v>
      </c>
      <c r="R3861" t="s">
        <v>81</v>
      </c>
      <c r="S3861" t="s">
        <v>147</v>
      </c>
      <c r="T3861">
        <v>4275</v>
      </c>
      <c r="U3861" t="str">
        <f t="shared" ca="1" si="715"/>
        <v>it</v>
      </c>
      <c r="V3861" t="str">
        <f t="shared" si="717"/>
        <v>Cash_sSpellGacha</v>
      </c>
      <c r="W3861">
        <f t="shared" si="718"/>
        <v>10</v>
      </c>
      <c r="X3861" t="str">
        <f t="shared" ca="1" si="719"/>
        <v>cu</v>
      </c>
      <c r="Y3861" t="str">
        <f t="shared" si="720"/>
        <v>GO</v>
      </c>
      <c r="Z3861">
        <f t="shared" si="721"/>
        <v>4275</v>
      </c>
    </row>
    <row r="3862" spans="1:26">
      <c r="A3862" t="s">
        <v>58</v>
      </c>
      <c r="B3862" t="s">
        <v>42</v>
      </c>
      <c r="C3862">
        <v>169</v>
      </c>
      <c r="D3862">
        <v>157</v>
      </c>
      <c r="E3862">
        <f t="shared" ca="1" si="713"/>
        <v>11224</v>
      </c>
      <c r="F3862">
        <f ca="1">(60+SUMIF(OFFSET(N3862,-$C3862+1,0,$C3862),"EN",OFFSET(O3862,-$C3862+1,0,$C3862)))*SummonTypeTable!$Q$2</f>
        <v>3996.6666666666665</v>
      </c>
      <c r="G3862" t="str">
        <f ca="1">IF(C3862=1,60*SummonTypeTable!$Q$2-OFFSET(F3862,0,-1),
IF(F3862&lt;&gt;OFFSET(F3862,-1,0),OFFSET(F3862,-1,0)-OFFSET(F3862,0,-1),""))</f>
        <v/>
      </c>
      <c r="H3862" t="str">
        <f ca="1">IF(C3862=1,60*SummonTypeTable!$Q$2/OFFSET(F3862,0,-1),
IF(F3862&lt;&gt;OFFSET(F3862,-1,0),OFFSET(F3862,-1,0)/OFFSET(F3862,0,-1),""))</f>
        <v/>
      </c>
      <c r="I3862">
        <f ca="1">(60+SUMIF(OFFSET(N3862,-$C3862+1,0,$C3862),"EN",OFFSET(O3862,-$C3862+1,0,$C3862))+SUMIF(OFFSET(S3862,-$C3862+1,0,$C3862),"EN",OFFSET(T3862,-$C3862+1,0,$C3862)))*SummonTypeTable!$Q$2</f>
        <v>3996.6666666666665</v>
      </c>
      <c r="J3862" t="str">
        <f ca="1">IF(C3862=1,60*SummonTypeTable!$Q$2-OFFSET(I3862,0,-4),
IF(I3862&lt;&gt;OFFSET(I3862,-1,0),OFFSET(I3862,-1,0)-OFFSET(I3862,0,-4),""))</f>
        <v/>
      </c>
      <c r="K3862" t="str">
        <f ca="1">IF(C3862=1,60*SummonTypeTable!$Q$2/OFFSET(I3862,0,-4),
IF(I3862&lt;&gt;OFFSET(I3862,-1,0),OFFSET(I3862,-1,0)/OFFSET(I3862,0,-4),""))</f>
        <v/>
      </c>
      <c r="L3862" t="str">
        <f t="shared" ca="1" si="714"/>
        <v>cu</v>
      </c>
      <c r="M3862" t="s">
        <v>81</v>
      </c>
      <c r="N3862" t="s">
        <v>147</v>
      </c>
      <c r="O3862">
        <v>8600</v>
      </c>
      <c r="P3862" t="str">
        <f t="shared" si="716"/>
        <v/>
      </c>
      <c r="Q3862" t="str">
        <f t="shared" ca="1" si="712"/>
        <v>cu</v>
      </c>
      <c r="R3862" t="s">
        <v>81</v>
      </c>
      <c r="S3862" t="s">
        <v>147</v>
      </c>
      <c r="T3862">
        <v>4300</v>
      </c>
      <c r="U3862" t="str">
        <f t="shared" ca="1" si="715"/>
        <v>cu</v>
      </c>
      <c r="V3862" t="str">
        <f t="shared" si="717"/>
        <v>GO</v>
      </c>
      <c r="W3862">
        <f t="shared" si="718"/>
        <v>8600</v>
      </c>
      <c r="X3862" t="str">
        <f t="shared" ca="1" si="719"/>
        <v>cu</v>
      </c>
      <c r="Y3862" t="str">
        <f t="shared" si="720"/>
        <v>GO</v>
      </c>
      <c r="Z3862">
        <f t="shared" si="721"/>
        <v>4300</v>
      </c>
    </row>
    <row r="3863" spans="1:26">
      <c r="A3863" t="s">
        <v>58</v>
      </c>
      <c r="B3863" t="s">
        <v>42</v>
      </c>
      <c r="C3863">
        <v>170</v>
      </c>
      <c r="D3863">
        <v>268</v>
      </c>
      <c r="E3863">
        <f t="shared" ca="1" si="713"/>
        <v>11492</v>
      </c>
      <c r="F3863">
        <f ca="1">(60+SUMIF(OFFSET(N3863,-$C3863+1,0,$C3863),"EN",OFFSET(O3863,-$C3863+1,0,$C3863)))*SummonTypeTable!$Q$2</f>
        <v>4240</v>
      </c>
      <c r="G3863">
        <f ca="1">IF(C3863=1,60*SummonTypeTable!$Q$2-OFFSET(F3863,0,-1),
IF(F3863&lt;&gt;OFFSET(F3863,-1,0),OFFSET(F3863,-1,0)-OFFSET(F3863,0,-1),""))</f>
        <v>-7495.3333333333339</v>
      </c>
      <c r="H3863">
        <f ca="1">IF(C3863=1,60*SummonTypeTable!$Q$2/OFFSET(F3863,0,-1),
IF(F3863&lt;&gt;OFFSET(F3863,-1,0),OFFSET(F3863,-1,0)/OFFSET(F3863,0,-1),""))</f>
        <v>0.34777816452024596</v>
      </c>
      <c r="I3863">
        <f ca="1">(60+SUMIF(OFFSET(N3863,-$C3863+1,0,$C3863),"EN",OFFSET(O3863,-$C3863+1,0,$C3863))+SUMIF(OFFSET(S3863,-$C3863+1,0,$C3863),"EN",OFFSET(T3863,-$C3863+1,0,$C3863)))*SummonTypeTable!$Q$2</f>
        <v>4240</v>
      </c>
      <c r="J3863">
        <f ca="1">IF(C3863=1,60*SummonTypeTable!$Q$2-OFFSET(I3863,0,-4),
IF(I3863&lt;&gt;OFFSET(I3863,-1,0),OFFSET(I3863,-1,0)-OFFSET(I3863,0,-4),""))</f>
        <v>-7495.3333333333339</v>
      </c>
      <c r="K3863">
        <f ca="1">IF(C3863=1,60*SummonTypeTable!$Q$2/OFFSET(I3863,0,-4),
IF(I3863&lt;&gt;OFFSET(I3863,-1,0),OFFSET(I3863,-1,0)/OFFSET(I3863,0,-4),""))</f>
        <v>0.34777816452024596</v>
      </c>
      <c r="L3863" t="str">
        <f t="shared" ca="1" si="714"/>
        <v>cu</v>
      </c>
      <c r="M3863" t="s">
        <v>81</v>
      </c>
      <c r="N3863" t="s">
        <v>146</v>
      </c>
      <c r="O3863">
        <v>365</v>
      </c>
      <c r="P3863" t="str">
        <f t="shared" si="716"/>
        <v>에너지너무많음</v>
      </c>
      <c r="Q3863" t="str">
        <f t="shared" ca="1" si="712"/>
        <v>cu</v>
      </c>
      <c r="R3863" t="s">
        <v>81</v>
      </c>
      <c r="S3863" t="s">
        <v>147</v>
      </c>
      <c r="T3863">
        <v>4325</v>
      </c>
      <c r="U3863" t="str">
        <f t="shared" ca="1" si="715"/>
        <v>cu</v>
      </c>
      <c r="V3863" t="str">
        <f t="shared" si="717"/>
        <v>EN</v>
      </c>
      <c r="W3863">
        <f t="shared" si="718"/>
        <v>365</v>
      </c>
      <c r="X3863" t="str">
        <f t="shared" ca="1" si="719"/>
        <v>cu</v>
      </c>
      <c r="Y3863" t="str">
        <f t="shared" si="720"/>
        <v>GO</v>
      </c>
      <c r="Z3863">
        <f t="shared" si="721"/>
        <v>4325</v>
      </c>
    </row>
    <row r="3864" spans="1:26">
      <c r="A3864" t="s">
        <v>58</v>
      </c>
      <c r="B3864" t="s">
        <v>42</v>
      </c>
      <c r="C3864">
        <v>171</v>
      </c>
      <c r="D3864">
        <v>72</v>
      </c>
      <c r="E3864">
        <f t="shared" ca="1" si="713"/>
        <v>11564</v>
      </c>
      <c r="F3864">
        <f ca="1">(60+SUMIF(OFFSET(N3864,-$C3864+1,0,$C3864),"EN",OFFSET(O3864,-$C3864+1,0,$C3864)))*SummonTypeTable!$Q$2</f>
        <v>4240</v>
      </c>
      <c r="G3864" t="str">
        <f ca="1">IF(C3864=1,60*SummonTypeTable!$Q$2-OFFSET(F3864,0,-1),
IF(F3864&lt;&gt;OFFSET(F3864,-1,0),OFFSET(F3864,-1,0)-OFFSET(F3864,0,-1),""))</f>
        <v/>
      </c>
      <c r="H3864" t="str">
        <f ca="1">IF(C3864=1,60*SummonTypeTable!$Q$2/OFFSET(F3864,0,-1),
IF(F3864&lt;&gt;OFFSET(F3864,-1,0),OFFSET(F3864,-1,0)/OFFSET(F3864,0,-1),""))</f>
        <v/>
      </c>
      <c r="I3864">
        <f ca="1">(60+SUMIF(OFFSET(N3864,-$C3864+1,0,$C3864),"EN",OFFSET(O3864,-$C3864+1,0,$C3864))+SUMIF(OFFSET(S3864,-$C3864+1,0,$C3864),"EN",OFFSET(T3864,-$C3864+1,0,$C3864)))*SummonTypeTable!$Q$2</f>
        <v>4240</v>
      </c>
      <c r="J3864" t="str">
        <f ca="1">IF(C3864=1,60*SummonTypeTable!$Q$2-OFFSET(I3864,0,-4),
IF(I3864&lt;&gt;OFFSET(I3864,-1,0),OFFSET(I3864,-1,0)-OFFSET(I3864,0,-4),""))</f>
        <v/>
      </c>
      <c r="K3864" t="str">
        <f ca="1">IF(C3864=1,60*SummonTypeTable!$Q$2/OFFSET(I3864,0,-4),
IF(I3864&lt;&gt;OFFSET(I3864,-1,0),OFFSET(I3864,-1,0)/OFFSET(I3864,0,-4),""))</f>
        <v/>
      </c>
      <c r="L3864" t="str">
        <f t="shared" ca="1" si="714"/>
        <v>cu</v>
      </c>
      <c r="M3864" t="s">
        <v>81</v>
      </c>
      <c r="N3864" t="s">
        <v>147</v>
      </c>
      <c r="O3864">
        <v>8700</v>
      </c>
      <c r="P3864" t="str">
        <f t="shared" si="716"/>
        <v/>
      </c>
      <c r="Q3864" t="str">
        <f t="shared" ref="Q3864:Q3927" ca="1" si="722">IF(ISBLANK(R3864),"",
VLOOKUP(R3864,OFFSET(INDIRECT("$A:$B"),0,MATCH(R$1&amp;"_Verify",INDIRECT("$1:$1"),0)-1),2,0)
)</f>
        <v>cu</v>
      </c>
      <c r="R3864" t="s">
        <v>81</v>
      </c>
      <c r="S3864" t="s">
        <v>147</v>
      </c>
      <c r="T3864">
        <v>4350</v>
      </c>
      <c r="U3864" t="str">
        <f t="shared" ca="1" si="715"/>
        <v>cu</v>
      </c>
      <c r="V3864" t="str">
        <f t="shared" si="717"/>
        <v>GO</v>
      </c>
      <c r="W3864">
        <f t="shared" si="718"/>
        <v>8700</v>
      </c>
      <c r="X3864" t="str">
        <f t="shared" ca="1" si="719"/>
        <v>cu</v>
      </c>
      <c r="Y3864" t="str">
        <f t="shared" si="720"/>
        <v>GO</v>
      </c>
      <c r="Z3864">
        <f t="shared" si="721"/>
        <v>4350</v>
      </c>
    </row>
    <row r="3865" spans="1:26">
      <c r="A3865" t="s">
        <v>58</v>
      </c>
      <c r="B3865" t="s">
        <v>42</v>
      </c>
      <c r="C3865">
        <v>172</v>
      </c>
      <c r="D3865">
        <v>144</v>
      </c>
      <c r="E3865">
        <f t="shared" ca="1" si="713"/>
        <v>11708</v>
      </c>
      <c r="F3865">
        <f ca="1">(60+SUMIF(OFFSET(N3865,-$C3865+1,0,$C3865),"EN",OFFSET(O3865,-$C3865+1,0,$C3865)))*SummonTypeTable!$Q$2</f>
        <v>4240</v>
      </c>
      <c r="G3865" t="str">
        <f ca="1">IF(C3865=1,60*SummonTypeTable!$Q$2-OFFSET(F3865,0,-1),
IF(F3865&lt;&gt;OFFSET(F3865,-1,0),OFFSET(F3865,-1,0)-OFFSET(F3865,0,-1),""))</f>
        <v/>
      </c>
      <c r="H3865" t="str">
        <f ca="1">IF(C3865=1,60*SummonTypeTable!$Q$2/OFFSET(F3865,0,-1),
IF(F3865&lt;&gt;OFFSET(F3865,-1,0),OFFSET(F3865,-1,0)/OFFSET(F3865,0,-1),""))</f>
        <v/>
      </c>
      <c r="I3865">
        <f ca="1">(60+SUMIF(OFFSET(N3865,-$C3865+1,0,$C3865),"EN",OFFSET(O3865,-$C3865+1,0,$C3865))+SUMIF(OFFSET(S3865,-$C3865+1,0,$C3865),"EN",OFFSET(T3865,-$C3865+1,0,$C3865)))*SummonTypeTable!$Q$2</f>
        <v>4240</v>
      </c>
      <c r="J3865" t="str">
        <f ca="1">IF(C3865=1,60*SummonTypeTable!$Q$2-OFFSET(I3865,0,-4),
IF(I3865&lt;&gt;OFFSET(I3865,-1,0),OFFSET(I3865,-1,0)-OFFSET(I3865,0,-4),""))</f>
        <v/>
      </c>
      <c r="K3865" t="str">
        <f ca="1">IF(C3865=1,60*SummonTypeTable!$Q$2/OFFSET(I3865,0,-4),
IF(I3865&lt;&gt;OFFSET(I3865,-1,0),OFFSET(I3865,-1,0)/OFFSET(I3865,0,-4),""))</f>
        <v/>
      </c>
      <c r="L3865" t="str">
        <f t="shared" ca="1" si="714"/>
        <v>it</v>
      </c>
      <c r="M3865" t="s">
        <v>139</v>
      </c>
      <c r="N3865" t="s">
        <v>158</v>
      </c>
      <c r="O3865">
        <v>2</v>
      </c>
      <c r="P3865" t="str">
        <f t="shared" si="716"/>
        <v/>
      </c>
      <c r="Q3865" t="str">
        <f t="shared" ca="1" si="722"/>
        <v>cu</v>
      </c>
      <c r="R3865" t="s">
        <v>81</v>
      </c>
      <c r="S3865" t="s">
        <v>147</v>
      </c>
      <c r="T3865">
        <v>4375</v>
      </c>
      <c r="U3865" t="str">
        <f t="shared" ca="1" si="715"/>
        <v>it</v>
      </c>
      <c r="V3865" t="str">
        <f t="shared" si="717"/>
        <v>Cash_sEquipGacha</v>
      </c>
      <c r="W3865">
        <f t="shared" si="718"/>
        <v>2</v>
      </c>
      <c r="X3865" t="str">
        <f t="shared" ca="1" si="719"/>
        <v>cu</v>
      </c>
      <c r="Y3865" t="str">
        <f t="shared" si="720"/>
        <v>GO</v>
      </c>
      <c r="Z3865">
        <f t="shared" si="721"/>
        <v>4375</v>
      </c>
    </row>
    <row r="3866" spans="1:26">
      <c r="A3866" t="s">
        <v>58</v>
      </c>
      <c r="B3866" t="s">
        <v>42</v>
      </c>
      <c r="C3866">
        <v>173</v>
      </c>
      <c r="D3866">
        <v>412</v>
      </c>
      <c r="E3866">
        <f t="shared" ca="1" si="713"/>
        <v>12120</v>
      </c>
      <c r="F3866">
        <f ca="1">(60+SUMIF(OFFSET(N3866,-$C3866+1,0,$C3866),"EN",OFFSET(O3866,-$C3866+1,0,$C3866)))*SummonTypeTable!$Q$2</f>
        <v>4240</v>
      </c>
      <c r="G3866" t="str">
        <f ca="1">IF(C3866=1,60*SummonTypeTable!$Q$2-OFFSET(F3866,0,-1),
IF(F3866&lt;&gt;OFFSET(F3866,-1,0),OFFSET(F3866,-1,0)-OFFSET(F3866,0,-1),""))</f>
        <v/>
      </c>
      <c r="H3866" t="str">
        <f ca="1">IF(C3866=1,60*SummonTypeTable!$Q$2/OFFSET(F3866,0,-1),
IF(F3866&lt;&gt;OFFSET(F3866,-1,0),OFFSET(F3866,-1,0)/OFFSET(F3866,0,-1),""))</f>
        <v/>
      </c>
      <c r="I3866">
        <f ca="1">(60+SUMIF(OFFSET(N3866,-$C3866+1,0,$C3866),"EN",OFFSET(O3866,-$C3866+1,0,$C3866))+SUMIF(OFFSET(S3866,-$C3866+1,0,$C3866),"EN",OFFSET(T3866,-$C3866+1,0,$C3866)))*SummonTypeTable!$Q$2</f>
        <v>4240</v>
      </c>
      <c r="J3866" t="str">
        <f ca="1">IF(C3866=1,60*SummonTypeTable!$Q$2-OFFSET(I3866,0,-4),
IF(I3866&lt;&gt;OFFSET(I3866,-1,0),OFFSET(I3866,-1,0)-OFFSET(I3866,0,-4),""))</f>
        <v/>
      </c>
      <c r="K3866" t="str">
        <f ca="1">IF(C3866=1,60*SummonTypeTable!$Q$2/OFFSET(I3866,0,-4),
IF(I3866&lt;&gt;OFFSET(I3866,-1,0),OFFSET(I3866,-1,0)/OFFSET(I3866,0,-4),""))</f>
        <v/>
      </c>
      <c r="L3866" t="str">
        <f t="shared" ca="1" si="714"/>
        <v>cu</v>
      </c>
      <c r="M3866" t="s">
        <v>81</v>
      </c>
      <c r="N3866" t="s">
        <v>153</v>
      </c>
      <c r="O3866">
        <v>30</v>
      </c>
      <c r="P3866" t="str">
        <f t="shared" si="716"/>
        <v/>
      </c>
      <c r="Q3866" t="str">
        <f t="shared" ca="1" si="722"/>
        <v>cu</v>
      </c>
      <c r="R3866" t="s">
        <v>81</v>
      </c>
      <c r="S3866" t="s">
        <v>153</v>
      </c>
      <c r="T3866">
        <v>10</v>
      </c>
      <c r="U3866" t="str">
        <f t="shared" ca="1" si="715"/>
        <v>cu</v>
      </c>
      <c r="V3866" t="str">
        <f t="shared" si="717"/>
        <v>DI</v>
      </c>
      <c r="W3866">
        <f t="shared" si="718"/>
        <v>30</v>
      </c>
      <c r="X3866" t="str">
        <f t="shared" ca="1" si="719"/>
        <v>cu</v>
      </c>
      <c r="Y3866" t="str">
        <f t="shared" si="720"/>
        <v>DI</v>
      </c>
      <c r="Z3866">
        <f t="shared" si="721"/>
        <v>10</v>
      </c>
    </row>
    <row r="3867" spans="1:26">
      <c r="A3867" t="s">
        <v>58</v>
      </c>
      <c r="B3867" t="s">
        <v>42</v>
      </c>
      <c r="C3867">
        <v>174</v>
      </c>
      <c r="D3867">
        <v>111</v>
      </c>
      <c r="E3867">
        <f t="shared" ca="1" si="713"/>
        <v>12231</v>
      </c>
      <c r="F3867">
        <f ca="1">(60+SUMIF(OFFSET(N3867,-$C3867+1,0,$C3867),"EN",OFFSET(O3867,-$C3867+1,0,$C3867)))*SummonTypeTable!$Q$2</f>
        <v>4240</v>
      </c>
      <c r="G3867" t="str">
        <f ca="1">IF(C3867=1,60*SummonTypeTable!$Q$2-OFFSET(F3867,0,-1),
IF(F3867&lt;&gt;OFFSET(F3867,-1,0),OFFSET(F3867,-1,0)-OFFSET(F3867,0,-1),""))</f>
        <v/>
      </c>
      <c r="H3867" t="str">
        <f ca="1">IF(C3867=1,60*SummonTypeTable!$Q$2/OFFSET(F3867,0,-1),
IF(F3867&lt;&gt;OFFSET(F3867,-1,0),OFFSET(F3867,-1,0)/OFFSET(F3867,0,-1),""))</f>
        <v/>
      </c>
      <c r="I3867">
        <f ca="1">(60+SUMIF(OFFSET(N3867,-$C3867+1,0,$C3867),"EN",OFFSET(O3867,-$C3867+1,0,$C3867))+SUMIF(OFFSET(S3867,-$C3867+1,0,$C3867),"EN",OFFSET(T3867,-$C3867+1,0,$C3867)))*SummonTypeTable!$Q$2</f>
        <v>4240</v>
      </c>
      <c r="J3867" t="str">
        <f ca="1">IF(C3867=1,60*SummonTypeTable!$Q$2-OFFSET(I3867,0,-4),
IF(I3867&lt;&gt;OFFSET(I3867,-1,0),OFFSET(I3867,-1,0)-OFFSET(I3867,0,-4),""))</f>
        <v/>
      </c>
      <c r="K3867" t="str">
        <f ca="1">IF(C3867=1,60*SummonTypeTable!$Q$2/OFFSET(I3867,0,-4),
IF(I3867&lt;&gt;OFFSET(I3867,-1,0),OFFSET(I3867,-1,0)/OFFSET(I3867,0,-4),""))</f>
        <v/>
      </c>
      <c r="L3867" t="str">
        <f t="shared" ca="1" si="714"/>
        <v>cu</v>
      </c>
      <c r="M3867" t="s">
        <v>81</v>
      </c>
      <c r="N3867" t="s">
        <v>147</v>
      </c>
      <c r="O3867">
        <v>8850</v>
      </c>
      <c r="P3867" t="str">
        <f t="shared" si="716"/>
        <v/>
      </c>
      <c r="Q3867" t="str">
        <f t="shared" ca="1" si="722"/>
        <v>cu</v>
      </c>
      <c r="R3867" t="s">
        <v>81</v>
      </c>
      <c r="S3867" t="s">
        <v>147</v>
      </c>
      <c r="T3867">
        <v>4425</v>
      </c>
      <c r="U3867" t="str">
        <f t="shared" ca="1" si="715"/>
        <v>cu</v>
      </c>
      <c r="V3867" t="str">
        <f t="shared" si="717"/>
        <v>GO</v>
      </c>
      <c r="W3867">
        <f t="shared" si="718"/>
        <v>8850</v>
      </c>
      <c r="X3867" t="str">
        <f t="shared" ca="1" si="719"/>
        <v>cu</v>
      </c>
      <c r="Y3867" t="str">
        <f t="shared" si="720"/>
        <v>GO</v>
      </c>
      <c r="Z3867">
        <f t="shared" si="721"/>
        <v>4425</v>
      </c>
    </row>
    <row r="3868" spans="1:26">
      <c r="A3868" t="s">
        <v>58</v>
      </c>
      <c r="B3868" t="s">
        <v>42</v>
      </c>
      <c r="C3868">
        <v>175</v>
      </c>
      <c r="D3868">
        <v>145</v>
      </c>
      <c r="E3868">
        <f t="shared" ca="1" si="713"/>
        <v>12376</v>
      </c>
      <c r="F3868">
        <f ca="1">(60+SUMIF(OFFSET(N3868,-$C3868+1,0,$C3868),"EN",OFFSET(O3868,-$C3868+1,0,$C3868)))*SummonTypeTable!$Q$2</f>
        <v>4240</v>
      </c>
      <c r="G3868" t="str">
        <f ca="1">IF(C3868=1,60*SummonTypeTable!$Q$2-OFFSET(F3868,0,-1),
IF(F3868&lt;&gt;OFFSET(F3868,-1,0),OFFSET(F3868,-1,0)-OFFSET(F3868,0,-1),""))</f>
        <v/>
      </c>
      <c r="H3868" t="str">
        <f ca="1">IF(C3868=1,60*SummonTypeTable!$Q$2/OFFSET(F3868,0,-1),
IF(F3868&lt;&gt;OFFSET(F3868,-1,0),OFFSET(F3868,-1,0)/OFFSET(F3868,0,-1),""))</f>
        <v/>
      </c>
      <c r="I3868">
        <f ca="1">(60+SUMIF(OFFSET(N3868,-$C3868+1,0,$C3868),"EN",OFFSET(O3868,-$C3868+1,0,$C3868))+SUMIF(OFFSET(S3868,-$C3868+1,0,$C3868),"EN",OFFSET(T3868,-$C3868+1,0,$C3868)))*SummonTypeTable!$Q$2</f>
        <v>4240</v>
      </c>
      <c r="J3868" t="str">
        <f ca="1">IF(C3868=1,60*SummonTypeTable!$Q$2-OFFSET(I3868,0,-4),
IF(I3868&lt;&gt;OFFSET(I3868,-1,0),OFFSET(I3868,-1,0)-OFFSET(I3868,0,-4),""))</f>
        <v/>
      </c>
      <c r="K3868" t="str">
        <f ca="1">IF(C3868=1,60*SummonTypeTable!$Q$2/OFFSET(I3868,0,-4),
IF(I3868&lt;&gt;OFFSET(I3868,-1,0),OFFSET(I3868,-1,0)/OFFSET(I3868,0,-4),""))</f>
        <v/>
      </c>
      <c r="L3868" t="str">
        <f t="shared" ca="1" si="714"/>
        <v>it</v>
      </c>
      <c r="M3868" t="s">
        <v>139</v>
      </c>
      <c r="N3868" t="s">
        <v>138</v>
      </c>
      <c r="O3868">
        <v>10</v>
      </c>
      <c r="P3868" t="str">
        <f t="shared" si="716"/>
        <v/>
      </c>
      <c r="Q3868" t="str">
        <f t="shared" ca="1" si="722"/>
        <v>cu</v>
      </c>
      <c r="R3868" t="s">
        <v>81</v>
      </c>
      <c r="S3868" t="s">
        <v>147</v>
      </c>
      <c r="T3868">
        <v>4450</v>
      </c>
      <c r="U3868" t="str">
        <f t="shared" ca="1" si="715"/>
        <v>it</v>
      </c>
      <c r="V3868" t="str">
        <f t="shared" si="717"/>
        <v>Cash_sSpellGacha</v>
      </c>
      <c r="W3868">
        <f t="shared" si="718"/>
        <v>10</v>
      </c>
      <c r="X3868" t="str">
        <f t="shared" ca="1" si="719"/>
        <v>cu</v>
      </c>
      <c r="Y3868" t="str">
        <f t="shared" si="720"/>
        <v>GO</v>
      </c>
      <c r="Z3868">
        <f t="shared" si="721"/>
        <v>4450</v>
      </c>
    </row>
    <row r="3869" spans="1:26">
      <c r="A3869" t="s">
        <v>58</v>
      </c>
      <c r="B3869" t="s">
        <v>42</v>
      </c>
      <c r="C3869">
        <v>176</v>
      </c>
      <c r="D3869">
        <v>396</v>
      </c>
      <c r="E3869">
        <f t="shared" ca="1" si="713"/>
        <v>12772</v>
      </c>
      <c r="F3869">
        <f ca="1">(60+SUMIF(OFFSET(N3869,-$C3869+1,0,$C3869),"EN",OFFSET(O3869,-$C3869+1,0,$C3869)))*SummonTypeTable!$Q$2</f>
        <v>4466.6666666666661</v>
      </c>
      <c r="G3869">
        <f ca="1">IF(C3869=1,60*SummonTypeTable!$Q$2-OFFSET(F3869,0,-1),
IF(F3869&lt;&gt;OFFSET(F3869,-1,0),OFFSET(F3869,-1,0)-OFFSET(F3869,0,-1),""))</f>
        <v>-8532</v>
      </c>
      <c r="H3869">
        <f ca="1">IF(C3869=1,60*SummonTypeTable!$Q$2/OFFSET(F3869,0,-1),
IF(F3869&lt;&gt;OFFSET(F3869,-1,0),OFFSET(F3869,-1,0)/OFFSET(F3869,0,-1),""))</f>
        <v>0.33197619793297839</v>
      </c>
      <c r="I3869">
        <f ca="1">(60+SUMIF(OFFSET(N3869,-$C3869+1,0,$C3869),"EN",OFFSET(O3869,-$C3869+1,0,$C3869))+SUMIF(OFFSET(S3869,-$C3869+1,0,$C3869),"EN",OFFSET(T3869,-$C3869+1,0,$C3869)))*SummonTypeTable!$Q$2</f>
        <v>4466.6666666666661</v>
      </c>
      <c r="J3869">
        <f ca="1">IF(C3869=1,60*SummonTypeTable!$Q$2-OFFSET(I3869,0,-4),
IF(I3869&lt;&gt;OFFSET(I3869,-1,0),OFFSET(I3869,-1,0)-OFFSET(I3869,0,-4),""))</f>
        <v>-8532</v>
      </c>
      <c r="K3869">
        <f ca="1">IF(C3869=1,60*SummonTypeTable!$Q$2/OFFSET(I3869,0,-4),
IF(I3869&lt;&gt;OFFSET(I3869,-1,0),OFFSET(I3869,-1,0)/OFFSET(I3869,0,-4),""))</f>
        <v>0.33197619793297839</v>
      </c>
      <c r="L3869" t="str">
        <f t="shared" ca="1" si="714"/>
        <v>cu</v>
      </c>
      <c r="M3869" t="s">
        <v>81</v>
      </c>
      <c r="N3869" t="s">
        <v>146</v>
      </c>
      <c r="O3869">
        <v>340</v>
      </c>
      <c r="P3869" t="str">
        <f t="shared" si="716"/>
        <v>에너지너무많음</v>
      </c>
      <c r="Q3869" t="str">
        <f t="shared" ca="1" si="722"/>
        <v>cu</v>
      </c>
      <c r="R3869" t="s">
        <v>81</v>
      </c>
      <c r="S3869" t="s">
        <v>147</v>
      </c>
      <c r="T3869">
        <v>4475</v>
      </c>
      <c r="U3869" t="str">
        <f t="shared" ca="1" si="715"/>
        <v>cu</v>
      </c>
      <c r="V3869" t="str">
        <f t="shared" si="717"/>
        <v>EN</v>
      </c>
      <c r="W3869">
        <f t="shared" si="718"/>
        <v>340</v>
      </c>
      <c r="X3869" t="str">
        <f t="shared" ca="1" si="719"/>
        <v>cu</v>
      </c>
      <c r="Y3869" t="str">
        <f t="shared" si="720"/>
        <v>GO</v>
      </c>
      <c r="Z3869">
        <f t="shared" si="721"/>
        <v>4475</v>
      </c>
    </row>
    <row r="3870" spans="1:26">
      <c r="A3870" t="s">
        <v>58</v>
      </c>
      <c r="B3870" t="s">
        <v>42</v>
      </c>
      <c r="C3870">
        <v>177</v>
      </c>
      <c r="D3870">
        <v>132</v>
      </c>
      <c r="E3870">
        <f t="shared" ca="1" si="713"/>
        <v>12904</v>
      </c>
      <c r="F3870">
        <f ca="1">(60+SUMIF(OFFSET(N3870,-$C3870+1,0,$C3870),"EN",OFFSET(O3870,-$C3870+1,0,$C3870)))*SummonTypeTable!$Q$2</f>
        <v>4466.6666666666661</v>
      </c>
      <c r="G3870" t="str">
        <f ca="1">IF(C3870=1,60*SummonTypeTable!$Q$2-OFFSET(F3870,0,-1),
IF(F3870&lt;&gt;OFFSET(F3870,-1,0),OFFSET(F3870,-1,0)-OFFSET(F3870,0,-1),""))</f>
        <v/>
      </c>
      <c r="H3870" t="str">
        <f ca="1">IF(C3870=1,60*SummonTypeTable!$Q$2/OFFSET(F3870,0,-1),
IF(F3870&lt;&gt;OFFSET(F3870,-1,0),OFFSET(F3870,-1,0)/OFFSET(F3870,0,-1),""))</f>
        <v/>
      </c>
      <c r="I3870">
        <f ca="1">(60+SUMIF(OFFSET(N3870,-$C3870+1,0,$C3870),"EN",OFFSET(O3870,-$C3870+1,0,$C3870))+SUMIF(OFFSET(S3870,-$C3870+1,0,$C3870),"EN",OFFSET(T3870,-$C3870+1,0,$C3870)))*SummonTypeTable!$Q$2</f>
        <v>4466.6666666666661</v>
      </c>
      <c r="J3870" t="str">
        <f ca="1">IF(C3870=1,60*SummonTypeTable!$Q$2-OFFSET(I3870,0,-4),
IF(I3870&lt;&gt;OFFSET(I3870,-1,0),OFFSET(I3870,-1,0)-OFFSET(I3870,0,-4),""))</f>
        <v/>
      </c>
      <c r="K3870" t="str">
        <f ca="1">IF(C3870=1,60*SummonTypeTable!$Q$2/OFFSET(I3870,0,-4),
IF(I3870&lt;&gt;OFFSET(I3870,-1,0),OFFSET(I3870,-1,0)/OFFSET(I3870,0,-4),""))</f>
        <v/>
      </c>
      <c r="L3870" t="str">
        <f t="shared" ca="1" si="714"/>
        <v>it</v>
      </c>
      <c r="M3870" t="s">
        <v>139</v>
      </c>
      <c r="N3870" t="s">
        <v>140</v>
      </c>
      <c r="O3870">
        <v>2</v>
      </c>
      <c r="P3870" t="str">
        <f t="shared" si="716"/>
        <v/>
      </c>
      <c r="Q3870" t="str">
        <f t="shared" ca="1" si="722"/>
        <v>cu</v>
      </c>
      <c r="R3870" t="s">
        <v>81</v>
      </c>
      <c r="S3870" t="s">
        <v>147</v>
      </c>
      <c r="T3870">
        <v>4500</v>
      </c>
      <c r="U3870" t="str">
        <f t="shared" ca="1" si="715"/>
        <v>it</v>
      </c>
      <c r="V3870" t="str">
        <f t="shared" si="717"/>
        <v>Cash_sCharacterGacha</v>
      </c>
      <c r="W3870">
        <f t="shared" si="718"/>
        <v>2</v>
      </c>
      <c r="X3870" t="str">
        <f t="shared" ca="1" si="719"/>
        <v>cu</v>
      </c>
      <c r="Y3870" t="str">
        <f t="shared" si="720"/>
        <v>GO</v>
      </c>
      <c r="Z3870">
        <f t="shared" si="721"/>
        <v>4500</v>
      </c>
    </row>
    <row r="3871" spans="1:26">
      <c r="A3871" t="s">
        <v>58</v>
      </c>
      <c r="B3871" t="s">
        <v>42</v>
      </c>
      <c r="C3871">
        <v>178</v>
      </c>
      <c r="D3871">
        <v>185</v>
      </c>
      <c r="E3871">
        <f t="shared" ca="1" si="713"/>
        <v>13089</v>
      </c>
      <c r="F3871">
        <f ca="1">(60+SUMIF(OFFSET(N3871,-$C3871+1,0,$C3871),"EN",OFFSET(O3871,-$C3871+1,0,$C3871)))*SummonTypeTable!$Q$2</f>
        <v>4466.6666666666661</v>
      </c>
      <c r="G3871" t="str">
        <f ca="1">IF(C3871=1,60*SummonTypeTable!$Q$2-OFFSET(F3871,0,-1),
IF(F3871&lt;&gt;OFFSET(F3871,-1,0),OFFSET(F3871,-1,0)-OFFSET(F3871,0,-1),""))</f>
        <v/>
      </c>
      <c r="H3871" t="str">
        <f ca="1">IF(C3871=1,60*SummonTypeTable!$Q$2/OFFSET(F3871,0,-1),
IF(F3871&lt;&gt;OFFSET(F3871,-1,0),OFFSET(F3871,-1,0)/OFFSET(F3871,0,-1),""))</f>
        <v/>
      </c>
      <c r="I3871">
        <f ca="1">(60+SUMIF(OFFSET(N3871,-$C3871+1,0,$C3871),"EN",OFFSET(O3871,-$C3871+1,0,$C3871))+SUMIF(OFFSET(S3871,-$C3871+1,0,$C3871),"EN",OFFSET(T3871,-$C3871+1,0,$C3871)))*SummonTypeTable!$Q$2</f>
        <v>4466.6666666666661</v>
      </c>
      <c r="J3871" t="str">
        <f ca="1">IF(C3871=1,60*SummonTypeTable!$Q$2-OFFSET(I3871,0,-4),
IF(I3871&lt;&gt;OFFSET(I3871,-1,0),OFFSET(I3871,-1,0)-OFFSET(I3871,0,-4),""))</f>
        <v/>
      </c>
      <c r="K3871" t="str">
        <f ca="1">IF(C3871=1,60*SummonTypeTable!$Q$2/OFFSET(I3871,0,-4),
IF(I3871&lt;&gt;OFFSET(I3871,-1,0),OFFSET(I3871,-1,0)/OFFSET(I3871,0,-4),""))</f>
        <v/>
      </c>
      <c r="L3871" t="str">
        <f t="shared" ca="1" si="714"/>
        <v>cu</v>
      </c>
      <c r="M3871" t="s">
        <v>81</v>
      </c>
      <c r="N3871" t="s">
        <v>147</v>
      </c>
      <c r="O3871">
        <v>9050</v>
      </c>
      <c r="P3871" t="str">
        <f t="shared" si="716"/>
        <v/>
      </c>
      <c r="Q3871" t="str">
        <f t="shared" ca="1" si="722"/>
        <v>cu</v>
      </c>
      <c r="R3871" t="s">
        <v>81</v>
      </c>
      <c r="S3871" t="s">
        <v>147</v>
      </c>
      <c r="T3871">
        <v>4525</v>
      </c>
      <c r="U3871" t="str">
        <f t="shared" ca="1" si="715"/>
        <v>cu</v>
      </c>
      <c r="V3871" t="str">
        <f t="shared" si="717"/>
        <v>GO</v>
      </c>
      <c r="W3871">
        <f t="shared" si="718"/>
        <v>9050</v>
      </c>
      <c r="X3871" t="str">
        <f t="shared" ca="1" si="719"/>
        <v>cu</v>
      </c>
      <c r="Y3871" t="str">
        <f t="shared" si="720"/>
        <v>GO</v>
      </c>
      <c r="Z3871">
        <f t="shared" si="721"/>
        <v>4525</v>
      </c>
    </row>
    <row r="3872" spans="1:26">
      <c r="A3872" t="s">
        <v>58</v>
      </c>
      <c r="B3872" t="s">
        <v>42</v>
      </c>
      <c r="C3872">
        <v>179</v>
      </c>
      <c r="D3872">
        <v>359</v>
      </c>
      <c r="E3872">
        <f t="shared" ca="1" si="713"/>
        <v>13448</v>
      </c>
      <c r="F3872">
        <f ca="1">(60+SUMIF(OFFSET(N3872,-$C3872+1,0,$C3872),"EN",OFFSET(O3872,-$C3872+1,0,$C3872)))*SummonTypeTable!$Q$2</f>
        <v>4713.333333333333</v>
      </c>
      <c r="G3872">
        <f ca="1">IF(C3872=1,60*SummonTypeTable!$Q$2-OFFSET(F3872,0,-1),
IF(F3872&lt;&gt;OFFSET(F3872,-1,0),OFFSET(F3872,-1,0)-OFFSET(F3872,0,-1),""))</f>
        <v>-8981.3333333333339</v>
      </c>
      <c r="H3872">
        <f ca="1">IF(C3872=1,60*SummonTypeTable!$Q$2/OFFSET(F3872,0,-1),
IF(F3872&lt;&gt;OFFSET(F3872,-1,0),OFFSET(F3872,-1,0)/OFFSET(F3872,0,-1),""))</f>
        <v>0.33214356533809236</v>
      </c>
      <c r="I3872">
        <f ca="1">(60+SUMIF(OFFSET(N3872,-$C3872+1,0,$C3872),"EN",OFFSET(O3872,-$C3872+1,0,$C3872))+SUMIF(OFFSET(S3872,-$C3872+1,0,$C3872),"EN",OFFSET(T3872,-$C3872+1,0,$C3872)))*SummonTypeTable!$Q$2</f>
        <v>4713.333333333333</v>
      </c>
      <c r="J3872">
        <f ca="1">IF(C3872=1,60*SummonTypeTable!$Q$2-OFFSET(I3872,0,-4),
IF(I3872&lt;&gt;OFFSET(I3872,-1,0),OFFSET(I3872,-1,0)-OFFSET(I3872,0,-4),""))</f>
        <v>-8981.3333333333339</v>
      </c>
      <c r="K3872">
        <f ca="1">IF(C3872=1,60*SummonTypeTable!$Q$2/OFFSET(I3872,0,-4),
IF(I3872&lt;&gt;OFFSET(I3872,-1,0),OFFSET(I3872,-1,0)/OFFSET(I3872,0,-4),""))</f>
        <v>0.33214356533809236</v>
      </c>
      <c r="L3872" t="str">
        <f t="shared" ca="1" si="714"/>
        <v>cu</v>
      </c>
      <c r="M3872" t="s">
        <v>81</v>
      </c>
      <c r="N3872" t="s">
        <v>146</v>
      </c>
      <c r="O3872">
        <v>370</v>
      </c>
      <c r="P3872" t="str">
        <f t="shared" si="716"/>
        <v>에너지너무많음</v>
      </c>
      <c r="Q3872" t="str">
        <f t="shared" ca="1" si="722"/>
        <v>cu</v>
      </c>
      <c r="R3872" t="s">
        <v>81</v>
      </c>
      <c r="S3872" t="s">
        <v>147</v>
      </c>
      <c r="T3872">
        <v>4550</v>
      </c>
      <c r="U3872" t="str">
        <f t="shared" ca="1" si="715"/>
        <v>cu</v>
      </c>
      <c r="V3872" t="str">
        <f t="shared" si="717"/>
        <v>EN</v>
      </c>
      <c r="W3872">
        <f t="shared" si="718"/>
        <v>370</v>
      </c>
      <c r="X3872" t="str">
        <f t="shared" ca="1" si="719"/>
        <v>cu</v>
      </c>
      <c r="Y3872" t="str">
        <f t="shared" si="720"/>
        <v>GO</v>
      </c>
      <c r="Z3872">
        <f t="shared" si="721"/>
        <v>4550</v>
      </c>
    </row>
    <row r="3873" spans="1:26">
      <c r="A3873" t="s">
        <v>58</v>
      </c>
      <c r="B3873" t="s">
        <v>42</v>
      </c>
      <c r="C3873">
        <v>180</v>
      </c>
      <c r="D3873">
        <v>86</v>
      </c>
      <c r="E3873">
        <f t="shared" ca="1" si="713"/>
        <v>13534</v>
      </c>
      <c r="F3873">
        <f ca="1">(60+SUMIF(OFFSET(N3873,-$C3873+1,0,$C3873),"EN",OFFSET(O3873,-$C3873+1,0,$C3873)))*SummonTypeTable!$Q$2</f>
        <v>4713.333333333333</v>
      </c>
      <c r="G3873" t="str">
        <f ca="1">IF(C3873=1,60*SummonTypeTable!$Q$2-OFFSET(F3873,0,-1),
IF(F3873&lt;&gt;OFFSET(F3873,-1,0),OFFSET(F3873,-1,0)-OFFSET(F3873,0,-1),""))</f>
        <v/>
      </c>
      <c r="H3873" t="str">
        <f ca="1">IF(C3873=1,60*SummonTypeTable!$Q$2/OFFSET(F3873,0,-1),
IF(F3873&lt;&gt;OFFSET(F3873,-1,0),OFFSET(F3873,-1,0)/OFFSET(F3873,0,-1),""))</f>
        <v/>
      </c>
      <c r="I3873">
        <f ca="1">(60+SUMIF(OFFSET(N3873,-$C3873+1,0,$C3873),"EN",OFFSET(O3873,-$C3873+1,0,$C3873))+SUMIF(OFFSET(S3873,-$C3873+1,0,$C3873),"EN",OFFSET(T3873,-$C3873+1,0,$C3873)))*SummonTypeTable!$Q$2</f>
        <v>4713.333333333333</v>
      </c>
      <c r="J3873" t="str">
        <f ca="1">IF(C3873=1,60*SummonTypeTable!$Q$2-OFFSET(I3873,0,-4),
IF(I3873&lt;&gt;OFFSET(I3873,-1,0),OFFSET(I3873,-1,0)-OFFSET(I3873,0,-4),""))</f>
        <v/>
      </c>
      <c r="K3873" t="str">
        <f ca="1">IF(C3873=1,60*SummonTypeTable!$Q$2/OFFSET(I3873,0,-4),
IF(I3873&lt;&gt;OFFSET(I3873,-1,0),OFFSET(I3873,-1,0)/OFFSET(I3873,0,-4),""))</f>
        <v/>
      </c>
      <c r="L3873" t="str">
        <f t="shared" ca="1" si="714"/>
        <v>it</v>
      </c>
      <c r="M3873" t="s">
        <v>139</v>
      </c>
      <c r="N3873" t="s">
        <v>138</v>
      </c>
      <c r="O3873">
        <v>2</v>
      </c>
      <c r="P3873" t="str">
        <f t="shared" si="716"/>
        <v/>
      </c>
      <c r="Q3873" t="str">
        <f t="shared" ca="1" si="722"/>
        <v>cu</v>
      </c>
      <c r="R3873" t="s">
        <v>81</v>
      </c>
      <c r="S3873" t="s">
        <v>147</v>
      </c>
      <c r="T3873">
        <v>4575</v>
      </c>
      <c r="U3873" t="str">
        <f t="shared" ca="1" si="715"/>
        <v>it</v>
      </c>
      <c r="V3873" t="str">
        <f t="shared" si="717"/>
        <v>Cash_sSpellGacha</v>
      </c>
      <c r="W3873">
        <f t="shared" si="718"/>
        <v>2</v>
      </c>
      <c r="X3873" t="str">
        <f t="shared" ca="1" si="719"/>
        <v>cu</v>
      </c>
      <c r="Y3873" t="str">
        <f t="shared" si="720"/>
        <v>GO</v>
      </c>
      <c r="Z3873">
        <f t="shared" si="721"/>
        <v>4575</v>
      </c>
    </row>
    <row r="3874" spans="1:26">
      <c r="A3874" t="s">
        <v>58</v>
      </c>
      <c r="B3874" t="s">
        <v>42</v>
      </c>
      <c r="C3874">
        <v>181</v>
      </c>
      <c r="D3874">
        <v>92</v>
      </c>
      <c r="E3874">
        <f t="shared" ca="1" si="713"/>
        <v>13626</v>
      </c>
      <c r="F3874">
        <f ca="1">(60+SUMIF(OFFSET(N3874,-$C3874+1,0,$C3874),"EN",OFFSET(O3874,-$C3874+1,0,$C3874)))*SummonTypeTable!$Q$2</f>
        <v>4713.333333333333</v>
      </c>
      <c r="G3874" t="str">
        <f ca="1">IF(C3874=1,60*SummonTypeTable!$Q$2-OFFSET(F3874,0,-1),
IF(F3874&lt;&gt;OFFSET(F3874,-1,0),OFFSET(F3874,-1,0)-OFFSET(F3874,0,-1),""))</f>
        <v/>
      </c>
      <c r="H3874" t="str">
        <f ca="1">IF(C3874=1,60*SummonTypeTable!$Q$2/OFFSET(F3874,0,-1),
IF(F3874&lt;&gt;OFFSET(F3874,-1,0),OFFSET(F3874,-1,0)/OFFSET(F3874,0,-1),""))</f>
        <v/>
      </c>
      <c r="I3874">
        <f ca="1">(60+SUMIF(OFFSET(N3874,-$C3874+1,0,$C3874),"EN",OFFSET(O3874,-$C3874+1,0,$C3874))+SUMIF(OFFSET(S3874,-$C3874+1,0,$C3874),"EN",OFFSET(T3874,-$C3874+1,0,$C3874)))*SummonTypeTable!$Q$2</f>
        <v>4713.333333333333</v>
      </c>
      <c r="J3874" t="str">
        <f ca="1">IF(C3874=1,60*SummonTypeTable!$Q$2-OFFSET(I3874,0,-4),
IF(I3874&lt;&gt;OFFSET(I3874,-1,0),OFFSET(I3874,-1,0)-OFFSET(I3874,0,-4),""))</f>
        <v/>
      </c>
      <c r="K3874" t="str">
        <f ca="1">IF(C3874=1,60*SummonTypeTable!$Q$2/OFFSET(I3874,0,-4),
IF(I3874&lt;&gt;OFFSET(I3874,-1,0),OFFSET(I3874,-1,0)/OFFSET(I3874,0,-4),""))</f>
        <v/>
      </c>
      <c r="L3874" t="str">
        <f t="shared" ca="1" si="714"/>
        <v>cu</v>
      </c>
      <c r="M3874" t="s">
        <v>81</v>
      </c>
      <c r="N3874" t="s">
        <v>147</v>
      </c>
      <c r="O3874">
        <v>9200</v>
      </c>
      <c r="P3874" t="str">
        <f t="shared" si="716"/>
        <v/>
      </c>
      <c r="Q3874" t="str">
        <f t="shared" ca="1" si="722"/>
        <v>cu</v>
      </c>
      <c r="R3874" t="s">
        <v>81</v>
      </c>
      <c r="S3874" t="s">
        <v>147</v>
      </c>
      <c r="T3874">
        <v>4600</v>
      </c>
      <c r="U3874" t="str">
        <f t="shared" ca="1" si="715"/>
        <v>cu</v>
      </c>
      <c r="V3874" t="str">
        <f t="shared" si="717"/>
        <v>GO</v>
      </c>
      <c r="W3874">
        <f t="shared" si="718"/>
        <v>9200</v>
      </c>
      <c r="X3874" t="str">
        <f t="shared" ca="1" si="719"/>
        <v>cu</v>
      </c>
      <c r="Y3874" t="str">
        <f t="shared" si="720"/>
        <v>GO</v>
      </c>
      <c r="Z3874">
        <f t="shared" si="721"/>
        <v>4600</v>
      </c>
    </row>
    <row r="3875" spans="1:26">
      <c r="A3875" t="s">
        <v>58</v>
      </c>
      <c r="B3875" t="s">
        <v>42</v>
      </c>
      <c r="C3875">
        <v>182</v>
      </c>
      <c r="D3875">
        <v>115</v>
      </c>
      <c r="E3875">
        <f t="shared" ref="E3875:E3938" ca="1" si="723">IF(A3875&lt;&gt;OFFSET(A3875,-1,0),D3875,OFFSET(E3875,-1,0)+D3875)</f>
        <v>13741</v>
      </c>
      <c r="F3875">
        <f ca="1">(60+SUMIF(OFFSET(N3875,-$C3875+1,0,$C3875),"EN",OFFSET(O3875,-$C3875+1,0,$C3875)))*SummonTypeTable!$Q$2</f>
        <v>4713.333333333333</v>
      </c>
      <c r="G3875" t="str">
        <f ca="1">IF(C3875=1,60*SummonTypeTable!$Q$2-OFFSET(F3875,0,-1),
IF(F3875&lt;&gt;OFFSET(F3875,-1,0),OFFSET(F3875,-1,0)-OFFSET(F3875,0,-1),""))</f>
        <v/>
      </c>
      <c r="H3875" t="str">
        <f ca="1">IF(C3875=1,60*SummonTypeTable!$Q$2/OFFSET(F3875,0,-1),
IF(F3875&lt;&gt;OFFSET(F3875,-1,0),OFFSET(F3875,-1,0)/OFFSET(F3875,0,-1),""))</f>
        <v/>
      </c>
      <c r="I3875">
        <f ca="1">(60+SUMIF(OFFSET(N3875,-$C3875+1,0,$C3875),"EN",OFFSET(O3875,-$C3875+1,0,$C3875))+SUMIF(OFFSET(S3875,-$C3875+1,0,$C3875),"EN",OFFSET(T3875,-$C3875+1,0,$C3875)))*SummonTypeTable!$Q$2</f>
        <v>4713.333333333333</v>
      </c>
      <c r="J3875" t="str">
        <f ca="1">IF(C3875=1,60*SummonTypeTable!$Q$2-OFFSET(I3875,0,-4),
IF(I3875&lt;&gt;OFFSET(I3875,-1,0),OFFSET(I3875,-1,0)-OFFSET(I3875,0,-4),""))</f>
        <v/>
      </c>
      <c r="K3875" t="str">
        <f ca="1">IF(C3875=1,60*SummonTypeTable!$Q$2/OFFSET(I3875,0,-4),
IF(I3875&lt;&gt;OFFSET(I3875,-1,0),OFFSET(I3875,-1,0)/OFFSET(I3875,0,-4),""))</f>
        <v/>
      </c>
      <c r="L3875" t="str">
        <f t="shared" ca="1" si="714"/>
        <v>it</v>
      </c>
      <c r="M3875" t="s">
        <v>139</v>
      </c>
      <c r="N3875" t="s">
        <v>140</v>
      </c>
      <c r="O3875">
        <v>1</v>
      </c>
      <c r="P3875" t="str">
        <f t="shared" si="716"/>
        <v/>
      </c>
      <c r="Q3875" t="str">
        <f t="shared" ca="1" si="722"/>
        <v>cu</v>
      </c>
      <c r="R3875" t="s">
        <v>81</v>
      </c>
      <c r="S3875" t="s">
        <v>147</v>
      </c>
      <c r="T3875">
        <v>4625</v>
      </c>
      <c r="U3875" t="str">
        <f t="shared" ca="1" si="715"/>
        <v>it</v>
      </c>
      <c r="V3875" t="str">
        <f t="shared" si="717"/>
        <v>Cash_sCharacterGacha</v>
      </c>
      <c r="W3875">
        <f t="shared" si="718"/>
        <v>1</v>
      </c>
      <c r="X3875" t="str">
        <f t="shared" ca="1" si="719"/>
        <v>cu</v>
      </c>
      <c r="Y3875" t="str">
        <f t="shared" si="720"/>
        <v>GO</v>
      </c>
      <c r="Z3875">
        <f t="shared" si="721"/>
        <v>4625</v>
      </c>
    </row>
    <row r="3876" spans="1:26">
      <c r="A3876" t="s">
        <v>58</v>
      </c>
      <c r="B3876" t="s">
        <v>42</v>
      </c>
      <c r="C3876">
        <v>183</v>
      </c>
      <c r="D3876">
        <v>155</v>
      </c>
      <c r="E3876">
        <f t="shared" ca="1" si="723"/>
        <v>13896</v>
      </c>
      <c r="F3876">
        <f ca="1">(60+SUMIF(OFFSET(N3876,-$C3876+1,0,$C3876),"EN",OFFSET(O3876,-$C3876+1,0,$C3876)))*SummonTypeTable!$Q$2</f>
        <v>4713.333333333333</v>
      </c>
      <c r="G3876" t="str">
        <f ca="1">IF(C3876=1,60*SummonTypeTable!$Q$2-OFFSET(F3876,0,-1),
IF(F3876&lt;&gt;OFFSET(F3876,-1,0),OFFSET(F3876,-1,0)-OFFSET(F3876,0,-1),""))</f>
        <v/>
      </c>
      <c r="H3876" t="str">
        <f ca="1">IF(C3876=1,60*SummonTypeTable!$Q$2/OFFSET(F3876,0,-1),
IF(F3876&lt;&gt;OFFSET(F3876,-1,0),OFFSET(F3876,-1,0)/OFFSET(F3876,0,-1),""))</f>
        <v/>
      </c>
      <c r="I3876">
        <f ca="1">(60+SUMIF(OFFSET(N3876,-$C3876+1,0,$C3876),"EN",OFFSET(O3876,-$C3876+1,0,$C3876))+SUMIF(OFFSET(S3876,-$C3876+1,0,$C3876),"EN",OFFSET(T3876,-$C3876+1,0,$C3876)))*SummonTypeTable!$Q$2</f>
        <v>4713.333333333333</v>
      </c>
      <c r="J3876" t="str">
        <f ca="1">IF(C3876=1,60*SummonTypeTable!$Q$2-OFFSET(I3876,0,-4),
IF(I3876&lt;&gt;OFFSET(I3876,-1,0),OFFSET(I3876,-1,0)-OFFSET(I3876,0,-4),""))</f>
        <v/>
      </c>
      <c r="K3876" t="str">
        <f ca="1">IF(C3876=1,60*SummonTypeTable!$Q$2/OFFSET(I3876,0,-4),
IF(I3876&lt;&gt;OFFSET(I3876,-1,0),OFFSET(I3876,-1,0)/OFFSET(I3876,0,-4),""))</f>
        <v/>
      </c>
      <c r="L3876" t="str">
        <f t="shared" ca="1" si="714"/>
        <v>cu</v>
      </c>
      <c r="M3876" t="s">
        <v>81</v>
      </c>
      <c r="N3876" t="s">
        <v>147</v>
      </c>
      <c r="O3876">
        <v>9300</v>
      </c>
      <c r="P3876" t="str">
        <f t="shared" si="716"/>
        <v/>
      </c>
      <c r="Q3876" t="str">
        <f t="shared" ca="1" si="722"/>
        <v>cu</v>
      </c>
      <c r="R3876" t="s">
        <v>81</v>
      </c>
      <c r="S3876" t="s">
        <v>147</v>
      </c>
      <c r="T3876">
        <v>4650</v>
      </c>
      <c r="U3876" t="str">
        <f t="shared" ca="1" si="715"/>
        <v>cu</v>
      </c>
      <c r="V3876" t="str">
        <f t="shared" si="717"/>
        <v>GO</v>
      </c>
      <c r="W3876">
        <f t="shared" si="718"/>
        <v>9300</v>
      </c>
      <c r="X3876" t="str">
        <f t="shared" ca="1" si="719"/>
        <v>cu</v>
      </c>
      <c r="Y3876" t="str">
        <f t="shared" si="720"/>
        <v>GO</v>
      </c>
      <c r="Z3876">
        <f t="shared" si="721"/>
        <v>4650</v>
      </c>
    </row>
    <row r="3877" spans="1:26">
      <c r="A3877" t="s">
        <v>58</v>
      </c>
      <c r="B3877" t="s">
        <v>42</v>
      </c>
      <c r="C3877">
        <v>184</v>
      </c>
      <c r="D3877">
        <v>252</v>
      </c>
      <c r="E3877">
        <f t="shared" ca="1" si="723"/>
        <v>14148</v>
      </c>
      <c r="F3877">
        <f ca="1">(60+SUMIF(OFFSET(N3877,-$C3877+1,0,$C3877),"EN",OFFSET(O3877,-$C3877+1,0,$C3877)))*SummonTypeTable!$Q$2</f>
        <v>4980</v>
      </c>
      <c r="G3877">
        <f ca="1">IF(C3877=1,60*SummonTypeTable!$Q$2-OFFSET(F3877,0,-1),
IF(F3877&lt;&gt;OFFSET(F3877,-1,0),OFFSET(F3877,-1,0)-OFFSET(F3877,0,-1),""))</f>
        <v>-9434.6666666666679</v>
      </c>
      <c r="H3877">
        <f ca="1">IF(C3877=1,60*SummonTypeTable!$Q$2/OFFSET(F3877,0,-1),
IF(F3877&lt;&gt;OFFSET(F3877,-1,0),OFFSET(F3877,-1,0)/OFFSET(F3877,0,-1),""))</f>
        <v>0.33314484968428987</v>
      </c>
      <c r="I3877">
        <f ca="1">(60+SUMIF(OFFSET(N3877,-$C3877+1,0,$C3877),"EN",OFFSET(O3877,-$C3877+1,0,$C3877))+SUMIF(OFFSET(S3877,-$C3877+1,0,$C3877),"EN",OFFSET(T3877,-$C3877+1,0,$C3877)))*SummonTypeTable!$Q$2</f>
        <v>4980</v>
      </c>
      <c r="J3877">
        <f ca="1">IF(C3877=1,60*SummonTypeTable!$Q$2-OFFSET(I3877,0,-4),
IF(I3877&lt;&gt;OFFSET(I3877,-1,0),OFFSET(I3877,-1,0)-OFFSET(I3877,0,-4),""))</f>
        <v>-9434.6666666666679</v>
      </c>
      <c r="K3877">
        <f ca="1">IF(C3877=1,60*SummonTypeTable!$Q$2/OFFSET(I3877,0,-4),
IF(I3877&lt;&gt;OFFSET(I3877,-1,0),OFFSET(I3877,-1,0)/OFFSET(I3877,0,-4),""))</f>
        <v>0.33314484968428987</v>
      </c>
      <c r="L3877" t="str">
        <f t="shared" ca="1" si="714"/>
        <v>cu</v>
      </c>
      <c r="M3877" t="s">
        <v>81</v>
      </c>
      <c r="N3877" t="s">
        <v>146</v>
      </c>
      <c r="O3877">
        <v>400</v>
      </c>
      <c r="P3877" t="str">
        <f t="shared" si="716"/>
        <v>에너지너무많음</v>
      </c>
      <c r="Q3877" t="str">
        <f t="shared" ca="1" si="722"/>
        <v>cu</v>
      </c>
      <c r="R3877" t="s">
        <v>81</v>
      </c>
      <c r="S3877" t="s">
        <v>147</v>
      </c>
      <c r="T3877">
        <v>4675</v>
      </c>
      <c r="U3877" t="str">
        <f t="shared" ca="1" si="715"/>
        <v>cu</v>
      </c>
      <c r="V3877" t="str">
        <f t="shared" si="717"/>
        <v>EN</v>
      </c>
      <c r="W3877">
        <f t="shared" si="718"/>
        <v>400</v>
      </c>
      <c r="X3877" t="str">
        <f t="shared" ca="1" si="719"/>
        <v>cu</v>
      </c>
      <c r="Y3877" t="str">
        <f t="shared" si="720"/>
        <v>GO</v>
      </c>
      <c r="Z3877">
        <f t="shared" si="721"/>
        <v>4675</v>
      </c>
    </row>
    <row r="3878" spans="1:26">
      <c r="A3878" t="s">
        <v>58</v>
      </c>
      <c r="B3878" t="s">
        <v>42</v>
      </c>
      <c r="C3878">
        <v>185</v>
      </c>
      <c r="D3878">
        <v>77</v>
      </c>
      <c r="E3878">
        <f t="shared" ca="1" si="723"/>
        <v>14225</v>
      </c>
      <c r="F3878">
        <f ca="1">(60+SUMIF(OFFSET(N3878,-$C3878+1,0,$C3878),"EN",OFFSET(O3878,-$C3878+1,0,$C3878)))*SummonTypeTable!$Q$2</f>
        <v>4980</v>
      </c>
      <c r="G3878" t="str">
        <f ca="1">IF(C3878=1,60*SummonTypeTable!$Q$2-OFFSET(F3878,0,-1),
IF(F3878&lt;&gt;OFFSET(F3878,-1,0),OFFSET(F3878,-1,0)-OFFSET(F3878,0,-1),""))</f>
        <v/>
      </c>
      <c r="H3878" t="str">
        <f ca="1">IF(C3878=1,60*SummonTypeTable!$Q$2/OFFSET(F3878,0,-1),
IF(F3878&lt;&gt;OFFSET(F3878,-1,0),OFFSET(F3878,-1,0)/OFFSET(F3878,0,-1),""))</f>
        <v/>
      </c>
      <c r="I3878">
        <f ca="1">(60+SUMIF(OFFSET(N3878,-$C3878+1,0,$C3878),"EN",OFFSET(O3878,-$C3878+1,0,$C3878))+SUMIF(OFFSET(S3878,-$C3878+1,0,$C3878),"EN",OFFSET(T3878,-$C3878+1,0,$C3878)))*SummonTypeTable!$Q$2</f>
        <v>4980</v>
      </c>
      <c r="J3878" t="str">
        <f ca="1">IF(C3878=1,60*SummonTypeTable!$Q$2-OFFSET(I3878,0,-4),
IF(I3878&lt;&gt;OFFSET(I3878,-1,0),OFFSET(I3878,-1,0)-OFFSET(I3878,0,-4),""))</f>
        <v/>
      </c>
      <c r="K3878" t="str">
        <f ca="1">IF(C3878=1,60*SummonTypeTable!$Q$2/OFFSET(I3878,0,-4),
IF(I3878&lt;&gt;OFFSET(I3878,-1,0),OFFSET(I3878,-1,0)/OFFSET(I3878,0,-4),""))</f>
        <v/>
      </c>
      <c r="L3878" t="str">
        <f t="shared" ca="1" si="714"/>
        <v>cu</v>
      </c>
      <c r="M3878" t="s">
        <v>81</v>
      </c>
      <c r="N3878" t="s">
        <v>147</v>
      </c>
      <c r="O3878">
        <v>9400</v>
      </c>
      <c r="P3878" t="str">
        <f t="shared" si="716"/>
        <v/>
      </c>
      <c r="Q3878" t="str">
        <f t="shared" ca="1" si="722"/>
        <v>cu</v>
      </c>
      <c r="R3878" t="s">
        <v>81</v>
      </c>
      <c r="S3878" t="s">
        <v>147</v>
      </c>
      <c r="T3878">
        <v>4700</v>
      </c>
      <c r="U3878" t="str">
        <f t="shared" ca="1" si="715"/>
        <v>cu</v>
      </c>
      <c r="V3878" t="str">
        <f t="shared" si="717"/>
        <v>GO</v>
      </c>
      <c r="W3878">
        <f t="shared" si="718"/>
        <v>9400</v>
      </c>
      <c r="X3878" t="str">
        <f t="shared" ca="1" si="719"/>
        <v>cu</v>
      </c>
      <c r="Y3878" t="str">
        <f t="shared" si="720"/>
        <v>GO</v>
      </c>
      <c r="Z3878">
        <f t="shared" si="721"/>
        <v>4700</v>
      </c>
    </row>
    <row r="3879" spans="1:26">
      <c r="A3879" t="s">
        <v>58</v>
      </c>
      <c r="B3879" t="s">
        <v>42</v>
      </c>
      <c r="C3879">
        <v>186</v>
      </c>
      <c r="D3879">
        <v>85</v>
      </c>
      <c r="E3879">
        <f t="shared" ca="1" si="723"/>
        <v>14310</v>
      </c>
      <c r="F3879">
        <f ca="1">(60+SUMIF(OFFSET(N3879,-$C3879+1,0,$C3879),"EN",OFFSET(O3879,-$C3879+1,0,$C3879)))*SummonTypeTable!$Q$2</f>
        <v>4980</v>
      </c>
      <c r="G3879" t="str">
        <f ca="1">IF(C3879=1,60*SummonTypeTable!$Q$2-OFFSET(F3879,0,-1),
IF(F3879&lt;&gt;OFFSET(F3879,-1,0),OFFSET(F3879,-1,0)-OFFSET(F3879,0,-1),""))</f>
        <v/>
      </c>
      <c r="H3879" t="str">
        <f ca="1">IF(C3879=1,60*SummonTypeTable!$Q$2/OFFSET(F3879,0,-1),
IF(F3879&lt;&gt;OFFSET(F3879,-1,0),OFFSET(F3879,-1,0)/OFFSET(F3879,0,-1),""))</f>
        <v/>
      </c>
      <c r="I3879">
        <f ca="1">(60+SUMIF(OFFSET(N3879,-$C3879+1,0,$C3879),"EN",OFFSET(O3879,-$C3879+1,0,$C3879))+SUMIF(OFFSET(S3879,-$C3879+1,0,$C3879),"EN",OFFSET(T3879,-$C3879+1,0,$C3879)))*SummonTypeTable!$Q$2</f>
        <v>4980</v>
      </c>
      <c r="J3879" t="str">
        <f ca="1">IF(C3879=1,60*SummonTypeTable!$Q$2-OFFSET(I3879,0,-4),
IF(I3879&lt;&gt;OFFSET(I3879,-1,0),OFFSET(I3879,-1,0)-OFFSET(I3879,0,-4),""))</f>
        <v/>
      </c>
      <c r="K3879" t="str">
        <f ca="1">IF(C3879=1,60*SummonTypeTable!$Q$2/OFFSET(I3879,0,-4),
IF(I3879&lt;&gt;OFFSET(I3879,-1,0),OFFSET(I3879,-1,0)/OFFSET(I3879,0,-4),""))</f>
        <v/>
      </c>
      <c r="L3879" t="str">
        <f t="shared" ca="1" si="714"/>
        <v>it</v>
      </c>
      <c r="M3879" t="s">
        <v>139</v>
      </c>
      <c r="N3879" t="s">
        <v>138</v>
      </c>
      <c r="O3879">
        <v>2</v>
      </c>
      <c r="P3879" t="str">
        <f t="shared" si="716"/>
        <v/>
      </c>
      <c r="Q3879" t="str">
        <f t="shared" ca="1" si="722"/>
        <v>cu</v>
      </c>
      <c r="R3879" t="s">
        <v>81</v>
      </c>
      <c r="S3879" t="s">
        <v>147</v>
      </c>
      <c r="T3879">
        <v>4725</v>
      </c>
      <c r="U3879" t="str">
        <f t="shared" ca="1" si="715"/>
        <v>it</v>
      </c>
      <c r="V3879" t="str">
        <f t="shared" si="717"/>
        <v>Cash_sSpellGacha</v>
      </c>
      <c r="W3879">
        <f t="shared" si="718"/>
        <v>2</v>
      </c>
      <c r="X3879" t="str">
        <f t="shared" ca="1" si="719"/>
        <v>cu</v>
      </c>
      <c r="Y3879" t="str">
        <f t="shared" si="720"/>
        <v>GO</v>
      </c>
      <c r="Z3879">
        <f t="shared" si="721"/>
        <v>4725</v>
      </c>
    </row>
    <row r="3880" spans="1:26">
      <c r="A3880" t="s">
        <v>58</v>
      </c>
      <c r="B3880" t="s">
        <v>42</v>
      </c>
      <c r="C3880">
        <v>187</v>
      </c>
      <c r="D3880">
        <v>92</v>
      </c>
      <c r="E3880">
        <f t="shared" ca="1" si="723"/>
        <v>14402</v>
      </c>
      <c r="F3880">
        <f ca="1">(60+SUMIF(OFFSET(N3880,-$C3880+1,0,$C3880),"EN",OFFSET(O3880,-$C3880+1,0,$C3880)))*SummonTypeTable!$Q$2</f>
        <v>4980</v>
      </c>
      <c r="G3880" t="str">
        <f ca="1">IF(C3880=1,60*SummonTypeTable!$Q$2-OFFSET(F3880,0,-1),
IF(F3880&lt;&gt;OFFSET(F3880,-1,0),OFFSET(F3880,-1,0)-OFFSET(F3880,0,-1),""))</f>
        <v/>
      </c>
      <c r="H3880" t="str">
        <f ca="1">IF(C3880=1,60*SummonTypeTable!$Q$2/OFFSET(F3880,0,-1),
IF(F3880&lt;&gt;OFFSET(F3880,-1,0),OFFSET(F3880,-1,0)/OFFSET(F3880,0,-1),""))</f>
        <v/>
      </c>
      <c r="I3880">
        <f ca="1">(60+SUMIF(OFFSET(N3880,-$C3880+1,0,$C3880),"EN",OFFSET(O3880,-$C3880+1,0,$C3880))+SUMIF(OFFSET(S3880,-$C3880+1,0,$C3880),"EN",OFFSET(T3880,-$C3880+1,0,$C3880)))*SummonTypeTable!$Q$2</f>
        <v>4980</v>
      </c>
      <c r="J3880" t="str">
        <f ca="1">IF(C3880=1,60*SummonTypeTable!$Q$2-OFFSET(I3880,0,-4),
IF(I3880&lt;&gt;OFFSET(I3880,-1,0),OFFSET(I3880,-1,0)-OFFSET(I3880,0,-4),""))</f>
        <v/>
      </c>
      <c r="K3880" t="str">
        <f ca="1">IF(C3880=1,60*SummonTypeTable!$Q$2/OFFSET(I3880,0,-4),
IF(I3880&lt;&gt;OFFSET(I3880,-1,0),OFFSET(I3880,-1,0)/OFFSET(I3880,0,-4),""))</f>
        <v/>
      </c>
      <c r="L3880" t="str">
        <f t="shared" ca="1" si="714"/>
        <v>cu</v>
      </c>
      <c r="M3880" t="s">
        <v>81</v>
      </c>
      <c r="N3880" t="s">
        <v>147</v>
      </c>
      <c r="O3880">
        <v>9500</v>
      </c>
      <c r="P3880" t="str">
        <f t="shared" si="716"/>
        <v/>
      </c>
      <c r="Q3880" t="str">
        <f t="shared" ca="1" si="722"/>
        <v>cu</v>
      </c>
      <c r="R3880" t="s">
        <v>81</v>
      </c>
      <c r="S3880" t="s">
        <v>147</v>
      </c>
      <c r="T3880">
        <v>4750</v>
      </c>
      <c r="U3880" t="str">
        <f t="shared" ca="1" si="715"/>
        <v>cu</v>
      </c>
      <c r="V3880" t="str">
        <f t="shared" si="717"/>
        <v>GO</v>
      </c>
      <c r="W3880">
        <f t="shared" si="718"/>
        <v>9500</v>
      </c>
      <c r="X3880" t="str">
        <f t="shared" ca="1" si="719"/>
        <v>cu</v>
      </c>
      <c r="Y3880" t="str">
        <f t="shared" si="720"/>
        <v>GO</v>
      </c>
      <c r="Z3880">
        <f t="shared" si="721"/>
        <v>4750</v>
      </c>
    </row>
    <row r="3881" spans="1:26">
      <c r="A3881" t="s">
        <v>58</v>
      </c>
      <c r="B3881" t="s">
        <v>42</v>
      </c>
      <c r="C3881">
        <v>188</v>
      </c>
      <c r="D3881">
        <v>104</v>
      </c>
      <c r="E3881">
        <f t="shared" ca="1" si="723"/>
        <v>14506</v>
      </c>
      <c r="F3881">
        <f ca="1">(60+SUMIF(OFFSET(N3881,-$C3881+1,0,$C3881),"EN",OFFSET(O3881,-$C3881+1,0,$C3881)))*SummonTypeTable!$Q$2</f>
        <v>4980</v>
      </c>
      <c r="G3881" t="str">
        <f ca="1">IF(C3881=1,60*SummonTypeTable!$Q$2-OFFSET(F3881,0,-1),
IF(F3881&lt;&gt;OFFSET(F3881,-1,0),OFFSET(F3881,-1,0)-OFFSET(F3881,0,-1),""))</f>
        <v/>
      </c>
      <c r="H3881" t="str">
        <f ca="1">IF(C3881=1,60*SummonTypeTable!$Q$2/OFFSET(F3881,0,-1),
IF(F3881&lt;&gt;OFFSET(F3881,-1,0),OFFSET(F3881,-1,0)/OFFSET(F3881,0,-1),""))</f>
        <v/>
      </c>
      <c r="I3881">
        <f ca="1">(60+SUMIF(OFFSET(N3881,-$C3881+1,0,$C3881),"EN",OFFSET(O3881,-$C3881+1,0,$C3881))+SUMIF(OFFSET(S3881,-$C3881+1,0,$C3881),"EN",OFFSET(T3881,-$C3881+1,0,$C3881)))*SummonTypeTable!$Q$2</f>
        <v>4980</v>
      </c>
      <c r="J3881" t="str">
        <f ca="1">IF(C3881=1,60*SummonTypeTable!$Q$2-OFFSET(I3881,0,-4),
IF(I3881&lt;&gt;OFFSET(I3881,-1,0),OFFSET(I3881,-1,0)-OFFSET(I3881,0,-4),""))</f>
        <v/>
      </c>
      <c r="K3881" t="str">
        <f ca="1">IF(C3881=1,60*SummonTypeTable!$Q$2/OFFSET(I3881,0,-4),
IF(I3881&lt;&gt;OFFSET(I3881,-1,0),OFFSET(I3881,-1,0)/OFFSET(I3881,0,-4),""))</f>
        <v/>
      </c>
      <c r="L3881" t="str">
        <f t="shared" ca="1" si="714"/>
        <v>it</v>
      </c>
      <c r="M3881" t="s">
        <v>139</v>
      </c>
      <c r="N3881" t="s">
        <v>140</v>
      </c>
      <c r="O3881">
        <v>1</v>
      </c>
      <c r="P3881" t="str">
        <f t="shared" si="716"/>
        <v/>
      </c>
      <c r="Q3881" t="str">
        <f t="shared" ca="1" si="722"/>
        <v>cu</v>
      </c>
      <c r="R3881" t="s">
        <v>81</v>
      </c>
      <c r="S3881" t="s">
        <v>147</v>
      </c>
      <c r="T3881">
        <v>4775</v>
      </c>
      <c r="U3881" t="str">
        <f t="shared" ca="1" si="715"/>
        <v>it</v>
      </c>
      <c r="V3881" t="str">
        <f t="shared" si="717"/>
        <v>Cash_sCharacterGacha</v>
      </c>
      <c r="W3881">
        <f t="shared" si="718"/>
        <v>1</v>
      </c>
      <c r="X3881" t="str">
        <f t="shared" ca="1" si="719"/>
        <v>cu</v>
      </c>
      <c r="Y3881" t="str">
        <f t="shared" si="720"/>
        <v>GO</v>
      </c>
      <c r="Z3881">
        <f t="shared" si="721"/>
        <v>4775</v>
      </c>
    </row>
    <row r="3882" spans="1:26">
      <c r="A3882" t="s">
        <v>58</v>
      </c>
      <c r="B3882" t="s">
        <v>42</v>
      </c>
      <c r="C3882">
        <v>189</v>
      </c>
      <c r="D3882">
        <v>126</v>
      </c>
      <c r="E3882">
        <f t="shared" ca="1" si="723"/>
        <v>14632</v>
      </c>
      <c r="F3882">
        <f ca="1">(60+SUMIF(OFFSET(N3882,-$C3882+1,0,$C3882),"EN",OFFSET(O3882,-$C3882+1,0,$C3882)))*SummonTypeTable!$Q$2</f>
        <v>4980</v>
      </c>
      <c r="G3882" t="str">
        <f ca="1">IF(C3882=1,60*SummonTypeTable!$Q$2-OFFSET(F3882,0,-1),
IF(F3882&lt;&gt;OFFSET(F3882,-1,0),OFFSET(F3882,-1,0)-OFFSET(F3882,0,-1),""))</f>
        <v/>
      </c>
      <c r="H3882" t="str">
        <f ca="1">IF(C3882=1,60*SummonTypeTable!$Q$2/OFFSET(F3882,0,-1),
IF(F3882&lt;&gt;OFFSET(F3882,-1,0),OFFSET(F3882,-1,0)/OFFSET(F3882,0,-1),""))</f>
        <v/>
      </c>
      <c r="I3882">
        <f ca="1">(60+SUMIF(OFFSET(N3882,-$C3882+1,0,$C3882),"EN",OFFSET(O3882,-$C3882+1,0,$C3882))+SUMIF(OFFSET(S3882,-$C3882+1,0,$C3882),"EN",OFFSET(T3882,-$C3882+1,0,$C3882)))*SummonTypeTable!$Q$2</f>
        <v>4980</v>
      </c>
      <c r="J3882" t="str">
        <f ca="1">IF(C3882=1,60*SummonTypeTable!$Q$2-OFFSET(I3882,0,-4),
IF(I3882&lt;&gt;OFFSET(I3882,-1,0),OFFSET(I3882,-1,0)-OFFSET(I3882,0,-4),""))</f>
        <v/>
      </c>
      <c r="K3882" t="str">
        <f ca="1">IF(C3882=1,60*SummonTypeTable!$Q$2/OFFSET(I3882,0,-4),
IF(I3882&lt;&gt;OFFSET(I3882,-1,0),OFFSET(I3882,-1,0)/OFFSET(I3882,0,-4),""))</f>
        <v/>
      </c>
      <c r="L3882" t="str">
        <f t="shared" ref="L3882:L3945" ca="1" si="724">IF(ISBLANK(M3882),"",
VLOOKUP(M3882,OFFSET(INDIRECT("$A:$B"),0,MATCH(M$1&amp;"_Verify",INDIRECT("$1:$1"),0)-1),2,0)
)</f>
        <v>cu</v>
      </c>
      <c r="M3882" t="s">
        <v>81</v>
      </c>
      <c r="N3882" t="s">
        <v>147</v>
      </c>
      <c r="O3882">
        <v>9600</v>
      </c>
      <c r="P3882" t="str">
        <f t="shared" si="716"/>
        <v/>
      </c>
      <c r="Q3882" t="str">
        <f t="shared" ca="1" si="722"/>
        <v>cu</v>
      </c>
      <c r="R3882" t="s">
        <v>81</v>
      </c>
      <c r="S3882" t="s">
        <v>147</v>
      </c>
      <c r="T3882">
        <v>4800</v>
      </c>
      <c r="U3882" t="str">
        <f t="shared" ca="1" si="715"/>
        <v>cu</v>
      </c>
      <c r="V3882" t="str">
        <f t="shared" si="717"/>
        <v>GO</v>
      </c>
      <c r="W3882">
        <f t="shared" si="718"/>
        <v>9600</v>
      </c>
      <c r="X3882" t="str">
        <f t="shared" ca="1" si="719"/>
        <v>cu</v>
      </c>
      <c r="Y3882" t="str">
        <f t="shared" si="720"/>
        <v>GO</v>
      </c>
      <c r="Z3882">
        <f t="shared" si="721"/>
        <v>4800</v>
      </c>
    </row>
    <row r="3883" spans="1:26">
      <c r="A3883" t="s">
        <v>58</v>
      </c>
      <c r="B3883" t="s">
        <v>42</v>
      </c>
      <c r="C3883">
        <v>190</v>
      </c>
      <c r="D3883">
        <v>240</v>
      </c>
      <c r="E3883">
        <f t="shared" ca="1" si="723"/>
        <v>14872</v>
      </c>
      <c r="F3883">
        <f ca="1">(60+SUMIF(OFFSET(N3883,-$C3883+1,0,$C3883),"EN",OFFSET(O3883,-$C3883+1,0,$C3883)))*SummonTypeTable!$Q$2</f>
        <v>5266.6666666666661</v>
      </c>
      <c r="G3883">
        <f ca="1">IF(C3883=1,60*SummonTypeTable!$Q$2-OFFSET(F3883,0,-1),
IF(F3883&lt;&gt;OFFSET(F3883,-1,0),OFFSET(F3883,-1,0)-OFFSET(F3883,0,-1),""))</f>
        <v>-9892</v>
      </c>
      <c r="H3883">
        <f ca="1">IF(C3883=1,60*SummonTypeTable!$Q$2/OFFSET(F3883,0,-1),
IF(F3883&lt;&gt;OFFSET(F3883,-1,0),OFFSET(F3883,-1,0)/OFFSET(F3883,0,-1),""))</f>
        <v>0.33485745024206565</v>
      </c>
      <c r="I3883">
        <f ca="1">(60+SUMIF(OFFSET(N3883,-$C3883+1,0,$C3883),"EN",OFFSET(O3883,-$C3883+1,0,$C3883))+SUMIF(OFFSET(S3883,-$C3883+1,0,$C3883),"EN",OFFSET(T3883,-$C3883+1,0,$C3883)))*SummonTypeTable!$Q$2</f>
        <v>5266.6666666666661</v>
      </c>
      <c r="J3883">
        <f ca="1">IF(C3883=1,60*SummonTypeTable!$Q$2-OFFSET(I3883,0,-4),
IF(I3883&lt;&gt;OFFSET(I3883,-1,0),OFFSET(I3883,-1,0)-OFFSET(I3883,0,-4),""))</f>
        <v>-9892</v>
      </c>
      <c r="K3883">
        <f ca="1">IF(C3883=1,60*SummonTypeTable!$Q$2/OFFSET(I3883,0,-4),
IF(I3883&lt;&gt;OFFSET(I3883,-1,0),OFFSET(I3883,-1,0)/OFFSET(I3883,0,-4),""))</f>
        <v>0.33485745024206565</v>
      </c>
      <c r="L3883" t="str">
        <f t="shared" ca="1" si="724"/>
        <v>cu</v>
      </c>
      <c r="M3883" t="s">
        <v>81</v>
      </c>
      <c r="N3883" t="s">
        <v>146</v>
      </c>
      <c r="O3883">
        <v>430</v>
      </c>
      <c r="P3883" t="str">
        <f t="shared" si="716"/>
        <v>에너지너무많음</v>
      </c>
      <c r="Q3883" t="str">
        <f t="shared" ca="1" si="722"/>
        <v>cu</v>
      </c>
      <c r="R3883" t="s">
        <v>81</v>
      </c>
      <c r="S3883" t="s">
        <v>147</v>
      </c>
      <c r="T3883">
        <v>4825</v>
      </c>
      <c r="U3883" t="str">
        <f t="shared" ca="1" si="715"/>
        <v>cu</v>
      </c>
      <c r="V3883" t="str">
        <f t="shared" si="717"/>
        <v>EN</v>
      </c>
      <c r="W3883">
        <f t="shared" si="718"/>
        <v>430</v>
      </c>
      <c r="X3883" t="str">
        <f t="shared" ca="1" si="719"/>
        <v>cu</v>
      </c>
      <c r="Y3883" t="str">
        <f t="shared" si="720"/>
        <v>GO</v>
      </c>
      <c r="Z3883">
        <f t="shared" si="721"/>
        <v>4825</v>
      </c>
    </row>
    <row r="3884" spans="1:26">
      <c r="A3884" t="s">
        <v>58</v>
      </c>
      <c r="B3884" t="s">
        <v>42</v>
      </c>
      <c r="C3884">
        <v>191</v>
      </c>
      <c r="D3884">
        <v>111</v>
      </c>
      <c r="E3884">
        <f t="shared" ca="1" si="723"/>
        <v>14983</v>
      </c>
      <c r="F3884">
        <f ca="1">(60+SUMIF(OFFSET(N3884,-$C3884+1,0,$C3884),"EN",OFFSET(O3884,-$C3884+1,0,$C3884)))*SummonTypeTable!$Q$2</f>
        <v>5266.6666666666661</v>
      </c>
      <c r="G3884" t="str">
        <f ca="1">IF(C3884=1,60*SummonTypeTable!$Q$2-OFFSET(F3884,0,-1),
IF(F3884&lt;&gt;OFFSET(F3884,-1,0),OFFSET(F3884,-1,0)-OFFSET(F3884,0,-1),""))</f>
        <v/>
      </c>
      <c r="H3884" t="str">
        <f ca="1">IF(C3884=1,60*SummonTypeTable!$Q$2/OFFSET(F3884,0,-1),
IF(F3884&lt;&gt;OFFSET(F3884,-1,0),OFFSET(F3884,-1,0)/OFFSET(F3884,0,-1),""))</f>
        <v/>
      </c>
      <c r="I3884">
        <f ca="1">(60+SUMIF(OFFSET(N3884,-$C3884+1,0,$C3884),"EN",OFFSET(O3884,-$C3884+1,0,$C3884))+SUMIF(OFFSET(S3884,-$C3884+1,0,$C3884),"EN",OFFSET(T3884,-$C3884+1,0,$C3884)))*SummonTypeTable!$Q$2</f>
        <v>5266.6666666666661</v>
      </c>
      <c r="J3884" t="str">
        <f ca="1">IF(C3884=1,60*SummonTypeTable!$Q$2-OFFSET(I3884,0,-4),
IF(I3884&lt;&gt;OFFSET(I3884,-1,0),OFFSET(I3884,-1,0)-OFFSET(I3884,0,-4),""))</f>
        <v/>
      </c>
      <c r="K3884" t="str">
        <f ca="1">IF(C3884=1,60*SummonTypeTable!$Q$2/OFFSET(I3884,0,-4),
IF(I3884&lt;&gt;OFFSET(I3884,-1,0),OFFSET(I3884,-1,0)/OFFSET(I3884,0,-4),""))</f>
        <v/>
      </c>
      <c r="L3884" t="str">
        <f t="shared" ca="1" si="724"/>
        <v>cu</v>
      </c>
      <c r="M3884" t="s">
        <v>81</v>
      </c>
      <c r="N3884" t="s">
        <v>147</v>
      </c>
      <c r="O3884">
        <v>9700</v>
      </c>
      <c r="P3884" t="str">
        <f t="shared" si="716"/>
        <v/>
      </c>
      <c r="Q3884" t="str">
        <f t="shared" ca="1" si="722"/>
        <v>cu</v>
      </c>
      <c r="R3884" t="s">
        <v>81</v>
      </c>
      <c r="S3884" t="s">
        <v>147</v>
      </c>
      <c r="T3884">
        <v>4850</v>
      </c>
      <c r="U3884" t="str">
        <f t="shared" ca="1" si="715"/>
        <v>cu</v>
      </c>
      <c r="V3884" t="str">
        <f t="shared" si="717"/>
        <v>GO</v>
      </c>
      <c r="W3884">
        <f t="shared" si="718"/>
        <v>9700</v>
      </c>
      <c r="X3884" t="str">
        <f t="shared" ca="1" si="719"/>
        <v>cu</v>
      </c>
      <c r="Y3884" t="str">
        <f t="shared" si="720"/>
        <v>GO</v>
      </c>
      <c r="Z3884">
        <f t="shared" si="721"/>
        <v>4850</v>
      </c>
    </row>
    <row r="3885" spans="1:26">
      <c r="A3885" t="s">
        <v>58</v>
      </c>
      <c r="B3885" t="s">
        <v>42</v>
      </c>
      <c r="C3885">
        <v>192</v>
      </c>
      <c r="D3885">
        <v>145</v>
      </c>
      <c r="E3885">
        <f t="shared" ca="1" si="723"/>
        <v>15128</v>
      </c>
      <c r="F3885">
        <f ca="1">(60+SUMIF(OFFSET(N3885,-$C3885+1,0,$C3885),"EN",OFFSET(O3885,-$C3885+1,0,$C3885)))*SummonTypeTable!$Q$2</f>
        <v>5266.6666666666661</v>
      </c>
      <c r="G3885" t="str">
        <f ca="1">IF(C3885=1,60*SummonTypeTable!$Q$2-OFFSET(F3885,0,-1),
IF(F3885&lt;&gt;OFFSET(F3885,-1,0),OFFSET(F3885,-1,0)-OFFSET(F3885,0,-1),""))</f>
        <v/>
      </c>
      <c r="H3885" t="str">
        <f ca="1">IF(C3885=1,60*SummonTypeTable!$Q$2/OFFSET(F3885,0,-1),
IF(F3885&lt;&gt;OFFSET(F3885,-1,0),OFFSET(F3885,-1,0)/OFFSET(F3885,0,-1),""))</f>
        <v/>
      </c>
      <c r="I3885">
        <f ca="1">(60+SUMIF(OFFSET(N3885,-$C3885+1,0,$C3885),"EN",OFFSET(O3885,-$C3885+1,0,$C3885))+SUMIF(OFFSET(S3885,-$C3885+1,0,$C3885),"EN",OFFSET(T3885,-$C3885+1,0,$C3885)))*SummonTypeTable!$Q$2</f>
        <v>5266.6666666666661</v>
      </c>
      <c r="J3885" t="str">
        <f ca="1">IF(C3885=1,60*SummonTypeTable!$Q$2-OFFSET(I3885,0,-4),
IF(I3885&lt;&gt;OFFSET(I3885,-1,0),OFFSET(I3885,-1,0)-OFFSET(I3885,0,-4),""))</f>
        <v/>
      </c>
      <c r="K3885" t="str">
        <f ca="1">IF(C3885=1,60*SummonTypeTable!$Q$2/OFFSET(I3885,0,-4),
IF(I3885&lt;&gt;OFFSET(I3885,-1,0),OFFSET(I3885,-1,0)/OFFSET(I3885,0,-4),""))</f>
        <v/>
      </c>
      <c r="L3885" t="str">
        <f t="shared" ca="1" si="724"/>
        <v>it</v>
      </c>
      <c r="M3885" t="s">
        <v>139</v>
      </c>
      <c r="N3885" t="s">
        <v>140</v>
      </c>
      <c r="O3885">
        <v>5</v>
      </c>
      <c r="P3885" t="str">
        <f t="shared" si="716"/>
        <v/>
      </c>
      <c r="Q3885" t="str">
        <f t="shared" ca="1" si="722"/>
        <v>cu</v>
      </c>
      <c r="R3885" t="s">
        <v>81</v>
      </c>
      <c r="S3885" t="s">
        <v>147</v>
      </c>
      <c r="T3885">
        <v>4875</v>
      </c>
      <c r="U3885" t="str">
        <f t="shared" ca="1" si="715"/>
        <v>it</v>
      </c>
      <c r="V3885" t="str">
        <f t="shared" si="717"/>
        <v>Cash_sCharacterGacha</v>
      </c>
      <c r="W3885">
        <f t="shared" si="718"/>
        <v>5</v>
      </c>
      <c r="X3885" t="str">
        <f t="shared" ca="1" si="719"/>
        <v>cu</v>
      </c>
      <c r="Y3885" t="str">
        <f t="shared" si="720"/>
        <v>GO</v>
      </c>
      <c r="Z3885">
        <f t="shared" si="721"/>
        <v>4875</v>
      </c>
    </row>
    <row r="3886" spans="1:26">
      <c r="A3886" t="s">
        <v>58</v>
      </c>
      <c r="B3886" t="s">
        <v>42</v>
      </c>
      <c r="C3886">
        <v>193</v>
      </c>
      <c r="D3886">
        <v>195</v>
      </c>
      <c r="E3886">
        <f t="shared" ca="1" si="723"/>
        <v>15323</v>
      </c>
      <c r="F3886">
        <f ca="1">(60+SUMIF(OFFSET(N3886,-$C3886+1,0,$C3886),"EN",OFFSET(O3886,-$C3886+1,0,$C3886)))*SummonTypeTable!$Q$2</f>
        <v>5266.6666666666661</v>
      </c>
      <c r="G3886" t="str">
        <f ca="1">IF(C3886=1,60*SummonTypeTable!$Q$2-OFFSET(F3886,0,-1),
IF(F3886&lt;&gt;OFFSET(F3886,-1,0),OFFSET(F3886,-1,0)-OFFSET(F3886,0,-1),""))</f>
        <v/>
      </c>
      <c r="H3886" t="str">
        <f ca="1">IF(C3886=1,60*SummonTypeTable!$Q$2/OFFSET(F3886,0,-1),
IF(F3886&lt;&gt;OFFSET(F3886,-1,0),OFFSET(F3886,-1,0)/OFFSET(F3886,0,-1),""))</f>
        <v/>
      </c>
      <c r="I3886">
        <f ca="1">(60+SUMIF(OFFSET(N3886,-$C3886+1,0,$C3886),"EN",OFFSET(O3886,-$C3886+1,0,$C3886))+SUMIF(OFFSET(S3886,-$C3886+1,0,$C3886),"EN",OFFSET(T3886,-$C3886+1,0,$C3886)))*SummonTypeTable!$Q$2</f>
        <v>5266.6666666666661</v>
      </c>
      <c r="J3886" t="str">
        <f ca="1">IF(C3886=1,60*SummonTypeTable!$Q$2-OFFSET(I3886,0,-4),
IF(I3886&lt;&gt;OFFSET(I3886,-1,0),OFFSET(I3886,-1,0)-OFFSET(I3886,0,-4),""))</f>
        <v/>
      </c>
      <c r="K3886" t="str">
        <f ca="1">IF(C3886=1,60*SummonTypeTable!$Q$2/OFFSET(I3886,0,-4),
IF(I3886&lt;&gt;OFFSET(I3886,-1,0),OFFSET(I3886,-1,0)/OFFSET(I3886,0,-4),""))</f>
        <v/>
      </c>
      <c r="L3886" t="str">
        <f t="shared" ca="1" si="724"/>
        <v>cu</v>
      </c>
      <c r="M3886" t="s">
        <v>81</v>
      </c>
      <c r="N3886" t="s">
        <v>147</v>
      </c>
      <c r="O3886">
        <v>9800</v>
      </c>
      <c r="P3886" t="str">
        <f t="shared" si="716"/>
        <v/>
      </c>
      <c r="Q3886" t="str">
        <f t="shared" ca="1" si="722"/>
        <v>cu</v>
      </c>
      <c r="R3886" t="s">
        <v>81</v>
      </c>
      <c r="S3886" t="s">
        <v>147</v>
      </c>
      <c r="T3886">
        <v>4900</v>
      </c>
      <c r="U3886" t="str">
        <f t="shared" ca="1" si="715"/>
        <v>cu</v>
      </c>
      <c r="V3886" t="str">
        <f t="shared" si="717"/>
        <v>GO</v>
      </c>
      <c r="W3886">
        <f t="shared" si="718"/>
        <v>9800</v>
      </c>
      <c r="X3886" t="str">
        <f t="shared" ca="1" si="719"/>
        <v>cu</v>
      </c>
      <c r="Y3886" t="str">
        <f t="shared" si="720"/>
        <v>GO</v>
      </c>
      <c r="Z3886">
        <f t="shared" si="721"/>
        <v>4900</v>
      </c>
    </row>
    <row r="3887" spans="1:26">
      <c r="A3887" t="s">
        <v>58</v>
      </c>
      <c r="B3887" t="s">
        <v>42</v>
      </c>
      <c r="C3887">
        <v>194</v>
      </c>
      <c r="D3887">
        <v>297</v>
      </c>
      <c r="E3887">
        <f t="shared" ca="1" si="723"/>
        <v>15620</v>
      </c>
      <c r="F3887">
        <f ca="1">(60+SUMIF(OFFSET(N3887,-$C3887+1,0,$C3887),"EN",OFFSET(O3887,-$C3887+1,0,$C3887)))*SummonTypeTable!$Q$2</f>
        <v>5266.6666666666661</v>
      </c>
      <c r="G3887" t="str">
        <f ca="1">IF(C3887=1,60*SummonTypeTable!$Q$2-OFFSET(F3887,0,-1),
IF(F3887&lt;&gt;OFFSET(F3887,-1,0),OFFSET(F3887,-1,0)-OFFSET(F3887,0,-1),""))</f>
        <v/>
      </c>
      <c r="H3887" t="str">
        <f ca="1">IF(C3887=1,60*SummonTypeTable!$Q$2/OFFSET(F3887,0,-1),
IF(F3887&lt;&gt;OFFSET(F3887,-1,0),OFFSET(F3887,-1,0)/OFFSET(F3887,0,-1),""))</f>
        <v/>
      </c>
      <c r="I3887">
        <f ca="1">(60+SUMIF(OFFSET(N3887,-$C3887+1,0,$C3887),"EN",OFFSET(O3887,-$C3887+1,0,$C3887))+SUMIF(OFFSET(S3887,-$C3887+1,0,$C3887),"EN",OFFSET(T3887,-$C3887+1,0,$C3887)))*SummonTypeTable!$Q$2</f>
        <v>5266.6666666666661</v>
      </c>
      <c r="J3887" t="str">
        <f ca="1">IF(C3887=1,60*SummonTypeTable!$Q$2-OFFSET(I3887,0,-4),
IF(I3887&lt;&gt;OFFSET(I3887,-1,0),OFFSET(I3887,-1,0)-OFFSET(I3887,0,-4),""))</f>
        <v/>
      </c>
      <c r="K3887" t="str">
        <f ca="1">IF(C3887=1,60*SummonTypeTable!$Q$2/OFFSET(I3887,0,-4),
IF(I3887&lt;&gt;OFFSET(I3887,-1,0),OFFSET(I3887,-1,0)/OFFSET(I3887,0,-4),""))</f>
        <v/>
      </c>
      <c r="L3887" t="str">
        <f t="shared" ca="1" si="724"/>
        <v>cu</v>
      </c>
      <c r="M3887" t="s">
        <v>81</v>
      </c>
      <c r="N3887" t="s">
        <v>153</v>
      </c>
      <c r="O3887">
        <v>33</v>
      </c>
      <c r="P3887" t="str">
        <f t="shared" si="716"/>
        <v/>
      </c>
      <c r="Q3887" t="str">
        <f t="shared" ca="1" si="722"/>
        <v>cu</v>
      </c>
      <c r="R3887" t="s">
        <v>81</v>
      </c>
      <c r="S3887" t="s">
        <v>153</v>
      </c>
      <c r="T3887">
        <v>11</v>
      </c>
      <c r="U3887" t="str">
        <f t="shared" ca="1" si="715"/>
        <v>cu</v>
      </c>
      <c r="V3887" t="str">
        <f t="shared" si="717"/>
        <v>DI</v>
      </c>
      <c r="W3887">
        <f t="shared" si="718"/>
        <v>33</v>
      </c>
      <c r="X3887" t="str">
        <f t="shared" ca="1" si="719"/>
        <v>cu</v>
      </c>
      <c r="Y3887" t="str">
        <f t="shared" si="720"/>
        <v>DI</v>
      </c>
      <c r="Z3887">
        <f t="shared" si="721"/>
        <v>11</v>
      </c>
    </row>
    <row r="3888" spans="1:26">
      <c r="A3888" t="s">
        <v>58</v>
      </c>
      <c r="B3888" t="s">
        <v>42</v>
      </c>
      <c r="C3888">
        <v>195</v>
      </c>
      <c r="D3888">
        <v>256</v>
      </c>
      <c r="E3888">
        <f t="shared" ca="1" si="723"/>
        <v>15876</v>
      </c>
      <c r="F3888">
        <f ca="1">(60+SUMIF(OFFSET(N3888,-$C3888+1,0,$C3888),"EN",OFFSET(O3888,-$C3888+1,0,$C3888)))*SummonTypeTable!$Q$2</f>
        <v>5266.6666666666661</v>
      </c>
      <c r="G3888" t="str">
        <f ca="1">IF(C3888=1,60*SummonTypeTable!$Q$2-OFFSET(F3888,0,-1),
IF(F3888&lt;&gt;OFFSET(F3888,-1,0),OFFSET(F3888,-1,0)-OFFSET(F3888,0,-1),""))</f>
        <v/>
      </c>
      <c r="H3888" t="str">
        <f ca="1">IF(C3888=1,60*SummonTypeTable!$Q$2/OFFSET(F3888,0,-1),
IF(F3888&lt;&gt;OFFSET(F3888,-1,0),OFFSET(F3888,-1,0)/OFFSET(F3888,0,-1),""))</f>
        <v/>
      </c>
      <c r="I3888">
        <f ca="1">(60+SUMIF(OFFSET(N3888,-$C3888+1,0,$C3888),"EN",OFFSET(O3888,-$C3888+1,0,$C3888))+SUMIF(OFFSET(S3888,-$C3888+1,0,$C3888),"EN",OFFSET(T3888,-$C3888+1,0,$C3888)))*SummonTypeTable!$Q$2</f>
        <v>5266.6666666666661</v>
      </c>
      <c r="J3888" t="str">
        <f ca="1">IF(C3888=1,60*SummonTypeTable!$Q$2-OFFSET(I3888,0,-4),
IF(I3888&lt;&gt;OFFSET(I3888,-1,0),OFFSET(I3888,-1,0)-OFFSET(I3888,0,-4),""))</f>
        <v/>
      </c>
      <c r="K3888" t="str">
        <f ca="1">IF(C3888=1,60*SummonTypeTable!$Q$2/OFFSET(I3888,0,-4),
IF(I3888&lt;&gt;OFFSET(I3888,-1,0),OFFSET(I3888,-1,0)/OFFSET(I3888,0,-4),""))</f>
        <v/>
      </c>
      <c r="L3888" t="str">
        <f t="shared" ca="1" si="724"/>
        <v>cu</v>
      </c>
      <c r="M3888" t="s">
        <v>81</v>
      </c>
      <c r="N3888" t="s">
        <v>147</v>
      </c>
      <c r="O3888">
        <v>9900</v>
      </c>
      <c r="P3888" t="str">
        <f t="shared" si="716"/>
        <v/>
      </c>
      <c r="Q3888" t="str">
        <f t="shared" ca="1" si="722"/>
        <v>cu</v>
      </c>
      <c r="R3888" t="s">
        <v>81</v>
      </c>
      <c r="S3888" t="s">
        <v>147</v>
      </c>
      <c r="T3888">
        <v>4950</v>
      </c>
      <c r="U3888" t="str">
        <f t="shared" ca="1" si="715"/>
        <v>cu</v>
      </c>
      <c r="V3888" t="str">
        <f t="shared" si="717"/>
        <v>GO</v>
      </c>
      <c r="W3888">
        <f t="shared" si="718"/>
        <v>9900</v>
      </c>
      <c r="X3888" t="str">
        <f t="shared" ca="1" si="719"/>
        <v>cu</v>
      </c>
      <c r="Y3888" t="str">
        <f t="shared" si="720"/>
        <v>GO</v>
      </c>
      <c r="Z3888">
        <f t="shared" si="721"/>
        <v>4950</v>
      </c>
    </row>
    <row r="3889" spans="1:26">
      <c r="A3889" t="s">
        <v>58</v>
      </c>
      <c r="B3889" t="s">
        <v>42</v>
      </c>
      <c r="C3889">
        <v>196</v>
      </c>
      <c r="D3889">
        <v>516</v>
      </c>
      <c r="E3889">
        <f t="shared" ca="1" si="723"/>
        <v>16392</v>
      </c>
      <c r="F3889">
        <f ca="1">(60+SUMIF(OFFSET(N3889,-$C3889+1,0,$C3889),"EN",OFFSET(O3889,-$C3889+1,0,$C3889)))*SummonTypeTable!$Q$2</f>
        <v>5533.333333333333</v>
      </c>
      <c r="G3889">
        <f ca="1">IF(C3889=1,60*SummonTypeTable!$Q$2-OFFSET(F3889,0,-1),
IF(F3889&lt;&gt;OFFSET(F3889,-1,0),OFFSET(F3889,-1,0)-OFFSET(F3889,0,-1),""))</f>
        <v>-11125.333333333334</v>
      </c>
      <c r="H3889">
        <f ca="1">IF(C3889=1,60*SummonTypeTable!$Q$2/OFFSET(F3889,0,-1),
IF(F3889&lt;&gt;OFFSET(F3889,-1,0),OFFSET(F3889,-1,0)/OFFSET(F3889,0,-1),""))</f>
        <v>0.32129494062144132</v>
      </c>
      <c r="I3889">
        <f ca="1">(60+SUMIF(OFFSET(N3889,-$C3889+1,0,$C3889),"EN",OFFSET(O3889,-$C3889+1,0,$C3889))+SUMIF(OFFSET(S3889,-$C3889+1,0,$C3889),"EN",OFFSET(T3889,-$C3889+1,0,$C3889)))*SummonTypeTable!$Q$2</f>
        <v>5533.333333333333</v>
      </c>
      <c r="J3889">
        <f ca="1">IF(C3889=1,60*SummonTypeTable!$Q$2-OFFSET(I3889,0,-4),
IF(I3889&lt;&gt;OFFSET(I3889,-1,0),OFFSET(I3889,-1,0)-OFFSET(I3889,0,-4),""))</f>
        <v>-11125.333333333334</v>
      </c>
      <c r="K3889">
        <f ca="1">IF(C3889=1,60*SummonTypeTable!$Q$2/OFFSET(I3889,0,-4),
IF(I3889&lt;&gt;OFFSET(I3889,-1,0),OFFSET(I3889,-1,0)/OFFSET(I3889,0,-4),""))</f>
        <v>0.32129494062144132</v>
      </c>
      <c r="L3889" t="str">
        <f t="shared" ca="1" si="724"/>
        <v>cu</v>
      </c>
      <c r="M3889" t="s">
        <v>81</v>
      </c>
      <c r="N3889" t="s">
        <v>146</v>
      </c>
      <c r="O3889">
        <v>400</v>
      </c>
      <c r="P3889" t="str">
        <f t="shared" si="716"/>
        <v>에너지너무많음</v>
      </c>
      <c r="Q3889" t="str">
        <f t="shared" ca="1" si="722"/>
        <v>cu</v>
      </c>
      <c r="R3889" t="s">
        <v>81</v>
      </c>
      <c r="S3889" t="s">
        <v>147</v>
      </c>
      <c r="T3889">
        <v>4975</v>
      </c>
      <c r="U3889" t="str">
        <f t="shared" ca="1" si="715"/>
        <v>cu</v>
      </c>
      <c r="V3889" t="str">
        <f t="shared" si="717"/>
        <v>EN</v>
      </c>
      <c r="W3889">
        <f t="shared" si="718"/>
        <v>400</v>
      </c>
      <c r="X3889" t="str">
        <f t="shared" ca="1" si="719"/>
        <v>cu</v>
      </c>
      <c r="Y3889" t="str">
        <f t="shared" si="720"/>
        <v>GO</v>
      </c>
      <c r="Z3889">
        <f t="shared" si="721"/>
        <v>4975</v>
      </c>
    </row>
    <row r="3890" spans="1:26">
      <c r="A3890" t="s">
        <v>58</v>
      </c>
      <c r="B3890" t="s">
        <v>42</v>
      </c>
      <c r="C3890">
        <v>197</v>
      </c>
      <c r="D3890">
        <v>92</v>
      </c>
      <c r="E3890">
        <f t="shared" ca="1" si="723"/>
        <v>16484</v>
      </c>
      <c r="F3890">
        <f ca="1">(60+SUMIF(OFFSET(N3890,-$C3890+1,0,$C3890),"EN",OFFSET(O3890,-$C3890+1,0,$C3890)))*SummonTypeTable!$Q$2</f>
        <v>5533.333333333333</v>
      </c>
      <c r="G3890" t="str">
        <f ca="1">IF(C3890=1,60*SummonTypeTable!$Q$2-OFFSET(F3890,0,-1),
IF(F3890&lt;&gt;OFFSET(F3890,-1,0),OFFSET(F3890,-1,0)-OFFSET(F3890,0,-1),""))</f>
        <v/>
      </c>
      <c r="H3890" t="str">
        <f ca="1">IF(C3890=1,60*SummonTypeTable!$Q$2/OFFSET(F3890,0,-1),
IF(F3890&lt;&gt;OFFSET(F3890,-1,0),OFFSET(F3890,-1,0)/OFFSET(F3890,0,-1),""))</f>
        <v/>
      </c>
      <c r="I3890">
        <f ca="1">(60+SUMIF(OFFSET(N3890,-$C3890+1,0,$C3890),"EN",OFFSET(O3890,-$C3890+1,0,$C3890))+SUMIF(OFFSET(S3890,-$C3890+1,0,$C3890),"EN",OFFSET(T3890,-$C3890+1,0,$C3890)))*SummonTypeTable!$Q$2</f>
        <v>5533.333333333333</v>
      </c>
      <c r="J3890" t="str">
        <f ca="1">IF(C3890=1,60*SummonTypeTable!$Q$2-OFFSET(I3890,0,-4),
IF(I3890&lt;&gt;OFFSET(I3890,-1,0),OFFSET(I3890,-1,0)-OFFSET(I3890,0,-4),""))</f>
        <v/>
      </c>
      <c r="K3890" t="str">
        <f ca="1">IF(C3890=1,60*SummonTypeTable!$Q$2/OFFSET(I3890,0,-4),
IF(I3890&lt;&gt;OFFSET(I3890,-1,0),OFFSET(I3890,-1,0)/OFFSET(I3890,0,-4),""))</f>
        <v/>
      </c>
      <c r="L3890" t="str">
        <f t="shared" ca="1" si="724"/>
        <v>it</v>
      </c>
      <c r="M3890" t="s">
        <v>139</v>
      </c>
      <c r="N3890" t="s">
        <v>158</v>
      </c>
      <c r="O3890">
        <v>1</v>
      </c>
      <c r="P3890" t="str">
        <f t="shared" si="716"/>
        <v/>
      </c>
      <c r="Q3890" t="str">
        <f t="shared" ca="1" si="722"/>
        <v>cu</v>
      </c>
      <c r="R3890" t="s">
        <v>81</v>
      </c>
      <c r="S3890" t="s">
        <v>147</v>
      </c>
      <c r="T3890">
        <v>5000</v>
      </c>
      <c r="U3890" t="str">
        <f t="shared" ca="1" si="715"/>
        <v>it</v>
      </c>
      <c r="V3890" t="str">
        <f t="shared" si="717"/>
        <v>Cash_sEquipGacha</v>
      </c>
      <c r="W3890">
        <f t="shared" si="718"/>
        <v>1</v>
      </c>
      <c r="X3890" t="str">
        <f t="shared" ca="1" si="719"/>
        <v>cu</v>
      </c>
      <c r="Y3890" t="str">
        <f t="shared" si="720"/>
        <v>GO</v>
      </c>
      <c r="Z3890">
        <f t="shared" si="721"/>
        <v>5000</v>
      </c>
    </row>
    <row r="3891" spans="1:26">
      <c r="A3891" t="s">
        <v>58</v>
      </c>
      <c r="B3891" t="s">
        <v>42</v>
      </c>
      <c r="C3891">
        <v>198</v>
      </c>
      <c r="D3891">
        <v>115</v>
      </c>
      <c r="E3891">
        <f t="shared" ca="1" si="723"/>
        <v>16599</v>
      </c>
      <c r="F3891">
        <f ca="1">(60+SUMIF(OFFSET(N3891,-$C3891+1,0,$C3891),"EN",OFFSET(O3891,-$C3891+1,0,$C3891)))*SummonTypeTable!$Q$2</f>
        <v>5533.333333333333</v>
      </c>
      <c r="G3891" t="str">
        <f ca="1">IF(C3891=1,60*SummonTypeTable!$Q$2-OFFSET(F3891,0,-1),
IF(F3891&lt;&gt;OFFSET(F3891,-1,0),OFFSET(F3891,-1,0)-OFFSET(F3891,0,-1),""))</f>
        <v/>
      </c>
      <c r="H3891" t="str">
        <f ca="1">IF(C3891=1,60*SummonTypeTable!$Q$2/OFFSET(F3891,0,-1),
IF(F3891&lt;&gt;OFFSET(F3891,-1,0),OFFSET(F3891,-1,0)/OFFSET(F3891,0,-1),""))</f>
        <v/>
      </c>
      <c r="I3891">
        <f ca="1">(60+SUMIF(OFFSET(N3891,-$C3891+1,0,$C3891),"EN",OFFSET(O3891,-$C3891+1,0,$C3891))+SUMIF(OFFSET(S3891,-$C3891+1,0,$C3891),"EN",OFFSET(T3891,-$C3891+1,0,$C3891)))*SummonTypeTable!$Q$2</f>
        <v>5533.333333333333</v>
      </c>
      <c r="J3891" t="str">
        <f ca="1">IF(C3891=1,60*SummonTypeTable!$Q$2-OFFSET(I3891,0,-4),
IF(I3891&lt;&gt;OFFSET(I3891,-1,0),OFFSET(I3891,-1,0)-OFFSET(I3891,0,-4),""))</f>
        <v/>
      </c>
      <c r="K3891" t="str">
        <f ca="1">IF(C3891=1,60*SummonTypeTable!$Q$2/OFFSET(I3891,0,-4),
IF(I3891&lt;&gt;OFFSET(I3891,-1,0),OFFSET(I3891,-1,0)/OFFSET(I3891,0,-4),""))</f>
        <v/>
      </c>
      <c r="L3891" t="str">
        <f t="shared" ca="1" si="724"/>
        <v>cu</v>
      </c>
      <c r="M3891" t="s">
        <v>81</v>
      </c>
      <c r="N3891" t="s">
        <v>147</v>
      </c>
      <c r="O3891">
        <v>10050</v>
      </c>
      <c r="P3891" t="str">
        <f t="shared" si="716"/>
        <v/>
      </c>
      <c r="Q3891" t="str">
        <f t="shared" ca="1" si="722"/>
        <v>cu</v>
      </c>
      <c r="R3891" t="s">
        <v>81</v>
      </c>
      <c r="S3891" t="s">
        <v>147</v>
      </c>
      <c r="T3891">
        <v>5025</v>
      </c>
      <c r="U3891" t="str">
        <f t="shared" ca="1" si="715"/>
        <v>cu</v>
      </c>
      <c r="V3891" t="str">
        <f t="shared" si="717"/>
        <v>GO</v>
      </c>
      <c r="W3891">
        <f t="shared" si="718"/>
        <v>10050</v>
      </c>
      <c r="X3891" t="str">
        <f t="shared" ca="1" si="719"/>
        <v>cu</v>
      </c>
      <c r="Y3891" t="str">
        <f t="shared" si="720"/>
        <v>GO</v>
      </c>
      <c r="Z3891">
        <f t="shared" si="721"/>
        <v>5025</v>
      </c>
    </row>
    <row r="3892" spans="1:26">
      <c r="A3892" t="s">
        <v>58</v>
      </c>
      <c r="B3892" t="s">
        <v>42</v>
      </c>
      <c r="C3892">
        <v>199</v>
      </c>
      <c r="D3892">
        <v>189</v>
      </c>
      <c r="E3892">
        <f t="shared" ca="1" si="723"/>
        <v>16788</v>
      </c>
      <c r="F3892">
        <f ca="1">(60+SUMIF(OFFSET(N3892,-$C3892+1,0,$C3892),"EN",OFFSET(O3892,-$C3892+1,0,$C3892)))*SummonTypeTable!$Q$2</f>
        <v>5533.333333333333</v>
      </c>
      <c r="G3892" t="str">
        <f ca="1">IF(C3892=1,60*SummonTypeTable!$Q$2-OFFSET(F3892,0,-1),
IF(F3892&lt;&gt;OFFSET(F3892,-1,0),OFFSET(F3892,-1,0)-OFFSET(F3892,0,-1),""))</f>
        <v/>
      </c>
      <c r="H3892" t="str">
        <f ca="1">IF(C3892=1,60*SummonTypeTable!$Q$2/OFFSET(F3892,0,-1),
IF(F3892&lt;&gt;OFFSET(F3892,-1,0),OFFSET(F3892,-1,0)/OFFSET(F3892,0,-1),""))</f>
        <v/>
      </c>
      <c r="I3892">
        <f ca="1">(60+SUMIF(OFFSET(N3892,-$C3892+1,0,$C3892),"EN",OFFSET(O3892,-$C3892+1,0,$C3892))+SUMIF(OFFSET(S3892,-$C3892+1,0,$C3892),"EN",OFFSET(T3892,-$C3892+1,0,$C3892)))*SummonTypeTable!$Q$2</f>
        <v>5533.333333333333</v>
      </c>
      <c r="J3892" t="str">
        <f ca="1">IF(C3892=1,60*SummonTypeTable!$Q$2-OFFSET(I3892,0,-4),
IF(I3892&lt;&gt;OFFSET(I3892,-1,0),OFFSET(I3892,-1,0)-OFFSET(I3892,0,-4),""))</f>
        <v/>
      </c>
      <c r="K3892" t="str">
        <f ca="1">IF(C3892=1,60*SummonTypeTable!$Q$2/OFFSET(I3892,0,-4),
IF(I3892&lt;&gt;OFFSET(I3892,-1,0),OFFSET(I3892,-1,0)/OFFSET(I3892,0,-4),""))</f>
        <v/>
      </c>
      <c r="L3892" t="str">
        <f t="shared" ca="1" si="724"/>
        <v>it</v>
      </c>
      <c r="M3892" t="s">
        <v>139</v>
      </c>
      <c r="N3892" t="s">
        <v>138</v>
      </c>
      <c r="O3892">
        <v>10</v>
      </c>
      <c r="P3892" t="str">
        <f t="shared" si="716"/>
        <v/>
      </c>
      <c r="Q3892" t="str">
        <f t="shared" ca="1" si="722"/>
        <v>cu</v>
      </c>
      <c r="R3892" t="s">
        <v>81</v>
      </c>
      <c r="S3892" t="s">
        <v>147</v>
      </c>
      <c r="T3892">
        <v>5050</v>
      </c>
      <c r="U3892" t="str">
        <f t="shared" ca="1" si="715"/>
        <v>it</v>
      </c>
      <c r="V3892" t="str">
        <f t="shared" si="717"/>
        <v>Cash_sSpellGacha</v>
      </c>
      <c r="W3892">
        <f t="shared" si="718"/>
        <v>10</v>
      </c>
      <c r="X3892" t="str">
        <f t="shared" ca="1" si="719"/>
        <v>cu</v>
      </c>
      <c r="Y3892" t="str">
        <f t="shared" si="720"/>
        <v>GO</v>
      </c>
      <c r="Z3892">
        <f t="shared" si="721"/>
        <v>5050</v>
      </c>
    </row>
    <row r="3893" spans="1:26">
      <c r="A3893" t="s">
        <v>58</v>
      </c>
      <c r="B3893" t="s">
        <v>42</v>
      </c>
      <c r="C3893">
        <v>200</v>
      </c>
      <c r="D3893">
        <v>400</v>
      </c>
      <c r="E3893">
        <f t="shared" ca="1" si="723"/>
        <v>17188</v>
      </c>
      <c r="F3893">
        <f ca="1">(60+SUMIF(OFFSET(N3893,-$C3893+1,0,$C3893),"EN",OFFSET(O3893,-$C3893+1,0,$C3893)))*SummonTypeTable!$Q$2</f>
        <v>5820</v>
      </c>
      <c r="G3893">
        <f ca="1">IF(C3893=1,60*SummonTypeTable!$Q$2-OFFSET(F3893,0,-1),
IF(F3893&lt;&gt;OFFSET(F3893,-1,0),OFFSET(F3893,-1,0)-OFFSET(F3893,0,-1),""))</f>
        <v>-11654.666666666668</v>
      </c>
      <c r="H3893">
        <f ca="1">IF(C3893=1,60*SummonTypeTable!$Q$2/OFFSET(F3893,0,-1),
IF(F3893&lt;&gt;OFFSET(F3893,-1,0),OFFSET(F3893,-1,0)/OFFSET(F3893,0,-1),""))</f>
        <v>0.32193002870219534</v>
      </c>
      <c r="I3893">
        <f ca="1">(60+SUMIF(OFFSET(N3893,-$C3893+1,0,$C3893),"EN",OFFSET(O3893,-$C3893+1,0,$C3893))+SUMIF(OFFSET(S3893,-$C3893+1,0,$C3893),"EN",OFFSET(T3893,-$C3893+1,0,$C3893)))*SummonTypeTable!$Q$2</f>
        <v>5820</v>
      </c>
      <c r="J3893">
        <f ca="1">IF(C3893=1,60*SummonTypeTable!$Q$2-OFFSET(I3893,0,-4),
IF(I3893&lt;&gt;OFFSET(I3893,-1,0),OFFSET(I3893,-1,0)-OFFSET(I3893,0,-4),""))</f>
        <v>-11654.666666666668</v>
      </c>
      <c r="K3893">
        <f ca="1">IF(C3893=1,60*SummonTypeTable!$Q$2/OFFSET(I3893,0,-4),
IF(I3893&lt;&gt;OFFSET(I3893,-1,0),OFFSET(I3893,-1,0)/OFFSET(I3893,0,-4),""))</f>
        <v>0.32193002870219534</v>
      </c>
      <c r="L3893" t="str">
        <f t="shared" ca="1" si="724"/>
        <v>cu</v>
      </c>
      <c r="M3893" t="s">
        <v>81</v>
      </c>
      <c r="N3893" t="s">
        <v>146</v>
      </c>
      <c r="O3893">
        <v>430</v>
      </c>
      <c r="P3893" t="str">
        <f t="shared" si="716"/>
        <v>에너지너무많음</v>
      </c>
      <c r="Q3893" t="str">
        <f t="shared" ca="1" si="722"/>
        <v>cu</v>
      </c>
      <c r="R3893" t="s">
        <v>81</v>
      </c>
      <c r="S3893" t="s">
        <v>147</v>
      </c>
      <c r="T3893">
        <v>5075</v>
      </c>
      <c r="U3893" t="str">
        <f t="shared" ca="1" si="715"/>
        <v>cu</v>
      </c>
      <c r="V3893" t="str">
        <f t="shared" si="717"/>
        <v>EN</v>
      </c>
      <c r="W3893">
        <f t="shared" si="718"/>
        <v>430</v>
      </c>
      <c r="X3893" t="str">
        <f t="shared" ca="1" si="719"/>
        <v>cu</v>
      </c>
      <c r="Y3893" t="str">
        <f t="shared" si="720"/>
        <v>GO</v>
      </c>
      <c r="Z3893">
        <f t="shared" si="721"/>
        <v>5075</v>
      </c>
    </row>
    <row r="3894" spans="1:26">
      <c r="A3894" t="s">
        <v>58</v>
      </c>
      <c r="B3894" t="s">
        <v>42</v>
      </c>
      <c r="C3894">
        <v>201</v>
      </c>
      <c r="D3894">
        <v>95</v>
      </c>
      <c r="E3894">
        <f t="shared" ca="1" si="723"/>
        <v>17283</v>
      </c>
      <c r="F3894">
        <f ca="1">(60+SUMIF(OFFSET(N3894,-$C3894+1,0,$C3894),"EN",OFFSET(O3894,-$C3894+1,0,$C3894)))*SummonTypeTable!$Q$2</f>
        <v>5820</v>
      </c>
      <c r="G3894" t="str">
        <f ca="1">IF(C3894=1,60*SummonTypeTable!$Q$2-OFFSET(F3894,0,-1),
IF(F3894&lt;&gt;OFFSET(F3894,-1,0),OFFSET(F3894,-1,0)-OFFSET(F3894,0,-1),""))</f>
        <v/>
      </c>
      <c r="H3894" t="str">
        <f ca="1">IF(C3894=1,60*SummonTypeTable!$Q$2/OFFSET(F3894,0,-1),
IF(F3894&lt;&gt;OFFSET(F3894,-1,0),OFFSET(F3894,-1,0)/OFFSET(F3894,0,-1),""))</f>
        <v/>
      </c>
      <c r="I3894">
        <f ca="1">(60+SUMIF(OFFSET(N3894,-$C3894+1,0,$C3894),"EN",OFFSET(O3894,-$C3894+1,0,$C3894))+SUMIF(OFFSET(S3894,-$C3894+1,0,$C3894),"EN",OFFSET(T3894,-$C3894+1,0,$C3894)))*SummonTypeTable!$Q$2</f>
        <v>5820</v>
      </c>
      <c r="J3894" t="str">
        <f ca="1">IF(C3894=1,60*SummonTypeTable!$Q$2-OFFSET(I3894,0,-4),
IF(I3894&lt;&gt;OFFSET(I3894,-1,0),OFFSET(I3894,-1,0)-OFFSET(I3894,0,-4),""))</f>
        <v/>
      </c>
      <c r="K3894" t="str">
        <f ca="1">IF(C3894=1,60*SummonTypeTable!$Q$2/OFFSET(I3894,0,-4),
IF(I3894&lt;&gt;OFFSET(I3894,-1,0),OFFSET(I3894,-1,0)/OFFSET(I3894,0,-4),""))</f>
        <v/>
      </c>
      <c r="L3894" t="str">
        <f t="shared" ca="1" si="724"/>
        <v>it</v>
      </c>
      <c r="M3894" t="s">
        <v>139</v>
      </c>
      <c r="N3894" t="s">
        <v>138</v>
      </c>
      <c r="O3894">
        <v>2</v>
      </c>
      <c r="P3894" t="str">
        <f t="shared" si="716"/>
        <v/>
      </c>
      <c r="Q3894" t="str">
        <f t="shared" ca="1" si="722"/>
        <v>cu</v>
      </c>
      <c r="R3894" t="s">
        <v>81</v>
      </c>
      <c r="S3894" t="s">
        <v>147</v>
      </c>
      <c r="T3894">
        <v>5100</v>
      </c>
      <c r="U3894" t="str">
        <f t="shared" ca="1" si="715"/>
        <v>it</v>
      </c>
      <c r="V3894" t="str">
        <f t="shared" si="717"/>
        <v>Cash_sSpellGacha</v>
      </c>
      <c r="W3894">
        <f t="shared" si="718"/>
        <v>2</v>
      </c>
      <c r="X3894" t="str">
        <f t="shared" ca="1" si="719"/>
        <v>cu</v>
      </c>
      <c r="Y3894" t="str">
        <f t="shared" si="720"/>
        <v>GO</v>
      </c>
      <c r="Z3894">
        <f t="shared" si="721"/>
        <v>5100</v>
      </c>
    </row>
    <row r="3895" spans="1:26">
      <c r="A3895" t="s">
        <v>58</v>
      </c>
      <c r="B3895" t="s">
        <v>42</v>
      </c>
      <c r="C3895">
        <v>202</v>
      </c>
      <c r="D3895">
        <v>117</v>
      </c>
      <c r="E3895">
        <f t="shared" ca="1" si="723"/>
        <v>17400</v>
      </c>
      <c r="F3895">
        <f ca="1">(60+SUMIF(OFFSET(N3895,-$C3895+1,0,$C3895),"EN",OFFSET(O3895,-$C3895+1,0,$C3895)))*SummonTypeTable!$Q$2</f>
        <v>5820</v>
      </c>
      <c r="G3895" t="str">
        <f ca="1">IF(C3895=1,60*SummonTypeTable!$Q$2-OFFSET(F3895,0,-1),
IF(F3895&lt;&gt;OFFSET(F3895,-1,0),OFFSET(F3895,-1,0)-OFFSET(F3895,0,-1),""))</f>
        <v/>
      </c>
      <c r="H3895" t="str">
        <f ca="1">IF(C3895=1,60*SummonTypeTable!$Q$2/OFFSET(F3895,0,-1),
IF(F3895&lt;&gt;OFFSET(F3895,-1,0),OFFSET(F3895,-1,0)/OFFSET(F3895,0,-1),""))</f>
        <v/>
      </c>
      <c r="I3895">
        <f ca="1">(60+SUMIF(OFFSET(N3895,-$C3895+1,0,$C3895),"EN",OFFSET(O3895,-$C3895+1,0,$C3895))+SUMIF(OFFSET(S3895,-$C3895+1,0,$C3895),"EN",OFFSET(T3895,-$C3895+1,0,$C3895)))*SummonTypeTable!$Q$2</f>
        <v>5820</v>
      </c>
      <c r="J3895" t="str">
        <f ca="1">IF(C3895=1,60*SummonTypeTable!$Q$2-OFFSET(I3895,0,-4),
IF(I3895&lt;&gt;OFFSET(I3895,-1,0),OFFSET(I3895,-1,0)-OFFSET(I3895,0,-4),""))</f>
        <v/>
      </c>
      <c r="K3895" t="str">
        <f ca="1">IF(C3895=1,60*SummonTypeTable!$Q$2/OFFSET(I3895,0,-4),
IF(I3895&lt;&gt;OFFSET(I3895,-1,0),OFFSET(I3895,-1,0)/OFFSET(I3895,0,-4),""))</f>
        <v/>
      </c>
      <c r="L3895" t="str">
        <f t="shared" ca="1" si="724"/>
        <v>cu</v>
      </c>
      <c r="M3895" t="s">
        <v>81</v>
      </c>
      <c r="N3895" t="s">
        <v>147</v>
      </c>
      <c r="O3895">
        <v>10250</v>
      </c>
      <c r="P3895" t="str">
        <f t="shared" si="716"/>
        <v/>
      </c>
      <c r="Q3895" t="str">
        <f t="shared" ca="1" si="722"/>
        <v>cu</v>
      </c>
      <c r="R3895" t="s">
        <v>81</v>
      </c>
      <c r="S3895" t="s">
        <v>147</v>
      </c>
      <c r="T3895">
        <v>5125</v>
      </c>
      <c r="U3895" t="str">
        <f t="shared" ca="1" si="715"/>
        <v>cu</v>
      </c>
      <c r="V3895" t="str">
        <f t="shared" si="717"/>
        <v>GO</v>
      </c>
      <c r="W3895">
        <f t="shared" si="718"/>
        <v>10250</v>
      </c>
      <c r="X3895" t="str">
        <f t="shared" ca="1" si="719"/>
        <v>cu</v>
      </c>
      <c r="Y3895" t="str">
        <f t="shared" si="720"/>
        <v>GO</v>
      </c>
      <c r="Z3895">
        <f t="shared" si="721"/>
        <v>5125</v>
      </c>
    </row>
    <row r="3896" spans="1:26">
      <c r="A3896" t="s">
        <v>58</v>
      </c>
      <c r="B3896" t="s">
        <v>42</v>
      </c>
      <c r="C3896">
        <v>203</v>
      </c>
      <c r="D3896">
        <v>125</v>
      </c>
      <c r="E3896">
        <f t="shared" ca="1" si="723"/>
        <v>17525</v>
      </c>
      <c r="F3896">
        <f ca="1">(60+SUMIF(OFFSET(N3896,-$C3896+1,0,$C3896),"EN",OFFSET(O3896,-$C3896+1,0,$C3896)))*SummonTypeTable!$Q$2</f>
        <v>5820</v>
      </c>
      <c r="G3896" t="str">
        <f ca="1">IF(C3896=1,60*SummonTypeTable!$Q$2-OFFSET(F3896,0,-1),
IF(F3896&lt;&gt;OFFSET(F3896,-1,0),OFFSET(F3896,-1,0)-OFFSET(F3896,0,-1),""))</f>
        <v/>
      </c>
      <c r="H3896" t="str">
        <f ca="1">IF(C3896=1,60*SummonTypeTable!$Q$2/OFFSET(F3896,0,-1),
IF(F3896&lt;&gt;OFFSET(F3896,-1,0),OFFSET(F3896,-1,0)/OFFSET(F3896,0,-1),""))</f>
        <v/>
      </c>
      <c r="I3896">
        <f ca="1">(60+SUMIF(OFFSET(N3896,-$C3896+1,0,$C3896),"EN",OFFSET(O3896,-$C3896+1,0,$C3896))+SUMIF(OFFSET(S3896,-$C3896+1,0,$C3896),"EN",OFFSET(T3896,-$C3896+1,0,$C3896)))*SummonTypeTable!$Q$2</f>
        <v>5820</v>
      </c>
      <c r="J3896" t="str">
        <f ca="1">IF(C3896=1,60*SummonTypeTable!$Q$2-OFFSET(I3896,0,-4),
IF(I3896&lt;&gt;OFFSET(I3896,-1,0),OFFSET(I3896,-1,0)-OFFSET(I3896,0,-4),""))</f>
        <v/>
      </c>
      <c r="K3896" t="str">
        <f ca="1">IF(C3896=1,60*SummonTypeTable!$Q$2/OFFSET(I3896,0,-4),
IF(I3896&lt;&gt;OFFSET(I3896,-1,0),OFFSET(I3896,-1,0)/OFFSET(I3896,0,-4),""))</f>
        <v/>
      </c>
      <c r="L3896" t="str">
        <f t="shared" ca="1" si="724"/>
        <v>it</v>
      </c>
      <c r="M3896" t="s">
        <v>139</v>
      </c>
      <c r="N3896" t="s">
        <v>140</v>
      </c>
      <c r="O3896">
        <v>2</v>
      </c>
      <c r="P3896" t="str">
        <f t="shared" si="716"/>
        <v/>
      </c>
      <c r="Q3896" t="str">
        <f t="shared" ca="1" si="722"/>
        <v>cu</v>
      </c>
      <c r="R3896" t="s">
        <v>81</v>
      </c>
      <c r="S3896" t="s">
        <v>147</v>
      </c>
      <c r="T3896">
        <v>5150</v>
      </c>
      <c r="U3896" t="str">
        <f t="shared" ca="1" si="715"/>
        <v>it</v>
      </c>
      <c r="V3896" t="str">
        <f t="shared" si="717"/>
        <v>Cash_sCharacterGacha</v>
      </c>
      <c r="W3896">
        <f t="shared" si="718"/>
        <v>2</v>
      </c>
      <c r="X3896" t="str">
        <f t="shared" ca="1" si="719"/>
        <v>cu</v>
      </c>
      <c r="Y3896" t="str">
        <f t="shared" si="720"/>
        <v>GO</v>
      </c>
      <c r="Z3896">
        <f t="shared" si="721"/>
        <v>5150</v>
      </c>
    </row>
    <row r="3897" spans="1:26">
      <c r="A3897" t="s">
        <v>58</v>
      </c>
      <c r="B3897" t="s">
        <v>42</v>
      </c>
      <c r="C3897">
        <v>204</v>
      </c>
      <c r="D3897">
        <v>165</v>
      </c>
      <c r="E3897">
        <f t="shared" ca="1" si="723"/>
        <v>17690</v>
      </c>
      <c r="F3897">
        <f ca="1">(60+SUMIF(OFFSET(N3897,-$C3897+1,0,$C3897),"EN",OFFSET(O3897,-$C3897+1,0,$C3897)))*SummonTypeTable!$Q$2</f>
        <v>5820</v>
      </c>
      <c r="G3897" t="str">
        <f ca="1">IF(C3897=1,60*SummonTypeTable!$Q$2-OFFSET(F3897,0,-1),
IF(F3897&lt;&gt;OFFSET(F3897,-1,0),OFFSET(F3897,-1,0)-OFFSET(F3897,0,-1),""))</f>
        <v/>
      </c>
      <c r="H3897" t="str">
        <f ca="1">IF(C3897=1,60*SummonTypeTable!$Q$2/OFFSET(F3897,0,-1),
IF(F3897&lt;&gt;OFFSET(F3897,-1,0),OFFSET(F3897,-1,0)/OFFSET(F3897,0,-1),""))</f>
        <v/>
      </c>
      <c r="I3897">
        <f ca="1">(60+SUMIF(OFFSET(N3897,-$C3897+1,0,$C3897),"EN",OFFSET(O3897,-$C3897+1,0,$C3897))+SUMIF(OFFSET(S3897,-$C3897+1,0,$C3897),"EN",OFFSET(T3897,-$C3897+1,0,$C3897)))*SummonTypeTable!$Q$2</f>
        <v>5820</v>
      </c>
      <c r="J3897" t="str">
        <f ca="1">IF(C3897=1,60*SummonTypeTable!$Q$2-OFFSET(I3897,0,-4),
IF(I3897&lt;&gt;OFFSET(I3897,-1,0),OFFSET(I3897,-1,0)-OFFSET(I3897,0,-4),""))</f>
        <v/>
      </c>
      <c r="K3897" t="str">
        <f ca="1">IF(C3897=1,60*SummonTypeTable!$Q$2/OFFSET(I3897,0,-4),
IF(I3897&lt;&gt;OFFSET(I3897,-1,0),OFFSET(I3897,-1,0)/OFFSET(I3897,0,-4),""))</f>
        <v/>
      </c>
      <c r="L3897" t="str">
        <f t="shared" ca="1" si="724"/>
        <v>cu</v>
      </c>
      <c r="M3897" t="s">
        <v>81</v>
      </c>
      <c r="N3897" t="s">
        <v>147</v>
      </c>
      <c r="O3897">
        <v>10350</v>
      </c>
      <c r="P3897" t="str">
        <f t="shared" si="716"/>
        <v/>
      </c>
      <c r="Q3897" t="str">
        <f t="shared" ca="1" si="722"/>
        <v>cu</v>
      </c>
      <c r="R3897" t="s">
        <v>81</v>
      </c>
      <c r="S3897" t="s">
        <v>147</v>
      </c>
      <c r="T3897">
        <v>5175</v>
      </c>
      <c r="U3897" t="str">
        <f t="shared" ca="1" si="715"/>
        <v>cu</v>
      </c>
      <c r="V3897" t="str">
        <f t="shared" si="717"/>
        <v>GO</v>
      </c>
      <c r="W3897">
        <f t="shared" si="718"/>
        <v>10350</v>
      </c>
      <c r="X3897" t="str">
        <f t="shared" ca="1" si="719"/>
        <v>cu</v>
      </c>
      <c r="Y3897" t="str">
        <f t="shared" si="720"/>
        <v>GO</v>
      </c>
      <c r="Z3897">
        <f t="shared" si="721"/>
        <v>5175</v>
      </c>
    </row>
    <row r="3898" spans="1:26">
      <c r="A3898" t="s">
        <v>58</v>
      </c>
      <c r="B3898" t="s">
        <v>42</v>
      </c>
      <c r="C3898">
        <v>205</v>
      </c>
      <c r="D3898">
        <v>318</v>
      </c>
      <c r="E3898">
        <f t="shared" ca="1" si="723"/>
        <v>18008</v>
      </c>
      <c r="F3898">
        <f ca="1">(60+SUMIF(OFFSET(N3898,-$C3898+1,0,$C3898),"EN",OFFSET(O3898,-$C3898+1,0,$C3898)))*SummonTypeTable!$Q$2</f>
        <v>6126.6666666666661</v>
      </c>
      <c r="G3898">
        <f ca="1">IF(C3898=1,60*SummonTypeTable!$Q$2-OFFSET(F3898,0,-1),
IF(F3898&lt;&gt;OFFSET(F3898,-1,0),OFFSET(F3898,-1,0)-OFFSET(F3898,0,-1),""))</f>
        <v>-12188</v>
      </c>
      <c r="H3898">
        <f ca="1">IF(C3898=1,60*SummonTypeTable!$Q$2/OFFSET(F3898,0,-1),
IF(F3898&lt;&gt;OFFSET(F3898,-1,0),OFFSET(F3898,-1,0)/OFFSET(F3898,0,-1),""))</f>
        <v>0.32318969346956911</v>
      </c>
      <c r="I3898">
        <f ca="1">(60+SUMIF(OFFSET(N3898,-$C3898+1,0,$C3898),"EN",OFFSET(O3898,-$C3898+1,0,$C3898))+SUMIF(OFFSET(S3898,-$C3898+1,0,$C3898),"EN",OFFSET(T3898,-$C3898+1,0,$C3898)))*SummonTypeTable!$Q$2</f>
        <v>6126.6666666666661</v>
      </c>
      <c r="J3898">
        <f ca="1">IF(C3898=1,60*SummonTypeTable!$Q$2-OFFSET(I3898,0,-4),
IF(I3898&lt;&gt;OFFSET(I3898,-1,0),OFFSET(I3898,-1,0)-OFFSET(I3898,0,-4),""))</f>
        <v>-12188</v>
      </c>
      <c r="K3898">
        <f ca="1">IF(C3898=1,60*SummonTypeTable!$Q$2/OFFSET(I3898,0,-4),
IF(I3898&lt;&gt;OFFSET(I3898,-1,0),OFFSET(I3898,-1,0)/OFFSET(I3898,0,-4),""))</f>
        <v>0.32318969346956911</v>
      </c>
      <c r="L3898" t="str">
        <f t="shared" ca="1" si="724"/>
        <v>cu</v>
      </c>
      <c r="M3898" t="s">
        <v>81</v>
      </c>
      <c r="N3898" t="s">
        <v>146</v>
      </c>
      <c r="O3898">
        <v>460</v>
      </c>
      <c r="P3898" t="str">
        <f t="shared" si="716"/>
        <v>에너지너무많음</v>
      </c>
      <c r="Q3898" t="str">
        <f t="shared" ca="1" si="722"/>
        <v>cu</v>
      </c>
      <c r="R3898" t="s">
        <v>81</v>
      </c>
      <c r="S3898" t="s">
        <v>147</v>
      </c>
      <c r="T3898">
        <v>5200</v>
      </c>
      <c r="U3898" t="str">
        <f t="shared" ca="1" si="715"/>
        <v>cu</v>
      </c>
      <c r="V3898" t="str">
        <f t="shared" si="717"/>
        <v>EN</v>
      </c>
      <c r="W3898">
        <f t="shared" si="718"/>
        <v>460</v>
      </c>
      <c r="X3898" t="str">
        <f t="shared" ca="1" si="719"/>
        <v>cu</v>
      </c>
      <c r="Y3898" t="str">
        <f t="shared" si="720"/>
        <v>GO</v>
      </c>
      <c r="Z3898">
        <f t="shared" si="721"/>
        <v>5200</v>
      </c>
    </row>
    <row r="3899" spans="1:26">
      <c r="A3899" t="s">
        <v>58</v>
      </c>
      <c r="B3899" t="s">
        <v>42</v>
      </c>
      <c r="C3899">
        <v>206</v>
      </c>
      <c r="D3899">
        <v>85</v>
      </c>
      <c r="E3899">
        <f t="shared" ca="1" si="723"/>
        <v>18093</v>
      </c>
      <c r="F3899">
        <f ca="1">(60+SUMIF(OFFSET(N3899,-$C3899+1,0,$C3899),"EN",OFFSET(O3899,-$C3899+1,0,$C3899)))*SummonTypeTable!$Q$2</f>
        <v>6126.6666666666661</v>
      </c>
      <c r="G3899" t="str">
        <f ca="1">IF(C3899=1,60*SummonTypeTable!$Q$2-OFFSET(F3899,0,-1),
IF(F3899&lt;&gt;OFFSET(F3899,-1,0),OFFSET(F3899,-1,0)-OFFSET(F3899,0,-1),""))</f>
        <v/>
      </c>
      <c r="H3899" t="str">
        <f ca="1">IF(C3899=1,60*SummonTypeTable!$Q$2/OFFSET(F3899,0,-1),
IF(F3899&lt;&gt;OFFSET(F3899,-1,0),OFFSET(F3899,-1,0)/OFFSET(F3899,0,-1),""))</f>
        <v/>
      </c>
      <c r="I3899">
        <f ca="1">(60+SUMIF(OFFSET(N3899,-$C3899+1,0,$C3899),"EN",OFFSET(O3899,-$C3899+1,0,$C3899))+SUMIF(OFFSET(S3899,-$C3899+1,0,$C3899),"EN",OFFSET(T3899,-$C3899+1,0,$C3899)))*SummonTypeTable!$Q$2</f>
        <v>6126.6666666666661</v>
      </c>
      <c r="J3899" t="str">
        <f ca="1">IF(C3899=1,60*SummonTypeTable!$Q$2-OFFSET(I3899,0,-4),
IF(I3899&lt;&gt;OFFSET(I3899,-1,0),OFFSET(I3899,-1,0)-OFFSET(I3899,0,-4),""))</f>
        <v/>
      </c>
      <c r="K3899" t="str">
        <f ca="1">IF(C3899=1,60*SummonTypeTable!$Q$2/OFFSET(I3899,0,-4),
IF(I3899&lt;&gt;OFFSET(I3899,-1,0),OFFSET(I3899,-1,0)/OFFSET(I3899,0,-4),""))</f>
        <v/>
      </c>
      <c r="L3899" t="str">
        <f t="shared" ca="1" si="724"/>
        <v>it</v>
      </c>
      <c r="M3899" t="s">
        <v>139</v>
      </c>
      <c r="N3899" t="s">
        <v>138</v>
      </c>
      <c r="O3899">
        <v>2</v>
      </c>
      <c r="P3899" t="str">
        <f t="shared" si="716"/>
        <v/>
      </c>
      <c r="Q3899" t="str">
        <f t="shared" ca="1" si="722"/>
        <v>cu</v>
      </c>
      <c r="R3899" t="s">
        <v>81</v>
      </c>
      <c r="S3899" t="s">
        <v>147</v>
      </c>
      <c r="T3899">
        <v>5225</v>
      </c>
      <c r="U3899" t="str">
        <f t="shared" ca="1" si="715"/>
        <v>it</v>
      </c>
      <c r="V3899" t="str">
        <f t="shared" si="717"/>
        <v>Cash_sSpellGacha</v>
      </c>
      <c r="W3899">
        <f t="shared" si="718"/>
        <v>2</v>
      </c>
      <c r="X3899" t="str">
        <f t="shared" ca="1" si="719"/>
        <v>cu</v>
      </c>
      <c r="Y3899" t="str">
        <f t="shared" si="720"/>
        <v>GO</v>
      </c>
      <c r="Z3899">
        <f t="shared" si="721"/>
        <v>5225</v>
      </c>
    </row>
    <row r="3900" spans="1:26">
      <c r="A3900" t="s">
        <v>58</v>
      </c>
      <c r="B3900" t="s">
        <v>42</v>
      </c>
      <c r="C3900">
        <v>207</v>
      </c>
      <c r="D3900">
        <v>99</v>
      </c>
      <c r="E3900">
        <f t="shared" ca="1" si="723"/>
        <v>18192</v>
      </c>
      <c r="F3900">
        <f ca="1">(60+SUMIF(OFFSET(N3900,-$C3900+1,0,$C3900),"EN",OFFSET(O3900,-$C3900+1,0,$C3900)))*SummonTypeTable!$Q$2</f>
        <v>6126.6666666666661</v>
      </c>
      <c r="G3900" t="str">
        <f ca="1">IF(C3900=1,60*SummonTypeTable!$Q$2-OFFSET(F3900,0,-1),
IF(F3900&lt;&gt;OFFSET(F3900,-1,0),OFFSET(F3900,-1,0)-OFFSET(F3900,0,-1),""))</f>
        <v/>
      </c>
      <c r="H3900" t="str">
        <f ca="1">IF(C3900=1,60*SummonTypeTable!$Q$2/OFFSET(F3900,0,-1),
IF(F3900&lt;&gt;OFFSET(F3900,-1,0),OFFSET(F3900,-1,0)/OFFSET(F3900,0,-1),""))</f>
        <v/>
      </c>
      <c r="I3900">
        <f ca="1">(60+SUMIF(OFFSET(N3900,-$C3900+1,0,$C3900),"EN",OFFSET(O3900,-$C3900+1,0,$C3900))+SUMIF(OFFSET(S3900,-$C3900+1,0,$C3900),"EN",OFFSET(T3900,-$C3900+1,0,$C3900)))*SummonTypeTable!$Q$2</f>
        <v>6126.6666666666661</v>
      </c>
      <c r="J3900" t="str">
        <f ca="1">IF(C3900=1,60*SummonTypeTable!$Q$2-OFFSET(I3900,0,-4),
IF(I3900&lt;&gt;OFFSET(I3900,-1,0),OFFSET(I3900,-1,0)-OFFSET(I3900,0,-4),""))</f>
        <v/>
      </c>
      <c r="K3900" t="str">
        <f ca="1">IF(C3900=1,60*SummonTypeTable!$Q$2/OFFSET(I3900,0,-4),
IF(I3900&lt;&gt;OFFSET(I3900,-1,0),OFFSET(I3900,-1,0)/OFFSET(I3900,0,-4),""))</f>
        <v/>
      </c>
      <c r="L3900" t="str">
        <f t="shared" ca="1" si="724"/>
        <v>cu</v>
      </c>
      <c r="M3900" t="s">
        <v>81</v>
      </c>
      <c r="N3900" t="s">
        <v>147</v>
      </c>
      <c r="O3900">
        <v>10500</v>
      </c>
      <c r="P3900" t="str">
        <f t="shared" si="716"/>
        <v/>
      </c>
      <c r="Q3900" t="str">
        <f t="shared" ca="1" si="722"/>
        <v>cu</v>
      </c>
      <c r="R3900" t="s">
        <v>81</v>
      </c>
      <c r="S3900" t="s">
        <v>147</v>
      </c>
      <c r="T3900">
        <v>5250</v>
      </c>
      <c r="U3900" t="str">
        <f t="shared" ca="1" si="715"/>
        <v>cu</v>
      </c>
      <c r="V3900" t="str">
        <f t="shared" si="717"/>
        <v>GO</v>
      </c>
      <c r="W3900">
        <f t="shared" si="718"/>
        <v>10500</v>
      </c>
      <c r="X3900" t="str">
        <f t="shared" ca="1" si="719"/>
        <v>cu</v>
      </c>
      <c r="Y3900" t="str">
        <f t="shared" si="720"/>
        <v>GO</v>
      </c>
      <c r="Z3900">
        <f t="shared" si="721"/>
        <v>5250</v>
      </c>
    </row>
    <row r="3901" spans="1:26">
      <c r="A3901" t="s">
        <v>58</v>
      </c>
      <c r="B3901" t="s">
        <v>42</v>
      </c>
      <c r="C3901">
        <v>208</v>
      </c>
      <c r="D3901">
        <v>111</v>
      </c>
      <c r="E3901">
        <f t="shared" ca="1" si="723"/>
        <v>18303</v>
      </c>
      <c r="F3901">
        <f ca="1">(60+SUMIF(OFFSET(N3901,-$C3901+1,0,$C3901),"EN",OFFSET(O3901,-$C3901+1,0,$C3901)))*SummonTypeTable!$Q$2</f>
        <v>6126.6666666666661</v>
      </c>
      <c r="G3901" t="str">
        <f ca="1">IF(C3901=1,60*SummonTypeTable!$Q$2-OFFSET(F3901,0,-1),
IF(F3901&lt;&gt;OFFSET(F3901,-1,0),OFFSET(F3901,-1,0)-OFFSET(F3901,0,-1),""))</f>
        <v/>
      </c>
      <c r="H3901" t="str">
        <f ca="1">IF(C3901=1,60*SummonTypeTable!$Q$2/OFFSET(F3901,0,-1),
IF(F3901&lt;&gt;OFFSET(F3901,-1,0),OFFSET(F3901,-1,0)/OFFSET(F3901,0,-1),""))</f>
        <v/>
      </c>
      <c r="I3901">
        <f ca="1">(60+SUMIF(OFFSET(N3901,-$C3901+1,0,$C3901),"EN",OFFSET(O3901,-$C3901+1,0,$C3901))+SUMIF(OFFSET(S3901,-$C3901+1,0,$C3901),"EN",OFFSET(T3901,-$C3901+1,0,$C3901)))*SummonTypeTable!$Q$2</f>
        <v>6126.6666666666661</v>
      </c>
      <c r="J3901" t="str">
        <f ca="1">IF(C3901=1,60*SummonTypeTable!$Q$2-OFFSET(I3901,0,-4),
IF(I3901&lt;&gt;OFFSET(I3901,-1,0),OFFSET(I3901,-1,0)-OFFSET(I3901,0,-4),""))</f>
        <v/>
      </c>
      <c r="K3901" t="str">
        <f ca="1">IF(C3901=1,60*SummonTypeTable!$Q$2/OFFSET(I3901,0,-4),
IF(I3901&lt;&gt;OFFSET(I3901,-1,0),OFFSET(I3901,-1,0)/OFFSET(I3901,0,-4),""))</f>
        <v/>
      </c>
      <c r="L3901" t="str">
        <f t="shared" ca="1" si="724"/>
        <v>it</v>
      </c>
      <c r="M3901" t="s">
        <v>139</v>
      </c>
      <c r="N3901" t="s">
        <v>140</v>
      </c>
      <c r="O3901">
        <v>2</v>
      </c>
      <c r="P3901" t="str">
        <f t="shared" si="716"/>
        <v/>
      </c>
      <c r="Q3901" t="str">
        <f t="shared" ca="1" si="722"/>
        <v>cu</v>
      </c>
      <c r="R3901" t="s">
        <v>81</v>
      </c>
      <c r="S3901" t="s">
        <v>147</v>
      </c>
      <c r="T3901">
        <v>5275</v>
      </c>
      <c r="U3901" t="str">
        <f t="shared" ca="1" si="715"/>
        <v>it</v>
      </c>
      <c r="V3901" t="str">
        <f t="shared" si="717"/>
        <v>Cash_sCharacterGacha</v>
      </c>
      <c r="W3901">
        <f t="shared" si="718"/>
        <v>2</v>
      </c>
      <c r="X3901" t="str">
        <f t="shared" ca="1" si="719"/>
        <v>cu</v>
      </c>
      <c r="Y3901" t="str">
        <f t="shared" si="720"/>
        <v>GO</v>
      </c>
      <c r="Z3901">
        <f t="shared" si="721"/>
        <v>5275</v>
      </c>
    </row>
    <row r="3902" spans="1:26">
      <c r="A3902" t="s">
        <v>58</v>
      </c>
      <c r="B3902" t="s">
        <v>42</v>
      </c>
      <c r="C3902">
        <v>209</v>
      </c>
      <c r="D3902">
        <v>125</v>
      </c>
      <c r="E3902">
        <f t="shared" ca="1" si="723"/>
        <v>18428</v>
      </c>
      <c r="F3902">
        <f ca="1">(60+SUMIF(OFFSET(N3902,-$C3902+1,0,$C3902),"EN",OFFSET(O3902,-$C3902+1,0,$C3902)))*SummonTypeTable!$Q$2</f>
        <v>6126.6666666666661</v>
      </c>
      <c r="G3902" t="str">
        <f ca="1">IF(C3902=1,60*SummonTypeTable!$Q$2-OFFSET(F3902,0,-1),
IF(F3902&lt;&gt;OFFSET(F3902,-1,0),OFFSET(F3902,-1,0)-OFFSET(F3902,0,-1),""))</f>
        <v/>
      </c>
      <c r="H3902" t="str">
        <f ca="1">IF(C3902=1,60*SummonTypeTable!$Q$2/OFFSET(F3902,0,-1),
IF(F3902&lt;&gt;OFFSET(F3902,-1,0),OFFSET(F3902,-1,0)/OFFSET(F3902,0,-1),""))</f>
        <v/>
      </c>
      <c r="I3902">
        <f ca="1">(60+SUMIF(OFFSET(N3902,-$C3902+1,0,$C3902),"EN",OFFSET(O3902,-$C3902+1,0,$C3902))+SUMIF(OFFSET(S3902,-$C3902+1,0,$C3902),"EN",OFFSET(T3902,-$C3902+1,0,$C3902)))*SummonTypeTable!$Q$2</f>
        <v>6126.6666666666661</v>
      </c>
      <c r="J3902" t="str">
        <f ca="1">IF(C3902=1,60*SummonTypeTable!$Q$2-OFFSET(I3902,0,-4),
IF(I3902&lt;&gt;OFFSET(I3902,-1,0),OFFSET(I3902,-1,0)-OFFSET(I3902,0,-4),""))</f>
        <v/>
      </c>
      <c r="K3902" t="str">
        <f ca="1">IF(C3902=1,60*SummonTypeTable!$Q$2/OFFSET(I3902,0,-4),
IF(I3902&lt;&gt;OFFSET(I3902,-1,0),OFFSET(I3902,-1,0)/OFFSET(I3902,0,-4),""))</f>
        <v/>
      </c>
      <c r="L3902" t="str">
        <f t="shared" ca="1" si="724"/>
        <v>cu</v>
      </c>
      <c r="M3902" t="s">
        <v>81</v>
      </c>
      <c r="N3902" t="s">
        <v>147</v>
      </c>
      <c r="O3902">
        <v>10600</v>
      </c>
      <c r="P3902" t="str">
        <f t="shared" si="716"/>
        <v/>
      </c>
      <c r="Q3902" t="str">
        <f t="shared" ca="1" si="722"/>
        <v>cu</v>
      </c>
      <c r="R3902" t="s">
        <v>81</v>
      </c>
      <c r="S3902" t="s">
        <v>147</v>
      </c>
      <c r="T3902">
        <v>5300</v>
      </c>
      <c r="U3902" t="str">
        <f t="shared" ca="1" si="715"/>
        <v>cu</v>
      </c>
      <c r="V3902" t="str">
        <f t="shared" si="717"/>
        <v>GO</v>
      </c>
      <c r="W3902">
        <f t="shared" si="718"/>
        <v>10600</v>
      </c>
      <c r="X3902" t="str">
        <f t="shared" ca="1" si="719"/>
        <v>cu</v>
      </c>
      <c r="Y3902" t="str">
        <f t="shared" si="720"/>
        <v>GO</v>
      </c>
      <c r="Z3902">
        <f t="shared" si="721"/>
        <v>5300</v>
      </c>
    </row>
    <row r="3903" spans="1:26">
      <c r="A3903" t="s">
        <v>58</v>
      </c>
      <c r="B3903" t="s">
        <v>42</v>
      </c>
      <c r="C3903">
        <v>210</v>
      </c>
      <c r="D3903">
        <v>135</v>
      </c>
      <c r="E3903">
        <f t="shared" ca="1" si="723"/>
        <v>18563</v>
      </c>
      <c r="F3903">
        <f ca="1">(60+SUMIF(OFFSET(N3903,-$C3903+1,0,$C3903),"EN",OFFSET(O3903,-$C3903+1,0,$C3903)))*SummonTypeTable!$Q$2</f>
        <v>6126.6666666666661</v>
      </c>
      <c r="G3903" t="str">
        <f ca="1">IF(C3903=1,60*SummonTypeTable!$Q$2-OFFSET(F3903,0,-1),
IF(F3903&lt;&gt;OFFSET(F3903,-1,0),OFFSET(F3903,-1,0)-OFFSET(F3903,0,-1),""))</f>
        <v/>
      </c>
      <c r="H3903" t="str">
        <f ca="1">IF(C3903=1,60*SummonTypeTable!$Q$2/OFFSET(F3903,0,-1),
IF(F3903&lt;&gt;OFFSET(F3903,-1,0),OFFSET(F3903,-1,0)/OFFSET(F3903,0,-1),""))</f>
        <v/>
      </c>
      <c r="I3903">
        <f ca="1">(60+SUMIF(OFFSET(N3903,-$C3903+1,0,$C3903),"EN",OFFSET(O3903,-$C3903+1,0,$C3903))+SUMIF(OFFSET(S3903,-$C3903+1,0,$C3903),"EN",OFFSET(T3903,-$C3903+1,0,$C3903)))*SummonTypeTable!$Q$2</f>
        <v>6126.6666666666661</v>
      </c>
      <c r="J3903" t="str">
        <f ca="1">IF(C3903=1,60*SummonTypeTable!$Q$2-OFFSET(I3903,0,-4),
IF(I3903&lt;&gt;OFFSET(I3903,-1,0),OFFSET(I3903,-1,0)-OFFSET(I3903,0,-4),""))</f>
        <v/>
      </c>
      <c r="K3903" t="str">
        <f ca="1">IF(C3903=1,60*SummonTypeTable!$Q$2/OFFSET(I3903,0,-4),
IF(I3903&lt;&gt;OFFSET(I3903,-1,0),OFFSET(I3903,-1,0)/OFFSET(I3903,0,-4),""))</f>
        <v/>
      </c>
      <c r="L3903" t="str">
        <f t="shared" ca="1" si="724"/>
        <v>cu</v>
      </c>
      <c r="M3903" t="s">
        <v>81</v>
      </c>
      <c r="N3903" t="s">
        <v>147</v>
      </c>
      <c r="O3903">
        <v>10650</v>
      </c>
      <c r="P3903" t="str">
        <f t="shared" si="716"/>
        <v/>
      </c>
      <c r="Q3903" t="str">
        <f t="shared" ca="1" si="722"/>
        <v>cu</v>
      </c>
      <c r="R3903" t="s">
        <v>81</v>
      </c>
      <c r="S3903" t="s">
        <v>147</v>
      </c>
      <c r="T3903">
        <v>5325</v>
      </c>
      <c r="U3903" t="str">
        <f t="shared" ca="1" si="715"/>
        <v>cu</v>
      </c>
      <c r="V3903" t="str">
        <f t="shared" si="717"/>
        <v>GO</v>
      </c>
      <c r="W3903">
        <f t="shared" si="718"/>
        <v>10650</v>
      </c>
      <c r="X3903" t="str">
        <f t="shared" ca="1" si="719"/>
        <v>cu</v>
      </c>
      <c r="Y3903" t="str">
        <f t="shared" si="720"/>
        <v>GO</v>
      </c>
      <c r="Z3903">
        <f t="shared" si="721"/>
        <v>5325</v>
      </c>
    </row>
    <row r="3904" spans="1:26">
      <c r="A3904" t="s">
        <v>58</v>
      </c>
      <c r="B3904" t="s">
        <v>42</v>
      </c>
      <c r="C3904">
        <v>211</v>
      </c>
      <c r="D3904">
        <v>289</v>
      </c>
      <c r="E3904">
        <f t="shared" ca="1" si="723"/>
        <v>18852</v>
      </c>
      <c r="F3904">
        <f ca="1">(60+SUMIF(OFFSET(N3904,-$C3904+1,0,$C3904),"EN",OFFSET(O3904,-$C3904+1,0,$C3904)))*SummonTypeTable!$Q$2</f>
        <v>6453.333333333333</v>
      </c>
      <c r="G3904">
        <f ca="1">IF(C3904=1,60*SummonTypeTable!$Q$2-OFFSET(F3904,0,-1),
IF(F3904&lt;&gt;OFFSET(F3904,-1,0),OFFSET(F3904,-1,0)-OFFSET(F3904,0,-1),""))</f>
        <v>-12725.333333333334</v>
      </c>
      <c r="H3904">
        <f ca="1">IF(C3904=1,60*SummonTypeTable!$Q$2/OFFSET(F3904,0,-1),
IF(F3904&lt;&gt;OFFSET(F3904,-1,0),OFFSET(F3904,-1,0)/OFFSET(F3904,0,-1),""))</f>
        <v>0.32498762288704997</v>
      </c>
      <c r="I3904">
        <f ca="1">(60+SUMIF(OFFSET(N3904,-$C3904+1,0,$C3904),"EN",OFFSET(O3904,-$C3904+1,0,$C3904))+SUMIF(OFFSET(S3904,-$C3904+1,0,$C3904),"EN",OFFSET(T3904,-$C3904+1,0,$C3904)))*SummonTypeTable!$Q$2</f>
        <v>6453.333333333333</v>
      </c>
      <c r="J3904">
        <f ca="1">IF(C3904=1,60*SummonTypeTable!$Q$2-OFFSET(I3904,0,-4),
IF(I3904&lt;&gt;OFFSET(I3904,-1,0),OFFSET(I3904,-1,0)-OFFSET(I3904,0,-4),""))</f>
        <v>-12725.333333333334</v>
      </c>
      <c r="K3904">
        <f ca="1">IF(C3904=1,60*SummonTypeTable!$Q$2/OFFSET(I3904,0,-4),
IF(I3904&lt;&gt;OFFSET(I3904,-1,0),OFFSET(I3904,-1,0)/OFFSET(I3904,0,-4),""))</f>
        <v>0.32498762288704997</v>
      </c>
      <c r="L3904" t="str">
        <f t="shared" ca="1" si="724"/>
        <v>cu</v>
      </c>
      <c r="M3904" t="s">
        <v>81</v>
      </c>
      <c r="N3904" t="s">
        <v>146</v>
      </c>
      <c r="O3904">
        <v>490</v>
      </c>
      <c r="P3904" t="str">
        <f t="shared" si="716"/>
        <v>에너지너무많음</v>
      </c>
      <c r="Q3904" t="str">
        <f t="shared" ca="1" si="722"/>
        <v>cu</v>
      </c>
      <c r="R3904" t="s">
        <v>81</v>
      </c>
      <c r="S3904" t="s">
        <v>147</v>
      </c>
      <c r="T3904">
        <v>5350</v>
      </c>
      <c r="U3904" t="str">
        <f t="shared" ca="1" si="715"/>
        <v>cu</v>
      </c>
      <c r="V3904" t="str">
        <f t="shared" si="717"/>
        <v>EN</v>
      </c>
      <c r="W3904">
        <f t="shared" si="718"/>
        <v>490</v>
      </c>
      <c r="X3904" t="str">
        <f t="shared" ca="1" si="719"/>
        <v>cu</v>
      </c>
      <c r="Y3904" t="str">
        <f t="shared" si="720"/>
        <v>GO</v>
      </c>
      <c r="Z3904">
        <f t="shared" si="721"/>
        <v>5350</v>
      </c>
    </row>
    <row r="3905" spans="1:26">
      <c r="A3905" t="s">
        <v>58</v>
      </c>
      <c r="B3905" t="s">
        <v>42</v>
      </c>
      <c r="C3905">
        <v>212</v>
      </c>
      <c r="D3905">
        <v>101</v>
      </c>
      <c r="E3905">
        <f t="shared" ca="1" si="723"/>
        <v>18953</v>
      </c>
      <c r="F3905">
        <f ca="1">(60+SUMIF(OFFSET(N3905,-$C3905+1,0,$C3905),"EN",OFFSET(O3905,-$C3905+1,0,$C3905)))*SummonTypeTable!$Q$2</f>
        <v>6453.333333333333</v>
      </c>
      <c r="G3905" t="str">
        <f ca="1">IF(C3905=1,60*SummonTypeTable!$Q$2-OFFSET(F3905,0,-1),
IF(F3905&lt;&gt;OFFSET(F3905,-1,0),OFFSET(F3905,-1,0)-OFFSET(F3905,0,-1),""))</f>
        <v/>
      </c>
      <c r="H3905" t="str">
        <f ca="1">IF(C3905=1,60*SummonTypeTable!$Q$2/OFFSET(F3905,0,-1),
IF(F3905&lt;&gt;OFFSET(F3905,-1,0),OFFSET(F3905,-1,0)/OFFSET(F3905,0,-1),""))</f>
        <v/>
      </c>
      <c r="I3905">
        <f ca="1">(60+SUMIF(OFFSET(N3905,-$C3905+1,0,$C3905),"EN",OFFSET(O3905,-$C3905+1,0,$C3905))+SUMIF(OFFSET(S3905,-$C3905+1,0,$C3905),"EN",OFFSET(T3905,-$C3905+1,0,$C3905)))*SummonTypeTable!$Q$2</f>
        <v>6453.333333333333</v>
      </c>
      <c r="J3905" t="str">
        <f ca="1">IF(C3905=1,60*SummonTypeTable!$Q$2-OFFSET(I3905,0,-4),
IF(I3905&lt;&gt;OFFSET(I3905,-1,0),OFFSET(I3905,-1,0)-OFFSET(I3905,0,-4),""))</f>
        <v/>
      </c>
      <c r="K3905" t="str">
        <f ca="1">IF(C3905=1,60*SummonTypeTable!$Q$2/OFFSET(I3905,0,-4),
IF(I3905&lt;&gt;OFFSET(I3905,-1,0),OFFSET(I3905,-1,0)/OFFSET(I3905,0,-4),""))</f>
        <v/>
      </c>
      <c r="L3905" t="str">
        <f t="shared" ca="1" si="724"/>
        <v>cu</v>
      </c>
      <c r="M3905" t="s">
        <v>81</v>
      </c>
      <c r="N3905" t="s">
        <v>147</v>
      </c>
      <c r="O3905">
        <v>10750</v>
      </c>
      <c r="P3905" t="str">
        <f t="shared" si="716"/>
        <v/>
      </c>
      <c r="Q3905" t="str">
        <f t="shared" ca="1" si="722"/>
        <v>cu</v>
      </c>
      <c r="R3905" t="s">
        <v>81</v>
      </c>
      <c r="S3905" t="s">
        <v>147</v>
      </c>
      <c r="T3905">
        <v>5375</v>
      </c>
      <c r="U3905" t="str">
        <f t="shared" ca="1" si="715"/>
        <v>cu</v>
      </c>
      <c r="V3905" t="str">
        <f t="shared" si="717"/>
        <v>GO</v>
      </c>
      <c r="W3905">
        <f t="shared" si="718"/>
        <v>10750</v>
      </c>
      <c r="X3905" t="str">
        <f t="shared" ca="1" si="719"/>
        <v>cu</v>
      </c>
      <c r="Y3905" t="str">
        <f t="shared" si="720"/>
        <v>GO</v>
      </c>
      <c r="Z3905">
        <f t="shared" si="721"/>
        <v>5375</v>
      </c>
    </row>
    <row r="3906" spans="1:26">
      <c r="A3906" t="s">
        <v>58</v>
      </c>
      <c r="B3906" t="s">
        <v>42</v>
      </c>
      <c r="C3906">
        <v>213</v>
      </c>
      <c r="D3906">
        <v>258</v>
      </c>
      <c r="E3906">
        <f t="shared" ca="1" si="723"/>
        <v>19211</v>
      </c>
      <c r="F3906">
        <f ca="1">(60+SUMIF(OFFSET(N3906,-$C3906+1,0,$C3906),"EN",OFFSET(O3906,-$C3906+1,0,$C3906)))*SummonTypeTable!$Q$2</f>
        <v>6453.333333333333</v>
      </c>
      <c r="G3906" t="str">
        <f ca="1">IF(C3906=1,60*SummonTypeTable!$Q$2-OFFSET(F3906,0,-1),
IF(F3906&lt;&gt;OFFSET(F3906,-1,0),OFFSET(F3906,-1,0)-OFFSET(F3906,0,-1),""))</f>
        <v/>
      </c>
      <c r="H3906" t="str">
        <f ca="1">IF(C3906=1,60*SummonTypeTable!$Q$2/OFFSET(F3906,0,-1),
IF(F3906&lt;&gt;OFFSET(F3906,-1,0),OFFSET(F3906,-1,0)/OFFSET(F3906,0,-1),""))</f>
        <v/>
      </c>
      <c r="I3906">
        <f ca="1">(60+SUMIF(OFFSET(N3906,-$C3906+1,0,$C3906),"EN",OFFSET(O3906,-$C3906+1,0,$C3906))+SUMIF(OFFSET(S3906,-$C3906+1,0,$C3906),"EN",OFFSET(T3906,-$C3906+1,0,$C3906)))*SummonTypeTable!$Q$2</f>
        <v>6453.333333333333</v>
      </c>
      <c r="J3906" t="str">
        <f ca="1">IF(C3906=1,60*SummonTypeTable!$Q$2-OFFSET(I3906,0,-4),
IF(I3906&lt;&gt;OFFSET(I3906,-1,0),OFFSET(I3906,-1,0)-OFFSET(I3906,0,-4),""))</f>
        <v/>
      </c>
      <c r="K3906" t="str">
        <f ca="1">IF(C3906=1,60*SummonTypeTable!$Q$2/OFFSET(I3906,0,-4),
IF(I3906&lt;&gt;OFFSET(I3906,-1,0),OFFSET(I3906,-1,0)/OFFSET(I3906,0,-4),""))</f>
        <v/>
      </c>
      <c r="L3906" t="str">
        <f t="shared" ca="1" si="724"/>
        <v>it</v>
      </c>
      <c r="M3906" t="s">
        <v>139</v>
      </c>
      <c r="N3906" t="s">
        <v>158</v>
      </c>
      <c r="O3906">
        <v>3</v>
      </c>
      <c r="P3906" t="str">
        <f t="shared" si="716"/>
        <v/>
      </c>
      <c r="Q3906" t="str">
        <f t="shared" ca="1" si="722"/>
        <v>cu</v>
      </c>
      <c r="R3906" t="s">
        <v>81</v>
      </c>
      <c r="S3906" t="s">
        <v>147</v>
      </c>
      <c r="T3906">
        <v>5400</v>
      </c>
      <c r="U3906" t="str">
        <f t="shared" ref="U3906:U3969" ca="1" si="725">IF(LEN(L3906)=0,"",L3906)</f>
        <v>it</v>
      </c>
      <c r="V3906" t="str">
        <f t="shared" si="717"/>
        <v>Cash_sEquipGacha</v>
      </c>
      <c r="W3906">
        <f t="shared" si="718"/>
        <v>3</v>
      </c>
      <c r="X3906" t="str">
        <f t="shared" ca="1" si="719"/>
        <v>cu</v>
      </c>
      <c r="Y3906" t="str">
        <f t="shared" si="720"/>
        <v>GO</v>
      </c>
      <c r="Z3906">
        <f t="shared" si="721"/>
        <v>5400</v>
      </c>
    </row>
    <row r="3907" spans="1:26">
      <c r="A3907" t="s">
        <v>58</v>
      </c>
      <c r="B3907" t="s">
        <v>42</v>
      </c>
      <c r="C3907">
        <v>214</v>
      </c>
      <c r="D3907">
        <v>513</v>
      </c>
      <c r="E3907">
        <f t="shared" ca="1" si="723"/>
        <v>19724</v>
      </c>
      <c r="F3907">
        <f ca="1">(60+SUMIF(OFFSET(N3907,-$C3907+1,0,$C3907),"EN",OFFSET(O3907,-$C3907+1,0,$C3907)))*SummonTypeTable!$Q$2</f>
        <v>6453.333333333333</v>
      </c>
      <c r="G3907" t="str">
        <f ca="1">IF(C3907=1,60*SummonTypeTable!$Q$2-OFFSET(F3907,0,-1),
IF(F3907&lt;&gt;OFFSET(F3907,-1,0),OFFSET(F3907,-1,0)-OFFSET(F3907,0,-1),""))</f>
        <v/>
      </c>
      <c r="H3907" t="str">
        <f ca="1">IF(C3907=1,60*SummonTypeTable!$Q$2/OFFSET(F3907,0,-1),
IF(F3907&lt;&gt;OFFSET(F3907,-1,0),OFFSET(F3907,-1,0)/OFFSET(F3907,0,-1),""))</f>
        <v/>
      </c>
      <c r="I3907">
        <f ca="1">(60+SUMIF(OFFSET(N3907,-$C3907+1,0,$C3907),"EN",OFFSET(O3907,-$C3907+1,0,$C3907))+SUMIF(OFFSET(S3907,-$C3907+1,0,$C3907),"EN",OFFSET(T3907,-$C3907+1,0,$C3907)))*SummonTypeTable!$Q$2</f>
        <v>6453.333333333333</v>
      </c>
      <c r="J3907" t="str">
        <f ca="1">IF(C3907=1,60*SummonTypeTable!$Q$2-OFFSET(I3907,0,-4),
IF(I3907&lt;&gt;OFFSET(I3907,-1,0),OFFSET(I3907,-1,0)-OFFSET(I3907,0,-4),""))</f>
        <v/>
      </c>
      <c r="K3907" t="str">
        <f ca="1">IF(C3907=1,60*SummonTypeTable!$Q$2/OFFSET(I3907,0,-4),
IF(I3907&lt;&gt;OFFSET(I3907,-1,0),OFFSET(I3907,-1,0)/OFFSET(I3907,0,-4),""))</f>
        <v/>
      </c>
      <c r="L3907" t="str">
        <f t="shared" ca="1" si="724"/>
        <v>cu</v>
      </c>
      <c r="M3907" t="s">
        <v>81</v>
      </c>
      <c r="N3907" t="s">
        <v>153</v>
      </c>
      <c r="O3907">
        <v>36</v>
      </c>
      <c r="P3907" t="str">
        <f t="shared" si="716"/>
        <v/>
      </c>
      <c r="Q3907" t="str">
        <f t="shared" ca="1" si="722"/>
        <v>cu</v>
      </c>
      <c r="R3907" t="s">
        <v>81</v>
      </c>
      <c r="S3907" t="s">
        <v>153</v>
      </c>
      <c r="T3907">
        <v>12</v>
      </c>
      <c r="U3907" t="str">
        <f t="shared" ca="1" si="725"/>
        <v>cu</v>
      </c>
      <c r="V3907" t="str">
        <f t="shared" si="717"/>
        <v>DI</v>
      </c>
      <c r="W3907">
        <f t="shared" si="718"/>
        <v>36</v>
      </c>
      <c r="X3907" t="str">
        <f t="shared" ca="1" si="719"/>
        <v>cu</v>
      </c>
      <c r="Y3907" t="str">
        <f t="shared" si="720"/>
        <v>DI</v>
      </c>
      <c r="Z3907">
        <f t="shared" si="721"/>
        <v>12</v>
      </c>
    </row>
    <row r="3908" spans="1:26">
      <c r="A3908" t="s">
        <v>58</v>
      </c>
      <c r="B3908" t="s">
        <v>42</v>
      </c>
      <c r="C3908">
        <v>215</v>
      </c>
      <c r="D3908">
        <v>135</v>
      </c>
      <c r="E3908">
        <f t="shared" ca="1" si="723"/>
        <v>19859</v>
      </c>
      <c r="F3908">
        <f ca="1">(60+SUMIF(OFFSET(N3908,-$C3908+1,0,$C3908),"EN",OFFSET(O3908,-$C3908+1,0,$C3908)))*SummonTypeTable!$Q$2</f>
        <v>6453.333333333333</v>
      </c>
      <c r="G3908" t="str">
        <f ca="1">IF(C3908=1,60*SummonTypeTable!$Q$2-OFFSET(F3908,0,-1),
IF(F3908&lt;&gt;OFFSET(F3908,-1,0),OFFSET(F3908,-1,0)-OFFSET(F3908,0,-1),""))</f>
        <v/>
      </c>
      <c r="H3908" t="str">
        <f ca="1">IF(C3908=1,60*SummonTypeTable!$Q$2/OFFSET(F3908,0,-1),
IF(F3908&lt;&gt;OFFSET(F3908,-1,0),OFFSET(F3908,-1,0)/OFFSET(F3908,0,-1),""))</f>
        <v/>
      </c>
      <c r="I3908">
        <f ca="1">(60+SUMIF(OFFSET(N3908,-$C3908+1,0,$C3908),"EN",OFFSET(O3908,-$C3908+1,0,$C3908))+SUMIF(OFFSET(S3908,-$C3908+1,0,$C3908),"EN",OFFSET(T3908,-$C3908+1,0,$C3908)))*SummonTypeTable!$Q$2</f>
        <v>6453.333333333333</v>
      </c>
      <c r="J3908" t="str">
        <f ca="1">IF(C3908=1,60*SummonTypeTable!$Q$2-OFFSET(I3908,0,-4),
IF(I3908&lt;&gt;OFFSET(I3908,-1,0),OFFSET(I3908,-1,0)-OFFSET(I3908,0,-4),""))</f>
        <v/>
      </c>
      <c r="K3908" t="str">
        <f ca="1">IF(C3908=1,60*SummonTypeTable!$Q$2/OFFSET(I3908,0,-4),
IF(I3908&lt;&gt;OFFSET(I3908,-1,0),OFFSET(I3908,-1,0)/OFFSET(I3908,0,-4),""))</f>
        <v/>
      </c>
      <c r="L3908" t="str">
        <f t="shared" ca="1" si="724"/>
        <v>cu</v>
      </c>
      <c r="M3908" t="s">
        <v>81</v>
      </c>
      <c r="N3908" t="s">
        <v>147</v>
      </c>
      <c r="O3908">
        <v>10900</v>
      </c>
      <c r="P3908" t="str">
        <f t="shared" si="716"/>
        <v/>
      </c>
      <c r="Q3908" t="str">
        <f t="shared" ca="1" si="722"/>
        <v>cu</v>
      </c>
      <c r="R3908" t="s">
        <v>81</v>
      </c>
      <c r="S3908" t="s">
        <v>147</v>
      </c>
      <c r="T3908">
        <v>5450</v>
      </c>
      <c r="U3908" t="str">
        <f t="shared" ca="1" si="725"/>
        <v>cu</v>
      </c>
      <c r="V3908" t="str">
        <f t="shared" si="717"/>
        <v>GO</v>
      </c>
      <c r="W3908">
        <f t="shared" si="718"/>
        <v>10900</v>
      </c>
      <c r="X3908" t="str">
        <f t="shared" ca="1" si="719"/>
        <v>cu</v>
      </c>
      <c r="Y3908" t="str">
        <f t="shared" si="720"/>
        <v>GO</v>
      </c>
      <c r="Z3908">
        <f t="shared" si="721"/>
        <v>5450</v>
      </c>
    </row>
    <row r="3909" spans="1:26">
      <c r="A3909" t="s">
        <v>58</v>
      </c>
      <c r="B3909" t="s">
        <v>42</v>
      </c>
      <c r="C3909">
        <v>216</v>
      </c>
      <c r="D3909">
        <v>284</v>
      </c>
      <c r="E3909">
        <f t="shared" ca="1" si="723"/>
        <v>20143</v>
      </c>
      <c r="F3909">
        <f ca="1">(60+SUMIF(OFFSET(N3909,-$C3909+1,0,$C3909),"EN",OFFSET(O3909,-$C3909+1,0,$C3909)))*SummonTypeTable!$Q$2</f>
        <v>6453.333333333333</v>
      </c>
      <c r="G3909" t="str">
        <f ca="1">IF(C3909=1,60*SummonTypeTable!$Q$2-OFFSET(F3909,0,-1),
IF(F3909&lt;&gt;OFFSET(F3909,-1,0),OFFSET(F3909,-1,0)-OFFSET(F3909,0,-1),""))</f>
        <v/>
      </c>
      <c r="H3909" t="str">
        <f ca="1">IF(C3909=1,60*SummonTypeTable!$Q$2/OFFSET(F3909,0,-1),
IF(F3909&lt;&gt;OFFSET(F3909,-1,0),OFFSET(F3909,-1,0)/OFFSET(F3909,0,-1),""))</f>
        <v/>
      </c>
      <c r="I3909">
        <f ca="1">(60+SUMIF(OFFSET(N3909,-$C3909+1,0,$C3909),"EN",OFFSET(O3909,-$C3909+1,0,$C3909))+SUMIF(OFFSET(S3909,-$C3909+1,0,$C3909),"EN",OFFSET(T3909,-$C3909+1,0,$C3909)))*SummonTypeTable!$Q$2</f>
        <v>6453.333333333333</v>
      </c>
      <c r="J3909" t="str">
        <f ca="1">IF(C3909=1,60*SummonTypeTable!$Q$2-OFFSET(I3909,0,-4),
IF(I3909&lt;&gt;OFFSET(I3909,-1,0),OFFSET(I3909,-1,0)-OFFSET(I3909,0,-4),""))</f>
        <v/>
      </c>
      <c r="K3909" t="str">
        <f ca="1">IF(C3909=1,60*SummonTypeTable!$Q$2/OFFSET(I3909,0,-4),
IF(I3909&lt;&gt;OFFSET(I3909,-1,0),OFFSET(I3909,-1,0)/OFFSET(I3909,0,-4),""))</f>
        <v/>
      </c>
      <c r="L3909" t="str">
        <f t="shared" ca="1" si="724"/>
        <v>it</v>
      </c>
      <c r="M3909" t="s">
        <v>139</v>
      </c>
      <c r="N3909" t="s">
        <v>138</v>
      </c>
      <c r="O3909">
        <v>20</v>
      </c>
      <c r="P3909" t="str">
        <f t="shared" si="716"/>
        <v/>
      </c>
      <c r="Q3909" t="str">
        <f t="shared" ca="1" si="722"/>
        <v>cu</v>
      </c>
      <c r="R3909" t="s">
        <v>81</v>
      </c>
      <c r="S3909" t="s">
        <v>147</v>
      </c>
      <c r="T3909">
        <v>5475</v>
      </c>
      <c r="U3909" t="str">
        <f t="shared" ca="1" si="725"/>
        <v>it</v>
      </c>
      <c r="V3909" t="str">
        <f t="shared" si="717"/>
        <v>Cash_sSpellGacha</v>
      </c>
      <c r="W3909">
        <f t="shared" si="718"/>
        <v>20</v>
      </c>
      <c r="X3909" t="str">
        <f t="shared" ca="1" si="719"/>
        <v>cu</v>
      </c>
      <c r="Y3909" t="str">
        <f t="shared" si="720"/>
        <v>GO</v>
      </c>
      <c r="Z3909">
        <f t="shared" si="721"/>
        <v>5475</v>
      </c>
    </row>
    <row r="3910" spans="1:26">
      <c r="A3910" t="s">
        <v>58</v>
      </c>
      <c r="B3910" t="s">
        <v>42</v>
      </c>
      <c r="C3910">
        <v>217</v>
      </c>
      <c r="D3910">
        <v>481</v>
      </c>
      <c r="E3910">
        <f t="shared" ca="1" si="723"/>
        <v>20624</v>
      </c>
      <c r="F3910">
        <f ca="1">(60+SUMIF(OFFSET(N3910,-$C3910+1,0,$C3910),"EN",OFFSET(O3910,-$C3910+1,0,$C3910)))*SummonTypeTable!$Q$2</f>
        <v>6760</v>
      </c>
      <c r="G3910">
        <f ca="1">IF(C3910=1,60*SummonTypeTable!$Q$2-OFFSET(F3910,0,-1),
IF(F3910&lt;&gt;OFFSET(F3910,-1,0),OFFSET(F3910,-1,0)-OFFSET(F3910,0,-1),""))</f>
        <v>-14170.666666666668</v>
      </c>
      <c r="H3910">
        <f ca="1">IF(C3910=1,60*SummonTypeTable!$Q$2/OFFSET(F3910,0,-1),
IF(F3910&lt;&gt;OFFSET(F3910,-1,0),OFFSET(F3910,-1,0)/OFFSET(F3910,0,-1),""))</f>
        <v>0.31290405999482801</v>
      </c>
      <c r="I3910">
        <f ca="1">(60+SUMIF(OFFSET(N3910,-$C3910+1,0,$C3910),"EN",OFFSET(O3910,-$C3910+1,0,$C3910))+SUMIF(OFFSET(S3910,-$C3910+1,0,$C3910),"EN",OFFSET(T3910,-$C3910+1,0,$C3910)))*SummonTypeTable!$Q$2</f>
        <v>6760</v>
      </c>
      <c r="J3910">
        <f ca="1">IF(C3910=1,60*SummonTypeTable!$Q$2-OFFSET(I3910,0,-4),
IF(I3910&lt;&gt;OFFSET(I3910,-1,0),OFFSET(I3910,-1,0)-OFFSET(I3910,0,-4),""))</f>
        <v>-14170.666666666668</v>
      </c>
      <c r="K3910">
        <f ca="1">IF(C3910=1,60*SummonTypeTable!$Q$2/OFFSET(I3910,0,-4),
IF(I3910&lt;&gt;OFFSET(I3910,-1,0),OFFSET(I3910,-1,0)/OFFSET(I3910,0,-4),""))</f>
        <v>0.31290405999482801</v>
      </c>
      <c r="L3910" t="str">
        <f t="shared" ca="1" si="724"/>
        <v>cu</v>
      </c>
      <c r="M3910" t="s">
        <v>81</v>
      </c>
      <c r="N3910" t="s">
        <v>146</v>
      </c>
      <c r="O3910">
        <v>460</v>
      </c>
      <c r="P3910" t="str">
        <f t="shared" si="716"/>
        <v>에너지너무많음</v>
      </c>
      <c r="Q3910" t="str">
        <f t="shared" ca="1" si="722"/>
        <v>cu</v>
      </c>
      <c r="R3910" t="s">
        <v>81</v>
      </c>
      <c r="S3910" t="s">
        <v>147</v>
      </c>
      <c r="T3910">
        <v>5500</v>
      </c>
      <c r="U3910" t="str">
        <f t="shared" ca="1" si="725"/>
        <v>cu</v>
      </c>
      <c r="V3910" t="str">
        <f t="shared" si="717"/>
        <v>EN</v>
      </c>
      <c r="W3910">
        <f t="shared" si="718"/>
        <v>460</v>
      </c>
      <c r="X3910" t="str">
        <f t="shared" ca="1" si="719"/>
        <v>cu</v>
      </c>
      <c r="Y3910" t="str">
        <f t="shared" si="720"/>
        <v>GO</v>
      </c>
      <c r="Z3910">
        <f t="shared" si="721"/>
        <v>5500</v>
      </c>
    </row>
    <row r="3911" spans="1:26">
      <c r="A3911" t="s">
        <v>58</v>
      </c>
      <c r="B3911" t="s">
        <v>42</v>
      </c>
      <c r="C3911">
        <v>218</v>
      </c>
      <c r="D3911">
        <v>87</v>
      </c>
      <c r="E3911">
        <f t="shared" ca="1" si="723"/>
        <v>20711</v>
      </c>
      <c r="F3911">
        <f ca="1">(60+SUMIF(OFFSET(N3911,-$C3911+1,0,$C3911),"EN",OFFSET(O3911,-$C3911+1,0,$C3911)))*SummonTypeTable!$Q$2</f>
        <v>6760</v>
      </c>
      <c r="G3911" t="str">
        <f ca="1">IF(C3911=1,60*SummonTypeTable!$Q$2-OFFSET(F3911,0,-1),
IF(F3911&lt;&gt;OFFSET(F3911,-1,0),OFFSET(F3911,-1,0)-OFFSET(F3911,0,-1),""))</f>
        <v/>
      </c>
      <c r="H3911" t="str">
        <f ca="1">IF(C3911=1,60*SummonTypeTable!$Q$2/OFFSET(F3911,0,-1),
IF(F3911&lt;&gt;OFFSET(F3911,-1,0),OFFSET(F3911,-1,0)/OFFSET(F3911,0,-1),""))</f>
        <v/>
      </c>
      <c r="I3911">
        <f ca="1">(60+SUMIF(OFFSET(N3911,-$C3911+1,0,$C3911),"EN",OFFSET(O3911,-$C3911+1,0,$C3911))+SUMIF(OFFSET(S3911,-$C3911+1,0,$C3911),"EN",OFFSET(T3911,-$C3911+1,0,$C3911)))*SummonTypeTable!$Q$2</f>
        <v>6760</v>
      </c>
      <c r="J3911" t="str">
        <f ca="1">IF(C3911=1,60*SummonTypeTable!$Q$2-OFFSET(I3911,0,-4),
IF(I3911&lt;&gt;OFFSET(I3911,-1,0),OFFSET(I3911,-1,0)-OFFSET(I3911,0,-4),""))</f>
        <v/>
      </c>
      <c r="K3911" t="str">
        <f ca="1">IF(C3911=1,60*SummonTypeTable!$Q$2/OFFSET(I3911,0,-4),
IF(I3911&lt;&gt;OFFSET(I3911,-1,0),OFFSET(I3911,-1,0)/OFFSET(I3911,0,-4),""))</f>
        <v/>
      </c>
      <c r="L3911" t="str">
        <f t="shared" ca="1" si="724"/>
        <v>it</v>
      </c>
      <c r="M3911" t="s">
        <v>139</v>
      </c>
      <c r="N3911" t="s">
        <v>140</v>
      </c>
      <c r="O3911">
        <v>1</v>
      </c>
      <c r="P3911" t="str">
        <f t="shared" si="716"/>
        <v/>
      </c>
      <c r="Q3911" t="str">
        <f t="shared" ca="1" si="722"/>
        <v>cu</v>
      </c>
      <c r="R3911" t="s">
        <v>81</v>
      </c>
      <c r="S3911" t="s">
        <v>147</v>
      </c>
      <c r="T3911">
        <v>5525</v>
      </c>
      <c r="U3911" t="str">
        <f t="shared" ca="1" si="725"/>
        <v>it</v>
      </c>
      <c r="V3911" t="str">
        <f t="shared" si="717"/>
        <v>Cash_sCharacterGacha</v>
      </c>
      <c r="W3911">
        <f t="shared" si="718"/>
        <v>1</v>
      </c>
      <c r="X3911" t="str">
        <f t="shared" ca="1" si="719"/>
        <v>cu</v>
      </c>
      <c r="Y3911" t="str">
        <f t="shared" si="720"/>
        <v>GO</v>
      </c>
      <c r="Z3911">
        <f t="shared" si="721"/>
        <v>5525</v>
      </c>
    </row>
    <row r="3912" spans="1:26">
      <c r="A3912" t="s">
        <v>58</v>
      </c>
      <c r="B3912" t="s">
        <v>42</v>
      </c>
      <c r="C3912">
        <v>219</v>
      </c>
      <c r="D3912">
        <v>247</v>
      </c>
      <c r="E3912">
        <f t="shared" ca="1" si="723"/>
        <v>20958</v>
      </c>
      <c r="F3912">
        <f ca="1">(60+SUMIF(OFFSET(N3912,-$C3912+1,0,$C3912),"EN",OFFSET(O3912,-$C3912+1,0,$C3912)))*SummonTypeTable!$Q$2</f>
        <v>6760</v>
      </c>
      <c r="G3912" t="str">
        <f ca="1">IF(C3912=1,60*SummonTypeTable!$Q$2-OFFSET(F3912,0,-1),
IF(F3912&lt;&gt;OFFSET(F3912,-1,0),OFFSET(F3912,-1,0)-OFFSET(F3912,0,-1),""))</f>
        <v/>
      </c>
      <c r="H3912" t="str">
        <f ca="1">IF(C3912=1,60*SummonTypeTable!$Q$2/OFFSET(F3912,0,-1),
IF(F3912&lt;&gt;OFFSET(F3912,-1,0),OFFSET(F3912,-1,0)/OFFSET(F3912,0,-1),""))</f>
        <v/>
      </c>
      <c r="I3912">
        <f ca="1">(60+SUMIF(OFFSET(N3912,-$C3912+1,0,$C3912),"EN",OFFSET(O3912,-$C3912+1,0,$C3912))+SUMIF(OFFSET(S3912,-$C3912+1,0,$C3912),"EN",OFFSET(T3912,-$C3912+1,0,$C3912)))*SummonTypeTable!$Q$2</f>
        <v>6760</v>
      </c>
      <c r="J3912" t="str">
        <f ca="1">IF(C3912=1,60*SummonTypeTable!$Q$2-OFFSET(I3912,0,-4),
IF(I3912&lt;&gt;OFFSET(I3912,-1,0),OFFSET(I3912,-1,0)-OFFSET(I3912,0,-4),""))</f>
        <v/>
      </c>
      <c r="K3912" t="str">
        <f ca="1">IF(C3912=1,60*SummonTypeTable!$Q$2/OFFSET(I3912,0,-4),
IF(I3912&lt;&gt;OFFSET(I3912,-1,0),OFFSET(I3912,-1,0)/OFFSET(I3912,0,-4),""))</f>
        <v/>
      </c>
      <c r="L3912" t="str">
        <f t="shared" ca="1" si="724"/>
        <v>cu</v>
      </c>
      <c r="M3912" t="s">
        <v>81</v>
      </c>
      <c r="N3912" t="s">
        <v>147</v>
      </c>
      <c r="O3912">
        <v>11100</v>
      </c>
      <c r="P3912" t="str">
        <f t="shared" si="716"/>
        <v/>
      </c>
      <c r="Q3912" t="str">
        <f t="shared" ca="1" si="722"/>
        <v>cu</v>
      </c>
      <c r="R3912" t="s">
        <v>81</v>
      </c>
      <c r="S3912" t="s">
        <v>147</v>
      </c>
      <c r="T3912">
        <v>5550</v>
      </c>
      <c r="U3912" t="str">
        <f t="shared" ca="1" si="725"/>
        <v>cu</v>
      </c>
      <c r="V3912" t="str">
        <f t="shared" si="717"/>
        <v>GO</v>
      </c>
      <c r="W3912">
        <f t="shared" si="718"/>
        <v>11100</v>
      </c>
      <c r="X3912" t="str">
        <f t="shared" ca="1" si="719"/>
        <v>cu</v>
      </c>
      <c r="Y3912" t="str">
        <f t="shared" si="720"/>
        <v>GO</v>
      </c>
      <c r="Z3912">
        <f t="shared" si="721"/>
        <v>5550</v>
      </c>
    </row>
    <row r="3913" spans="1:26">
      <c r="A3913" t="s">
        <v>58</v>
      </c>
      <c r="B3913" t="s">
        <v>42</v>
      </c>
      <c r="C3913">
        <v>220</v>
      </c>
      <c r="D3913">
        <v>594</v>
      </c>
      <c r="E3913">
        <f t="shared" ca="1" si="723"/>
        <v>21552</v>
      </c>
      <c r="F3913">
        <f ca="1">(60+SUMIF(OFFSET(N3913,-$C3913+1,0,$C3913),"EN",OFFSET(O3913,-$C3913+1,0,$C3913)))*SummonTypeTable!$Q$2</f>
        <v>7090</v>
      </c>
      <c r="G3913">
        <f ca="1">IF(C3913=1,60*SummonTypeTable!$Q$2-OFFSET(F3913,0,-1),
IF(F3913&lt;&gt;OFFSET(F3913,-1,0),OFFSET(F3913,-1,0)-OFFSET(F3913,0,-1),""))</f>
        <v>-14792</v>
      </c>
      <c r="H3913">
        <f ca="1">IF(C3913=1,60*SummonTypeTable!$Q$2/OFFSET(F3913,0,-1),
IF(F3913&lt;&gt;OFFSET(F3913,-1,0),OFFSET(F3913,-1,0)/OFFSET(F3913,0,-1),""))</f>
        <v>0.31365998515219007</v>
      </c>
      <c r="I3913">
        <f ca="1">(60+SUMIF(OFFSET(N3913,-$C3913+1,0,$C3913),"EN",OFFSET(O3913,-$C3913+1,0,$C3913))+SUMIF(OFFSET(S3913,-$C3913+1,0,$C3913),"EN",OFFSET(T3913,-$C3913+1,0,$C3913)))*SummonTypeTable!$Q$2</f>
        <v>7090</v>
      </c>
      <c r="J3913">
        <f ca="1">IF(C3913=1,60*SummonTypeTable!$Q$2-OFFSET(I3913,0,-4),
IF(I3913&lt;&gt;OFFSET(I3913,-1,0),OFFSET(I3913,-1,0)-OFFSET(I3913,0,-4),""))</f>
        <v>-14792</v>
      </c>
      <c r="K3913">
        <f ca="1">IF(C3913=1,60*SummonTypeTable!$Q$2/OFFSET(I3913,0,-4),
IF(I3913&lt;&gt;OFFSET(I3913,-1,0),OFFSET(I3913,-1,0)/OFFSET(I3913,0,-4),""))</f>
        <v>0.31365998515219007</v>
      </c>
      <c r="L3913" t="str">
        <f t="shared" ca="1" si="724"/>
        <v>cu</v>
      </c>
      <c r="M3913" t="s">
        <v>81</v>
      </c>
      <c r="N3913" t="s">
        <v>146</v>
      </c>
      <c r="O3913">
        <v>495</v>
      </c>
      <c r="P3913" t="str">
        <f t="shared" si="716"/>
        <v>에너지너무많음</v>
      </c>
      <c r="Q3913" t="str">
        <f t="shared" ca="1" si="722"/>
        <v>cu</v>
      </c>
      <c r="R3913" t="s">
        <v>81</v>
      </c>
      <c r="S3913" t="s">
        <v>147</v>
      </c>
      <c r="T3913">
        <v>5575</v>
      </c>
      <c r="U3913" t="str">
        <f t="shared" ca="1" si="725"/>
        <v>cu</v>
      </c>
      <c r="V3913" t="str">
        <f t="shared" si="717"/>
        <v>EN</v>
      </c>
      <c r="W3913">
        <f t="shared" si="718"/>
        <v>495</v>
      </c>
      <c r="X3913" t="str">
        <f t="shared" ca="1" si="719"/>
        <v>cu</v>
      </c>
      <c r="Y3913" t="str">
        <f t="shared" si="720"/>
        <v>GO</v>
      </c>
      <c r="Z3913">
        <f t="shared" si="721"/>
        <v>5575</v>
      </c>
    </row>
    <row r="3914" spans="1:26">
      <c r="A3914" t="s">
        <v>58</v>
      </c>
      <c r="B3914" t="s">
        <v>42</v>
      </c>
      <c r="C3914">
        <v>221</v>
      </c>
      <c r="D3914">
        <v>120</v>
      </c>
      <c r="E3914">
        <f t="shared" ca="1" si="723"/>
        <v>21672</v>
      </c>
      <c r="F3914">
        <f ca="1">(60+SUMIF(OFFSET(N3914,-$C3914+1,0,$C3914),"EN",OFFSET(O3914,-$C3914+1,0,$C3914)))*SummonTypeTable!$Q$2</f>
        <v>7090</v>
      </c>
      <c r="G3914" t="str">
        <f ca="1">IF(C3914=1,60*SummonTypeTable!$Q$2-OFFSET(F3914,0,-1),
IF(F3914&lt;&gt;OFFSET(F3914,-1,0),OFFSET(F3914,-1,0)-OFFSET(F3914,0,-1),""))</f>
        <v/>
      </c>
      <c r="H3914" t="str">
        <f ca="1">IF(C3914=1,60*SummonTypeTable!$Q$2/OFFSET(F3914,0,-1),
IF(F3914&lt;&gt;OFFSET(F3914,-1,0),OFFSET(F3914,-1,0)/OFFSET(F3914,0,-1),""))</f>
        <v/>
      </c>
      <c r="I3914">
        <f ca="1">(60+SUMIF(OFFSET(N3914,-$C3914+1,0,$C3914),"EN",OFFSET(O3914,-$C3914+1,0,$C3914))+SUMIF(OFFSET(S3914,-$C3914+1,0,$C3914),"EN",OFFSET(T3914,-$C3914+1,0,$C3914)))*SummonTypeTable!$Q$2</f>
        <v>7090</v>
      </c>
      <c r="J3914" t="str">
        <f ca="1">IF(C3914=1,60*SummonTypeTable!$Q$2-OFFSET(I3914,0,-4),
IF(I3914&lt;&gt;OFFSET(I3914,-1,0),OFFSET(I3914,-1,0)-OFFSET(I3914,0,-4),""))</f>
        <v/>
      </c>
      <c r="K3914" t="str">
        <f ca="1">IF(C3914=1,60*SummonTypeTable!$Q$2/OFFSET(I3914,0,-4),
IF(I3914&lt;&gt;OFFSET(I3914,-1,0),OFFSET(I3914,-1,0)/OFFSET(I3914,0,-4),""))</f>
        <v/>
      </c>
      <c r="L3914" t="str">
        <f t="shared" ca="1" si="724"/>
        <v>it</v>
      </c>
      <c r="M3914" t="s">
        <v>139</v>
      </c>
      <c r="N3914" t="s">
        <v>158</v>
      </c>
      <c r="O3914">
        <v>2</v>
      </c>
      <c r="P3914" t="str">
        <f t="shared" si="716"/>
        <v/>
      </c>
      <c r="Q3914" t="str">
        <f t="shared" ca="1" si="722"/>
        <v>cu</v>
      </c>
      <c r="R3914" t="s">
        <v>81</v>
      </c>
      <c r="S3914" t="s">
        <v>147</v>
      </c>
      <c r="T3914">
        <v>5600</v>
      </c>
      <c r="U3914" t="str">
        <f t="shared" ca="1" si="725"/>
        <v>it</v>
      </c>
      <c r="V3914" t="str">
        <f t="shared" si="717"/>
        <v>Cash_sEquipGacha</v>
      </c>
      <c r="W3914">
        <f t="shared" si="718"/>
        <v>2</v>
      </c>
      <c r="X3914" t="str">
        <f t="shared" ca="1" si="719"/>
        <v>cu</v>
      </c>
      <c r="Y3914" t="str">
        <f t="shared" si="720"/>
        <v>GO</v>
      </c>
      <c r="Z3914">
        <f t="shared" si="721"/>
        <v>5600</v>
      </c>
    </row>
    <row r="3915" spans="1:26">
      <c r="A3915" t="s">
        <v>58</v>
      </c>
      <c r="B3915" t="s">
        <v>42</v>
      </c>
      <c r="C3915">
        <v>222</v>
      </c>
      <c r="D3915">
        <v>250</v>
      </c>
      <c r="E3915">
        <f t="shared" ca="1" si="723"/>
        <v>21922</v>
      </c>
      <c r="F3915">
        <f ca="1">(60+SUMIF(OFFSET(N3915,-$C3915+1,0,$C3915),"EN",OFFSET(O3915,-$C3915+1,0,$C3915)))*SummonTypeTable!$Q$2</f>
        <v>7090</v>
      </c>
      <c r="G3915" t="str">
        <f ca="1">IF(C3915=1,60*SummonTypeTable!$Q$2-OFFSET(F3915,0,-1),
IF(F3915&lt;&gt;OFFSET(F3915,-1,0),OFFSET(F3915,-1,0)-OFFSET(F3915,0,-1),""))</f>
        <v/>
      </c>
      <c r="H3915" t="str">
        <f ca="1">IF(C3915=1,60*SummonTypeTable!$Q$2/OFFSET(F3915,0,-1),
IF(F3915&lt;&gt;OFFSET(F3915,-1,0),OFFSET(F3915,-1,0)/OFFSET(F3915,0,-1),""))</f>
        <v/>
      </c>
      <c r="I3915">
        <f ca="1">(60+SUMIF(OFFSET(N3915,-$C3915+1,0,$C3915),"EN",OFFSET(O3915,-$C3915+1,0,$C3915))+SUMIF(OFFSET(S3915,-$C3915+1,0,$C3915),"EN",OFFSET(T3915,-$C3915+1,0,$C3915)))*SummonTypeTable!$Q$2</f>
        <v>7090</v>
      </c>
      <c r="J3915" t="str">
        <f ca="1">IF(C3915=1,60*SummonTypeTable!$Q$2-OFFSET(I3915,0,-4),
IF(I3915&lt;&gt;OFFSET(I3915,-1,0),OFFSET(I3915,-1,0)-OFFSET(I3915,0,-4),""))</f>
        <v/>
      </c>
      <c r="K3915" t="str">
        <f ca="1">IF(C3915=1,60*SummonTypeTable!$Q$2/OFFSET(I3915,0,-4),
IF(I3915&lt;&gt;OFFSET(I3915,-1,0),OFFSET(I3915,-1,0)/OFFSET(I3915,0,-4),""))</f>
        <v/>
      </c>
      <c r="L3915" t="str">
        <f t="shared" ca="1" si="724"/>
        <v>cu</v>
      </c>
      <c r="M3915" t="s">
        <v>81</v>
      </c>
      <c r="N3915" t="s">
        <v>147</v>
      </c>
      <c r="O3915">
        <v>11250</v>
      </c>
      <c r="P3915" t="str">
        <f t="shared" ref="P3915:P3978" si="726">IF(M3915="장비1상자",
  IF(OR(N3915&gt;3,O3915&gt;5),"장비이상",""),
IF(N3915="GO",
  IF(O3915&lt;100,"골드이상",""),
IF(N3915="EN",
  IF(O3915&gt;29,"에너지너무많음",
  IF(O3915&gt;9,"에너지다소많음","")),"")))</f>
        <v/>
      </c>
      <c r="Q3915" t="str">
        <f t="shared" ca="1" si="722"/>
        <v>cu</v>
      </c>
      <c r="R3915" t="s">
        <v>81</v>
      </c>
      <c r="S3915" t="s">
        <v>147</v>
      </c>
      <c r="T3915">
        <v>5625</v>
      </c>
      <c r="U3915" t="str">
        <f t="shared" ca="1" si="725"/>
        <v>cu</v>
      </c>
      <c r="V3915" t="str">
        <f t="shared" ref="V3915:V3978" si="727">IF(LEN(N3915)=0,"",N3915)</f>
        <v>GO</v>
      </c>
      <c r="W3915">
        <f t="shared" ref="W3915:W3978" si="728">IF(LEN(O3915)=0,"",O3915)</f>
        <v>11250</v>
      </c>
      <c r="X3915" t="str">
        <f t="shared" ref="X3915:X3978" ca="1" si="729">IF(LEN(Q3915)=0,"",Q3915)</f>
        <v>cu</v>
      </c>
      <c r="Y3915" t="str">
        <f t="shared" ref="Y3915:Y3978" si="730">IF(LEN(S3915)=0,"",S3915)</f>
        <v>GO</v>
      </c>
      <c r="Z3915">
        <f t="shared" ref="Z3915:Z3978" si="731">IF(LEN(T3915)=0,"",T3915)</f>
        <v>5625</v>
      </c>
    </row>
    <row r="3916" spans="1:26">
      <c r="A3916" t="s">
        <v>58</v>
      </c>
      <c r="B3916" t="s">
        <v>42</v>
      </c>
      <c r="C3916">
        <v>223</v>
      </c>
      <c r="D3916">
        <v>586</v>
      </c>
      <c r="E3916">
        <f t="shared" ca="1" si="723"/>
        <v>22508</v>
      </c>
      <c r="F3916">
        <f ca="1">(60+SUMIF(OFFSET(N3916,-$C3916+1,0,$C3916),"EN",OFFSET(O3916,-$C3916+1,0,$C3916)))*SummonTypeTable!$Q$2</f>
        <v>7443.333333333333</v>
      </c>
      <c r="G3916">
        <f ca="1">IF(C3916=1,60*SummonTypeTable!$Q$2-OFFSET(F3916,0,-1),
IF(F3916&lt;&gt;OFFSET(F3916,-1,0),OFFSET(F3916,-1,0)-OFFSET(F3916,0,-1),""))</f>
        <v>-15418</v>
      </c>
      <c r="H3916">
        <f ca="1">IF(C3916=1,60*SummonTypeTable!$Q$2/OFFSET(F3916,0,-1),
IF(F3916&lt;&gt;OFFSET(F3916,-1,0),OFFSET(F3916,-1,0)/OFFSET(F3916,0,-1),""))</f>
        <v>0.31499911142704817</v>
      </c>
      <c r="I3916">
        <f ca="1">(60+SUMIF(OFFSET(N3916,-$C3916+1,0,$C3916),"EN",OFFSET(O3916,-$C3916+1,0,$C3916))+SUMIF(OFFSET(S3916,-$C3916+1,0,$C3916),"EN",OFFSET(T3916,-$C3916+1,0,$C3916)))*SummonTypeTable!$Q$2</f>
        <v>7443.333333333333</v>
      </c>
      <c r="J3916">
        <f ca="1">IF(C3916=1,60*SummonTypeTable!$Q$2-OFFSET(I3916,0,-4),
IF(I3916&lt;&gt;OFFSET(I3916,-1,0),OFFSET(I3916,-1,0)-OFFSET(I3916,0,-4),""))</f>
        <v>-15418</v>
      </c>
      <c r="K3916">
        <f ca="1">IF(C3916=1,60*SummonTypeTable!$Q$2/OFFSET(I3916,0,-4),
IF(I3916&lt;&gt;OFFSET(I3916,-1,0),OFFSET(I3916,-1,0)/OFFSET(I3916,0,-4),""))</f>
        <v>0.31499911142704817</v>
      </c>
      <c r="L3916" t="str">
        <f t="shared" ca="1" si="724"/>
        <v>cu</v>
      </c>
      <c r="M3916" t="s">
        <v>81</v>
      </c>
      <c r="N3916" t="s">
        <v>146</v>
      </c>
      <c r="O3916">
        <v>530</v>
      </c>
      <c r="P3916" t="str">
        <f t="shared" si="726"/>
        <v>에너지너무많음</v>
      </c>
      <c r="Q3916" t="str">
        <f t="shared" ca="1" si="722"/>
        <v>cu</v>
      </c>
      <c r="R3916" t="s">
        <v>81</v>
      </c>
      <c r="S3916" t="s">
        <v>147</v>
      </c>
      <c r="T3916">
        <v>5650</v>
      </c>
      <c r="U3916" t="str">
        <f t="shared" ca="1" si="725"/>
        <v>cu</v>
      </c>
      <c r="V3916" t="str">
        <f t="shared" si="727"/>
        <v>EN</v>
      </c>
      <c r="W3916">
        <f t="shared" si="728"/>
        <v>530</v>
      </c>
      <c r="X3916" t="str">
        <f t="shared" ca="1" si="729"/>
        <v>cu</v>
      </c>
      <c r="Y3916" t="str">
        <f t="shared" si="730"/>
        <v>GO</v>
      </c>
      <c r="Z3916">
        <f t="shared" si="731"/>
        <v>5650</v>
      </c>
    </row>
    <row r="3917" spans="1:26">
      <c r="A3917" t="s">
        <v>58</v>
      </c>
      <c r="B3917" t="s">
        <v>42</v>
      </c>
      <c r="C3917">
        <v>224</v>
      </c>
      <c r="D3917">
        <v>136</v>
      </c>
      <c r="E3917">
        <f t="shared" ca="1" si="723"/>
        <v>22644</v>
      </c>
      <c r="F3917">
        <f ca="1">(60+SUMIF(OFFSET(N3917,-$C3917+1,0,$C3917),"EN",OFFSET(O3917,-$C3917+1,0,$C3917)))*SummonTypeTable!$Q$2</f>
        <v>7443.333333333333</v>
      </c>
      <c r="G3917" t="str">
        <f ca="1">IF(C3917=1,60*SummonTypeTable!$Q$2-OFFSET(F3917,0,-1),
IF(F3917&lt;&gt;OFFSET(F3917,-1,0),OFFSET(F3917,-1,0)-OFFSET(F3917,0,-1),""))</f>
        <v/>
      </c>
      <c r="H3917" t="str">
        <f ca="1">IF(C3917=1,60*SummonTypeTable!$Q$2/OFFSET(F3917,0,-1),
IF(F3917&lt;&gt;OFFSET(F3917,-1,0),OFFSET(F3917,-1,0)/OFFSET(F3917,0,-1),""))</f>
        <v/>
      </c>
      <c r="I3917">
        <f ca="1">(60+SUMIF(OFFSET(N3917,-$C3917+1,0,$C3917),"EN",OFFSET(O3917,-$C3917+1,0,$C3917))+SUMIF(OFFSET(S3917,-$C3917+1,0,$C3917),"EN",OFFSET(T3917,-$C3917+1,0,$C3917)))*SummonTypeTable!$Q$2</f>
        <v>7443.333333333333</v>
      </c>
      <c r="J3917" t="str">
        <f ca="1">IF(C3917=1,60*SummonTypeTable!$Q$2-OFFSET(I3917,0,-4),
IF(I3917&lt;&gt;OFFSET(I3917,-1,0),OFFSET(I3917,-1,0)-OFFSET(I3917,0,-4),""))</f>
        <v/>
      </c>
      <c r="K3917" t="str">
        <f ca="1">IF(C3917=1,60*SummonTypeTable!$Q$2/OFFSET(I3917,0,-4),
IF(I3917&lt;&gt;OFFSET(I3917,-1,0),OFFSET(I3917,-1,0)/OFFSET(I3917,0,-4),""))</f>
        <v/>
      </c>
      <c r="L3917" t="str">
        <f t="shared" ca="1" si="724"/>
        <v>it</v>
      </c>
      <c r="M3917" t="s">
        <v>139</v>
      </c>
      <c r="N3917" t="s">
        <v>140</v>
      </c>
      <c r="O3917">
        <v>2</v>
      </c>
      <c r="P3917" t="str">
        <f t="shared" si="726"/>
        <v/>
      </c>
      <c r="Q3917" t="str">
        <f t="shared" ca="1" si="722"/>
        <v>cu</v>
      </c>
      <c r="R3917" t="s">
        <v>81</v>
      </c>
      <c r="S3917" t="s">
        <v>147</v>
      </c>
      <c r="T3917">
        <v>5675</v>
      </c>
      <c r="U3917" t="str">
        <f t="shared" ca="1" si="725"/>
        <v>it</v>
      </c>
      <c r="V3917" t="str">
        <f t="shared" si="727"/>
        <v>Cash_sCharacterGacha</v>
      </c>
      <c r="W3917">
        <f t="shared" si="728"/>
        <v>2</v>
      </c>
      <c r="X3917" t="str">
        <f t="shared" ca="1" si="729"/>
        <v>cu</v>
      </c>
      <c r="Y3917" t="str">
        <f t="shared" si="730"/>
        <v>GO</v>
      </c>
      <c r="Z3917">
        <f t="shared" si="731"/>
        <v>5675</v>
      </c>
    </row>
    <row r="3918" spans="1:26">
      <c r="A3918" t="s">
        <v>58</v>
      </c>
      <c r="B3918" t="s">
        <v>42</v>
      </c>
      <c r="C3918">
        <v>225</v>
      </c>
      <c r="D3918">
        <v>158</v>
      </c>
      <c r="E3918">
        <f t="shared" ca="1" si="723"/>
        <v>22802</v>
      </c>
      <c r="F3918">
        <f ca="1">(60+SUMIF(OFFSET(N3918,-$C3918+1,0,$C3918),"EN",OFFSET(O3918,-$C3918+1,0,$C3918)))*SummonTypeTable!$Q$2</f>
        <v>7443.333333333333</v>
      </c>
      <c r="G3918" t="str">
        <f ca="1">IF(C3918=1,60*SummonTypeTable!$Q$2-OFFSET(F3918,0,-1),
IF(F3918&lt;&gt;OFFSET(F3918,-1,0),OFFSET(F3918,-1,0)-OFFSET(F3918,0,-1),""))</f>
        <v/>
      </c>
      <c r="H3918" t="str">
        <f ca="1">IF(C3918=1,60*SummonTypeTable!$Q$2/OFFSET(F3918,0,-1),
IF(F3918&lt;&gt;OFFSET(F3918,-1,0),OFFSET(F3918,-1,0)/OFFSET(F3918,0,-1),""))</f>
        <v/>
      </c>
      <c r="I3918">
        <f ca="1">(60+SUMIF(OFFSET(N3918,-$C3918+1,0,$C3918),"EN",OFFSET(O3918,-$C3918+1,0,$C3918))+SUMIF(OFFSET(S3918,-$C3918+1,0,$C3918),"EN",OFFSET(T3918,-$C3918+1,0,$C3918)))*SummonTypeTable!$Q$2</f>
        <v>7443.333333333333</v>
      </c>
      <c r="J3918" t="str">
        <f ca="1">IF(C3918=1,60*SummonTypeTable!$Q$2-OFFSET(I3918,0,-4),
IF(I3918&lt;&gt;OFFSET(I3918,-1,0),OFFSET(I3918,-1,0)-OFFSET(I3918,0,-4),""))</f>
        <v/>
      </c>
      <c r="K3918" t="str">
        <f ca="1">IF(C3918=1,60*SummonTypeTable!$Q$2/OFFSET(I3918,0,-4),
IF(I3918&lt;&gt;OFFSET(I3918,-1,0),OFFSET(I3918,-1,0)/OFFSET(I3918,0,-4),""))</f>
        <v/>
      </c>
      <c r="L3918" t="str">
        <f t="shared" ca="1" si="724"/>
        <v>cu</v>
      </c>
      <c r="M3918" t="s">
        <v>81</v>
      </c>
      <c r="N3918" t="s">
        <v>147</v>
      </c>
      <c r="O3918">
        <v>11400</v>
      </c>
      <c r="P3918" t="str">
        <f t="shared" si="726"/>
        <v/>
      </c>
      <c r="Q3918" t="str">
        <f t="shared" ca="1" si="722"/>
        <v>cu</v>
      </c>
      <c r="R3918" t="s">
        <v>81</v>
      </c>
      <c r="S3918" t="s">
        <v>147</v>
      </c>
      <c r="T3918">
        <v>5700</v>
      </c>
      <c r="U3918" t="str">
        <f t="shared" ca="1" si="725"/>
        <v>cu</v>
      </c>
      <c r="V3918" t="str">
        <f t="shared" si="727"/>
        <v>GO</v>
      </c>
      <c r="W3918">
        <f t="shared" si="728"/>
        <v>11400</v>
      </c>
      <c r="X3918" t="str">
        <f t="shared" ca="1" si="729"/>
        <v>cu</v>
      </c>
      <c r="Y3918" t="str">
        <f t="shared" si="730"/>
        <v>GO</v>
      </c>
      <c r="Z3918">
        <f t="shared" si="731"/>
        <v>5700</v>
      </c>
    </row>
    <row r="3919" spans="1:26">
      <c r="A3919" t="s">
        <v>58</v>
      </c>
      <c r="B3919" t="s">
        <v>42</v>
      </c>
      <c r="C3919">
        <v>226</v>
      </c>
      <c r="D3919">
        <v>174</v>
      </c>
      <c r="E3919">
        <f t="shared" ca="1" si="723"/>
        <v>22976</v>
      </c>
      <c r="F3919">
        <f ca="1">(60+SUMIF(OFFSET(N3919,-$C3919+1,0,$C3919),"EN",OFFSET(O3919,-$C3919+1,0,$C3919)))*SummonTypeTable!$Q$2</f>
        <v>7443.333333333333</v>
      </c>
      <c r="G3919" t="str">
        <f ca="1">IF(C3919=1,60*SummonTypeTable!$Q$2-OFFSET(F3919,0,-1),
IF(F3919&lt;&gt;OFFSET(F3919,-1,0),OFFSET(F3919,-1,0)-OFFSET(F3919,0,-1),""))</f>
        <v/>
      </c>
      <c r="H3919" t="str">
        <f ca="1">IF(C3919=1,60*SummonTypeTable!$Q$2/OFFSET(F3919,0,-1),
IF(F3919&lt;&gt;OFFSET(F3919,-1,0),OFFSET(F3919,-1,0)/OFFSET(F3919,0,-1),""))</f>
        <v/>
      </c>
      <c r="I3919">
        <f ca="1">(60+SUMIF(OFFSET(N3919,-$C3919+1,0,$C3919),"EN",OFFSET(O3919,-$C3919+1,0,$C3919))+SUMIF(OFFSET(S3919,-$C3919+1,0,$C3919),"EN",OFFSET(T3919,-$C3919+1,0,$C3919)))*SummonTypeTable!$Q$2</f>
        <v>7443.333333333333</v>
      </c>
      <c r="J3919" t="str">
        <f ca="1">IF(C3919=1,60*SummonTypeTable!$Q$2-OFFSET(I3919,0,-4),
IF(I3919&lt;&gt;OFFSET(I3919,-1,0),OFFSET(I3919,-1,0)-OFFSET(I3919,0,-4),""))</f>
        <v/>
      </c>
      <c r="K3919" t="str">
        <f ca="1">IF(C3919=1,60*SummonTypeTable!$Q$2/OFFSET(I3919,0,-4),
IF(I3919&lt;&gt;OFFSET(I3919,-1,0),OFFSET(I3919,-1,0)/OFFSET(I3919,0,-4),""))</f>
        <v/>
      </c>
      <c r="L3919" t="str">
        <f t="shared" ca="1" si="724"/>
        <v>it</v>
      </c>
      <c r="M3919" t="s">
        <v>139</v>
      </c>
      <c r="N3919" t="s">
        <v>138</v>
      </c>
      <c r="O3919">
        <v>10</v>
      </c>
      <c r="P3919" t="str">
        <f t="shared" si="726"/>
        <v/>
      </c>
      <c r="Q3919" t="str">
        <f t="shared" ca="1" si="722"/>
        <v>cu</v>
      </c>
      <c r="R3919" t="s">
        <v>81</v>
      </c>
      <c r="S3919" t="s">
        <v>147</v>
      </c>
      <c r="T3919">
        <v>5725</v>
      </c>
      <c r="U3919" t="str">
        <f t="shared" ca="1" si="725"/>
        <v>it</v>
      </c>
      <c r="V3919" t="str">
        <f t="shared" si="727"/>
        <v>Cash_sSpellGacha</v>
      </c>
      <c r="W3919">
        <f t="shared" si="728"/>
        <v>10</v>
      </c>
      <c r="X3919" t="str">
        <f t="shared" ca="1" si="729"/>
        <v>cu</v>
      </c>
      <c r="Y3919" t="str">
        <f t="shared" si="730"/>
        <v>GO</v>
      </c>
      <c r="Z3919">
        <f t="shared" si="731"/>
        <v>5725</v>
      </c>
    </row>
    <row r="3920" spans="1:26">
      <c r="A3920" t="s">
        <v>58</v>
      </c>
      <c r="B3920" t="s">
        <v>42</v>
      </c>
      <c r="C3920">
        <v>227</v>
      </c>
      <c r="D3920">
        <v>516</v>
      </c>
      <c r="E3920">
        <f t="shared" ca="1" si="723"/>
        <v>23492</v>
      </c>
      <c r="F3920">
        <f ca="1">(60+SUMIF(OFFSET(N3920,-$C3920+1,0,$C3920),"EN",OFFSET(O3920,-$C3920+1,0,$C3920)))*SummonTypeTable!$Q$2</f>
        <v>7820</v>
      </c>
      <c r="G3920">
        <f ca="1">IF(C3920=1,60*SummonTypeTable!$Q$2-OFFSET(F3920,0,-1),
IF(F3920&lt;&gt;OFFSET(F3920,-1,0),OFFSET(F3920,-1,0)-OFFSET(F3920,0,-1),""))</f>
        <v>-16048.666666666668</v>
      </c>
      <c r="H3920">
        <f ca="1">IF(C3920=1,60*SummonTypeTable!$Q$2/OFFSET(F3920,0,-1),
IF(F3920&lt;&gt;OFFSET(F3920,-1,0),OFFSET(F3920,-1,0)/OFFSET(F3920,0,-1),""))</f>
        <v>0.31684545093365118</v>
      </c>
      <c r="I3920">
        <f ca="1">(60+SUMIF(OFFSET(N3920,-$C3920+1,0,$C3920),"EN",OFFSET(O3920,-$C3920+1,0,$C3920))+SUMIF(OFFSET(S3920,-$C3920+1,0,$C3920),"EN",OFFSET(T3920,-$C3920+1,0,$C3920)))*SummonTypeTable!$Q$2</f>
        <v>7820</v>
      </c>
      <c r="J3920">
        <f ca="1">IF(C3920=1,60*SummonTypeTable!$Q$2-OFFSET(I3920,0,-4),
IF(I3920&lt;&gt;OFFSET(I3920,-1,0),OFFSET(I3920,-1,0)-OFFSET(I3920,0,-4),""))</f>
        <v>-16048.666666666668</v>
      </c>
      <c r="K3920">
        <f ca="1">IF(C3920=1,60*SummonTypeTable!$Q$2/OFFSET(I3920,0,-4),
IF(I3920&lt;&gt;OFFSET(I3920,-1,0),OFFSET(I3920,-1,0)/OFFSET(I3920,0,-4),""))</f>
        <v>0.31684545093365118</v>
      </c>
      <c r="L3920" t="str">
        <f t="shared" ca="1" si="724"/>
        <v>cu</v>
      </c>
      <c r="M3920" t="s">
        <v>81</v>
      </c>
      <c r="N3920" t="s">
        <v>146</v>
      </c>
      <c r="O3920">
        <v>565</v>
      </c>
      <c r="P3920" t="str">
        <f t="shared" si="726"/>
        <v>에너지너무많음</v>
      </c>
      <c r="Q3920" t="str">
        <f t="shared" ca="1" si="722"/>
        <v>cu</v>
      </c>
      <c r="R3920" t="s">
        <v>81</v>
      </c>
      <c r="S3920" t="s">
        <v>147</v>
      </c>
      <c r="T3920">
        <v>5750</v>
      </c>
      <c r="U3920" t="str">
        <f t="shared" ca="1" si="725"/>
        <v>cu</v>
      </c>
      <c r="V3920" t="str">
        <f t="shared" si="727"/>
        <v>EN</v>
      </c>
      <c r="W3920">
        <f t="shared" si="728"/>
        <v>565</v>
      </c>
      <c r="X3920" t="str">
        <f t="shared" ca="1" si="729"/>
        <v>cu</v>
      </c>
      <c r="Y3920" t="str">
        <f t="shared" si="730"/>
        <v>GO</v>
      </c>
      <c r="Z3920">
        <f t="shared" si="731"/>
        <v>5750</v>
      </c>
    </row>
    <row r="3921" spans="1:26">
      <c r="A3921" t="s">
        <v>58</v>
      </c>
      <c r="B3921" t="s">
        <v>42</v>
      </c>
      <c r="C3921">
        <v>228</v>
      </c>
      <c r="D3921">
        <v>150</v>
      </c>
      <c r="E3921">
        <f t="shared" ca="1" si="723"/>
        <v>23642</v>
      </c>
      <c r="F3921">
        <f ca="1">(60+SUMIF(OFFSET(N3921,-$C3921+1,0,$C3921),"EN",OFFSET(O3921,-$C3921+1,0,$C3921)))*SummonTypeTable!$Q$2</f>
        <v>7820</v>
      </c>
      <c r="G3921" t="str">
        <f ca="1">IF(C3921=1,60*SummonTypeTable!$Q$2-OFFSET(F3921,0,-1),
IF(F3921&lt;&gt;OFFSET(F3921,-1,0),OFFSET(F3921,-1,0)-OFFSET(F3921,0,-1),""))</f>
        <v/>
      </c>
      <c r="H3921" t="str">
        <f ca="1">IF(C3921=1,60*SummonTypeTable!$Q$2/OFFSET(F3921,0,-1),
IF(F3921&lt;&gt;OFFSET(F3921,-1,0),OFFSET(F3921,-1,0)/OFFSET(F3921,0,-1),""))</f>
        <v/>
      </c>
      <c r="I3921">
        <f ca="1">(60+SUMIF(OFFSET(N3921,-$C3921+1,0,$C3921),"EN",OFFSET(O3921,-$C3921+1,0,$C3921))+SUMIF(OFFSET(S3921,-$C3921+1,0,$C3921),"EN",OFFSET(T3921,-$C3921+1,0,$C3921)))*SummonTypeTable!$Q$2</f>
        <v>7820</v>
      </c>
      <c r="J3921" t="str">
        <f ca="1">IF(C3921=1,60*SummonTypeTable!$Q$2-OFFSET(I3921,0,-4),
IF(I3921&lt;&gt;OFFSET(I3921,-1,0),OFFSET(I3921,-1,0)-OFFSET(I3921,0,-4),""))</f>
        <v/>
      </c>
      <c r="K3921" t="str">
        <f ca="1">IF(C3921=1,60*SummonTypeTable!$Q$2/OFFSET(I3921,0,-4),
IF(I3921&lt;&gt;OFFSET(I3921,-1,0),OFFSET(I3921,-1,0)/OFFSET(I3921,0,-4),""))</f>
        <v/>
      </c>
      <c r="L3921" t="str">
        <f t="shared" ca="1" si="724"/>
        <v>cu</v>
      </c>
      <c r="M3921" t="s">
        <v>81</v>
      </c>
      <c r="N3921" t="s">
        <v>147</v>
      </c>
      <c r="O3921">
        <v>11550</v>
      </c>
      <c r="P3921" t="str">
        <f t="shared" si="726"/>
        <v/>
      </c>
      <c r="Q3921" t="str">
        <f t="shared" ca="1" si="722"/>
        <v>cu</v>
      </c>
      <c r="R3921" t="s">
        <v>81</v>
      </c>
      <c r="S3921" t="s">
        <v>147</v>
      </c>
      <c r="T3921">
        <v>5775</v>
      </c>
      <c r="U3921" t="str">
        <f t="shared" ca="1" si="725"/>
        <v>cu</v>
      </c>
      <c r="V3921" t="str">
        <f t="shared" si="727"/>
        <v>GO</v>
      </c>
      <c r="W3921">
        <f t="shared" si="728"/>
        <v>11550</v>
      </c>
      <c r="X3921" t="str">
        <f t="shared" ca="1" si="729"/>
        <v>cu</v>
      </c>
      <c r="Y3921" t="str">
        <f t="shared" si="730"/>
        <v>GO</v>
      </c>
      <c r="Z3921">
        <f t="shared" si="731"/>
        <v>5775</v>
      </c>
    </row>
    <row r="3922" spans="1:26">
      <c r="A3922" t="s">
        <v>58</v>
      </c>
      <c r="B3922" t="s">
        <v>42</v>
      </c>
      <c r="C3922">
        <v>229</v>
      </c>
      <c r="D3922">
        <v>200</v>
      </c>
      <c r="E3922">
        <f t="shared" ca="1" si="723"/>
        <v>23842</v>
      </c>
      <c r="F3922">
        <f ca="1">(60+SUMIF(OFFSET(N3922,-$C3922+1,0,$C3922),"EN",OFFSET(O3922,-$C3922+1,0,$C3922)))*SummonTypeTable!$Q$2</f>
        <v>7820</v>
      </c>
      <c r="G3922" t="str">
        <f ca="1">IF(C3922=1,60*SummonTypeTable!$Q$2-OFFSET(F3922,0,-1),
IF(F3922&lt;&gt;OFFSET(F3922,-1,0),OFFSET(F3922,-1,0)-OFFSET(F3922,0,-1),""))</f>
        <v/>
      </c>
      <c r="H3922" t="str">
        <f ca="1">IF(C3922=1,60*SummonTypeTable!$Q$2/OFFSET(F3922,0,-1),
IF(F3922&lt;&gt;OFFSET(F3922,-1,0),OFFSET(F3922,-1,0)/OFFSET(F3922,0,-1),""))</f>
        <v/>
      </c>
      <c r="I3922">
        <f ca="1">(60+SUMIF(OFFSET(N3922,-$C3922+1,0,$C3922),"EN",OFFSET(O3922,-$C3922+1,0,$C3922))+SUMIF(OFFSET(S3922,-$C3922+1,0,$C3922),"EN",OFFSET(T3922,-$C3922+1,0,$C3922)))*SummonTypeTable!$Q$2</f>
        <v>7820</v>
      </c>
      <c r="J3922" t="str">
        <f ca="1">IF(C3922=1,60*SummonTypeTable!$Q$2-OFFSET(I3922,0,-4),
IF(I3922&lt;&gt;OFFSET(I3922,-1,0),OFFSET(I3922,-1,0)-OFFSET(I3922,0,-4),""))</f>
        <v/>
      </c>
      <c r="K3922" t="str">
        <f ca="1">IF(C3922=1,60*SummonTypeTable!$Q$2/OFFSET(I3922,0,-4),
IF(I3922&lt;&gt;OFFSET(I3922,-1,0),OFFSET(I3922,-1,0)/OFFSET(I3922,0,-4),""))</f>
        <v/>
      </c>
      <c r="L3922" t="str">
        <f t="shared" ca="1" si="724"/>
        <v>it</v>
      </c>
      <c r="M3922" t="s">
        <v>139</v>
      </c>
      <c r="N3922" t="s">
        <v>138</v>
      </c>
      <c r="O3922">
        <v>30</v>
      </c>
      <c r="P3922" t="str">
        <f t="shared" si="726"/>
        <v/>
      </c>
      <c r="Q3922" t="str">
        <f t="shared" ca="1" si="722"/>
        <v>cu</v>
      </c>
      <c r="R3922" t="s">
        <v>81</v>
      </c>
      <c r="S3922" t="s">
        <v>147</v>
      </c>
      <c r="T3922">
        <v>5800</v>
      </c>
      <c r="U3922" t="str">
        <f t="shared" ca="1" si="725"/>
        <v>it</v>
      </c>
      <c r="V3922" t="str">
        <f t="shared" si="727"/>
        <v>Cash_sSpellGacha</v>
      </c>
      <c r="W3922">
        <f t="shared" si="728"/>
        <v>30</v>
      </c>
      <c r="X3922" t="str">
        <f t="shared" ca="1" si="729"/>
        <v>cu</v>
      </c>
      <c r="Y3922" t="str">
        <f t="shared" si="730"/>
        <v>GO</v>
      </c>
      <c r="Z3922">
        <f t="shared" si="731"/>
        <v>5800</v>
      </c>
    </row>
    <row r="3923" spans="1:26">
      <c r="A3923" t="s">
        <v>58</v>
      </c>
      <c r="B3923" t="s">
        <v>42</v>
      </c>
      <c r="C3923">
        <v>230</v>
      </c>
      <c r="D3923">
        <v>662</v>
      </c>
      <c r="E3923">
        <f t="shared" ca="1" si="723"/>
        <v>24504</v>
      </c>
      <c r="F3923">
        <f ca="1">(60+SUMIF(OFFSET(N3923,-$C3923+1,0,$C3923),"EN",OFFSET(O3923,-$C3923+1,0,$C3923)))*SummonTypeTable!$Q$2</f>
        <v>7820</v>
      </c>
      <c r="G3923" t="str">
        <f ca="1">IF(C3923=1,60*SummonTypeTable!$Q$2-OFFSET(F3923,0,-1),
IF(F3923&lt;&gt;OFFSET(F3923,-1,0),OFFSET(F3923,-1,0)-OFFSET(F3923,0,-1),""))</f>
        <v/>
      </c>
      <c r="H3923" t="str">
        <f ca="1">IF(C3923=1,60*SummonTypeTable!$Q$2/OFFSET(F3923,0,-1),
IF(F3923&lt;&gt;OFFSET(F3923,-1,0),OFFSET(F3923,-1,0)/OFFSET(F3923,0,-1),""))</f>
        <v/>
      </c>
      <c r="I3923">
        <f ca="1">(60+SUMIF(OFFSET(N3923,-$C3923+1,0,$C3923),"EN",OFFSET(O3923,-$C3923+1,0,$C3923))+SUMIF(OFFSET(S3923,-$C3923+1,0,$C3923),"EN",OFFSET(T3923,-$C3923+1,0,$C3923)))*SummonTypeTable!$Q$2</f>
        <v>7820</v>
      </c>
      <c r="J3923" t="str">
        <f ca="1">IF(C3923=1,60*SummonTypeTable!$Q$2-OFFSET(I3923,0,-4),
IF(I3923&lt;&gt;OFFSET(I3923,-1,0),OFFSET(I3923,-1,0)-OFFSET(I3923,0,-4),""))</f>
        <v/>
      </c>
      <c r="K3923" t="str">
        <f ca="1">IF(C3923=1,60*SummonTypeTable!$Q$2/OFFSET(I3923,0,-4),
IF(I3923&lt;&gt;OFFSET(I3923,-1,0),OFFSET(I3923,-1,0)/OFFSET(I3923,0,-4),""))</f>
        <v/>
      </c>
      <c r="L3923" t="str">
        <f t="shared" ca="1" si="724"/>
        <v>cu</v>
      </c>
      <c r="M3923" t="s">
        <v>81</v>
      </c>
      <c r="N3923" t="s">
        <v>153</v>
      </c>
      <c r="O3923">
        <v>39</v>
      </c>
      <c r="P3923" t="str">
        <f t="shared" si="726"/>
        <v/>
      </c>
      <c r="Q3923" t="str">
        <f t="shared" ca="1" si="722"/>
        <v>cu</v>
      </c>
      <c r="R3923" t="s">
        <v>81</v>
      </c>
      <c r="S3923" t="s">
        <v>153</v>
      </c>
      <c r="T3923">
        <v>13</v>
      </c>
      <c r="U3923" t="str">
        <f t="shared" ca="1" si="725"/>
        <v>cu</v>
      </c>
      <c r="V3923" t="str">
        <f t="shared" si="727"/>
        <v>DI</v>
      </c>
      <c r="W3923">
        <f t="shared" si="728"/>
        <v>39</v>
      </c>
      <c r="X3923" t="str">
        <f t="shared" ca="1" si="729"/>
        <v>cu</v>
      </c>
      <c r="Y3923" t="str">
        <f t="shared" si="730"/>
        <v>DI</v>
      </c>
      <c r="Z3923">
        <f t="shared" si="731"/>
        <v>13</v>
      </c>
    </row>
    <row r="3924" spans="1:26">
      <c r="A3924" t="s">
        <v>58</v>
      </c>
      <c r="B3924" t="s">
        <v>42</v>
      </c>
      <c r="C3924">
        <v>231</v>
      </c>
      <c r="D3924">
        <v>139</v>
      </c>
      <c r="E3924">
        <f t="shared" ca="1" si="723"/>
        <v>24643</v>
      </c>
      <c r="F3924">
        <f ca="1">(60+SUMIF(OFFSET(N3924,-$C3924+1,0,$C3924),"EN",OFFSET(O3924,-$C3924+1,0,$C3924)))*SummonTypeTable!$Q$2</f>
        <v>7820</v>
      </c>
      <c r="G3924" t="str">
        <f ca="1">IF(C3924=1,60*SummonTypeTable!$Q$2-OFFSET(F3924,0,-1),
IF(F3924&lt;&gt;OFFSET(F3924,-1,0),OFFSET(F3924,-1,0)-OFFSET(F3924,0,-1),""))</f>
        <v/>
      </c>
      <c r="H3924" t="str">
        <f ca="1">IF(C3924=1,60*SummonTypeTable!$Q$2/OFFSET(F3924,0,-1),
IF(F3924&lt;&gt;OFFSET(F3924,-1,0),OFFSET(F3924,-1,0)/OFFSET(F3924,0,-1),""))</f>
        <v/>
      </c>
      <c r="I3924">
        <f ca="1">(60+SUMIF(OFFSET(N3924,-$C3924+1,0,$C3924),"EN",OFFSET(O3924,-$C3924+1,0,$C3924))+SUMIF(OFFSET(S3924,-$C3924+1,0,$C3924),"EN",OFFSET(T3924,-$C3924+1,0,$C3924)))*SummonTypeTable!$Q$2</f>
        <v>7820</v>
      </c>
      <c r="J3924" t="str">
        <f ca="1">IF(C3924=1,60*SummonTypeTable!$Q$2-OFFSET(I3924,0,-4),
IF(I3924&lt;&gt;OFFSET(I3924,-1,0),OFFSET(I3924,-1,0)-OFFSET(I3924,0,-4),""))</f>
        <v/>
      </c>
      <c r="K3924" t="str">
        <f ca="1">IF(C3924=1,60*SummonTypeTable!$Q$2/OFFSET(I3924,0,-4),
IF(I3924&lt;&gt;OFFSET(I3924,-1,0),OFFSET(I3924,-1,0)/OFFSET(I3924,0,-4),""))</f>
        <v/>
      </c>
      <c r="L3924" t="str">
        <f t="shared" ca="1" si="724"/>
        <v>cu</v>
      </c>
      <c r="M3924" t="s">
        <v>81</v>
      </c>
      <c r="N3924" t="s">
        <v>147</v>
      </c>
      <c r="O3924">
        <v>11700</v>
      </c>
      <c r="P3924" t="str">
        <f t="shared" si="726"/>
        <v/>
      </c>
      <c r="Q3924" t="str">
        <f t="shared" ca="1" si="722"/>
        <v>cu</v>
      </c>
      <c r="R3924" t="s">
        <v>81</v>
      </c>
      <c r="S3924" t="s">
        <v>147</v>
      </c>
      <c r="T3924">
        <v>5850</v>
      </c>
      <c r="U3924" t="str">
        <f t="shared" ca="1" si="725"/>
        <v>cu</v>
      </c>
      <c r="V3924" t="str">
        <f t="shared" si="727"/>
        <v>GO</v>
      </c>
      <c r="W3924">
        <f t="shared" si="728"/>
        <v>11700</v>
      </c>
      <c r="X3924" t="str">
        <f t="shared" ca="1" si="729"/>
        <v>cu</v>
      </c>
      <c r="Y3924" t="str">
        <f t="shared" si="730"/>
        <v>GO</v>
      </c>
      <c r="Z3924">
        <f t="shared" si="731"/>
        <v>5850</v>
      </c>
    </row>
    <row r="3925" spans="1:26">
      <c r="A3925" t="s">
        <v>58</v>
      </c>
      <c r="B3925" t="s">
        <v>42</v>
      </c>
      <c r="C3925">
        <v>232</v>
      </c>
      <c r="D3925">
        <v>258</v>
      </c>
      <c r="E3925">
        <f t="shared" ca="1" si="723"/>
        <v>24901</v>
      </c>
      <c r="F3925">
        <f ca="1">(60+SUMIF(OFFSET(N3925,-$C3925+1,0,$C3925),"EN",OFFSET(O3925,-$C3925+1,0,$C3925)))*SummonTypeTable!$Q$2</f>
        <v>7820</v>
      </c>
      <c r="G3925" t="str">
        <f ca="1">IF(C3925=1,60*SummonTypeTable!$Q$2-OFFSET(F3925,0,-1),
IF(F3925&lt;&gt;OFFSET(F3925,-1,0),OFFSET(F3925,-1,0)-OFFSET(F3925,0,-1),""))</f>
        <v/>
      </c>
      <c r="H3925" t="str">
        <f ca="1">IF(C3925=1,60*SummonTypeTable!$Q$2/OFFSET(F3925,0,-1),
IF(F3925&lt;&gt;OFFSET(F3925,-1,0),OFFSET(F3925,-1,0)/OFFSET(F3925,0,-1),""))</f>
        <v/>
      </c>
      <c r="I3925">
        <f ca="1">(60+SUMIF(OFFSET(N3925,-$C3925+1,0,$C3925),"EN",OFFSET(O3925,-$C3925+1,0,$C3925))+SUMIF(OFFSET(S3925,-$C3925+1,0,$C3925),"EN",OFFSET(T3925,-$C3925+1,0,$C3925)))*SummonTypeTable!$Q$2</f>
        <v>7820</v>
      </c>
      <c r="J3925" t="str">
        <f ca="1">IF(C3925=1,60*SummonTypeTable!$Q$2-OFFSET(I3925,0,-4),
IF(I3925&lt;&gt;OFFSET(I3925,-1,0),OFFSET(I3925,-1,0)-OFFSET(I3925,0,-4),""))</f>
        <v/>
      </c>
      <c r="K3925" t="str">
        <f ca="1">IF(C3925=1,60*SummonTypeTable!$Q$2/OFFSET(I3925,0,-4),
IF(I3925&lt;&gt;OFFSET(I3925,-1,0),OFFSET(I3925,-1,0)/OFFSET(I3925,0,-4),""))</f>
        <v/>
      </c>
      <c r="L3925" t="str">
        <f t="shared" ca="1" si="724"/>
        <v>it</v>
      </c>
      <c r="M3925" t="s">
        <v>139</v>
      </c>
      <c r="N3925" t="s">
        <v>140</v>
      </c>
      <c r="O3925">
        <v>3</v>
      </c>
      <c r="P3925" t="str">
        <f t="shared" si="726"/>
        <v/>
      </c>
      <c r="Q3925" t="str">
        <f t="shared" ca="1" si="722"/>
        <v>cu</v>
      </c>
      <c r="R3925" t="s">
        <v>81</v>
      </c>
      <c r="S3925" t="s">
        <v>147</v>
      </c>
      <c r="T3925">
        <v>5875</v>
      </c>
      <c r="U3925" t="str">
        <f t="shared" ca="1" si="725"/>
        <v>it</v>
      </c>
      <c r="V3925" t="str">
        <f t="shared" si="727"/>
        <v>Cash_sCharacterGacha</v>
      </c>
      <c r="W3925">
        <f t="shared" si="728"/>
        <v>3</v>
      </c>
      <c r="X3925" t="str">
        <f t="shared" ca="1" si="729"/>
        <v>cu</v>
      </c>
      <c r="Y3925" t="str">
        <f t="shared" si="730"/>
        <v>GO</v>
      </c>
      <c r="Z3925">
        <f t="shared" si="731"/>
        <v>5875</v>
      </c>
    </row>
    <row r="3926" spans="1:26">
      <c r="A3926" t="s">
        <v>58</v>
      </c>
      <c r="B3926" t="s">
        <v>42</v>
      </c>
      <c r="C3926">
        <v>233</v>
      </c>
      <c r="D3926">
        <v>643</v>
      </c>
      <c r="E3926">
        <f t="shared" ca="1" si="723"/>
        <v>25544</v>
      </c>
      <c r="F3926">
        <f ca="1">(60+SUMIF(OFFSET(N3926,-$C3926+1,0,$C3926),"EN",OFFSET(O3926,-$C3926+1,0,$C3926)))*SummonTypeTable!$Q$2</f>
        <v>8173.333333333333</v>
      </c>
      <c r="G3926">
        <f ca="1">IF(C3926=1,60*SummonTypeTable!$Q$2-OFFSET(F3926,0,-1),
IF(F3926&lt;&gt;OFFSET(F3926,-1,0),OFFSET(F3926,-1,0)-OFFSET(F3926,0,-1),""))</f>
        <v>-17724</v>
      </c>
      <c r="H3926">
        <f ca="1">IF(C3926=1,60*SummonTypeTable!$Q$2/OFFSET(F3926,0,-1),
IF(F3926&lt;&gt;OFFSET(F3926,-1,0),OFFSET(F3926,-1,0)/OFFSET(F3926,0,-1),""))</f>
        <v>0.30613842781083622</v>
      </c>
      <c r="I3926">
        <f ca="1">(60+SUMIF(OFFSET(N3926,-$C3926+1,0,$C3926),"EN",OFFSET(O3926,-$C3926+1,0,$C3926))+SUMIF(OFFSET(S3926,-$C3926+1,0,$C3926),"EN",OFFSET(T3926,-$C3926+1,0,$C3926)))*SummonTypeTable!$Q$2</f>
        <v>8173.333333333333</v>
      </c>
      <c r="J3926">
        <f ca="1">IF(C3926=1,60*SummonTypeTable!$Q$2-OFFSET(I3926,0,-4),
IF(I3926&lt;&gt;OFFSET(I3926,-1,0),OFFSET(I3926,-1,0)-OFFSET(I3926,0,-4),""))</f>
        <v>-17724</v>
      </c>
      <c r="K3926">
        <f ca="1">IF(C3926=1,60*SummonTypeTable!$Q$2/OFFSET(I3926,0,-4),
IF(I3926&lt;&gt;OFFSET(I3926,-1,0),OFFSET(I3926,-1,0)/OFFSET(I3926,0,-4),""))</f>
        <v>0.30613842781083622</v>
      </c>
      <c r="L3926" t="str">
        <f t="shared" ca="1" si="724"/>
        <v>cu</v>
      </c>
      <c r="M3926" t="s">
        <v>81</v>
      </c>
      <c r="N3926" t="s">
        <v>146</v>
      </c>
      <c r="O3926">
        <v>530</v>
      </c>
      <c r="P3926" t="str">
        <f t="shared" si="726"/>
        <v>에너지너무많음</v>
      </c>
      <c r="Q3926" t="str">
        <f t="shared" ca="1" si="722"/>
        <v>cu</v>
      </c>
      <c r="R3926" t="s">
        <v>81</v>
      </c>
      <c r="S3926" t="s">
        <v>147</v>
      </c>
      <c r="T3926">
        <v>5900</v>
      </c>
      <c r="U3926" t="str">
        <f t="shared" ca="1" si="725"/>
        <v>cu</v>
      </c>
      <c r="V3926" t="str">
        <f t="shared" si="727"/>
        <v>EN</v>
      </c>
      <c r="W3926">
        <f t="shared" si="728"/>
        <v>530</v>
      </c>
      <c r="X3926" t="str">
        <f t="shared" ca="1" si="729"/>
        <v>cu</v>
      </c>
      <c r="Y3926" t="str">
        <f t="shared" si="730"/>
        <v>GO</v>
      </c>
      <c r="Z3926">
        <f t="shared" si="731"/>
        <v>5900</v>
      </c>
    </row>
    <row r="3927" spans="1:26">
      <c r="A3927" t="s">
        <v>58</v>
      </c>
      <c r="B3927" t="s">
        <v>42</v>
      </c>
      <c r="C3927">
        <v>234</v>
      </c>
      <c r="D3927">
        <v>150</v>
      </c>
      <c r="E3927">
        <f t="shared" ca="1" si="723"/>
        <v>25694</v>
      </c>
      <c r="F3927">
        <f ca="1">(60+SUMIF(OFFSET(N3927,-$C3927+1,0,$C3927),"EN",OFFSET(O3927,-$C3927+1,0,$C3927)))*SummonTypeTable!$Q$2</f>
        <v>8173.333333333333</v>
      </c>
      <c r="G3927" t="str">
        <f ca="1">IF(C3927=1,60*SummonTypeTable!$Q$2-OFFSET(F3927,0,-1),
IF(F3927&lt;&gt;OFFSET(F3927,-1,0),OFFSET(F3927,-1,0)-OFFSET(F3927,0,-1),""))</f>
        <v/>
      </c>
      <c r="H3927" t="str">
        <f ca="1">IF(C3927=1,60*SummonTypeTable!$Q$2/OFFSET(F3927,0,-1),
IF(F3927&lt;&gt;OFFSET(F3927,-1,0),OFFSET(F3927,-1,0)/OFFSET(F3927,0,-1),""))</f>
        <v/>
      </c>
      <c r="I3927">
        <f ca="1">(60+SUMIF(OFFSET(N3927,-$C3927+1,0,$C3927),"EN",OFFSET(O3927,-$C3927+1,0,$C3927))+SUMIF(OFFSET(S3927,-$C3927+1,0,$C3927),"EN",OFFSET(T3927,-$C3927+1,0,$C3927)))*SummonTypeTable!$Q$2</f>
        <v>8173.333333333333</v>
      </c>
      <c r="J3927" t="str">
        <f ca="1">IF(C3927=1,60*SummonTypeTable!$Q$2-OFFSET(I3927,0,-4),
IF(I3927&lt;&gt;OFFSET(I3927,-1,0),OFFSET(I3927,-1,0)-OFFSET(I3927,0,-4),""))</f>
        <v/>
      </c>
      <c r="K3927" t="str">
        <f ca="1">IF(C3927=1,60*SummonTypeTable!$Q$2/OFFSET(I3927,0,-4),
IF(I3927&lt;&gt;OFFSET(I3927,-1,0),OFFSET(I3927,-1,0)/OFFSET(I3927,0,-4),""))</f>
        <v/>
      </c>
      <c r="L3927" t="str">
        <f t="shared" ca="1" si="724"/>
        <v>cu</v>
      </c>
      <c r="M3927" t="s">
        <v>81</v>
      </c>
      <c r="N3927" t="s">
        <v>147</v>
      </c>
      <c r="O3927">
        <v>11850</v>
      </c>
      <c r="P3927" t="str">
        <f t="shared" si="726"/>
        <v/>
      </c>
      <c r="Q3927" t="str">
        <f t="shared" ca="1" si="722"/>
        <v>cu</v>
      </c>
      <c r="R3927" t="s">
        <v>81</v>
      </c>
      <c r="S3927" t="s">
        <v>147</v>
      </c>
      <c r="T3927">
        <v>5925</v>
      </c>
      <c r="U3927" t="str">
        <f t="shared" ca="1" si="725"/>
        <v>cu</v>
      </c>
      <c r="V3927" t="str">
        <f t="shared" si="727"/>
        <v>GO</v>
      </c>
      <c r="W3927">
        <f t="shared" si="728"/>
        <v>11850</v>
      </c>
      <c r="X3927" t="str">
        <f t="shared" ca="1" si="729"/>
        <v>cu</v>
      </c>
      <c r="Y3927" t="str">
        <f t="shared" si="730"/>
        <v>GO</v>
      </c>
      <c r="Z3927">
        <f t="shared" si="731"/>
        <v>5925</v>
      </c>
    </row>
    <row r="3928" spans="1:26">
      <c r="A3928" t="s">
        <v>58</v>
      </c>
      <c r="B3928" t="s">
        <v>42</v>
      </c>
      <c r="C3928">
        <v>235</v>
      </c>
      <c r="D3928">
        <v>200</v>
      </c>
      <c r="E3928">
        <f t="shared" ca="1" si="723"/>
        <v>25894</v>
      </c>
      <c r="F3928">
        <f ca="1">(60+SUMIF(OFFSET(N3928,-$C3928+1,0,$C3928),"EN",OFFSET(O3928,-$C3928+1,0,$C3928)))*SummonTypeTable!$Q$2</f>
        <v>8173.333333333333</v>
      </c>
      <c r="G3928" t="str">
        <f ca="1">IF(C3928=1,60*SummonTypeTable!$Q$2-OFFSET(F3928,0,-1),
IF(F3928&lt;&gt;OFFSET(F3928,-1,0),OFFSET(F3928,-1,0)-OFFSET(F3928,0,-1),""))</f>
        <v/>
      </c>
      <c r="H3928" t="str">
        <f ca="1">IF(C3928=1,60*SummonTypeTable!$Q$2/OFFSET(F3928,0,-1),
IF(F3928&lt;&gt;OFFSET(F3928,-1,0),OFFSET(F3928,-1,0)/OFFSET(F3928,0,-1),""))</f>
        <v/>
      </c>
      <c r="I3928">
        <f ca="1">(60+SUMIF(OFFSET(N3928,-$C3928+1,0,$C3928),"EN",OFFSET(O3928,-$C3928+1,0,$C3928))+SUMIF(OFFSET(S3928,-$C3928+1,0,$C3928),"EN",OFFSET(T3928,-$C3928+1,0,$C3928)))*SummonTypeTable!$Q$2</f>
        <v>8173.333333333333</v>
      </c>
      <c r="J3928" t="str">
        <f ca="1">IF(C3928=1,60*SummonTypeTable!$Q$2-OFFSET(I3928,0,-4),
IF(I3928&lt;&gt;OFFSET(I3928,-1,0),OFFSET(I3928,-1,0)-OFFSET(I3928,0,-4),""))</f>
        <v/>
      </c>
      <c r="K3928" t="str">
        <f ca="1">IF(C3928=1,60*SummonTypeTable!$Q$2/OFFSET(I3928,0,-4),
IF(I3928&lt;&gt;OFFSET(I3928,-1,0),OFFSET(I3928,-1,0)/OFFSET(I3928,0,-4),""))</f>
        <v/>
      </c>
      <c r="L3928" t="str">
        <f t="shared" ca="1" si="724"/>
        <v>it</v>
      </c>
      <c r="M3928" t="s">
        <v>139</v>
      </c>
      <c r="N3928" t="s">
        <v>158</v>
      </c>
      <c r="O3928">
        <v>3</v>
      </c>
      <c r="P3928" t="str">
        <f t="shared" si="726"/>
        <v/>
      </c>
      <c r="Q3928" t="str">
        <f t="shared" ref="Q3928:Q3991" ca="1" si="732">IF(ISBLANK(R3928),"",
VLOOKUP(R3928,OFFSET(INDIRECT("$A:$B"),0,MATCH(R$1&amp;"_Verify",INDIRECT("$1:$1"),0)-1),2,0)
)</f>
        <v>cu</v>
      </c>
      <c r="R3928" t="s">
        <v>81</v>
      </c>
      <c r="S3928" t="s">
        <v>147</v>
      </c>
      <c r="T3928">
        <v>5950</v>
      </c>
      <c r="U3928" t="str">
        <f t="shared" ca="1" si="725"/>
        <v>it</v>
      </c>
      <c r="V3928" t="str">
        <f t="shared" si="727"/>
        <v>Cash_sEquipGacha</v>
      </c>
      <c r="W3928">
        <f t="shared" si="728"/>
        <v>3</v>
      </c>
      <c r="X3928" t="str">
        <f t="shared" ca="1" si="729"/>
        <v>cu</v>
      </c>
      <c r="Y3928" t="str">
        <f t="shared" si="730"/>
        <v>GO</v>
      </c>
      <c r="Z3928">
        <f t="shared" si="731"/>
        <v>5950</v>
      </c>
    </row>
    <row r="3929" spans="1:26">
      <c r="A3929" t="s">
        <v>58</v>
      </c>
      <c r="B3929" t="s">
        <v>42</v>
      </c>
      <c r="C3929">
        <v>236</v>
      </c>
      <c r="D3929">
        <v>718</v>
      </c>
      <c r="E3929">
        <f t="shared" ca="1" si="723"/>
        <v>26612</v>
      </c>
      <c r="F3929">
        <f ca="1">(60+SUMIF(OFFSET(N3929,-$C3929+1,0,$C3929),"EN",OFFSET(O3929,-$C3929+1,0,$C3929)))*SummonTypeTable!$Q$2</f>
        <v>8550</v>
      </c>
      <c r="G3929">
        <f ca="1">IF(C3929=1,60*SummonTypeTable!$Q$2-OFFSET(F3929,0,-1),
IF(F3929&lt;&gt;OFFSET(F3929,-1,0),OFFSET(F3929,-1,0)-OFFSET(F3929,0,-1),""))</f>
        <v>-18438.666666666668</v>
      </c>
      <c r="H3929">
        <f ca="1">IF(C3929=1,60*SummonTypeTable!$Q$2/OFFSET(F3929,0,-1),
IF(F3929&lt;&gt;OFFSET(F3929,-1,0),OFFSET(F3929,-1,0)/OFFSET(F3929,0,-1),""))</f>
        <v>0.30712961571221004</v>
      </c>
      <c r="I3929">
        <f ca="1">(60+SUMIF(OFFSET(N3929,-$C3929+1,0,$C3929),"EN",OFFSET(O3929,-$C3929+1,0,$C3929))+SUMIF(OFFSET(S3929,-$C3929+1,0,$C3929),"EN",OFFSET(T3929,-$C3929+1,0,$C3929)))*SummonTypeTable!$Q$2</f>
        <v>8550</v>
      </c>
      <c r="J3929">
        <f ca="1">IF(C3929=1,60*SummonTypeTable!$Q$2-OFFSET(I3929,0,-4),
IF(I3929&lt;&gt;OFFSET(I3929,-1,0),OFFSET(I3929,-1,0)-OFFSET(I3929,0,-4),""))</f>
        <v>-18438.666666666668</v>
      </c>
      <c r="K3929">
        <f ca="1">IF(C3929=1,60*SummonTypeTable!$Q$2/OFFSET(I3929,0,-4),
IF(I3929&lt;&gt;OFFSET(I3929,-1,0),OFFSET(I3929,-1,0)/OFFSET(I3929,0,-4),""))</f>
        <v>0.30712961571221004</v>
      </c>
      <c r="L3929" t="str">
        <f t="shared" ca="1" si="724"/>
        <v>cu</v>
      </c>
      <c r="M3929" t="s">
        <v>81</v>
      </c>
      <c r="N3929" t="s">
        <v>146</v>
      </c>
      <c r="O3929">
        <v>565</v>
      </c>
      <c r="P3929" t="str">
        <f t="shared" si="726"/>
        <v>에너지너무많음</v>
      </c>
      <c r="Q3929" t="str">
        <f t="shared" ca="1" si="732"/>
        <v>cu</v>
      </c>
      <c r="R3929" t="s">
        <v>81</v>
      </c>
      <c r="S3929" t="s">
        <v>147</v>
      </c>
      <c r="T3929">
        <v>5975</v>
      </c>
      <c r="U3929" t="str">
        <f t="shared" ca="1" si="725"/>
        <v>cu</v>
      </c>
      <c r="V3929" t="str">
        <f t="shared" si="727"/>
        <v>EN</v>
      </c>
      <c r="W3929">
        <f t="shared" si="728"/>
        <v>565</v>
      </c>
      <c r="X3929" t="str">
        <f t="shared" ca="1" si="729"/>
        <v>cu</v>
      </c>
      <c r="Y3929" t="str">
        <f t="shared" si="730"/>
        <v>GO</v>
      </c>
      <c r="Z3929">
        <f t="shared" si="731"/>
        <v>5975</v>
      </c>
    </row>
    <row r="3930" spans="1:26">
      <c r="A3930" t="s">
        <v>58</v>
      </c>
      <c r="B3930" t="s">
        <v>42</v>
      </c>
      <c r="C3930">
        <v>237</v>
      </c>
      <c r="D3930">
        <v>138</v>
      </c>
      <c r="E3930">
        <f t="shared" ca="1" si="723"/>
        <v>26750</v>
      </c>
      <c r="F3930">
        <f ca="1">(60+SUMIF(OFFSET(N3930,-$C3930+1,0,$C3930),"EN",OFFSET(O3930,-$C3930+1,0,$C3930)))*SummonTypeTable!$Q$2</f>
        <v>8550</v>
      </c>
      <c r="G3930" t="str">
        <f ca="1">IF(C3930=1,60*SummonTypeTable!$Q$2-OFFSET(F3930,0,-1),
IF(F3930&lt;&gt;OFFSET(F3930,-1,0),OFFSET(F3930,-1,0)-OFFSET(F3930,0,-1),""))</f>
        <v/>
      </c>
      <c r="H3930" t="str">
        <f ca="1">IF(C3930=1,60*SummonTypeTable!$Q$2/OFFSET(F3930,0,-1),
IF(F3930&lt;&gt;OFFSET(F3930,-1,0),OFFSET(F3930,-1,0)/OFFSET(F3930,0,-1),""))</f>
        <v/>
      </c>
      <c r="I3930">
        <f ca="1">(60+SUMIF(OFFSET(N3930,-$C3930+1,0,$C3930),"EN",OFFSET(O3930,-$C3930+1,0,$C3930))+SUMIF(OFFSET(S3930,-$C3930+1,0,$C3930),"EN",OFFSET(T3930,-$C3930+1,0,$C3930)))*SummonTypeTable!$Q$2</f>
        <v>8550</v>
      </c>
      <c r="J3930" t="str">
        <f ca="1">IF(C3930=1,60*SummonTypeTable!$Q$2-OFFSET(I3930,0,-4),
IF(I3930&lt;&gt;OFFSET(I3930,-1,0),OFFSET(I3930,-1,0)-OFFSET(I3930,0,-4),""))</f>
        <v/>
      </c>
      <c r="K3930" t="str">
        <f ca="1">IF(C3930=1,60*SummonTypeTable!$Q$2/OFFSET(I3930,0,-4),
IF(I3930&lt;&gt;OFFSET(I3930,-1,0),OFFSET(I3930,-1,0)/OFFSET(I3930,0,-4),""))</f>
        <v/>
      </c>
      <c r="L3930" t="str">
        <f t="shared" ca="1" si="724"/>
        <v>cu</v>
      </c>
      <c r="M3930" t="s">
        <v>81</v>
      </c>
      <c r="N3930" t="s">
        <v>147</v>
      </c>
      <c r="O3930">
        <v>12000</v>
      </c>
      <c r="P3930" t="str">
        <f t="shared" si="726"/>
        <v/>
      </c>
      <c r="Q3930" t="str">
        <f t="shared" ca="1" si="732"/>
        <v>cu</v>
      </c>
      <c r="R3930" t="s">
        <v>81</v>
      </c>
      <c r="S3930" t="s">
        <v>147</v>
      </c>
      <c r="T3930">
        <v>6000</v>
      </c>
      <c r="U3930" t="str">
        <f t="shared" ca="1" si="725"/>
        <v>cu</v>
      </c>
      <c r="V3930" t="str">
        <f t="shared" si="727"/>
        <v>GO</v>
      </c>
      <c r="W3930">
        <f t="shared" si="728"/>
        <v>12000</v>
      </c>
      <c r="X3930" t="str">
        <f t="shared" ca="1" si="729"/>
        <v>cu</v>
      </c>
      <c r="Y3930" t="str">
        <f t="shared" si="730"/>
        <v>GO</v>
      </c>
      <c r="Z3930">
        <f t="shared" si="731"/>
        <v>6000</v>
      </c>
    </row>
    <row r="3931" spans="1:26">
      <c r="A3931" t="s">
        <v>58</v>
      </c>
      <c r="B3931" t="s">
        <v>42</v>
      </c>
      <c r="C3931">
        <v>238</v>
      </c>
      <c r="D3931">
        <v>195</v>
      </c>
      <c r="E3931">
        <f t="shared" ca="1" si="723"/>
        <v>26945</v>
      </c>
      <c r="F3931">
        <f ca="1">(60+SUMIF(OFFSET(N3931,-$C3931+1,0,$C3931),"EN",OFFSET(O3931,-$C3931+1,0,$C3931)))*SummonTypeTable!$Q$2</f>
        <v>8550</v>
      </c>
      <c r="G3931" t="str">
        <f ca="1">IF(C3931=1,60*SummonTypeTable!$Q$2-OFFSET(F3931,0,-1),
IF(F3931&lt;&gt;OFFSET(F3931,-1,0),OFFSET(F3931,-1,0)-OFFSET(F3931,0,-1),""))</f>
        <v/>
      </c>
      <c r="H3931" t="str">
        <f ca="1">IF(C3931=1,60*SummonTypeTable!$Q$2/OFFSET(F3931,0,-1),
IF(F3931&lt;&gt;OFFSET(F3931,-1,0),OFFSET(F3931,-1,0)/OFFSET(F3931,0,-1),""))</f>
        <v/>
      </c>
      <c r="I3931">
        <f ca="1">(60+SUMIF(OFFSET(N3931,-$C3931+1,0,$C3931),"EN",OFFSET(O3931,-$C3931+1,0,$C3931))+SUMIF(OFFSET(S3931,-$C3931+1,0,$C3931),"EN",OFFSET(T3931,-$C3931+1,0,$C3931)))*SummonTypeTable!$Q$2</f>
        <v>8550</v>
      </c>
      <c r="J3931" t="str">
        <f ca="1">IF(C3931=1,60*SummonTypeTable!$Q$2-OFFSET(I3931,0,-4),
IF(I3931&lt;&gt;OFFSET(I3931,-1,0),OFFSET(I3931,-1,0)-OFFSET(I3931,0,-4),""))</f>
        <v/>
      </c>
      <c r="K3931" t="str">
        <f ca="1">IF(C3931=1,60*SummonTypeTable!$Q$2/OFFSET(I3931,0,-4),
IF(I3931&lt;&gt;OFFSET(I3931,-1,0),OFFSET(I3931,-1,0)/OFFSET(I3931,0,-4),""))</f>
        <v/>
      </c>
      <c r="L3931" t="str">
        <f t="shared" ca="1" si="724"/>
        <v>it</v>
      </c>
      <c r="M3931" t="s">
        <v>139</v>
      </c>
      <c r="N3931" t="s">
        <v>140</v>
      </c>
      <c r="O3931">
        <v>10</v>
      </c>
      <c r="P3931" t="str">
        <f t="shared" si="726"/>
        <v/>
      </c>
      <c r="Q3931" t="str">
        <f t="shared" ca="1" si="732"/>
        <v>cu</v>
      </c>
      <c r="R3931" t="s">
        <v>81</v>
      </c>
      <c r="S3931" t="s">
        <v>147</v>
      </c>
      <c r="T3931">
        <v>6025</v>
      </c>
      <c r="U3931" t="str">
        <f t="shared" ca="1" si="725"/>
        <v>it</v>
      </c>
      <c r="V3931" t="str">
        <f t="shared" si="727"/>
        <v>Cash_sCharacterGacha</v>
      </c>
      <c r="W3931">
        <f t="shared" si="728"/>
        <v>10</v>
      </c>
      <c r="X3931" t="str">
        <f t="shared" ca="1" si="729"/>
        <v>cu</v>
      </c>
      <c r="Y3931" t="str">
        <f t="shared" si="730"/>
        <v>GO</v>
      </c>
      <c r="Z3931">
        <f t="shared" si="731"/>
        <v>6025</v>
      </c>
    </row>
    <row r="3932" spans="1:26">
      <c r="A3932" t="s">
        <v>58</v>
      </c>
      <c r="B3932" t="s">
        <v>42</v>
      </c>
      <c r="C3932">
        <v>239</v>
      </c>
      <c r="D3932">
        <v>225</v>
      </c>
      <c r="E3932">
        <f t="shared" ca="1" si="723"/>
        <v>27170</v>
      </c>
      <c r="F3932">
        <f ca="1">(60+SUMIF(OFFSET(N3932,-$C3932+1,0,$C3932),"EN",OFFSET(O3932,-$C3932+1,0,$C3932)))*SummonTypeTable!$Q$2</f>
        <v>8550</v>
      </c>
      <c r="G3932" t="str">
        <f ca="1">IF(C3932=1,60*SummonTypeTable!$Q$2-OFFSET(F3932,0,-1),
IF(F3932&lt;&gt;OFFSET(F3932,-1,0),OFFSET(F3932,-1,0)-OFFSET(F3932,0,-1),""))</f>
        <v/>
      </c>
      <c r="H3932" t="str">
        <f ca="1">IF(C3932=1,60*SummonTypeTable!$Q$2/OFFSET(F3932,0,-1),
IF(F3932&lt;&gt;OFFSET(F3932,-1,0),OFFSET(F3932,-1,0)/OFFSET(F3932,0,-1),""))</f>
        <v/>
      </c>
      <c r="I3932">
        <f ca="1">(60+SUMIF(OFFSET(N3932,-$C3932+1,0,$C3932),"EN",OFFSET(O3932,-$C3932+1,0,$C3932))+SUMIF(OFFSET(S3932,-$C3932+1,0,$C3932),"EN",OFFSET(T3932,-$C3932+1,0,$C3932)))*SummonTypeTable!$Q$2</f>
        <v>8550</v>
      </c>
      <c r="J3932" t="str">
        <f ca="1">IF(C3932=1,60*SummonTypeTable!$Q$2-OFFSET(I3932,0,-4),
IF(I3932&lt;&gt;OFFSET(I3932,-1,0),OFFSET(I3932,-1,0)-OFFSET(I3932,0,-4),""))</f>
        <v/>
      </c>
      <c r="K3932" t="str">
        <f ca="1">IF(C3932=1,60*SummonTypeTable!$Q$2/OFFSET(I3932,0,-4),
IF(I3932&lt;&gt;OFFSET(I3932,-1,0),OFFSET(I3932,-1,0)/OFFSET(I3932,0,-4),""))</f>
        <v/>
      </c>
      <c r="L3932" t="str">
        <f t="shared" ca="1" si="724"/>
        <v>cu</v>
      </c>
      <c r="M3932" t="s">
        <v>81</v>
      </c>
      <c r="N3932" t="s">
        <v>147</v>
      </c>
      <c r="O3932">
        <v>12100</v>
      </c>
      <c r="P3932" t="str">
        <f t="shared" si="726"/>
        <v/>
      </c>
      <c r="Q3932" t="str">
        <f t="shared" ca="1" si="732"/>
        <v>cu</v>
      </c>
      <c r="R3932" t="s">
        <v>81</v>
      </c>
      <c r="S3932" t="s">
        <v>147</v>
      </c>
      <c r="T3932">
        <v>6050</v>
      </c>
      <c r="U3932" t="str">
        <f t="shared" ca="1" si="725"/>
        <v>cu</v>
      </c>
      <c r="V3932" t="str">
        <f t="shared" si="727"/>
        <v>GO</v>
      </c>
      <c r="W3932">
        <f t="shared" si="728"/>
        <v>12100</v>
      </c>
      <c r="X3932" t="str">
        <f t="shared" ca="1" si="729"/>
        <v>cu</v>
      </c>
      <c r="Y3932" t="str">
        <f t="shared" si="730"/>
        <v>GO</v>
      </c>
      <c r="Z3932">
        <f t="shared" si="731"/>
        <v>6050</v>
      </c>
    </row>
    <row r="3933" spans="1:26">
      <c r="A3933" t="s">
        <v>58</v>
      </c>
      <c r="B3933" t="s">
        <v>42</v>
      </c>
      <c r="C3933">
        <v>240</v>
      </c>
      <c r="D3933">
        <v>538</v>
      </c>
      <c r="E3933">
        <f t="shared" ca="1" si="723"/>
        <v>27708</v>
      </c>
      <c r="F3933">
        <f ca="1">(60+SUMIF(OFFSET(N3933,-$C3933+1,0,$C3933),"EN",OFFSET(O3933,-$C3933+1,0,$C3933)))*SummonTypeTable!$Q$2</f>
        <v>8950</v>
      </c>
      <c r="G3933">
        <f ca="1">IF(C3933=1,60*SummonTypeTable!$Q$2-OFFSET(F3933,0,-1),
IF(F3933&lt;&gt;OFFSET(F3933,-1,0),OFFSET(F3933,-1,0)-OFFSET(F3933,0,-1),""))</f>
        <v>-19158</v>
      </c>
      <c r="H3933">
        <f ca="1">IF(C3933=1,60*SummonTypeTable!$Q$2/OFFSET(F3933,0,-1),
IF(F3933&lt;&gt;OFFSET(F3933,-1,0),OFFSET(F3933,-1,0)/OFFSET(F3933,0,-1),""))</f>
        <v>0.30857514075357295</v>
      </c>
      <c r="I3933">
        <f ca="1">(60+SUMIF(OFFSET(N3933,-$C3933+1,0,$C3933),"EN",OFFSET(O3933,-$C3933+1,0,$C3933))+SUMIF(OFFSET(S3933,-$C3933+1,0,$C3933),"EN",OFFSET(T3933,-$C3933+1,0,$C3933)))*SummonTypeTable!$Q$2</f>
        <v>8950</v>
      </c>
      <c r="J3933">
        <f ca="1">IF(C3933=1,60*SummonTypeTable!$Q$2-OFFSET(I3933,0,-4),
IF(I3933&lt;&gt;OFFSET(I3933,-1,0),OFFSET(I3933,-1,0)-OFFSET(I3933,0,-4),""))</f>
        <v>-19158</v>
      </c>
      <c r="K3933">
        <f ca="1">IF(C3933=1,60*SummonTypeTable!$Q$2/OFFSET(I3933,0,-4),
IF(I3933&lt;&gt;OFFSET(I3933,-1,0),OFFSET(I3933,-1,0)/OFFSET(I3933,0,-4),""))</f>
        <v>0.30857514075357295</v>
      </c>
      <c r="L3933" t="str">
        <f t="shared" ca="1" si="724"/>
        <v>cu</v>
      </c>
      <c r="M3933" t="s">
        <v>81</v>
      </c>
      <c r="N3933" t="s">
        <v>146</v>
      </c>
      <c r="O3933">
        <v>600</v>
      </c>
      <c r="P3933" t="str">
        <f t="shared" si="726"/>
        <v>에너지너무많음</v>
      </c>
      <c r="Q3933" t="str">
        <f t="shared" ca="1" si="732"/>
        <v>cu</v>
      </c>
      <c r="R3933" t="s">
        <v>81</v>
      </c>
      <c r="S3933" t="s">
        <v>147</v>
      </c>
      <c r="T3933">
        <v>6075</v>
      </c>
      <c r="U3933" t="str">
        <f t="shared" ca="1" si="725"/>
        <v>cu</v>
      </c>
      <c r="V3933" t="str">
        <f t="shared" si="727"/>
        <v>EN</v>
      </c>
      <c r="W3933">
        <f t="shared" si="728"/>
        <v>600</v>
      </c>
      <c r="X3933" t="str">
        <f t="shared" ca="1" si="729"/>
        <v>cu</v>
      </c>
      <c r="Y3933" t="str">
        <f t="shared" si="730"/>
        <v>GO</v>
      </c>
      <c r="Z3933">
        <f t="shared" si="731"/>
        <v>6075</v>
      </c>
    </row>
    <row r="3934" spans="1:26">
      <c r="A3934" t="s">
        <v>58</v>
      </c>
      <c r="B3934" t="s">
        <v>42</v>
      </c>
      <c r="C3934">
        <v>241</v>
      </c>
      <c r="D3934">
        <v>92</v>
      </c>
      <c r="E3934">
        <f t="shared" ca="1" si="723"/>
        <v>27800</v>
      </c>
      <c r="F3934">
        <f ca="1">(60+SUMIF(OFFSET(N3934,-$C3934+1,0,$C3934),"EN",OFFSET(O3934,-$C3934+1,0,$C3934)))*SummonTypeTable!$Q$2</f>
        <v>8950</v>
      </c>
      <c r="G3934" t="str">
        <f ca="1">IF(C3934=1,60*SummonTypeTable!$Q$2-OFFSET(F3934,0,-1),
IF(F3934&lt;&gt;OFFSET(F3934,-1,0),OFFSET(F3934,-1,0)-OFFSET(F3934,0,-1),""))</f>
        <v/>
      </c>
      <c r="H3934" t="str">
        <f ca="1">IF(C3934=1,60*SummonTypeTable!$Q$2/OFFSET(F3934,0,-1),
IF(F3934&lt;&gt;OFFSET(F3934,-1,0),OFFSET(F3934,-1,0)/OFFSET(F3934,0,-1),""))</f>
        <v/>
      </c>
      <c r="I3934">
        <f ca="1">(60+SUMIF(OFFSET(N3934,-$C3934+1,0,$C3934),"EN",OFFSET(O3934,-$C3934+1,0,$C3934))+SUMIF(OFFSET(S3934,-$C3934+1,0,$C3934),"EN",OFFSET(T3934,-$C3934+1,0,$C3934)))*SummonTypeTable!$Q$2</f>
        <v>8950</v>
      </c>
      <c r="J3934" t="str">
        <f ca="1">IF(C3934=1,60*SummonTypeTable!$Q$2-OFFSET(I3934,0,-4),
IF(I3934&lt;&gt;OFFSET(I3934,-1,0),OFFSET(I3934,-1,0)-OFFSET(I3934,0,-4),""))</f>
        <v/>
      </c>
      <c r="K3934" t="str">
        <f ca="1">IF(C3934=1,60*SummonTypeTable!$Q$2/OFFSET(I3934,0,-4),
IF(I3934&lt;&gt;OFFSET(I3934,-1,0),OFFSET(I3934,-1,0)/OFFSET(I3934,0,-4),""))</f>
        <v/>
      </c>
      <c r="L3934" t="str">
        <f t="shared" ca="1" si="724"/>
        <v>cu</v>
      </c>
      <c r="M3934" t="s">
        <v>81</v>
      </c>
      <c r="N3934" t="s">
        <v>147</v>
      </c>
      <c r="O3934">
        <v>12200</v>
      </c>
      <c r="P3934" t="str">
        <f t="shared" si="726"/>
        <v/>
      </c>
      <c r="Q3934" t="str">
        <f t="shared" ca="1" si="732"/>
        <v>cu</v>
      </c>
      <c r="R3934" t="s">
        <v>81</v>
      </c>
      <c r="S3934" t="s">
        <v>147</v>
      </c>
      <c r="T3934">
        <v>6100</v>
      </c>
      <c r="U3934" t="str">
        <f t="shared" ca="1" si="725"/>
        <v>cu</v>
      </c>
      <c r="V3934" t="str">
        <f t="shared" si="727"/>
        <v>GO</v>
      </c>
      <c r="W3934">
        <f t="shared" si="728"/>
        <v>12200</v>
      </c>
      <c r="X3934" t="str">
        <f t="shared" ca="1" si="729"/>
        <v>cu</v>
      </c>
      <c r="Y3934" t="str">
        <f t="shared" si="730"/>
        <v>GO</v>
      </c>
      <c r="Z3934">
        <f t="shared" si="731"/>
        <v>6100</v>
      </c>
    </row>
    <row r="3935" spans="1:26">
      <c r="A3935" t="s">
        <v>58</v>
      </c>
      <c r="B3935" t="s">
        <v>42</v>
      </c>
      <c r="C3935">
        <v>242</v>
      </c>
      <c r="D3935">
        <v>107</v>
      </c>
      <c r="E3935">
        <f t="shared" ca="1" si="723"/>
        <v>27907</v>
      </c>
      <c r="F3935">
        <f ca="1">(60+SUMIF(OFFSET(N3935,-$C3935+1,0,$C3935),"EN",OFFSET(O3935,-$C3935+1,0,$C3935)))*SummonTypeTable!$Q$2</f>
        <v>8950</v>
      </c>
      <c r="G3935" t="str">
        <f ca="1">IF(C3935=1,60*SummonTypeTable!$Q$2-OFFSET(F3935,0,-1),
IF(F3935&lt;&gt;OFFSET(F3935,-1,0),OFFSET(F3935,-1,0)-OFFSET(F3935,0,-1),""))</f>
        <v/>
      </c>
      <c r="H3935" t="str">
        <f ca="1">IF(C3935=1,60*SummonTypeTable!$Q$2/OFFSET(F3935,0,-1),
IF(F3935&lt;&gt;OFFSET(F3935,-1,0),OFFSET(F3935,-1,0)/OFFSET(F3935,0,-1),""))</f>
        <v/>
      </c>
      <c r="I3935">
        <f ca="1">(60+SUMIF(OFFSET(N3935,-$C3935+1,0,$C3935),"EN",OFFSET(O3935,-$C3935+1,0,$C3935))+SUMIF(OFFSET(S3935,-$C3935+1,0,$C3935),"EN",OFFSET(T3935,-$C3935+1,0,$C3935)))*SummonTypeTable!$Q$2</f>
        <v>8950</v>
      </c>
      <c r="J3935" t="str">
        <f ca="1">IF(C3935=1,60*SummonTypeTable!$Q$2-OFFSET(I3935,0,-4),
IF(I3935&lt;&gt;OFFSET(I3935,-1,0),OFFSET(I3935,-1,0)-OFFSET(I3935,0,-4),""))</f>
        <v/>
      </c>
      <c r="K3935" t="str">
        <f ca="1">IF(C3935=1,60*SummonTypeTable!$Q$2/OFFSET(I3935,0,-4),
IF(I3935&lt;&gt;OFFSET(I3935,-1,0),OFFSET(I3935,-1,0)/OFFSET(I3935,0,-4),""))</f>
        <v/>
      </c>
      <c r="L3935" t="str">
        <f t="shared" ca="1" si="724"/>
        <v>cu</v>
      </c>
      <c r="M3935" t="s">
        <v>81</v>
      </c>
      <c r="N3935" t="s">
        <v>147</v>
      </c>
      <c r="O3935">
        <v>12250</v>
      </c>
      <c r="P3935" t="str">
        <f t="shared" si="726"/>
        <v/>
      </c>
      <c r="Q3935" t="str">
        <f t="shared" ca="1" si="732"/>
        <v>cu</v>
      </c>
      <c r="R3935" t="s">
        <v>81</v>
      </c>
      <c r="S3935" t="s">
        <v>147</v>
      </c>
      <c r="T3935">
        <v>6125</v>
      </c>
      <c r="U3935" t="str">
        <f t="shared" ca="1" si="725"/>
        <v>cu</v>
      </c>
      <c r="V3935" t="str">
        <f t="shared" si="727"/>
        <v>GO</v>
      </c>
      <c r="W3935">
        <f t="shared" si="728"/>
        <v>12250</v>
      </c>
      <c r="X3935" t="str">
        <f t="shared" ca="1" si="729"/>
        <v>cu</v>
      </c>
      <c r="Y3935" t="str">
        <f t="shared" si="730"/>
        <v>GO</v>
      </c>
      <c r="Z3935">
        <f t="shared" si="731"/>
        <v>6125</v>
      </c>
    </row>
    <row r="3936" spans="1:26">
      <c r="A3936" t="s">
        <v>58</v>
      </c>
      <c r="B3936" t="s">
        <v>42</v>
      </c>
      <c r="C3936">
        <v>243</v>
      </c>
      <c r="D3936">
        <v>129</v>
      </c>
      <c r="E3936">
        <f t="shared" ca="1" si="723"/>
        <v>28036</v>
      </c>
      <c r="F3936">
        <f ca="1">(60+SUMIF(OFFSET(N3936,-$C3936+1,0,$C3936),"EN",OFFSET(O3936,-$C3936+1,0,$C3936)))*SummonTypeTable!$Q$2</f>
        <v>8950</v>
      </c>
      <c r="G3936" t="str">
        <f ca="1">IF(C3936=1,60*SummonTypeTable!$Q$2-OFFSET(F3936,0,-1),
IF(F3936&lt;&gt;OFFSET(F3936,-1,0),OFFSET(F3936,-1,0)-OFFSET(F3936,0,-1),""))</f>
        <v/>
      </c>
      <c r="H3936" t="str">
        <f ca="1">IF(C3936=1,60*SummonTypeTable!$Q$2/OFFSET(F3936,0,-1),
IF(F3936&lt;&gt;OFFSET(F3936,-1,0),OFFSET(F3936,-1,0)/OFFSET(F3936,0,-1),""))</f>
        <v/>
      </c>
      <c r="I3936">
        <f ca="1">(60+SUMIF(OFFSET(N3936,-$C3936+1,0,$C3936),"EN",OFFSET(O3936,-$C3936+1,0,$C3936))+SUMIF(OFFSET(S3936,-$C3936+1,0,$C3936),"EN",OFFSET(T3936,-$C3936+1,0,$C3936)))*SummonTypeTable!$Q$2</f>
        <v>8950</v>
      </c>
      <c r="J3936" t="str">
        <f ca="1">IF(C3936=1,60*SummonTypeTable!$Q$2-OFFSET(I3936,0,-4),
IF(I3936&lt;&gt;OFFSET(I3936,-1,0),OFFSET(I3936,-1,0)-OFFSET(I3936,0,-4),""))</f>
        <v/>
      </c>
      <c r="K3936" t="str">
        <f ca="1">IF(C3936=1,60*SummonTypeTable!$Q$2/OFFSET(I3936,0,-4),
IF(I3936&lt;&gt;OFFSET(I3936,-1,0),OFFSET(I3936,-1,0)/OFFSET(I3936,0,-4),""))</f>
        <v/>
      </c>
      <c r="L3936" t="str">
        <f t="shared" ca="1" si="724"/>
        <v>it</v>
      </c>
      <c r="M3936" t="s">
        <v>139</v>
      </c>
      <c r="N3936" t="s">
        <v>158</v>
      </c>
      <c r="O3936">
        <v>2</v>
      </c>
      <c r="P3936" t="str">
        <f t="shared" si="726"/>
        <v/>
      </c>
      <c r="Q3936" t="str">
        <f t="shared" ca="1" si="732"/>
        <v>cu</v>
      </c>
      <c r="R3936" t="s">
        <v>81</v>
      </c>
      <c r="S3936" t="s">
        <v>147</v>
      </c>
      <c r="T3936">
        <v>6150</v>
      </c>
      <c r="U3936" t="str">
        <f t="shared" ca="1" si="725"/>
        <v>it</v>
      </c>
      <c r="V3936" t="str">
        <f t="shared" si="727"/>
        <v>Cash_sEquipGacha</v>
      </c>
      <c r="W3936">
        <f t="shared" si="728"/>
        <v>2</v>
      </c>
      <c r="X3936" t="str">
        <f t="shared" ca="1" si="729"/>
        <v>cu</v>
      </c>
      <c r="Y3936" t="str">
        <f t="shared" si="730"/>
        <v>GO</v>
      </c>
      <c r="Z3936">
        <f t="shared" si="731"/>
        <v>6150</v>
      </c>
    </row>
    <row r="3937" spans="1:26">
      <c r="A3937" t="s">
        <v>58</v>
      </c>
      <c r="B3937" t="s">
        <v>42</v>
      </c>
      <c r="C3937">
        <v>244</v>
      </c>
      <c r="D3937">
        <v>149</v>
      </c>
      <c r="E3937">
        <f t="shared" ca="1" si="723"/>
        <v>28185</v>
      </c>
      <c r="F3937">
        <f ca="1">(60+SUMIF(OFFSET(N3937,-$C3937+1,0,$C3937),"EN",OFFSET(O3937,-$C3937+1,0,$C3937)))*SummonTypeTable!$Q$2</f>
        <v>8950</v>
      </c>
      <c r="G3937" t="str">
        <f ca="1">IF(C3937=1,60*SummonTypeTable!$Q$2-OFFSET(F3937,0,-1),
IF(F3937&lt;&gt;OFFSET(F3937,-1,0),OFFSET(F3937,-1,0)-OFFSET(F3937,0,-1),""))</f>
        <v/>
      </c>
      <c r="H3937" t="str">
        <f ca="1">IF(C3937=1,60*SummonTypeTable!$Q$2/OFFSET(F3937,0,-1),
IF(F3937&lt;&gt;OFFSET(F3937,-1,0),OFFSET(F3937,-1,0)/OFFSET(F3937,0,-1),""))</f>
        <v/>
      </c>
      <c r="I3937">
        <f ca="1">(60+SUMIF(OFFSET(N3937,-$C3937+1,0,$C3937),"EN",OFFSET(O3937,-$C3937+1,0,$C3937))+SUMIF(OFFSET(S3937,-$C3937+1,0,$C3937),"EN",OFFSET(T3937,-$C3937+1,0,$C3937)))*SummonTypeTable!$Q$2</f>
        <v>8950</v>
      </c>
      <c r="J3937" t="str">
        <f ca="1">IF(C3937=1,60*SummonTypeTable!$Q$2-OFFSET(I3937,0,-4),
IF(I3937&lt;&gt;OFFSET(I3937,-1,0),OFFSET(I3937,-1,0)-OFFSET(I3937,0,-4),""))</f>
        <v/>
      </c>
      <c r="K3937" t="str">
        <f ca="1">IF(C3937=1,60*SummonTypeTable!$Q$2/OFFSET(I3937,0,-4),
IF(I3937&lt;&gt;OFFSET(I3937,-1,0),OFFSET(I3937,-1,0)/OFFSET(I3937,0,-4),""))</f>
        <v/>
      </c>
      <c r="L3937" t="str">
        <f t="shared" ca="1" si="724"/>
        <v>cu</v>
      </c>
      <c r="M3937" t="s">
        <v>81</v>
      </c>
      <c r="N3937" t="s">
        <v>147</v>
      </c>
      <c r="O3937">
        <v>12350</v>
      </c>
      <c r="P3937" t="str">
        <f t="shared" si="726"/>
        <v/>
      </c>
      <c r="Q3937" t="str">
        <f t="shared" ca="1" si="732"/>
        <v>cu</v>
      </c>
      <c r="R3937" t="s">
        <v>81</v>
      </c>
      <c r="S3937" t="s">
        <v>147</v>
      </c>
      <c r="T3937">
        <v>6175</v>
      </c>
      <c r="U3937" t="str">
        <f t="shared" ca="1" si="725"/>
        <v>cu</v>
      </c>
      <c r="V3937" t="str">
        <f t="shared" si="727"/>
        <v>GO</v>
      </c>
      <c r="W3937">
        <f t="shared" si="728"/>
        <v>12350</v>
      </c>
      <c r="X3937" t="str">
        <f t="shared" ca="1" si="729"/>
        <v>cu</v>
      </c>
      <c r="Y3937" t="str">
        <f t="shared" si="730"/>
        <v>GO</v>
      </c>
      <c r="Z3937">
        <f t="shared" si="731"/>
        <v>6175</v>
      </c>
    </row>
    <row r="3938" spans="1:26">
      <c r="A3938" t="s">
        <v>58</v>
      </c>
      <c r="B3938" t="s">
        <v>42</v>
      </c>
      <c r="C3938">
        <v>245</v>
      </c>
      <c r="D3938">
        <v>152</v>
      </c>
      <c r="E3938">
        <f t="shared" ca="1" si="723"/>
        <v>28337</v>
      </c>
      <c r="F3938">
        <f ca="1">(60+SUMIF(OFFSET(N3938,-$C3938+1,0,$C3938),"EN",OFFSET(O3938,-$C3938+1,0,$C3938)))*SummonTypeTable!$Q$2</f>
        <v>8950</v>
      </c>
      <c r="G3938" t="str">
        <f ca="1">IF(C3938=1,60*SummonTypeTable!$Q$2-OFFSET(F3938,0,-1),
IF(F3938&lt;&gt;OFFSET(F3938,-1,0),OFFSET(F3938,-1,0)-OFFSET(F3938,0,-1),""))</f>
        <v/>
      </c>
      <c r="H3938" t="str">
        <f ca="1">IF(C3938=1,60*SummonTypeTable!$Q$2/OFFSET(F3938,0,-1),
IF(F3938&lt;&gt;OFFSET(F3938,-1,0),OFFSET(F3938,-1,0)/OFFSET(F3938,0,-1),""))</f>
        <v/>
      </c>
      <c r="I3938">
        <f ca="1">(60+SUMIF(OFFSET(N3938,-$C3938+1,0,$C3938),"EN",OFFSET(O3938,-$C3938+1,0,$C3938))+SUMIF(OFFSET(S3938,-$C3938+1,0,$C3938),"EN",OFFSET(T3938,-$C3938+1,0,$C3938)))*SummonTypeTable!$Q$2</f>
        <v>8950</v>
      </c>
      <c r="J3938" t="str">
        <f ca="1">IF(C3938=1,60*SummonTypeTable!$Q$2-OFFSET(I3938,0,-4),
IF(I3938&lt;&gt;OFFSET(I3938,-1,0),OFFSET(I3938,-1,0)-OFFSET(I3938,0,-4),""))</f>
        <v/>
      </c>
      <c r="K3938" t="str">
        <f ca="1">IF(C3938=1,60*SummonTypeTable!$Q$2/OFFSET(I3938,0,-4),
IF(I3938&lt;&gt;OFFSET(I3938,-1,0),OFFSET(I3938,-1,0)/OFFSET(I3938,0,-4),""))</f>
        <v/>
      </c>
      <c r="L3938" t="str">
        <f t="shared" ca="1" si="724"/>
        <v>cu</v>
      </c>
      <c r="M3938" t="s">
        <v>81</v>
      </c>
      <c r="N3938" t="s">
        <v>147</v>
      </c>
      <c r="O3938">
        <v>12400</v>
      </c>
      <c r="P3938" t="str">
        <f t="shared" si="726"/>
        <v/>
      </c>
      <c r="Q3938" t="str">
        <f t="shared" ca="1" si="732"/>
        <v>cu</v>
      </c>
      <c r="R3938" t="s">
        <v>81</v>
      </c>
      <c r="S3938" t="s">
        <v>147</v>
      </c>
      <c r="T3938">
        <v>6200</v>
      </c>
      <c r="U3938" t="str">
        <f t="shared" ca="1" si="725"/>
        <v>cu</v>
      </c>
      <c r="V3938" t="str">
        <f t="shared" si="727"/>
        <v>GO</v>
      </c>
      <c r="W3938">
        <f t="shared" si="728"/>
        <v>12400</v>
      </c>
      <c r="X3938" t="str">
        <f t="shared" ca="1" si="729"/>
        <v>cu</v>
      </c>
      <c r="Y3938" t="str">
        <f t="shared" si="730"/>
        <v>GO</v>
      </c>
      <c r="Z3938">
        <f t="shared" si="731"/>
        <v>6200</v>
      </c>
    </row>
    <row r="3939" spans="1:26">
      <c r="A3939" t="s">
        <v>58</v>
      </c>
      <c r="B3939" t="s">
        <v>42</v>
      </c>
      <c r="C3939">
        <v>246</v>
      </c>
      <c r="D3939">
        <v>495</v>
      </c>
      <c r="E3939">
        <f t="shared" ref="E3939:E4002" ca="1" si="733">IF(A3939&lt;&gt;OFFSET(A3939,-1,0),D3939,OFFSET(E3939,-1,0)+D3939)</f>
        <v>28832</v>
      </c>
      <c r="F3939">
        <f ca="1">(60+SUMIF(OFFSET(N3939,-$C3939+1,0,$C3939),"EN",OFFSET(O3939,-$C3939+1,0,$C3939)))*SummonTypeTable!$Q$2</f>
        <v>9373.3333333333321</v>
      </c>
      <c r="G3939">
        <f ca="1">IF(C3939=1,60*SummonTypeTable!$Q$2-OFFSET(F3939,0,-1),
IF(F3939&lt;&gt;OFFSET(F3939,-1,0),OFFSET(F3939,-1,0)-OFFSET(F3939,0,-1),""))</f>
        <v>-19882</v>
      </c>
      <c r="H3939">
        <f ca="1">IF(C3939=1,60*SummonTypeTable!$Q$2/OFFSET(F3939,0,-1),
IF(F3939&lt;&gt;OFFSET(F3939,-1,0),OFFSET(F3939,-1,0)/OFFSET(F3939,0,-1),""))</f>
        <v>0.31041897891231962</v>
      </c>
      <c r="I3939">
        <f ca="1">(60+SUMIF(OFFSET(N3939,-$C3939+1,0,$C3939),"EN",OFFSET(O3939,-$C3939+1,0,$C3939))+SUMIF(OFFSET(S3939,-$C3939+1,0,$C3939),"EN",OFFSET(T3939,-$C3939+1,0,$C3939)))*SummonTypeTable!$Q$2</f>
        <v>9373.3333333333321</v>
      </c>
      <c r="J3939">
        <f ca="1">IF(C3939=1,60*SummonTypeTable!$Q$2-OFFSET(I3939,0,-4),
IF(I3939&lt;&gt;OFFSET(I3939,-1,0),OFFSET(I3939,-1,0)-OFFSET(I3939,0,-4),""))</f>
        <v>-19882</v>
      </c>
      <c r="K3939">
        <f ca="1">IF(C3939=1,60*SummonTypeTable!$Q$2/OFFSET(I3939,0,-4),
IF(I3939&lt;&gt;OFFSET(I3939,-1,0),OFFSET(I3939,-1,0)/OFFSET(I3939,0,-4),""))</f>
        <v>0.31041897891231962</v>
      </c>
      <c r="L3939" t="str">
        <f t="shared" ca="1" si="724"/>
        <v>cu</v>
      </c>
      <c r="M3939" t="s">
        <v>81</v>
      </c>
      <c r="N3939" t="s">
        <v>146</v>
      </c>
      <c r="O3939">
        <v>635</v>
      </c>
      <c r="P3939" t="str">
        <f t="shared" si="726"/>
        <v>에너지너무많음</v>
      </c>
      <c r="Q3939" t="str">
        <f t="shared" ca="1" si="732"/>
        <v>cu</v>
      </c>
      <c r="R3939" t="s">
        <v>81</v>
      </c>
      <c r="S3939" t="s">
        <v>147</v>
      </c>
      <c r="T3939">
        <v>6225</v>
      </c>
      <c r="U3939" t="str">
        <f t="shared" ca="1" si="725"/>
        <v>cu</v>
      </c>
      <c r="V3939" t="str">
        <f t="shared" si="727"/>
        <v>EN</v>
      </c>
      <c r="W3939">
        <f t="shared" si="728"/>
        <v>635</v>
      </c>
      <c r="X3939" t="str">
        <f t="shared" ca="1" si="729"/>
        <v>cu</v>
      </c>
      <c r="Y3939" t="str">
        <f t="shared" si="730"/>
        <v>GO</v>
      </c>
      <c r="Z3939">
        <f t="shared" si="731"/>
        <v>6225</v>
      </c>
    </row>
    <row r="3940" spans="1:26">
      <c r="A3940" t="s">
        <v>58</v>
      </c>
      <c r="B3940" t="s">
        <v>42</v>
      </c>
      <c r="C3940">
        <v>247</v>
      </c>
      <c r="D3940">
        <v>111</v>
      </c>
      <c r="E3940">
        <f t="shared" ca="1" si="733"/>
        <v>28943</v>
      </c>
      <c r="F3940">
        <f ca="1">(60+SUMIF(OFFSET(N3940,-$C3940+1,0,$C3940),"EN",OFFSET(O3940,-$C3940+1,0,$C3940)))*SummonTypeTable!$Q$2</f>
        <v>9373.3333333333321</v>
      </c>
      <c r="G3940" t="str">
        <f ca="1">IF(C3940=1,60*SummonTypeTable!$Q$2-OFFSET(F3940,0,-1),
IF(F3940&lt;&gt;OFFSET(F3940,-1,0),OFFSET(F3940,-1,0)-OFFSET(F3940,0,-1),""))</f>
        <v/>
      </c>
      <c r="H3940" t="str">
        <f ca="1">IF(C3940=1,60*SummonTypeTable!$Q$2/OFFSET(F3940,0,-1),
IF(F3940&lt;&gt;OFFSET(F3940,-1,0),OFFSET(F3940,-1,0)/OFFSET(F3940,0,-1),""))</f>
        <v/>
      </c>
      <c r="I3940">
        <f ca="1">(60+SUMIF(OFFSET(N3940,-$C3940+1,0,$C3940),"EN",OFFSET(O3940,-$C3940+1,0,$C3940))+SUMIF(OFFSET(S3940,-$C3940+1,0,$C3940),"EN",OFFSET(T3940,-$C3940+1,0,$C3940)))*SummonTypeTable!$Q$2</f>
        <v>9373.3333333333321</v>
      </c>
      <c r="J3940" t="str">
        <f ca="1">IF(C3940=1,60*SummonTypeTable!$Q$2-OFFSET(I3940,0,-4),
IF(I3940&lt;&gt;OFFSET(I3940,-1,0),OFFSET(I3940,-1,0)-OFFSET(I3940,0,-4),""))</f>
        <v/>
      </c>
      <c r="K3940" t="str">
        <f ca="1">IF(C3940=1,60*SummonTypeTable!$Q$2/OFFSET(I3940,0,-4),
IF(I3940&lt;&gt;OFFSET(I3940,-1,0),OFFSET(I3940,-1,0)/OFFSET(I3940,0,-4),""))</f>
        <v/>
      </c>
      <c r="L3940" t="str">
        <f t="shared" ca="1" si="724"/>
        <v>it</v>
      </c>
      <c r="M3940" t="s">
        <v>139</v>
      </c>
      <c r="N3940" t="s">
        <v>158</v>
      </c>
      <c r="O3940">
        <v>1</v>
      </c>
      <c r="P3940" t="str">
        <f t="shared" si="726"/>
        <v/>
      </c>
      <c r="Q3940" t="str">
        <f t="shared" ca="1" si="732"/>
        <v>cu</v>
      </c>
      <c r="R3940" t="s">
        <v>81</v>
      </c>
      <c r="S3940" t="s">
        <v>147</v>
      </c>
      <c r="T3940">
        <v>6250</v>
      </c>
      <c r="U3940" t="str">
        <f t="shared" ca="1" si="725"/>
        <v>it</v>
      </c>
      <c r="V3940" t="str">
        <f t="shared" si="727"/>
        <v>Cash_sEquipGacha</v>
      </c>
      <c r="W3940">
        <f t="shared" si="728"/>
        <v>1</v>
      </c>
      <c r="X3940" t="str">
        <f t="shared" ca="1" si="729"/>
        <v>cu</v>
      </c>
      <c r="Y3940" t="str">
        <f t="shared" si="730"/>
        <v>GO</v>
      </c>
      <c r="Z3940">
        <f t="shared" si="731"/>
        <v>6250</v>
      </c>
    </row>
    <row r="3941" spans="1:26">
      <c r="A3941" t="s">
        <v>58</v>
      </c>
      <c r="B3941" t="s">
        <v>42</v>
      </c>
      <c r="C3941">
        <v>248</v>
      </c>
      <c r="D3941">
        <v>124</v>
      </c>
      <c r="E3941">
        <f t="shared" ca="1" si="733"/>
        <v>29067</v>
      </c>
      <c r="F3941">
        <f ca="1">(60+SUMIF(OFFSET(N3941,-$C3941+1,0,$C3941),"EN",OFFSET(O3941,-$C3941+1,0,$C3941)))*SummonTypeTable!$Q$2</f>
        <v>9373.3333333333321</v>
      </c>
      <c r="G3941" t="str">
        <f ca="1">IF(C3941=1,60*SummonTypeTable!$Q$2-OFFSET(F3941,0,-1),
IF(F3941&lt;&gt;OFFSET(F3941,-1,0),OFFSET(F3941,-1,0)-OFFSET(F3941,0,-1),""))</f>
        <v/>
      </c>
      <c r="H3941" t="str">
        <f ca="1">IF(C3941=1,60*SummonTypeTable!$Q$2/OFFSET(F3941,0,-1),
IF(F3941&lt;&gt;OFFSET(F3941,-1,0),OFFSET(F3941,-1,0)/OFFSET(F3941,0,-1),""))</f>
        <v/>
      </c>
      <c r="I3941">
        <f ca="1">(60+SUMIF(OFFSET(N3941,-$C3941+1,0,$C3941),"EN",OFFSET(O3941,-$C3941+1,0,$C3941))+SUMIF(OFFSET(S3941,-$C3941+1,0,$C3941),"EN",OFFSET(T3941,-$C3941+1,0,$C3941)))*SummonTypeTable!$Q$2</f>
        <v>9373.3333333333321</v>
      </c>
      <c r="J3941" t="str">
        <f ca="1">IF(C3941=1,60*SummonTypeTable!$Q$2-OFFSET(I3941,0,-4),
IF(I3941&lt;&gt;OFFSET(I3941,-1,0),OFFSET(I3941,-1,0)-OFFSET(I3941,0,-4),""))</f>
        <v/>
      </c>
      <c r="K3941" t="str">
        <f ca="1">IF(C3941=1,60*SummonTypeTable!$Q$2/OFFSET(I3941,0,-4),
IF(I3941&lt;&gt;OFFSET(I3941,-1,0),OFFSET(I3941,-1,0)/OFFSET(I3941,0,-4),""))</f>
        <v/>
      </c>
      <c r="L3941" t="str">
        <f t="shared" ca="1" si="724"/>
        <v>cu</v>
      </c>
      <c r="M3941" t="s">
        <v>81</v>
      </c>
      <c r="N3941" t="s">
        <v>147</v>
      </c>
      <c r="O3941">
        <v>12550</v>
      </c>
      <c r="P3941" t="str">
        <f t="shared" si="726"/>
        <v/>
      </c>
      <c r="Q3941" t="str">
        <f t="shared" ca="1" si="732"/>
        <v>cu</v>
      </c>
      <c r="R3941" t="s">
        <v>81</v>
      </c>
      <c r="S3941" t="s">
        <v>147</v>
      </c>
      <c r="T3941">
        <v>6275</v>
      </c>
      <c r="U3941" t="str">
        <f t="shared" ca="1" si="725"/>
        <v>cu</v>
      </c>
      <c r="V3941" t="str">
        <f t="shared" si="727"/>
        <v>GO</v>
      </c>
      <c r="W3941">
        <f t="shared" si="728"/>
        <v>12550</v>
      </c>
      <c r="X3941" t="str">
        <f t="shared" ca="1" si="729"/>
        <v>cu</v>
      </c>
      <c r="Y3941" t="str">
        <f t="shared" si="730"/>
        <v>GO</v>
      </c>
      <c r="Z3941">
        <f t="shared" si="731"/>
        <v>6275</v>
      </c>
    </row>
    <row r="3942" spans="1:26">
      <c r="A3942" t="s">
        <v>58</v>
      </c>
      <c r="B3942" t="s">
        <v>42</v>
      </c>
      <c r="C3942">
        <v>249</v>
      </c>
      <c r="D3942">
        <v>245</v>
      </c>
      <c r="E3942">
        <f t="shared" ca="1" si="733"/>
        <v>29312</v>
      </c>
      <c r="F3942">
        <f ca="1">(60+SUMIF(OFFSET(N3942,-$C3942+1,0,$C3942),"EN",OFFSET(O3942,-$C3942+1,0,$C3942)))*SummonTypeTable!$Q$2</f>
        <v>9373.3333333333321</v>
      </c>
      <c r="G3942" t="str">
        <f ca="1">IF(C3942=1,60*SummonTypeTable!$Q$2-OFFSET(F3942,0,-1),
IF(F3942&lt;&gt;OFFSET(F3942,-1,0),OFFSET(F3942,-1,0)-OFFSET(F3942,0,-1),""))</f>
        <v/>
      </c>
      <c r="H3942" t="str">
        <f ca="1">IF(C3942=1,60*SummonTypeTable!$Q$2/OFFSET(F3942,0,-1),
IF(F3942&lt;&gt;OFFSET(F3942,-1,0),OFFSET(F3942,-1,0)/OFFSET(F3942,0,-1),""))</f>
        <v/>
      </c>
      <c r="I3942">
        <f ca="1">(60+SUMIF(OFFSET(N3942,-$C3942+1,0,$C3942),"EN",OFFSET(O3942,-$C3942+1,0,$C3942))+SUMIF(OFFSET(S3942,-$C3942+1,0,$C3942),"EN",OFFSET(T3942,-$C3942+1,0,$C3942)))*SummonTypeTable!$Q$2</f>
        <v>9373.3333333333321</v>
      </c>
      <c r="J3942" t="str">
        <f ca="1">IF(C3942=1,60*SummonTypeTable!$Q$2-OFFSET(I3942,0,-4),
IF(I3942&lt;&gt;OFFSET(I3942,-1,0),OFFSET(I3942,-1,0)-OFFSET(I3942,0,-4),""))</f>
        <v/>
      </c>
      <c r="K3942" t="str">
        <f ca="1">IF(C3942=1,60*SummonTypeTable!$Q$2/OFFSET(I3942,0,-4),
IF(I3942&lt;&gt;OFFSET(I3942,-1,0),OFFSET(I3942,-1,0)/OFFSET(I3942,0,-4),""))</f>
        <v/>
      </c>
      <c r="L3942" t="str">
        <f t="shared" ca="1" si="724"/>
        <v>it</v>
      </c>
      <c r="M3942" t="s">
        <v>139</v>
      </c>
      <c r="N3942" t="s">
        <v>140</v>
      </c>
      <c r="O3942">
        <v>3</v>
      </c>
      <c r="P3942" t="str">
        <f t="shared" si="726"/>
        <v/>
      </c>
      <c r="Q3942" t="str">
        <f t="shared" ca="1" si="732"/>
        <v>cu</v>
      </c>
      <c r="R3942" t="s">
        <v>81</v>
      </c>
      <c r="S3942" t="s">
        <v>147</v>
      </c>
      <c r="T3942">
        <v>6300</v>
      </c>
      <c r="U3942" t="str">
        <f t="shared" ca="1" si="725"/>
        <v>it</v>
      </c>
      <c r="V3942" t="str">
        <f t="shared" si="727"/>
        <v>Cash_sCharacterGacha</v>
      </c>
      <c r="W3942">
        <f t="shared" si="728"/>
        <v>3</v>
      </c>
      <c r="X3942" t="str">
        <f t="shared" ca="1" si="729"/>
        <v>cu</v>
      </c>
      <c r="Y3942" t="str">
        <f t="shared" si="730"/>
        <v>GO</v>
      </c>
      <c r="Z3942">
        <f t="shared" si="731"/>
        <v>6300</v>
      </c>
    </row>
    <row r="3943" spans="1:26">
      <c r="A3943" t="s">
        <v>58</v>
      </c>
      <c r="B3943" t="s">
        <v>42</v>
      </c>
      <c r="C3943">
        <v>250</v>
      </c>
      <c r="D3943">
        <v>676</v>
      </c>
      <c r="E3943">
        <f t="shared" ca="1" si="733"/>
        <v>29988</v>
      </c>
      <c r="F3943">
        <f ca="1">(60+SUMIF(OFFSET(N3943,-$C3943+1,0,$C3943),"EN",OFFSET(O3943,-$C3943+1,0,$C3943)))*SummonTypeTable!$Q$2</f>
        <v>9373.3333333333321</v>
      </c>
      <c r="G3943" t="str">
        <f ca="1">IF(C3943=1,60*SummonTypeTable!$Q$2-OFFSET(F3943,0,-1),
IF(F3943&lt;&gt;OFFSET(F3943,-1,0),OFFSET(F3943,-1,0)-OFFSET(F3943,0,-1),""))</f>
        <v/>
      </c>
      <c r="H3943" t="str">
        <f ca="1">IF(C3943=1,60*SummonTypeTable!$Q$2/OFFSET(F3943,0,-1),
IF(F3943&lt;&gt;OFFSET(F3943,-1,0),OFFSET(F3943,-1,0)/OFFSET(F3943,0,-1),""))</f>
        <v/>
      </c>
      <c r="I3943">
        <f ca="1">(60+SUMIF(OFFSET(N3943,-$C3943+1,0,$C3943),"EN",OFFSET(O3943,-$C3943+1,0,$C3943))+SUMIF(OFFSET(S3943,-$C3943+1,0,$C3943),"EN",OFFSET(T3943,-$C3943+1,0,$C3943)))*SummonTypeTable!$Q$2</f>
        <v>9373.3333333333321</v>
      </c>
      <c r="J3943" t="str">
        <f ca="1">IF(C3943=1,60*SummonTypeTable!$Q$2-OFFSET(I3943,0,-4),
IF(I3943&lt;&gt;OFFSET(I3943,-1,0),OFFSET(I3943,-1,0)-OFFSET(I3943,0,-4),""))</f>
        <v/>
      </c>
      <c r="K3943" t="str">
        <f ca="1">IF(C3943=1,60*SummonTypeTable!$Q$2/OFFSET(I3943,0,-4),
IF(I3943&lt;&gt;OFFSET(I3943,-1,0),OFFSET(I3943,-1,0)/OFFSET(I3943,0,-4),""))</f>
        <v/>
      </c>
      <c r="L3943" t="str">
        <f t="shared" ca="1" si="724"/>
        <v>cu</v>
      </c>
      <c r="M3943" t="s">
        <v>81</v>
      </c>
      <c r="N3943" t="s">
        <v>153</v>
      </c>
      <c r="O3943">
        <v>42</v>
      </c>
      <c r="P3943" t="str">
        <f t="shared" si="726"/>
        <v/>
      </c>
      <c r="Q3943" t="str">
        <f t="shared" ca="1" si="732"/>
        <v>cu</v>
      </c>
      <c r="R3943" t="s">
        <v>81</v>
      </c>
      <c r="S3943" t="s">
        <v>153</v>
      </c>
      <c r="T3943">
        <v>14</v>
      </c>
      <c r="U3943" t="str">
        <f t="shared" ca="1" si="725"/>
        <v>cu</v>
      </c>
      <c r="V3943" t="str">
        <f t="shared" si="727"/>
        <v>DI</v>
      </c>
      <c r="W3943">
        <f t="shared" si="728"/>
        <v>42</v>
      </c>
      <c r="X3943" t="str">
        <f t="shared" ca="1" si="729"/>
        <v>cu</v>
      </c>
      <c r="Y3943" t="str">
        <f t="shared" si="730"/>
        <v>DI</v>
      </c>
      <c r="Z3943">
        <f t="shared" si="731"/>
        <v>14</v>
      </c>
    </row>
    <row r="3944" spans="1:26">
      <c r="A3944" t="s">
        <v>58</v>
      </c>
      <c r="B3944" t="s">
        <v>42</v>
      </c>
      <c r="C3944">
        <v>251</v>
      </c>
      <c r="D3944">
        <v>165</v>
      </c>
      <c r="E3944">
        <f t="shared" ca="1" si="733"/>
        <v>30153</v>
      </c>
      <c r="F3944">
        <f ca="1">(60+SUMIF(OFFSET(N3944,-$C3944+1,0,$C3944),"EN",OFFSET(O3944,-$C3944+1,0,$C3944)))*SummonTypeTable!$Q$2</f>
        <v>9373.3333333333321</v>
      </c>
      <c r="G3944" t="str">
        <f ca="1">IF(C3944=1,60*SummonTypeTable!$Q$2-OFFSET(F3944,0,-1),
IF(F3944&lt;&gt;OFFSET(F3944,-1,0),OFFSET(F3944,-1,0)-OFFSET(F3944,0,-1),""))</f>
        <v/>
      </c>
      <c r="H3944" t="str">
        <f ca="1">IF(C3944=1,60*SummonTypeTable!$Q$2/OFFSET(F3944,0,-1),
IF(F3944&lt;&gt;OFFSET(F3944,-1,0),OFFSET(F3944,-1,0)/OFFSET(F3944,0,-1),""))</f>
        <v/>
      </c>
      <c r="I3944">
        <f ca="1">(60+SUMIF(OFFSET(N3944,-$C3944+1,0,$C3944),"EN",OFFSET(O3944,-$C3944+1,0,$C3944))+SUMIF(OFFSET(S3944,-$C3944+1,0,$C3944),"EN",OFFSET(T3944,-$C3944+1,0,$C3944)))*SummonTypeTable!$Q$2</f>
        <v>9373.3333333333321</v>
      </c>
      <c r="J3944" t="str">
        <f ca="1">IF(C3944=1,60*SummonTypeTable!$Q$2-OFFSET(I3944,0,-4),
IF(I3944&lt;&gt;OFFSET(I3944,-1,0),OFFSET(I3944,-1,0)-OFFSET(I3944,0,-4),""))</f>
        <v/>
      </c>
      <c r="K3944" t="str">
        <f ca="1">IF(C3944=1,60*SummonTypeTable!$Q$2/OFFSET(I3944,0,-4),
IF(I3944&lt;&gt;OFFSET(I3944,-1,0),OFFSET(I3944,-1,0)/OFFSET(I3944,0,-4),""))</f>
        <v/>
      </c>
      <c r="L3944" t="str">
        <f t="shared" ca="1" si="724"/>
        <v>cu</v>
      </c>
      <c r="M3944" t="s">
        <v>81</v>
      </c>
      <c r="N3944" t="s">
        <v>147</v>
      </c>
      <c r="O3944">
        <v>12700</v>
      </c>
      <c r="P3944" t="str">
        <f t="shared" si="726"/>
        <v/>
      </c>
      <c r="Q3944" t="str">
        <f t="shared" ca="1" si="732"/>
        <v>cu</v>
      </c>
      <c r="R3944" t="s">
        <v>81</v>
      </c>
      <c r="S3944" t="s">
        <v>147</v>
      </c>
      <c r="T3944">
        <v>6350</v>
      </c>
      <c r="U3944" t="str">
        <f t="shared" ca="1" si="725"/>
        <v>cu</v>
      </c>
      <c r="V3944" t="str">
        <f t="shared" si="727"/>
        <v>GO</v>
      </c>
      <c r="W3944">
        <f t="shared" si="728"/>
        <v>12700</v>
      </c>
      <c r="X3944" t="str">
        <f t="shared" ca="1" si="729"/>
        <v>cu</v>
      </c>
      <c r="Y3944" t="str">
        <f t="shared" si="730"/>
        <v>GO</v>
      </c>
      <c r="Z3944">
        <f t="shared" si="731"/>
        <v>6350</v>
      </c>
    </row>
    <row r="3945" spans="1:26">
      <c r="A3945" t="s">
        <v>58</v>
      </c>
      <c r="B3945" t="s">
        <v>42</v>
      </c>
      <c r="C3945">
        <v>252</v>
      </c>
      <c r="D3945">
        <v>235</v>
      </c>
      <c r="E3945">
        <f t="shared" ca="1" si="733"/>
        <v>30388</v>
      </c>
      <c r="F3945">
        <f ca="1">(60+SUMIF(OFFSET(N3945,-$C3945+1,0,$C3945),"EN",OFFSET(O3945,-$C3945+1,0,$C3945)))*SummonTypeTable!$Q$2</f>
        <v>9373.3333333333321</v>
      </c>
      <c r="G3945" t="str">
        <f ca="1">IF(C3945=1,60*SummonTypeTable!$Q$2-OFFSET(F3945,0,-1),
IF(F3945&lt;&gt;OFFSET(F3945,-1,0),OFFSET(F3945,-1,0)-OFFSET(F3945,0,-1),""))</f>
        <v/>
      </c>
      <c r="H3945" t="str">
        <f ca="1">IF(C3945=1,60*SummonTypeTable!$Q$2/OFFSET(F3945,0,-1),
IF(F3945&lt;&gt;OFFSET(F3945,-1,0),OFFSET(F3945,-1,0)/OFFSET(F3945,0,-1),""))</f>
        <v/>
      </c>
      <c r="I3945">
        <f ca="1">(60+SUMIF(OFFSET(N3945,-$C3945+1,0,$C3945),"EN",OFFSET(O3945,-$C3945+1,0,$C3945))+SUMIF(OFFSET(S3945,-$C3945+1,0,$C3945),"EN",OFFSET(T3945,-$C3945+1,0,$C3945)))*SummonTypeTable!$Q$2</f>
        <v>9373.3333333333321</v>
      </c>
      <c r="J3945" t="str">
        <f ca="1">IF(C3945=1,60*SummonTypeTable!$Q$2-OFFSET(I3945,0,-4),
IF(I3945&lt;&gt;OFFSET(I3945,-1,0),OFFSET(I3945,-1,0)-OFFSET(I3945,0,-4),""))</f>
        <v/>
      </c>
      <c r="K3945" t="str">
        <f ca="1">IF(C3945=1,60*SummonTypeTable!$Q$2/OFFSET(I3945,0,-4),
IF(I3945&lt;&gt;OFFSET(I3945,-1,0),OFFSET(I3945,-1,0)/OFFSET(I3945,0,-4),""))</f>
        <v/>
      </c>
      <c r="L3945" t="str">
        <f t="shared" ca="1" si="724"/>
        <v>cu</v>
      </c>
      <c r="M3945" t="s">
        <v>81</v>
      </c>
      <c r="N3945" t="s">
        <v>147</v>
      </c>
      <c r="O3945">
        <v>12750</v>
      </c>
      <c r="P3945" t="str">
        <f t="shared" si="726"/>
        <v/>
      </c>
      <c r="Q3945" t="str">
        <f t="shared" ca="1" si="732"/>
        <v>cu</v>
      </c>
      <c r="R3945" t="s">
        <v>81</v>
      </c>
      <c r="S3945" t="s">
        <v>147</v>
      </c>
      <c r="T3945">
        <v>6375</v>
      </c>
      <c r="U3945" t="str">
        <f t="shared" ca="1" si="725"/>
        <v>cu</v>
      </c>
      <c r="V3945" t="str">
        <f t="shared" si="727"/>
        <v>GO</v>
      </c>
      <c r="W3945">
        <f t="shared" si="728"/>
        <v>12750</v>
      </c>
      <c r="X3945" t="str">
        <f t="shared" ca="1" si="729"/>
        <v>cu</v>
      </c>
      <c r="Y3945" t="str">
        <f t="shared" si="730"/>
        <v>GO</v>
      </c>
      <c r="Z3945">
        <f t="shared" si="731"/>
        <v>6375</v>
      </c>
    </row>
    <row r="3946" spans="1:26">
      <c r="A3946" t="s">
        <v>58</v>
      </c>
      <c r="B3946" t="s">
        <v>42</v>
      </c>
      <c r="C3946">
        <v>253</v>
      </c>
      <c r="D3946">
        <v>788</v>
      </c>
      <c r="E3946">
        <f t="shared" ca="1" si="733"/>
        <v>31176</v>
      </c>
      <c r="F3946">
        <f ca="1">(60+SUMIF(OFFSET(N3946,-$C3946+1,0,$C3946),"EN",OFFSET(O3946,-$C3946+1,0,$C3946)))*SummonTypeTable!$Q$2</f>
        <v>9773.3333333333321</v>
      </c>
      <c r="G3946">
        <f ca="1">IF(C3946=1,60*SummonTypeTable!$Q$2-OFFSET(F3946,0,-1),
IF(F3946&lt;&gt;OFFSET(F3946,-1,0),OFFSET(F3946,-1,0)-OFFSET(F3946,0,-1),""))</f>
        <v>-21802.666666666668</v>
      </c>
      <c r="H3946">
        <f ca="1">IF(C3946=1,60*SummonTypeTable!$Q$2/OFFSET(F3946,0,-1),
IF(F3946&lt;&gt;OFFSET(F3946,-1,0),OFFSET(F3946,-1,0)/OFFSET(F3946,0,-1),""))</f>
        <v>0.30065862629373019</v>
      </c>
      <c r="I3946">
        <f ca="1">(60+SUMIF(OFFSET(N3946,-$C3946+1,0,$C3946),"EN",OFFSET(O3946,-$C3946+1,0,$C3946))+SUMIF(OFFSET(S3946,-$C3946+1,0,$C3946),"EN",OFFSET(T3946,-$C3946+1,0,$C3946)))*SummonTypeTable!$Q$2</f>
        <v>9773.3333333333321</v>
      </c>
      <c r="J3946">
        <f ca="1">IF(C3946=1,60*SummonTypeTable!$Q$2-OFFSET(I3946,0,-4),
IF(I3946&lt;&gt;OFFSET(I3946,-1,0),OFFSET(I3946,-1,0)-OFFSET(I3946,0,-4),""))</f>
        <v>-21802.666666666668</v>
      </c>
      <c r="K3946">
        <f ca="1">IF(C3946=1,60*SummonTypeTable!$Q$2/OFFSET(I3946,0,-4),
IF(I3946&lt;&gt;OFFSET(I3946,-1,0),OFFSET(I3946,-1,0)/OFFSET(I3946,0,-4),""))</f>
        <v>0.30065862629373019</v>
      </c>
      <c r="L3946" t="str">
        <f t="shared" ref="L3946:L4009" ca="1" si="734">IF(ISBLANK(M3946),"",
VLOOKUP(M3946,OFFSET(INDIRECT("$A:$B"),0,MATCH(M$1&amp;"_Verify",INDIRECT("$1:$1"),0)-1),2,0)
)</f>
        <v>cu</v>
      </c>
      <c r="M3946" t="s">
        <v>81</v>
      </c>
      <c r="N3946" t="s">
        <v>146</v>
      </c>
      <c r="O3946">
        <v>600</v>
      </c>
      <c r="P3946" t="str">
        <f t="shared" si="726"/>
        <v>에너지너무많음</v>
      </c>
      <c r="Q3946" t="str">
        <f t="shared" ca="1" si="732"/>
        <v>cu</v>
      </c>
      <c r="R3946" t="s">
        <v>81</v>
      </c>
      <c r="S3946" t="s">
        <v>147</v>
      </c>
      <c r="T3946">
        <v>6400</v>
      </c>
      <c r="U3946" t="str">
        <f t="shared" ca="1" si="725"/>
        <v>cu</v>
      </c>
      <c r="V3946" t="str">
        <f t="shared" si="727"/>
        <v>EN</v>
      </c>
      <c r="W3946">
        <f t="shared" si="728"/>
        <v>600</v>
      </c>
      <c r="X3946" t="str">
        <f t="shared" ca="1" si="729"/>
        <v>cu</v>
      </c>
      <c r="Y3946" t="str">
        <f t="shared" si="730"/>
        <v>GO</v>
      </c>
      <c r="Z3946">
        <f t="shared" si="731"/>
        <v>6400</v>
      </c>
    </row>
    <row r="3947" spans="1:26">
      <c r="A3947" t="s">
        <v>58</v>
      </c>
      <c r="B3947" t="s">
        <v>42</v>
      </c>
      <c r="C3947">
        <v>254</v>
      </c>
      <c r="D3947">
        <v>112</v>
      </c>
      <c r="E3947">
        <f t="shared" ca="1" si="733"/>
        <v>31288</v>
      </c>
      <c r="F3947">
        <f ca="1">(60+SUMIF(OFFSET(N3947,-$C3947+1,0,$C3947),"EN",OFFSET(O3947,-$C3947+1,0,$C3947)))*SummonTypeTable!$Q$2</f>
        <v>9773.3333333333321</v>
      </c>
      <c r="G3947" t="str">
        <f ca="1">IF(C3947=1,60*SummonTypeTable!$Q$2-OFFSET(F3947,0,-1),
IF(F3947&lt;&gt;OFFSET(F3947,-1,0),OFFSET(F3947,-1,0)-OFFSET(F3947,0,-1),""))</f>
        <v/>
      </c>
      <c r="H3947" t="str">
        <f ca="1">IF(C3947=1,60*SummonTypeTable!$Q$2/OFFSET(F3947,0,-1),
IF(F3947&lt;&gt;OFFSET(F3947,-1,0),OFFSET(F3947,-1,0)/OFFSET(F3947,0,-1),""))</f>
        <v/>
      </c>
      <c r="I3947">
        <f ca="1">(60+SUMIF(OFFSET(N3947,-$C3947+1,0,$C3947),"EN",OFFSET(O3947,-$C3947+1,0,$C3947))+SUMIF(OFFSET(S3947,-$C3947+1,0,$C3947),"EN",OFFSET(T3947,-$C3947+1,0,$C3947)))*SummonTypeTable!$Q$2</f>
        <v>9773.3333333333321</v>
      </c>
      <c r="J3947" t="str">
        <f ca="1">IF(C3947=1,60*SummonTypeTable!$Q$2-OFFSET(I3947,0,-4),
IF(I3947&lt;&gt;OFFSET(I3947,-1,0),OFFSET(I3947,-1,0)-OFFSET(I3947,0,-4),""))</f>
        <v/>
      </c>
      <c r="K3947" t="str">
        <f ca="1">IF(C3947=1,60*SummonTypeTable!$Q$2/OFFSET(I3947,0,-4),
IF(I3947&lt;&gt;OFFSET(I3947,-1,0),OFFSET(I3947,-1,0)/OFFSET(I3947,0,-4),""))</f>
        <v/>
      </c>
      <c r="L3947" t="str">
        <f t="shared" ca="1" si="734"/>
        <v>it</v>
      </c>
      <c r="M3947" t="s">
        <v>139</v>
      </c>
      <c r="N3947" t="s">
        <v>138</v>
      </c>
      <c r="O3947">
        <v>10</v>
      </c>
      <c r="P3947" t="str">
        <f t="shared" si="726"/>
        <v/>
      </c>
      <c r="Q3947" t="str">
        <f t="shared" ca="1" si="732"/>
        <v>cu</v>
      </c>
      <c r="R3947" t="s">
        <v>81</v>
      </c>
      <c r="S3947" t="s">
        <v>147</v>
      </c>
      <c r="T3947">
        <v>6425</v>
      </c>
      <c r="U3947" t="str">
        <f t="shared" ca="1" si="725"/>
        <v>it</v>
      </c>
      <c r="V3947" t="str">
        <f t="shared" si="727"/>
        <v>Cash_sSpellGacha</v>
      </c>
      <c r="W3947">
        <f t="shared" si="728"/>
        <v>10</v>
      </c>
      <c r="X3947" t="str">
        <f t="shared" ca="1" si="729"/>
        <v>cu</v>
      </c>
      <c r="Y3947" t="str">
        <f t="shared" si="730"/>
        <v>GO</v>
      </c>
      <c r="Z3947">
        <f t="shared" si="731"/>
        <v>6425</v>
      </c>
    </row>
    <row r="3948" spans="1:26">
      <c r="A3948" t="s">
        <v>58</v>
      </c>
      <c r="B3948" t="s">
        <v>42</v>
      </c>
      <c r="C3948">
        <v>255</v>
      </c>
      <c r="D3948">
        <v>323</v>
      </c>
      <c r="E3948">
        <f t="shared" ca="1" si="733"/>
        <v>31611</v>
      </c>
      <c r="F3948">
        <f ca="1">(60+SUMIF(OFFSET(N3948,-$C3948+1,0,$C3948),"EN",OFFSET(O3948,-$C3948+1,0,$C3948)))*SummonTypeTable!$Q$2</f>
        <v>9773.3333333333321</v>
      </c>
      <c r="G3948" t="str">
        <f ca="1">IF(C3948=1,60*SummonTypeTable!$Q$2-OFFSET(F3948,0,-1),
IF(F3948&lt;&gt;OFFSET(F3948,-1,0),OFFSET(F3948,-1,0)-OFFSET(F3948,0,-1),""))</f>
        <v/>
      </c>
      <c r="H3948" t="str">
        <f ca="1">IF(C3948=1,60*SummonTypeTable!$Q$2/OFFSET(F3948,0,-1),
IF(F3948&lt;&gt;OFFSET(F3948,-1,0),OFFSET(F3948,-1,0)/OFFSET(F3948,0,-1),""))</f>
        <v/>
      </c>
      <c r="I3948">
        <f ca="1">(60+SUMIF(OFFSET(N3948,-$C3948+1,0,$C3948),"EN",OFFSET(O3948,-$C3948+1,0,$C3948))+SUMIF(OFFSET(S3948,-$C3948+1,0,$C3948),"EN",OFFSET(T3948,-$C3948+1,0,$C3948)))*SummonTypeTable!$Q$2</f>
        <v>9773.3333333333321</v>
      </c>
      <c r="J3948" t="str">
        <f ca="1">IF(C3948=1,60*SummonTypeTable!$Q$2-OFFSET(I3948,0,-4),
IF(I3948&lt;&gt;OFFSET(I3948,-1,0),OFFSET(I3948,-1,0)-OFFSET(I3948,0,-4),""))</f>
        <v/>
      </c>
      <c r="K3948" t="str">
        <f ca="1">IF(C3948=1,60*SummonTypeTable!$Q$2/OFFSET(I3948,0,-4),
IF(I3948&lt;&gt;OFFSET(I3948,-1,0),OFFSET(I3948,-1,0)/OFFSET(I3948,0,-4),""))</f>
        <v/>
      </c>
      <c r="L3948" t="str">
        <f t="shared" ca="1" si="734"/>
        <v>it</v>
      </c>
      <c r="M3948" t="s">
        <v>139</v>
      </c>
      <c r="N3948" t="s">
        <v>158</v>
      </c>
      <c r="O3948">
        <v>10</v>
      </c>
      <c r="P3948" t="str">
        <f t="shared" si="726"/>
        <v/>
      </c>
      <c r="Q3948" t="str">
        <f t="shared" ca="1" si="732"/>
        <v>cu</v>
      </c>
      <c r="R3948" t="s">
        <v>81</v>
      </c>
      <c r="S3948" t="s">
        <v>147</v>
      </c>
      <c r="T3948">
        <v>6450</v>
      </c>
      <c r="U3948" t="str">
        <f t="shared" ca="1" si="725"/>
        <v>it</v>
      </c>
      <c r="V3948" t="str">
        <f t="shared" si="727"/>
        <v>Cash_sEquipGacha</v>
      </c>
      <c r="W3948">
        <f t="shared" si="728"/>
        <v>10</v>
      </c>
      <c r="X3948" t="str">
        <f t="shared" ca="1" si="729"/>
        <v>cu</v>
      </c>
      <c r="Y3948" t="str">
        <f t="shared" si="730"/>
        <v>GO</v>
      </c>
      <c r="Z3948">
        <f t="shared" si="731"/>
        <v>6450</v>
      </c>
    </row>
    <row r="3949" spans="1:26">
      <c r="A3949" t="s">
        <v>58</v>
      </c>
      <c r="B3949" t="s">
        <v>42</v>
      </c>
      <c r="C3949">
        <v>256</v>
      </c>
      <c r="D3949">
        <v>785</v>
      </c>
      <c r="E3949">
        <f t="shared" ca="1" si="733"/>
        <v>32396</v>
      </c>
      <c r="F3949">
        <f ca="1">(60+SUMIF(OFFSET(N3949,-$C3949+1,0,$C3949),"EN",OFFSET(O3949,-$C3949+1,0,$C3949)))*SummonTypeTable!$Q$2</f>
        <v>10200</v>
      </c>
      <c r="G3949">
        <f ca="1">IF(C3949=1,60*SummonTypeTable!$Q$2-OFFSET(F3949,0,-1),
IF(F3949&lt;&gt;OFFSET(F3949,-1,0),OFFSET(F3949,-1,0)-OFFSET(F3949,0,-1),""))</f>
        <v>-22622.666666666668</v>
      </c>
      <c r="H3949">
        <f ca="1">IF(C3949=1,60*SummonTypeTable!$Q$2/OFFSET(F3949,0,-1),
IF(F3949&lt;&gt;OFFSET(F3949,-1,0),OFFSET(F3949,-1,0)/OFFSET(F3949,0,-1),""))</f>
        <v>0.30168333539120051</v>
      </c>
      <c r="I3949">
        <f ca="1">(60+SUMIF(OFFSET(N3949,-$C3949+1,0,$C3949),"EN",OFFSET(O3949,-$C3949+1,0,$C3949))+SUMIF(OFFSET(S3949,-$C3949+1,0,$C3949),"EN",OFFSET(T3949,-$C3949+1,0,$C3949)))*SummonTypeTable!$Q$2</f>
        <v>10200</v>
      </c>
      <c r="J3949">
        <f ca="1">IF(C3949=1,60*SummonTypeTable!$Q$2-OFFSET(I3949,0,-4),
IF(I3949&lt;&gt;OFFSET(I3949,-1,0),OFFSET(I3949,-1,0)-OFFSET(I3949,0,-4),""))</f>
        <v>-22622.666666666668</v>
      </c>
      <c r="K3949">
        <f ca="1">IF(C3949=1,60*SummonTypeTable!$Q$2/OFFSET(I3949,0,-4),
IF(I3949&lt;&gt;OFFSET(I3949,-1,0),OFFSET(I3949,-1,0)/OFFSET(I3949,0,-4),""))</f>
        <v>0.30168333539120051</v>
      </c>
      <c r="L3949" t="str">
        <f t="shared" ca="1" si="734"/>
        <v>cu</v>
      </c>
      <c r="M3949" t="s">
        <v>81</v>
      </c>
      <c r="N3949" t="s">
        <v>146</v>
      </c>
      <c r="O3949">
        <v>640</v>
      </c>
      <c r="P3949" t="str">
        <f t="shared" si="726"/>
        <v>에너지너무많음</v>
      </c>
      <c r="Q3949" t="str">
        <f t="shared" ca="1" si="732"/>
        <v>cu</v>
      </c>
      <c r="R3949" t="s">
        <v>81</v>
      </c>
      <c r="S3949" t="s">
        <v>147</v>
      </c>
      <c r="T3949">
        <v>6475</v>
      </c>
      <c r="U3949" t="str">
        <f t="shared" ca="1" si="725"/>
        <v>cu</v>
      </c>
      <c r="V3949" t="str">
        <f t="shared" si="727"/>
        <v>EN</v>
      </c>
      <c r="W3949">
        <f t="shared" si="728"/>
        <v>640</v>
      </c>
      <c r="X3949" t="str">
        <f t="shared" ca="1" si="729"/>
        <v>cu</v>
      </c>
      <c r="Y3949" t="str">
        <f t="shared" si="730"/>
        <v>GO</v>
      </c>
      <c r="Z3949">
        <f t="shared" si="731"/>
        <v>6475</v>
      </c>
    </row>
    <row r="3950" spans="1:26">
      <c r="A3950" t="s">
        <v>58</v>
      </c>
      <c r="B3950" t="s">
        <v>42</v>
      </c>
      <c r="C3950">
        <v>257</v>
      </c>
      <c r="D3950">
        <v>194</v>
      </c>
      <c r="E3950">
        <f t="shared" ca="1" si="733"/>
        <v>32590</v>
      </c>
      <c r="F3950">
        <f ca="1">(60+SUMIF(OFFSET(N3950,-$C3950+1,0,$C3950),"EN",OFFSET(O3950,-$C3950+1,0,$C3950)))*SummonTypeTable!$Q$2</f>
        <v>10200</v>
      </c>
      <c r="G3950" t="str">
        <f ca="1">IF(C3950=1,60*SummonTypeTable!$Q$2-OFFSET(F3950,0,-1),
IF(F3950&lt;&gt;OFFSET(F3950,-1,0),OFFSET(F3950,-1,0)-OFFSET(F3950,0,-1),""))</f>
        <v/>
      </c>
      <c r="H3950" t="str">
        <f ca="1">IF(C3950=1,60*SummonTypeTable!$Q$2/OFFSET(F3950,0,-1),
IF(F3950&lt;&gt;OFFSET(F3950,-1,0),OFFSET(F3950,-1,0)/OFFSET(F3950,0,-1),""))</f>
        <v/>
      </c>
      <c r="I3950">
        <f ca="1">(60+SUMIF(OFFSET(N3950,-$C3950+1,0,$C3950),"EN",OFFSET(O3950,-$C3950+1,0,$C3950))+SUMIF(OFFSET(S3950,-$C3950+1,0,$C3950),"EN",OFFSET(T3950,-$C3950+1,0,$C3950)))*SummonTypeTable!$Q$2</f>
        <v>10200</v>
      </c>
      <c r="J3950" t="str">
        <f ca="1">IF(C3950=1,60*SummonTypeTable!$Q$2-OFFSET(I3950,0,-4),
IF(I3950&lt;&gt;OFFSET(I3950,-1,0),OFFSET(I3950,-1,0)-OFFSET(I3950,0,-4),""))</f>
        <v/>
      </c>
      <c r="K3950" t="str">
        <f ca="1">IF(C3950=1,60*SummonTypeTable!$Q$2/OFFSET(I3950,0,-4),
IF(I3950&lt;&gt;OFFSET(I3950,-1,0),OFFSET(I3950,-1,0)/OFFSET(I3950,0,-4),""))</f>
        <v/>
      </c>
      <c r="L3950" t="str">
        <f t="shared" ca="1" si="734"/>
        <v>cu</v>
      </c>
      <c r="M3950" t="s">
        <v>81</v>
      </c>
      <c r="N3950" t="s">
        <v>147</v>
      </c>
      <c r="O3950">
        <v>13000</v>
      </c>
      <c r="P3950" t="str">
        <f t="shared" si="726"/>
        <v/>
      </c>
      <c r="Q3950" t="str">
        <f t="shared" ca="1" si="732"/>
        <v>cu</v>
      </c>
      <c r="R3950" t="s">
        <v>81</v>
      </c>
      <c r="S3950" t="s">
        <v>147</v>
      </c>
      <c r="T3950">
        <v>6500</v>
      </c>
      <c r="U3950" t="str">
        <f t="shared" ca="1" si="725"/>
        <v>cu</v>
      </c>
      <c r="V3950" t="str">
        <f t="shared" si="727"/>
        <v>GO</v>
      </c>
      <c r="W3950">
        <f t="shared" si="728"/>
        <v>13000</v>
      </c>
      <c r="X3950" t="str">
        <f t="shared" ca="1" si="729"/>
        <v>cu</v>
      </c>
      <c r="Y3950" t="str">
        <f t="shared" si="730"/>
        <v>GO</v>
      </c>
      <c r="Z3950">
        <f t="shared" si="731"/>
        <v>6500</v>
      </c>
    </row>
    <row r="3951" spans="1:26">
      <c r="A3951" t="s">
        <v>58</v>
      </c>
      <c r="B3951" t="s">
        <v>42</v>
      </c>
      <c r="C3951">
        <v>258</v>
      </c>
      <c r="D3951">
        <v>256</v>
      </c>
      <c r="E3951">
        <f t="shared" ca="1" si="733"/>
        <v>32846</v>
      </c>
      <c r="F3951">
        <f ca="1">(60+SUMIF(OFFSET(N3951,-$C3951+1,0,$C3951),"EN",OFFSET(O3951,-$C3951+1,0,$C3951)))*SummonTypeTable!$Q$2</f>
        <v>10200</v>
      </c>
      <c r="G3951" t="str">
        <f ca="1">IF(C3951=1,60*SummonTypeTable!$Q$2-OFFSET(F3951,0,-1),
IF(F3951&lt;&gt;OFFSET(F3951,-1,0),OFFSET(F3951,-1,0)-OFFSET(F3951,0,-1),""))</f>
        <v/>
      </c>
      <c r="H3951" t="str">
        <f ca="1">IF(C3951=1,60*SummonTypeTable!$Q$2/OFFSET(F3951,0,-1),
IF(F3951&lt;&gt;OFFSET(F3951,-1,0),OFFSET(F3951,-1,0)/OFFSET(F3951,0,-1),""))</f>
        <v/>
      </c>
      <c r="I3951">
        <f ca="1">(60+SUMIF(OFFSET(N3951,-$C3951+1,0,$C3951),"EN",OFFSET(O3951,-$C3951+1,0,$C3951))+SUMIF(OFFSET(S3951,-$C3951+1,0,$C3951),"EN",OFFSET(T3951,-$C3951+1,0,$C3951)))*SummonTypeTable!$Q$2</f>
        <v>10200</v>
      </c>
      <c r="J3951" t="str">
        <f ca="1">IF(C3951=1,60*SummonTypeTable!$Q$2-OFFSET(I3951,0,-4),
IF(I3951&lt;&gt;OFFSET(I3951,-1,0),OFFSET(I3951,-1,0)-OFFSET(I3951,0,-4),""))</f>
        <v/>
      </c>
      <c r="K3951" t="str">
        <f ca="1">IF(C3951=1,60*SummonTypeTable!$Q$2/OFFSET(I3951,0,-4),
IF(I3951&lt;&gt;OFFSET(I3951,-1,0),OFFSET(I3951,-1,0)/OFFSET(I3951,0,-4),""))</f>
        <v/>
      </c>
      <c r="L3951" t="str">
        <f t="shared" ca="1" si="734"/>
        <v>it</v>
      </c>
      <c r="M3951" t="s">
        <v>139</v>
      </c>
      <c r="N3951" t="s">
        <v>140</v>
      </c>
      <c r="O3951">
        <v>10</v>
      </c>
      <c r="P3951" t="str">
        <f t="shared" si="726"/>
        <v/>
      </c>
      <c r="Q3951" t="str">
        <f t="shared" ca="1" si="732"/>
        <v>cu</v>
      </c>
      <c r="R3951" t="s">
        <v>81</v>
      </c>
      <c r="S3951" t="s">
        <v>147</v>
      </c>
      <c r="T3951">
        <v>6525</v>
      </c>
      <c r="U3951" t="str">
        <f t="shared" ca="1" si="725"/>
        <v>it</v>
      </c>
      <c r="V3951" t="str">
        <f t="shared" si="727"/>
        <v>Cash_sCharacterGacha</v>
      </c>
      <c r="W3951">
        <f t="shared" si="728"/>
        <v>10</v>
      </c>
      <c r="X3951" t="str">
        <f t="shared" ca="1" si="729"/>
        <v>cu</v>
      </c>
      <c r="Y3951" t="str">
        <f t="shared" si="730"/>
        <v>GO</v>
      </c>
      <c r="Z3951">
        <f t="shared" si="731"/>
        <v>6525</v>
      </c>
    </row>
    <row r="3952" spans="1:26">
      <c r="A3952" t="s">
        <v>58</v>
      </c>
      <c r="B3952" t="s">
        <v>42</v>
      </c>
      <c r="C3952">
        <v>259</v>
      </c>
      <c r="D3952">
        <v>802</v>
      </c>
      <c r="E3952">
        <f t="shared" ca="1" si="733"/>
        <v>33648</v>
      </c>
      <c r="F3952">
        <f ca="1">(60+SUMIF(OFFSET(N3952,-$C3952+1,0,$C3952),"EN",OFFSET(O3952,-$C3952+1,0,$C3952)))*SummonTypeTable!$Q$2</f>
        <v>10653.333333333332</v>
      </c>
      <c r="G3952">
        <f ca="1">IF(C3952=1,60*SummonTypeTable!$Q$2-OFFSET(F3952,0,-1),
IF(F3952&lt;&gt;OFFSET(F3952,-1,0),OFFSET(F3952,-1,0)-OFFSET(F3952,0,-1),""))</f>
        <v>-23448</v>
      </c>
      <c r="H3952">
        <f ca="1">IF(C3952=1,60*SummonTypeTable!$Q$2/OFFSET(F3952,0,-1),
IF(F3952&lt;&gt;OFFSET(F3952,-1,0),OFFSET(F3952,-1,0)/OFFSET(F3952,0,-1),""))</f>
        <v>0.30313837375178315</v>
      </c>
      <c r="I3952">
        <f ca="1">(60+SUMIF(OFFSET(N3952,-$C3952+1,0,$C3952),"EN",OFFSET(O3952,-$C3952+1,0,$C3952))+SUMIF(OFFSET(S3952,-$C3952+1,0,$C3952),"EN",OFFSET(T3952,-$C3952+1,0,$C3952)))*SummonTypeTable!$Q$2</f>
        <v>10653.333333333332</v>
      </c>
      <c r="J3952">
        <f ca="1">IF(C3952=1,60*SummonTypeTable!$Q$2-OFFSET(I3952,0,-4),
IF(I3952&lt;&gt;OFFSET(I3952,-1,0),OFFSET(I3952,-1,0)-OFFSET(I3952,0,-4),""))</f>
        <v>-23448</v>
      </c>
      <c r="K3952">
        <f ca="1">IF(C3952=1,60*SummonTypeTable!$Q$2/OFFSET(I3952,0,-4),
IF(I3952&lt;&gt;OFFSET(I3952,-1,0),OFFSET(I3952,-1,0)/OFFSET(I3952,0,-4),""))</f>
        <v>0.30313837375178315</v>
      </c>
      <c r="L3952" t="str">
        <f t="shared" ca="1" si="734"/>
        <v>cu</v>
      </c>
      <c r="M3952" t="s">
        <v>81</v>
      </c>
      <c r="N3952" t="s">
        <v>146</v>
      </c>
      <c r="O3952">
        <v>680</v>
      </c>
      <c r="P3952" t="str">
        <f t="shared" si="726"/>
        <v>에너지너무많음</v>
      </c>
      <c r="Q3952" t="str">
        <f t="shared" ca="1" si="732"/>
        <v>cu</v>
      </c>
      <c r="R3952" t="s">
        <v>81</v>
      </c>
      <c r="S3952" t="s">
        <v>147</v>
      </c>
      <c r="T3952">
        <v>6550</v>
      </c>
      <c r="U3952" t="str">
        <f t="shared" ca="1" si="725"/>
        <v>cu</v>
      </c>
      <c r="V3952" t="str">
        <f t="shared" si="727"/>
        <v>EN</v>
      </c>
      <c r="W3952">
        <f t="shared" si="728"/>
        <v>680</v>
      </c>
      <c r="X3952" t="str">
        <f t="shared" ca="1" si="729"/>
        <v>cu</v>
      </c>
      <c r="Y3952" t="str">
        <f t="shared" si="730"/>
        <v>GO</v>
      </c>
      <c r="Z3952">
        <f t="shared" si="731"/>
        <v>6550</v>
      </c>
    </row>
    <row r="3953" spans="1:26">
      <c r="A3953" t="s">
        <v>58</v>
      </c>
      <c r="B3953" t="s">
        <v>42</v>
      </c>
      <c r="C3953">
        <v>260</v>
      </c>
      <c r="D3953">
        <v>88</v>
      </c>
      <c r="E3953">
        <f t="shared" ca="1" si="733"/>
        <v>33736</v>
      </c>
      <c r="F3953">
        <f ca="1">(60+SUMIF(OFFSET(N3953,-$C3953+1,0,$C3953),"EN",OFFSET(O3953,-$C3953+1,0,$C3953)))*SummonTypeTable!$Q$2</f>
        <v>10653.333333333332</v>
      </c>
      <c r="G3953" t="str">
        <f ca="1">IF(C3953=1,60*SummonTypeTable!$Q$2-OFFSET(F3953,0,-1),
IF(F3953&lt;&gt;OFFSET(F3953,-1,0),OFFSET(F3953,-1,0)-OFFSET(F3953,0,-1),""))</f>
        <v/>
      </c>
      <c r="H3953" t="str">
        <f ca="1">IF(C3953=1,60*SummonTypeTable!$Q$2/OFFSET(F3953,0,-1),
IF(F3953&lt;&gt;OFFSET(F3953,-1,0),OFFSET(F3953,-1,0)/OFFSET(F3953,0,-1),""))</f>
        <v/>
      </c>
      <c r="I3953">
        <f ca="1">(60+SUMIF(OFFSET(N3953,-$C3953+1,0,$C3953),"EN",OFFSET(O3953,-$C3953+1,0,$C3953))+SUMIF(OFFSET(S3953,-$C3953+1,0,$C3953),"EN",OFFSET(T3953,-$C3953+1,0,$C3953)))*SummonTypeTable!$Q$2</f>
        <v>10653.333333333332</v>
      </c>
      <c r="J3953" t="str">
        <f ca="1">IF(C3953=1,60*SummonTypeTable!$Q$2-OFFSET(I3953,0,-4),
IF(I3953&lt;&gt;OFFSET(I3953,-1,0),OFFSET(I3953,-1,0)-OFFSET(I3953,0,-4),""))</f>
        <v/>
      </c>
      <c r="K3953" t="str">
        <f ca="1">IF(C3953=1,60*SummonTypeTable!$Q$2/OFFSET(I3953,0,-4),
IF(I3953&lt;&gt;OFFSET(I3953,-1,0),OFFSET(I3953,-1,0)/OFFSET(I3953,0,-4),""))</f>
        <v/>
      </c>
      <c r="L3953" t="str">
        <f t="shared" ca="1" si="734"/>
        <v>cu</v>
      </c>
      <c r="M3953" t="s">
        <v>81</v>
      </c>
      <c r="N3953" t="s">
        <v>147</v>
      </c>
      <c r="O3953">
        <v>13150</v>
      </c>
      <c r="P3953" t="str">
        <f t="shared" si="726"/>
        <v/>
      </c>
      <c r="Q3953" t="str">
        <f t="shared" ca="1" si="732"/>
        <v>cu</v>
      </c>
      <c r="R3953" t="s">
        <v>81</v>
      </c>
      <c r="S3953" t="s">
        <v>147</v>
      </c>
      <c r="T3953">
        <v>6575</v>
      </c>
      <c r="U3953" t="str">
        <f t="shared" ca="1" si="725"/>
        <v>cu</v>
      </c>
      <c r="V3953" t="str">
        <f t="shared" si="727"/>
        <v>GO</v>
      </c>
      <c r="W3953">
        <f t="shared" si="728"/>
        <v>13150</v>
      </c>
      <c r="X3953" t="str">
        <f t="shared" ca="1" si="729"/>
        <v>cu</v>
      </c>
      <c r="Y3953" t="str">
        <f t="shared" si="730"/>
        <v>GO</v>
      </c>
      <c r="Z3953">
        <f t="shared" si="731"/>
        <v>6575</v>
      </c>
    </row>
    <row r="3954" spans="1:26">
      <c r="A3954" t="s">
        <v>58</v>
      </c>
      <c r="B3954" t="s">
        <v>42</v>
      </c>
      <c r="C3954">
        <v>261</v>
      </c>
      <c r="D3954">
        <v>125</v>
      </c>
      <c r="E3954">
        <f t="shared" ca="1" si="733"/>
        <v>33861</v>
      </c>
      <c r="F3954">
        <f ca="1">(60+SUMIF(OFFSET(N3954,-$C3954+1,0,$C3954),"EN",OFFSET(O3954,-$C3954+1,0,$C3954)))*SummonTypeTable!$Q$2</f>
        <v>10653.333333333332</v>
      </c>
      <c r="G3954" t="str">
        <f ca="1">IF(C3954=1,60*SummonTypeTable!$Q$2-OFFSET(F3954,0,-1),
IF(F3954&lt;&gt;OFFSET(F3954,-1,0),OFFSET(F3954,-1,0)-OFFSET(F3954,0,-1),""))</f>
        <v/>
      </c>
      <c r="H3954" t="str">
        <f ca="1">IF(C3954=1,60*SummonTypeTable!$Q$2/OFFSET(F3954,0,-1),
IF(F3954&lt;&gt;OFFSET(F3954,-1,0),OFFSET(F3954,-1,0)/OFFSET(F3954,0,-1),""))</f>
        <v/>
      </c>
      <c r="I3954">
        <f ca="1">(60+SUMIF(OFFSET(N3954,-$C3954+1,0,$C3954),"EN",OFFSET(O3954,-$C3954+1,0,$C3954))+SUMIF(OFFSET(S3954,-$C3954+1,0,$C3954),"EN",OFFSET(T3954,-$C3954+1,0,$C3954)))*SummonTypeTable!$Q$2</f>
        <v>10653.333333333332</v>
      </c>
      <c r="J3954" t="str">
        <f ca="1">IF(C3954=1,60*SummonTypeTable!$Q$2-OFFSET(I3954,0,-4),
IF(I3954&lt;&gt;OFFSET(I3954,-1,0),OFFSET(I3954,-1,0)-OFFSET(I3954,0,-4),""))</f>
        <v/>
      </c>
      <c r="K3954" t="str">
        <f ca="1">IF(C3954=1,60*SummonTypeTable!$Q$2/OFFSET(I3954,0,-4),
IF(I3954&lt;&gt;OFFSET(I3954,-1,0),OFFSET(I3954,-1,0)/OFFSET(I3954,0,-4),""))</f>
        <v/>
      </c>
      <c r="L3954" t="str">
        <f t="shared" ca="1" si="734"/>
        <v>it</v>
      </c>
      <c r="M3954" t="s">
        <v>139</v>
      </c>
      <c r="N3954" t="s">
        <v>158</v>
      </c>
      <c r="O3954">
        <v>3</v>
      </c>
      <c r="P3954" t="str">
        <f t="shared" si="726"/>
        <v/>
      </c>
      <c r="Q3954" t="str">
        <f t="shared" ca="1" si="732"/>
        <v>cu</v>
      </c>
      <c r="R3954" t="s">
        <v>81</v>
      </c>
      <c r="S3954" t="s">
        <v>147</v>
      </c>
      <c r="T3954">
        <v>6600</v>
      </c>
      <c r="U3954" t="str">
        <f t="shared" ca="1" si="725"/>
        <v>it</v>
      </c>
      <c r="V3954" t="str">
        <f t="shared" si="727"/>
        <v>Cash_sEquipGacha</v>
      </c>
      <c r="W3954">
        <f t="shared" si="728"/>
        <v>3</v>
      </c>
      <c r="X3954" t="str">
        <f t="shared" ca="1" si="729"/>
        <v>cu</v>
      </c>
      <c r="Y3954" t="str">
        <f t="shared" si="730"/>
        <v>GO</v>
      </c>
      <c r="Z3954">
        <f t="shared" si="731"/>
        <v>6600</v>
      </c>
    </row>
    <row r="3955" spans="1:26">
      <c r="A3955" t="s">
        <v>58</v>
      </c>
      <c r="B3955" t="s">
        <v>42</v>
      </c>
      <c r="C3955">
        <v>262</v>
      </c>
      <c r="D3955">
        <v>175</v>
      </c>
      <c r="E3955">
        <f t="shared" ca="1" si="733"/>
        <v>34036</v>
      </c>
      <c r="F3955">
        <f ca="1">(60+SUMIF(OFFSET(N3955,-$C3955+1,0,$C3955),"EN",OFFSET(O3955,-$C3955+1,0,$C3955)))*SummonTypeTable!$Q$2</f>
        <v>10653.333333333332</v>
      </c>
      <c r="G3955" t="str">
        <f ca="1">IF(C3955=1,60*SummonTypeTable!$Q$2-OFFSET(F3955,0,-1),
IF(F3955&lt;&gt;OFFSET(F3955,-1,0),OFFSET(F3955,-1,0)-OFFSET(F3955,0,-1),""))</f>
        <v/>
      </c>
      <c r="H3955" t="str">
        <f ca="1">IF(C3955=1,60*SummonTypeTable!$Q$2/OFFSET(F3955,0,-1),
IF(F3955&lt;&gt;OFFSET(F3955,-1,0),OFFSET(F3955,-1,0)/OFFSET(F3955,0,-1),""))</f>
        <v/>
      </c>
      <c r="I3955">
        <f ca="1">(60+SUMIF(OFFSET(N3955,-$C3955+1,0,$C3955),"EN",OFFSET(O3955,-$C3955+1,0,$C3955))+SUMIF(OFFSET(S3955,-$C3955+1,0,$C3955),"EN",OFFSET(T3955,-$C3955+1,0,$C3955)))*SummonTypeTable!$Q$2</f>
        <v>10653.333333333332</v>
      </c>
      <c r="J3955" t="str">
        <f ca="1">IF(C3955=1,60*SummonTypeTable!$Q$2-OFFSET(I3955,0,-4),
IF(I3955&lt;&gt;OFFSET(I3955,-1,0),OFFSET(I3955,-1,0)-OFFSET(I3955,0,-4),""))</f>
        <v/>
      </c>
      <c r="K3955" t="str">
        <f ca="1">IF(C3955=1,60*SummonTypeTable!$Q$2/OFFSET(I3955,0,-4),
IF(I3955&lt;&gt;OFFSET(I3955,-1,0),OFFSET(I3955,-1,0)/OFFSET(I3955,0,-4),""))</f>
        <v/>
      </c>
      <c r="L3955" t="str">
        <f t="shared" ca="1" si="734"/>
        <v>cu</v>
      </c>
      <c r="M3955" t="s">
        <v>81</v>
      </c>
      <c r="N3955" t="s">
        <v>147</v>
      </c>
      <c r="O3955">
        <v>13250</v>
      </c>
      <c r="P3955" t="str">
        <f t="shared" si="726"/>
        <v/>
      </c>
      <c r="Q3955" t="str">
        <f t="shared" ca="1" si="732"/>
        <v>cu</v>
      </c>
      <c r="R3955" t="s">
        <v>81</v>
      </c>
      <c r="S3955" t="s">
        <v>147</v>
      </c>
      <c r="T3955">
        <v>6625</v>
      </c>
      <c r="U3955" t="str">
        <f t="shared" ca="1" si="725"/>
        <v>cu</v>
      </c>
      <c r="V3955" t="str">
        <f t="shared" si="727"/>
        <v>GO</v>
      </c>
      <c r="W3955">
        <f t="shared" si="728"/>
        <v>13250</v>
      </c>
      <c r="X3955" t="str">
        <f t="shared" ca="1" si="729"/>
        <v>cu</v>
      </c>
      <c r="Y3955" t="str">
        <f t="shared" si="730"/>
        <v>GO</v>
      </c>
      <c r="Z3955">
        <f t="shared" si="731"/>
        <v>6625</v>
      </c>
    </row>
    <row r="3956" spans="1:26">
      <c r="A3956" t="s">
        <v>58</v>
      </c>
      <c r="B3956" t="s">
        <v>42</v>
      </c>
      <c r="C3956">
        <v>263</v>
      </c>
      <c r="D3956">
        <v>225</v>
      </c>
      <c r="E3956">
        <f t="shared" ca="1" si="733"/>
        <v>34261</v>
      </c>
      <c r="F3956">
        <f ca="1">(60+SUMIF(OFFSET(N3956,-$C3956+1,0,$C3956),"EN",OFFSET(O3956,-$C3956+1,0,$C3956)))*SummonTypeTable!$Q$2</f>
        <v>10653.333333333332</v>
      </c>
      <c r="G3956" t="str">
        <f ca="1">IF(C3956=1,60*SummonTypeTable!$Q$2-OFFSET(F3956,0,-1),
IF(F3956&lt;&gt;OFFSET(F3956,-1,0),OFFSET(F3956,-1,0)-OFFSET(F3956,0,-1),""))</f>
        <v/>
      </c>
      <c r="H3956" t="str">
        <f ca="1">IF(C3956=1,60*SummonTypeTable!$Q$2/OFFSET(F3956,0,-1),
IF(F3956&lt;&gt;OFFSET(F3956,-1,0),OFFSET(F3956,-1,0)/OFFSET(F3956,0,-1),""))</f>
        <v/>
      </c>
      <c r="I3956">
        <f ca="1">(60+SUMIF(OFFSET(N3956,-$C3956+1,0,$C3956),"EN",OFFSET(O3956,-$C3956+1,0,$C3956))+SUMIF(OFFSET(S3956,-$C3956+1,0,$C3956),"EN",OFFSET(T3956,-$C3956+1,0,$C3956)))*SummonTypeTable!$Q$2</f>
        <v>10653.333333333332</v>
      </c>
      <c r="J3956" t="str">
        <f ca="1">IF(C3956=1,60*SummonTypeTable!$Q$2-OFFSET(I3956,0,-4),
IF(I3956&lt;&gt;OFFSET(I3956,-1,0),OFFSET(I3956,-1,0)-OFFSET(I3956,0,-4),""))</f>
        <v/>
      </c>
      <c r="K3956" t="str">
        <f ca="1">IF(C3956=1,60*SummonTypeTable!$Q$2/OFFSET(I3956,0,-4),
IF(I3956&lt;&gt;OFFSET(I3956,-1,0),OFFSET(I3956,-1,0)/OFFSET(I3956,0,-4),""))</f>
        <v/>
      </c>
      <c r="L3956" t="str">
        <f t="shared" ca="1" si="734"/>
        <v>cu</v>
      </c>
      <c r="M3956" t="s">
        <v>81</v>
      </c>
      <c r="N3956" t="s">
        <v>147</v>
      </c>
      <c r="O3956">
        <v>13300</v>
      </c>
      <c r="P3956" t="str">
        <f t="shared" si="726"/>
        <v/>
      </c>
      <c r="Q3956" t="str">
        <f t="shared" ca="1" si="732"/>
        <v>cu</v>
      </c>
      <c r="R3956" t="s">
        <v>81</v>
      </c>
      <c r="S3956" t="s">
        <v>147</v>
      </c>
      <c r="T3956">
        <v>6650</v>
      </c>
      <c r="U3956" t="str">
        <f t="shared" ca="1" si="725"/>
        <v>cu</v>
      </c>
      <c r="V3956" t="str">
        <f t="shared" si="727"/>
        <v>GO</v>
      </c>
      <c r="W3956">
        <f t="shared" si="728"/>
        <v>13300</v>
      </c>
      <c r="X3956" t="str">
        <f t="shared" ca="1" si="729"/>
        <v>cu</v>
      </c>
      <c r="Y3956" t="str">
        <f t="shared" si="730"/>
        <v>GO</v>
      </c>
      <c r="Z3956">
        <f t="shared" si="731"/>
        <v>6650</v>
      </c>
    </row>
    <row r="3957" spans="1:26">
      <c r="A3957" t="s">
        <v>58</v>
      </c>
      <c r="B3957" t="s">
        <v>42</v>
      </c>
      <c r="C3957">
        <v>264</v>
      </c>
      <c r="D3957">
        <v>671</v>
      </c>
      <c r="E3957">
        <f t="shared" ca="1" si="733"/>
        <v>34932</v>
      </c>
      <c r="F3957">
        <f ca="1">(60+SUMIF(OFFSET(N3957,-$C3957+1,0,$C3957),"EN",OFFSET(O3957,-$C3957+1,0,$C3957)))*SummonTypeTable!$Q$2</f>
        <v>11133.333333333332</v>
      </c>
      <c r="G3957">
        <f ca="1">IF(C3957=1,60*SummonTypeTable!$Q$2-OFFSET(F3957,0,-1),
IF(F3957&lt;&gt;OFFSET(F3957,-1,0),OFFSET(F3957,-1,0)-OFFSET(F3957,0,-1),""))</f>
        <v>-24278.666666666668</v>
      </c>
      <c r="H3957">
        <f ca="1">IF(C3957=1,60*SummonTypeTable!$Q$2/OFFSET(F3957,0,-1),
IF(F3957&lt;&gt;OFFSET(F3957,-1,0),OFFSET(F3957,-1,0)/OFFSET(F3957,0,-1),""))</f>
        <v>0.30497347226993393</v>
      </c>
      <c r="I3957">
        <f ca="1">(60+SUMIF(OFFSET(N3957,-$C3957+1,0,$C3957),"EN",OFFSET(O3957,-$C3957+1,0,$C3957))+SUMIF(OFFSET(S3957,-$C3957+1,0,$C3957),"EN",OFFSET(T3957,-$C3957+1,0,$C3957)))*SummonTypeTable!$Q$2</f>
        <v>11133.333333333332</v>
      </c>
      <c r="J3957">
        <f ca="1">IF(C3957=1,60*SummonTypeTable!$Q$2-OFFSET(I3957,0,-4),
IF(I3957&lt;&gt;OFFSET(I3957,-1,0),OFFSET(I3957,-1,0)-OFFSET(I3957,0,-4),""))</f>
        <v>-24278.666666666668</v>
      </c>
      <c r="K3957">
        <f ca="1">IF(C3957=1,60*SummonTypeTable!$Q$2/OFFSET(I3957,0,-4),
IF(I3957&lt;&gt;OFFSET(I3957,-1,0),OFFSET(I3957,-1,0)/OFFSET(I3957,0,-4),""))</f>
        <v>0.30497347226993393</v>
      </c>
      <c r="L3957" t="str">
        <f t="shared" ca="1" si="734"/>
        <v>cu</v>
      </c>
      <c r="M3957" t="s">
        <v>81</v>
      </c>
      <c r="N3957" t="s">
        <v>146</v>
      </c>
      <c r="O3957">
        <v>720</v>
      </c>
      <c r="P3957" t="str">
        <f t="shared" si="726"/>
        <v>에너지너무많음</v>
      </c>
      <c r="Q3957" t="str">
        <f t="shared" ca="1" si="732"/>
        <v>cu</v>
      </c>
      <c r="R3957" t="s">
        <v>81</v>
      </c>
      <c r="S3957" t="s">
        <v>147</v>
      </c>
      <c r="T3957">
        <v>6675</v>
      </c>
      <c r="U3957" t="str">
        <f t="shared" ca="1" si="725"/>
        <v>cu</v>
      </c>
      <c r="V3957" t="str">
        <f t="shared" si="727"/>
        <v>EN</v>
      </c>
      <c r="W3957">
        <f t="shared" si="728"/>
        <v>720</v>
      </c>
      <c r="X3957" t="str">
        <f t="shared" ca="1" si="729"/>
        <v>cu</v>
      </c>
      <c r="Y3957" t="str">
        <f t="shared" si="730"/>
        <v>GO</v>
      </c>
      <c r="Z3957">
        <f t="shared" si="731"/>
        <v>6675</v>
      </c>
    </row>
    <row r="3958" spans="1:26">
      <c r="A3958" t="s">
        <v>58</v>
      </c>
      <c r="B3958" t="s">
        <v>42</v>
      </c>
      <c r="C3958">
        <v>265</v>
      </c>
      <c r="D3958">
        <v>135</v>
      </c>
      <c r="E3958">
        <f t="shared" ca="1" si="733"/>
        <v>35067</v>
      </c>
      <c r="F3958">
        <f ca="1">(60+SUMIF(OFFSET(N3958,-$C3958+1,0,$C3958),"EN",OFFSET(O3958,-$C3958+1,0,$C3958)))*SummonTypeTable!$Q$2</f>
        <v>11133.333333333332</v>
      </c>
      <c r="G3958" t="str">
        <f ca="1">IF(C3958=1,60*SummonTypeTable!$Q$2-OFFSET(F3958,0,-1),
IF(F3958&lt;&gt;OFFSET(F3958,-1,0),OFFSET(F3958,-1,0)-OFFSET(F3958,0,-1),""))</f>
        <v/>
      </c>
      <c r="H3958" t="str">
        <f ca="1">IF(C3958=1,60*SummonTypeTable!$Q$2/OFFSET(F3958,0,-1),
IF(F3958&lt;&gt;OFFSET(F3958,-1,0),OFFSET(F3958,-1,0)/OFFSET(F3958,0,-1),""))</f>
        <v/>
      </c>
      <c r="I3958">
        <f ca="1">(60+SUMIF(OFFSET(N3958,-$C3958+1,0,$C3958),"EN",OFFSET(O3958,-$C3958+1,0,$C3958))+SUMIF(OFFSET(S3958,-$C3958+1,0,$C3958),"EN",OFFSET(T3958,-$C3958+1,0,$C3958)))*SummonTypeTable!$Q$2</f>
        <v>11133.333333333332</v>
      </c>
      <c r="J3958" t="str">
        <f ca="1">IF(C3958=1,60*SummonTypeTable!$Q$2-OFFSET(I3958,0,-4),
IF(I3958&lt;&gt;OFFSET(I3958,-1,0),OFFSET(I3958,-1,0)-OFFSET(I3958,0,-4),""))</f>
        <v/>
      </c>
      <c r="K3958" t="str">
        <f ca="1">IF(C3958=1,60*SummonTypeTable!$Q$2/OFFSET(I3958,0,-4),
IF(I3958&lt;&gt;OFFSET(I3958,-1,0),OFFSET(I3958,-1,0)/OFFSET(I3958,0,-4),""))</f>
        <v/>
      </c>
      <c r="L3958" t="str">
        <f t="shared" ca="1" si="734"/>
        <v>it</v>
      </c>
      <c r="M3958" t="s">
        <v>139</v>
      </c>
      <c r="N3958" t="s">
        <v>158</v>
      </c>
      <c r="O3958">
        <v>3</v>
      </c>
      <c r="P3958" t="str">
        <f t="shared" si="726"/>
        <v/>
      </c>
      <c r="Q3958" t="str">
        <f t="shared" ca="1" si="732"/>
        <v>cu</v>
      </c>
      <c r="R3958" t="s">
        <v>81</v>
      </c>
      <c r="S3958" t="s">
        <v>147</v>
      </c>
      <c r="T3958">
        <v>6700</v>
      </c>
      <c r="U3958" t="str">
        <f t="shared" ca="1" si="725"/>
        <v>it</v>
      </c>
      <c r="V3958" t="str">
        <f t="shared" si="727"/>
        <v>Cash_sEquipGacha</v>
      </c>
      <c r="W3958">
        <f t="shared" si="728"/>
        <v>3</v>
      </c>
      <c r="X3958" t="str">
        <f t="shared" ca="1" si="729"/>
        <v>cu</v>
      </c>
      <c r="Y3958" t="str">
        <f t="shared" si="730"/>
        <v>GO</v>
      </c>
      <c r="Z3958">
        <f t="shared" si="731"/>
        <v>6700</v>
      </c>
    </row>
    <row r="3959" spans="1:26">
      <c r="A3959" t="s">
        <v>58</v>
      </c>
      <c r="B3959" t="s">
        <v>42</v>
      </c>
      <c r="C3959">
        <v>266</v>
      </c>
      <c r="D3959">
        <v>168</v>
      </c>
      <c r="E3959">
        <f t="shared" ca="1" si="733"/>
        <v>35235</v>
      </c>
      <c r="F3959">
        <f ca="1">(60+SUMIF(OFFSET(N3959,-$C3959+1,0,$C3959),"EN",OFFSET(O3959,-$C3959+1,0,$C3959)))*SummonTypeTable!$Q$2</f>
        <v>11133.333333333332</v>
      </c>
      <c r="G3959" t="str">
        <f ca="1">IF(C3959=1,60*SummonTypeTable!$Q$2-OFFSET(F3959,0,-1),
IF(F3959&lt;&gt;OFFSET(F3959,-1,0),OFFSET(F3959,-1,0)-OFFSET(F3959,0,-1),""))</f>
        <v/>
      </c>
      <c r="H3959" t="str">
        <f ca="1">IF(C3959=1,60*SummonTypeTable!$Q$2/OFFSET(F3959,0,-1),
IF(F3959&lt;&gt;OFFSET(F3959,-1,0),OFFSET(F3959,-1,0)/OFFSET(F3959,0,-1),""))</f>
        <v/>
      </c>
      <c r="I3959">
        <f ca="1">(60+SUMIF(OFFSET(N3959,-$C3959+1,0,$C3959),"EN",OFFSET(O3959,-$C3959+1,0,$C3959))+SUMIF(OFFSET(S3959,-$C3959+1,0,$C3959),"EN",OFFSET(T3959,-$C3959+1,0,$C3959)))*SummonTypeTable!$Q$2</f>
        <v>11133.333333333332</v>
      </c>
      <c r="J3959" t="str">
        <f ca="1">IF(C3959=1,60*SummonTypeTable!$Q$2-OFFSET(I3959,0,-4),
IF(I3959&lt;&gt;OFFSET(I3959,-1,0),OFFSET(I3959,-1,0)-OFFSET(I3959,0,-4),""))</f>
        <v/>
      </c>
      <c r="K3959" t="str">
        <f ca="1">IF(C3959=1,60*SummonTypeTable!$Q$2/OFFSET(I3959,0,-4),
IF(I3959&lt;&gt;OFFSET(I3959,-1,0),OFFSET(I3959,-1,0)/OFFSET(I3959,0,-4),""))</f>
        <v/>
      </c>
      <c r="L3959" t="str">
        <f t="shared" ca="1" si="734"/>
        <v>cu</v>
      </c>
      <c r="M3959" t="s">
        <v>81</v>
      </c>
      <c r="N3959" t="s">
        <v>147</v>
      </c>
      <c r="O3959">
        <v>13450</v>
      </c>
      <c r="P3959" t="str">
        <f t="shared" si="726"/>
        <v/>
      </c>
      <c r="Q3959" t="str">
        <f t="shared" ca="1" si="732"/>
        <v>cu</v>
      </c>
      <c r="R3959" t="s">
        <v>81</v>
      </c>
      <c r="S3959" t="s">
        <v>147</v>
      </c>
      <c r="T3959">
        <v>6725</v>
      </c>
      <c r="U3959" t="str">
        <f t="shared" ca="1" si="725"/>
        <v>cu</v>
      </c>
      <c r="V3959" t="str">
        <f t="shared" si="727"/>
        <v>GO</v>
      </c>
      <c r="W3959">
        <f t="shared" si="728"/>
        <v>13450</v>
      </c>
      <c r="X3959" t="str">
        <f t="shared" ca="1" si="729"/>
        <v>cu</v>
      </c>
      <c r="Y3959" t="str">
        <f t="shared" si="730"/>
        <v>GO</v>
      </c>
      <c r="Z3959">
        <f t="shared" si="731"/>
        <v>6725</v>
      </c>
    </row>
    <row r="3960" spans="1:26">
      <c r="A3960" t="s">
        <v>58</v>
      </c>
      <c r="B3960" t="s">
        <v>42</v>
      </c>
      <c r="C3960">
        <v>267</v>
      </c>
      <c r="D3960">
        <v>217</v>
      </c>
      <c r="E3960">
        <f t="shared" ca="1" si="733"/>
        <v>35452</v>
      </c>
      <c r="F3960">
        <f ca="1">(60+SUMIF(OFFSET(N3960,-$C3960+1,0,$C3960),"EN",OFFSET(O3960,-$C3960+1,0,$C3960)))*SummonTypeTable!$Q$2</f>
        <v>11133.333333333332</v>
      </c>
      <c r="G3960" t="str">
        <f ca="1">IF(C3960=1,60*SummonTypeTable!$Q$2-OFFSET(F3960,0,-1),
IF(F3960&lt;&gt;OFFSET(F3960,-1,0),OFFSET(F3960,-1,0)-OFFSET(F3960,0,-1),""))</f>
        <v/>
      </c>
      <c r="H3960" t="str">
        <f ca="1">IF(C3960=1,60*SummonTypeTable!$Q$2/OFFSET(F3960,0,-1),
IF(F3960&lt;&gt;OFFSET(F3960,-1,0),OFFSET(F3960,-1,0)/OFFSET(F3960,0,-1),""))</f>
        <v/>
      </c>
      <c r="I3960">
        <f ca="1">(60+SUMIF(OFFSET(N3960,-$C3960+1,0,$C3960),"EN",OFFSET(O3960,-$C3960+1,0,$C3960))+SUMIF(OFFSET(S3960,-$C3960+1,0,$C3960),"EN",OFFSET(T3960,-$C3960+1,0,$C3960)))*SummonTypeTable!$Q$2</f>
        <v>11133.333333333332</v>
      </c>
      <c r="J3960" t="str">
        <f ca="1">IF(C3960=1,60*SummonTypeTable!$Q$2-OFFSET(I3960,0,-4),
IF(I3960&lt;&gt;OFFSET(I3960,-1,0),OFFSET(I3960,-1,0)-OFFSET(I3960,0,-4),""))</f>
        <v/>
      </c>
      <c r="K3960" t="str">
        <f ca="1">IF(C3960=1,60*SummonTypeTable!$Q$2/OFFSET(I3960,0,-4),
IF(I3960&lt;&gt;OFFSET(I3960,-1,0),OFFSET(I3960,-1,0)/OFFSET(I3960,0,-4),""))</f>
        <v/>
      </c>
      <c r="L3960" t="str">
        <f t="shared" ca="1" si="734"/>
        <v>it</v>
      </c>
      <c r="M3960" t="s">
        <v>139</v>
      </c>
      <c r="N3960" t="s">
        <v>138</v>
      </c>
      <c r="O3960">
        <v>30</v>
      </c>
      <c r="P3960" t="str">
        <f t="shared" si="726"/>
        <v/>
      </c>
      <c r="Q3960" t="str">
        <f t="shared" ca="1" si="732"/>
        <v>cu</v>
      </c>
      <c r="R3960" t="s">
        <v>81</v>
      </c>
      <c r="S3960" t="s">
        <v>147</v>
      </c>
      <c r="T3960">
        <v>6750</v>
      </c>
      <c r="U3960" t="str">
        <f t="shared" ca="1" si="725"/>
        <v>it</v>
      </c>
      <c r="V3960" t="str">
        <f t="shared" si="727"/>
        <v>Cash_sSpellGacha</v>
      </c>
      <c r="W3960">
        <f t="shared" si="728"/>
        <v>30</v>
      </c>
      <c r="X3960" t="str">
        <f t="shared" ca="1" si="729"/>
        <v>cu</v>
      </c>
      <c r="Y3960" t="str">
        <f t="shared" si="730"/>
        <v>GO</v>
      </c>
      <c r="Z3960">
        <f t="shared" si="731"/>
        <v>6750</v>
      </c>
    </row>
    <row r="3961" spans="1:26">
      <c r="A3961" t="s">
        <v>58</v>
      </c>
      <c r="B3961" t="s">
        <v>42</v>
      </c>
      <c r="C3961">
        <v>268</v>
      </c>
      <c r="D3961">
        <v>796</v>
      </c>
      <c r="E3961">
        <f t="shared" ca="1" si="733"/>
        <v>36248</v>
      </c>
      <c r="F3961">
        <f ca="1">(60+SUMIF(OFFSET(N3961,-$C3961+1,0,$C3961),"EN",OFFSET(O3961,-$C3961+1,0,$C3961)))*SummonTypeTable!$Q$2</f>
        <v>11133.333333333332</v>
      </c>
      <c r="G3961" t="str">
        <f ca="1">IF(C3961=1,60*SummonTypeTable!$Q$2-OFFSET(F3961,0,-1),
IF(F3961&lt;&gt;OFFSET(F3961,-1,0),OFFSET(F3961,-1,0)-OFFSET(F3961,0,-1),""))</f>
        <v/>
      </c>
      <c r="H3961" t="str">
        <f ca="1">IF(C3961=1,60*SummonTypeTable!$Q$2/OFFSET(F3961,0,-1),
IF(F3961&lt;&gt;OFFSET(F3961,-1,0),OFFSET(F3961,-1,0)/OFFSET(F3961,0,-1),""))</f>
        <v/>
      </c>
      <c r="I3961">
        <f ca="1">(60+SUMIF(OFFSET(N3961,-$C3961+1,0,$C3961),"EN",OFFSET(O3961,-$C3961+1,0,$C3961))+SUMIF(OFFSET(S3961,-$C3961+1,0,$C3961),"EN",OFFSET(T3961,-$C3961+1,0,$C3961)))*SummonTypeTable!$Q$2</f>
        <v>11133.333333333332</v>
      </c>
      <c r="J3961" t="str">
        <f ca="1">IF(C3961=1,60*SummonTypeTable!$Q$2-OFFSET(I3961,0,-4),
IF(I3961&lt;&gt;OFFSET(I3961,-1,0),OFFSET(I3961,-1,0)-OFFSET(I3961,0,-4),""))</f>
        <v/>
      </c>
      <c r="K3961" t="str">
        <f ca="1">IF(C3961=1,60*SummonTypeTable!$Q$2/OFFSET(I3961,0,-4),
IF(I3961&lt;&gt;OFFSET(I3961,-1,0),OFFSET(I3961,-1,0)/OFFSET(I3961,0,-4),""))</f>
        <v/>
      </c>
      <c r="L3961" t="str">
        <f t="shared" ca="1" si="734"/>
        <v>cu</v>
      </c>
      <c r="M3961" t="s">
        <v>81</v>
      </c>
      <c r="N3961" t="s">
        <v>153</v>
      </c>
      <c r="O3961">
        <v>45</v>
      </c>
      <c r="P3961" t="str">
        <f t="shared" si="726"/>
        <v/>
      </c>
      <c r="Q3961" t="str">
        <f t="shared" ca="1" si="732"/>
        <v>cu</v>
      </c>
      <c r="R3961" t="s">
        <v>81</v>
      </c>
      <c r="S3961" t="s">
        <v>153</v>
      </c>
      <c r="T3961">
        <v>15</v>
      </c>
      <c r="U3961" t="str">
        <f t="shared" ca="1" si="725"/>
        <v>cu</v>
      </c>
      <c r="V3961" t="str">
        <f t="shared" si="727"/>
        <v>DI</v>
      </c>
      <c r="W3961">
        <f t="shared" si="728"/>
        <v>45</v>
      </c>
      <c r="X3961" t="str">
        <f t="shared" ca="1" si="729"/>
        <v>cu</v>
      </c>
      <c r="Y3961" t="str">
        <f t="shared" si="730"/>
        <v>DI</v>
      </c>
      <c r="Z3961">
        <f t="shared" si="731"/>
        <v>15</v>
      </c>
    </row>
    <row r="3962" spans="1:26">
      <c r="A3962" t="s">
        <v>58</v>
      </c>
      <c r="B3962" t="s">
        <v>42</v>
      </c>
      <c r="C3962">
        <v>269</v>
      </c>
      <c r="D3962">
        <v>183</v>
      </c>
      <c r="E3962">
        <f t="shared" ca="1" si="733"/>
        <v>36431</v>
      </c>
      <c r="F3962">
        <f ca="1">(60+SUMIF(OFFSET(N3962,-$C3962+1,0,$C3962),"EN",OFFSET(O3962,-$C3962+1,0,$C3962)))*SummonTypeTable!$Q$2</f>
        <v>11133.333333333332</v>
      </c>
      <c r="G3962" t="str">
        <f ca="1">IF(C3962=1,60*SummonTypeTable!$Q$2-OFFSET(F3962,0,-1),
IF(F3962&lt;&gt;OFFSET(F3962,-1,0),OFFSET(F3962,-1,0)-OFFSET(F3962,0,-1),""))</f>
        <v/>
      </c>
      <c r="H3962" t="str">
        <f ca="1">IF(C3962=1,60*SummonTypeTable!$Q$2/OFFSET(F3962,0,-1),
IF(F3962&lt;&gt;OFFSET(F3962,-1,0),OFFSET(F3962,-1,0)/OFFSET(F3962,0,-1),""))</f>
        <v/>
      </c>
      <c r="I3962">
        <f ca="1">(60+SUMIF(OFFSET(N3962,-$C3962+1,0,$C3962),"EN",OFFSET(O3962,-$C3962+1,0,$C3962))+SUMIF(OFFSET(S3962,-$C3962+1,0,$C3962),"EN",OFFSET(T3962,-$C3962+1,0,$C3962)))*SummonTypeTable!$Q$2</f>
        <v>11133.333333333332</v>
      </c>
      <c r="J3962" t="str">
        <f ca="1">IF(C3962=1,60*SummonTypeTable!$Q$2-OFFSET(I3962,0,-4),
IF(I3962&lt;&gt;OFFSET(I3962,-1,0),OFFSET(I3962,-1,0)-OFFSET(I3962,0,-4),""))</f>
        <v/>
      </c>
      <c r="K3962" t="str">
        <f ca="1">IF(C3962=1,60*SummonTypeTable!$Q$2/OFFSET(I3962,0,-4),
IF(I3962&lt;&gt;OFFSET(I3962,-1,0),OFFSET(I3962,-1,0)/OFFSET(I3962,0,-4),""))</f>
        <v/>
      </c>
      <c r="L3962" t="str">
        <f t="shared" ca="1" si="734"/>
        <v>cu</v>
      </c>
      <c r="M3962" t="s">
        <v>81</v>
      </c>
      <c r="N3962" t="s">
        <v>147</v>
      </c>
      <c r="O3962">
        <v>13600</v>
      </c>
      <c r="P3962" t="str">
        <f t="shared" si="726"/>
        <v/>
      </c>
      <c r="Q3962" t="str">
        <f t="shared" ca="1" si="732"/>
        <v>cu</v>
      </c>
      <c r="R3962" t="s">
        <v>81</v>
      </c>
      <c r="S3962" t="s">
        <v>147</v>
      </c>
      <c r="T3962">
        <v>6800</v>
      </c>
      <c r="U3962" t="str">
        <f t="shared" ca="1" si="725"/>
        <v>cu</v>
      </c>
      <c r="V3962" t="str">
        <f t="shared" si="727"/>
        <v>GO</v>
      </c>
      <c r="W3962">
        <f t="shared" si="728"/>
        <v>13600</v>
      </c>
      <c r="X3962" t="str">
        <f t="shared" ca="1" si="729"/>
        <v>cu</v>
      </c>
      <c r="Y3962" t="str">
        <f t="shared" si="730"/>
        <v>GO</v>
      </c>
      <c r="Z3962">
        <f t="shared" si="731"/>
        <v>6800</v>
      </c>
    </row>
    <row r="3963" spans="1:26">
      <c r="A3963" t="s">
        <v>58</v>
      </c>
      <c r="B3963" t="s">
        <v>42</v>
      </c>
      <c r="C3963">
        <v>270</v>
      </c>
      <c r="D3963">
        <v>238</v>
      </c>
      <c r="E3963">
        <f t="shared" ca="1" si="733"/>
        <v>36669</v>
      </c>
      <c r="F3963">
        <f ca="1">(60+SUMIF(OFFSET(N3963,-$C3963+1,0,$C3963),"EN",OFFSET(O3963,-$C3963+1,0,$C3963)))*SummonTypeTable!$Q$2</f>
        <v>11133.333333333332</v>
      </c>
      <c r="G3963" t="str">
        <f ca="1">IF(C3963=1,60*SummonTypeTable!$Q$2-OFFSET(F3963,0,-1),
IF(F3963&lt;&gt;OFFSET(F3963,-1,0),OFFSET(F3963,-1,0)-OFFSET(F3963,0,-1),""))</f>
        <v/>
      </c>
      <c r="H3963" t="str">
        <f ca="1">IF(C3963=1,60*SummonTypeTable!$Q$2/OFFSET(F3963,0,-1),
IF(F3963&lt;&gt;OFFSET(F3963,-1,0),OFFSET(F3963,-1,0)/OFFSET(F3963,0,-1),""))</f>
        <v/>
      </c>
      <c r="I3963">
        <f ca="1">(60+SUMIF(OFFSET(N3963,-$C3963+1,0,$C3963),"EN",OFFSET(O3963,-$C3963+1,0,$C3963))+SUMIF(OFFSET(S3963,-$C3963+1,0,$C3963),"EN",OFFSET(T3963,-$C3963+1,0,$C3963)))*SummonTypeTable!$Q$2</f>
        <v>11133.333333333332</v>
      </c>
      <c r="J3963" t="str">
        <f ca="1">IF(C3963=1,60*SummonTypeTable!$Q$2-OFFSET(I3963,0,-4),
IF(I3963&lt;&gt;OFFSET(I3963,-1,0),OFFSET(I3963,-1,0)-OFFSET(I3963,0,-4),""))</f>
        <v/>
      </c>
      <c r="K3963" t="str">
        <f ca="1">IF(C3963=1,60*SummonTypeTable!$Q$2/OFFSET(I3963,0,-4),
IF(I3963&lt;&gt;OFFSET(I3963,-1,0),OFFSET(I3963,-1,0)/OFFSET(I3963,0,-4),""))</f>
        <v/>
      </c>
      <c r="L3963" t="str">
        <f t="shared" ca="1" si="734"/>
        <v>it</v>
      </c>
      <c r="M3963" t="s">
        <v>139</v>
      </c>
      <c r="N3963" t="s">
        <v>140</v>
      </c>
      <c r="O3963">
        <v>3</v>
      </c>
      <c r="P3963" t="str">
        <f t="shared" si="726"/>
        <v/>
      </c>
      <c r="Q3963" t="str">
        <f t="shared" ca="1" si="732"/>
        <v>cu</v>
      </c>
      <c r="R3963" t="s">
        <v>81</v>
      </c>
      <c r="S3963" t="s">
        <v>147</v>
      </c>
      <c r="T3963">
        <v>6825</v>
      </c>
      <c r="U3963" t="str">
        <f t="shared" ca="1" si="725"/>
        <v>it</v>
      </c>
      <c r="V3963" t="str">
        <f t="shared" si="727"/>
        <v>Cash_sCharacterGacha</v>
      </c>
      <c r="W3963">
        <f t="shared" si="728"/>
        <v>3</v>
      </c>
      <c r="X3963" t="str">
        <f t="shared" ca="1" si="729"/>
        <v>cu</v>
      </c>
      <c r="Y3963" t="str">
        <f t="shared" si="730"/>
        <v>GO</v>
      </c>
      <c r="Z3963">
        <f t="shared" si="731"/>
        <v>6825</v>
      </c>
    </row>
    <row r="3964" spans="1:26">
      <c r="A3964" t="s">
        <v>58</v>
      </c>
      <c r="B3964" t="s">
        <v>42</v>
      </c>
      <c r="C3964">
        <v>271</v>
      </c>
      <c r="D3964">
        <v>927</v>
      </c>
      <c r="E3964">
        <f t="shared" ca="1" si="733"/>
        <v>37596</v>
      </c>
      <c r="F3964">
        <f ca="1">(60+SUMIF(OFFSET(N3964,-$C3964+1,0,$C3964),"EN",OFFSET(O3964,-$C3964+1,0,$C3964)))*SummonTypeTable!$Q$2</f>
        <v>11586.666666666666</v>
      </c>
      <c r="G3964">
        <f ca="1">IF(C3964=1,60*SummonTypeTable!$Q$2-OFFSET(F3964,0,-1),
IF(F3964&lt;&gt;OFFSET(F3964,-1,0),OFFSET(F3964,-1,0)-OFFSET(F3964,0,-1),""))</f>
        <v>-26462.666666666668</v>
      </c>
      <c r="H3964">
        <f ca="1">IF(C3964=1,60*SummonTypeTable!$Q$2/OFFSET(F3964,0,-1),
IF(F3964&lt;&gt;OFFSET(F3964,-1,0),OFFSET(F3964,-1,0)/OFFSET(F3964,0,-1),""))</f>
        <v>0.29613079405610521</v>
      </c>
      <c r="I3964">
        <f ca="1">(60+SUMIF(OFFSET(N3964,-$C3964+1,0,$C3964),"EN",OFFSET(O3964,-$C3964+1,0,$C3964))+SUMIF(OFFSET(S3964,-$C3964+1,0,$C3964),"EN",OFFSET(T3964,-$C3964+1,0,$C3964)))*SummonTypeTable!$Q$2</f>
        <v>11586.666666666666</v>
      </c>
      <c r="J3964">
        <f ca="1">IF(C3964=1,60*SummonTypeTable!$Q$2-OFFSET(I3964,0,-4),
IF(I3964&lt;&gt;OFFSET(I3964,-1,0),OFFSET(I3964,-1,0)-OFFSET(I3964,0,-4),""))</f>
        <v>-26462.666666666668</v>
      </c>
      <c r="K3964">
        <f ca="1">IF(C3964=1,60*SummonTypeTable!$Q$2/OFFSET(I3964,0,-4),
IF(I3964&lt;&gt;OFFSET(I3964,-1,0),OFFSET(I3964,-1,0)/OFFSET(I3964,0,-4),""))</f>
        <v>0.29613079405610521</v>
      </c>
      <c r="L3964" t="str">
        <f t="shared" ca="1" si="734"/>
        <v>cu</v>
      </c>
      <c r="M3964" t="s">
        <v>81</v>
      </c>
      <c r="N3964" t="s">
        <v>146</v>
      </c>
      <c r="O3964">
        <v>680</v>
      </c>
      <c r="P3964" t="str">
        <f t="shared" si="726"/>
        <v>에너지너무많음</v>
      </c>
      <c r="Q3964" t="str">
        <f t="shared" ca="1" si="732"/>
        <v>cu</v>
      </c>
      <c r="R3964" t="s">
        <v>81</v>
      </c>
      <c r="S3964" t="s">
        <v>147</v>
      </c>
      <c r="T3964">
        <v>6850</v>
      </c>
      <c r="U3964" t="str">
        <f t="shared" ca="1" si="725"/>
        <v>cu</v>
      </c>
      <c r="V3964" t="str">
        <f t="shared" si="727"/>
        <v>EN</v>
      </c>
      <c r="W3964">
        <f t="shared" si="728"/>
        <v>680</v>
      </c>
      <c r="X3964" t="str">
        <f t="shared" ca="1" si="729"/>
        <v>cu</v>
      </c>
      <c r="Y3964" t="str">
        <f t="shared" si="730"/>
        <v>GO</v>
      </c>
      <c r="Z3964">
        <f t="shared" si="731"/>
        <v>6850</v>
      </c>
    </row>
    <row r="3965" spans="1:26">
      <c r="A3965" t="s">
        <v>58</v>
      </c>
      <c r="B3965" t="s">
        <v>42</v>
      </c>
      <c r="C3965">
        <v>272</v>
      </c>
      <c r="D3965">
        <v>153</v>
      </c>
      <c r="E3965">
        <f t="shared" ca="1" si="733"/>
        <v>37749</v>
      </c>
      <c r="F3965">
        <f ca="1">(60+SUMIF(OFFSET(N3965,-$C3965+1,0,$C3965),"EN",OFFSET(O3965,-$C3965+1,0,$C3965)))*SummonTypeTable!$Q$2</f>
        <v>11586.666666666666</v>
      </c>
      <c r="G3965" t="str">
        <f ca="1">IF(C3965=1,60*SummonTypeTable!$Q$2-OFFSET(F3965,0,-1),
IF(F3965&lt;&gt;OFFSET(F3965,-1,0),OFFSET(F3965,-1,0)-OFFSET(F3965,0,-1),""))</f>
        <v/>
      </c>
      <c r="H3965" t="str">
        <f ca="1">IF(C3965=1,60*SummonTypeTable!$Q$2/OFFSET(F3965,0,-1),
IF(F3965&lt;&gt;OFFSET(F3965,-1,0),OFFSET(F3965,-1,0)/OFFSET(F3965,0,-1),""))</f>
        <v/>
      </c>
      <c r="I3965">
        <f ca="1">(60+SUMIF(OFFSET(N3965,-$C3965+1,0,$C3965),"EN",OFFSET(O3965,-$C3965+1,0,$C3965))+SUMIF(OFFSET(S3965,-$C3965+1,0,$C3965),"EN",OFFSET(T3965,-$C3965+1,0,$C3965)))*SummonTypeTable!$Q$2</f>
        <v>11586.666666666666</v>
      </c>
      <c r="J3965" t="str">
        <f ca="1">IF(C3965=1,60*SummonTypeTable!$Q$2-OFFSET(I3965,0,-4),
IF(I3965&lt;&gt;OFFSET(I3965,-1,0),OFFSET(I3965,-1,0)-OFFSET(I3965,0,-4),""))</f>
        <v/>
      </c>
      <c r="K3965" t="str">
        <f ca="1">IF(C3965=1,60*SummonTypeTable!$Q$2/OFFSET(I3965,0,-4),
IF(I3965&lt;&gt;OFFSET(I3965,-1,0),OFFSET(I3965,-1,0)/OFFSET(I3965,0,-4),""))</f>
        <v/>
      </c>
      <c r="L3965" t="str">
        <f t="shared" ca="1" si="734"/>
        <v>cu</v>
      </c>
      <c r="M3965" t="s">
        <v>81</v>
      </c>
      <c r="N3965" t="s">
        <v>147</v>
      </c>
      <c r="O3965">
        <v>13750</v>
      </c>
      <c r="P3965" t="str">
        <f t="shared" si="726"/>
        <v/>
      </c>
      <c r="Q3965" t="str">
        <f t="shared" ca="1" si="732"/>
        <v>cu</v>
      </c>
      <c r="R3965" t="s">
        <v>81</v>
      </c>
      <c r="S3965" t="s">
        <v>147</v>
      </c>
      <c r="T3965">
        <v>6875</v>
      </c>
      <c r="U3965" t="str">
        <f t="shared" ca="1" si="725"/>
        <v>cu</v>
      </c>
      <c r="V3965" t="str">
        <f t="shared" si="727"/>
        <v>GO</v>
      </c>
      <c r="W3965">
        <f t="shared" si="728"/>
        <v>13750</v>
      </c>
      <c r="X3965" t="str">
        <f t="shared" ca="1" si="729"/>
        <v>cu</v>
      </c>
      <c r="Y3965" t="str">
        <f t="shared" si="730"/>
        <v>GO</v>
      </c>
      <c r="Z3965">
        <f t="shared" si="731"/>
        <v>6875</v>
      </c>
    </row>
    <row r="3966" spans="1:26">
      <c r="A3966" t="s">
        <v>58</v>
      </c>
      <c r="B3966" t="s">
        <v>42</v>
      </c>
      <c r="C3966">
        <v>273</v>
      </c>
      <c r="D3966">
        <v>195</v>
      </c>
      <c r="E3966">
        <f t="shared" ca="1" si="733"/>
        <v>37944</v>
      </c>
      <c r="F3966">
        <f ca="1">(60+SUMIF(OFFSET(N3966,-$C3966+1,0,$C3966),"EN",OFFSET(O3966,-$C3966+1,0,$C3966)))*SummonTypeTable!$Q$2</f>
        <v>11586.666666666666</v>
      </c>
      <c r="G3966" t="str">
        <f ca="1">IF(C3966=1,60*SummonTypeTable!$Q$2-OFFSET(F3966,0,-1),
IF(F3966&lt;&gt;OFFSET(F3966,-1,0),OFFSET(F3966,-1,0)-OFFSET(F3966,0,-1),""))</f>
        <v/>
      </c>
      <c r="H3966" t="str">
        <f ca="1">IF(C3966=1,60*SummonTypeTable!$Q$2/OFFSET(F3966,0,-1),
IF(F3966&lt;&gt;OFFSET(F3966,-1,0),OFFSET(F3966,-1,0)/OFFSET(F3966,0,-1),""))</f>
        <v/>
      </c>
      <c r="I3966">
        <f ca="1">(60+SUMIF(OFFSET(N3966,-$C3966+1,0,$C3966),"EN",OFFSET(O3966,-$C3966+1,0,$C3966))+SUMIF(OFFSET(S3966,-$C3966+1,0,$C3966),"EN",OFFSET(T3966,-$C3966+1,0,$C3966)))*SummonTypeTable!$Q$2</f>
        <v>11586.666666666666</v>
      </c>
      <c r="J3966" t="str">
        <f ca="1">IF(C3966=1,60*SummonTypeTable!$Q$2-OFFSET(I3966,0,-4),
IF(I3966&lt;&gt;OFFSET(I3966,-1,0),OFFSET(I3966,-1,0)-OFFSET(I3966,0,-4),""))</f>
        <v/>
      </c>
      <c r="K3966" t="str">
        <f ca="1">IF(C3966=1,60*SummonTypeTable!$Q$2/OFFSET(I3966,0,-4),
IF(I3966&lt;&gt;OFFSET(I3966,-1,0),OFFSET(I3966,-1,0)/OFFSET(I3966,0,-4),""))</f>
        <v/>
      </c>
      <c r="L3966" t="str">
        <f t="shared" ca="1" si="734"/>
        <v>it</v>
      </c>
      <c r="M3966" t="s">
        <v>139</v>
      </c>
      <c r="N3966" t="s">
        <v>158</v>
      </c>
      <c r="O3966">
        <v>5</v>
      </c>
      <c r="P3966" t="str">
        <f t="shared" si="726"/>
        <v/>
      </c>
      <c r="Q3966" t="str">
        <f t="shared" ca="1" si="732"/>
        <v>cu</v>
      </c>
      <c r="R3966" t="s">
        <v>81</v>
      </c>
      <c r="S3966" t="s">
        <v>147</v>
      </c>
      <c r="T3966">
        <v>6900</v>
      </c>
      <c r="U3966" t="str">
        <f t="shared" ca="1" si="725"/>
        <v>it</v>
      </c>
      <c r="V3966" t="str">
        <f t="shared" si="727"/>
        <v>Cash_sEquipGacha</v>
      </c>
      <c r="W3966">
        <f t="shared" si="728"/>
        <v>5</v>
      </c>
      <c r="X3966" t="str">
        <f t="shared" ca="1" si="729"/>
        <v>cu</v>
      </c>
      <c r="Y3966" t="str">
        <f t="shared" si="730"/>
        <v>GO</v>
      </c>
      <c r="Z3966">
        <f t="shared" si="731"/>
        <v>6900</v>
      </c>
    </row>
    <row r="3967" spans="1:26">
      <c r="A3967" t="s">
        <v>58</v>
      </c>
      <c r="B3967" t="s">
        <v>42</v>
      </c>
      <c r="C3967">
        <v>274</v>
      </c>
      <c r="D3967">
        <v>1032</v>
      </c>
      <c r="E3967">
        <f t="shared" ca="1" si="733"/>
        <v>38976</v>
      </c>
      <c r="F3967">
        <f ca="1">(60+SUMIF(OFFSET(N3967,-$C3967+1,0,$C3967),"EN",OFFSET(O3967,-$C3967+1,0,$C3967)))*SummonTypeTable!$Q$2</f>
        <v>12066.666666666666</v>
      </c>
      <c r="G3967">
        <f ca="1">IF(C3967=1,60*SummonTypeTable!$Q$2-OFFSET(F3967,0,-1),
IF(F3967&lt;&gt;OFFSET(F3967,-1,0),OFFSET(F3967,-1,0)-OFFSET(F3967,0,-1),""))</f>
        <v>-27389.333333333336</v>
      </c>
      <c r="H3967">
        <f ca="1">IF(C3967=1,60*SummonTypeTable!$Q$2/OFFSET(F3967,0,-1),
IF(F3967&lt;&gt;OFFSET(F3967,-1,0),OFFSET(F3967,-1,0)/OFFSET(F3967,0,-1),""))</f>
        <v>0.29727695675971538</v>
      </c>
      <c r="I3967">
        <f ca="1">(60+SUMIF(OFFSET(N3967,-$C3967+1,0,$C3967),"EN",OFFSET(O3967,-$C3967+1,0,$C3967))+SUMIF(OFFSET(S3967,-$C3967+1,0,$C3967),"EN",OFFSET(T3967,-$C3967+1,0,$C3967)))*SummonTypeTable!$Q$2</f>
        <v>12066.666666666666</v>
      </c>
      <c r="J3967">
        <f ca="1">IF(C3967=1,60*SummonTypeTable!$Q$2-OFFSET(I3967,0,-4),
IF(I3967&lt;&gt;OFFSET(I3967,-1,0),OFFSET(I3967,-1,0)-OFFSET(I3967,0,-4),""))</f>
        <v>-27389.333333333336</v>
      </c>
      <c r="K3967">
        <f ca="1">IF(C3967=1,60*SummonTypeTable!$Q$2/OFFSET(I3967,0,-4),
IF(I3967&lt;&gt;OFFSET(I3967,-1,0),OFFSET(I3967,-1,0)/OFFSET(I3967,0,-4),""))</f>
        <v>0.29727695675971538</v>
      </c>
      <c r="L3967" t="str">
        <f t="shared" ca="1" si="734"/>
        <v>cu</v>
      </c>
      <c r="M3967" t="s">
        <v>81</v>
      </c>
      <c r="N3967" t="s">
        <v>146</v>
      </c>
      <c r="O3967">
        <v>720</v>
      </c>
      <c r="P3967" t="str">
        <f t="shared" si="726"/>
        <v>에너지너무많음</v>
      </c>
      <c r="Q3967" t="str">
        <f t="shared" ca="1" si="732"/>
        <v>cu</v>
      </c>
      <c r="R3967" t="s">
        <v>81</v>
      </c>
      <c r="S3967" t="s">
        <v>147</v>
      </c>
      <c r="T3967">
        <v>6925</v>
      </c>
      <c r="U3967" t="str">
        <f t="shared" ca="1" si="725"/>
        <v>cu</v>
      </c>
      <c r="V3967" t="str">
        <f t="shared" si="727"/>
        <v>EN</v>
      </c>
      <c r="W3967">
        <f t="shared" si="728"/>
        <v>720</v>
      </c>
      <c r="X3967" t="str">
        <f t="shared" ca="1" si="729"/>
        <v>cu</v>
      </c>
      <c r="Y3967" t="str">
        <f t="shared" si="730"/>
        <v>GO</v>
      </c>
      <c r="Z3967">
        <f t="shared" si="731"/>
        <v>6925</v>
      </c>
    </row>
    <row r="3968" spans="1:26">
      <c r="A3968" t="s">
        <v>58</v>
      </c>
      <c r="B3968" t="s">
        <v>42</v>
      </c>
      <c r="C3968">
        <v>275</v>
      </c>
      <c r="D3968">
        <v>125</v>
      </c>
      <c r="E3968">
        <f t="shared" ca="1" si="733"/>
        <v>39101</v>
      </c>
      <c r="F3968">
        <f ca="1">(60+SUMIF(OFFSET(N3968,-$C3968+1,0,$C3968),"EN",OFFSET(O3968,-$C3968+1,0,$C3968)))*SummonTypeTable!$Q$2</f>
        <v>12066.666666666666</v>
      </c>
      <c r="G3968" t="str">
        <f ca="1">IF(C3968=1,60*SummonTypeTable!$Q$2-OFFSET(F3968,0,-1),
IF(F3968&lt;&gt;OFFSET(F3968,-1,0),OFFSET(F3968,-1,0)-OFFSET(F3968,0,-1),""))</f>
        <v/>
      </c>
      <c r="H3968" t="str">
        <f ca="1">IF(C3968=1,60*SummonTypeTable!$Q$2/OFFSET(F3968,0,-1),
IF(F3968&lt;&gt;OFFSET(F3968,-1,0),OFFSET(F3968,-1,0)/OFFSET(F3968,0,-1),""))</f>
        <v/>
      </c>
      <c r="I3968">
        <f ca="1">(60+SUMIF(OFFSET(N3968,-$C3968+1,0,$C3968),"EN",OFFSET(O3968,-$C3968+1,0,$C3968))+SUMIF(OFFSET(S3968,-$C3968+1,0,$C3968),"EN",OFFSET(T3968,-$C3968+1,0,$C3968)))*SummonTypeTable!$Q$2</f>
        <v>12066.666666666666</v>
      </c>
      <c r="J3968" t="str">
        <f ca="1">IF(C3968=1,60*SummonTypeTable!$Q$2-OFFSET(I3968,0,-4),
IF(I3968&lt;&gt;OFFSET(I3968,-1,0),OFFSET(I3968,-1,0)-OFFSET(I3968,0,-4),""))</f>
        <v/>
      </c>
      <c r="K3968" t="str">
        <f ca="1">IF(C3968=1,60*SummonTypeTable!$Q$2/OFFSET(I3968,0,-4),
IF(I3968&lt;&gt;OFFSET(I3968,-1,0),OFFSET(I3968,-1,0)/OFFSET(I3968,0,-4),""))</f>
        <v/>
      </c>
      <c r="L3968" t="str">
        <f t="shared" ca="1" si="734"/>
        <v>cu</v>
      </c>
      <c r="M3968" t="s">
        <v>81</v>
      </c>
      <c r="N3968" t="s">
        <v>147</v>
      </c>
      <c r="O3968">
        <v>13900</v>
      </c>
      <c r="P3968" t="str">
        <f t="shared" si="726"/>
        <v/>
      </c>
      <c r="Q3968" t="str">
        <f t="shared" ca="1" si="732"/>
        <v>cu</v>
      </c>
      <c r="R3968" t="s">
        <v>81</v>
      </c>
      <c r="S3968" t="s">
        <v>147</v>
      </c>
      <c r="T3968">
        <v>6950</v>
      </c>
      <c r="U3968" t="str">
        <f t="shared" ca="1" si="725"/>
        <v>cu</v>
      </c>
      <c r="V3968" t="str">
        <f t="shared" si="727"/>
        <v>GO</v>
      </c>
      <c r="W3968">
        <f t="shared" si="728"/>
        <v>13900</v>
      </c>
      <c r="X3968" t="str">
        <f t="shared" ca="1" si="729"/>
        <v>cu</v>
      </c>
      <c r="Y3968" t="str">
        <f t="shared" si="730"/>
        <v>GO</v>
      </c>
      <c r="Z3968">
        <f t="shared" si="731"/>
        <v>6950</v>
      </c>
    </row>
    <row r="3969" spans="1:26">
      <c r="A3969" t="s">
        <v>58</v>
      </c>
      <c r="B3969" t="s">
        <v>42</v>
      </c>
      <c r="C3969">
        <v>276</v>
      </c>
      <c r="D3969">
        <v>195</v>
      </c>
      <c r="E3969">
        <f t="shared" ca="1" si="733"/>
        <v>39296</v>
      </c>
      <c r="F3969">
        <f ca="1">(60+SUMIF(OFFSET(N3969,-$C3969+1,0,$C3969),"EN",OFFSET(O3969,-$C3969+1,0,$C3969)))*SummonTypeTable!$Q$2</f>
        <v>12066.666666666666</v>
      </c>
      <c r="G3969" t="str">
        <f ca="1">IF(C3969=1,60*SummonTypeTable!$Q$2-OFFSET(F3969,0,-1),
IF(F3969&lt;&gt;OFFSET(F3969,-1,0),OFFSET(F3969,-1,0)-OFFSET(F3969,0,-1),""))</f>
        <v/>
      </c>
      <c r="H3969" t="str">
        <f ca="1">IF(C3969=1,60*SummonTypeTable!$Q$2/OFFSET(F3969,0,-1),
IF(F3969&lt;&gt;OFFSET(F3969,-1,0),OFFSET(F3969,-1,0)/OFFSET(F3969,0,-1),""))</f>
        <v/>
      </c>
      <c r="I3969">
        <f ca="1">(60+SUMIF(OFFSET(N3969,-$C3969+1,0,$C3969),"EN",OFFSET(O3969,-$C3969+1,0,$C3969))+SUMIF(OFFSET(S3969,-$C3969+1,0,$C3969),"EN",OFFSET(T3969,-$C3969+1,0,$C3969)))*SummonTypeTable!$Q$2</f>
        <v>12066.666666666666</v>
      </c>
      <c r="J3969" t="str">
        <f ca="1">IF(C3969=1,60*SummonTypeTable!$Q$2-OFFSET(I3969,0,-4),
IF(I3969&lt;&gt;OFFSET(I3969,-1,0),OFFSET(I3969,-1,0)-OFFSET(I3969,0,-4),""))</f>
        <v/>
      </c>
      <c r="K3969" t="str">
        <f ca="1">IF(C3969=1,60*SummonTypeTable!$Q$2/OFFSET(I3969,0,-4),
IF(I3969&lt;&gt;OFFSET(I3969,-1,0),OFFSET(I3969,-1,0)/OFFSET(I3969,0,-4),""))</f>
        <v/>
      </c>
      <c r="L3969" t="str">
        <f t="shared" ca="1" si="734"/>
        <v>it</v>
      </c>
      <c r="M3969" t="s">
        <v>139</v>
      </c>
      <c r="N3969" t="s">
        <v>158</v>
      </c>
      <c r="O3969">
        <v>5</v>
      </c>
      <c r="P3969" t="str">
        <f t="shared" si="726"/>
        <v/>
      </c>
      <c r="Q3969" t="str">
        <f t="shared" ca="1" si="732"/>
        <v>cu</v>
      </c>
      <c r="R3969" t="s">
        <v>81</v>
      </c>
      <c r="S3969" t="s">
        <v>147</v>
      </c>
      <c r="T3969">
        <v>6975</v>
      </c>
      <c r="U3969" t="str">
        <f t="shared" ca="1" si="725"/>
        <v>it</v>
      </c>
      <c r="V3969" t="str">
        <f t="shared" si="727"/>
        <v>Cash_sEquipGacha</v>
      </c>
      <c r="W3969">
        <f t="shared" si="728"/>
        <v>5</v>
      </c>
      <c r="X3969" t="str">
        <f t="shared" ca="1" si="729"/>
        <v>cu</v>
      </c>
      <c r="Y3969" t="str">
        <f t="shared" si="730"/>
        <v>GO</v>
      </c>
      <c r="Z3969">
        <f t="shared" si="731"/>
        <v>6975</v>
      </c>
    </row>
    <row r="3970" spans="1:26">
      <c r="A3970" t="s">
        <v>58</v>
      </c>
      <c r="B3970" t="s">
        <v>42</v>
      </c>
      <c r="C3970">
        <v>277</v>
      </c>
      <c r="D3970">
        <v>224</v>
      </c>
      <c r="E3970">
        <f t="shared" ca="1" si="733"/>
        <v>39520</v>
      </c>
      <c r="F3970">
        <f ca="1">(60+SUMIF(OFFSET(N3970,-$C3970+1,0,$C3970),"EN",OFFSET(O3970,-$C3970+1,0,$C3970)))*SummonTypeTable!$Q$2</f>
        <v>12066.666666666666</v>
      </c>
      <c r="G3970" t="str">
        <f ca="1">IF(C3970=1,60*SummonTypeTable!$Q$2-OFFSET(F3970,0,-1),
IF(F3970&lt;&gt;OFFSET(F3970,-1,0),OFFSET(F3970,-1,0)-OFFSET(F3970,0,-1),""))</f>
        <v/>
      </c>
      <c r="H3970" t="str">
        <f ca="1">IF(C3970=1,60*SummonTypeTable!$Q$2/OFFSET(F3970,0,-1),
IF(F3970&lt;&gt;OFFSET(F3970,-1,0),OFFSET(F3970,-1,0)/OFFSET(F3970,0,-1),""))</f>
        <v/>
      </c>
      <c r="I3970">
        <f ca="1">(60+SUMIF(OFFSET(N3970,-$C3970+1,0,$C3970),"EN",OFFSET(O3970,-$C3970+1,0,$C3970))+SUMIF(OFFSET(S3970,-$C3970+1,0,$C3970),"EN",OFFSET(T3970,-$C3970+1,0,$C3970)))*SummonTypeTable!$Q$2</f>
        <v>12066.666666666666</v>
      </c>
      <c r="J3970" t="str">
        <f ca="1">IF(C3970=1,60*SummonTypeTable!$Q$2-OFFSET(I3970,0,-4),
IF(I3970&lt;&gt;OFFSET(I3970,-1,0),OFFSET(I3970,-1,0)-OFFSET(I3970,0,-4),""))</f>
        <v/>
      </c>
      <c r="K3970" t="str">
        <f ca="1">IF(C3970=1,60*SummonTypeTable!$Q$2/OFFSET(I3970,0,-4),
IF(I3970&lt;&gt;OFFSET(I3970,-1,0),OFFSET(I3970,-1,0)/OFFSET(I3970,0,-4),""))</f>
        <v/>
      </c>
      <c r="L3970" t="str">
        <f t="shared" ca="1" si="734"/>
        <v>cu</v>
      </c>
      <c r="M3970" t="s">
        <v>81</v>
      </c>
      <c r="N3970" t="s">
        <v>147</v>
      </c>
      <c r="O3970">
        <v>14000</v>
      </c>
      <c r="P3970" t="str">
        <f t="shared" si="726"/>
        <v/>
      </c>
      <c r="Q3970" t="str">
        <f t="shared" ca="1" si="732"/>
        <v>cu</v>
      </c>
      <c r="R3970" t="s">
        <v>81</v>
      </c>
      <c r="S3970" t="s">
        <v>147</v>
      </c>
      <c r="T3970">
        <v>7000</v>
      </c>
      <c r="U3970" t="str">
        <f t="shared" ref="U3970:U4033" ca="1" si="735">IF(LEN(L3970)=0,"",L3970)</f>
        <v>cu</v>
      </c>
      <c r="V3970" t="str">
        <f t="shared" si="727"/>
        <v>GO</v>
      </c>
      <c r="W3970">
        <f t="shared" si="728"/>
        <v>14000</v>
      </c>
      <c r="X3970" t="str">
        <f t="shared" ca="1" si="729"/>
        <v>cu</v>
      </c>
      <c r="Y3970" t="str">
        <f t="shared" si="730"/>
        <v>GO</v>
      </c>
      <c r="Z3970">
        <f t="shared" si="731"/>
        <v>7000</v>
      </c>
    </row>
    <row r="3971" spans="1:26">
      <c r="A3971" t="s">
        <v>58</v>
      </c>
      <c r="B3971" t="s">
        <v>42</v>
      </c>
      <c r="C3971">
        <v>278</v>
      </c>
      <c r="D3971">
        <v>868</v>
      </c>
      <c r="E3971">
        <f t="shared" ca="1" si="733"/>
        <v>40388</v>
      </c>
      <c r="F3971">
        <f ca="1">(60+SUMIF(OFFSET(N3971,-$C3971+1,0,$C3971),"EN",OFFSET(O3971,-$C3971+1,0,$C3971)))*SummonTypeTable!$Q$2</f>
        <v>12573.333333333332</v>
      </c>
      <c r="G3971">
        <f ca="1">IF(C3971=1,60*SummonTypeTable!$Q$2-OFFSET(F3971,0,-1),
IF(F3971&lt;&gt;OFFSET(F3971,-1,0),OFFSET(F3971,-1,0)-OFFSET(F3971,0,-1),""))</f>
        <v>-28321.333333333336</v>
      </c>
      <c r="H3971">
        <f ca="1">IF(C3971=1,60*SummonTypeTable!$Q$2/OFFSET(F3971,0,-1),
IF(F3971&lt;&gt;OFFSET(F3971,-1,0),OFFSET(F3971,-1,0)/OFFSET(F3971,0,-1),""))</f>
        <v>0.29876861113862202</v>
      </c>
      <c r="I3971">
        <f ca="1">(60+SUMIF(OFFSET(N3971,-$C3971+1,0,$C3971),"EN",OFFSET(O3971,-$C3971+1,0,$C3971))+SUMIF(OFFSET(S3971,-$C3971+1,0,$C3971),"EN",OFFSET(T3971,-$C3971+1,0,$C3971)))*SummonTypeTable!$Q$2</f>
        <v>12573.333333333332</v>
      </c>
      <c r="J3971">
        <f ca="1">IF(C3971=1,60*SummonTypeTable!$Q$2-OFFSET(I3971,0,-4),
IF(I3971&lt;&gt;OFFSET(I3971,-1,0),OFFSET(I3971,-1,0)-OFFSET(I3971,0,-4),""))</f>
        <v>-28321.333333333336</v>
      </c>
      <c r="K3971">
        <f ca="1">IF(C3971=1,60*SummonTypeTable!$Q$2/OFFSET(I3971,0,-4),
IF(I3971&lt;&gt;OFFSET(I3971,-1,0),OFFSET(I3971,-1,0)/OFFSET(I3971,0,-4),""))</f>
        <v>0.29876861113862202</v>
      </c>
      <c r="L3971" t="str">
        <f t="shared" ca="1" si="734"/>
        <v>cu</v>
      </c>
      <c r="M3971" t="s">
        <v>81</v>
      </c>
      <c r="N3971" t="s">
        <v>146</v>
      </c>
      <c r="O3971">
        <v>760</v>
      </c>
      <c r="P3971" t="str">
        <f t="shared" si="726"/>
        <v>에너지너무많음</v>
      </c>
      <c r="Q3971" t="str">
        <f t="shared" ca="1" si="732"/>
        <v>cu</v>
      </c>
      <c r="R3971" t="s">
        <v>81</v>
      </c>
      <c r="S3971" t="s">
        <v>147</v>
      </c>
      <c r="T3971">
        <v>7025</v>
      </c>
      <c r="U3971" t="str">
        <f t="shared" ca="1" si="735"/>
        <v>cu</v>
      </c>
      <c r="V3971" t="str">
        <f t="shared" si="727"/>
        <v>EN</v>
      </c>
      <c r="W3971">
        <f t="shared" si="728"/>
        <v>760</v>
      </c>
      <c r="X3971" t="str">
        <f t="shared" ca="1" si="729"/>
        <v>cu</v>
      </c>
      <c r="Y3971" t="str">
        <f t="shared" si="730"/>
        <v>GO</v>
      </c>
      <c r="Z3971">
        <f t="shared" si="731"/>
        <v>7025</v>
      </c>
    </row>
    <row r="3972" spans="1:26">
      <c r="A3972" t="s">
        <v>58</v>
      </c>
      <c r="B3972" t="s">
        <v>42</v>
      </c>
      <c r="C3972">
        <v>279</v>
      </c>
      <c r="D3972">
        <v>195</v>
      </c>
      <c r="E3972">
        <f t="shared" ca="1" si="733"/>
        <v>40583</v>
      </c>
      <c r="F3972">
        <f ca="1">(60+SUMIF(OFFSET(N3972,-$C3972+1,0,$C3972),"EN",OFFSET(O3972,-$C3972+1,0,$C3972)))*SummonTypeTable!$Q$2</f>
        <v>12573.333333333332</v>
      </c>
      <c r="G3972" t="str">
        <f ca="1">IF(C3972=1,60*SummonTypeTable!$Q$2-OFFSET(F3972,0,-1),
IF(F3972&lt;&gt;OFFSET(F3972,-1,0),OFFSET(F3972,-1,0)-OFFSET(F3972,0,-1),""))</f>
        <v/>
      </c>
      <c r="H3972" t="str">
        <f ca="1">IF(C3972=1,60*SummonTypeTable!$Q$2/OFFSET(F3972,0,-1),
IF(F3972&lt;&gt;OFFSET(F3972,-1,0),OFFSET(F3972,-1,0)/OFFSET(F3972,0,-1),""))</f>
        <v/>
      </c>
      <c r="I3972">
        <f ca="1">(60+SUMIF(OFFSET(N3972,-$C3972+1,0,$C3972),"EN",OFFSET(O3972,-$C3972+1,0,$C3972))+SUMIF(OFFSET(S3972,-$C3972+1,0,$C3972),"EN",OFFSET(T3972,-$C3972+1,0,$C3972)))*SummonTypeTable!$Q$2</f>
        <v>12573.333333333332</v>
      </c>
      <c r="J3972" t="str">
        <f ca="1">IF(C3972=1,60*SummonTypeTable!$Q$2-OFFSET(I3972,0,-4),
IF(I3972&lt;&gt;OFFSET(I3972,-1,0),OFFSET(I3972,-1,0)-OFFSET(I3972,0,-4),""))</f>
        <v/>
      </c>
      <c r="K3972" t="str">
        <f ca="1">IF(C3972=1,60*SummonTypeTable!$Q$2/OFFSET(I3972,0,-4),
IF(I3972&lt;&gt;OFFSET(I3972,-1,0),OFFSET(I3972,-1,0)/OFFSET(I3972,0,-4),""))</f>
        <v/>
      </c>
      <c r="L3972" t="str">
        <f t="shared" ca="1" si="734"/>
        <v>it</v>
      </c>
      <c r="M3972" t="s">
        <v>139</v>
      </c>
      <c r="N3972" t="s">
        <v>138</v>
      </c>
      <c r="O3972">
        <v>50</v>
      </c>
      <c r="P3972" t="str">
        <f t="shared" si="726"/>
        <v/>
      </c>
      <c r="Q3972" t="str">
        <f t="shared" ca="1" si="732"/>
        <v>cu</v>
      </c>
      <c r="R3972" t="s">
        <v>81</v>
      </c>
      <c r="S3972" t="s">
        <v>147</v>
      </c>
      <c r="T3972">
        <v>7050</v>
      </c>
      <c r="U3972" t="str">
        <f t="shared" ca="1" si="735"/>
        <v>it</v>
      </c>
      <c r="V3972" t="str">
        <f t="shared" si="727"/>
        <v>Cash_sSpellGacha</v>
      </c>
      <c r="W3972">
        <f t="shared" si="728"/>
        <v>50</v>
      </c>
      <c r="X3972" t="str">
        <f t="shared" ca="1" si="729"/>
        <v>cu</v>
      </c>
      <c r="Y3972" t="str">
        <f t="shared" si="730"/>
        <v>GO</v>
      </c>
      <c r="Z3972">
        <f t="shared" si="731"/>
        <v>7050</v>
      </c>
    </row>
    <row r="3973" spans="1:26">
      <c r="A3973" t="s">
        <v>58</v>
      </c>
      <c r="B3973" t="s">
        <v>42</v>
      </c>
      <c r="C3973">
        <v>280</v>
      </c>
      <c r="D3973">
        <v>235</v>
      </c>
      <c r="E3973">
        <f t="shared" ca="1" si="733"/>
        <v>40818</v>
      </c>
      <c r="F3973">
        <f ca="1">(60+SUMIF(OFFSET(N3973,-$C3973+1,0,$C3973),"EN",OFFSET(O3973,-$C3973+1,0,$C3973)))*SummonTypeTable!$Q$2</f>
        <v>12573.333333333332</v>
      </c>
      <c r="G3973" t="str">
        <f ca="1">IF(C3973=1,60*SummonTypeTable!$Q$2-OFFSET(F3973,0,-1),
IF(F3973&lt;&gt;OFFSET(F3973,-1,0),OFFSET(F3973,-1,0)-OFFSET(F3973,0,-1),""))</f>
        <v/>
      </c>
      <c r="H3973" t="str">
        <f ca="1">IF(C3973=1,60*SummonTypeTable!$Q$2/OFFSET(F3973,0,-1),
IF(F3973&lt;&gt;OFFSET(F3973,-1,0),OFFSET(F3973,-1,0)/OFFSET(F3973,0,-1),""))</f>
        <v/>
      </c>
      <c r="I3973">
        <f ca="1">(60+SUMIF(OFFSET(N3973,-$C3973+1,0,$C3973),"EN",OFFSET(O3973,-$C3973+1,0,$C3973))+SUMIF(OFFSET(S3973,-$C3973+1,0,$C3973),"EN",OFFSET(T3973,-$C3973+1,0,$C3973)))*SummonTypeTable!$Q$2</f>
        <v>12573.333333333332</v>
      </c>
      <c r="J3973" t="str">
        <f ca="1">IF(C3973=1,60*SummonTypeTable!$Q$2-OFFSET(I3973,0,-4),
IF(I3973&lt;&gt;OFFSET(I3973,-1,0),OFFSET(I3973,-1,0)-OFFSET(I3973,0,-4),""))</f>
        <v/>
      </c>
      <c r="K3973" t="str">
        <f ca="1">IF(C3973=1,60*SummonTypeTable!$Q$2/OFFSET(I3973,0,-4),
IF(I3973&lt;&gt;OFFSET(I3973,-1,0),OFFSET(I3973,-1,0)/OFFSET(I3973,0,-4),""))</f>
        <v/>
      </c>
      <c r="L3973" t="str">
        <f t="shared" ca="1" si="734"/>
        <v>cu</v>
      </c>
      <c r="M3973" t="s">
        <v>81</v>
      </c>
      <c r="N3973" t="s">
        <v>147</v>
      </c>
      <c r="O3973">
        <v>14150</v>
      </c>
      <c r="P3973" t="str">
        <f t="shared" si="726"/>
        <v/>
      </c>
      <c r="Q3973" t="str">
        <f t="shared" ca="1" si="732"/>
        <v>cu</v>
      </c>
      <c r="R3973" t="s">
        <v>81</v>
      </c>
      <c r="S3973" t="s">
        <v>147</v>
      </c>
      <c r="T3973">
        <v>7075</v>
      </c>
      <c r="U3973" t="str">
        <f t="shared" ca="1" si="735"/>
        <v>cu</v>
      </c>
      <c r="V3973" t="str">
        <f t="shared" si="727"/>
        <v>GO</v>
      </c>
      <c r="W3973">
        <f t="shared" si="728"/>
        <v>14150</v>
      </c>
      <c r="X3973" t="str">
        <f t="shared" ca="1" si="729"/>
        <v>cu</v>
      </c>
      <c r="Y3973" t="str">
        <f t="shared" si="730"/>
        <v>GO</v>
      </c>
      <c r="Z3973">
        <f t="shared" si="731"/>
        <v>7075</v>
      </c>
    </row>
    <row r="3974" spans="1:26">
      <c r="A3974" t="s">
        <v>58</v>
      </c>
      <c r="B3974" t="s">
        <v>42</v>
      </c>
      <c r="C3974">
        <v>281</v>
      </c>
      <c r="D3974">
        <v>1014</v>
      </c>
      <c r="E3974">
        <f t="shared" ca="1" si="733"/>
        <v>41832</v>
      </c>
      <c r="F3974">
        <f ca="1">(60+SUMIF(OFFSET(N3974,-$C3974+1,0,$C3974),"EN",OFFSET(O3974,-$C3974+1,0,$C3974)))*SummonTypeTable!$Q$2</f>
        <v>13106.666666666666</v>
      </c>
      <c r="G3974">
        <f ca="1">IF(C3974=1,60*SummonTypeTable!$Q$2-OFFSET(F3974,0,-1),
IF(F3974&lt;&gt;OFFSET(F3974,-1,0),OFFSET(F3974,-1,0)-OFFSET(F3974,0,-1),""))</f>
        <v>-29258.666666666668</v>
      </c>
      <c r="H3974">
        <f ca="1">IF(C3974=1,60*SummonTypeTable!$Q$2/OFFSET(F3974,0,-1),
IF(F3974&lt;&gt;OFFSET(F3974,-1,0),OFFSET(F3974,-1,0)/OFFSET(F3974,0,-1),""))</f>
        <v>0.30056734876011981</v>
      </c>
      <c r="I3974">
        <f ca="1">(60+SUMIF(OFFSET(N3974,-$C3974+1,0,$C3974),"EN",OFFSET(O3974,-$C3974+1,0,$C3974))+SUMIF(OFFSET(S3974,-$C3974+1,0,$C3974),"EN",OFFSET(T3974,-$C3974+1,0,$C3974)))*SummonTypeTable!$Q$2</f>
        <v>13106.666666666666</v>
      </c>
      <c r="J3974">
        <f ca="1">IF(C3974=1,60*SummonTypeTable!$Q$2-OFFSET(I3974,0,-4),
IF(I3974&lt;&gt;OFFSET(I3974,-1,0),OFFSET(I3974,-1,0)-OFFSET(I3974,0,-4),""))</f>
        <v>-29258.666666666668</v>
      </c>
      <c r="K3974">
        <f ca="1">IF(C3974=1,60*SummonTypeTable!$Q$2/OFFSET(I3974,0,-4),
IF(I3974&lt;&gt;OFFSET(I3974,-1,0),OFFSET(I3974,-1,0)/OFFSET(I3974,0,-4),""))</f>
        <v>0.30056734876011981</v>
      </c>
      <c r="L3974" t="str">
        <f t="shared" ca="1" si="734"/>
        <v>cu</v>
      </c>
      <c r="M3974" t="s">
        <v>81</v>
      </c>
      <c r="N3974" t="s">
        <v>146</v>
      </c>
      <c r="O3974">
        <v>800</v>
      </c>
      <c r="P3974" t="str">
        <f t="shared" si="726"/>
        <v>에너지너무많음</v>
      </c>
      <c r="Q3974" t="str">
        <f t="shared" ca="1" si="732"/>
        <v>cu</v>
      </c>
      <c r="R3974" t="s">
        <v>81</v>
      </c>
      <c r="S3974" t="s">
        <v>147</v>
      </c>
      <c r="T3974">
        <v>7100</v>
      </c>
      <c r="U3974" t="str">
        <f t="shared" ca="1" si="735"/>
        <v>cu</v>
      </c>
      <c r="V3974" t="str">
        <f t="shared" si="727"/>
        <v>EN</v>
      </c>
      <c r="W3974">
        <f t="shared" si="728"/>
        <v>800</v>
      </c>
      <c r="X3974" t="str">
        <f t="shared" ca="1" si="729"/>
        <v>cu</v>
      </c>
      <c r="Y3974" t="str">
        <f t="shared" si="730"/>
        <v>GO</v>
      </c>
      <c r="Z3974">
        <f t="shared" si="731"/>
        <v>7100</v>
      </c>
    </row>
    <row r="3975" spans="1:26">
      <c r="A3975" t="s">
        <v>58</v>
      </c>
      <c r="B3975" t="s">
        <v>42</v>
      </c>
      <c r="C3975">
        <v>282</v>
      </c>
      <c r="D3975">
        <v>127</v>
      </c>
      <c r="E3975">
        <f t="shared" ca="1" si="733"/>
        <v>41959</v>
      </c>
      <c r="F3975">
        <f ca="1">(60+SUMIF(OFFSET(N3975,-$C3975+1,0,$C3975),"EN",OFFSET(O3975,-$C3975+1,0,$C3975)))*SummonTypeTable!$Q$2</f>
        <v>13106.666666666666</v>
      </c>
      <c r="G3975" t="str">
        <f ca="1">IF(C3975=1,60*SummonTypeTable!$Q$2-OFFSET(F3975,0,-1),
IF(F3975&lt;&gt;OFFSET(F3975,-1,0),OFFSET(F3975,-1,0)-OFFSET(F3975,0,-1),""))</f>
        <v/>
      </c>
      <c r="H3975" t="str">
        <f ca="1">IF(C3975=1,60*SummonTypeTable!$Q$2/OFFSET(F3975,0,-1),
IF(F3975&lt;&gt;OFFSET(F3975,-1,0),OFFSET(F3975,-1,0)/OFFSET(F3975,0,-1),""))</f>
        <v/>
      </c>
      <c r="I3975">
        <f ca="1">(60+SUMIF(OFFSET(N3975,-$C3975+1,0,$C3975),"EN",OFFSET(O3975,-$C3975+1,0,$C3975))+SUMIF(OFFSET(S3975,-$C3975+1,0,$C3975),"EN",OFFSET(T3975,-$C3975+1,0,$C3975)))*SummonTypeTable!$Q$2</f>
        <v>13106.666666666666</v>
      </c>
      <c r="J3975" t="str">
        <f ca="1">IF(C3975=1,60*SummonTypeTable!$Q$2-OFFSET(I3975,0,-4),
IF(I3975&lt;&gt;OFFSET(I3975,-1,0),OFFSET(I3975,-1,0)-OFFSET(I3975,0,-4),""))</f>
        <v/>
      </c>
      <c r="K3975" t="str">
        <f ca="1">IF(C3975=1,60*SummonTypeTable!$Q$2/OFFSET(I3975,0,-4),
IF(I3975&lt;&gt;OFFSET(I3975,-1,0),OFFSET(I3975,-1,0)/OFFSET(I3975,0,-4),""))</f>
        <v/>
      </c>
      <c r="L3975" t="str">
        <f t="shared" ca="1" si="734"/>
        <v>it</v>
      </c>
      <c r="M3975" t="s">
        <v>139</v>
      </c>
      <c r="N3975" t="s">
        <v>140</v>
      </c>
      <c r="O3975">
        <v>20</v>
      </c>
      <c r="P3975" t="str">
        <f t="shared" si="726"/>
        <v/>
      </c>
      <c r="Q3975" t="str">
        <f t="shared" ca="1" si="732"/>
        <v>cu</v>
      </c>
      <c r="R3975" t="s">
        <v>81</v>
      </c>
      <c r="S3975" t="s">
        <v>147</v>
      </c>
      <c r="T3975">
        <v>7125</v>
      </c>
      <c r="U3975" t="str">
        <f t="shared" ca="1" si="735"/>
        <v>it</v>
      </c>
      <c r="V3975" t="str">
        <f t="shared" si="727"/>
        <v>Cash_sCharacterGacha</v>
      </c>
      <c r="W3975">
        <f t="shared" si="728"/>
        <v>20</v>
      </c>
      <c r="X3975" t="str">
        <f t="shared" ca="1" si="729"/>
        <v>cu</v>
      </c>
      <c r="Y3975" t="str">
        <f t="shared" si="730"/>
        <v>GO</v>
      </c>
      <c r="Z3975">
        <f t="shared" si="731"/>
        <v>7125</v>
      </c>
    </row>
    <row r="3976" spans="1:26">
      <c r="A3976" t="s">
        <v>58</v>
      </c>
      <c r="B3976" t="s">
        <v>42</v>
      </c>
      <c r="C3976">
        <v>283</v>
      </c>
      <c r="D3976">
        <v>234</v>
      </c>
      <c r="E3976">
        <f t="shared" ca="1" si="733"/>
        <v>42193</v>
      </c>
      <c r="F3976">
        <f ca="1">(60+SUMIF(OFFSET(N3976,-$C3976+1,0,$C3976),"EN",OFFSET(O3976,-$C3976+1,0,$C3976)))*SummonTypeTable!$Q$2</f>
        <v>13106.666666666666</v>
      </c>
      <c r="G3976" t="str">
        <f ca="1">IF(C3976=1,60*SummonTypeTable!$Q$2-OFFSET(F3976,0,-1),
IF(F3976&lt;&gt;OFFSET(F3976,-1,0),OFFSET(F3976,-1,0)-OFFSET(F3976,0,-1),""))</f>
        <v/>
      </c>
      <c r="H3976" t="str">
        <f ca="1">IF(C3976=1,60*SummonTypeTable!$Q$2/OFFSET(F3976,0,-1),
IF(F3976&lt;&gt;OFFSET(F3976,-1,0),OFFSET(F3976,-1,0)/OFFSET(F3976,0,-1),""))</f>
        <v/>
      </c>
      <c r="I3976">
        <f ca="1">(60+SUMIF(OFFSET(N3976,-$C3976+1,0,$C3976),"EN",OFFSET(O3976,-$C3976+1,0,$C3976))+SUMIF(OFFSET(S3976,-$C3976+1,0,$C3976),"EN",OFFSET(T3976,-$C3976+1,0,$C3976)))*SummonTypeTable!$Q$2</f>
        <v>13106.666666666666</v>
      </c>
      <c r="J3976" t="str">
        <f ca="1">IF(C3976=1,60*SummonTypeTable!$Q$2-OFFSET(I3976,0,-4),
IF(I3976&lt;&gt;OFFSET(I3976,-1,0),OFFSET(I3976,-1,0)-OFFSET(I3976,0,-4),""))</f>
        <v/>
      </c>
      <c r="K3976" t="str">
        <f ca="1">IF(C3976=1,60*SummonTypeTable!$Q$2/OFFSET(I3976,0,-4),
IF(I3976&lt;&gt;OFFSET(I3976,-1,0),OFFSET(I3976,-1,0)/OFFSET(I3976,0,-4),""))</f>
        <v/>
      </c>
      <c r="L3976" t="str">
        <f t="shared" ca="1" si="734"/>
        <v>cu</v>
      </c>
      <c r="M3976" t="s">
        <v>81</v>
      </c>
      <c r="N3976" t="s">
        <v>147</v>
      </c>
      <c r="O3976">
        <v>14300</v>
      </c>
      <c r="P3976" t="str">
        <f t="shared" si="726"/>
        <v/>
      </c>
      <c r="Q3976" t="str">
        <f t="shared" ca="1" si="732"/>
        <v>cu</v>
      </c>
      <c r="R3976" t="s">
        <v>81</v>
      </c>
      <c r="S3976" t="s">
        <v>147</v>
      </c>
      <c r="T3976">
        <v>7150</v>
      </c>
      <c r="U3976" t="str">
        <f t="shared" ca="1" si="735"/>
        <v>cu</v>
      </c>
      <c r="V3976" t="str">
        <f t="shared" si="727"/>
        <v>GO</v>
      </c>
      <c r="W3976">
        <f t="shared" si="728"/>
        <v>14300</v>
      </c>
      <c r="X3976" t="str">
        <f t="shared" ca="1" si="729"/>
        <v>cu</v>
      </c>
      <c r="Y3976" t="str">
        <f t="shared" si="730"/>
        <v>GO</v>
      </c>
      <c r="Z3976">
        <f t="shared" si="731"/>
        <v>7150</v>
      </c>
    </row>
    <row r="3977" spans="1:26">
      <c r="A3977" t="s">
        <v>58</v>
      </c>
      <c r="B3977" t="s">
        <v>42</v>
      </c>
      <c r="C3977">
        <v>284</v>
      </c>
      <c r="D3977">
        <v>1119</v>
      </c>
      <c r="E3977">
        <f t="shared" ca="1" si="733"/>
        <v>43312</v>
      </c>
      <c r="F3977">
        <f ca="1">(60+SUMIF(OFFSET(N3977,-$C3977+1,0,$C3977),"EN",OFFSET(O3977,-$C3977+1,0,$C3977)))*SummonTypeTable!$Q$2</f>
        <v>13106.666666666666</v>
      </c>
      <c r="G3977" t="str">
        <f ca="1">IF(C3977=1,60*SummonTypeTable!$Q$2-OFFSET(F3977,0,-1),
IF(F3977&lt;&gt;OFFSET(F3977,-1,0),OFFSET(F3977,-1,0)-OFFSET(F3977,0,-1),""))</f>
        <v/>
      </c>
      <c r="H3977" t="str">
        <f ca="1">IF(C3977=1,60*SummonTypeTable!$Q$2/OFFSET(F3977,0,-1),
IF(F3977&lt;&gt;OFFSET(F3977,-1,0),OFFSET(F3977,-1,0)/OFFSET(F3977,0,-1),""))</f>
        <v/>
      </c>
      <c r="I3977">
        <f ca="1">(60+SUMIF(OFFSET(N3977,-$C3977+1,0,$C3977),"EN",OFFSET(O3977,-$C3977+1,0,$C3977))+SUMIF(OFFSET(S3977,-$C3977+1,0,$C3977),"EN",OFFSET(T3977,-$C3977+1,0,$C3977)))*SummonTypeTable!$Q$2</f>
        <v>13106.666666666666</v>
      </c>
      <c r="J3977" t="str">
        <f ca="1">IF(C3977=1,60*SummonTypeTable!$Q$2-OFFSET(I3977,0,-4),
IF(I3977&lt;&gt;OFFSET(I3977,-1,0),OFFSET(I3977,-1,0)-OFFSET(I3977,0,-4),""))</f>
        <v/>
      </c>
      <c r="K3977" t="str">
        <f ca="1">IF(C3977=1,60*SummonTypeTable!$Q$2/OFFSET(I3977,0,-4),
IF(I3977&lt;&gt;OFFSET(I3977,-1,0),OFFSET(I3977,-1,0)/OFFSET(I3977,0,-4),""))</f>
        <v/>
      </c>
      <c r="L3977" t="str">
        <f t="shared" ca="1" si="734"/>
        <v>it</v>
      </c>
      <c r="M3977" t="s">
        <v>139</v>
      </c>
      <c r="N3977" t="s">
        <v>158</v>
      </c>
      <c r="O3977">
        <v>50</v>
      </c>
      <c r="P3977" t="str">
        <f t="shared" si="726"/>
        <v/>
      </c>
      <c r="Q3977" t="str">
        <f t="shared" ca="1" si="732"/>
        <v>cu</v>
      </c>
      <c r="R3977" t="s">
        <v>81</v>
      </c>
      <c r="S3977" t="s">
        <v>153</v>
      </c>
      <c r="T3977">
        <v>16</v>
      </c>
      <c r="U3977" t="str">
        <f t="shared" ca="1" si="735"/>
        <v>it</v>
      </c>
      <c r="V3977" t="str">
        <f t="shared" si="727"/>
        <v>Cash_sEquipGacha</v>
      </c>
      <c r="W3977">
        <f t="shared" si="728"/>
        <v>50</v>
      </c>
      <c r="X3977" t="str">
        <f t="shared" ca="1" si="729"/>
        <v>cu</v>
      </c>
      <c r="Y3977" t="str">
        <f t="shared" si="730"/>
        <v>DI</v>
      </c>
      <c r="Z3977">
        <f t="shared" si="731"/>
        <v>16</v>
      </c>
    </row>
    <row r="3978" spans="1:26">
      <c r="A3978" t="s">
        <v>79</v>
      </c>
      <c r="B3978" t="str">
        <f>VLOOKUP(A3978,EventPointTypeTable!$A:$B,MATCH(EventPointTypeTable!$B$1,EventPointTypeTable!$A$1:$B$1,0),0)</f>
        <v>신규4</v>
      </c>
      <c r="C3978">
        <v>1</v>
      </c>
      <c r="D3978">
        <v>12</v>
      </c>
      <c r="E3978">
        <f t="shared" ca="1" si="733"/>
        <v>12</v>
      </c>
      <c r="F3978">
        <f ca="1">(60+SUMIF(OFFSET(N3978,-$C3978+1,0,$C3978),"EN",OFFSET(O3978,-$C3978+1,0,$C3978)))*SummonTypeTable!$Q$2</f>
        <v>66.666666666666657</v>
      </c>
      <c r="G3978">
        <f ca="1">IF(C3978=1,60*SummonTypeTable!$Q$2-OFFSET(F3978,0,-1),
IF(F3978&lt;&gt;OFFSET(F3978,-1,0),OFFSET(F3978,-1,0)-OFFSET(F3978,0,-1),""))</f>
        <v>28</v>
      </c>
      <c r="H3978">
        <f ca="1">IF(C3978=1,60*SummonTypeTable!$Q$2/OFFSET(F3978,0,-1),
IF(F3978&lt;&gt;OFFSET(F3978,-1,0),OFFSET(F3978,-1,0)/OFFSET(F3978,0,-1),""))</f>
        <v>3.3333333333333335</v>
      </c>
      <c r="I3978">
        <f ca="1">(60+SUMIF(OFFSET(N3978,-$C3978+1,0,$C3978),"EN",OFFSET(O3978,-$C3978+1,0,$C3978))+SUMIF(OFFSET(S3978,-$C3978+1,0,$C3978),"EN",OFFSET(T3978,-$C3978+1,0,$C3978)))*SummonTypeTable!$Q$2</f>
        <v>66.666666666666657</v>
      </c>
      <c r="J3978">
        <f ca="1">IF(C3978=1,60*SummonTypeTable!$Q$2-OFFSET(I3978,0,-4),
IF(I3978&lt;&gt;OFFSET(I3978,-1,0),OFFSET(I3978,-1,0)-OFFSET(I3978,0,-4),""))</f>
        <v>28</v>
      </c>
      <c r="K3978">
        <f ca="1">IF(C3978=1,60*SummonTypeTable!$Q$2/OFFSET(I3978,0,-4),
IF(I3978&lt;&gt;OFFSET(I3978,-1,0),OFFSET(I3978,-1,0)/OFFSET(I3978,0,-4),""))</f>
        <v>3.3333333333333335</v>
      </c>
      <c r="L3978" t="str">
        <f t="shared" ca="1" si="734"/>
        <v>cu</v>
      </c>
      <c r="M3978" t="s">
        <v>81</v>
      </c>
      <c r="N3978" t="s">
        <v>146</v>
      </c>
      <c r="O3978">
        <v>40</v>
      </c>
      <c r="P3978" t="str">
        <f t="shared" si="726"/>
        <v>에너지너무많음</v>
      </c>
      <c r="Q3978" t="str">
        <f t="shared" ca="1" si="732"/>
        <v>cu</v>
      </c>
      <c r="R3978" t="s">
        <v>81</v>
      </c>
      <c r="S3978" t="s">
        <v>147</v>
      </c>
      <c r="T3978">
        <v>100</v>
      </c>
      <c r="U3978" t="str">
        <f t="shared" ca="1" si="735"/>
        <v>cu</v>
      </c>
      <c r="V3978" t="str">
        <f t="shared" si="727"/>
        <v>EN</v>
      </c>
      <c r="W3978">
        <f t="shared" si="728"/>
        <v>40</v>
      </c>
      <c r="X3978" t="str">
        <f t="shared" ca="1" si="729"/>
        <v>cu</v>
      </c>
      <c r="Y3978" t="str">
        <f t="shared" si="730"/>
        <v>GO</v>
      </c>
      <c r="Z3978">
        <f t="shared" si="731"/>
        <v>100</v>
      </c>
    </row>
    <row r="3979" spans="1:26">
      <c r="A3979" t="s">
        <v>79</v>
      </c>
      <c r="B3979" t="str">
        <f>VLOOKUP(A3979,EventPointTypeTable!$A:$B,MATCH(EventPointTypeTable!$B$1,EventPointTypeTable!$A$1:$B$1,0),0)</f>
        <v>신규4</v>
      </c>
      <c r="C3979">
        <v>2</v>
      </c>
      <c r="D3979">
        <v>5</v>
      </c>
      <c r="E3979">
        <f t="shared" ca="1" si="733"/>
        <v>17</v>
      </c>
      <c r="F3979">
        <f ca="1">(60+SUMIF(OFFSET(N3979,-$C3979+1,0,$C3979),"EN",OFFSET(O3979,-$C3979+1,0,$C3979)))*SummonTypeTable!$Q$2</f>
        <v>66.666666666666657</v>
      </c>
      <c r="G3979" t="str">
        <f ca="1">IF(C3979=1,60*SummonTypeTable!$Q$2-OFFSET(F3979,0,-1),
IF(F3979&lt;&gt;OFFSET(F3979,-1,0),OFFSET(F3979,-1,0)-OFFSET(F3979,0,-1),""))</f>
        <v/>
      </c>
      <c r="H3979" t="str">
        <f ca="1">IF(C3979=1,60*SummonTypeTable!$Q$2/OFFSET(F3979,0,-1),
IF(F3979&lt;&gt;OFFSET(F3979,-1,0),OFFSET(F3979,-1,0)/OFFSET(F3979,0,-1),""))</f>
        <v/>
      </c>
      <c r="I3979">
        <f ca="1">(60+SUMIF(OFFSET(N3979,-$C3979+1,0,$C3979),"EN",OFFSET(O3979,-$C3979+1,0,$C3979))+SUMIF(OFFSET(S3979,-$C3979+1,0,$C3979),"EN",OFFSET(T3979,-$C3979+1,0,$C3979)))*SummonTypeTable!$Q$2</f>
        <v>66.666666666666657</v>
      </c>
      <c r="J3979" t="str">
        <f ca="1">IF(C3979=1,60*SummonTypeTable!$Q$2-OFFSET(I3979,0,-4),
IF(I3979&lt;&gt;OFFSET(I3979,-1,0),OFFSET(I3979,-1,0)-OFFSET(I3979,0,-4),""))</f>
        <v/>
      </c>
      <c r="K3979" t="str">
        <f ca="1">IF(C3979=1,60*SummonTypeTable!$Q$2/OFFSET(I3979,0,-4),
IF(I3979&lt;&gt;OFFSET(I3979,-1,0),OFFSET(I3979,-1,0)/OFFSET(I3979,0,-4),""))</f>
        <v/>
      </c>
      <c r="L3979" t="str">
        <f t="shared" ca="1" si="734"/>
        <v>cu</v>
      </c>
      <c r="M3979" t="s">
        <v>81</v>
      </c>
      <c r="N3979" t="s">
        <v>147</v>
      </c>
      <c r="O3979">
        <v>250</v>
      </c>
      <c r="P3979" t="str">
        <f t="shared" ref="P3979:P4042" si="736">IF(M3979="장비1상자",
  IF(OR(N3979&gt;3,O3979&gt;5),"장비이상",""),
IF(N3979="GO",
  IF(O3979&lt;100,"골드이상",""),
IF(N3979="EN",
  IF(O3979&gt;29,"에너지너무많음",
  IF(O3979&gt;9,"에너지다소많음","")),"")))</f>
        <v/>
      </c>
      <c r="Q3979" t="str">
        <f t="shared" ca="1" si="732"/>
        <v>cu</v>
      </c>
      <c r="R3979" t="s">
        <v>81</v>
      </c>
      <c r="S3979" t="s">
        <v>147</v>
      </c>
      <c r="T3979">
        <v>125</v>
      </c>
      <c r="U3979" t="str">
        <f t="shared" ca="1" si="735"/>
        <v>cu</v>
      </c>
      <c r="V3979" t="str">
        <f t="shared" ref="V3979:V4042" si="737">IF(LEN(N3979)=0,"",N3979)</f>
        <v>GO</v>
      </c>
      <c r="W3979">
        <f t="shared" ref="W3979:W4042" si="738">IF(LEN(O3979)=0,"",O3979)</f>
        <v>250</v>
      </c>
      <c r="X3979" t="str">
        <f t="shared" ref="X3979:X4042" ca="1" si="739">IF(LEN(Q3979)=0,"",Q3979)</f>
        <v>cu</v>
      </c>
      <c r="Y3979" t="str">
        <f t="shared" ref="Y3979:Y4042" si="740">IF(LEN(S3979)=0,"",S3979)</f>
        <v>GO</v>
      </c>
      <c r="Z3979">
        <f t="shared" ref="Z3979:Z4042" si="741">IF(LEN(T3979)=0,"",T3979)</f>
        <v>125</v>
      </c>
    </row>
    <row r="3980" spans="1:26">
      <c r="A3980" t="s">
        <v>79</v>
      </c>
      <c r="B3980" t="str">
        <f>VLOOKUP(A3980,EventPointTypeTable!$A:$B,MATCH(EventPointTypeTable!$B$1,EventPointTypeTable!$A$1:$B$1,0),0)</f>
        <v>신규4</v>
      </c>
      <c r="C3980">
        <v>3</v>
      </c>
      <c r="D3980">
        <v>9</v>
      </c>
      <c r="E3980">
        <f t="shared" ca="1" si="733"/>
        <v>26</v>
      </c>
      <c r="F3980">
        <f ca="1">(60+SUMIF(OFFSET(N3980,-$C3980+1,0,$C3980),"EN",OFFSET(O3980,-$C3980+1,0,$C3980)))*SummonTypeTable!$Q$2</f>
        <v>66.666666666666657</v>
      </c>
      <c r="G3980" t="str">
        <f ca="1">IF(C3980=1,60*SummonTypeTable!$Q$2-OFFSET(F3980,0,-1),
IF(F3980&lt;&gt;OFFSET(F3980,-1,0),OFFSET(F3980,-1,0)-OFFSET(F3980,0,-1),""))</f>
        <v/>
      </c>
      <c r="H3980" t="str">
        <f ca="1">IF(C3980=1,60*SummonTypeTable!$Q$2/OFFSET(F3980,0,-1),
IF(F3980&lt;&gt;OFFSET(F3980,-1,0),OFFSET(F3980,-1,0)/OFFSET(F3980,0,-1),""))</f>
        <v/>
      </c>
      <c r="I3980">
        <f ca="1">(60+SUMIF(OFFSET(N3980,-$C3980+1,0,$C3980),"EN",OFFSET(O3980,-$C3980+1,0,$C3980))+SUMIF(OFFSET(S3980,-$C3980+1,0,$C3980),"EN",OFFSET(T3980,-$C3980+1,0,$C3980)))*SummonTypeTable!$Q$2</f>
        <v>66.666666666666657</v>
      </c>
      <c r="J3980" t="str">
        <f ca="1">IF(C3980=1,60*SummonTypeTable!$Q$2-OFFSET(I3980,0,-4),
IF(I3980&lt;&gt;OFFSET(I3980,-1,0),OFFSET(I3980,-1,0)-OFFSET(I3980,0,-4),""))</f>
        <v/>
      </c>
      <c r="K3980" t="str">
        <f ca="1">IF(C3980=1,60*SummonTypeTable!$Q$2/OFFSET(I3980,0,-4),
IF(I3980&lt;&gt;OFFSET(I3980,-1,0),OFFSET(I3980,-1,0)/OFFSET(I3980,0,-4),""))</f>
        <v/>
      </c>
      <c r="L3980" t="str">
        <f t="shared" ca="1" si="734"/>
        <v>it</v>
      </c>
      <c r="M3980" t="s">
        <v>139</v>
      </c>
      <c r="N3980" t="s">
        <v>138</v>
      </c>
      <c r="O3980">
        <v>1</v>
      </c>
      <c r="P3980" t="str">
        <f t="shared" si="736"/>
        <v/>
      </c>
      <c r="Q3980" t="str">
        <f t="shared" ca="1" si="732"/>
        <v>cu</v>
      </c>
      <c r="R3980" t="s">
        <v>81</v>
      </c>
      <c r="S3980" t="s">
        <v>147</v>
      </c>
      <c r="T3980">
        <v>150</v>
      </c>
      <c r="U3980" t="str">
        <f t="shared" ca="1" si="735"/>
        <v>it</v>
      </c>
      <c r="V3980" t="str">
        <f t="shared" si="737"/>
        <v>Cash_sSpellGacha</v>
      </c>
      <c r="W3980">
        <f t="shared" si="738"/>
        <v>1</v>
      </c>
      <c r="X3980" t="str">
        <f t="shared" ca="1" si="739"/>
        <v>cu</v>
      </c>
      <c r="Y3980" t="str">
        <f t="shared" si="740"/>
        <v>GO</v>
      </c>
      <c r="Z3980">
        <f t="shared" si="741"/>
        <v>150</v>
      </c>
    </row>
    <row r="3981" spans="1:26">
      <c r="A3981" t="s">
        <v>79</v>
      </c>
      <c r="B3981" t="str">
        <f>VLOOKUP(A3981,EventPointTypeTable!$A:$B,MATCH(EventPointTypeTable!$B$1,EventPointTypeTable!$A$1:$B$1,0),0)</f>
        <v>신규4</v>
      </c>
      <c r="C3981">
        <v>4</v>
      </c>
      <c r="D3981">
        <v>2</v>
      </c>
      <c r="E3981">
        <f t="shared" ca="1" si="733"/>
        <v>28</v>
      </c>
      <c r="F3981">
        <f ca="1">(60+SUMIF(OFFSET(N3981,-$C3981+1,0,$C3981),"EN",OFFSET(O3981,-$C3981+1,0,$C3981)))*SummonTypeTable!$Q$2</f>
        <v>96.666666666666657</v>
      </c>
      <c r="G3981">
        <f ca="1">IF(C3981=1,60*SummonTypeTable!$Q$2-OFFSET(F3981,0,-1),
IF(F3981&lt;&gt;OFFSET(F3981,-1,0),OFFSET(F3981,-1,0)-OFFSET(F3981,0,-1),""))</f>
        <v>38.666666666666657</v>
      </c>
      <c r="H3981">
        <f ca="1">IF(C3981=1,60*SummonTypeTable!$Q$2/OFFSET(F3981,0,-1),
IF(F3981&lt;&gt;OFFSET(F3981,-1,0),OFFSET(F3981,-1,0)/OFFSET(F3981,0,-1),""))</f>
        <v>2.3809523809523805</v>
      </c>
      <c r="I3981">
        <f ca="1">(60+SUMIF(OFFSET(N3981,-$C3981+1,0,$C3981),"EN",OFFSET(O3981,-$C3981+1,0,$C3981))+SUMIF(OFFSET(S3981,-$C3981+1,0,$C3981),"EN",OFFSET(T3981,-$C3981+1,0,$C3981)))*SummonTypeTable!$Q$2</f>
        <v>96.666666666666657</v>
      </c>
      <c r="J3981">
        <f ca="1">IF(C3981=1,60*SummonTypeTable!$Q$2-OFFSET(I3981,0,-4),
IF(I3981&lt;&gt;OFFSET(I3981,-1,0),OFFSET(I3981,-1,0)-OFFSET(I3981,0,-4),""))</f>
        <v>38.666666666666657</v>
      </c>
      <c r="K3981">
        <f ca="1">IF(C3981=1,60*SummonTypeTable!$Q$2/OFFSET(I3981,0,-4),
IF(I3981&lt;&gt;OFFSET(I3981,-1,0),OFFSET(I3981,-1,0)/OFFSET(I3981,0,-4),""))</f>
        <v>2.3809523809523805</v>
      </c>
      <c r="L3981" t="str">
        <f t="shared" ca="1" si="734"/>
        <v>cu</v>
      </c>
      <c r="M3981" t="s">
        <v>81</v>
      </c>
      <c r="N3981" t="s">
        <v>146</v>
      </c>
      <c r="O3981">
        <v>45</v>
      </c>
      <c r="P3981" t="str">
        <f t="shared" si="736"/>
        <v>에너지너무많음</v>
      </c>
      <c r="Q3981" t="str">
        <f t="shared" ca="1" si="732"/>
        <v>cu</v>
      </c>
      <c r="R3981" t="s">
        <v>81</v>
      </c>
      <c r="S3981" t="s">
        <v>147</v>
      </c>
      <c r="T3981">
        <v>175</v>
      </c>
      <c r="U3981" t="str">
        <f t="shared" ca="1" si="735"/>
        <v>cu</v>
      </c>
      <c r="V3981" t="str">
        <f t="shared" si="737"/>
        <v>EN</v>
      </c>
      <c r="W3981">
        <f t="shared" si="738"/>
        <v>45</v>
      </c>
      <c r="X3981" t="str">
        <f t="shared" ca="1" si="739"/>
        <v>cu</v>
      </c>
      <c r="Y3981" t="str">
        <f t="shared" si="740"/>
        <v>GO</v>
      </c>
      <c r="Z3981">
        <f t="shared" si="741"/>
        <v>175</v>
      </c>
    </row>
    <row r="3982" spans="1:26">
      <c r="A3982" t="s">
        <v>79</v>
      </c>
      <c r="B3982" t="str">
        <f>VLOOKUP(A3982,EventPointTypeTable!$A:$B,MATCH(EventPointTypeTable!$B$1,EventPointTypeTable!$A$1:$B$1,0),0)</f>
        <v>신규4</v>
      </c>
      <c r="C3982">
        <v>5</v>
      </c>
      <c r="D3982">
        <v>7</v>
      </c>
      <c r="E3982">
        <f t="shared" ca="1" si="733"/>
        <v>35</v>
      </c>
      <c r="F3982">
        <f ca="1">(60+SUMIF(OFFSET(N3982,-$C3982+1,0,$C3982),"EN",OFFSET(O3982,-$C3982+1,0,$C3982)))*SummonTypeTable!$Q$2</f>
        <v>96.666666666666657</v>
      </c>
      <c r="G3982" t="str">
        <f ca="1">IF(C3982=1,60*SummonTypeTable!$Q$2-OFFSET(F3982,0,-1),
IF(F3982&lt;&gt;OFFSET(F3982,-1,0),OFFSET(F3982,-1,0)-OFFSET(F3982,0,-1),""))</f>
        <v/>
      </c>
      <c r="H3982" t="str">
        <f ca="1">IF(C3982=1,60*SummonTypeTable!$Q$2/OFFSET(F3982,0,-1),
IF(F3982&lt;&gt;OFFSET(F3982,-1,0),OFFSET(F3982,-1,0)/OFFSET(F3982,0,-1),""))</f>
        <v/>
      </c>
      <c r="I3982">
        <f ca="1">(60+SUMIF(OFFSET(N3982,-$C3982+1,0,$C3982),"EN",OFFSET(O3982,-$C3982+1,0,$C3982))+SUMIF(OFFSET(S3982,-$C3982+1,0,$C3982),"EN",OFFSET(T3982,-$C3982+1,0,$C3982)))*SummonTypeTable!$Q$2</f>
        <v>96.666666666666657</v>
      </c>
      <c r="J3982" t="str">
        <f ca="1">IF(C3982=1,60*SummonTypeTable!$Q$2-OFFSET(I3982,0,-4),
IF(I3982&lt;&gt;OFFSET(I3982,-1,0),OFFSET(I3982,-1,0)-OFFSET(I3982,0,-4),""))</f>
        <v/>
      </c>
      <c r="K3982" t="str">
        <f ca="1">IF(C3982=1,60*SummonTypeTable!$Q$2/OFFSET(I3982,0,-4),
IF(I3982&lt;&gt;OFFSET(I3982,-1,0),OFFSET(I3982,-1,0)/OFFSET(I3982,0,-4),""))</f>
        <v/>
      </c>
      <c r="L3982" t="str">
        <f t="shared" ca="1" si="734"/>
        <v>cu</v>
      </c>
      <c r="M3982" t="s">
        <v>81</v>
      </c>
      <c r="N3982" t="s">
        <v>147</v>
      </c>
      <c r="O3982">
        <v>400</v>
      </c>
      <c r="P3982" t="str">
        <f t="shared" si="736"/>
        <v/>
      </c>
      <c r="Q3982" t="str">
        <f t="shared" ca="1" si="732"/>
        <v>cu</v>
      </c>
      <c r="R3982" t="s">
        <v>81</v>
      </c>
      <c r="S3982" t="s">
        <v>147</v>
      </c>
      <c r="T3982">
        <v>200</v>
      </c>
      <c r="U3982" t="str">
        <f t="shared" ca="1" si="735"/>
        <v>cu</v>
      </c>
      <c r="V3982" t="str">
        <f t="shared" si="737"/>
        <v>GO</v>
      </c>
      <c r="W3982">
        <f t="shared" si="738"/>
        <v>400</v>
      </c>
      <c r="X3982" t="str">
        <f t="shared" ca="1" si="739"/>
        <v>cu</v>
      </c>
      <c r="Y3982" t="str">
        <f t="shared" si="740"/>
        <v>GO</v>
      </c>
      <c r="Z3982">
        <f t="shared" si="741"/>
        <v>200</v>
      </c>
    </row>
    <row r="3983" spans="1:26">
      <c r="A3983" t="s">
        <v>79</v>
      </c>
      <c r="B3983" t="str">
        <f>VLOOKUP(A3983,EventPointTypeTable!$A:$B,MATCH(EventPointTypeTable!$B$1,EventPointTypeTable!$A$1:$B$1,0),0)</f>
        <v>신규4</v>
      </c>
      <c r="C3983">
        <v>6</v>
      </c>
      <c r="D3983">
        <v>11</v>
      </c>
      <c r="E3983">
        <f t="shared" ca="1" si="733"/>
        <v>46</v>
      </c>
      <c r="F3983">
        <f ca="1">(60+SUMIF(OFFSET(N3983,-$C3983+1,0,$C3983),"EN",OFFSET(O3983,-$C3983+1,0,$C3983)))*SummonTypeTable!$Q$2</f>
        <v>96.666666666666657</v>
      </c>
      <c r="G3983" t="str">
        <f ca="1">IF(C3983=1,60*SummonTypeTable!$Q$2-OFFSET(F3983,0,-1),
IF(F3983&lt;&gt;OFFSET(F3983,-1,0),OFFSET(F3983,-1,0)-OFFSET(F3983,0,-1),""))</f>
        <v/>
      </c>
      <c r="H3983" t="str">
        <f ca="1">IF(C3983=1,60*SummonTypeTable!$Q$2/OFFSET(F3983,0,-1),
IF(F3983&lt;&gt;OFFSET(F3983,-1,0),OFFSET(F3983,-1,0)/OFFSET(F3983,0,-1),""))</f>
        <v/>
      </c>
      <c r="I3983">
        <f ca="1">(60+SUMIF(OFFSET(N3983,-$C3983+1,0,$C3983),"EN",OFFSET(O3983,-$C3983+1,0,$C3983))+SUMIF(OFFSET(S3983,-$C3983+1,0,$C3983),"EN",OFFSET(T3983,-$C3983+1,0,$C3983)))*SummonTypeTable!$Q$2</f>
        <v>96.666666666666657</v>
      </c>
      <c r="J3983" t="str">
        <f ca="1">IF(C3983=1,60*SummonTypeTable!$Q$2-OFFSET(I3983,0,-4),
IF(I3983&lt;&gt;OFFSET(I3983,-1,0),OFFSET(I3983,-1,0)-OFFSET(I3983,0,-4),""))</f>
        <v/>
      </c>
      <c r="K3983" t="str">
        <f ca="1">IF(C3983=1,60*SummonTypeTable!$Q$2/OFFSET(I3983,0,-4),
IF(I3983&lt;&gt;OFFSET(I3983,-1,0),OFFSET(I3983,-1,0)/OFFSET(I3983,0,-4),""))</f>
        <v/>
      </c>
      <c r="L3983" t="str">
        <f t="shared" ca="1" si="734"/>
        <v>cu</v>
      </c>
      <c r="M3983" t="s">
        <v>81</v>
      </c>
      <c r="N3983" t="s">
        <v>147</v>
      </c>
      <c r="O3983">
        <v>450</v>
      </c>
      <c r="P3983" t="str">
        <f t="shared" si="736"/>
        <v/>
      </c>
      <c r="Q3983" t="str">
        <f t="shared" ca="1" si="732"/>
        <v>cu</v>
      </c>
      <c r="R3983" t="s">
        <v>81</v>
      </c>
      <c r="S3983" t="s">
        <v>147</v>
      </c>
      <c r="T3983">
        <v>225</v>
      </c>
      <c r="U3983" t="str">
        <f t="shared" ca="1" si="735"/>
        <v>cu</v>
      </c>
      <c r="V3983" t="str">
        <f t="shared" si="737"/>
        <v>GO</v>
      </c>
      <c r="W3983">
        <f t="shared" si="738"/>
        <v>450</v>
      </c>
      <c r="X3983" t="str">
        <f t="shared" ca="1" si="739"/>
        <v>cu</v>
      </c>
      <c r="Y3983" t="str">
        <f t="shared" si="740"/>
        <v>GO</v>
      </c>
      <c r="Z3983">
        <f t="shared" si="741"/>
        <v>225</v>
      </c>
    </row>
    <row r="3984" spans="1:26">
      <c r="A3984" t="s">
        <v>79</v>
      </c>
      <c r="B3984" t="str">
        <f>VLOOKUP(A3984,EventPointTypeTable!$A:$B,MATCH(EventPointTypeTable!$B$1,EventPointTypeTable!$A$1:$B$1,0),0)</f>
        <v>신규4</v>
      </c>
      <c r="C3984">
        <v>7</v>
      </c>
      <c r="D3984">
        <v>2</v>
      </c>
      <c r="E3984">
        <f t="shared" ca="1" si="733"/>
        <v>48</v>
      </c>
      <c r="F3984">
        <f ca="1">(60+SUMIF(OFFSET(N3984,-$C3984+1,0,$C3984),"EN",OFFSET(O3984,-$C3984+1,0,$C3984)))*SummonTypeTable!$Q$2</f>
        <v>130</v>
      </c>
      <c r="G3984">
        <f ca="1">IF(C3984=1,60*SummonTypeTable!$Q$2-OFFSET(F3984,0,-1),
IF(F3984&lt;&gt;OFFSET(F3984,-1,0),OFFSET(F3984,-1,0)-OFFSET(F3984,0,-1),""))</f>
        <v>48.666666666666657</v>
      </c>
      <c r="H3984">
        <f ca="1">IF(C3984=1,60*SummonTypeTable!$Q$2/OFFSET(F3984,0,-1),
IF(F3984&lt;&gt;OFFSET(F3984,-1,0),OFFSET(F3984,-1,0)/OFFSET(F3984,0,-1),""))</f>
        <v>2.0138888888888888</v>
      </c>
      <c r="I3984">
        <f ca="1">(60+SUMIF(OFFSET(N3984,-$C3984+1,0,$C3984),"EN",OFFSET(O3984,-$C3984+1,0,$C3984))+SUMIF(OFFSET(S3984,-$C3984+1,0,$C3984),"EN",OFFSET(T3984,-$C3984+1,0,$C3984)))*SummonTypeTable!$Q$2</f>
        <v>130</v>
      </c>
      <c r="J3984">
        <f ca="1">IF(C3984=1,60*SummonTypeTable!$Q$2-OFFSET(I3984,0,-4),
IF(I3984&lt;&gt;OFFSET(I3984,-1,0),OFFSET(I3984,-1,0)-OFFSET(I3984,0,-4),""))</f>
        <v>48.666666666666657</v>
      </c>
      <c r="K3984">
        <f ca="1">IF(C3984=1,60*SummonTypeTable!$Q$2/OFFSET(I3984,0,-4),
IF(I3984&lt;&gt;OFFSET(I3984,-1,0),OFFSET(I3984,-1,0)/OFFSET(I3984,0,-4),""))</f>
        <v>2.0138888888888888</v>
      </c>
      <c r="L3984" t="str">
        <f t="shared" ca="1" si="734"/>
        <v>cu</v>
      </c>
      <c r="M3984" t="s">
        <v>81</v>
      </c>
      <c r="N3984" t="s">
        <v>146</v>
      </c>
      <c r="O3984">
        <v>50</v>
      </c>
      <c r="P3984" t="str">
        <f t="shared" si="736"/>
        <v>에너지너무많음</v>
      </c>
      <c r="Q3984" t="str">
        <f t="shared" ca="1" si="732"/>
        <v>cu</v>
      </c>
      <c r="R3984" t="s">
        <v>81</v>
      </c>
      <c r="S3984" t="s">
        <v>147</v>
      </c>
      <c r="T3984">
        <v>250</v>
      </c>
      <c r="U3984" t="str">
        <f t="shared" ca="1" si="735"/>
        <v>cu</v>
      </c>
      <c r="V3984" t="str">
        <f t="shared" si="737"/>
        <v>EN</v>
      </c>
      <c r="W3984">
        <f t="shared" si="738"/>
        <v>50</v>
      </c>
      <c r="X3984" t="str">
        <f t="shared" ca="1" si="739"/>
        <v>cu</v>
      </c>
      <c r="Y3984" t="str">
        <f t="shared" si="740"/>
        <v>GO</v>
      </c>
      <c r="Z3984">
        <f t="shared" si="741"/>
        <v>250</v>
      </c>
    </row>
    <row r="3985" spans="1:26">
      <c r="A3985" t="s">
        <v>79</v>
      </c>
      <c r="B3985" t="str">
        <f>VLOOKUP(A3985,EventPointTypeTable!$A:$B,MATCH(EventPointTypeTable!$B$1,EventPointTypeTable!$A$1:$B$1,0),0)</f>
        <v>신규4</v>
      </c>
      <c r="C3985">
        <v>8</v>
      </c>
      <c r="D3985">
        <v>9</v>
      </c>
      <c r="E3985">
        <f t="shared" ca="1" si="733"/>
        <v>57</v>
      </c>
      <c r="F3985">
        <f ca="1">(60+SUMIF(OFFSET(N3985,-$C3985+1,0,$C3985),"EN",OFFSET(O3985,-$C3985+1,0,$C3985)))*SummonTypeTable!$Q$2</f>
        <v>130</v>
      </c>
      <c r="G3985" t="str">
        <f ca="1">IF(C3985=1,60*SummonTypeTable!$Q$2-OFFSET(F3985,0,-1),
IF(F3985&lt;&gt;OFFSET(F3985,-1,0),OFFSET(F3985,-1,0)-OFFSET(F3985,0,-1),""))</f>
        <v/>
      </c>
      <c r="H3985" t="str">
        <f ca="1">IF(C3985=1,60*SummonTypeTable!$Q$2/OFFSET(F3985,0,-1),
IF(F3985&lt;&gt;OFFSET(F3985,-1,0),OFFSET(F3985,-1,0)/OFFSET(F3985,0,-1),""))</f>
        <v/>
      </c>
      <c r="I3985">
        <f ca="1">(60+SUMIF(OFFSET(N3985,-$C3985+1,0,$C3985),"EN",OFFSET(O3985,-$C3985+1,0,$C3985))+SUMIF(OFFSET(S3985,-$C3985+1,0,$C3985),"EN",OFFSET(T3985,-$C3985+1,0,$C3985)))*SummonTypeTable!$Q$2</f>
        <v>130</v>
      </c>
      <c r="J3985" t="str">
        <f ca="1">IF(C3985=1,60*SummonTypeTable!$Q$2-OFFSET(I3985,0,-4),
IF(I3985&lt;&gt;OFFSET(I3985,-1,0),OFFSET(I3985,-1,0)-OFFSET(I3985,0,-4),""))</f>
        <v/>
      </c>
      <c r="K3985" t="str">
        <f ca="1">IF(C3985=1,60*SummonTypeTable!$Q$2/OFFSET(I3985,0,-4),
IF(I3985&lt;&gt;OFFSET(I3985,-1,0),OFFSET(I3985,-1,0)/OFFSET(I3985,0,-4),""))</f>
        <v/>
      </c>
      <c r="L3985" t="str">
        <f t="shared" ca="1" si="734"/>
        <v>it</v>
      </c>
      <c r="M3985" t="s">
        <v>139</v>
      </c>
      <c r="N3985" t="s">
        <v>138</v>
      </c>
      <c r="O3985">
        <v>1</v>
      </c>
      <c r="P3985" t="str">
        <f t="shared" si="736"/>
        <v/>
      </c>
      <c r="Q3985" t="str">
        <f t="shared" ca="1" si="732"/>
        <v>cu</v>
      </c>
      <c r="R3985" t="s">
        <v>81</v>
      </c>
      <c r="S3985" t="s">
        <v>147</v>
      </c>
      <c r="T3985">
        <v>275</v>
      </c>
      <c r="U3985" t="str">
        <f t="shared" ca="1" si="735"/>
        <v>it</v>
      </c>
      <c r="V3985" t="str">
        <f t="shared" si="737"/>
        <v>Cash_sSpellGacha</v>
      </c>
      <c r="W3985">
        <f t="shared" si="738"/>
        <v>1</v>
      </c>
      <c r="X3985" t="str">
        <f t="shared" ca="1" si="739"/>
        <v>cu</v>
      </c>
      <c r="Y3985" t="str">
        <f t="shared" si="740"/>
        <v>GO</v>
      </c>
      <c r="Z3985">
        <f t="shared" si="741"/>
        <v>275</v>
      </c>
    </row>
    <row r="3986" spans="1:26">
      <c r="A3986" t="s">
        <v>79</v>
      </c>
      <c r="B3986" t="str">
        <f>VLOOKUP(A3986,EventPointTypeTable!$A:$B,MATCH(EventPointTypeTable!$B$1,EventPointTypeTable!$A$1:$B$1,0),0)</f>
        <v>신규4</v>
      </c>
      <c r="C3986">
        <v>9</v>
      </c>
      <c r="D3986">
        <v>2</v>
      </c>
      <c r="E3986">
        <f t="shared" ca="1" si="733"/>
        <v>59</v>
      </c>
      <c r="F3986">
        <f ca="1">(60+SUMIF(OFFSET(N3986,-$C3986+1,0,$C3986),"EN",OFFSET(O3986,-$C3986+1,0,$C3986)))*SummonTypeTable!$Q$2</f>
        <v>130</v>
      </c>
      <c r="G3986" t="str">
        <f ca="1">IF(C3986=1,60*SummonTypeTable!$Q$2-OFFSET(F3986,0,-1),
IF(F3986&lt;&gt;OFFSET(F3986,-1,0),OFFSET(F3986,-1,0)-OFFSET(F3986,0,-1),""))</f>
        <v/>
      </c>
      <c r="H3986" t="str">
        <f ca="1">IF(C3986=1,60*SummonTypeTable!$Q$2/OFFSET(F3986,0,-1),
IF(F3986&lt;&gt;OFFSET(F3986,-1,0),OFFSET(F3986,-1,0)/OFFSET(F3986,0,-1),""))</f>
        <v/>
      </c>
      <c r="I3986">
        <f ca="1">(60+SUMIF(OFFSET(N3986,-$C3986+1,0,$C3986),"EN",OFFSET(O3986,-$C3986+1,0,$C3986))+SUMIF(OFFSET(S3986,-$C3986+1,0,$C3986),"EN",OFFSET(T3986,-$C3986+1,0,$C3986)))*SummonTypeTable!$Q$2</f>
        <v>130</v>
      </c>
      <c r="J3986" t="str">
        <f ca="1">IF(C3986=1,60*SummonTypeTable!$Q$2-OFFSET(I3986,0,-4),
IF(I3986&lt;&gt;OFFSET(I3986,-1,0),OFFSET(I3986,-1,0)-OFFSET(I3986,0,-4),""))</f>
        <v/>
      </c>
      <c r="K3986" t="str">
        <f ca="1">IF(C3986=1,60*SummonTypeTable!$Q$2/OFFSET(I3986,0,-4),
IF(I3986&lt;&gt;OFFSET(I3986,-1,0),OFFSET(I3986,-1,0)/OFFSET(I3986,0,-4),""))</f>
        <v/>
      </c>
      <c r="L3986" t="str">
        <f t="shared" ca="1" si="734"/>
        <v>cu</v>
      </c>
      <c r="M3986" t="s">
        <v>81</v>
      </c>
      <c r="N3986" t="s">
        <v>147</v>
      </c>
      <c r="O3986">
        <v>600</v>
      </c>
      <c r="P3986" t="str">
        <f t="shared" si="736"/>
        <v/>
      </c>
      <c r="Q3986" t="str">
        <f t="shared" ca="1" si="732"/>
        <v>cu</v>
      </c>
      <c r="R3986" t="s">
        <v>81</v>
      </c>
      <c r="S3986" t="s">
        <v>147</v>
      </c>
      <c r="T3986">
        <v>300</v>
      </c>
      <c r="U3986" t="str">
        <f t="shared" ca="1" si="735"/>
        <v>cu</v>
      </c>
      <c r="V3986" t="str">
        <f t="shared" si="737"/>
        <v>GO</v>
      </c>
      <c r="W3986">
        <f t="shared" si="738"/>
        <v>600</v>
      </c>
      <c r="X3986" t="str">
        <f t="shared" ca="1" si="739"/>
        <v>cu</v>
      </c>
      <c r="Y3986" t="str">
        <f t="shared" si="740"/>
        <v>GO</v>
      </c>
      <c r="Z3986">
        <f t="shared" si="741"/>
        <v>300</v>
      </c>
    </row>
    <row r="3987" spans="1:26">
      <c r="A3987" t="s">
        <v>79</v>
      </c>
      <c r="B3987" t="str">
        <f>VLOOKUP(A3987,EventPointTypeTable!$A:$B,MATCH(EventPointTypeTable!$B$1,EventPointTypeTable!$A$1:$B$1,0),0)</f>
        <v>신규4</v>
      </c>
      <c r="C3987">
        <v>10</v>
      </c>
      <c r="D3987">
        <v>3</v>
      </c>
      <c r="E3987">
        <f t="shared" ca="1" si="733"/>
        <v>62</v>
      </c>
      <c r="F3987">
        <f ca="1">(60+SUMIF(OFFSET(N3987,-$C3987+1,0,$C3987),"EN",OFFSET(O3987,-$C3987+1,0,$C3987)))*SummonTypeTable!$Q$2</f>
        <v>130</v>
      </c>
      <c r="G3987" t="str">
        <f ca="1">IF(C3987=1,60*SummonTypeTable!$Q$2-OFFSET(F3987,0,-1),
IF(F3987&lt;&gt;OFFSET(F3987,-1,0),OFFSET(F3987,-1,0)-OFFSET(F3987,0,-1),""))</f>
        <v/>
      </c>
      <c r="H3987" t="str">
        <f ca="1">IF(C3987=1,60*SummonTypeTable!$Q$2/OFFSET(F3987,0,-1),
IF(F3987&lt;&gt;OFFSET(F3987,-1,0),OFFSET(F3987,-1,0)/OFFSET(F3987,0,-1),""))</f>
        <v/>
      </c>
      <c r="I3987">
        <f ca="1">(60+SUMIF(OFFSET(N3987,-$C3987+1,0,$C3987),"EN",OFFSET(O3987,-$C3987+1,0,$C3987))+SUMIF(OFFSET(S3987,-$C3987+1,0,$C3987),"EN",OFFSET(T3987,-$C3987+1,0,$C3987)))*SummonTypeTable!$Q$2</f>
        <v>130</v>
      </c>
      <c r="J3987" t="str">
        <f ca="1">IF(C3987=1,60*SummonTypeTable!$Q$2-OFFSET(I3987,0,-4),
IF(I3987&lt;&gt;OFFSET(I3987,-1,0),OFFSET(I3987,-1,0)-OFFSET(I3987,0,-4),""))</f>
        <v/>
      </c>
      <c r="K3987" t="str">
        <f ca="1">IF(C3987=1,60*SummonTypeTable!$Q$2/OFFSET(I3987,0,-4),
IF(I3987&lt;&gt;OFFSET(I3987,-1,0),OFFSET(I3987,-1,0)/OFFSET(I3987,0,-4),""))</f>
        <v/>
      </c>
      <c r="L3987" t="str">
        <f t="shared" ca="1" si="734"/>
        <v>it</v>
      </c>
      <c r="M3987" t="s">
        <v>139</v>
      </c>
      <c r="N3987" t="s">
        <v>140</v>
      </c>
      <c r="O3987">
        <v>1</v>
      </c>
      <c r="P3987" t="str">
        <f t="shared" si="736"/>
        <v/>
      </c>
      <c r="Q3987" t="str">
        <f t="shared" ca="1" si="732"/>
        <v>cu</v>
      </c>
      <c r="R3987" t="s">
        <v>81</v>
      </c>
      <c r="S3987" t="s">
        <v>147</v>
      </c>
      <c r="T3987">
        <v>325</v>
      </c>
      <c r="U3987" t="str">
        <f t="shared" ca="1" si="735"/>
        <v>it</v>
      </c>
      <c r="V3987" t="str">
        <f t="shared" si="737"/>
        <v>Cash_sCharacterGacha</v>
      </c>
      <c r="W3987">
        <f t="shared" si="738"/>
        <v>1</v>
      </c>
      <c r="X3987" t="str">
        <f t="shared" ca="1" si="739"/>
        <v>cu</v>
      </c>
      <c r="Y3987" t="str">
        <f t="shared" si="740"/>
        <v>GO</v>
      </c>
      <c r="Z3987">
        <f t="shared" si="741"/>
        <v>325</v>
      </c>
    </row>
    <row r="3988" spans="1:26">
      <c r="A3988" t="s">
        <v>79</v>
      </c>
      <c r="B3988" t="str">
        <f>VLOOKUP(A3988,EventPointTypeTable!$A:$B,MATCH(EventPointTypeTable!$B$1,EventPointTypeTable!$A$1:$B$1,0),0)</f>
        <v>신규4</v>
      </c>
      <c r="C3988">
        <v>11</v>
      </c>
      <c r="D3988">
        <v>10</v>
      </c>
      <c r="E3988">
        <f t="shared" ca="1" si="733"/>
        <v>72</v>
      </c>
      <c r="F3988">
        <f ca="1">(60+SUMIF(OFFSET(N3988,-$C3988+1,0,$C3988),"EN",OFFSET(O3988,-$C3988+1,0,$C3988)))*SummonTypeTable!$Q$2</f>
        <v>166.66666666666666</v>
      </c>
      <c r="G3988">
        <f ca="1">IF(C3988=1,60*SummonTypeTable!$Q$2-OFFSET(F3988,0,-1),
IF(F3988&lt;&gt;OFFSET(F3988,-1,0),OFFSET(F3988,-1,0)-OFFSET(F3988,0,-1),""))</f>
        <v>58</v>
      </c>
      <c r="H3988">
        <f ca="1">IF(C3988=1,60*SummonTypeTable!$Q$2/OFFSET(F3988,0,-1),
IF(F3988&lt;&gt;OFFSET(F3988,-1,0),OFFSET(F3988,-1,0)/OFFSET(F3988,0,-1),""))</f>
        <v>1.8055555555555556</v>
      </c>
      <c r="I3988">
        <f ca="1">(60+SUMIF(OFFSET(N3988,-$C3988+1,0,$C3988),"EN",OFFSET(O3988,-$C3988+1,0,$C3988))+SUMIF(OFFSET(S3988,-$C3988+1,0,$C3988),"EN",OFFSET(T3988,-$C3988+1,0,$C3988)))*SummonTypeTable!$Q$2</f>
        <v>166.66666666666666</v>
      </c>
      <c r="J3988">
        <f ca="1">IF(C3988=1,60*SummonTypeTable!$Q$2-OFFSET(I3988,0,-4),
IF(I3988&lt;&gt;OFFSET(I3988,-1,0),OFFSET(I3988,-1,0)-OFFSET(I3988,0,-4),""))</f>
        <v>58</v>
      </c>
      <c r="K3988">
        <f ca="1">IF(C3988=1,60*SummonTypeTable!$Q$2/OFFSET(I3988,0,-4),
IF(I3988&lt;&gt;OFFSET(I3988,-1,0),OFFSET(I3988,-1,0)/OFFSET(I3988,0,-4),""))</f>
        <v>1.8055555555555556</v>
      </c>
      <c r="L3988" t="str">
        <f t="shared" ca="1" si="734"/>
        <v>cu</v>
      </c>
      <c r="M3988" t="s">
        <v>81</v>
      </c>
      <c r="N3988" t="s">
        <v>146</v>
      </c>
      <c r="O3988">
        <v>55</v>
      </c>
      <c r="P3988" t="str">
        <f t="shared" si="736"/>
        <v>에너지너무많음</v>
      </c>
      <c r="Q3988" t="str">
        <f t="shared" ca="1" si="732"/>
        <v>cu</v>
      </c>
      <c r="R3988" t="s">
        <v>81</v>
      </c>
      <c r="S3988" t="s">
        <v>147</v>
      </c>
      <c r="T3988">
        <v>350</v>
      </c>
      <c r="U3988" t="str">
        <f t="shared" ca="1" si="735"/>
        <v>cu</v>
      </c>
      <c r="V3988" t="str">
        <f t="shared" si="737"/>
        <v>EN</v>
      </c>
      <c r="W3988">
        <f t="shared" si="738"/>
        <v>55</v>
      </c>
      <c r="X3988" t="str">
        <f t="shared" ca="1" si="739"/>
        <v>cu</v>
      </c>
      <c r="Y3988" t="str">
        <f t="shared" si="740"/>
        <v>GO</v>
      </c>
      <c r="Z3988">
        <f t="shared" si="741"/>
        <v>350</v>
      </c>
    </row>
    <row r="3989" spans="1:26">
      <c r="A3989" t="s">
        <v>79</v>
      </c>
      <c r="B3989" t="str">
        <f>VLOOKUP(A3989,EventPointTypeTable!$A:$B,MATCH(EventPointTypeTable!$B$1,EventPointTypeTable!$A$1:$B$1,0),0)</f>
        <v>신규4</v>
      </c>
      <c r="C3989">
        <v>12</v>
      </c>
      <c r="D3989">
        <v>13</v>
      </c>
      <c r="E3989">
        <f t="shared" ca="1" si="733"/>
        <v>85</v>
      </c>
      <c r="F3989">
        <f ca="1">(60+SUMIF(OFFSET(N3989,-$C3989+1,0,$C3989),"EN",OFFSET(O3989,-$C3989+1,0,$C3989)))*SummonTypeTable!$Q$2</f>
        <v>166.66666666666666</v>
      </c>
      <c r="G3989" t="str">
        <f ca="1">IF(C3989=1,60*SummonTypeTable!$Q$2-OFFSET(F3989,0,-1),
IF(F3989&lt;&gt;OFFSET(F3989,-1,0),OFFSET(F3989,-1,0)-OFFSET(F3989,0,-1),""))</f>
        <v/>
      </c>
      <c r="H3989" t="str">
        <f ca="1">IF(C3989=1,60*SummonTypeTable!$Q$2/OFFSET(F3989,0,-1),
IF(F3989&lt;&gt;OFFSET(F3989,-1,0),OFFSET(F3989,-1,0)/OFFSET(F3989,0,-1),""))</f>
        <v/>
      </c>
      <c r="I3989">
        <f ca="1">(60+SUMIF(OFFSET(N3989,-$C3989+1,0,$C3989),"EN",OFFSET(O3989,-$C3989+1,0,$C3989))+SUMIF(OFFSET(S3989,-$C3989+1,0,$C3989),"EN",OFFSET(T3989,-$C3989+1,0,$C3989)))*SummonTypeTable!$Q$2</f>
        <v>166.66666666666666</v>
      </c>
      <c r="J3989" t="str">
        <f ca="1">IF(C3989=1,60*SummonTypeTable!$Q$2-OFFSET(I3989,0,-4),
IF(I3989&lt;&gt;OFFSET(I3989,-1,0),OFFSET(I3989,-1,0)-OFFSET(I3989,0,-4),""))</f>
        <v/>
      </c>
      <c r="K3989" t="str">
        <f ca="1">IF(C3989=1,60*SummonTypeTable!$Q$2/OFFSET(I3989,0,-4),
IF(I3989&lt;&gt;OFFSET(I3989,-1,0),OFFSET(I3989,-1,0)/OFFSET(I3989,0,-4),""))</f>
        <v/>
      </c>
      <c r="L3989" t="str">
        <f t="shared" ca="1" si="734"/>
        <v>cu</v>
      </c>
      <c r="M3989" t="s">
        <v>81</v>
      </c>
      <c r="N3989" t="s">
        <v>147</v>
      </c>
      <c r="O3989">
        <v>750</v>
      </c>
      <c r="P3989" t="str">
        <f t="shared" si="736"/>
        <v/>
      </c>
      <c r="Q3989" t="str">
        <f t="shared" ca="1" si="732"/>
        <v>cu</v>
      </c>
      <c r="R3989" t="s">
        <v>81</v>
      </c>
      <c r="S3989" t="s">
        <v>147</v>
      </c>
      <c r="T3989">
        <v>375</v>
      </c>
      <c r="U3989" t="str">
        <f t="shared" ca="1" si="735"/>
        <v>cu</v>
      </c>
      <c r="V3989" t="str">
        <f t="shared" si="737"/>
        <v>GO</v>
      </c>
      <c r="W3989">
        <f t="shared" si="738"/>
        <v>750</v>
      </c>
      <c r="X3989" t="str">
        <f t="shared" ca="1" si="739"/>
        <v>cu</v>
      </c>
      <c r="Y3989" t="str">
        <f t="shared" si="740"/>
        <v>GO</v>
      </c>
      <c r="Z3989">
        <f t="shared" si="741"/>
        <v>375</v>
      </c>
    </row>
    <row r="3990" spans="1:26">
      <c r="A3990" t="s">
        <v>79</v>
      </c>
      <c r="B3990" t="str">
        <f>VLOOKUP(A3990,EventPointTypeTable!$A:$B,MATCH(EventPointTypeTable!$B$1,EventPointTypeTable!$A$1:$B$1,0),0)</f>
        <v>신규4</v>
      </c>
      <c r="C3990">
        <v>13</v>
      </c>
      <c r="D3990">
        <v>5</v>
      </c>
      <c r="E3990">
        <f t="shared" ca="1" si="733"/>
        <v>90</v>
      </c>
      <c r="F3990">
        <f ca="1">(60+SUMIF(OFFSET(N3990,-$C3990+1,0,$C3990),"EN",OFFSET(O3990,-$C3990+1,0,$C3990)))*SummonTypeTable!$Q$2</f>
        <v>166.66666666666666</v>
      </c>
      <c r="G3990" t="str">
        <f ca="1">IF(C3990=1,60*SummonTypeTable!$Q$2-OFFSET(F3990,0,-1),
IF(F3990&lt;&gt;OFFSET(F3990,-1,0),OFFSET(F3990,-1,0)-OFFSET(F3990,0,-1),""))</f>
        <v/>
      </c>
      <c r="H3990" t="str">
        <f ca="1">IF(C3990=1,60*SummonTypeTable!$Q$2/OFFSET(F3990,0,-1),
IF(F3990&lt;&gt;OFFSET(F3990,-1,0),OFFSET(F3990,-1,0)/OFFSET(F3990,0,-1),""))</f>
        <v/>
      </c>
      <c r="I3990">
        <f ca="1">(60+SUMIF(OFFSET(N3990,-$C3990+1,0,$C3990),"EN",OFFSET(O3990,-$C3990+1,0,$C3990))+SUMIF(OFFSET(S3990,-$C3990+1,0,$C3990),"EN",OFFSET(T3990,-$C3990+1,0,$C3990)))*SummonTypeTable!$Q$2</f>
        <v>166.66666666666666</v>
      </c>
      <c r="J3990" t="str">
        <f ca="1">IF(C3990=1,60*SummonTypeTable!$Q$2-OFFSET(I3990,0,-4),
IF(I3990&lt;&gt;OFFSET(I3990,-1,0),OFFSET(I3990,-1,0)-OFFSET(I3990,0,-4),""))</f>
        <v/>
      </c>
      <c r="K3990" t="str">
        <f ca="1">IF(C3990=1,60*SummonTypeTable!$Q$2/OFFSET(I3990,0,-4),
IF(I3990&lt;&gt;OFFSET(I3990,-1,0),OFFSET(I3990,-1,0)/OFFSET(I3990,0,-4),""))</f>
        <v/>
      </c>
      <c r="L3990" t="str">
        <f t="shared" ca="1" si="734"/>
        <v>it</v>
      </c>
      <c r="M3990" t="s">
        <v>139</v>
      </c>
      <c r="N3990" t="s">
        <v>138</v>
      </c>
      <c r="O3990">
        <v>1</v>
      </c>
      <c r="P3990" t="str">
        <f t="shared" si="736"/>
        <v/>
      </c>
      <c r="Q3990" t="str">
        <f t="shared" ca="1" si="732"/>
        <v>cu</v>
      </c>
      <c r="R3990" t="s">
        <v>81</v>
      </c>
      <c r="S3990" t="s">
        <v>147</v>
      </c>
      <c r="T3990">
        <v>400</v>
      </c>
      <c r="U3990" t="str">
        <f t="shared" ca="1" si="735"/>
        <v>it</v>
      </c>
      <c r="V3990" t="str">
        <f t="shared" si="737"/>
        <v>Cash_sSpellGacha</v>
      </c>
      <c r="W3990">
        <f t="shared" si="738"/>
        <v>1</v>
      </c>
      <c r="X3990" t="str">
        <f t="shared" ca="1" si="739"/>
        <v>cu</v>
      </c>
      <c r="Y3990" t="str">
        <f t="shared" si="740"/>
        <v>GO</v>
      </c>
      <c r="Z3990">
        <f t="shared" si="741"/>
        <v>400</v>
      </c>
    </row>
    <row r="3991" spans="1:26">
      <c r="A3991" t="s">
        <v>79</v>
      </c>
      <c r="B3991" t="str">
        <f>VLOOKUP(A3991,EventPointTypeTable!$A:$B,MATCH(EventPointTypeTable!$B$1,EventPointTypeTable!$A$1:$B$1,0),0)</f>
        <v>신규4</v>
      </c>
      <c r="C3991">
        <v>14</v>
      </c>
      <c r="D3991">
        <v>10</v>
      </c>
      <c r="E3991">
        <f t="shared" ca="1" si="733"/>
        <v>100</v>
      </c>
      <c r="F3991">
        <f ca="1">(60+SUMIF(OFFSET(N3991,-$C3991+1,0,$C3991),"EN",OFFSET(O3991,-$C3991+1,0,$C3991)))*SummonTypeTable!$Q$2</f>
        <v>166.66666666666666</v>
      </c>
      <c r="G3991" t="str">
        <f ca="1">IF(C3991=1,60*SummonTypeTable!$Q$2-OFFSET(F3991,0,-1),
IF(F3991&lt;&gt;OFFSET(F3991,-1,0),OFFSET(F3991,-1,0)-OFFSET(F3991,0,-1),""))</f>
        <v/>
      </c>
      <c r="H3991" t="str">
        <f ca="1">IF(C3991=1,60*SummonTypeTable!$Q$2/OFFSET(F3991,0,-1),
IF(F3991&lt;&gt;OFFSET(F3991,-1,0),OFFSET(F3991,-1,0)/OFFSET(F3991,0,-1),""))</f>
        <v/>
      </c>
      <c r="I3991">
        <f ca="1">(60+SUMIF(OFFSET(N3991,-$C3991+1,0,$C3991),"EN",OFFSET(O3991,-$C3991+1,0,$C3991))+SUMIF(OFFSET(S3991,-$C3991+1,0,$C3991),"EN",OFFSET(T3991,-$C3991+1,0,$C3991)))*SummonTypeTable!$Q$2</f>
        <v>166.66666666666666</v>
      </c>
      <c r="J3991" t="str">
        <f ca="1">IF(C3991=1,60*SummonTypeTable!$Q$2-OFFSET(I3991,0,-4),
IF(I3991&lt;&gt;OFFSET(I3991,-1,0),OFFSET(I3991,-1,0)-OFFSET(I3991,0,-4),""))</f>
        <v/>
      </c>
      <c r="K3991" t="str">
        <f ca="1">IF(C3991=1,60*SummonTypeTable!$Q$2/OFFSET(I3991,0,-4),
IF(I3991&lt;&gt;OFFSET(I3991,-1,0),OFFSET(I3991,-1,0)/OFFSET(I3991,0,-4),""))</f>
        <v/>
      </c>
      <c r="L3991" t="str">
        <f t="shared" ca="1" si="734"/>
        <v>cu</v>
      </c>
      <c r="M3991" t="s">
        <v>81</v>
      </c>
      <c r="N3991" t="s">
        <v>153</v>
      </c>
      <c r="O3991">
        <v>3</v>
      </c>
      <c r="P3991" t="str">
        <f t="shared" si="736"/>
        <v/>
      </c>
      <c r="Q3991" t="str">
        <f t="shared" ca="1" si="732"/>
        <v>cu</v>
      </c>
      <c r="R3991" t="s">
        <v>81</v>
      </c>
      <c r="S3991" t="s">
        <v>153</v>
      </c>
      <c r="T3991">
        <v>1</v>
      </c>
      <c r="U3991" t="str">
        <f t="shared" ca="1" si="735"/>
        <v>cu</v>
      </c>
      <c r="V3991" t="str">
        <f t="shared" si="737"/>
        <v>DI</v>
      </c>
      <c r="W3991">
        <f t="shared" si="738"/>
        <v>3</v>
      </c>
      <c r="X3991" t="str">
        <f t="shared" ca="1" si="739"/>
        <v>cu</v>
      </c>
      <c r="Y3991" t="str">
        <f t="shared" si="740"/>
        <v>DI</v>
      </c>
      <c r="Z3991">
        <f t="shared" si="741"/>
        <v>1</v>
      </c>
    </row>
    <row r="3992" spans="1:26">
      <c r="A3992" t="s">
        <v>79</v>
      </c>
      <c r="B3992" t="str">
        <f>VLOOKUP(A3992,EventPointTypeTable!$A:$B,MATCH(EventPointTypeTable!$B$1,EventPointTypeTable!$A$1:$B$1,0),0)</f>
        <v>신규4</v>
      </c>
      <c r="C3992">
        <v>15</v>
      </c>
      <c r="D3992">
        <v>16</v>
      </c>
      <c r="E3992">
        <f t="shared" ca="1" si="733"/>
        <v>116</v>
      </c>
      <c r="F3992">
        <f ca="1">(60+SUMIF(OFFSET(N3992,-$C3992+1,0,$C3992),"EN",OFFSET(O3992,-$C3992+1,0,$C3992)))*SummonTypeTable!$Q$2</f>
        <v>166.66666666666666</v>
      </c>
      <c r="G3992" t="str">
        <f ca="1">IF(C3992=1,60*SummonTypeTable!$Q$2-OFFSET(F3992,0,-1),
IF(F3992&lt;&gt;OFFSET(F3992,-1,0),OFFSET(F3992,-1,0)-OFFSET(F3992,0,-1),""))</f>
        <v/>
      </c>
      <c r="H3992" t="str">
        <f ca="1">IF(C3992=1,60*SummonTypeTable!$Q$2/OFFSET(F3992,0,-1),
IF(F3992&lt;&gt;OFFSET(F3992,-1,0),OFFSET(F3992,-1,0)/OFFSET(F3992,0,-1),""))</f>
        <v/>
      </c>
      <c r="I3992">
        <f ca="1">(60+SUMIF(OFFSET(N3992,-$C3992+1,0,$C3992),"EN",OFFSET(O3992,-$C3992+1,0,$C3992))+SUMIF(OFFSET(S3992,-$C3992+1,0,$C3992),"EN",OFFSET(T3992,-$C3992+1,0,$C3992)))*SummonTypeTable!$Q$2</f>
        <v>166.66666666666666</v>
      </c>
      <c r="J3992" t="str">
        <f ca="1">IF(C3992=1,60*SummonTypeTable!$Q$2-OFFSET(I3992,0,-4),
IF(I3992&lt;&gt;OFFSET(I3992,-1,0),OFFSET(I3992,-1,0)-OFFSET(I3992,0,-4),""))</f>
        <v/>
      </c>
      <c r="K3992" t="str">
        <f ca="1">IF(C3992=1,60*SummonTypeTable!$Q$2/OFFSET(I3992,0,-4),
IF(I3992&lt;&gt;OFFSET(I3992,-1,0),OFFSET(I3992,-1,0)/OFFSET(I3992,0,-4),""))</f>
        <v/>
      </c>
      <c r="L3992" t="str">
        <f t="shared" ca="1" si="734"/>
        <v>cu</v>
      </c>
      <c r="M3992" t="s">
        <v>81</v>
      </c>
      <c r="N3992" t="s">
        <v>147</v>
      </c>
      <c r="O3992">
        <v>900</v>
      </c>
      <c r="P3992" t="str">
        <f t="shared" si="736"/>
        <v/>
      </c>
      <c r="Q3992" t="str">
        <f t="shared" ref="Q3992:Q4055" ca="1" si="742">IF(ISBLANK(R3992),"",
VLOOKUP(R3992,OFFSET(INDIRECT("$A:$B"),0,MATCH(R$1&amp;"_Verify",INDIRECT("$1:$1"),0)-1),2,0)
)</f>
        <v>cu</v>
      </c>
      <c r="R3992" t="s">
        <v>81</v>
      </c>
      <c r="S3992" t="s">
        <v>147</v>
      </c>
      <c r="T3992">
        <v>450</v>
      </c>
      <c r="U3992" t="str">
        <f t="shared" ca="1" si="735"/>
        <v>cu</v>
      </c>
      <c r="V3992" t="str">
        <f t="shared" si="737"/>
        <v>GO</v>
      </c>
      <c r="W3992">
        <f t="shared" si="738"/>
        <v>900</v>
      </c>
      <c r="X3992" t="str">
        <f t="shared" ca="1" si="739"/>
        <v>cu</v>
      </c>
      <c r="Y3992" t="str">
        <f t="shared" si="740"/>
        <v>GO</v>
      </c>
      <c r="Z3992">
        <f t="shared" si="741"/>
        <v>450</v>
      </c>
    </row>
    <row r="3993" spans="1:26">
      <c r="A3993" t="s">
        <v>79</v>
      </c>
      <c r="B3993" t="str">
        <f>VLOOKUP(A3993,EventPointTypeTable!$A:$B,MATCH(EventPointTypeTable!$B$1,EventPointTypeTable!$A$1:$B$1,0),0)</f>
        <v>신규4</v>
      </c>
      <c r="C3993">
        <v>16</v>
      </c>
      <c r="D3993">
        <v>16</v>
      </c>
      <c r="E3993">
        <f t="shared" ca="1" si="733"/>
        <v>132</v>
      </c>
      <c r="F3993">
        <f ca="1">(60+SUMIF(OFFSET(N3993,-$C3993+1,0,$C3993),"EN",OFFSET(O3993,-$C3993+1,0,$C3993)))*SummonTypeTable!$Q$2</f>
        <v>200</v>
      </c>
      <c r="G3993">
        <f ca="1">IF(C3993=1,60*SummonTypeTable!$Q$2-OFFSET(F3993,0,-1),
IF(F3993&lt;&gt;OFFSET(F3993,-1,0),OFFSET(F3993,-1,0)-OFFSET(F3993,0,-1),""))</f>
        <v>34.666666666666657</v>
      </c>
      <c r="H3993">
        <f ca="1">IF(C3993=1,60*SummonTypeTable!$Q$2/OFFSET(F3993,0,-1),
IF(F3993&lt;&gt;OFFSET(F3993,-1,0),OFFSET(F3993,-1,0)/OFFSET(F3993,0,-1),""))</f>
        <v>1.2626262626262625</v>
      </c>
      <c r="I3993">
        <f ca="1">(60+SUMIF(OFFSET(N3993,-$C3993+1,0,$C3993),"EN",OFFSET(O3993,-$C3993+1,0,$C3993))+SUMIF(OFFSET(S3993,-$C3993+1,0,$C3993),"EN",OFFSET(T3993,-$C3993+1,0,$C3993)))*SummonTypeTable!$Q$2</f>
        <v>200</v>
      </c>
      <c r="J3993">
        <f ca="1">IF(C3993=1,60*SummonTypeTable!$Q$2-OFFSET(I3993,0,-4),
IF(I3993&lt;&gt;OFFSET(I3993,-1,0),OFFSET(I3993,-1,0)-OFFSET(I3993,0,-4),""))</f>
        <v>34.666666666666657</v>
      </c>
      <c r="K3993">
        <f ca="1">IF(C3993=1,60*SummonTypeTable!$Q$2/OFFSET(I3993,0,-4),
IF(I3993&lt;&gt;OFFSET(I3993,-1,0),OFFSET(I3993,-1,0)/OFFSET(I3993,0,-4),""))</f>
        <v>1.2626262626262625</v>
      </c>
      <c r="L3993" t="str">
        <f t="shared" ca="1" si="734"/>
        <v>cu</v>
      </c>
      <c r="M3993" t="s">
        <v>81</v>
      </c>
      <c r="N3993" t="s">
        <v>146</v>
      </c>
      <c r="O3993">
        <v>50</v>
      </c>
      <c r="P3993" t="str">
        <f t="shared" si="736"/>
        <v>에너지너무많음</v>
      </c>
      <c r="Q3993" t="str">
        <f t="shared" ca="1" si="742"/>
        <v>cu</v>
      </c>
      <c r="R3993" t="s">
        <v>81</v>
      </c>
      <c r="S3993" t="s">
        <v>147</v>
      </c>
      <c r="T3993">
        <v>475</v>
      </c>
      <c r="U3993" t="str">
        <f t="shared" ca="1" si="735"/>
        <v>cu</v>
      </c>
      <c r="V3993" t="str">
        <f t="shared" si="737"/>
        <v>EN</v>
      </c>
      <c r="W3993">
        <f t="shared" si="738"/>
        <v>50</v>
      </c>
      <c r="X3993" t="str">
        <f t="shared" ca="1" si="739"/>
        <v>cu</v>
      </c>
      <c r="Y3993" t="str">
        <f t="shared" si="740"/>
        <v>GO</v>
      </c>
      <c r="Z3993">
        <f t="shared" si="741"/>
        <v>475</v>
      </c>
    </row>
    <row r="3994" spans="1:26">
      <c r="A3994" t="s">
        <v>79</v>
      </c>
      <c r="B3994" t="str">
        <f>VLOOKUP(A3994,EventPointTypeTable!$A:$B,MATCH(EventPointTypeTable!$B$1,EventPointTypeTable!$A$1:$B$1,0),0)</f>
        <v>신규4</v>
      </c>
      <c r="C3994">
        <v>17</v>
      </c>
      <c r="D3994">
        <v>19</v>
      </c>
      <c r="E3994">
        <f t="shared" ca="1" si="733"/>
        <v>151</v>
      </c>
      <c r="F3994">
        <f ca="1">(60+SUMIF(OFFSET(N3994,-$C3994+1,0,$C3994),"EN",OFFSET(O3994,-$C3994+1,0,$C3994)))*SummonTypeTable!$Q$2</f>
        <v>200</v>
      </c>
      <c r="G3994" t="str">
        <f ca="1">IF(C3994=1,60*SummonTypeTable!$Q$2-OFFSET(F3994,0,-1),
IF(F3994&lt;&gt;OFFSET(F3994,-1,0),OFFSET(F3994,-1,0)-OFFSET(F3994,0,-1),""))</f>
        <v/>
      </c>
      <c r="H3994" t="str">
        <f ca="1">IF(C3994=1,60*SummonTypeTable!$Q$2/OFFSET(F3994,0,-1),
IF(F3994&lt;&gt;OFFSET(F3994,-1,0),OFFSET(F3994,-1,0)/OFFSET(F3994,0,-1),""))</f>
        <v/>
      </c>
      <c r="I3994">
        <f ca="1">(60+SUMIF(OFFSET(N3994,-$C3994+1,0,$C3994),"EN",OFFSET(O3994,-$C3994+1,0,$C3994))+SUMIF(OFFSET(S3994,-$C3994+1,0,$C3994),"EN",OFFSET(T3994,-$C3994+1,0,$C3994)))*SummonTypeTable!$Q$2</f>
        <v>200</v>
      </c>
      <c r="J3994" t="str">
        <f ca="1">IF(C3994=1,60*SummonTypeTable!$Q$2-OFFSET(I3994,0,-4),
IF(I3994&lt;&gt;OFFSET(I3994,-1,0),OFFSET(I3994,-1,0)-OFFSET(I3994,0,-4),""))</f>
        <v/>
      </c>
      <c r="K3994" t="str">
        <f ca="1">IF(C3994=1,60*SummonTypeTable!$Q$2/OFFSET(I3994,0,-4),
IF(I3994&lt;&gt;OFFSET(I3994,-1,0),OFFSET(I3994,-1,0)/OFFSET(I3994,0,-4),""))</f>
        <v/>
      </c>
      <c r="L3994" t="str">
        <f t="shared" ca="1" si="734"/>
        <v>cu</v>
      </c>
      <c r="M3994" t="s">
        <v>81</v>
      </c>
      <c r="N3994" t="s">
        <v>147</v>
      </c>
      <c r="O3994">
        <v>1000</v>
      </c>
      <c r="P3994" t="str">
        <f t="shared" si="736"/>
        <v/>
      </c>
      <c r="Q3994" t="str">
        <f t="shared" ca="1" si="742"/>
        <v>cu</v>
      </c>
      <c r="R3994" t="s">
        <v>81</v>
      </c>
      <c r="S3994" t="s">
        <v>147</v>
      </c>
      <c r="T3994">
        <v>500</v>
      </c>
      <c r="U3994" t="str">
        <f t="shared" ca="1" si="735"/>
        <v>cu</v>
      </c>
      <c r="V3994" t="str">
        <f t="shared" si="737"/>
        <v>GO</v>
      </c>
      <c r="W3994">
        <f t="shared" si="738"/>
        <v>1000</v>
      </c>
      <c r="X3994" t="str">
        <f t="shared" ca="1" si="739"/>
        <v>cu</v>
      </c>
      <c r="Y3994" t="str">
        <f t="shared" si="740"/>
        <v>GO</v>
      </c>
      <c r="Z3994">
        <f t="shared" si="741"/>
        <v>500</v>
      </c>
    </row>
    <row r="3995" spans="1:26">
      <c r="A3995" t="s">
        <v>79</v>
      </c>
      <c r="B3995" t="str">
        <f>VLOOKUP(A3995,EventPointTypeTable!$A:$B,MATCH(EventPointTypeTable!$B$1,EventPointTypeTable!$A$1:$B$1,0),0)</f>
        <v>신규4</v>
      </c>
      <c r="C3995">
        <v>18</v>
      </c>
      <c r="D3995">
        <v>12</v>
      </c>
      <c r="E3995">
        <f t="shared" ca="1" si="733"/>
        <v>163</v>
      </c>
      <c r="F3995">
        <f ca="1">(60+SUMIF(OFFSET(N3995,-$C3995+1,0,$C3995),"EN",OFFSET(O3995,-$C3995+1,0,$C3995)))*SummonTypeTable!$Q$2</f>
        <v>200</v>
      </c>
      <c r="G3995" t="str">
        <f ca="1">IF(C3995=1,60*SummonTypeTable!$Q$2-OFFSET(F3995,0,-1),
IF(F3995&lt;&gt;OFFSET(F3995,-1,0),OFFSET(F3995,-1,0)-OFFSET(F3995,0,-1),""))</f>
        <v/>
      </c>
      <c r="H3995" t="str">
        <f ca="1">IF(C3995=1,60*SummonTypeTable!$Q$2/OFFSET(F3995,0,-1),
IF(F3995&lt;&gt;OFFSET(F3995,-1,0),OFFSET(F3995,-1,0)/OFFSET(F3995,0,-1),""))</f>
        <v/>
      </c>
      <c r="I3995">
        <f ca="1">(60+SUMIF(OFFSET(N3995,-$C3995+1,0,$C3995),"EN",OFFSET(O3995,-$C3995+1,0,$C3995))+SUMIF(OFFSET(S3995,-$C3995+1,0,$C3995),"EN",OFFSET(T3995,-$C3995+1,0,$C3995)))*SummonTypeTable!$Q$2</f>
        <v>200</v>
      </c>
      <c r="J3995" t="str">
        <f ca="1">IF(C3995=1,60*SummonTypeTable!$Q$2-OFFSET(I3995,0,-4),
IF(I3995&lt;&gt;OFFSET(I3995,-1,0),OFFSET(I3995,-1,0)-OFFSET(I3995,0,-4),""))</f>
        <v/>
      </c>
      <c r="K3995" t="str">
        <f ca="1">IF(C3995=1,60*SummonTypeTable!$Q$2/OFFSET(I3995,0,-4),
IF(I3995&lt;&gt;OFFSET(I3995,-1,0),OFFSET(I3995,-1,0)/OFFSET(I3995,0,-4),""))</f>
        <v/>
      </c>
      <c r="L3995" t="str">
        <f t="shared" ca="1" si="734"/>
        <v>it</v>
      </c>
      <c r="M3995" t="s">
        <v>139</v>
      </c>
      <c r="N3995" t="s">
        <v>138</v>
      </c>
      <c r="O3995">
        <v>1</v>
      </c>
      <c r="P3995" t="str">
        <f t="shared" si="736"/>
        <v/>
      </c>
      <c r="Q3995" t="str">
        <f t="shared" ca="1" si="742"/>
        <v>cu</v>
      </c>
      <c r="R3995" t="s">
        <v>81</v>
      </c>
      <c r="S3995" t="s">
        <v>147</v>
      </c>
      <c r="T3995">
        <v>525</v>
      </c>
      <c r="U3995" t="str">
        <f t="shared" ca="1" si="735"/>
        <v>it</v>
      </c>
      <c r="V3995" t="str">
        <f t="shared" si="737"/>
        <v>Cash_sSpellGacha</v>
      </c>
      <c r="W3995">
        <f t="shared" si="738"/>
        <v>1</v>
      </c>
      <c r="X3995" t="str">
        <f t="shared" ca="1" si="739"/>
        <v>cu</v>
      </c>
      <c r="Y3995" t="str">
        <f t="shared" si="740"/>
        <v>GO</v>
      </c>
      <c r="Z3995">
        <f t="shared" si="741"/>
        <v>525</v>
      </c>
    </row>
    <row r="3996" spans="1:26">
      <c r="A3996" t="s">
        <v>79</v>
      </c>
      <c r="B3996" t="str">
        <f>VLOOKUP(A3996,EventPointTypeTable!$A:$B,MATCH(EventPointTypeTable!$B$1,EventPointTypeTable!$A$1:$B$1,0),0)</f>
        <v>신규4</v>
      </c>
      <c r="C3996">
        <v>19</v>
      </c>
      <c r="D3996">
        <v>5</v>
      </c>
      <c r="E3996">
        <f t="shared" ca="1" si="733"/>
        <v>168</v>
      </c>
      <c r="F3996">
        <f ca="1">(60+SUMIF(OFFSET(N3996,-$C3996+1,0,$C3996),"EN",OFFSET(O3996,-$C3996+1,0,$C3996)))*SummonTypeTable!$Q$2</f>
        <v>236.66666666666666</v>
      </c>
      <c r="G3996">
        <f ca="1">IF(C3996=1,60*SummonTypeTable!$Q$2-OFFSET(F3996,0,-1),
IF(F3996&lt;&gt;OFFSET(F3996,-1,0),OFFSET(F3996,-1,0)-OFFSET(F3996,0,-1),""))</f>
        <v>32</v>
      </c>
      <c r="H3996">
        <f ca="1">IF(C3996=1,60*SummonTypeTable!$Q$2/OFFSET(F3996,0,-1),
IF(F3996&lt;&gt;OFFSET(F3996,-1,0),OFFSET(F3996,-1,0)/OFFSET(F3996,0,-1),""))</f>
        <v>1.1904761904761905</v>
      </c>
      <c r="I3996">
        <f ca="1">(60+SUMIF(OFFSET(N3996,-$C3996+1,0,$C3996),"EN",OFFSET(O3996,-$C3996+1,0,$C3996))+SUMIF(OFFSET(S3996,-$C3996+1,0,$C3996),"EN",OFFSET(T3996,-$C3996+1,0,$C3996)))*SummonTypeTable!$Q$2</f>
        <v>236.66666666666666</v>
      </c>
      <c r="J3996">
        <f ca="1">IF(C3996=1,60*SummonTypeTable!$Q$2-OFFSET(I3996,0,-4),
IF(I3996&lt;&gt;OFFSET(I3996,-1,0),OFFSET(I3996,-1,0)-OFFSET(I3996,0,-4),""))</f>
        <v>32</v>
      </c>
      <c r="K3996">
        <f ca="1">IF(C3996=1,60*SummonTypeTable!$Q$2/OFFSET(I3996,0,-4),
IF(I3996&lt;&gt;OFFSET(I3996,-1,0),OFFSET(I3996,-1,0)/OFFSET(I3996,0,-4),""))</f>
        <v>1.1904761904761905</v>
      </c>
      <c r="L3996" t="str">
        <f t="shared" ca="1" si="734"/>
        <v>cu</v>
      </c>
      <c r="M3996" t="s">
        <v>81</v>
      </c>
      <c r="N3996" t="s">
        <v>146</v>
      </c>
      <c r="O3996">
        <v>55</v>
      </c>
      <c r="P3996" t="str">
        <f t="shared" si="736"/>
        <v>에너지너무많음</v>
      </c>
      <c r="Q3996" t="str">
        <f t="shared" ca="1" si="742"/>
        <v>cu</v>
      </c>
      <c r="R3996" t="s">
        <v>81</v>
      </c>
      <c r="S3996" t="s">
        <v>147</v>
      </c>
      <c r="T3996">
        <v>550</v>
      </c>
      <c r="U3996" t="str">
        <f t="shared" ca="1" si="735"/>
        <v>cu</v>
      </c>
      <c r="V3996" t="str">
        <f t="shared" si="737"/>
        <v>EN</v>
      </c>
      <c r="W3996">
        <f t="shared" si="738"/>
        <v>55</v>
      </c>
      <c r="X3996" t="str">
        <f t="shared" ca="1" si="739"/>
        <v>cu</v>
      </c>
      <c r="Y3996" t="str">
        <f t="shared" si="740"/>
        <v>GO</v>
      </c>
      <c r="Z3996">
        <f t="shared" si="741"/>
        <v>550</v>
      </c>
    </row>
    <row r="3997" spans="1:26">
      <c r="A3997" t="s">
        <v>79</v>
      </c>
      <c r="B3997" t="str">
        <f>VLOOKUP(A3997,EventPointTypeTable!$A:$B,MATCH(EventPointTypeTable!$B$1,EventPointTypeTable!$A$1:$B$1,0),0)</f>
        <v>신규4</v>
      </c>
      <c r="C3997">
        <v>20</v>
      </c>
      <c r="D3997">
        <v>15</v>
      </c>
      <c r="E3997">
        <f t="shared" ca="1" si="733"/>
        <v>183</v>
      </c>
      <c r="F3997">
        <f ca="1">(60+SUMIF(OFFSET(N3997,-$C3997+1,0,$C3997),"EN",OFFSET(O3997,-$C3997+1,0,$C3997)))*SummonTypeTable!$Q$2</f>
        <v>236.66666666666666</v>
      </c>
      <c r="G3997" t="str">
        <f ca="1">IF(C3997=1,60*SummonTypeTable!$Q$2-OFFSET(F3997,0,-1),
IF(F3997&lt;&gt;OFFSET(F3997,-1,0),OFFSET(F3997,-1,0)-OFFSET(F3997,0,-1),""))</f>
        <v/>
      </c>
      <c r="H3997" t="str">
        <f ca="1">IF(C3997=1,60*SummonTypeTable!$Q$2/OFFSET(F3997,0,-1),
IF(F3997&lt;&gt;OFFSET(F3997,-1,0),OFFSET(F3997,-1,0)/OFFSET(F3997,0,-1),""))</f>
        <v/>
      </c>
      <c r="I3997">
        <f ca="1">(60+SUMIF(OFFSET(N3997,-$C3997+1,0,$C3997),"EN",OFFSET(O3997,-$C3997+1,0,$C3997))+SUMIF(OFFSET(S3997,-$C3997+1,0,$C3997),"EN",OFFSET(T3997,-$C3997+1,0,$C3997)))*SummonTypeTable!$Q$2</f>
        <v>236.66666666666666</v>
      </c>
      <c r="J3997" t="str">
        <f ca="1">IF(C3997=1,60*SummonTypeTable!$Q$2-OFFSET(I3997,0,-4),
IF(I3997&lt;&gt;OFFSET(I3997,-1,0),OFFSET(I3997,-1,0)-OFFSET(I3997,0,-4),""))</f>
        <v/>
      </c>
      <c r="K3997" t="str">
        <f ca="1">IF(C3997=1,60*SummonTypeTable!$Q$2/OFFSET(I3997,0,-4),
IF(I3997&lt;&gt;OFFSET(I3997,-1,0),OFFSET(I3997,-1,0)/OFFSET(I3997,0,-4),""))</f>
        <v/>
      </c>
      <c r="L3997" t="str">
        <f t="shared" ca="1" si="734"/>
        <v>cu</v>
      </c>
      <c r="M3997" t="s">
        <v>81</v>
      </c>
      <c r="N3997" t="s">
        <v>147</v>
      </c>
      <c r="O3997">
        <v>1150</v>
      </c>
      <c r="P3997" t="str">
        <f t="shared" si="736"/>
        <v/>
      </c>
      <c r="Q3997" t="str">
        <f t="shared" ca="1" si="742"/>
        <v>cu</v>
      </c>
      <c r="R3997" t="s">
        <v>81</v>
      </c>
      <c r="S3997" t="s">
        <v>147</v>
      </c>
      <c r="T3997">
        <v>575</v>
      </c>
      <c r="U3997" t="str">
        <f t="shared" ca="1" si="735"/>
        <v>cu</v>
      </c>
      <c r="V3997" t="str">
        <f t="shared" si="737"/>
        <v>GO</v>
      </c>
      <c r="W3997">
        <f t="shared" si="738"/>
        <v>1150</v>
      </c>
      <c r="X3997" t="str">
        <f t="shared" ca="1" si="739"/>
        <v>cu</v>
      </c>
      <c r="Y3997" t="str">
        <f t="shared" si="740"/>
        <v>GO</v>
      </c>
      <c r="Z3997">
        <f t="shared" si="741"/>
        <v>575</v>
      </c>
    </row>
    <row r="3998" spans="1:26">
      <c r="A3998" t="s">
        <v>79</v>
      </c>
      <c r="B3998" t="str">
        <f>VLOOKUP(A3998,EventPointTypeTable!$A:$B,MATCH(EventPointTypeTable!$B$1,EventPointTypeTable!$A$1:$B$1,0),0)</f>
        <v>신규4</v>
      </c>
      <c r="C3998">
        <v>21</v>
      </c>
      <c r="D3998">
        <v>4</v>
      </c>
      <c r="E3998">
        <f t="shared" ca="1" si="733"/>
        <v>187</v>
      </c>
      <c r="F3998">
        <f ca="1">(60+SUMIF(OFFSET(N3998,-$C3998+1,0,$C3998),"EN",OFFSET(O3998,-$C3998+1,0,$C3998)))*SummonTypeTable!$Q$2</f>
        <v>236.66666666666666</v>
      </c>
      <c r="G3998" t="str">
        <f ca="1">IF(C3998=1,60*SummonTypeTable!$Q$2-OFFSET(F3998,0,-1),
IF(F3998&lt;&gt;OFFSET(F3998,-1,0),OFFSET(F3998,-1,0)-OFFSET(F3998,0,-1),""))</f>
        <v/>
      </c>
      <c r="H3998" t="str">
        <f ca="1">IF(C3998=1,60*SummonTypeTable!$Q$2/OFFSET(F3998,0,-1),
IF(F3998&lt;&gt;OFFSET(F3998,-1,0),OFFSET(F3998,-1,0)/OFFSET(F3998,0,-1),""))</f>
        <v/>
      </c>
      <c r="I3998">
        <f ca="1">(60+SUMIF(OFFSET(N3998,-$C3998+1,0,$C3998),"EN",OFFSET(O3998,-$C3998+1,0,$C3998))+SUMIF(OFFSET(S3998,-$C3998+1,0,$C3998),"EN",OFFSET(T3998,-$C3998+1,0,$C3998)))*SummonTypeTable!$Q$2</f>
        <v>236.66666666666666</v>
      </c>
      <c r="J3998" t="str">
        <f ca="1">IF(C3998=1,60*SummonTypeTable!$Q$2-OFFSET(I3998,0,-4),
IF(I3998&lt;&gt;OFFSET(I3998,-1,0),OFFSET(I3998,-1,0)-OFFSET(I3998,0,-4),""))</f>
        <v/>
      </c>
      <c r="K3998" t="str">
        <f ca="1">IF(C3998=1,60*SummonTypeTable!$Q$2/OFFSET(I3998,0,-4),
IF(I3998&lt;&gt;OFFSET(I3998,-1,0),OFFSET(I3998,-1,0)/OFFSET(I3998,0,-4),""))</f>
        <v/>
      </c>
      <c r="L3998" t="str">
        <f t="shared" ca="1" si="734"/>
        <v>it</v>
      </c>
      <c r="M3998" t="s">
        <v>139</v>
      </c>
      <c r="N3998" t="s">
        <v>140</v>
      </c>
      <c r="O3998">
        <v>1</v>
      </c>
      <c r="P3998" t="str">
        <f t="shared" si="736"/>
        <v/>
      </c>
      <c r="Q3998" t="str">
        <f t="shared" ca="1" si="742"/>
        <v>cu</v>
      </c>
      <c r="R3998" t="s">
        <v>81</v>
      </c>
      <c r="S3998" t="s">
        <v>147</v>
      </c>
      <c r="T3998">
        <v>600</v>
      </c>
      <c r="U3998" t="str">
        <f t="shared" ca="1" si="735"/>
        <v>it</v>
      </c>
      <c r="V3998" t="str">
        <f t="shared" si="737"/>
        <v>Cash_sCharacterGacha</v>
      </c>
      <c r="W3998">
        <f t="shared" si="738"/>
        <v>1</v>
      </c>
      <c r="X3998" t="str">
        <f t="shared" ca="1" si="739"/>
        <v>cu</v>
      </c>
      <c r="Y3998" t="str">
        <f t="shared" si="740"/>
        <v>GO</v>
      </c>
      <c r="Z3998">
        <f t="shared" si="741"/>
        <v>600</v>
      </c>
    </row>
    <row r="3999" spans="1:26">
      <c r="A3999" t="s">
        <v>79</v>
      </c>
      <c r="B3999" t="str">
        <f>VLOOKUP(A3999,EventPointTypeTable!$A:$B,MATCH(EventPointTypeTable!$B$1,EventPointTypeTable!$A$1:$B$1,0),0)</f>
        <v>신규4</v>
      </c>
      <c r="C3999">
        <v>22</v>
      </c>
      <c r="D3999">
        <v>5</v>
      </c>
      <c r="E3999">
        <f t="shared" ca="1" si="733"/>
        <v>192</v>
      </c>
      <c r="F3999">
        <f ca="1">(60+SUMIF(OFFSET(N3999,-$C3999+1,0,$C3999),"EN",OFFSET(O3999,-$C3999+1,0,$C3999)))*SummonTypeTable!$Q$2</f>
        <v>236.66666666666666</v>
      </c>
      <c r="G3999" t="str">
        <f ca="1">IF(C3999=1,60*SummonTypeTable!$Q$2-OFFSET(F3999,0,-1),
IF(F3999&lt;&gt;OFFSET(F3999,-1,0),OFFSET(F3999,-1,0)-OFFSET(F3999,0,-1),""))</f>
        <v/>
      </c>
      <c r="H3999" t="str">
        <f ca="1">IF(C3999=1,60*SummonTypeTable!$Q$2/OFFSET(F3999,0,-1),
IF(F3999&lt;&gt;OFFSET(F3999,-1,0),OFFSET(F3999,-1,0)/OFFSET(F3999,0,-1),""))</f>
        <v/>
      </c>
      <c r="I3999">
        <f ca="1">(60+SUMIF(OFFSET(N3999,-$C3999+1,0,$C3999),"EN",OFFSET(O3999,-$C3999+1,0,$C3999))+SUMIF(OFFSET(S3999,-$C3999+1,0,$C3999),"EN",OFFSET(T3999,-$C3999+1,0,$C3999)))*SummonTypeTable!$Q$2</f>
        <v>236.66666666666666</v>
      </c>
      <c r="J3999" t="str">
        <f ca="1">IF(C3999=1,60*SummonTypeTable!$Q$2-OFFSET(I3999,0,-4),
IF(I3999&lt;&gt;OFFSET(I3999,-1,0),OFFSET(I3999,-1,0)-OFFSET(I3999,0,-4),""))</f>
        <v/>
      </c>
      <c r="K3999" t="str">
        <f ca="1">IF(C3999=1,60*SummonTypeTable!$Q$2/OFFSET(I3999,0,-4),
IF(I3999&lt;&gt;OFFSET(I3999,-1,0),OFFSET(I3999,-1,0)/OFFSET(I3999,0,-4),""))</f>
        <v/>
      </c>
      <c r="L3999" t="str">
        <f t="shared" ca="1" si="734"/>
        <v>cu</v>
      </c>
      <c r="M3999" t="s">
        <v>81</v>
      </c>
      <c r="N3999" t="s">
        <v>147</v>
      </c>
      <c r="O3999">
        <v>1250</v>
      </c>
      <c r="P3999" t="str">
        <f t="shared" si="736"/>
        <v/>
      </c>
      <c r="Q3999" t="str">
        <f t="shared" ca="1" si="742"/>
        <v>cu</v>
      </c>
      <c r="R3999" t="s">
        <v>81</v>
      </c>
      <c r="S3999" t="s">
        <v>147</v>
      </c>
      <c r="T3999">
        <v>625</v>
      </c>
      <c r="U3999" t="str">
        <f t="shared" ca="1" si="735"/>
        <v>cu</v>
      </c>
      <c r="V3999" t="str">
        <f t="shared" si="737"/>
        <v>GO</v>
      </c>
      <c r="W3999">
        <f t="shared" si="738"/>
        <v>1250</v>
      </c>
      <c r="X3999" t="str">
        <f t="shared" ca="1" si="739"/>
        <v>cu</v>
      </c>
      <c r="Y3999" t="str">
        <f t="shared" si="740"/>
        <v>GO</v>
      </c>
      <c r="Z3999">
        <f t="shared" si="741"/>
        <v>625</v>
      </c>
    </row>
    <row r="4000" spans="1:26">
      <c r="A4000" t="s">
        <v>79</v>
      </c>
      <c r="B4000" t="str">
        <f>VLOOKUP(A4000,EventPointTypeTable!$A:$B,MATCH(EventPointTypeTable!$B$1,EventPointTypeTable!$A$1:$B$1,0),0)</f>
        <v>신규4</v>
      </c>
      <c r="C4000">
        <v>23</v>
      </c>
      <c r="D4000">
        <v>16</v>
      </c>
      <c r="E4000">
        <f t="shared" ca="1" si="733"/>
        <v>208</v>
      </c>
      <c r="F4000">
        <f ca="1">(60+SUMIF(OFFSET(N4000,-$C4000+1,0,$C4000),"EN",OFFSET(O4000,-$C4000+1,0,$C4000)))*SummonTypeTable!$Q$2</f>
        <v>276.66666666666663</v>
      </c>
      <c r="G4000">
        <f ca="1">IF(C4000=1,60*SummonTypeTable!$Q$2-OFFSET(F4000,0,-1),
IF(F4000&lt;&gt;OFFSET(F4000,-1,0),OFFSET(F4000,-1,0)-OFFSET(F4000,0,-1),""))</f>
        <v>28.666666666666657</v>
      </c>
      <c r="H4000">
        <f ca="1">IF(C4000=1,60*SummonTypeTable!$Q$2/OFFSET(F4000,0,-1),
IF(F4000&lt;&gt;OFFSET(F4000,-1,0),OFFSET(F4000,-1,0)/OFFSET(F4000,0,-1),""))</f>
        <v>1.1378205128205128</v>
      </c>
      <c r="I4000">
        <f ca="1">(60+SUMIF(OFFSET(N4000,-$C4000+1,0,$C4000),"EN",OFFSET(O4000,-$C4000+1,0,$C4000))+SUMIF(OFFSET(S4000,-$C4000+1,0,$C4000),"EN",OFFSET(T4000,-$C4000+1,0,$C4000)))*SummonTypeTable!$Q$2</f>
        <v>276.66666666666663</v>
      </c>
      <c r="J4000">
        <f ca="1">IF(C4000=1,60*SummonTypeTable!$Q$2-OFFSET(I4000,0,-4),
IF(I4000&lt;&gt;OFFSET(I4000,-1,0),OFFSET(I4000,-1,0)-OFFSET(I4000,0,-4),""))</f>
        <v>28.666666666666657</v>
      </c>
      <c r="K4000">
        <f ca="1">IF(C4000=1,60*SummonTypeTable!$Q$2/OFFSET(I4000,0,-4),
IF(I4000&lt;&gt;OFFSET(I4000,-1,0),OFFSET(I4000,-1,0)/OFFSET(I4000,0,-4),""))</f>
        <v>1.1378205128205128</v>
      </c>
      <c r="L4000" t="str">
        <f t="shared" ca="1" si="734"/>
        <v>cu</v>
      </c>
      <c r="M4000" t="s">
        <v>81</v>
      </c>
      <c r="N4000" t="s">
        <v>146</v>
      </c>
      <c r="O4000">
        <v>60</v>
      </c>
      <c r="P4000" t="str">
        <f t="shared" si="736"/>
        <v>에너지너무많음</v>
      </c>
      <c r="Q4000" t="str">
        <f t="shared" ca="1" si="742"/>
        <v>cu</v>
      </c>
      <c r="R4000" t="s">
        <v>81</v>
      </c>
      <c r="S4000" t="s">
        <v>147</v>
      </c>
      <c r="T4000">
        <v>650</v>
      </c>
      <c r="U4000" t="str">
        <f t="shared" ca="1" si="735"/>
        <v>cu</v>
      </c>
      <c r="V4000" t="str">
        <f t="shared" si="737"/>
        <v>EN</v>
      </c>
      <c r="W4000">
        <f t="shared" si="738"/>
        <v>60</v>
      </c>
      <c r="X4000" t="str">
        <f t="shared" ca="1" si="739"/>
        <v>cu</v>
      </c>
      <c r="Y4000" t="str">
        <f t="shared" si="740"/>
        <v>GO</v>
      </c>
      <c r="Z4000">
        <f t="shared" si="741"/>
        <v>650</v>
      </c>
    </row>
    <row r="4001" spans="1:26">
      <c r="A4001" t="s">
        <v>79</v>
      </c>
      <c r="B4001" t="str">
        <f>VLOOKUP(A4001,EventPointTypeTable!$A:$B,MATCH(EventPointTypeTable!$B$1,EventPointTypeTable!$A$1:$B$1,0),0)</f>
        <v>신규4</v>
      </c>
      <c r="C4001">
        <v>24</v>
      </c>
      <c r="D4001">
        <v>12</v>
      </c>
      <c r="E4001">
        <f t="shared" ca="1" si="733"/>
        <v>220</v>
      </c>
      <c r="F4001">
        <f ca="1">(60+SUMIF(OFFSET(N4001,-$C4001+1,0,$C4001),"EN",OFFSET(O4001,-$C4001+1,0,$C4001)))*SummonTypeTable!$Q$2</f>
        <v>276.66666666666663</v>
      </c>
      <c r="G4001" t="str">
        <f ca="1">IF(C4001=1,60*SummonTypeTable!$Q$2-OFFSET(F4001,0,-1),
IF(F4001&lt;&gt;OFFSET(F4001,-1,0),OFFSET(F4001,-1,0)-OFFSET(F4001,0,-1),""))</f>
        <v/>
      </c>
      <c r="H4001" t="str">
        <f ca="1">IF(C4001=1,60*SummonTypeTable!$Q$2/OFFSET(F4001,0,-1),
IF(F4001&lt;&gt;OFFSET(F4001,-1,0),OFFSET(F4001,-1,0)/OFFSET(F4001,0,-1),""))</f>
        <v/>
      </c>
      <c r="I4001">
        <f ca="1">(60+SUMIF(OFFSET(N4001,-$C4001+1,0,$C4001),"EN",OFFSET(O4001,-$C4001+1,0,$C4001))+SUMIF(OFFSET(S4001,-$C4001+1,0,$C4001),"EN",OFFSET(T4001,-$C4001+1,0,$C4001)))*SummonTypeTable!$Q$2</f>
        <v>276.66666666666663</v>
      </c>
      <c r="J4001" t="str">
        <f ca="1">IF(C4001=1,60*SummonTypeTable!$Q$2-OFFSET(I4001,0,-4),
IF(I4001&lt;&gt;OFFSET(I4001,-1,0),OFFSET(I4001,-1,0)-OFFSET(I4001,0,-4),""))</f>
        <v/>
      </c>
      <c r="K4001" t="str">
        <f ca="1">IF(C4001=1,60*SummonTypeTable!$Q$2/OFFSET(I4001,0,-4),
IF(I4001&lt;&gt;OFFSET(I4001,-1,0),OFFSET(I4001,-1,0)/OFFSET(I4001,0,-4),""))</f>
        <v/>
      </c>
      <c r="L4001" t="str">
        <f t="shared" ca="1" si="734"/>
        <v>cu</v>
      </c>
      <c r="M4001" t="s">
        <v>81</v>
      </c>
      <c r="N4001" t="s">
        <v>147</v>
      </c>
      <c r="O4001">
        <v>1350</v>
      </c>
      <c r="P4001" t="str">
        <f t="shared" si="736"/>
        <v/>
      </c>
      <c r="Q4001" t="str">
        <f t="shared" ca="1" si="742"/>
        <v>cu</v>
      </c>
      <c r="R4001" t="s">
        <v>81</v>
      </c>
      <c r="S4001" t="s">
        <v>147</v>
      </c>
      <c r="T4001">
        <v>675</v>
      </c>
      <c r="U4001" t="str">
        <f t="shared" ca="1" si="735"/>
        <v>cu</v>
      </c>
      <c r="V4001" t="str">
        <f t="shared" si="737"/>
        <v>GO</v>
      </c>
      <c r="W4001">
        <f t="shared" si="738"/>
        <v>1350</v>
      </c>
      <c r="X4001" t="str">
        <f t="shared" ca="1" si="739"/>
        <v>cu</v>
      </c>
      <c r="Y4001" t="str">
        <f t="shared" si="740"/>
        <v>GO</v>
      </c>
      <c r="Z4001">
        <f t="shared" si="741"/>
        <v>675</v>
      </c>
    </row>
    <row r="4002" spans="1:26">
      <c r="A4002" t="s">
        <v>79</v>
      </c>
      <c r="B4002" t="str">
        <f>VLOOKUP(A4002,EventPointTypeTable!$A:$B,MATCH(EventPointTypeTable!$B$1,EventPointTypeTable!$A$1:$B$1,0),0)</f>
        <v>신규4</v>
      </c>
      <c r="C4002">
        <v>25</v>
      </c>
      <c r="D4002">
        <v>4</v>
      </c>
      <c r="E4002">
        <f t="shared" ca="1" si="733"/>
        <v>224</v>
      </c>
      <c r="F4002">
        <f ca="1">(60+SUMIF(OFFSET(N4002,-$C4002+1,0,$C4002),"EN",OFFSET(O4002,-$C4002+1,0,$C4002)))*SummonTypeTable!$Q$2</f>
        <v>276.66666666666663</v>
      </c>
      <c r="G4002" t="str">
        <f ca="1">IF(C4002=1,60*SummonTypeTable!$Q$2-OFFSET(F4002,0,-1),
IF(F4002&lt;&gt;OFFSET(F4002,-1,0),OFFSET(F4002,-1,0)-OFFSET(F4002,0,-1),""))</f>
        <v/>
      </c>
      <c r="H4002" t="str">
        <f ca="1">IF(C4002=1,60*SummonTypeTable!$Q$2/OFFSET(F4002,0,-1),
IF(F4002&lt;&gt;OFFSET(F4002,-1,0),OFFSET(F4002,-1,0)/OFFSET(F4002,0,-1),""))</f>
        <v/>
      </c>
      <c r="I4002">
        <f ca="1">(60+SUMIF(OFFSET(N4002,-$C4002+1,0,$C4002),"EN",OFFSET(O4002,-$C4002+1,0,$C4002))+SUMIF(OFFSET(S4002,-$C4002+1,0,$C4002),"EN",OFFSET(T4002,-$C4002+1,0,$C4002)))*SummonTypeTable!$Q$2</f>
        <v>276.66666666666663</v>
      </c>
      <c r="J4002" t="str">
        <f ca="1">IF(C4002=1,60*SummonTypeTable!$Q$2-OFFSET(I4002,0,-4),
IF(I4002&lt;&gt;OFFSET(I4002,-1,0),OFFSET(I4002,-1,0)-OFFSET(I4002,0,-4),""))</f>
        <v/>
      </c>
      <c r="K4002" t="str">
        <f ca="1">IF(C4002=1,60*SummonTypeTable!$Q$2/OFFSET(I4002,0,-4),
IF(I4002&lt;&gt;OFFSET(I4002,-1,0),OFFSET(I4002,-1,0)/OFFSET(I4002,0,-4),""))</f>
        <v/>
      </c>
      <c r="L4002" t="str">
        <f t="shared" ca="1" si="734"/>
        <v>it</v>
      </c>
      <c r="M4002" t="s">
        <v>139</v>
      </c>
      <c r="N4002" t="s">
        <v>138</v>
      </c>
      <c r="O4002">
        <v>1</v>
      </c>
      <c r="P4002" t="str">
        <f t="shared" si="736"/>
        <v/>
      </c>
      <c r="Q4002" t="str">
        <f t="shared" ca="1" si="742"/>
        <v>cu</v>
      </c>
      <c r="R4002" t="s">
        <v>81</v>
      </c>
      <c r="S4002" t="s">
        <v>147</v>
      </c>
      <c r="T4002">
        <v>700</v>
      </c>
      <c r="U4002" t="str">
        <f t="shared" ca="1" si="735"/>
        <v>it</v>
      </c>
      <c r="V4002" t="str">
        <f t="shared" si="737"/>
        <v>Cash_sSpellGacha</v>
      </c>
      <c r="W4002">
        <f t="shared" si="738"/>
        <v>1</v>
      </c>
      <c r="X4002" t="str">
        <f t="shared" ca="1" si="739"/>
        <v>cu</v>
      </c>
      <c r="Y4002" t="str">
        <f t="shared" si="740"/>
        <v>GO</v>
      </c>
      <c r="Z4002">
        <f t="shared" si="741"/>
        <v>700</v>
      </c>
    </row>
    <row r="4003" spans="1:26">
      <c r="A4003" t="s">
        <v>79</v>
      </c>
      <c r="B4003" t="str">
        <f>VLOOKUP(A4003,EventPointTypeTable!$A:$B,MATCH(EventPointTypeTable!$B$1,EventPointTypeTable!$A$1:$B$1,0),0)</f>
        <v>신규4</v>
      </c>
      <c r="C4003">
        <v>26</v>
      </c>
      <c r="D4003">
        <v>5</v>
      </c>
      <c r="E4003">
        <f t="shared" ref="E4003:E4066" ca="1" si="743">IF(A4003&lt;&gt;OFFSET(A4003,-1,0),D4003,OFFSET(E4003,-1,0)+D4003)</f>
        <v>229</v>
      </c>
      <c r="F4003">
        <f ca="1">(60+SUMIF(OFFSET(N4003,-$C4003+1,0,$C4003),"EN",OFFSET(O4003,-$C4003+1,0,$C4003)))*SummonTypeTable!$Q$2</f>
        <v>276.66666666666663</v>
      </c>
      <c r="G4003" t="str">
        <f ca="1">IF(C4003=1,60*SummonTypeTable!$Q$2-OFFSET(F4003,0,-1),
IF(F4003&lt;&gt;OFFSET(F4003,-1,0),OFFSET(F4003,-1,0)-OFFSET(F4003,0,-1),""))</f>
        <v/>
      </c>
      <c r="H4003" t="str">
        <f ca="1">IF(C4003=1,60*SummonTypeTable!$Q$2/OFFSET(F4003,0,-1),
IF(F4003&lt;&gt;OFFSET(F4003,-1,0),OFFSET(F4003,-1,0)/OFFSET(F4003,0,-1),""))</f>
        <v/>
      </c>
      <c r="I4003">
        <f ca="1">(60+SUMIF(OFFSET(N4003,-$C4003+1,0,$C4003),"EN",OFFSET(O4003,-$C4003+1,0,$C4003))+SUMIF(OFFSET(S4003,-$C4003+1,0,$C4003),"EN",OFFSET(T4003,-$C4003+1,0,$C4003)))*SummonTypeTable!$Q$2</f>
        <v>276.66666666666663</v>
      </c>
      <c r="J4003" t="str">
        <f ca="1">IF(C4003=1,60*SummonTypeTable!$Q$2-OFFSET(I4003,0,-4),
IF(I4003&lt;&gt;OFFSET(I4003,-1,0),OFFSET(I4003,-1,0)-OFFSET(I4003,0,-4),""))</f>
        <v/>
      </c>
      <c r="K4003" t="str">
        <f ca="1">IF(C4003=1,60*SummonTypeTable!$Q$2/OFFSET(I4003,0,-4),
IF(I4003&lt;&gt;OFFSET(I4003,-1,0),OFFSET(I4003,-1,0)/OFFSET(I4003,0,-4),""))</f>
        <v/>
      </c>
      <c r="L4003" t="str">
        <f t="shared" ca="1" si="734"/>
        <v>it</v>
      </c>
      <c r="M4003" t="s">
        <v>139</v>
      </c>
      <c r="N4003" t="s">
        <v>140</v>
      </c>
      <c r="O4003">
        <v>1</v>
      </c>
      <c r="P4003" t="str">
        <f t="shared" si="736"/>
        <v/>
      </c>
      <c r="Q4003" t="str">
        <f t="shared" ca="1" si="742"/>
        <v>cu</v>
      </c>
      <c r="R4003" t="s">
        <v>81</v>
      </c>
      <c r="S4003" t="s">
        <v>147</v>
      </c>
      <c r="T4003">
        <v>725</v>
      </c>
      <c r="U4003" t="str">
        <f t="shared" ca="1" si="735"/>
        <v>it</v>
      </c>
      <c r="V4003" t="str">
        <f t="shared" si="737"/>
        <v>Cash_sCharacterGacha</v>
      </c>
      <c r="W4003">
        <f t="shared" si="738"/>
        <v>1</v>
      </c>
      <c r="X4003" t="str">
        <f t="shared" ca="1" si="739"/>
        <v>cu</v>
      </c>
      <c r="Y4003" t="str">
        <f t="shared" si="740"/>
        <v>GO</v>
      </c>
      <c r="Z4003">
        <f t="shared" si="741"/>
        <v>725</v>
      </c>
    </row>
    <row r="4004" spans="1:26">
      <c r="A4004" t="s">
        <v>79</v>
      </c>
      <c r="B4004" t="str">
        <f>VLOOKUP(A4004,EventPointTypeTable!$A:$B,MATCH(EventPointTypeTable!$B$1,EventPointTypeTable!$A$1:$B$1,0),0)</f>
        <v>신규4</v>
      </c>
      <c r="C4004">
        <v>27</v>
      </c>
      <c r="D4004">
        <v>5</v>
      </c>
      <c r="E4004">
        <f t="shared" ca="1" si="743"/>
        <v>234</v>
      </c>
      <c r="F4004">
        <f ca="1">(60+SUMIF(OFFSET(N4004,-$C4004+1,0,$C4004),"EN",OFFSET(O4004,-$C4004+1,0,$C4004)))*SummonTypeTable!$Q$2</f>
        <v>276.66666666666663</v>
      </c>
      <c r="G4004" t="str">
        <f ca="1">IF(C4004=1,60*SummonTypeTable!$Q$2-OFFSET(F4004,0,-1),
IF(F4004&lt;&gt;OFFSET(F4004,-1,0),OFFSET(F4004,-1,0)-OFFSET(F4004,0,-1),""))</f>
        <v/>
      </c>
      <c r="H4004" t="str">
        <f ca="1">IF(C4004=1,60*SummonTypeTable!$Q$2/OFFSET(F4004,0,-1),
IF(F4004&lt;&gt;OFFSET(F4004,-1,0),OFFSET(F4004,-1,0)/OFFSET(F4004,0,-1),""))</f>
        <v/>
      </c>
      <c r="I4004">
        <f ca="1">(60+SUMIF(OFFSET(N4004,-$C4004+1,0,$C4004),"EN",OFFSET(O4004,-$C4004+1,0,$C4004))+SUMIF(OFFSET(S4004,-$C4004+1,0,$C4004),"EN",OFFSET(T4004,-$C4004+1,0,$C4004)))*SummonTypeTable!$Q$2</f>
        <v>276.66666666666663</v>
      </c>
      <c r="J4004" t="str">
        <f ca="1">IF(C4004=1,60*SummonTypeTable!$Q$2-OFFSET(I4004,0,-4),
IF(I4004&lt;&gt;OFFSET(I4004,-1,0),OFFSET(I4004,-1,0)-OFFSET(I4004,0,-4),""))</f>
        <v/>
      </c>
      <c r="K4004" t="str">
        <f ca="1">IF(C4004=1,60*SummonTypeTable!$Q$2/OFFSET(I4004,0,-4),
IF(I4004&lt;&gt;OFFSET(I4004,-1,0),OFFSET(I4004,-1,0)/OFFSET(I4004,0,-4),""))</f>
        <v/>
      </c>
      <c r="L4004" t="str">
        <f t="shared" ca="1" si="734"/>
        <v>cu</v>
      </c>
      <c r="M4004" t="s">
        <v>81</v>
      </c>
      <c r="N4004" t="s">
        <v>147</v>
      </c>
      <c r="O4004">
        <v>1500</v>
      </c>
      <c r="P4004" t="str">
        <f t="shared" si="736"/>
        <v/>
      </c>
      <c r="Q4004" t="str">
        <f t="shared" ca="1" si="742"/>
        <v>cu</v>
      </c>
      <c r="R4004" t="s">
        <v>81</v>
      </c>
      <c r="S4004" t="s">
        <v>147</v>
      </c>
      <c r="T4004">
        <v>750</v>
      </c>
      <c r="U4004" t="str">
        <f t="shared" ca="1" si="735"/>
        <v>cu</v>
      </c>
      <c r="V4004" t="str">
        <f t="shared" si="737"/>
        <v>GO</v>
      </c>
      <c r="W4004">
        <f t="shared" si="738"/>
        <v>1500</v>
      </c>
      <c r="X4004" t="str">
        <f t="shared" ca="1" si="739"/>
        <v>cu</v>
      </c>
      <c r="Y4004" t="str">
        <f t="shared" si="740"/>
        <v>GO</v>
      </c>
      <c r="Z4004">
        <f t="shared" si="741"/>
        <v>750</v>
      </c>
    </row>
    <row r="4005" spans="1:26">
      <c r="A4005" t="s">
        <v>79</v>
      </c>
      <c r="B4005" t="str">
        <f>VLOOKUP(A4005,EventPointTypeTable!$A:$B,MATCH(EventPointTypeTable!$B$1,EventPointTypeTable!$A$1:$B$1,0),0)</f>
        <v>신규4</v>
      </c>
      <c r="C4005">
        <v>28</v>
      </c>
      <c r="D4005">
        <v>10</v>
      </c>
      <c r="E4005">
        <f t="shared" ca="1" si="743"/>
        <v>244</v>
      </c>
      <c r="F4005">
        <f ca="1">(60+SUMIF(OFFSET(N4005,-$C4005+1,0,$C4005),"EN",OFFSET(O4005,-$C4005+1,0,$C4005)))*SummonTypeTable!$Q$2</f>
        <v>276.66666666666663</v>
      </c>
      <c r="G4005" t="str">
        <f ca="1">IF(C4005=1,60*SummonTypeTable!$Q$2-OFFSET(F4005,0,-1),
IF(F4005&lt;&gt;OFFSET(F4005,-1,0),OFFSET(F4005,-1,0)-OFFSET(F4005,0,-1),""))</f>
        <v/>
      </c>
      <c r="H4005" t="str">
        <f ca="1">IF(C4005=1,60*SummonTypeTable!$Q$2/OFFSET(F4005,0,-1),
IF(F4005&lt;&gt;OFFSET(F4005,-1,0),OFFSET(F4005,-1,0)/OFFSET(F4005,0,-1),""))</f>
        <v/>
      </c>
      <c r="I4005">
        <f ca="1">(60+SUMIF(OFFSET(N4005,-$C4005+1,0,$C4005),"EN",OFFSET(O4005,-$C4005+1,0,$C4005))+SUMIF(OFFSET(S4005,-$C4005+1,0,$C4005),"EN",OFFSET(T4005,-$C4005+1,0,$C4005)))*SummonTypeTable!$Q$2</f>
        <v>276.66666666666663</v>
      </c>
      <c r="J4005" t="str">
        <f ca="1">IF(C4005=1,60*SummonTypeTable!$Q$2-OFFSET(I4005,0,-4),
IF(I4005&lt;&gt;OFFSET(I4005,-1,0),OFFSET(I4005,-1,0)-OFFSET(I4005,0,-4),""))</f>
        <v/>
      </c>
      <c r="K4005" t="str">
        <f ca="1">IF(C4005=1,60*SummonTypeTable!$Q$2/OFFSET(I4005,0,-4),
IF(I4005&lt;&gt;OFFSET(I4005,-1,0),OFFSET(I4005,-1,0)/OFFSET(I4005,0,-4),""))</f>
        <v/>
      </c>
      <c r="L4005" t="str">
        <f t="shared" ca="1" si="734"/>
        <v>it</v>
      </c>
      <c r="M4005" t="s">
        <v>139</v>
      </c>
      <c r="N4005" t="s">
        <v>138</v>
      </c>
      <c r="O4005">
        <v>1</v>
      </c>
      <c r="P4005" t="str">
        <f t="shared" si="736"/>
        <v/>
      </c>
      <c r="Q4005" t="str">
        <f t="shared" ca="1" si="742"/>
        <v>cu</v>
      </c>
      <c r="R4005" t="s">
        <v>81</v>
      </c>
      <c r="S4005" t="s">
        <v>147</v>
      </c>
      <c r="T4005">
        <v>775</v>
      </c>
      <c r="U4005" t="str">
        <f t="shared" ca="1" si="735"/>
        <v>it</v>
      </c>
      <c r="V4005" t="str">
        <f t="shared" si="737"/>
        <v>Cash_sSpellGacha</v>
      </c>
      <c r="W4005">
        <f t="shared" si="738"/>
        <v>1</v>
      </c>
      <c r="X4005" t="str">
        <f t="shared" ca="1" si="739"/>
        <v>cu</v>
      </c>
      <c r="Y4005" t="str">
        <f t="shared" si="740"/>
        <v>GO</v>
      </c>
      <c r="Z4005">
        <f t="shared" si="741"/>
        <v>775</v>
      </c>
    </row>
    <row r="4006" spans="1:26">
      <c r="A4006" t="s">
        <v>79</v>
      </c>
      <c r="B4006" t="str">
        <f>VLOOKUP(A4006,EventPointTypeTable!$A:$B,MATCH(EventPointTypeTable!$B$1,EventPointTypeTable!$A$1:$B$1,0),0)</f>
        <v>신규4</v>
      </c>
      <c r="C4006">
        <v>29</v>
      </c>
      <c r="D4006">
        <v>8</v>
      </c>
      <c r="E4006">
        <f t="shared" ca="1" si="743"/>
        <v>252</v>
      </c>
      <c r="F4006">
        <f ca="1">(60+SUMIF(OFFSET(N4006,-$C4006+1,0,$C4006),"EN",OFFSET(O4006,-$C4006+1,0,$C4006)))*SummonTypeTable!$Q$2</f>
        <v>320</v>
      </c>
      <c r="G4006">
        <f ca="1">IF(C4006=1,60*SummonTypeTable!$Q$2-OFFSET(F4006,0,-1),
IF(F4006&lt;&gt;OFFSET(F4006,-1,0),OFFSET(F4006,-1,0)-OFFSET(F4006,0,-1),""))</f>
        <v>24.666666666666629</v>
      </c>
      <c r="H4006">
        <f ca="1">IF(C4006=1,60*SummonTypeTable!$Q$2/OFFSET(F4006,0,-1),
IF(F4006&lt;&gt;OFFSET(F4006,-1,0),OFFSET(F4006,-1,0)/OFFSET(F4006,0,-1),""))</f>
        <v>1.0978835978835977</v>
      </c>
      <c r="I4006">
        <f ca="1">(60+SUMIF(OFFSET(N4006,-$C4006+1,0,$C4006),"EN",OFFSET(O4006,-$C4006+1,0,$C4006))+SUMIF(OFFSET(S4006,-$C4006+1,0,$C4006),"EN",OFFSET(T4006,-$C4006+1,0,$C4006)))*SummonTypeTable!$Q$2</f>
        <v>320</v>
      </c>
      <c r="J4006">
        <f ca="1">IF(C4006=1,60*SummonTypeTable!$Q$2-OFFSET(I4006,0,-4),
IF(I4006&lt;&gt;OFFSET(I4006,-1,0),OFFSET(I4006,-1,0)-OFFSET(I4006,0,-4),""))</f>
        <v>24.666666666666629</v>
      </c>
      <c r="K4006">
        <f ca="1">IF(C4006=1,60*SummonTypeTable!$Q$2/OFFSET(I4006,0,-4),
IF(I4006&lt;&gt;OFFSET(I4006,-1,0),OFFSET(I4006,-1,0)/OFFSET(I4006,0,-4),""))</f>
        <v>1.0978835978835977</v>
      </c>
      <c r="L4006" t="str">
        <f t="shared" ca="1" si="734"/>
        <v>cu</v>
      </c>
      <c r="M4006" t="s">
        <v>81</v>
      </c>
      <c r="N4006" t="s">
        <v>146</v>
      </c>
      <c r="O4006">
        <v>65</v>
      </c>
      <c r="P4006" t="str">
        <f t="shared" si="736"/>
        <v>에너지너무많음</v>
      </c>
      <c r="Q4006" t="str">
        <f t="shared" ca="1" si="742"/>
        <v>cu</v>
      </c>
      <c r="R4006" t="s">
        <v>81</v>
      </c>
      <c r="S4006" t="s">
        <v>147</v>
      </c>
      <c r="T4006">
        <v>800</v>
      </c>
      <c r="U4006" t="str">
        <f t="shared" ca="1" si="735"/>
        <v>cu</v>
      </c>
      <c r="V4006" t="str">
        <f t="shared" si="737"/>
        <v>EN</v>
      </c>
      <c r="W4006">
        <f t="shared" si="738"/>
        <v>65</v>
      </c>
      <c r="X4006" t="str">
        <f t="shared" ca="1" si="739"/>
        <v>cu</v>
      </c>
      <c r="Y4006" t="str">
        <f t="shared" si="740"/>
        <v>GO</v>
      </c>
      <c r="Z4006">
        <f t="shared" si="741"/>
        <v>800</v>
      </c>
    </row>
    <row r="4007" spans="1:26">
      <c r="A4007" t="s">
        <v>79</v>
      </c>
      <c r="B4007" t="str">
        <f>VLOOKUP(A4007,EventPointTypeTable!$A:$B,MATCH(EventPointTypeTable!$B$1,EventPointTypeTable!$A$1:$B$1,0),0)</f>
        <v>신규4</v>
      </c>
      <c r="C4007">
        <v>30</v>
      </c>
      <c r="D4007">
        <v>48</v>
      </c>
      <c r="E4007">
        <f t="shared" ca="1" si="743"/>
        <v>300</v>
      </c>
      <c r="F4007">
        <f ca="1">(60+SUMIF(OFFSET(N4007,-$C4007+1,0,$C4007),"EN",OFFSET(O4007,-$C4007+1,0,$C4007)))*SummonTypeTable!$Q$2</f>
        <v>320</v>
      </c>
      <c r="G4007" t="str">
        <f ca="1">IF(C4007=1,60*SummonTypeTable!$Q$2-OFFSET(F4007,0,-1),
IF(F4007&lt;&gt;OFFSET(F4007,-1,0),OFFSET(F4007,-1,0)-OFFSET(F4007,0,-1),""))</f>
        <v/>
      </c>
      <c r="H4007" t="str">
        <f ca="1">IF(C4007=1,60*SummonTypeTable!$Q$2/OFFSET(F4007,0,-1),
IF(F4007&lt;&gt;OFFSET(F4007,-1,0),OFFSET(F4007,-1,0)/OFFSET(F4007,0,-1),""))</f>
        <v/>
      </c>
      <c r="I4007">
        <f ca="1">(60+SUMIF(OFFSET(N4007,-$C4007+1,0,$C4007),"EN",OFFSET(O4007,-$C4007+1,0,$C4007))+SUMIF(OFFSET(S4007,-$C4007+1,0,$C4007),"EN",OFFSET(T4007,-$C4007+1,0,$C4007)))*SummonTypeTable!$Q$2</f>
        <v>320</v>
      </c>
      <c r="J4007" t="str">
        <f ca="1">IF(C4007=1,60*SummonTypeTable!$Q$2-OFFSET(I4007,0,-4),
IF(I4007&lt;&gt;OFFSET(I4007,-1,0),OFFSET(I4007,-1,0)-OFFSET(I4007,0,-4),""))</f>
        <v/>
      </c>
      <c r="K4007" t="str">
        <f ca="1">IF(C4007=1,60*SummonTypeTable!$Q$2/OFFSET(I4007,0,-4),
IF(I4007&lt;&gt;OFFSET(I4007,-1,0),OFFSET(I4007,-1,0)/OFFSET(I4007,0,-4),""))</f>
        <v/>
      </c>
      <c r="L4007" t="str">
        <f t="shared" ca="1" si="734"/>
        <v>cu</v>
      </c>
      <c r="M4007" t="s">
        <v>81</v>
      </c>
      <c r="N4007" t="s">
        <v>147</v>
      </c>
      <c r="O4007">
        <v>1650</v>
      </c>
      <c r="P4007" t="str">
        <f t="shared" si="736"/>
        <v/>
      </c>
      <c r="Q4007" t="str">
        <f t="shared" ca="1" si="742"/>
        <v>cu</v>
      </c>
      <c r="R4007" t="s">
        <v>81</v>
      </c>
      <c r="S4007" t="s">
        <v>147</v>
      </c>
      <c r="T4007">
        <v>825</v>
      </c>
      <c r="U4007" t="str">
        <f t="shared" ca="1" si="735"/>
        <v>cu</v>
      </c>
      <c r="V4007" t="str">
        <f t="shared" si="737"/>
        <v>GO</v>
      </c>
      <c r="W4007">
        <f t="shared" si="738"/>
        <v>1650</v>
      </c>
      <c r="X4007" t="str">
        <f t="shared" ca="1" si="739"/>
        <v>cu</v>
      </c>
      <c r="Y4007" t="str">
        <f t="shared" si="740"/>
        <v>GO</v>
      </c>
      <c r="Z4007">
        <f t="shared" si="741"/>
        <v>825</v>
      </c>
    </row>
    <row r="4008" spans="1:26">
      <c r="A4008" t="s">
        <v>79</v>
      </c>
      <c r="B4008" t="str">
        <f>VLOOKUP(A4008,EventPointTypeTable!$A:$B,MATCH(EventPointTypeTable!$B$1,EventPointTypeTable!$A$1:$B$1,0),0)</f>
        <v>신규4</v>
      </c>
      <c r="C4008">
        <v>31</v>
      </c>
      <c r="D4008">
        <v>4</v>
      </c>
      <c r="E4008">
        <f t="shared" ca="1" si="743"/>
        <v>304</v>
      </c>
      <c r="F4008">
        <f ca="1">(60+SUMIF(OFFSET(N4008,-$C4008+1,0,$C4008),"EN",OFFSET(O4008,-$C4008+1,0,$C4008)))*SummonTypeTable!$Q$2</f>
        <v>320</v>
      </c>
      <c r="G4008" t="str">
        <f ca="1">IF(C4008=1,60*SummonTypeTable!$Q$2-OFFSET(F4008,0,-1),
IF(F4008&lt;&gt;OFFSET(F4008,-1,0),OFFSET(F4008,-1,0)-OFFSET(F4008,0,-1),""))</f>
        <v/>
      </c>
      <c r="H4008" t="str">
        <f ca="1">IF(C4008=1,60*SummonTypeTable!$Q$2/OFFSET(F4008,0,-1),
IF(F4008&lt;&gt;OFFSET(F4008,-1,0),OFFSET(F4008,-1,0)/OFFSET(F4008,0,-1),""))</f>
        <v/>
      </c>
      <c r="I4008">
        <f ca="1">(60+SUMIF(OFFSET(N4008,-$C4008+1,0,$C4008),"EN",OFFSET(O4008,-$C4008+1,0,$C4008))+SUMIF(OFFSET(S4008,-$C4008+1,0,$C4008),"EN",OFFSET(T4008,-$C4008+1,0,$C4008)))*SummonTypeTable!$Q$2</f>
        <v>320</v>
      </c>
      <c r="J4008" t="str">
        <f ca="1">IF(C4008=1,60*SummonTypeTable!$Q$2-OFFSET(I4008,0,-4),
IF(I4008&lt;&gt;OFFSET(I4008,-1,0),OFFSET(I4008,-1,0)-OFFSET(I4008,0,-4),""))</f>
        <v/>
      </c>
      <c r="K4008" t="str">
        <f ca="1">IF(C4008=1,60*SummonTypeTable!$Q$2/OFFSET(I4008,0,-4),
IF(I4008&lt;&gt;OFFSET(I4008,-1,0),OFFSET(I4008,-1,0)/OFFSET(I4008,0,-4),""))</f>
        <v/>
      </c>
      <c r="L4008" t="str">
        <f t="shared" ca="1" si="734"/>
        <v>cu</v>
      </c>
      <c r="M4008" t="s">
        <v>81</v>
      </c>
      <c r="N4008" t="s">
        <v>153</v>
      </c>
      <c r="O4008">
        <v>6</v>
      </c>
      <c r="P4008" t="str">
        <f t="shared" si="736"/>
        <v/>
      </c>
      <c r="Q4008" t="str">
        <f t="shared" ca="1" si="742"/>
        <v>cu</v>
      </c>
      <c r="R4008" t="s">
        <v>81</v>
      </c>
      <c r="S4008" t="s">
        <v>153</v>
      </c>
      <c r="T4008">
        <v>2</v>
      </c>
      <c r="U4008" t="str">
        <f t="shared" ca="1" si="735"/>
        <v>cu</v>
      </c>
      <c r="V4008" t="str">
        <f t="shared" si="737"/>
        <v>DI</v>
      </c>
      <c r="W4008">
        <f t="shared" si="738"/>
        <v>6</v>
      </c>
      <c r="X4008" t="str">
        <f t="shared" ca="1" si="739"/>
        <v>cu</v>
      </c>
      <c r="Y4008" t="str">
        <f t="shared" si="740"/>
        <v>DI</v>
      </c>
      <c r="Z4008">
        <f t="shared" si="741"/>
        <v>2</v>
      </c>
    </row>
    <row r="4009" spans="1:26">
      <c r="A4009" t="s">
        <v>79</v>
      </c>
      <c r="B4009" t="str">
        <f>VLOOKUP(A4009,EventPointTypeTable!$A:$B,MATCH(EventPointTypeTable!$B$1,EventPointTypeTable!$A$1:$B$1,0),0)</f>
        <v>신규4</v>
      </c>
      <c r="C4009">
        <v>32</v>
      </c>
      <c r="D4009">
        <v>30</v>
      </c>
      <c r="E4009">
        <f t="shared" ca="1" si="743"/>
        <v>334</v>
      </c>
      <c r="F4009">
        <f ca="1">(60+SUMIF(OFFSET(N4009,-$C4009+1,0,$C4009),"EN",OFFSET(O4009,-$C4009+1,0,$C4009)))*SummonTypeTable!$Q$2</f>
        <v>320</v>
      </c>
      <c r="G4009" t="str">
        <f ca="1">IF(C4009=1,60*SummonTypeTable!$Q$2-OFFSET(F4009,0,-1),
IF(F4009&lt;&gt;OFFSET(F4009,-1,0),OFFSET(F4009,-1,0)-OFFSET(F4009,0,-1),""))</f>
        <v/>
      </c>
      <c r="H4009" t="str">
        <f ca="1">IF(C4009=1,60*SummonTypeTable!$Q$2/OFFSET(F4009,0,-1),
IF(F4009&lt;&gt;OFFSET(F4009,-1,0),OFFSET(F4009,-1,0)/OFFSET(F4009,0,-1),""))</f>
        <v/>
      </c>
      <c r="I4009">
        <f ca="1">(60+SUMIF(OFFSET(N4009,-$C4009+1,0,$C4009),"EN",OFFSET(O4009,-$C4009+1,0,$C4009))+SUMIF(OFFSET(S4009,-$C4009+1,0,$C4009),"EN",OFFSET(T4009,-$C4009+1,0,$C4009)))*SummonTypeTable!$Q$2</f>
        <v>320</v>
      </c>
      <c r="J4009" t="str">
        <f ca="1">IF(C4009=1,60*SummonTypeTable!$Q$2-OFFSET(I4009,0,-4),
IF(I4009&lt;&gt;OFFSET(I4009,-1,0),OFFSET(I4009,-1,0)-OFFSET(I4009,0,-4),""))</f>
        <v/>
      </c>
      <c r="K4009" t="str">
        <f ca="1">IF(C4009=1,60*SummonTypeTable!$Q$2/OFFSET(I4009,0,-4),
IF(I4009&lt;&gt;OFFSET(I4009,-1,0),OFFSET(I4009,-1,0)/OFFSET(I4009,0,-4),""))</f>
        <v/>
      </c>
      <c r="L4009" t="str">
        <f t="shared" ca="1" si="734"/>
        <v>cu</v>
      </c>
      <c r="M4009" t="s">
        <v>81</v>
      </c>
      <c r="N4009" t="s">
        <v>147</v>
      </c>
      <c r="O4009">
        <v>1750</v>
      </c>
      <c r="P4009" t="str">
        <f t="shared" si="736"/>
        <v/>
      </c>
      <c r="Q4009" t="str">
        <f t="shared" ca="1" si="742"/>
        <v>cu</v>
      </c>
      <c r="R4009" t="s">
        <v>81</v>
      </c>
      <c r="S4009" t="s">
        <v>147</v>
      </c>
      <c r="T4009">
        <v>875</v>
      </c>
      <c r="U4009" t="str">
        <f t="shared" ca="1" si="735"/>
        <v>cu</v>
      </c>
      <c r="V4009" t="str">
        <f t="shared" si="737"/>
        <v>GO</v>
      </c>
      <c r="W4009">
        <f t="shared" si="738"/>
        <v>1750</v>
      </c>
      <c r="X4009" t="str">
        <f t="shared" ca="1" si="739"/>
        <v>cu</v>
      </c>
      <c r="Y4009" t="str">
        <f t="shared" si="740"/>
        <v>GO</v>
      </c>
      <c r="Z4009">
        <f t="shared" si="741"/>
        <v>875</v>
      </c>
    </row>
    <row r="4010" spans="1:26">
      <c r="A4010" t="s">
        <v>79</v>
      </c>
      <c r="B4010" t="str">
        <f>VLOOKUP(A4010,EventPointTypeTable!$A:$B,MATCH(EventPointTypeTable!$B$1,EventPointTypeTable!$A$1:$B$1,0),0)</f>
        <v>신규4</v>
      </c>
      <c r="C4010">
        <v>33</v>
      </c>
      <c r="D4010">
        <v>8</v>
      </c>
      <c r="E4010">
        <f t="shared" ca="1" si="743"/>
        <v>342</v>
      </c>
      <c r="F4010">
        <f ca="1">(60+SUMIF(OFFSET(N4010,-$C4010+1,0,$C4010),"EN",OFFSET(O4010,-$C4010+1,0,$C4010)))*SummonTypeTable!$Q$2</f>
        <v>320</v>
      </c>
      <c r="G4010" t="str">
        <f ca="1">IF(C4010=1,60*SummonTypeTable!$Q$2-OFFSET(F4010,0,-1),
IF(F4010&lt;&gt;OFFSET(F4010,-1,0),OFFSET(F4010,-1,0)-OFFSET(F4010,0,-1),""))</f>
        <v/>
      </c>
      <c r="H4010" t="str">
        <f ca="1">IF(C4010=1,60*SummonTypeTable!$Q$2/OFFSET(F4010,0,-1),
IF(F4010&lt;&gt;OFFSET(F4010,-1,0),OFFSET(F4010,-1,0)/OFFSET(F4010,0,-1),""))</f>
        <v/>
      </c>
      <c r="I4010">
        <f ca="1">(60+SUMIF(OFFSET(N4010,-$C4010+1,0,$C4010),"EN",OFFSET(O4010,-$C4010+1,0,$C4010))+SUMIF(OFFSET(S4010,-$C4010+1,0,$C4010),"EN",OFFSET(T4010,-$C4010+1,0,$C4010)))*SummonTypeTable!$Q$2</f>
        <v>320</v>
      </c>
      <c r="J4010" t="str">
        <f ca="1">IF(C4010=1,60*SummonTypeTable!$Q$2-OFFSET(I4010,0,-4),
IF(I4010&lt;&gt;OFFSET(I4010,-1,0),OFFSET(I4010,-1,0)-OFFSET(I4010,0,-4),""))</f>
        <v/>
      </c>
      <c r="K4010" t="str">
        <f ca="1">IF(C4010=1,60*SummonTypeTable!$Q$2/OFFSET(I4010,0,-4),
IF(I4010&lt;&gt;OFFSET(I4010,-1,0),OFFSET(I4010,-1,0)/OFFSET(I4010,0,-4),""))</f>
        <v/>
      </c>
      <c r="L4010" t="str">
        <f t="shared" ref="L4010:L4073" ca="1" si="744">IF(ISBLANK(M4010),"",
VLOOKUP(M4010,OFFSET(INDIRECT("$A:$B"),0,MATCH(M$1&amp;"_Verify",INDIRECT("$1:$1"),0)-1),2,0)
)</f>
        <v>it</v>
      </c>
      <c r="M4010" t="s">
        <v>139</v>
      </c>
      <c r="N4010" t="s">
        <v>138</v>
      </c>
      <c r="O4010">
        <v>1</v>
      </c>
      <c r="P4010" t="str">
        <f t="shared" si="736"/>
        <v/>
      </c>
      <c r="Q4010" t="str">
        <f t="shared" ca="1" si="742"/>
        <v>cu</v>
      </c>
      <c r="R4010" t="s">
        <v>81</v>
      </c>
      <c r="S4010" t="s">
        <v>147</v>
      </c>
      <c r="T4010">
        <v>900</v>
      </c>
      <c r="U4010" t="str">
        <f t="shared" ca="1" si="735"/>
        <v>it</v>
      </c>
      <c r="V4010" t="str">
        <f t="shared" si="737"/>
        <v>Cash_sSpellGacha</v>
      </c>
      <c r="W4010">
        <f t="shared" si="738"/>
        <v>1</v>
      </c>
      <c r="X4010" t="str">
        <f t="shared" ca="1" si="739"/>
        <v>cu</v>
      </c>
      <c r="Y4010" t="str">
        <f t="shared" si="740"/>
        <v>GO</v>
      </c>
      <c r="Z4010">
        <f t="shared" si="741"/>
        <v>900</v>
      </c>
    </row>
    <row r="4011" spans="1:26">
      <c r="A4011" t="s">
        <v>79</v>
      </c>
      <c r="B4011" t="str">
        <f>VLOOKUP(A4011,EventPointTypeTable!$A:$B,MATCH(EventPointTypeTable!$B$1,EventPointTypeTable!$A$1:$B$1,0),0)</f>
        <v>신규4</v>
      </c>
      <c r="C4011">
        <v>34</v>
      </c>
      <c r="D4011">
        <v>22</v>
      </c>
      <c r="E4011">
        <f t="shared" ca="1" si="743"/>
        <v>364</v>
      </c>
      <c r="F4011">
        <f ca="1">(60+SUMIF(OFFSET(N4011,-$C4011+1,0,$C4011),"EN",OFFSET(O4011,-$C4011+1,0,$C4011)))*SummonTypeTable!$Q$2</f>
        <v>360</v>
      </c>
      <c r="G4011">
        <f ca="1">IF(C4011=1,60*SummonTypeTable!$Q$2-OFFSET(F4011,0,-1),
IF(F4011&lt;&gt;OFFSET(F4011,-1,0),OFFSET(F4011,-1,0)-OFFSET(F4011,0,-1),""))</f>
        <v>-44</v>
      </c>
      <c r="H4011">
        <f ca="1">IF(C4011=1,60*SummonTypeTable!$Q$2/OFFSET(F4011,0,-1),
IF(F4011&lt;&gt;OFFSET(F4011,-1,0),OFFSET(F4011,-1,0)/OFFSET(F4011,0,-1),""))</f>
        <v>0.87912087912087911</v>
      </c>
      <c r="I4011">
        <f ca="1">(60+SUMIF(OFFSET(N4011,-$C4011+1,0,$C4011),"EN",OFFSET(O4011,-$C4011+1,0,$C4011))+SUMIF(OFFSET(S4011,-$C4011+1,0,$C4011),"EN",OFFSET(T4011,-$C4011+1,0,$C4011)))*SummonTypeTable!$Q$2</f>
        <v>360</v>
      </c>
      <c r="J4011">
        <f ca="1">IF(C4011=1,60*SummonTypeTable!$Q$2-OFFSET(I4011,0,-4),
IF(I4011&lt;&gt;OFFSET(I4011,-1,0),OFFSET(I4011,-1,0)-OFFSET(I4011,0,-4),""))</f>
        <v>-44</v>
      </c>
      <c r="K4011">
        <f ca="1">IF(C4011=1,60*SummonTypeTable!$Q$2/OFFSET(I4011,0,-4),
IF(I4011&lt;&gt;OFFSET(I4011,-1,0),OFFSET(I4011,-1,0)/OFFSET(I4011,0,-4),""))</f>
        <v>0.87912087912087911</v>
      </c>
      <c r="L4011" t="str">
        <f t="shared" ca="1" si="744"/>
        <v>cu</v>
      </c>
      <c r="M4011" t="s">
        <v>81</v>
      </c>
      <c r="N4011" t="s">
        <v>146</v>
      </c>
      <c r="O4011">
        <v>60</v>
      </c>
      <c r="P4011" t="str">
        <f t="shared" si="736"/>
        <v>에너지너무많음</v>
      </c>
      <c r="Q4011" t="str">
        <f t="shared" ca="1" si="742"/>
        <v>cu</v>
      </c>
      <c r="R4011" t="s">
        <v>81</v>
      </c>
      <c r="S4011" t="s">
        <v>147</v>
      </c>
      <c r="T4011">
        <v>925</v>
      </c>
      <c r="U4011" t="str">
        <f t="shared" ca="1" si="735"/>
        <v>cu</v>
      </c>
      <c r="V4011" t="str">
        <f t="shared" si="737"/>
        <v>EN</v>
      </c>
      <c r="W4011">
        <f t="shared" si="738"/>
        <v>60</v>
      </c>
      <c r="X4011" t="str">
        <f t="shared" ca="1" si="739"/>
        <v>cu</v>
      </c>
      <c r="Y4011" t="str">
        <f t="shared" si="740"/>
        <v>GO</v>
      </c>
      <c r="Z4011">
        <f t="shared" si="741"/>
        <v>925</v>
      </c>
    </row>
    <row r="4012" spans="1:26">
      <c r="A4012" t="s">
        <v>79</v>
      </c>
      <c r="B4012" t="str">
        <f>VLOOKUP(A4012,EventPointTypeTable!$A:$B,MATCH(EventPointTypeTable!$B$1,EventPointTypeTable!$A$1:$B$1,0),0)</f>
        <v>신규4</v>
      </c>
      <c r="C4012">
        <v>35</v>
      </c>
      <c r="D4012">
        <v>39</v>
      </c>
      <c r="E4012">
        <f t="shared" ca="1" si="743"/>
        <v>403</v>
      </c>
      <c r="F4012">
        <f ca="1">(60+SUMIF(OFFSET(N4012,-$C4012+1,0,$C4012),"EN",OFFSET(O4012,-$C4012+1,0,$C4012)))*SummonTypeTable!$Q$2</f>
        <v>360</v>
      </c>
      <c r="G4012" t="str">
        <f ca="1">IF(C4012=1,60*SummonTypeTable!$Q$2-OFFSET(F4012,0,-1),
IF(F4012&lt;&gt;OFFSET(F4012,-1,0),OFFSET(F4012,-1,0)-OFFSET(F4012,0,-1),""))</f>
        <v/>
      </c>
      <c r="H4012" t="str">
        <f ca="1">IF(C4012=1,60*SummonTypeTable!$Q$2/OFFSET(F4012,0,-1),
IF(F4012&lt;&gt;OFFSET(F4012,-1,0),OFFSET(F4012,-1,0)/OFFSET(F4012,0,-1),""))</f>
        <v/>
      </c>
      <c r="I4012">
        <f ca="1">(60+SUMIF(OFFSET(N4012,-$C4012+1,0,$C4012),"EN",OFFSET(O4012,-$C4012+1,0,$C4012))+SUMIF(OFFSET(S4012,-$C4012+1,0,$C4012),"EN",OFFSET(T4012,-$C4012+1,0,$C4012)))*SummonTypeTable!$Q$2</f>
        <v>360</v>
      </c>
      <c r="J4012" t="str">
        <f ca="1">IF(C4012=1,60*SummonTypeTable!$Q$2-OFFSET(I4012,0,-4),
IF(I4012&lt;&gt;OFFSET(I4012,-1,0),OFFSET(I4012,-1,0)-OFFSET(I4012,0,-4),""))</f>
        <v/>
      </c>
      <c r="K4012" t="str">
        <f ca="1">IF(C4012=1,60*SummonTypeTable!$Q$2/OFFSET(I4012,0,-4),
IF(I4012&lt;&gt;OFFSET(I4012,-1,0),OFFSET(I4012,-1,0)/OFFSET(I4012,0,-4),""))</f>
        <v/>
      </c>
      <c r="L4012" t="str">
        <f t="shared" ca="1" si="744"/>
        <v>cu</v>
      </c>
      <c r="M4012" t="s">
        <v>81</v>
      </c>
      <c r="N4012" t="s">
        <v>147</v>
      </c>
      <c r="O4012">
        <v>1900</v>
      </c>
      <c r="P4012" t="str">
        <f t="shared" si="736"/>
        <v/>
      </c>
      <c r="Q4012" t="str">
        <f t="shared" ca="1" si="742"/>
        <v>cu</v>
      </c>
      <c r="R4012" t="s">
        <v>81</v>
      </c>
      <c r="S4012" t="s">
        <v>147</v>
      </c>
      <c r="T4012">
        <v>950</v>
      </c>
      <c r="U4012" t="str">
        <f t="shared" ca="1" si="735"/>
        <v>cu</v>
      </c>
      <c r="V4012" t="str">
        <f t="shared" si="737"/>
        <v>GO</v>
      </c>
      <c r="W4012">
        <f t="shared" si="738"/>
        <v>1900</v>
      </c>
      <c r="X4012" t="str">
        <f t="shared" ca="1" si="739"/>
        <v>cu</v>
      </c>
      <c r="Y4012" t="str">
        <f t="shared" si="740"/>
        <v>GO</v>
      </c>
      <c r="Z4012">
        <f t="shared" si="741"/>
        <v>950</v>
      </c>
    </row>
    <row r="4013" spans="1:26">
      <c r="A4013" t="s">
        <v>79</v>
      </c>
      <c r="B4013" t="str">
        <f>VLOOKUP(A4013,EventPointTypeTable!$A:$B,MATCH(EventPointTypeTable!$B$1,EventPointTypeTable!$A$1:$B$1,0),0)</f>
        <v>신규4</v>
      </c>
      <c r="C4013">
        <v>36</v>
      </c>
      <c r="D4013">
        <v>12</v>
      </c>
      <c r="E4013">
        <f t="shared" ca="1" si="743"/>
        <v>415</v>
      </c>
      <c r="F4013">
        <f ca="1">(60+SUMIF(OFFSET(N4013,-$C4013+1,0,$C4013),"EN",OFFSET(O4013,-$C4013+1,0,$C4013)))*SummonTypeTable!$Q$2</f>
        <v>360</v>
      </c>
      <c r="G4013" t="str">
        <f ca="1">IF(C4013=1,60*SummonTypeTable!$Q$2-OFFSET(F4013,0,-1),
IF(F4013&lt;&gt;OFFSET(F4013,-1,0),OFFSET(F4013,-1,0)-OFFSET(F4013,0,-1),""))</f>
        <v/>
      </c>
      <c r="H4013" t="str">
        <f ca="1">IF(C4013=1,60*SummonTypeTable!$Q$2/OFFSET(F4013,0,-1),
IF(F4013&lt;&gt;OFFSET(F4013,-1,0),OFFSET(F4013,-1,0)/OFFSET(F4013,0,-1),""))</f>
        <v/>
      </c>
      <c r="I4013">
        <f ca="1">(60+SUMIF(OFFSET(N4013,-$C4013+1,0,$C4013),"EN",OFFSET(O4013,-$C4013+1,0,$C4013))+SUMIF(OFFSET(S4013,-$C4013+1,0,$C4013),"EN",OFFSET(T4013,-$C4013+1,0,$C4013)))*SummonTypeTable!$Q$2</f>
        <v>360</v>
      </c>
      <c r="J4013" t="str">
        <f ca="1">IF(C4013=1,60*SummonTypeTable!$Q$2-OFFSET(I4013,0,-4),
IF(I4013&lt;&gt;OFFSET(I4013,-1,0),OFFSET(I4013,-1,0)-OFFSET(I4013,0,-4),""))</f>
        <v/>
      </c>
      <c r="K4013" t="str">
        <f ca="1">IF(C4013=1,60*SummonTypeTable!$Q$2/OFFSET(I4013,0,-4),
IF(I4013&lt;&gt;OFFSET(I4013,-1,0),OFFSET(I4013,-1,0)/OFFSET(I4013,0,-4),""))</f>
        <v/>
      </c>
      <c r="L4013" t="str">
        <f t="shared" ca="1" si="744"/>
        <v>it</v>
      </c>
      <c r="M4013" t="s">
        <v>139</v>
      </c>
      <c r="N4013" t="s">
        <v>138</v>
      </c>
      <c r="O4013">
        <v>2</v>
      </c>
      <c r="P4013" t="str">
        <f t="shared" si="736"/>
        <v/>
      </c>
      <c r="Q4013" t="str">
        <f t="shared" ca="1" si="742"/>
        <v>cu</v>
      </c>
      <c r="R4013" t="s">
        <v>81</v>
      </c>
      <c r="S4013" t="s">
        <v>147</v>
      </c>
      <c r="T4013">
        <v>975</v>
      </c>
      <c r="U4013" t="str">
        <f t="shared" ca="1" si="735"/>
        <v>it</v>
      </c>
      <c r="V4013" t="str">
        <f t="shared" si="737"/>
        <v>Cash_sSpellGacha</v>
      </c>
      <c r="W4013">
        <f t="shared" si="738"/>
        <v>2</v>
      </c>
      <c r="X4013" t="str">
        <f t="shared" ca="1" si="739"/>
        <v>cu</v>
      </c>
      <c r="Y4013" t="str">
        <f t="shared" si="740"/>
        <v>GO</v>
      </c>
      <c r="Z4013">
        <f t="shared" si="741"/>
        <v>975</v>
      </c>
    </row>
    <row r="4014" spans="1:26">
      <c r="A4014" t="s">
        <v>79</v>
      </c>
      <c r="B4014" t="str">
        <f>VLOOKUP(A4014,EventPointTypeTable!$A:$B,MATCH(EventPointTypeTable!$B$1,EventPointTypeTable!$A$1:$B$1,0),0)</f>
        <v>신규4</v>
      </c>
      <c r="C4014">
        <v>37</v>
      </c>
      <c r="D4014">
        <v>17</v>
      </c>
      <c r="E4014">
        <f t="shared" ca="1" si="743"/>
        <v>432</v>
      </c>
      <c r="F4014">
        <f ca="1">(60+SUMIF(OFFSET(N4014,-$C4014+1,0,$C4014),"EN",OFFSET(O4014,-$C4014+1,0,$C4014)))*SummonTypeTable!$Q$2</f>
        <v>406.66666666666663</v>
      </c>
      <c r="G4014">
        <f ca="1">IF(C4014=1,60*SummonTypeTable!$Q$2-OFFSET(F4014,0,-1),
IF(F4014&lt;&gt;OFFSET(F4014,-1,0),OFFSET(F4014,-1,0)-OFFSET(F4014,0,-1),""))</f>
        <v>-72</v>
      </c>
      <c r="H4014">
        <f ca="1">IF(C4014=1,60*SummonTypeTable!$Q$2/OFFSET(F4014,0,-1),
IF(F4014&lt;&gt;OFFSET(F4014,-1,0),OFFSET(F4014,-1,0)/OFFSET(F4014,0,-1),""))</f>
        <v>0.83333333333333337</v>
      </c>
      <c r="I4014">
        <f ca="1">(60+SUMIF(OFFSET(N4014,-$C4014+1,0,$C4014),"EN",OFFSET(O4014,-$C4014+1,0,$C4014))+SUMIF(OFFSET(S4014,-$C4014+1,0,$C4014),"EN",OFFSET(T4014,-$C4014+1,0,$C4014)))*SummonTypeTable!$Q$2</f>
        <v>406.66666666666663</v>
      </c>
      <c r="J4014">
        <f ca="1">IF(C4014=1,60*SummonTypeTable!$Q$2-OFFSET(I4014,0,-4),
IF(I4014&lt;&gt;OFFSET(I4014,-1,0),OFFSET(I4014,-1,0)-OFFSET(I4014,0,-4),""))</f>
        <v>-72</v>
      </c>
      <c r="K4014">
        <f ca="1">IF(C4014=1,60*SummonTypeTable!$Q$2/OFFSET(I4014,0,-4),
IF(I4014&lt;&gt;OFFSET(I4014,-1,0),OFFSET(I4014,-1,0)/OFFSET(I4014,0,-4),""))</f>
        <v>0.83333333333333337</v>
      </c>
      <c r="L4014" t="str">
        <f t="shared" ca="1" si="744"/>
        <v>cu</v>
      </c>
      <c r="M4014" t="s">
        <v>81</v>
      </c>
      <c r="N4014" t="s">
        <v>146</v>
      </c>
      <c r="O4014">
        <v>70</v>
      </c>
      <c r="P4014" t="str">
        <f t="shared" si="736"/>
        <v>에너지너무많음</v>
      </c>
      <c r="Q4014" t="str">
        <f t="shared" ca="1" si="742"/>
        <v>cu</v>
      </c>
      <c r="R4014" t="s">
        <v>81</v>
      </c>
      <c r="S4014" t="s">
        <v>147</v>
      </c>
      <c r="T4014">
        <v>1000</v>
      </c>
      <c r="U4014" t="str">
        <f t="shared" ca="1" si="735"/>
        <v>cu</v>
      </c>
      <c r="V4014" t="str">
        <f t="shared" si="737"/>
        <v>EN</v>
      </c>
      <c r="W4014">
        <f t="shared" si="738"/>
        <v>70</v>
      </c>
      <c r="X4014" t="str">
        <f t="shared" ca="1" si="739"/>
        <v>cu</v>
      </c>
      <c r="Y4014" t="str">
        <f t="shared" si="740"/>
        <v>GO</v>
      </c>
      <c r="Z4014">
        <f t="shared" si="741"/>
        <v>1000</v>
      </c>
    </row>
    <row r="4015" spans="1:26">
      <c r="A4015" t="s">
        <v>79</v>
      </c>
      <c r="B4015" t="str">
        <f>VLOOKUP(A4015,EventPointTypeTable!$A:$B,MATCH(EventPointTypeTable!$B$1,EventPointTypeTable!$A$1:$B$1,0),0)</f>
        <v>신규4</v>
      </c>
      <c r="C4015">
        <v>38</v>
      </c>
      <c r="D4015">
        <v>22</v>
      </c>
      <c r="E4015">
        <f t="shared" ca="1" si="743"/>
        <v>454</v>
      </c>
      <c r="F4015">
        <f ca="1">(60+SUMIF(OFFSET(N4015,-$C4015+1,0,$C4015),"EN",OFFSET(O4015,-$C4015+1,0,$C4015)))*SummonTypeTable!$Q$2</f>
        <v>406.66666666666663</v>
      </c>
      <c r="G4015" t="str">
        <f ca="1">IF(C4015=1,60*SummonTypeTable!$Q$2-OFFSET(F4015,0,-1),
IF(F4015&lt;&gt;OFFSET(F4015,-1,0),OFFSET(F4015,-1,0)-OFFSET(F4015,0,-1),""))</f>
        <v/>
      </c>
      <c r="H4015" t="str">
        <f ca="1">IF(C4015=1,60*SummonTypeTable!$Q$2/OFFSET(F4015,0,-1),
IF(F4015&lt;&gt;OFFSET(F4015,-1,0),OFFSET(F4015,-1,0)/OFFSET(F4015,0,-1),""))</f>
        <v/>
      </c>
      <c r="I4015">
        <f ca="1">(60+SUMIF(OFFSET(N4015,-$C4015+1,0,$C4015),"EN",OFFSET(O4015,-$C4015+1,0,$C4015))+SUMIF(OFFSET(S4015,-$C4015+1,0,$C4015),"EN",OFFSET(T4015,-$C4015+1,0,$C4015)))*SummonTypeTable!$Q$2</f>
        <v>406.66666666666663</v>
      </c>
      <c r="J4015" t="str">
        <f ca="1">IF(C4015=1,60*SummonTypeTable!$Q$2-OFFSET(I4015,0,-4),
IF(I4015&lt;&gt;OFFSET(I4015,-1,0),OFFSET(I4015,-1,0)-OFFSET(I4015,0,-4),""))</f>
        <v/>
      </c>
      <c r="K4015" t="str">
        <f ca="1">IF(C4015=1,60*SummonTypeTable!$Q$2/OFFSET(I4015,0,-4),
IF(I4015&lt;&gt;OFFSET(I4015,-1,0),OFFSET(I4015,-1,0)/OFFSET(I4015,0,-4),""))</f>
        <v/>
      </c>
      <c r="L4015" t="str">
        <f t="shared" ca="1" si="744"/>
        <v>cu</v>
      </c>
      <c r="M4015" t="s">
        <v>81</v>
      </c>
      <c r="N4015" t="s">
        <v>147</v>
      </c>
      <c r="O4015">
        <v>2050</v>
      </c>
      <c r="P4015" t="str">
        <f t="shared" si="736"/>
        <v/>
      </c>
      <c r="Q4015" t="str">
        <f t="shared" ca="1" si="742"/>
        <v>cu</v>
      </c>
      <c r="R4015" t="s">
        <v>81</v>
      </c>
      <c r="S4015" t="s">
        <v>147</v>
      </c>
      <c r="T4015">
        <v>1025</v>
      </c>
      <c r="U4015" t="str">
        <f t="shared" ca="1" si="735"/>
        <v>cu</v>
      </c>
      <c r="V4015" t="str">
        <f t="shared" si="737"/>
        <v>GO</v>
      </c>
      <c r="W4015">
        <f t="shared" si="738"/>
        <v>2050</v>
      </c>
      <c r="X4015" t="str">
        <f t="shared" ca="1" si="739"/>
        <v>cu</v>
      </c>
      <c r="Y4015" t="str">
        <f t="shared" si="740"/>
        <v>GO</v>
      </c>
      <c r="Z4015">
        <f t="shared" si="741"/>
        <v>1025</v>
      </c>
    </row>
    <row r="4016" spans="1:26">
      <c r="A4016" t="s">
        <v>79</v>
      </c>
      <c r="B4016" t="str">
        <f>VLOOKUP(A4016,EventPointTypeTable!$A:$B,MATCH(EventPointTypeTable!$B$1,EventPointTypeTable!$A$1:$B$1,0),0)</f>
        <v>신규4</v>
      </c>
      <c r="C4016">
        <v>39</v>
      </c>
      <c r="D4016">
        <v>5</v>
      </c>
      <c r="E4016">
        <f t="shared" ca="1" si="743"/>
        <v>459</v>
      </c>
      <c r="F4016">
        <f ca="1">(60+SUMIF(OFFSET(N4016,-$C4016+1,0,$C4016),"EN",OFFSET(O4016,-$C4016+1,0,$C4016)))*SummonTypeTable!$Q$2</f>
        <v>406.66666666666663</v>
      </c>
      <c r="G4016" t="str">
        <f ca="1">IF(C4016=1,60*SummonTypeTable!$Q$2-OFFSET(F4016,0,-1),
IF(F4016&lt;&gt;OFFSET(F4016,-1,0),OFFSET(F4016,-1,0)-OFFSET(F4016,0,-1),""))</f>
        <v/>
      </c>
      <c r="H4016" t="str">
        <f ca="1">IF(C4016=1,60*SummonTypeTable!$Q$2/OFFSET(F4016,0,-1),
IF(F4016&lt;&gt;OFFSET(F4016,-1,0),OFFSET(F4016,-1,0)/OFFSET(F4016,0,-1),""))</f>
        <v/>
      </c>
      <c r="I4016">
        <f ca="1">(60+SUMIF(OFFSET(N4016,-$C4016+1,0,$C4016),"EN",OFFSET(O4016,-$C4016+1,0,$C4016))+SUMIF(OFFSET(S4016,-$C4016+1,0,$C4016),"EN",OFFSET(T4016,-$C4016+1,0,$C4016)))*SummonTypeTable!$Q$2</f>
        <v>406.66666666666663</v>
      </c>
      <c r="J4016" t="str">
        <f ca="1">IF(C4016=1,60*SummonTypeTable!$Q$2-OFFSET(I4016,0,-4),
IF(I4016&lt;&gt;OFFSET(I4016,-1,0),OFFSET(I4016,-1,0)-OFFSET(I4016,0,-4),""))</f>
        <v/>
      </c>
      <c r="K4016" t="str">
        <f ca="1">IF(C4016=1,60*SummonTypeTable!$Q$2/OFFSET(I4016,0,-4),
IF(I4016&lt;&gt;OFFSET(I4016,-1,0),OFFSET(I4016,-1,0)/OFFSET(I4016,0,-4),""))</f>
        <v/>
      </c>
      <c r="L4016" t="str">
        <f t="shared" ca="1" si="744"/>
        <v>it</v>
      </c>
      <c r="M4016" t="s">
        <v>139</v>
      </c>
      <c r="N4016" t="s">
        <v>138</v>
      </c>
      <c r="O4016">
        <v>1</v>
      </c>
      <c r="P4016" t="str">
        <f t="shared" si="736"/>
        <v/>
      </c>
      <c r="Q4016" t="str">
        <f t="shared" ca="1" si="742"/>
        <v>cu</v>
      </c>
      <c r="R4016" t="s">
        <v>81</v>
      </c>
      <c r="S4016" t="s">
        <v>147</v>
      </c>
      <c r="T4016">
        <v>1050</v>
      </c>
      <c r="U4016" t="str">
        <f t="shared" ca="1" si="735"/>
        <v>it</v>
      </c>
      <c r="V4016" t="str">
        <f t="shared" si="737"/>
        <v>Cash_sSpellGacha</v>
      </c>
      <c r="W4016">
        <f t="shared" si="738"/>
        <v>1</v>
      </c>
      <c r="X4016" t="str">
        <f t="shared" ca="1" si="739"/>
        <v>cu</v>
      </c>
      <c r="Y4016" t="str">
        <f t="shared" si="740"/>
        <v>GO</v>
      </c>
      <c r="Z4016">
        <f t="shared" si="741"/>
        <v>1050</v>
      </c>
    </row>
    <row r="4017" spans="1:26">
      <c r="A4017" t="s">
        <v>79</v>
      </c>
      <c r="B4017" t="str">
        <f>VLOOKUP(A4017,EventPointTypeTable!$A:$B,MATCH(EventPointTypeTable!$B$1,EventPointTypeTable!$A$1:$B$1,0),0)</f>
        <v>신규4</v>
      </c>
      <c r="C4017">
        <v>40</v>
      </c>
      <c r="D4017">
        <v>18</v>
      </c>
      <c r="E4017">
        <f t="shared" ca="1" si="743"/>
        <v>477</v>
      </c>
      <c r="F4017">
        <f ca="1">(60+SUMIF(OFFSET(N4017,-$C4017+1,0,$C4017),"EN",OFFSET(O4017,-$C4017+1,0,$C4017)))*SummonTypeTable!$Q$2</f>
        <v>406.66666666666663</v>
      </c>
      <c r="G4017" t="str">
        <f ca="1">IF(C4017=1,60*SummonTypeTable!$Q$2-OFFSET(F4017,0,-1),
IF(F4017&lt;&gt;OFFSET(F4017,-1,0),OFFSET(F4017,-1,0)-OFFSET(F4017,0,-1),""))</f>
        <v/>
      </c>
      <c r="H4017" t="str">
        <f ca="1">IF(C4017=1,60*SummonTypeTable!$Q$2/OFFSET(F4017,0,-1),
IF(F4017&lt;&gt;OFFSET(F4017,-1,0),OFFSET(F4017,-1,0)/OFFSET(F4017,0,-1),""))</f>
        <v/>
      </c>
      <c r="I4017">
        <f ca="1">(60+SUMIF(OFFSET(N4017,-$C4017+1,0,$C4017),"EN",OFFSET(O4017,-$C4017+1,0,$C4017))+SUMIF(OFFSET(S4017,-$C4017+1,0,$C4017),"EN",OFFSET(T4017,-$C4017+1,0,$C4017)))*SummonTypeTable!$Q$2</f>
        <v>406.66666666666663</v>
      </c>
      <c r="J4017" t="str">
        <f ca="1">IF(C4017=1,60*SummonTypeTable!$Q$2-OFFSET(I4017,0,-4),
IF(I4017&lt;&gt;OFFSET(I4017,-1,0),OFFSET(I4017,-1,0)-OFFSET(I4017,0,-4),""))</f>
        <v/>
      </c>
      <c r="K4017" t="str">
        <f ca="1">IF(C4017=1,60*SummonTypeTable!$Q$2/OFFSET(I4017,0,-4),
IF(I4017&lt;&gt;OFFSET(I4017,-1,0),OFFSET(I4017,-1,0)/OFFSET(I4017,0,-4),""))</f>
        <v/>
      </c>
      <c r="L4017" t="str">
        <f t="shared" ca="1" si="744"/>
        <v>cu</v>
      </c>
      <c r="M4017" t="s">
        <v>81</v>
      </c>
      <c r="N4017" t="s">
        <v>147</v>
      </c>
      <c r="O4017">
        <v>2150</v>
      </c>
      <c r="P4017" t="str">
        <f t="shared" si="736"/>
        <v/>
      </c>
      <c r="Q4017" t="str">
        <f t="shared" ca="1" si="742"/>
        <v>cu</v>
      </c>
      <c r="R4017" t="s">
        <v>81</v>
      </c>
      <c r="S4017" t="s">
        <v>147</v>
      </c>
      <c r="T4017">
        <v>1075</v>
      </c>
      <c r="U4017" t="str">
        <f t="shared" ca="1" si="735"/>
        <v>cu</v>
      </c>
      <c r="V4017" t="str">
        <f t="shared" si="737"/>
        <v>GO</v>
      </c>
      <c r="W4017">
        <f t="shared" si="738"/>
        <v>2150</v>
      </c>
      <c r="X4017" t="str">
        <f t="shared" ca="1" si="739"/>
        <v>cu</v>
      </c>
      <c r="Y4017" t="str">
        <f t="shared" si="740"/>
        <v>GO</v>
      </c>
      <c r="Z4017">
        <f t="shared" si="741"/>
        <v>1075</v>
      </c>
    </row>
    <row r="4018" spans="1:26">
      <c r="A4018" t="s">
        <v>79</v>
      </c>
      <c r="B4018" t="str">
        <f>VLOOKUP(A4018,EventPointTypeTable!$A:$B,MATCH(EventPointTypeTable!$B$1,EventPointTypeTable!$A$1:$B$1,0),0)</f>
        <v>신규4</v>
      </c>
      <c r="C4018">
        <v>41</v>
      </c>
      <c r="D4018">
        <v>31</v>
      </c>
      <c r="E4018">
        <f t="shared" ca="1" si="743"/>
        <v>508</v>
      </c>
      <c r="F4018">
        <f ca="1">(60+SUMIF(OFFSET(N4018,-$C4018+1,0,$C4018),"EN",OFFSET(O4018,-$C4018+1,0,$C4018)))*SummonTypeTable!$Q$2</f>
        <v>460</v>
      </c>
      <c r="G4018">
        <f ca="1">IF(C4018=1,60*SummonTypeTable!$Q$2-OFFSET(F4018,0,-1),
IF(F4018&lt;&gt;OFFSET(F4018,-1,0),OFFSET(F4018,-1,0)-OFFSET(F4018,0,-1),""))</f>
        <v>-101.33333333333337</v>
      </c>
      <c r="H4018">
        <f ca="1">IF(C4018=1,60*SummonTypeTable!$Q$2/OFFSET(F4018,0,-1),
IF(F4018&lt;&gt;OFFSET(F4018,-1,0),OFFSET(F4018,-1,0)/OFFSET(F4018,0,-1),""))</f>
        <v>0.80052493438320205</v>
      </c>
      <c r="I4018">
        <f ca="1">(60+SUMIF(OFFSET(N4018,-$C4018+1,0,$C4018),"EN",OFFSET(O4018,-$C4018+1,0,$C4018))+SUMIF(OFFSET(S4018,-$C4018+1,0,$C4018),"EN",OFFSET(T4018,-$C4018+1,0,$C4018)))*SummonTypeTable!$Q$2</f>
        <v>460</v>
      </c>
      <c r="J4018">
        <f ca="1">IF(C4018=1,60*SummonTypeTable!$Q$2-OFFSET(I4018,0,-4),
IF(I4018&lt;&gt;OFFSET(I4018,-1,0),OFFSET(I4018,-1,0)-OFFSET(I4018,0,-4),""))</f>
        <v>-101.33333333333337</v>
      </c>
      <c r="K4018">
        <f ca="1">IF(C4018=1,60*SummonTypeTable!$Q$2/OFFSET(I4018,0,-4),
IF(I4018&lt;&gt;OFFSET(I4018,-1,0),OFFSET(I4018,-1,0)/OFFSET(I4018,0,-4),""))</f>
        <v>0.80052493438320205</v>
      </c>
      <c r="L4018" t="str">
        <f t="shared" ca="1" si="744"/>
        <v>cu</v>
      </c>
      <c r="M4018" t="s">
        <v>81</v>
      </c>
      <c r="N4018" t="s">
        <v>146</v>
      </c>
      <c r="O4018">
        <v>80</v>
      </c>
      <c r="P4018" t="str">
        <f t="shared" si="736"/>
        <v>에너지너무많음</v>
      </c>
      <c r="Q4018" t="str">
        <f t="shared" ca="1" si="742"/>
        <v>cu</v>
      </c>
      <c r="R4018" t="s">
        <v>81</v>
      </c>
      <c r="S4018" t="s">
        <v>147</v>
      </c>
      <c r="T4018">
        <v>1100</v>
      </c>
      <c r="U4018" t="str">
        <f t="shared" ca="1" si="735"/>
        <v>cu</v>
      </c>
      <c r="V4018" t="str">
        <f t="shared" si="737"/>
        <v>EN</v>
      </c>
      <c r="W4018">
        <f t="shared" si="738"/>
        <v>80</v>
      </c>
      <c r="X4018" t="str">
        <f t="shared" ca="1" si="739"/>
        <v>cu</v>
      </c>
      <c r="Y4018" t="str">
        <f t="shared" si="740"/>
        <v>GO</v>
      </c>
      <c r="Z4018">
        <f t="shared" si="741"/>
        <v>1100</v>
      </c>
    </row>
    <row r="4019" spans="1:26">
      <c r="A4019" t="s">
        <v>79</v>
      </c>
      <c r="B4019" t="str">
        <f>VLOOKUP(A4019,EventPointTypeTable!$A:$B,MATCH(EventPointTypeTable!$B$1,EventPointTypeTable!$A$1:$B$1,0),0)</f>
        <v>신규4</v>
      </c>
      <c r="C4019">
        <v>42</v>
      </c>
      <c r="D4019">
        <v>38</v>
      </c>
      <c r="E4019">
        <f t="shared" ca="1" si="743"/>
        <v>546</v>
      </c>
      <c r="F4019">
        <f ca="1">(60+SUMIF(OFFSET(N4019,-$C4019+1,0,$C4019),"EN",OFFSET(O4019,-$C4019+1,0,$C4019)))*SummonTypeTable!$Q$2</f>
        <v>460</v>
      </c>
      <c r="G4019" t="str">
        <f ca="1">IF(C4019=1,60*SummonTypeTable!$Q$2-OFFSET(F4019,0,-1),
IF(F4019&lt;&gt;OFFSET(F4019,-1,0),OFFSET(F4019,-1,0)-OFFSET(F4019,0,-1),""))</f>
        <v/>
      </c>
      <c r="H4019" t="str">
        <f ca="1">IF(C4019=1,60*SummonTypeTable!$Q$2/OFFSET(F4019,0,-1),
IF(F4019&lt;&gt;OFFSET(F4019,-1,0),OFFSET(F4019,-1,0)/OFFSET(F4019,0,-1),""))</f>
        <v/>
      </c>
      <c r="I4019">
        <f ca="1">(60+SUMIF(OFFSET(N4019,-$C4019+1,0,$C4019),"EN",OFFSET(O4019,-$C4019+1,0,$C4019))+SUMIF(OFFSET(S4019,-$C4019+1,0,$C4019),"EN",OFFSET(T4019,-$C4019+1,0,$C4019)))*SummonTypeTable!$Q$2</f>
        <v>460</v>
      </c>
      <c r="J4019" t="str">
        <f ca="1">IF(C4019=1,60*SummonTypeTable!$Q$2-OFFSET(I4019,0,-4),
IF(I4019&lt;&gt;OFFSET(I4019,-1,0),OFFSET(I4019,-1,0)-OFFSET(I4019,0,-4),""))</f>
        <v/>
      </c>
      <c r="K4019" t="str">
        <f ca="1">IF(C4019=1,60*SummonTypeTable!$Q$2/OFFSET(I4019,0,-4),
IF(I4019&lt;&gt;OFFSET(I4019,-1,0),OFFSET(I4019,-1,0)/OFFSET(I4019,0,-4),""))</f>
        <v/>
      </c>
      <c r="L4019" t="str">
        <f t="shared" ca="1" si="744"/>
        <v>cu</v>
      </c>
      <c r="M4019" t="s">
        <v>81</v>
      </c>
      <c r="N4019" t="s">
        <v>147</v>
      </c>
      <c r="O4019">
        <v>2250</v>
      </c>
      <c r="P4019" t="str">
        <f t="shared" si="736"/>
        <v/>
      </c>
      <c r="Q4019" t="str">
        <f t="shared" ca="1" si="742"/>
        <v>cu</v>
      </c>
      <c r="R4019" t="s">
        <v>81</v>
      </c>
      <c r="S4019" t="s">
        <v>147</v>
      </c>
      <c r="T4019">
        <v>1125</v>
      </c>
      <c r="U4019" t="str">
        <f t="shared" ca="1" si="735"/>
        <v>cu</v>
      </c>
      <c r="V4019" t="str">
        <f t="shared" si="737"/>
        <v>GO</v>
      </c>
      <c r="W4019">
        <f t="shared" si="738"/>
        <v>2250</v>
      </c>
      <c r="X4019" t="str">
        <f t="shared" ca="1" si="739"/>
        <v>cu</v>
      </c>
      <c r="Y4019" t="str">
        <f t="shared" si="740"/>
        <v>GO</v>
      </c>
      <c r="Z4019">
        <f t="shared" si="741"/>
        <v>1125</v>
      </c>
    </row>
    <row r="4020" spans="1:26">
      <c r="A4020" t="s">
        <v>79</v>
      </c>
      <c r="B4020" t="str">
        <f>VLOOKUP(A4020,EventPointTypeTable!$A:$B,MATCH(EventPointTypeTable!$B$1,EventPointTypeTable!$A$1:$B$1,0),0)</f>
        <v>신규4</v>
      </c>
      <c r="C4020">
        <v>43</v>
      </c>
      <c r="D4020">
        <v>4</v>
      </c>
      <c r="E4020">
        <f t="shared" ca="1" si="743"/>
        <v>550</v>
      </c>
      <c r="F4020">
        <f ca="1">(60+SUMIF(OFFSET(N4020,-$C4020+1,0,$C4020),"EN",OFFSET(O4020,-$C4020+1,0,$C4020)))*SummonTypeTable!$Q$2</f>
        <v>460</v>
      </c>
      <c r="G4020" t="str">
        <f ca="1">IF(C4020=1,60*SummonTypeTable!$Q$2-OFFSET(F4020,0,-1),
IF(F4020&lt;&gt;OFFSET(F4020,-1,0),OFFSET(F4020,-1,0)-OFFSET(F4020,0,-1),""))</f>
        <v/>
      </c>
      <c r="H4020" t="str">
        <f ca="1">IF(C4020=1,60*SummonTypeTable!$Q$2/OFFSET(F4020,0,-1),
IF(F4020&lt;&gt;OFFSET(F4020,-1,0),OFFSET(F4020,-1,0)/OFFSET(F4020,0,-1),""))</f>
        <v/>
      </c>
      <c r="I4020">
        <f ca="1">(60+SUMIF(OFFSET(N4020,-$C4020+1,0,$C4020),"EN",OFFSET(O4020,-$C4020+1,0,$C4020))+SUMIF(OFFSET(S4020,-$C4020+1,0,$C4020),"EN",OFFSET(T4020,-$C4020+1,0,$C4020)))*SummonTypeTable!$Q$2</f>
        <v>460</v>
      </c>
      <c r="J4020" t="str">
        <f ca="1">IF(C4020=1,60*SummonTypeTable!$Q$2-OFFSET(I4020,0,-4),
IF(I4020&lt;&gt;OFFSET(I4020,-1,0),OFFSET(I4020,-1,0)-OFFSET(I4020,0,-4),""))</f>
        <v/>
      </c>
      <c r="K4020" t="str">
        <f ca="1">IF(C4020=1,60*SummonTypeTable!$Q$2/OFFSET(I4020,0,-4),
IF(I4020&lt;&gt;OFFSET(I4020,-1,0),OFFSET(I4020,-1,0)/OFFSET(I4020,0,-4),""))</f>
        <v/>
      </c>
      <c r="L4020" t="str">
        <f t="shared" ca="1" si="744"/>
        <v>it</v>
      </c>
      <c r="M4020" t="s">
        <v>139</v>
      </c>
      <c r="N4020" t="s">
        <v>138</v>
      </c>
      <c r="O4020">
        <v>1</v>
      </c>
      <c r="P4020" t="str">
        <f t="shared" si="736"/>
        <v/>
      </c>
      <c r="Q4020" t="str">
        <f t="shared" ca="1" si="742"/>
        <v>cu</v>
      </c>
      <c r="R4020" t="s">
        <v>81</v>
      </c>
      <c r="S4020" t="s">
        <v>147</v>
      </c>
      <c r="T4020">
        <v>1150</v>
      </c>
      <c r="U4020" t="str">
        <f t="shared" ca="1" si="735"/>
        <v>it</v>
      </c>
      <c r="V4020" t="str">
        <f t="shared" si="737"/>
        <v>Cash_sSpellGacha</v>
      </c>
      <c r="W4020">
        <f t="shared" si="738"/>
        <v>1</v>
      </c>
      <c r="X4020" t="str">
        <f t="shared" ca="1" si="739"/>
        <v>cu</v>
      </c>
      <c r="Y4020" t="str">
        <f t="shared" si="740"/>
        <v>GO</v>
      </c>
      <c r="Z4020">
        <f t="shared" si="741"/>
        <v>1150</v>
      </c>
    </row>
    <row r="4021" spans="1:26">
      <c r="A4021" t="s">
        <v>79</v>
      </c>
      <c r="B4021" t="str">
        <f>VLOOKUP(A4021,EventPointTypeTable!$A:$B,MATCH(EventPointTypeTable!$B$1,EventPointTypeTable!$A$1:$B$1,0),0)</f>
        <v>신규4</v>
      </c>
      <c r="C4021">
        <v>44</v>
      </c>
      <c r="D4021">
        <v>42</v>
      </c>
      <c r="E4021">
        <f t="shared" ca="1" si="743"/>
        <v>592</v>
      </c>
      <c r="F4021">
        <f ca="1">(60+SUMIF(OFFSET(N4021,-$C4021+1,0,$C4021),"EN",OFFSET(O4021,-$C4021+1,0,$C4021)))*SummonTypeTable!$Q$2</f>
        <v>520</v>
      </c>
      <c r="G4021">
        <f ca="1">IF(C4021=1,60*SummonTypeTable!$Q$2-OFFSET(F4021,0,-1),
IF(F4021&lt;&gt;OFFSET(F4021,-1,0),OFFSET(F4021,-1,0)-OFFSET(F4021,0,-1),""))</f>
        <v>-132</v>
      </c>
      <c r="H4021">
        <f ca="1">IF(C4021=1,60*SummonTypeTable!$Q$2/OFFSET(F4021,0,-1),
IF(F4021&lt;&gt;OFFSET(F4021,-1,0),OFFSET(F4021,-1,0)/OFFSET(F4021,0,-1),""))</f>
        <v>0.77702702702702697</v>
      </c>
      <c r="I4021">
        <f ca="1">(60+SUMIF(OFFSET(N4021,-$C4021+1,0,$C4021),"EN",OFFSET(O4021,-$C4021+1,0,$C4021))+SUMIF(OFFSET(S4021,-$C4021+1,0,$C4021),"EN",OFFSET(T4021,-$C4021+1,0,$C4021)))*SummonTypeTable!$Q$2</f>
        <v>520</v>
      </c>
      <c r="J4021">
        <f ca="1">IF(C4021=1,60*SummonTypeTable!$Q$2-OFFSET(I4021,0,-4),
IF(I4021&lt;&gt;OFFSET(I4021,-1,0),OFFSET(I4021,-1,0)-OFFSET(I4021,0,-4),""))</f>
        <v>-132</v>
      </c>
      <c r="K4021">
        <f ca="1">IF(C4021=1,60*SummonTypeTable!$Q$2/OFFSET(I4021,0,-4),
IF(I4021&lt;&gt;OFFSET(I4021,-1,0),OFFSET(I4021,-1,0)/OFFSET(I4021,0,-4),""))</f>
        <v>0.77702702702702697</v>
      </c>
      <c r="L4021" t="str">
        <f t="shared" ca="1" si="744"/>
        <v>cu</v>
      </c>
      <c r="M4021" t="s">
        <v>81</v>
      </c>
      <c r="N4021" t="s">
        <v>146</v>
      </c>
      <c r="O4021">
        <v>90</v>
      </c>
      <c r="P4021" t="str">
        <f t="shared" si="736"/>
        <v>에너지너무많음</v>
      </c>
      <c r="Q4021" t="str">
        <f t="shared" ca="1" si="742"/>
        <v>cu</v>
      </c>
      <c r="R4021" t="s">
        <v>81</v>
      </c>
      <c r="S4021" t="s">
        <v>147</v>
      </c>
      <c r="T4021">
        <v>1175</v>
      </c>
      <c r="U4021" t="str">
        <f t="shared" ca="1" si="735"/>
        <v>cu</v>
      </c>
      <c r="V4021" t="str">
        <f t="shared" si="737"/>
        <v>EN</v>
      </c>
      <c r="W4021">
        <f t="shared" si="738"/>
        <v>90</v>
      </c>
      <c r="X4021" t="str">
        <f t="shared" ca="1" si="739"/>
        <v>cu</v>
      </c>
      <c r="Y4021" t="str">
        <f t="shared" si="740"/>
        <v>GO</v>
      </c>
      <c r="Z4021">
        <f t="shared" si="741"/>
        <v>1175</v>
      </c>
    </row>
    <row r="4022" spans="1:26">
      <c r="A4022" t="s">
        <v>79</v>
      </c>
      <c r="B4022" t="str">
        <f>VLOOKUP(A4022,EventPointTypeTable!$A:$B,MATCH(EventPointTypeTable!$B$1,EventPointTypeTable!$A$1:$B$1,0),0)</f>
        <v>신규4</v>
      </c>
      <c r="C4022">
        <v>45</v>
      </c>
      <c r="D4022">
        <v>42</v>
      </c>
      <c r="E4022">
        <f t="shared" ca="1" si="743"/>
        <v>634</v>
      </c>
      <c r="F4022">
        <f ca="1">(60+SUMIF(OFFSET(N4022,-$C4022+1,0,$C4022),"EN",OFFSET(O4022,-$C4022+1,0,$C4022)))*SummonTypeTable!$Q$2</f>
        <v>520</v>
      </c>
      <c r="G4022" t="str">
        <f ca="1">IF(C4022=1,60*SummonTypeTable!$Q$2-OFFSET(F4022,0,-1),
IF(F4022&lt;&gt;OFFSET(F4022,-1,0),OFFSET(F4022,-1,0)-OFFSET(F4022,0,-1),""))</f>
        <v/>
      </c>
      <c r="H4022" t="str">
        <f ca="1">IF(C4022=1,60*SummonTypeTable!$Q$2/OFFSET(F4022,0,-1),
IF(F4022&lt;&gt;OFFSET(F4022,-1,0),OFFSET(F4022,-1,0)/OFFSET(F4022,0,-1),""))</f>
        <v/>
      </c>
      <c r="I4022">
        <f ca="1">(60+SUMIF(OFFSET(N4022,-$C4022+1,0,$C4022),"EN",OFFSET(O4022,-$C4022+1,0,$C4022))+SUMIF(OFFSET(S4022,-$C4022+1,0,$C4022),"EN",OFFSET(T4022,-$C4022+1,0,$C4022)))*SummonTypeTable!$Q$2</f>
        <v>520</v>
      </c>
      <c r="J4022" t="str">
        <f ca="1">IF(C4022=1,60*SummonTypeTable!$Q$2-OFFSET(I4022,0,-4),
IF(I4022&lt;&gt;OFFSET(I4022,-1,0),OFFSET(I4022,-1,0)-OFFSET(I4022,0,-4),""))</f>
        <v/>
      </c>
      <c r="K4022" t="str">
        <f ca="1">IF(C4022=1,60*SummonTypeTable!$Q$2/OFFSET(I4022,0,-4),
IF(I4022&lt;&gt;OFFSET(I4022,-1,0),OFFSET(I4022,-1,0)/OFFSET(I4022,0,-4),""))</f>
        <v/>
      </c>
      <c r="L4022" t="str">
        <f t="shared" ca="1" si="744"/>
        <v>cu</v>
      </c>
      <c r="M4022" t="s">
        <v>81</v>
      </c>
      <c r="N4022" t="s">
        <v>147</v>
      </c>
      <c r="O4022">
        <v>2400</v>
      </c>
      <c r="P4022" t="str">
        <f t="shared" si="736"/>
        <v/>
      </c>
      <c r="Q4022" t="str">
        <f t="shared" ca="1" si="742"/>
        <v>cu</v>
      </c>
      <c r="R4022" t="s">
        <v>81</v>
      </c>
      <c r="S4022" t="s">
        <v>147</v>
      </c>
      <c r="T4022">
        <v>1200</v>
      </c>
      <c r="U4022" t="str">
        <f t="shared" ca="1" si="735"/>
        <v>cu</v>
      </c>
      <c r="V4022" t="str">
        <f t="shared" si="737"/>
        <v>GO</v>
      </c>
      <c r="W4022">
        <f t="shared" si="738"/>
        <v>2400</v>
      </c>
      <c r="X4022" t="str">
        <f t="shared" ca="1" si="739"/>
        <v>cu</v>
      </c>
      <c r="Y4022" t="str">
        <f t="shared" si="740"/>
        <v>GO</v>
      </c>
      <c r="Z4022">
        <f t="shared" si="741"/>
        <v>1200</v>
      </c>
    </row>
    <row r="4023" spans="1:26">
      <c r="A4023" t="s">
        <v>79</v>
      </c>
      <c r="B4023" t="str">
        <f>VLOOKUP(A4023,EventPointTypeTable!$A:$B,MATCH(EventPointTypeTable!$B$1,EventPointTypeTable!$A$1:$B$1,0),0)</f>
        <v>신규4</v>
      </c>
      <c r="C4023">
        <v>46</v>
      </c>
      <c r="D4023">
        <v>12</v>
      </c>
      <c r="E4023">
        <f t="shared" ca="1" si="743"/>
        <v>646</v>
      </c>
      <c r="F4023">
        <f ca="1">(60+SUMIF(OFFSET(N4023,-$C4023+1,0,$C4023),"EN",OFFSET(O4023,-$C4023+1,0,$C4023)))*SummonTypeTable!$Q$2</f>
        <v>520</v>
      </c>
      <c r="G4023" t="str">
        <f ca="1">IF(C4023=1,60*SummonTypeTable!$Q$2-OFFSET(F4023,0,-1),
IF(F4023&lt;&gt;OFFSET(F4023,-1,0),OFFSET(F4023,-1,0)-OFFSET(F4023,0,-1),""))</f>
        <v/>
      </c>
      <c r="H4023" t="str">
        <f ca="1">IF(C4023=1,60*SummonTypeTable!$Q$2/OFFSET(F4023,0,-1),
IF(F4023&lt;&gt;OFFSET(F4023,-1,0),OFFSET(F4023,-1,0)/OFFSET(F4023,0,-1),""))</f>
        <v/>
      </c>
      <c r="I4023">
        <f ca="1">(60+SUMIF(OFFSET(N4023,-$C4023+1,0,$C4023),"EN",OFFSET(O4023,-$C4023+1,0,$C4023))+SUMIF(OFFSET(S4023,-$C4023+1,0,$C4023),"EN",OFFSET(T4023,-$C4023+1,0,$C4023)))*SummonTypeTable!$Q$2</f>
        <v>520</v>
      </c>
      <c r="J4023" t="str">
        <f ca="1">IF(C4023=1,60*SummonTypeTable!$Q$2-OFFSET(I4023,0,-4),
IF(I4023&lt;&gt;OFFSET(I4023,-1,0),OFFSET(I4023,-1,0)-OFFSET(I4023,0,-4),""))</f>
        <v/>
      </c>
      <c r="K4023" t="str">
        <f ca="1">IF(C4023=1,60*SummonTypeTable!$Q$2/OFFSET(I4023,0,-4),
IF(I4023&lt;&gt;OFFSET(I4023,-1,0),OFFSET(I4023,-1,0)/OFFSET(I4023,0,-4),""))</f>
        <v/>
      </c>
      <c r="L4023" t="str">
        <f t="shared" ca="1" si="744"/>
        <v>it</v>
      </c>
      <c r="M4023" t="s">
        <v>139</v>
      </c>
      <c r="N4023" t="s">
        <v>140</v>
      </c>
      <c r="O4023">
        <v>1</v>
      </c>
      <c r="P4023" t="str">
        <f t="shared" si="736"/>
        <v/>
      </c>
      <c r="Q4023" t="str">
        <f t="shared" ca="1" si="742"/>
        <v>cu</v>
      </c>
      <c r="R4023" t="s">
        <v>81</v>
      </c>
      <c r="S4023" t="s">
        <v>147</v>
      </c>
      <c r="T4023">
        <v>1225</v>
      </c>
      <c r="U4023" t="str">
        <f t="shared" ca="1" si="735"/>
        <v>it</v>
      </c>
      <c r="V4023" t="str">
        <f t="shared" si="737"/>
        <v>Cash_sCharacterGacha</v>
      </c>
      <c r="W4023">
        <f t="shared" si="738"/>
        <v>1</v>
      </c>
      <c r="X4023" t="str">
        <f t="shared" ca="1" si="739"/>
        <v>cu</v>
      </c>
      <c r="Y4023" t="str">
        <f t="shared" si="740"/>
        <v>GO</v>
      </c>
      <c r="Z4023">
        <f t="shared" si="741"/>
        <v>1225</v>
      </c>
    </row>
    <row r="4024" spans="1:26">
      <c r="A4024" t="s">
        <v>79</v>
      </c>
      <c r="B4024" t="str">
        <f>VLOOKUP(A4024,EventPointTypeTable!$A:$B,MATCH(EventPointTypeTable!$B$1,EventPointTypeTable!$A$1:$B$1,0),0)</f>
        <v>신규4</v>
      </c>
      <c r="C4024">
        <v>47</v>
      </c>
      <c r="D4024">
        <v>38</v>
      </c>
      <c r="E4024">
        <f t="shared" ca="1" si="743"/>
        <v>684</v>
      </c>
      <c r="F4024">
        <f ca="1">(60+SUMIF(OFFSET(N4024,-$C4024+1,0,$C4024),"EN",OFFSET(O4024,-$C4024+1,0,$C4024)))*SummonTypeTable!$Q$2</f>
        <v>520</v>
      </c>
      <c r="G4024" t="str">
        <f ca="1">IF(C4024=1,60*SummonTypeTable!$Q$2-OFFSET(F4024,0,-1),
IF(F4024&lt;&gt;OFFSET(F4024,-1,0),OFFSET(F4024,-1,0)-OFFSET(F4024,0,-1),""))</f>
        <v/>
      </c>
      <c r="H4024" t="str">
        <f ca="1">IF(C4024=1,60*SummonTypeTable!$Q$2/OFFSET(F4024,0,-1),
IF(F4024&lt;&gt;OFFSET(F4024,-1,0),OFFSET(F4024,-1,0)/OFFSET(F4024,0,-1),""))</f>
        <v/>
      </c>
      <c r="I4024">
        <f ca="1">(60+SUMIF(OFFSET(N4024,-$C4024+1,0,$C4024),"EN",OFFSET(O4024,-$C4024+1,0,$C4024))+SUMIF(OFFSET(S4024,-$C4024+1,0,$C4024),"EN",OFFSET(T4024,-$C4024+1,0,$C4024)))*SummonTypeTable!$Q$2</f>
        <v>520</v>
      </c>
      <c r="J4024" t="str">
        <f ca="1">IF(C4024=1,60*SummonTypeTable!$Q$2-OFFSET(I4024,0,-4),
IF(I4024&lt;&gt;OFFSET(I4024,-1,0),OFFSET(I4024,-1,0)-OFFSET(I4024,0,-4),""))</f>
        <v/>
      </c>
      <c r="K4024" t="str">
        <f ca="1">IF(C4024=1,60*SummonTypeTable!$Q$2/OFFSET(I4024,0,-4),
IF(I4024&lt;&gt;OFFSET(I4024,-1,0),OFFSET(I4024,-1,0)/OFFSET(I4024,0,-4),""))</f>
        <v/>
      </c>
      <c r="L4024" t="str">
        <f t="shared" ca="1" si="744"/>
        <v>cu</v>
      </c>
      <c r="M4024" t="s">
        <v>81</v>
      </c>
      <c r="N4024" t="s">
        <v>153</v>
      </c>
      <c r="O4024">
        <v>9</v>
      </c>
      <c r="P4024" t="str">
        <f t="shared" si="736"/>
        <v/>
      </c>
      <c r="Q4024" t="str">
        <f t="shared" ca="1" si="742"/>
        <v>cu</v>
      </c>
      <c r="R4024" t="s">
        <v>81</v>
      </c>
      <c r="S4024" t="s">
        <v>153</v>
      </c>
      <c r="T4024">
        <v>3</v>
      </c>
      <c r="U4024" t="str">
        <f t="shared" ca="1" si="735"/>
        <v>cu</v>
      </c>
      <c r="V4024" t="str">
        <f t="shared" si="737"/>
        <v>DI</v>
      </c>
      <c r="W4024">
        <f t="shared" si="738"/>
        <v>9</v>
      </c>
      <c r="X4024" t="str">
        <f t="shared" ca="1" si="739"/>
        <v>cu</v>
      </c>
      <c r="Y4024" t="str">
        <f t="shared" si="740"/>
        <v>DI</v>
      </c>
      <c r="Z4024">
        <f t="shared" si="741"/>
        <v>3</v>
      </c>
    </row>
    <row r="4025" spans="1:26">
      <c r="A4025" t="s">
        <v>79</v>
      </c>
      <c r="B4025" t="str">
        <f>VLOOKUP(A4025,EventPointTypeTable!$A:$B,MATCH(EventPointTypeTable!$B$1,EventPointTypeTable!$A$1:$B$1,0),0)</f>
        <v>신규4</v>
      </c>
      <c r="C4025">
        <v>48</v>
      </c>
      <c r="D4025">
        <v>42</v>
      </c>
      <c r="E4025">
        <f t="shared" ca="1" si="743"/>
        <v>726</v>
      </c>
      <c r="F4025">
        <f ca="1">(60+SUMIF(OFFSET(N4025,-$C4025+1,0,$C4025),"EN",OFFSET(O4025,-$C4025+1,0,$C4025)))*SummonTypeTable!$Q$2</f>
        <v>520</v>
      </c>
      <c r="G4025" t="str">
        <f ca="1">IF(C4025=1,60*SummonTypeTable!$Q$2-OFFSET(F4025,0,-1),
IF(F4025&lt;&gt;OFFSET(F4025,-1,0),OFFSET(F4025,-1,0)-OFFSET(F4025,0,-1),""))</f>
        <v/>
      </c>
      <c r="H4025" t="str">
        <f ca="1">IF(C4025=1,60*SummonTypeTable!$Q$2/OFFSET(F4025,0,-1),
IF(F4025&lt;&gt;OFFSET(F4025,-1,0),OFFSET(F4025,-1,0)/OFFSET(F4025,0,-1),""))</f>
        <v/>
      </c>
      <c r="I4025">
        <f ca="1">(60+SUMIF(OFFSET(N4025,-$C4025+1,0,$C4025),"EN",OFFSET(O4025,-$C4025+1,0,$C4025))+SUMIF(OFFSET(S4025,-$C4025+1,0,$C4025),"EN",OFFSET(T4025,-$C4025+1,0,$C4025)))*SummonTypeTable!$Q$2</f>
        <v>520</v>
      </c>
      <c r="J4025" t="str">
        <f ca="1">IF(C4025=1,60*SummonTypeTable!$Q$2-OFFSET(I4025,0,-4),
IF(I4025&lt;&gt;OFFSET(I4025,-1,0),OFFSET(I4025,-1,0)-OFFSET(I4025,0,-4),""))</f>
        <v/>
      </c>
      <c r="K4025" t="str">
        <f ca="1">IF(C4025=1,60*SummonTypeTable!$Q$2/OFFSET(I4025,0,-4),
IF(I4025&lt;&gt;OFFSET(I4025,-1,0),OFFSET(I4025,-1,0)/OFFSET(I4025,0,-4),""))</f>
        <v/>
      </c>
      <c r="L4025" t="str">
        <f t="shared" ca="1" si="744"/>
        <v>cu</v>
      </c>
      <c r="M4025" t="s">
        <v>81</v>
      </c>
      <c r="N4025" t="s">
        <v>147</v>
      </c>
      <c r="O4025">
        <v>2550</v>
      </c>
      <c r="P4025" t="str">
        <f t="shared" si="736"/>
        <v/>
      </c>
      <c r="Q4025" t="str">
        <f t="shared" ca="1" si="742"/>
        <v>cu</v>
      </c>
      <c r="R4025" t="s">
        <v>81</v>
      </c>
      <c r="S4025" t="s">
        <v>147</v>
      </c>
      <c r="T4025">
        <v>1275</v>
      </c>
      <c r="U4025" t="str">
        <f t="shared" ca="1" si="735"/>
        <v>cu</v>
      </c>
      <c r="V4025" t="str">
        <f t="shared" si="737"/>
        <v>GO</v>
      </c>
      <c r="W4025">
        <f t="shared" si="738"/>
        <v>2550</v>
      </c>
      <c r="X4025" t="str">
        <f t="shared" ca="1" si="739"/>
        <v>cu</v>
      </c>
      <c r="Y4025" t="str">
        <f t="shared" si="740"/>
        <v>GO</v>
      </c>
      <c r="Z4025">
        <f t="shared" si="741"/>
        <v>1275</v>
      </c>
    </row>
    <row r="4026" spans="1:26">
      <c r="A4026" t="s">
        <v>79</v>
      </c>
      <c r="B4026" t="str">
        <f>VLOOKUP(A4026,EventPointTypeTable!$A:$B,MATCH(EventPointTypeTable!$B$1,EventPointTypeTable!$A$1:$B$1,0),0)</f>
        <v>신규4</v>
      </c>
      <c r="C4026">
        <v>49</v>
      </c>
      <c r="D4026">
        <v>12</v>
      </c>
      <c r="E4026">
        <f t="shared" ca="1" si="743"/>
        <v>738</v>
      </c>
      <c r="F4026">
        <f ca="1">(60+SUMIF(OFFSET(N4026,-$C4026+1,0,$C4026),"EN",OFFSET(O4026,-$C4026+1,0,$C4026)))*SummonTypeTable!$Q$2</f>
        <v>520</v>
      </c>
      <c r="G4026" t="str">
        <f ca="1">IF(C4026=1,60*SummonTypeTable!$Q$2-OFFSET(F4026,0,-1),
IF(F4026&lt;&gt;OFFSET(F4026,-1,0),OFFSET(F4026,-1,0)-OFFSET(F4026,0,-1),""))</f>
        <v/>
      </c>
      <c r="H4026" t="str">
        <f ca="1">IF(C4026=1,60*SummonTypeTable!$Q$2/OFFSET(F4026,0,-1),
IF(F4026&lt;&gt;OFFSET(F4026,-1,0),OFFSET(F4026,-1,0)/OFFSET(F4026,0,-1),""))</f>
        <v/>
      </c>
      <c r="I4026">
        <f ca="1">(60+SUMIF(OFFSET(N4026,-$C4026+1,0,$C4026),"EN",OFFSET(O4026,-$C4026+1,0,$C4026))+SUMIF(OFFSET(S4026,-$C4026+1,0,$C4026),"EN",OFFSET(T4026,-$C4026+1,0,$C4026)))*SummonTypeTable!$Q$2</f>
        <v>520</v>
      </c>
      <c r="J4026" t="str">
        <f ca="1">IF(C4026=1,60*SummonTypeTable!$Q$2-OFFSET(I4026,0,-4),
IF(I4026&lt;&gt;OFFSET(I4026,-1,0),OFFSET(I4026,-1,0)-OFFSET(I4026,0,-4),""))</f>
        <v/>
      </c>
      <c r="K4026" t="str">
        <f ca="1">IF(C4026=1,60*SummonTypeTable!$Q$2/OFFSET(I4026,0,-4),
IF(I4026&lt;&gt;OFFSET(I4026,-1,0),OFFSET(I4026,-1,0)/OFFSET(I4026,0,-4),""))</f>
        <v/>
      </c>
      <c r="L4026" t="str">
        <f t="shared" ca="1" si="744"/>
        <v>it</v>
      </c>
      <c r="M4026" t="s">
        <v>139</v>
      </c>
      <c r="N4026" t="s">
        <v>138</v>
      </c>
      <c r="O4026">
        <v>1</v>
      </c>
      <c r="P4026" t="str">
        <f t="shared" si="736"/>
        <v/>
      </c>
      <c r="Q4026" t="str">
        <f t="shared" ca="1" si="742"/>
        <v>cu</v>
      </c>
      <c r="R4026" t="s">
        <v>81</v>
      </c>
      <c r="S4026" t="s">
        <v>147</v>
      </c>
      <c r="T4026">
        <v>1300</v>
      </c>
      <c r="U4026" t="str">
        <f t="shared" ca="1" si="735"/>
        <v>it</v>
      </c>
      <c r="V4026" t="str">
        <f t="shared" si="737"/>
        <v>Cash_sSpellGacha</v>
      </c>
      <c r="W4026">
        <f t="shared" si="738"/>
        <v>1</v>
      </c>
      <c r="X4026" t="str">
        <f t="shared" ca="1" si="739"/>
        <v>cu</v>
      </c>
      <c r="Y4026" t="str">
        <f t="shared" si="740"/>
        <v>GO</v>
      </c>
      <c r="Z4026">
        <f t="shared" si="741"/>
        <v>1300</v>
      </c>
    </row>
    <row r="4027" spans="1:26">
      <c r="A4027" t="s">
        <v>79</v>
      </c>
      <c r="B4027" t="str">
        <f>VLOOKUP(A4027,EventPointTypeTable!$A:$B,MATCH(EventPointTypeTable!$B$1,EventPointTypeTable!$A$1:$B$1,0),0)</f>
        <v>신규4</v>
      </c>
      <c r="C4027">
        <v>50</v>
      </c>
      <c r="D4027">
        <v>46</v>
      </c>
      <c r="E4027">
        <f t="shared" ca="1" si="743"/>
        <v>784</v>
      </c>
      <c r="F4027">
        <f ca="1">(60+SUMIF(OFFSET(N4027,-$C4027+1,0,$C4027),"EN",OFFSET(O4027,-$C4027+1,0,$C4027)))*SummonTypeTable!$Q$2</f>
        <v>573.33333333333326</v>
      </c>
      <c r="G4027">
        <f ca="1">IF(C4027=1,60*SummonTypeTable!$Q$2-OFFSET(F4027,0,-1),
IF(F4027&lt;&gt;OFFSET(F4027,-1,0),OFFSET(F4027,-1,0)-OFFSET(F4027,0,-1),""))</f>
        <v>-264</v>
      </c>
      <c r="H4027">
        <f ca="1">IF(C4027=1,60*SummonTypeTable!$Q$2/OFFSET(F4027,0,-1),
IF(F4027&lt;&gt;OFFSET(F4027,-1,0),OFFSET(F4027,-1,0)/OFFSET(F4027,0,-1),""))</f>
        <v>0.66326530612244894</v>
      </c>
      <c r="I4027">
        <f ca="1">(60+SUMIF(OFFSET(N4027,-$C4027+1,0,$C4027),"EN",OFFSET(O4027,-$C4027+1,0,$C4027))+SUMIF(OFFSET(S4027,-$C4027+1,0,$C4027),"EN",OFFSET(T4027,-$C4027+1,0,$C4027)))*SummonTypeTable!$Q$2</f>
        <v>573.33333333333326</v>
      </c>
      <c r="J4027">
        <f ca="1">IF(C4027=1,60*SummonTypeTable!$Q$2-OFFSET(I4027,0,-4),
IF(I4027&lt;&gt;OFFSET(I4027,-1,0),OFFSET(I4027,-1,0)-OFFSET(I4027,0,-4),""))</f>
        <v>-264</v>
      </c>
      <c r="K4027">
        <f ca="1">IF(C4027=1,60*SummonTypeTable!$Q$2/OFFSET(I4027,0,-4),
IF(I4027&lt;&gt;OFFSET(I4027,-1,0),OFFSET(I4027,-1,0)/OFFSET(I4027,0,-4),""))</f>
        <v>0.66326530612244894</v>
      </c>
      <c r="L4027" t="str">
        <f t="shared" ca="1" si="744"/>
        <v>cu</v>
      </c>
      <c r="M4027" t="s">
        <v>81</v>
      </c>
      <c r="N4027" t="s">
        <v>146</v>
      </c>
      <c r="O4027">
        <v>80</v>
      </c>
      <c r="P4027" t="str">
        <f t="shared" si="736"/>
        <v>에너지너무많음</v>
      </c>
      <c r="Q4027" t="str">
        <f t="shared" ca="1" si="742"/>
        <v>cu</v>
      </c>
      <c r="R4027" t="s">
        <v>81</v>
      </c>
      <c r="S4027" t="s">
        <v>147</v>
      </c>
      <c r="T4027">
        <v>1325</v>
      </c>
      <c r="U4027" t="str">
        <f t="shared" ca="1" si="735"/>
        <v>cu</v>
      </c>
      <c r="V4027" t="str">
        <f t="shared" si="737"/>
        <v>EN</v>
      </c>
      <c r="W4027">
        <f t="shared" si="738"/>
        <v>80</v>
      </c>
      <c r="X4027" t="str">
        <f t="shared" ca="1" si="739"/>
        <v>cu</v>
      </c>
      <c r="Y4027" t="str">
        <f t="shared" si="740"/>
        <v>GO</v>
      </c>
      <c r="Z4027">
        <f t="shared" si="741"/>
        <v>1325</v>
      </c>
    </row>
    <row r="4028" spans="1:26">
      <c r="A4028" t="s">
        <v>79</v>
      </c>
      <c r="B4028" t="str">
        <f>VLOOKUP(A4028,EventPointTypeTable!$A:$B,MATCH(EventPointTypeTable!$B$1,EventPointTypeTable!$A$1:$B$1,0),0)</f>
        <v>신규4</v>
      </c>
      <c r="C4028">
        <v>51</v>
      </c>
      <c r="D4028">
        <v>45</v>
      </c>
      <c r="E4028">
        <f t="shared" ca="1" si="743"/>
        <v>829</v>
      </c>
      <c r="F4028">
        <f ca="1">(60+SUMIF(OFFSET(N4028,-$C4028+1,0,$C4028),"EN",OFFSET(O4028,-$C4028+1,0,$C4028)))*SummonTypeTable!$Q$2</f>
        <v>573.33333333333326</v>
      </c>
      <c r="G4028" t="str">
        <f ca="1">IF(C4028=1,60*SummonTypeTable!$Q$2-OFFSET(F4028,0,-1),
IF(F4028&lt;&gt;OFFSET(F4028,-1,0),OFFSET(F4028,-1,0)-OFFSET(F4028,0,-1),""))</f>
        <v/>
      </c>
      <c r="H4028" t="str">
        <f ca="1">IF(C4028=1,60*SummonTypeTable!$Q$2/OFFSET(F4028,0,-1),
IF(F4028&lt;&gt;OFFSET(F4028,-1,0),OFFSET(F4028,-1,0)/OFFSET(F4028,0,-1),""))</f>
        <v/>
      </c>
      <c r="I4028">
        <f ca="1">(60+SUMIF(OFFSET(N4028,-$C4028+1,0,$C4028),"EN",OFFSET(O4028,-$C4028+1,0,$C4028))+SUMIF(OFFSET(S4028,-$C4028+1,0,$C4028),"EN",OFFSET(T4028,-$C4028+1,0,$C4028)))*SummonTypeTable!$Q$2</f>
        <v>573.33333333333326</v>
      </c>
      <c r="J4028" t="str">
        <f ca="1">IF(C4028=1,60*SummonTypeTable!$Q$2-OFFSET(I4028,0,-4),
IF(I4028&lt;&gt;OFFSET(I4028,-1,0),OFFSET(I4028,-1,0)-OFFSET(I4028,0,-4),""))</f>
        <v/>
      </c>
      <c r="K4028" t="str">
        <f ca="1">IF(C4028=1,60*SummonTypeTable!$Q$2/OFFSET(I4028,0,-4),
IF(I4028&lt;&gt;OFFSET(I4028,-1,0),OFFSET(I4028,-1,0)/OFFSET(I4028,0,-4),""))</f>
        <v/>
      </c>
      <c r="L4028" t="str">
        <f t="shared" ca="1" si="744"/>
        <v>it</v>
      </c>
      <c r="M4028" t="s">
        <v>139</v>
      </c>
      <c r="N4028" t="s">
        <v>158</v>
      </c>
      <c r="O4028">
        <v>1</v>
      </c>
      <c r="P4028" t="str">
        <f t="shared" si="736"/>
        <v/>
      </c>
      <c r="Q4028" t="str">
        <f t="shared" ca="1" si="742"/>
        <v>cu</v>
      </c>
      <c r="R4028" t="s">
        <v>81</v>
      </c>
      <c r="S4028" t="s">
        <v>147</v>
      </c>
      <c r="T4028">
        <v>1350</v>
      </c>
      <c r="U4028" t="str">
        <f t="shared" ca="1" si="735"/>
        <v>it</v>
      </c>
      <c r="V4028" t="str">
        <f t="shared" si="737"/>
        <v>Cash_sEquipGacha</v>
      </c>
      <c r="W4028">
        <f t="shared" si="738"/>
        <v>1</v>
      </c>
      <c r="X4028" t="str">
        <f t="shared" ca="1" si="739"/>
        <v>cu</v>
      </c>
      <c r="Y4028" t="str">
        <f t="shared" si="740"/>
        <v>GO</v>
      </c>
      <c r="Z4028">
        <f t="shared" si="741"/>
        <v>1350</v>
      </c>
    </row>
    <row r="4029" spans="1:26">
      <c r="A4029" t="s">
        <v>79</v>
      </c>
      <c r="B4029" t="str">
        <f>VLOOKUP(A4029,EventPointTypeTable!$A:$B,MATCH(EventPointTypeTable!$B$1,EventPointTypeTable!$A$1:$B$1,0),0)</f>
        <v>신규4</v>
      </c>
      <c r="C4029">
        <v>52</v>
      </c>
      <c r="D4029">
        <v>36</v>
      </c>
      <c r="E4029">
        <f t="shared" ca="1" si="743"/>
        <v>865</v>
      </c>
      <c r="F4029">
        <f ca="1">(60+SUMIF(OFFSET(N4029,-$C4029+1,0,$C4029),"EN",OFFSET(O4029,-$C4029+1,0,$C4029)))*SummonTypeTable!$Q$2</f>
        <v>573.33333333333326</v>
      </c>
      <c r="G4029" t="str">
        <f ca="1">IF(C4029=1,60*SummonTypeTable!$Q$2-OFFSET(F4029,0,-1),
IF(F4029&lt;&gt;OFFSET(F4029,-1,0),OFFSET(F4029,-1,0)-OFFSET(F4029,0,-1),""))</f>
        <v/>
      </c>
      <c r="H4029" t="str">
        <f ca="1">IF(C4029=1,60*SummonTypeTable!$Q$2/OFFSET(F4029,0,-1),
IF(F4029&lt;&gt;OFFSET(F4029,-1,0),OFFSET(F4029,-1,0)/OFFSET(F4029,0,-1),""))</f>
        <v/>
      </c>
      <c r="I4029">
        <f ca="1">(60+SUMIF(OFFSET(N4029,-$C4029+1,0,$C4029),"EN",OFFSET(O4029,-$C4029+1,0,$C4029))+SUMIF(OFFSET(S4029,-$C4029+1,0,$C4029),"EN",OFFSET(T4029,-$C4029+1,0,$C4029)))*SummonTypeTable!$Q$2</f>
        <v>573.33333333333326</v>
      </c>
      <c r="J4029" t="str">
        <f ca="1">IF(C4029=1,60*SummonTypeTable!$Q$2-OFFSET(I4029,0,-4),
IF(I4029&lt;&gt;OFFSET(I4029,-1,0),OFFSET(I4029,-1,0)-OFFSET(I4029,0,-4),""))</f>
        <v/>
      </c>
      <c r="K4029" t="str">
        <f ca="1">IF(C4029=1,60*SummonTypeTable!$Q$2/OFFSET(I4029,0,-4),
IF(I4029&lt;&gt;OFFSET(I4029,-1,0),OFFSET(I4029,-1,0)/OFFSET(I4029,0,-4),""))</f>
        <v/>
      </c>
      <c r="L4029" t="str">
        <f t="shared" ca="1" si="744"/>
        <v>cu</v>
      </c>
      <c r="M4029" t="s">
        <v>81</v>
      </c>
      <c r="N4029" t="s">
        <v>147</v>
      </c>
      <c r="O4029">
        <v>2750</v>
      </c>
      <c r="P4029" t="str">
        <f t="shared" si="736"/>
        <v/>
      </c>
      <c r="Q4029" t="str">
        <f t="shared" ca="1" si="742"/>
        <v>cu</v>
      </c>
      <c r="R4029" t="s">
        <v>81</v>
      </c>
      <c r="S4029" t="s">
        <v>147</v>
      </c>
      <c r="T4029">
        <v>1375</v>
      </c>
      <c r="U4029" t="str">
        <f t="shared" ca="1" si="735"/>
        <v>cu</v>
      </c>
      <c r="V4029" t="str">
        <f t="shared" si="737"/>
        <v>GO</v>
      </c>
      <c r="W4029">
        <f t="shared" si="738"/>
        <v>2750</v>
      </c>
      <c r="X4029" t="str">
        <f t="shared" ca="1" si="739"/>
        <v>cu</v>
      </c>
      <c r="Y4029" t="str">
        <f t="shared" si="740"/>
        <v>GO</v>
      </c>
      <c r="Z4029">
        <f t="shared" si="741"/>
        <v>1375</v>
      </c>
    </row>
    <row r="4030" spans="1:26">
      <c r="A4030" t="s">
        <v>79</v>
      </c>
      <c r="B4030" t="str">
        <f>VLOOKUP(A4030,EventPointTypeTable!$A:$B,MATCH(EventPointTypeTable!$B$1,EventPointTypeTable!$A$1:$B$1,0),0)</f>
        <v>신규4</v>
      </c>
      <c r="C4030">
        <v>53</v>
      </c>
      <c r="D4030">
        <v>27</v>
      </c>
      <c r="E4030">
        <f t="shared" ca="1" si="743"/>
        <v>892</v>
      </c>
      <c r="F4030">
        <f ca="1">(60+SUMIF(OFFSET(N4030,-$C4030+1,0,$C4030),"EN",OFFSET(O4030,-$C4030+1,0,$C4030)))*SummonTypeTable!$Q$2</f>
        <v>633.33333333333326</v>
      </c>
      <c r="G4030">
        <f ca="1">IF(C4030=1,60*SummonTypeTable!$Q$2-OFFSET(F4030,0,-1),
IF(F4030&lt;&gt;OFFSET(F4030,-1,0),OFFSET(F4030,-1,0)-OFFSET(F4030,0,-1),""))</f>
        <v>-318.66666666666674</v>
      </c>
      <c r="H4030">
        <f ca="1">IF(C4030=1,60*SummonTypeTable!$Q$2/OFFSET(F4030,0,-1),
IF(F4030&lt;&gt;OFFSET(F4030,-1,0),OFFSET(F4030,-1,0)/OFFSET(F4030,0,-1),""))</f>
        <v>0.64275037369207766</v>
      </c>
      <c r="I4030">
        <f ca="1">(60+SUMIF(OFFSET(N4030,-$C4030+1,0,$C4030),"EN",OFFSET(O4030,-$C4030+1,0,$C4030))+SUMIF(OFFSET(S4030,-$C4030+1,0,$C4030),"EN",OFFSET(T4030,-$C4030+1,0,$C4030)))*SummonTypeTable!$Q$2</f>
        <v>633.33333333333326</v>
      </c>
      <c r="J4030">
        <f ca="1">IF(C4030=1,60*SummonTypeTable!$Q$2-OFFSET(I4030,0,-4),
IF(I4030&lt;&gt;OFFSET(I4030,-1,0),OFFSET(I4030,-1,0)-OFFSET(I4030,0,-4),""))</f>
        <v>-318.66666666666674</v>
      </c>
      <c r="K4030">
        <f ca="1">IF(C4030=1,60*SummonTypeTable!$Q$2/OFFSET(I4030,0,-4),
IF(I4030&lt;&gt;OFFSET(I4030,-1,0),OFFSET(I4030,-1,0)/OFFSET(I4030,0,-4),""))</f>
        <v>0.64275037369207766</v>
      </c>
      <c r="L4030" t="str">
        <f t="shared" ca="1" si="744"/>
        <v>cu</v>
      </c>
      <c r="M4030" t="s">
        <v>81</v>
      </c>
      <c r="N4030" t="s">
        <v>146</v>
      </c>
      <c r="O4030">
        <v>90</v>
      </c>
      <c r="P4030" t="str">
        <f t="shared" si="736"/>
        <v>에너지너무많음</v>
      </c>
      <c r="Q4030" t="str">
        <f t="shared" ca="1" si="742"/>
        <v>cu</v>
      </c>
      <c r="R4030" t="s">
        <v>81</v>
      </c>
      <c r="S4030" t="s">
        <v>147</v>
      </c>
      <c r="T4030">
        <v>1400</v>
      </c>
      <c r="U4030" t="str">
        <f t="shared" ca="1" si="735"/>
        <v>cu</v>
      </c>
      <c r="V4030" t="str">
        <f t="shared" si="737"/>
        <v>EN</v>
      </c>
      <c r="W4030">
        <f t="shared" si="738"/>
        <v>90</v>
      </c>
      <c r="X4030" t="str">
        <f t="shared" ca="1" si="739"/>
        <v>cu</v>
      </c>
      <c r="Y4030" t="str">
        <f t="shared" si="740"/>
        <v>GO</v>
      </c>
      <c r="Z4030">
        <f t="shared" si="741"/>
        <v>1400</v>
      </c>
    </row>
    <row r="4031" spans="1:26">
      <c r="A4031" t="s">
        <v>79</v>
      </c>
      <c r="B4031" t="str">
        <f>VLOOKUP(A4031,EventPointTypeTable!$A:$B,MATCH(EventPointTypeTable!$B$1,EventPointTypeTable!$A$1:$B$1,0),0)</f>
        <v>신규4</v>
      </c>
      <c r="C4031">
        <v>54</v>
      </c>
      <c r="D4031">
        <v>54</v>
      </c>
      <c r="E4031">
        <f t="shared" ca="1" si="743"/>
        <v>946</v>
      </c>
      <c r="F4031">
        <f ca="1">(60+SUMIF(OFFSET(N4031,-$C4031+1,0,$C4031),"EN",OFFSET(O4031,-$C4031+1,0,$C4031)))*SummonTypeTable!$Q$2</f>
        <v>633.33333333333326</v>
      </c>
      <c r="G4031" t="str">
        <f ca="1">IF(C4031=1,60*SummonTypeTable!$Q$2-OFFSET(F4031,0,-1),
IF(F4031&lt;&gt;OFFSET(F4031,-1,0),OFFSET(F4031,-1,0)-OFFSET(F4031,0,-1),""))</f>
        <v/>
      </c>
      <c r="H4031" t="str">
        <f ca="1">IF(C4031=1,60*SummonTypeTable!$Q$2/OFFSET(F4031,0,-1),
IF(F4031&lt;&gt;OFFSET(F4031,-1,0),OFFSET(F4031,-1,0)/OFFSET(F4031,0,-1),""))</f>
        <v/>
      </c>
      <c r="I4031">
        <f ca="1">(60+SUMIF(OFFSET(N4031,-$C4031+1,0,$C4031),"EN",OFFSET(O4031,-$C4031+1,0,$C4031))+SUMIF(OFFSET(S4031,-$C4031+1,0,$C4031),"EN",OFFSET(T4031,-$C4031+1,0,$C4031)))*SummonTypeTable!$Q$2</f>
        <v>633.33333333333326</v>
      </c>
      <c r="J4031" t="str">
        <f ca="1">IF(C4031=1,60*SummonTypeTable!$Q$2-OFFSET(I4031,0,-4),
IF(I4031&lt;&gt;OFFSET(I4031,-1,0),OFFSET(I4031,-1,0)-OFFSET(I4031,0,-4),""))</f>
        <v/>
      </c>
      <c r="K4031" t="str">
        <f ca="1">IF(C4031=1,60*SummonTypeTable!$Q$2/OFFSET(I4031,0,-4),
IF(I4031&lt;&gt;OFFSET(I4031,-1,0),OFFSET(I4031,-1,0)/OFFSET(I4031,0,-4),""))</f>
        <v/>
      </c>
      <c r="L4031" t="str">
        <f t="shared" ca="1" si="744"/>
        <v>it</v>
      </c>
      <c r="M4031" t="s">
        <v>139</v>
      </c>
      <c r="N4031" t="s">
        <v>138</v>
      </c>
      <c r="O4031">
        <v>1</v>
      </c>
      <c r="P4031" t="str">
        <f t="shared" si="736"/>
        <v/>
      </c>
      <c r="Q4031" t="str">
        <f t="shared" ca="1" si="742"/>
        <v>cu</v>
      </c>
      <c r="R4031" t="s">
        <v>81</v>
      </c>
      <c r="S4031" t="s">
        <v>147</v>
      </c>
      <c r="T4031">
        <v>1425</v>
      </c>
      <c r="U4031" t="str">
        <f t="shared" ca="1" si="735"/>
        <v>it</v>
      </c>
      <c r="V4031" t="str">
        <f t="shared" si="737"/>
        <v>Cash_sSpellGacha</v>
      </c>
      <c r="W4031">
        <f t="shared" si="738"/>
        <v>1</v>
      </c>
      <c r="X4031" t="str">
        <f t="shared" ca="1" si="739"/>
        <v>cu</v>
      </c>
      <c r="Y4031" t="str">
        <f t="shared" si="740"/>
        <v>GO</v>
      </c>
      <c r="Z4031">
        <f t="shared" si="741"/>
        <v>1425</v>
      </c>
    </row>
    <row r="4032" spans="1:26">
      <c r="A4032" t="s">
        <v>79</v>
      </c>
      <c r="B4032" t="str">
        <f>VLOOKUP(A4032,EventPointTypeTable!$A:$B,MATCH(EventPointTypeTable!$B$1,EventPointTypeTable!$A$1:$B$1,0),0)</f>
        <v>신규4</v>
      </c>
      <c r="C4032">
        <v>55</v>
      </c>
      <c r="D4032">
        <v>10</v>
      </c>
      <c r="E4032">
        <f t="shared" ca="1" si="743"/>
        <v>956</v>
      </c>
      <c r="F4032">
        <f ca="1">(60+SUMIF(OFFSET(N4032,-$C4032+1,0,$C4032),"EN",OFFSET(O4032,-$C4032+1,0,$C4032)))*SummonTypeTable!$Q$2</f>
        <v>633.33333333333326</v>
      </c>
      <c r="G4032" t="str">
        <f ca="1">IF(C4032=1,60*SummonTypeTable!$Q$2-OFFSET(F4032,0,-1),
IF(F4032&lt;&gt;OFFSET(F4032,-1,0),OFFSET(F4032,-1,0)-OFFSET(F4032,0,-1),""))</f>
        <v/>
      </c>
      <c r="H4032" t="str">
        <f ca="1">IF(C4032=1,60*SummonTypeTable!$Q$2/OFFSET(F4032,0,-1),
IF(F4032&lt;&gt;OFFSET(F4032,-1,0),OFFSET(F4032,-1,0)/OFFSET(F4032,0,-1),""))</f>
        <v/>
      </c>
      <c r="I4032">
        <f ca="1">(60+SUMIF(OFFSET(N4032,-$C4032+1,0,$C4032),"EN",OFFSET(O4032,-$C4032+1,0,$C4032))+SUMIF(OFFSET(S4032,-$C4032+1,0,$C4032),"EN",OFFSET(T4032,-$C4032+1,0,$C4032)))*SummonTypeTable!$Q$2</f>
        <v>633.33333333333326</v>
      </c>
      <c r="J4032" t="str">
        <f ca="1">IF(C4032=1,60*SummonTypeTable!$Q$2-OFFSET(I4032,0,-4),
IF(I4032&lt;&gt;OFFSET(I4032,-1,0),OFFSET(I4032,-1,0)-OFFSET(I4032,0,-4),""))</f>
        <v/>
      </c>
      <c r="K4032" t="str">
        <f ca="1">IF(C4032=1,60*SummonTypeTable!$Q$2/OFFSET(I4032,0,-4),
IF(I4032&lt;&gt;OFFSET(I4032,-1,0),OFFSET(I4032,-1,0)/OFFSET(I4032,0,-4),""))</f>
        <v/>
      </c>
      <c r="L4032" t="str">
        <f t="shared" ca="1" si="744"/>
        <v>cu</v>
      </c>
      <c r="M4032" t="s">
        <v>81</v>
      </c>
      <c r="N4032" t="s">
        <v>147</v>
      </c>
      <c r="O4032">
        <v>2900</v>
      </c>
      <c r="P4032" t="str">
        <f t="shared" si="736"/>
        <v/>
      </c>
      <c r="Q4032" t="str">
        <f t="shared" ca="1" si="742"/>
        <v>cu</v>
      </c>
      <c r="R4032" t="s">
        <v>81</v>
      </c>
      <c r="S4032" t="s">
        <v>147</v>
      </c>
      <c r="T4032">
        <v>1450</v>
      </c>
      <c r="U4032" t="str">
        <f t="shared" ca="1" si="735"/>
        <v>cu</v>
      </c>
      <c r="V4032" t="str">
        <f t="shared" si="737"/>
        <v>GO</v>
      </c>
      <c r="W4032">
        <f t="shared" si="738"/>
        <v>2900</v>
      </c>
      <c r="X4032" t="str">
        <f t="shared" ca="1" si="739"/>
        <v>cu</v>
      </c>
      <c r="Y4032" t="str">
        <f t="shared" si="740"/>
        <v>GO</v>
      </c>
      <c r="Z4032">
        <f t="shared" si="741"/>
        <v>1450</v>
      </c>
    </row>
    <row r="4033" spans="1:26">
      <c r="A4033" t="s">
        <v>79</v>
      </c>
      <c r="B4033" t="str">
        <f>VLOOKUP(A4033,EventPointTypeTable!$A:$B,MATCH(EventPointTypeTable!$B$1,EventPointTypeTable!$A$1:$B$1,0),0)</f>
        <v>신규4</v>
      </c>
      <c r="C4033">
        <v>56</v>
      </c>
      <c r="D4033">
        <v>52</v>
      </c>
      <c r="E4033">
        <f t="shared" ca="1" si="743"/>
        <v>1008</v>
      </c>
      <c r="F4033">
        <f ca="1">(60+SUMIF(OFFSET(N4033,-$C4033+1,0,$C4033),"EN",OFFSET(O4033,-$C4033+1,0,$C4033)))*SummonTypeTable!$Q$2</f>
        <v>700</v>
      </c>
      <c r="G4033">
        <f ca="1">IF(C4033=1,60*SummonTypeTable!$Q$2-OFFSET(F4033,0,-1),
IF(F4033&lt;&gt;OFFSET(F4033,-1,0),OFFSET(F4033,-1,0)-OFFSET(F4033,0,-1),""))</f>
        <v>-374.66666666666674</v>
      </c>
      <c r="H4033">
        <f ca="1">IF(C4033=1,60*SummonTypeTable!$Q$2/OFFSET(F4033,0,-1),
IF(F4033&lt;&gt;OFFSET(F4033,-1,0),OFFSET(F4033,-1,0)/OFFSET(F4033,0,-1),""))</f>
        <v>0.62830687830687826</v>
      </c>
      <c r="I4033">
        <f ca="1">(60+SUMIF(OFFSET(N4033,-$C4033+1,0,$C4033),"EN",OFFSET(O4033,-$C4033+1,0,$C4033))+SUMIF(OFFSET(S4033,-$C4033+1,0,$C4033),"EN",OFFSET(T4033,-$C4033+1,0,$C4033)))*SummonTypeTable!$Q$2</f>
        <v>700</v>
      </c>
      <c r="J4033">
        <f ca="1">IF(C4033=1,60*SummonTypeTable!$Q$2-OFFSET(I4033,0,-4),
IF(I4033&lt;&gt;OFFSET(I4033,-1,0),OFFSET(I4033,-1,0)-OFFSET(I4033,0,-4),""))</f>
        <v>-374.66666666666674</v>
      </c>
      <c r="K4033">
        <f ca="1">IF(C4033=1,60*SummonTypeTable!$Q$2/OFFSET(I4033,0,-4),
IF(I4033&lt;&gt;OFFSET(I4033,-1,0),OFFSET(I4033,-1,0)/OFFSET(I4033,0,-4),""))</f>
        <v>0.62830687830687826</v>
      </c>
      <c r="L4033" t="str">
        <f t="shared" ca="1" si="744"/>
        <v>cu</v>
      </c>
      <c r="M4033" t="s">
        <v>81</v>
      </c>
      <c r="N4033" t="s">
        <v>146</v>
      </c>
      <c r="O4033">
        <v>100</v>
      </c>
      <c r="P4033" t="str">
        <f t="shared" si="736"/>
        <v>에너지너무많음</v>
      </c>
      <c r="Q4033" t="str">
        <f t="shared" ca="1" si="742"/>
        <v>cu</v>
      </c>
      <c r="R4033" t="s">
        <v>81</v>
      </c>
      <c r="S4033" t="s">
        <v>147</v>
      </c>
      <c r="T4033">
        <v>1475</v>
      </c>
      <c r="U4033" t="str">
        <f t="shared" ca="1" si="735"/>
        <v>cu</v>
      </c>
      <c r="V4033" t="str">
        <f t="shared" si="737"/>
        <v>EN</v>
      </c>
      <c r="W4033">
        <f t="shared" si="738"/>
        <v>100</v>
      </c>
      <c r="X4033" t="str">
        <f t="shared" ca="1" si="739"/>
        <v>cu</v>
      </c>
      <c r="Y4033" t="str">
        <f t="shared" si="740"/>
        <v>GO</v>
      </c>
      <c r="Z4033">
        <f t="shared" si="741"/>
        <v>1475</v>
      </c>
    </row>
    <row r="4034" spans="1:26">
      <c r="A4034" t="s">
        <v>79</v>
      </c>
      <c r="B4034" t="str">
        <f>VLOOKUP(A4034,EventPointTypeTable!$A:$B,MATCH(EventPointTypeTable!$B$1,EventPointTypeTable!$A$1:$B$1,0),0)</f>
        <v>신규4</v>
      </c>
      <c r="C4034">
        <v>57</v>
      </c>
      <c r="D4034">
        <v>38</v>
      </c>
      <c r="E4034">
        <f t="shared" ca="1" si="743"/>
        <v>1046</v>
      </c>
      <c r="F4034">
        <f ca="1">(60+SUMIF(OFFSET(N4034,-$C4034+1,0,$C4034),"EN",OFFSET(O4034,-$C4034+1,0,$C4034)))*SummonTypeTable!$Q$2</f>
        <v>700</v>
      </c>
      <c r="G4034" t="str">
        <f ca="1">IF(C4034=1,60*SummonTypeTable!$Q$2-OFFSET(F4034,0,-1),
IF(F4034&lt;&gt;OFFSET(F4034,-1,0),OFFSET(F4034,-1,0)-OFFSET(F4034,0,-1),""))</f>
        <v/>
      </c>
      <c r="H4034" t="str">
        <f ca="1">IF(C4034=1,60*SummonTypeTable!$Q$2/OFFSET(F4034,0,-1),
IF(F4034&lt;&gt;OFFSET(F4034,-1,0),OFFSET(F4034,-1,0)/OFFSET(F4034,0,-1),""))</f>
        <v/>
      </c>
      <c r="I4034">
        <f ca="1">(60+SUMIF(OFFSET(N4034,-$C4034+1,0,$C4034),"EN",OFFSET(O4034,-$C4034+1,0,$C4034))+SUMIF(OFFSET(S4034,-$C4034+1,0,$C4034),"EN",OFFSET(T4034,-$C4034+1,0,$C4034)))*SummonTypeTable!$Q$2</f>
        <v>700</v>
      </c>
      <c r="J4034" t="str">
        <f ca="1">IF(C4034=1,60*SummonTypeTable!$Q$2-OFFSET(I4034,0,-4),
IF(I4034&lt;&gt;OFFSET(I4034,-1,0),OFFSET(I4034,-1,0)-OFFSET(I4034,0,-4),""))</f>
        <v/>
      </c>
      <c r="K4034" t="str">
        <f ca="1">IF(C4034=1,60*SummonTypeTable!$Q$2/OFFSET(I4034,0,-4),
IF(I4034&lt;&gt;OFFSET(I4034,-1,0),OFFSET(I4034,-1,0)/OFFSET(I4034,0,-4),""))</f>
        <v/>
      </c>
      <c r="L4034" t="str">
        <f t="shared" ca="1" si="744"/>
        <v>cu</v>
      </c>
      <c r="M4034" t="s">
        <v>81</v>
      </c>
      <c r="N4034" t="s">
        <v>147</v>
      </c>
      <c r="O4034">
        <v>3000</v>
      </c>
      <c r="P4034" t="str">
        <f t="shared" si="736"/>
        <v/>
      </c>
      <c r="Q4034" t="str">
        <f t="shared" ca="1" si="742"/>
        <v>cu</v>
      </c>
      <c r="R4034" t="s">
        <v>81</v>
      </c>
      <c r="S4034" t="s">
        <v>147</v>
      </c>
      <c r="T4034">
        <v>1500</v>
      </c>
      <c r="U4034" t="str">
        <f t="shared" ref="U4034:U4097" ca="1" si="745">IF(LEN(L4034)=0,"",L4034)</f>
        <v>cu</v>
      </c>
      <c r="V4034" t="str">
        <f t="shared" si="737"/>
        <v>GO</v>
      </c>
      <c r="W4034">
        <f t="shared" si="738"/>
        <v>3000</v>
      </c>
      <c r="X4034" t="str">
        <f t="shared" ca="1" si="739"/>
        <v>cu</v>
      </c>
      <c r="Y4034" t="str">
        <f t="shared" si="740"/>
        <v>GO</v>
      </c>
      <c r="Z4034">
        <f t="shared" si="741"/>
        <v>1500</v>
      </c>
    </row>
    <row r="4035" spans="1:26">
      <c r="A4035" t="s">
        <v>79</v>
      </c>
      <c r="B4035" t="str">
        <f>VLOOKUP(A4035,EventPointTypeTable!$A:$B,MATCH(EventPointTypeTable!$B$1,EventPointTypeTable!$A$1:$B$1,0),0)</f>
        <v>신규4</v>
      </c>
      <c r="C4035">
        <v>58</v>
      </c>
      <c r="D4035">
        <v>47</v>
      </c>
      <c r="E4035">
        <f t="shared" ca="1" si="743"/>
        <v>1093</v>
      </c>
      <c r="F4035">
        <f ca="1">(60+SUMIF(OFFSET(N4035,-$C4035+1,0,$C4035),"EN",OFFSET(O4035,-$C4035+1,0,$C4035)))*SummonTypeTable!$Q$2</f>
        <v>700</v>
      </c>
      <c r="G4035" t="str">
        <f ca="1">IF(C4035=1,60*SummonTypeTable!$Q$2-OFFSET(F4035,0,-1),
IF(F4035&lt;&gt;OFFSET(F4035,-1,0),OFFSET(F4035,-1,0)-OFFSET(F4035,0,-1),""))</f>
        <v/>
      </c>
      <c r="H4035" t="str">
        <f ca="1">IF(C4035=1,60*SummonTypeTable!$Q$2/OFFSET(F4035,0,-1),
IF(F4035&lt;&gt;OFFSET(F4035,-1,0),OFFSET(F4035,-1,0)/OFFSET(F4035,0,-1),""))</f>
        <v/>
      </c>
      <c r="I4035">
        <f ca="1">(60+SUMIF(OFFSET(N4035,-$C4035+1,0,$C4035),"EN",OFFSET(O4035,-$C4035+1,0,$C4035))+SUMIF(OFFSET(S4035,-$C4035+1,0,$C4035),"EN",OFFSET(T4035,-$C4035+1,0,$C4035)))*SummonTypeTable!$Q$2</f>
        <v>700</v>
      </c>
      <c r="J4035" t="str">
        <f ca="1">IF(C4035=1,60*SummonTypeTable!$Q$2-OFFSET(I4035,0,-4),
IF(I4035&lt;&gt;OFFSET(I4035,-1,0),OFFSET(I4035,-1,0)-OFFSET(I4035,0,-4),""))</f>
        <v/>
      </c>
      <c r="K4035" t="str">
        <f ca="1">IF(C4035=1,60*SummonTypeTable!$Q$2/OFFSET(I4035,0,-4),
IF(I4035&lt;&gt;OFFSET(I4035,-1,0),OFFSET(I4035,-1,0)/OFFSET(I4035,0,-4),""))</f>
        <v/>
      </c>
      <c r="L4035" t="str">
        <f t="shared" ca="1" si="744"/>
        <v>it</v>
      </c>
      <c r="M4035" t="s">
        <v>139</v>
      </c>
      <c r="N4035" t="s">
        <v>140</v>
      </c>
      <c r="O4035">
        <v>2</v>
      </c>
      <c r="P4035" t="str">
        <f t="shared" si="736"/>
        <v/>
      </c>
      <c r="Q4035" t="str">
        <f t="shared" ca="1" si="742"/>
        <v>cu</v>
      </c>
      <c r="R4035" t="s">
        <v>81</v>
      </c>
      <c r="S4035" t="s">
        <v>147</v>
      </c>
      <c r="T4035">
        <v>1525</v>
      </c>
      <c r="U4035" t="str">
        <f t="shared" ca="1" si="745"/>
        <v>it</v>
      </c>
      <c r="V4035" t="str">
        <f t="shared" si="737"/>
        <v>Cash_sCharacterGacha</v>
      </c>
      <c r="W4035">
        <f t="shared" si="738"/>
        <v>2</v>
      </c>
      <c r="X4035" t="str">
        <f t="shared" ca="1" si="739"/>
        <v>cu</v>
      </c>
      <c r="Y4035" t="str">
        <f t="shared" si="740"/>
        <v>GO</v>
      </c>
      <c r="Z4035">
        <f t="shared" si="741"/>
        <v>1525</v>
      </c>
    </row>
    <row r="4036" spans="1:26">
      <c r="A4036" t="s">
        <v>79</v>
      </c>
      <c r="B4036" t="str">
        <f>VLOOKUP(A4036,EventPointTypeTable!$A:$B,MATCH(EventPointTypeTable!$B$1,EventPointTypeTable!$A$1:$B$1,0),0)</f>
        <v>신규4</v>
      </c>
      <c r="C4036">
        <v>59</v>
      </c>
      <c r="D4036">
        <v>15</v>
      </c>
      <c r="E4036">
        <f t="shared" ca="1" si="743"/>
        <v>1108</v>
      </c>
      <c r="F4036">
        <f ca="1">(60+SUMIF(OFFSET(N4036,-$C4036+1,0,$C4036),"EN",OFFSET(O4036,-$C4036+1,0,$C4036)))*SummonTypeTable!$Q$2</f>
        <v>700</v>
      </c>
      <c r="G4036" t="str">
        <f ca="1">IF(C4036=1,60*SummonTypeTable!$Q$2-OFFSET(F4036,0,-1),
IF(F4036&lt;&gt;OFFSET(F4036,-1,0),OFFSET(F4036,-1,0)-OFFSET(F4036,0,-1),""))</f>
        <v/>
      </c>
      <c r="H4036" t="str">
        <f ca="1">IF(C4036=1,60*SummonTypeTable!$Q$2/OFFSET(F4036,0,-1),
IF(F4036&lt;&gt;OFFSET(F4036,-1,0),OFFSET(F4036,-1,0)/OFFSET(F4036,0,-1),""))</f>
        <v/>
      </c>
      <c r="I4036">
        <f ca="1">(60+SUMIF(OFFSET(N4036,-$C4036+1,0,$C4036),"EN",OFFSET(O4036,-$C4036+1,0,$C4036))+SUMIF(OFFSET(S4036,-$C4036+1,0,$C4036),"EN",OFFSET(T4036,-$C4036+1,0,$C4036)))*SummonTypeTable!$Q$2</f>
        <v>700</v>
      </c>
      <c r="J4036" t="str">
        <f ca="1">IF(C4036=1,60*SummonTypeTable!$Q$2-OFFSET(I4036,0,-4),
IF(I4036&lt;&gt;OFFSET(I4036,-1,0),OFFSET(I4036,-1,0)-OFFSET(I4036,0,-4),""))</f>
        <v/>
      </c>
      <c r="K4036" t="str">
        <f ca="1">IF(C4036=1,60*SummonTypeTable!$Q$2/OFFSET(I4036,0,-4),
IF(I4036&lt;&gt;OFFSET(I4036,-1,0),OFFSET(I4036,-1,0)/OFFSET(I4036,0,-4),""))</f>
        <v/>
      </c>
      <c r="L4036" t="str">
        <f t="shared" ca="1" si="744"/>
        <v>cu</v>
      </c>
      <c r="M4036" t="s">
        <v>81</v>
      </c>
      <c r="N4036" t="s">
        <v>147</v>
      </c>
      <c r="O4036">
        <v>3100</v>
      </c>
      <c r="P4036" t="str">
        <f t="shared" si="736"/>
        <v/>
      </c>
      <c r="Q4036" t="str">
        <f t="shared" ca="1" si="742"/>
        <v>cu</v>
      </c>
      <c r="R4036" t="s">
        <v>81</v>
      </c>
      <c r="S4036" t="s">
        <v>147</v>
      </c>
      <c r="T4036">
        <v>1550</v>
      </c>
      <c r="U4036" t="str">
        <f t="shared" ca="1" si="745"/>
        <v>cu</v>
      </c>
      <c r="V4036" t="str">
        <f t="shared" si="737"/>
        <v>GO</v>
      </c>
      <c r="W4036">
        <f t="shared" si="738"/>
        <v>3100</v>
      </c>
      <c r="X4036" t="str">
        <f t="shared" ca="1" si="739"/>
        <v>cu</v>
      </c>
      <c r="Y4036" t="str">
        <f t="shared" si="740"/>
        <v>GO</v>
      </c>
      <c r="Z4036">
        <f t="shared" si="741"/>
        <v>1550</v>
      </c>
    </row>
    <row r="4037" spans="1:26">
      <c r="A4037" t="s">
        <v>79</v>
      </c>
      <c r="B4037" t="str">
        <f>VLOOKUP(A4037,EventPointTypeTable!$A:$B,MATCH(EventPointTypeTable!$B$1,EventPointTypeTable!$A$1:$B$1,0),0)</f>
        <v>신규4</v>
      </c>
      <c r="C4037">
        <v>60</v>
      </c>
      <c r="D4037">
        <v>24</v>
      </c>
      <c r="E4037">
        <f t="shared" ca="1" si="743"/>
        <v>1132</v>
      </c>
      <c r="F4037">
        <f ca="1">(60+SUMIF(OFFSET(N4037,-$C4037+1,0,$C4037),"EN",OFFSET(O4037,-$C4037+1,0,$C4037)))*SummonTypeTable!$Q$2</f>
        <v>773.33333333333326</v>
      </c>
      <c r="G4037">
        <f ca="1">IF(C4037=1,60*SummonTypeTable!$Q$2-OFFSET(F4037,0,-1),
IF(F4037&lt;&gt;OFFSET(F4037,-1,0),OFFSET(F4037,-1,0)-OFFSET(F4037,0,-1),""))</f>
        <v>-432</v>
      </c>
      <c r="H4037">
        <f ca="1">IF(C4037=1,60*SummonTypeTable!$Q$2/OFFSET(F4037,0,-1),
IF(F4037&lt;&gt;OFFSET(F4037,-1,0),OFFSET(F4037,-1,0)/OFFSET(F4037,0,-1),""))</f>
        <v>0.61837455830388688</v>
      </c>
      <c r="I4037">
        <f ca="1">(60+SUMIF(OFFSET(N4037,-$C4037+1,0,$C4037),"EN",OFFSET(O4037,-$C4037+1,0,$C4037))+SUMIF(OFFSET(S4037,-$C4037+1,0,$C4037),"EN",OFFSET(T4037,-$C4037+1,0,$C4037)))*SummonTypeTable!$Q$2</f>
        <v>773.33333333333326</v>
      </c>
      <c r="J4037">
        <f ca="1">IF(C4037=1,60*SummonTypeTable!$Q$2-OFFSET(I4037,0,-4),
IF(I4037&lt;&gt;OFFSET(I4037,-1,0),OFFSET(I4037,-1,0)-OFFSET(I4037,0,-4),""))</f>
        <v>-432</v>
      </c>
      <c r="K4037">
        <f ca="1">IF(C4037=1,60*SummonTypeTable!$Q$2/OFFSET(I4037,0,-4),
IF(I4037&lt;&gt;OFFSET(I4037,-1,0),OFFSET(I4037,-1,0)/OFFSET(I4037,0,-4),""))</f>
        <v>0.61837455830388688</v>
      </c>
      <c r="L4037" t="str">
        <f t="shared" ca="1" si="744"/>
        <v>cu</v>
      </c>
      <c r="M4037" t="s">
        <v>81</v>
      </c>
      <c r="N4037" t="s">
        <v>146</v>
      </c>
      <c r="O4037">
        <v>110</v>
      </c>
      <c r="P4037" t="str">
        <f t="shared" si="736"/>
        <v>에너지너무많음</v>
      </c>
      <c r="Q4037" t="str">
        <f t="shared" ca="1" si="742"/>
        <v>cu</v>
      </c>
      <c r="R4037" t="s">
        <v>81</v>
      </c>
      <c r="S4037" t="s">
        <v>147</v>
      </c>
      <c r="T4037">
        <v>1575</v>
      </c>
      <c r="U4037" t="str">
        <f t="shared" ca="1" si="745"/>
        <v>cu</v>
      </c>
      <c r="V4037" t="str">
        <f t="shared" si="737"/>
        <v>EN</v>
      </c>
      <c r="W4037">
        <f t="shared" si="738"/>
        <v>110</v>
      </c>
      <c r="X4037" t="str">
        <f t="shared" ca="1" si="739"/>
        <v>cu</v>
      </c>
      <c r="Y4037" t="str">
        <f t="shared" si="740"/>
        <v>GO</v>
      </c>
      <c r="Z4037">
        <f t="shared" si="741"/>
        <v>1575</v>
      </c>
    </row>
    <row r="4038" spans="1:26">
      <c r="A4038" t="s">
        <v>79</v>
      </c>
      <c r="B4038" t="str">
        <f>VLOOKUP(A4038,EventPointTypeTable!$A:$B,MATCH(EventPointTypeTable!$B$1,EventPointTypeTable!$A$1:$B$1,0),0)</f>
        <v>신규4</v>
      </c>
      <c r="C4038">
        <v>61</v>
      </c>
      <c r="D4038">
        <v>55</v>
      </c>
      <c r="E4038">
        <f t="shared" ca="1" si="743"/>
        <v>1187</v>
      </c>
      <c r="F4038">
        <f ca="1">(60+SUMIF(OFFSET(N4038,-$C4038+1,0,$C4038),"EN",OFFSET(O4038,-$C4038+1,0,$C4038)))*SummonTypeTable!$Q$2</f>
        <v>773.33333333333326</v>
      </c>
      <c r="G4038" t="str">
        <f ca="1">IF(C4038=1,60*SummonTypeTable!$Q$2-OFFSET(F4038,0,-1),
IF(F4038&lt;&gt;OFFSET(F4038,-1,0),OFFSET(F4038,-1,0)-OFFSET(F4038,0,-1),""))</f>
        <v/>
      </c>
      <c r="H4038" t="str">
        <f ca="1">IF(C4038=1,60*SummonTypeTable!$Q$2/OFFSET(F4038,0,-1),
IF(F4038&lt;&gt;OFFSET(F4038,-1,0),OFFSET(F4038,-1,0)/OFFSET(F4038,0,-1),""))</f>
        <v/>
      </c>
      <c r="I4038">
        <f ca="1">(60+SUMIF(OFFSET(N4038,-$C4038+1,0,$C4038),"EN",OFFSET(O4038,-$C4038+1,0,$C4038))+SUMIF(OFFSET(S4038,-$C4038+1,0,$C4038),"EN",OFFSET(T4038,-$C4038+1,0,$C4038)))*SummonTypeTable!$Q$2</f>
        <v>773.33333333333326</v>
      </c>
      <c r="J4038" t="str">
        <f ca="1">IF(C4038=1,60*SummonTypeTable!$Q$2-OFFSET(I4038,0,-4),
IF(I4038&lt;&gt;OFFSET(I4038,-1,0),OFFSET(I4038,-1,0)-OFFSET(I4038,0,-4),""))</f>
        <v/>
      </c>
      <c r="K4038" t="str">
        <f ca="1">IF(C4038=1,60*SummonTypeTable!$Q$2/OFFSET(I4038,0,-4),
IF(I4038&lt;&gt;OFFSET(I4038,-1,0),OFFSET(I4038,-1,0)/OFFSET(I4038,0,-4),""))</f>
        <v/>
      </c>
      <c r="L4038" t="str">
        <f t="shared" ca="1" si="744"/>
        <v>cu</v>
      </c>
      <c r="M4038" t="s">
        <v>81</v>
      </c>
      <c r="N4038" t="s">
        <v>147</v>
      </c>
      <c r="O4038">
        <v>3200</v>
      </c>
      <c r="P4038" t="str">
        <f t="shared" si="736"/>
        <v/>
      </c>
      <c r="Q4038" t="str">
        <f t="shared" ca="1" si="742"/>
        <v>cu</v>
      </c>
      <c r="R4038" t="s">
        <v>81</v>
      </c>
      <c r="S4038" t="s">
        <v>147</v>
      </c>
      <c r="T4038">
        <v>1600</v>
      </c>
      <c r="U4038" t="str">
        <f t="shared" ca="1" si="745"/>
        <v>cu</v>
      </c>
      <c r="V4038" t="str">
        <f t="shared" si="737"/>
        <v>GO</v>
      </c>
      <c r="W4038">
        <f t="shared" si="738"/>
        <v>3200</v>
      </c>
      <c r="X4038" t="str">
        <f t="shared" ca="1" si="739"/>
        <v>cu</v>
      </c>
      <c r="Y4038" t="str">
        <f t="shared" si="740"/>
        <v>GO</v>
      </c>
      <c r="Z4038">
        <f t="shared" si="741"/>
        <v>1600</v>
      </c>
    </row>
    <row r="4039" spans="1:26">
      <c r="A4039" t="s">
        <v>79</v>
      </c>
      <c r="B4039" t="str">
        <f>VLOOKUP(A4039,EventPointTypeTable!$A:$B,MATCH(EventPointTypeTable!$B$1,EventPointTypeTable!$A$1:$B$1,0),0)</f>
        <v>신규4</v>
      </c>
      <c r="C4039">
        <v>62</v>
      </c>
      <c r="D4039">
        <v>24</v>
      </c>
      <c r="E4039">
        <f t="shared" ca="1" si="743"/>
        <v>1211</v>
      </c>
      <c r="F4039">
        <f ca="1">(60+SUMIF(OFFSET(N4039,-$C4039+1,0,$C4039),"EN",OFFSET(O4039,-$C4039+1,0,$C4039)))*SummonTypeTable!$Q$2</f>
        <v>773.33333333333326</v>
      </c>
      <c r="G4039" t="str">
        <f ca="1">IF(C4039=1,60*SummonTypeTable!$Q$2-OFFSET(F4039,0,-1),
IF(F4039&lt;&gt;OFFSET(F4039,-1,0),OFFSET(F4039,-1,0)-OFFSET(F4039,0,-1),""))</f>
        <v/>
      </c>
      <c r="H4039" t="str">
        <f ca="1">IF(C4039=1,60*SummonTypeTable!$Q$2/OFFSET(F4039,0,-1),
IF(F4039&lt;&gt;OFFSET(F4039,-1,0),OFFSET(F4039,-1,0)/OFFSET(F4039,0,-1),""))</f>
        <v/>
      </c>
      <c r="I4039">
        <f ca="1">(60+SUMIF(OFFSET(N4039,-$C4039+1,0,$C4039),"EN",OFFSET(O4039,-$C4039+1,0,$C4039))+SUMIF(OFFSET(S4039,-$C4039+1,0,$C4039),"EN",OFFSET(T4039,-$C4039+1,0,$C4039)))*SummonTypeTable!$Q$2</f>
        <v>773.33333333333326</v>
      </c>
      <c r="J4039" t="str">
        <f ca="1">IF(C4039=1,60*SummonTypeTable!$Q$2-OFFSET(I4039,0,-4),
IF(I4039&lt;&gt;OFFSET(I4039,-1,0),OFFSET(I4039,-1,0)-OFFSET(I4039,0,-4),""))</f>
        <v/>
      </c>
      <c r="K4039" t="str">
        <f ca="1">IF(C4039=1,60*SummonTypeTable!$Q$2/OFFSET(I4039,0,-4),
IF(I4039&lt;&gt;OFFSET(I4039,-1,0),OFFSET(I4039,-1,0)/OFFSET(I4039,0,-4),""))</f>
        <v/>
      </c>
      <c r="L4039" t="str">
        <f t="shared" ca="1" si="744"/>
        <v>it</v>
      </c>
      <c r="M4039" t="s">
        <v>139</v>
      </c>
      <c r="N4039" t="s">
        <v>140</v>
      </c>
      <c r="O4039">
        <v>1</v>
      </c>
      <c r="P4039" t="str">
        <f t="shared" si="736"/>
        <v/>
      </c>
      <c r="Q4039" t="str">
        <f t="shared" ca="1" si="742"/>
        <v>cu</v>
      </c>
      <c r="R4039" t="s">
        <v>81</v>
      </c>
      <c r="S4039" t="s">
        <v>147</v>
      </c>
      <c r="T4039">
        <v>1625</v>
      </c>
      <c r="U4039" t="str">
        <f t="shared" ca="1" si="745"/>
        <v>it</v>
      </c>
      <c r="V4039" t="str">
        <f t="shared" si="737"/>
        <v>Cash_sCharacterGacha</v>
      </c>
      <c r="W4039">
        <f t="shared" si="738"/>
        <v>1</v>
      </c>
      <c r="X4039" t="str">
        <f t="shared" ca="1" si="739"/>
        <v>cu</v>
      </c>
      <c r="Y4039" t="str">
        <f t="shared" si="740"/>
        <v>GO</v>
      </c>
      <c r="Z4039">
        <f t="shared" si="741"/>
        <v>1625</v>
      </c>
    </row>
    <row r="4040" spans="1:26">
      <c r="A4040" t="s">
        <v>79</v>
      </c>
      <c r="B4040" t="str">
        <f>VLOOKUP(A4040,EventPointTypeTable!$A:$B,MATCH(EventPointTypeTable!$B$1,EventPointTypeTable!$A$1:$B$1,0),0)</f>
        <v>신규4</v>
      </c>
      <c r="C4040">
        <v>63</v>
      </c>
      <c r="D4040">
        <v>57</v>
      </c>
      <c r="E4040">
        <f t="shared" ca="1" si="743"/>
        <v>1268</v>
      </c>
      <c r="F4040">
        <f ca="1">(60+SUMIF(OFFSET(N4040,-$C4040+1,0,$C4040),"EN",OFFSET(O4040,-$C4040+1,0,$C4040)))*SummonTypeTable!$Q$2</f>
        <v>773.33333333333326</v>
      </c>
      <c r="G4040" t="str">
        <f ca="1">IF(C4040=1,60*SummonTypeTable!$Q$2-OFFSET(F4040,0,-1),
IF(F4040&lt;&gt;OFFSET(F4040,-1,0),OFFSET(F4040,-1,0)-OFFSET(F4040,0,-1),""))</f>
        <v/>
      </c>
      <c r="H4040" t="str">
        <f ca="1">IF(C4040=1,60*SummonTypeTable!$Q$2/OFFSET(F4040,0,-1),
IF(F4040&lt;&gt;OFFSET(F4040,-1,0),OFFSET(F4040,-1,0)/OFFSET(F4040,0,-1),""))</f>
        <v/>
      </c>
      <c r="I4040">
        <f ca="1">(60+SUMIF(OFFSET(N4040,-$C4040+1,0,$C4040),"EN",OFFSET(O4040,-$C4040+1,0,$C4040))+SUMIF(OFFSET(S4040,-$C4040+1,0,$C4040),"EN",OFFSET(T4040,-$C4040+1,0,$C4040)))*SummonTypeTable!$Q$2</f>
        <v>773.33333333333326</v>
      </c>
      <c r="J4040" t="str">
        <f ca="1">IF(C4040=1,60*SummonTypeTable!$Q$2-OFFSET(I4040,0,-4),
IF(I4040&lt;&gt;OFFSET(I4040,-1,0),OFFSET(I4040,-1,0)-OFFSET(I4040,0,-4),""))</f>
        <v/>
      </c>
      <c r="K4040" t="str">
        <f ca="1">IF(C4040=1,60*SummonTypeTable!$Q$2/OFFSET(I4040,0,-4),
IF(I4040&lt;&gt;OFFSET(I4040,-1,0),OFFSET(I4040,-1,0)/OFFSET(I4040,0,-4),""))</f>
        <v/>
      </c>
      <c r="L4040" t="str">
        <f t="shared" ca="1" si="744"/>
        <v>cu</v>
      </c>
      <c r="M4040" t="s">
        <v>81</v>
      </c>
      <c r="N4040" t="s">
        <v>153</v>
      </c>
      <c r="O4040">
        <v>12</v>
      </c>
      <c r="P4040" t="str">
        <f t="shared" si="736"/>
        <v/>
      </c>
      <c r="Q4040" t="str">
        <f t="shared" ca="1" si="742"/>
        <v>cu</v>
      </c>
      <c r="R4040" t="s">
        <v>81</v>
      </c>
      <c r="S4040" t="s">
        <v>153</v>
      </c>
      <c r="T4040">
        <v>4</v>
      </c>
      <c r="U4040" t="str">
        <f t="shared" ca="1" si="745"/>
        <v>cu</v>
      </c>
      <c r="V4040" t="str">
        <f t="shared" si="737"/>
        <v>DI</v>
      </c>
      <c r="W4040">
        <f t="shared" si="738"/>
        <v>12</v>
      </c>
      <c r="X4040" t="str">
        <f t="shared" ca="1" si="739"/>
        <v>cu</v>
      </c>
      <c r="Y4040" t="str">
        <f t="shared" si="740"/>
        <v>DI</v>
      </c>
      <c r="Z4040">
        <f t="shared" si="741"/>
        <v>4</v>
      </c>
    </row>
    <row r="4041" spans="1:26">
      <c r="A4041" t="s">
        <v>79</v>
      </c>
      <c r="B4041" t="str">
        <f>VLOOKUP(A4041,EventPointTypeTable!$A:$B,MATCH(EventPointTypeTable!$B$1,EventPointTypeTable!$A$1:$B$1,0),0)</f>
        <v>신규4</v>
      </c>
      <c r="C4041">
        <v>64</v>
      </c>
      <c r="D4041">
        <v>35</v>
      </c>
      <c r="E4041">
        <f t="shared" ca="1" si="743"/>
        <v>1303</v>
      </c>
      <c r="F4041">
        <f ca="1">(60+SUMIF(OFFSET(N4041,-$C4041+1,0,$C4041),"EN",OFFSET(O4041,-$C4041+1,0,$C4041)))*SummonTypeTable!$Q$2</f>
        <v>773.33333333333326</v>
      </c>
      <c r="G4041" t="str">
        <f ca="1">IF(C4041=1,60*SummonTypeTable!$Q$2-OFFSET(F4041,0,-1),
IF(F4041&lt;&gt;OFFSET(F4041,-1,0),OFFSET(F4041,-1,0)-OFFSET(F4041,0,-1),""))</f>
        <v/>
      </c>
      <c r="H4041" t="str">
        <f ca="1">IF(C4041=1,60*SummonTypeTable!$Q$2/OFFSET(F4041,0,-1),
IF(F4041&lt;&gt;OFFSET(F4041,-1,0),OFFSET(F4041,-1,0)/OFFSET(F4041,0,-1),""))</f>
        <v/>
      </c>
      <c r="I4041">
        <f ca="1">(60+SUMIF(OFFSET(N4041,-$C4041+1,0,$C4041),"EN",OFFSET(O4041,-$C4041+1,0,$C4041))+SUMIF(OFFSET(S4041,-$C4041+1,0,$C4041),"EN",OFFSET(T4041,-$C4041+1,0,$C4041)))*SummonTypeTable!$Q$2</f>
        <v>773.33333333333326</v>
      </c>
      <c r="J4041" t="str">
        <f ca="1">IF(C4041=1,60*SummonTypeTable!$Q$2-OFFSET(I4041,0,-4),
IF(I4041&lt;&gt;OFFSET(I4041,-1,0),OFFSET(I4041,-1,0)-OFFSET(I4041,0,-4),""))</f>
        <v/>
      </c>
      <c r="K4041" t="str">
        <f ca="1">IF(C4041=1,60*SummonTypeTable!$Q$2/OFFSET(I4041,0,-4),
IF(I4041&lt;&gt;OFFSET(I4041,-1,0),OFFSET(I4041,-1,0)/OFFSET(I4041,0,-4),""))</f>
        <v/>
      </c>
      <c r="L4041" t="str">
        <f t="shared" ca="1" si="744"/>
        <v>cu</v>
      </c>
      <c r="M4041" t="s">
        <v>81</v>
      </c>
      <c r="N4041" t="s">
        <v>147</v>
      </c>
      <c r="O4041">
        <v>3350</v>
      </c>
      <c r="P4041" t="str">
        <f t="shared" si="736"/>
        <v/>
      </c>
      <c r="Q4041" t="str">
        <f t="shared" ca="1" si="742"/>
        <v>cu</v>
      </c>
      <c r="R4041" t="s">
        <v>81</v>
      </c>
      <c r="S4041" t="s">
        <v>147</v>
      </c>
      <c r="T4041">
        <v>1675</v>
      </c>
      <c r="U4041" t="str">
        <f t="shared" ca="1" si="745"/>
        <v>cu</v>
      </c>
      <c r="V4041" t="str">
        <f t="shared" si="737"/>
        <v>GO</v>
      </c>
      <c r="W4041">
        <f t="shared" si="738"/>
        <v>3350</v>
      </c>
      <c r="X4041" t="str">
        <f t="shared" ca="1" si="739"/>
        <v>cu</v>
      </c>
      <c r="Y4041" t="str">
        <f t="shared" si="740"/>
        <v>GO</v>
      </c>
      <c r="Z4041">
        <f t="shared" si="741"/>
        <v>1675</v>
      </c>
    </row>
    <row r="4042" spans="1:26">
      <c r="A4042" t="s">
        <v>79</v>
      </c>
      <c r="B4042" t="str">
        <f>VLOOKUP(A4042,EventPointTypeTable!$A:$B,MATCH(EventPointTypeTable!$B$1,EventPointTypeTable!$A$1:$B$1,0),0)</f>
        <v>신규4</v>
      </c>
      <c r="C4042">
        <v>65</v>
      </c>
      <c r="D4042">
        <v>55</v>
      </c>
      <c r="E4042">
        <f t="shared" ca="1" si="743"/>
        <v>1358</v>
      </c>
      <c r="F4042">
        <f ca="1">(60+SUMIF(OFFSET(N4042,-$C4042+1,0,$C4042),"EN",OFFSET(O4042,-$C4042+1,0,$C4042)))*SummonTypeTable!$Q$2</f>
        <v>773.33333333333326</v>
      </c>
      <c r="G4042" t="str">
        <f ca="1">IF(C4042=1,60*SummonTypeTable!$Q$2-OFFSET(F4042,0,-1),
IF(F4042&lt;&gt;OFFSET(F4042,-1,0),OFFSET(F4042,-1,0)-OFFSET(F4042,0,-1),""))</f>
        <v/>
      </c>
      <c r="H4042" t="str">
        <f ca="1">IF(C4042=1,60*SummonTypeTable!$Q$2/OFFSET(F4042,0,-1),
IF(F4042&lt;&gt;OFFSET(F4042,-1,0),OFFSET(F4042,-1,0)/OFFSET(F4042,0,-1),""))</f>
        <v/>
      </c>
      <c r="I4042">
        <f ca="1">(60+SUMIF(OFFSET(N4042,-$C4042+1,0,$C4042),"EN",OFFSET(O4042,-$C4042+1,0,$C4042))+SUMIF(OFFSET(S4042,-$C4042+1,0,$C4042),"EN",OFFSET(T4042,-$C4042+1,0,$C4042)))*SummonTypeTable!$Q$2</f>
        <v>773.33333333333326</v>
      </c>
      <c r="J4042" t="str">
        <f ca="1">IF(C4042=1,60*SummonTypeTable!$Q$2-OFFSET(I4042,0,-4),
IF(I4042&lt;&gt;OFFSET(I4042,-1,0),OFFSET(I4042,-1,0)-OFFSET(I4042,0,-4),""))</f>
        <v/>
      </c>
      <c r="K4042" t="str">
        <f ca="1">IF(C4042=1,60*SummonTypeTable!$Q$2/OFFSET(I4042,0,-4),
IF(I4042&lt;&gt;OFFSET(I4042,-1,0),OFFSET(I4042,-1,0)/OFFSET(I4042,0,-4),""))</f>
        <v/>
      </c>
      <c r="L4042" t="str">
        <f t="shared" ca="1" si="744"/>
        <v>it</v>
      </c>
      <c r="M4042" t="s">
        <v>139</v>
      </c>
      <c r="N4042" t="s">
        <v>138</v>
      </c>
      <c r="O4042">
        <v>2</v>
      </c>
      <c r="P4042" t="str">
        <f t="shared" si="736"/>
        <v/>
      </c>
      <c r="Q4042" t="str">
        <f t="shared" ca="1" si="742"/>
        <v>cu</v>
      </c>
      <c r="R4042" t="s">
        <v>81</v>
      </c>
      <c r="S4042" t="s">
        <v>147</v>
      </c>
      <c r="T4042">
        <v>1700</v>
      </c>
      <c r="U4042" t="str">
        <f t="shared" ca="1" si="745"/>
        <v>it</v>
      </c>
      <c r="V4042" t="str">
        <f t="shared" si="737"/>
        <v>Cash_sSpellGacha</v>
      </c>
      <c r="W4042">
        <f t="shared" si="738"/>
        <v>2</v>
      </c>
      <c r="X4042" t="str">
        <f t="shared" ca="1" si="739"/>
        <v>cu</v>
      </c>
      <c r="Y4042" t="str">
        <f t="shared" si="740"/>
        <v>GO</v>
      </c>
      <c r="Z4042">
        <f t="shared" si="741"/>
        <v>1700</v>
      </c>
    </row>
    <row r="4043" spans="1:26">
      <c r="A4043" t="s">
        <v>79</v>
      </c>
      <c r="B4043" t="str">
        <f>VLOOKUP(A4043,EventPointTypeTable!$A:$B,MATCH(EventPointTypeTable!$B$1,EventPointTypeTable!$A$1:$B$1,0),0)</f>
        <v>신규4</v>
      </c>
      <c r="C4043">
        <v>66</v>
      </c>
      <c r="D4043">
        <v>12</v>
      </c>
      <c r="E4043">
        <f t="shared" ca="1" si="743"/>
        <v>1370</v>
      </c>
      <c r="F4043">
        <f ca="1">(60+SUMIF(OFFSET(N4043,-$C4043+1,0,$C4043),"EN",OFFSET(O4043,-$C4043+1,0,$C4043)))*SummonTypeTable!$Q$2</f>
        <v>773.33333333333326</v>
      </c>
      <c r="G4043" t="str">
        <f ca="1">IF(C4043=1,60*SummonTypeTable!$Q$2-OFFSET(F4043,0,-1),
IF(F4043&lt;&gt;OFFSET(F4043,-1,0),OFFSET(F4043,-1,0)-OFFSET(F4043,0,-1),""))</f>
        <v/>
      </c>
      <c r="H4043" t="str">
        <f ca="1">IF(C4043=1,60*SummonTypeTable!$Q$2/OFFSET(F4043,0,-1),
IF(F4043&lt;&gt;OFFSET(F4043,-1,0),OFFSET(F4043,-1,0)/OFFSET(F4043,0,-1),""))</f>
        <v/>
      </c>
      <c r="I4043">
        <f ca="1">(60+SUMIF(OFFSET(N4043,-$C4043+1,0,$C4043),"EN",OFFSET(O4043,-$C4043+1,0,$C4043))+SUMIF(OFFSET(S4043,-$C4043+1,0,$C4043),"EN",OFFSET(T4043,-$C4043+1,0,$C4043)))*SummonTypeTable!$Q$2</f>
        <v>773.33333333333326</v>
      </c>
      <c r="J4043" t="str">
        <f ca="1">IF(C4043=1,60*SummonTypeTable!$Q$2-OFFSET(I4043,0,-4),
IF(I4043&lt;&gt;OFFSET(I4043,-1,0),OFFSET(I4043,-1,0)-OFFSET(I4043,0,-4),""))</f>
        <v/>
      </c>
      <c r="K4043" t="str">
        <f ca="1">IF(C4043=1,60*SummonTypeTable!$Q$2/OFFSET(I4043,0,-4),
IF(I4043&lt;&gt;OFFSET(I4043,-1,0),OFFSET(I4043,-1,0)/OFFSET(I4043,0,-4),""))</f>
        <v/>
      </c>
      <c r="L4043" t="str">
        <f t="shared" ca="1" si="744"/>
        <v>cu</v>
      </c>
      <c r="M4043" t="s">
        <v>81</v>
      </c>
      <c r="N4043" t="s">
        <v>147</v>
      </c>
      <c r="O4043">
        <v>3450</v>
      </c>
      <c r="P4043" t="str">
        <f t="shared" ref="P4043:P4106" si="746">IF(M4043="장비1상자",
  IF(OR(N4043&gt;3,O4043&gt;5),"장비이상",""),
IF(N4043="GO",
  IF(O4043&lt;100,"골드이상",""),
IF(N4043="EN",
  IF(O4043&gt;29,"에너지너무많음",
  IF(O4043&gt;9,"에너지다소많음","")),"")))</f>
        <v/>
      </c>
      <c r="Q4043" t="str">
        <f t="shared" ca="1" si="742"/>
        <v>cu</v>
      </c>
      <c r="R4043" t="s">
        <v>81</v>
      </c>
      <c r="S4043" t="s">
        <v>147</v>
      </c>
      <c r="T4043">
        <v>1725</v>
      </c>
      <c r="U4043" t="str">
        <f t="shared" ca="1" si="745"/>
        <v>cu</v>
      </c>
      <c r="V4043" t="str">
        <f t="shared" ref="V4043:V4106" si="747">IF(LEN(N4043)=0,"",N4043)</f>
        <v>GO</v>
      </c>
      <c r="W4043">
        <f t="shared" ref="W4043:W4106" si="748">IF(LEN(O4043)=0,"",O4043)</f>
        <v>3450</v>
      </c>
      <c r="X4043" t="str">
        <f t="shared" ref="X4043:X4106" ca="1" si="749">IF(LEN(Q4043)=0,"",Q4043)</f>
        <v>cu</v>
      </c>
      <c r="Y4043" t="str">
        <f t="shared" ref="Y4043:Y4106" si="750">IF(LEN(S4043)=0,"",S4043)</f>
        <v>GO</v>
      </c>
      <c r="Z4043">
        <f t="shared" ref="Z4043:Z4106" si="751">IF(LEN(T4043)=0,"",T4043)</f>
        <v>1725</v>
      </c>
    </row>
    <row r="4044" spans="1:26">
      <c r="A4044" t="s">
        <v>79</v>
      </c>
      <c r="B4044" t="str">
        <f>VLOOKUP(A4044,EventPointTypeTable!$A:$B,MATCH(EventPointTypeTable!$B$1,EventPointTypeTable!$A$1:$B$1,0),0)</f>
        <v>신규4</v>
      </c>
      <c r="C4044">
        <v>67</v>
      </c>
      <c r="D4044">
        <v>46</v>
      </c>
      <c r="E4044">
        <f t="shared" ca="1" si="743"/>
        <v>1416</v>
      </c>
      <c r="F4044">
        <f ca="1">(60+SUMIF(OFFSET(N4044,-$C4044+1,0,$C4044),"EN",OFFSET(O4044,-$C4044+1,0,$C4044)))*SummonTypeTable!$Q$2</f>
        <v>840</v>
      </c>
      <c r="G4044">
        <f ca="1">IF(C4044=1,60*SummonTypeTable!$Q$2-OFFSET(F4044,0,-1),
IF(F4044&lt;&gt;OFFSET(F4044,-1,0),OFFSET(F4044,-1,0)-OFFSET(F4044,0,-1),""))</f>
        <v>-642.66666666666674</v>
      </c>
      <c r="H4044">
        <f ca="1">IF(C4044=1,60*SummonTypeTable!$Q$2/OFFSET(F4044,0,-1),
IF(F4044&lt;&gt;OFFSET(F4044,-1,0),OFFSET(F4044,-1,0)/OFFSET(F4044,0,-1),""))</f>
        <v>0.54613935969868166</v>
      </c>
      <c r="I4044">
        <f ca="1">(60+SUMIF(OFFSET(N4044,-$C4044+1,0,$C4044),"EN",OFFSET(O4044,-$C4044+1,0,$C4044))+SUMIF(OFFSET(S4044,-$C4044+1,0,$C4044),"EN",OFFSET(T4044,-$C4044+1,0,$C4044)))*SummonTypeTable!$Q$2</f>
        <v>840</v>
      </c>
      <c r="J4044">
        <f ca="1">IF(C4044=1,60*SummonTypeTable!$Q$2-OFFSET(I4044,0,-4),
IF(I4044&lt;&gt;OFFSET(I4044,-1,0),OFFSET(I4044,-1,0)-OFFSET(I4044,0,-4),""))</f>
        <v>-642.66666666666674</v>
      </c>
      <c r="K4044">
        <f ca="1">IF(C4044=1,60*SummonTypeTable!$Q$2/OFFSET(I4044,0,-4),
IF(I4044&lt;&gt;OFFSET(I4044,-1,0),OFFSET(I4044,-1,0)/OFFSET(I4044,0,-4),""))</f>
        <v>0.54613935969868166</v>
      </c>
      <c r="L4044" t="str">
        <f t="shared" ca="1" si="744"/>
        <v>cu</v>
      </c>
      <c r="M4044" t="s">
        <v>81</v>
      </c>
      <c r="N4044" t="s">
        <v>146</v>
      </c>
      <c r="O4044">
        <v>100</v>
      </c>
      <c r="P4044" t="str">
        <f t="shared" si="746"/>
        <v>에너지너무많음</v>
      </c>
      <c r="Q4044" t="str">
        <f t="shared" ca="1" si="742"/>
        <v>cu</v>
      </c>
      <c r="R4044" t="s">
        <v>81</v>
      </c>
      <c r="S4044" t="s">
        <v>147</v>
      </c>
      <c r="T4044">
        <v>1750</v>
      </c>
      <c r="U4044" t="str">
        <f t="shared" ca="1" si="745"/>
        <v>cu</v>
      </c>
      <c r="V4044" t="str">
        <f t="shared" si="747"/>
        <v>EN</v>
      </c>
      <c r="W4044">
        <f t="shared" si="748"/>
        <v>100</v>
      </c>
      <c r="X4044" t="str">
        <f t="shared" ca="1" si="749"/>
        <v>cu</v>
      </c>
      <c r="Y4044" t="str">
        <f t="shared" si="750"/>
        <v>GO</v>
      </c>
      <c r="Z4044">
        <f t="shared" si="751"/>
        <v>1750</v>
      </c>
    </row>
    <row r="4045" spans="1:26">
      <c r="A4045" t="s">
        <v>79</v>
      </c>
      <c r="B4045" t="str">
        <f>VLOOKUP(A4045,EventPointTypeTable!$A:$B,MATCH(EventPointTypeTable!$B$1,EventPointTypeTable!$A$1:$B$1,0),0)</f>
        <v>신규4</v>
      </c>
      <c r="C4045">
        <v>68</v>
      </c>
      <c r="D4045">
        <v>65</v>
      </c>
      <c r="E4045">
        <f t="shared" ca="1" si="743"/>
        <v>1481</v>
      </c>
      <c r="F4045">
        <f ca="1">(60+SUMIF(OFFSET(N4045,-$C4045+1,0,$C4045),"EN",OFFSET(O4045,-$C4045+1,0,$C4045)))*SummonTypeTable!$Q$2</f>
        <v>840</v>
      </c>
      <c r="G4045" t="str">
        <f ca="1">IF(C4045=1,60*SummonTypeTable!$Q$2-OFFSET(F4045,0,-1),
IF(F4045&lt;&gt;OFFSET(F4045,-1,0),OFFSET(F4045,-1,0)-OFFSET(F4045,0,-1),""))</f>
        <v/>
      </c>
      <c r="H4045" t="str">
        <f ca="1">IF(C4045=1,60*SummonTypeTable!$Q$2/OFFSET(F4045,0,-1),
IF(F4045&lt;&gt;OFFSET(F4045,-1,0),OFFSET(F4045,-1,0)/OFFSET(F4045,0,-1),""))</f>
        <v/>
      </c>
      <c r="I4045">
        <f ca="1">(60+SUMIF(OFFSET(N4045,-$C4045+1,0,$C4045),"EN",OFFSET(O4045,-$C4045+1,0,$C4045))+SUMIF(OFFSET(S4045,-$C4045+1,0,$C4045),"EN",OFFSET(T4045,-$C4045+1,0,$C4045)))*SummonTypeTable!$Q$2</f>
        <v>840</v>
      </c>
      <c r="J4045" t="str">
        <f ca="1">IF(C4045=1,60*SummonTypeTable!$Q$2-OFFSET(I4045,0,-4),
IF(I4045&lt;&gt;OFFSET(I4045,-1,0),OFFSET(I4045,-1,0)-OFFSET(I4045,0,-4),""))</f>
        <v/>
      </c>
      <c r="K4045" t="str">
        <f ca="1">IF(C4045=1,60*SummonTypeTable!$Q$2/OFFSET(I4045,0,-4),
IF(I4045&lt;&gt;OFFSET(I4045,-1,0),OFFSET(I4045,-1,0)/OFFSET(I4045,0,-4),""))</f>
        <v/>
      </c>
      <c r="L4045" t="str">
        <f t="shared" ca="1" si="744"/>
        <v>it</v>
      </c>
      <c r="M4045" t="s">
        <v>139</v>
      </c>
      <c r="N4045" t="s">
        <v>140</v>
      </c>
      <c r="O4045">
        <v>3</v>
      </c>
      <c r="P4045" t="str">
        <f t="shared" si="746"/>
        <v/>
      </c>
      <c r="Q4045" t="str">
        <f t="shared" ca="1" si="742"/>
        <v>cu</v>
      </c>
      <c r="R4045" t="s">
        <v>81</v>
      </c>
      <c r="S4045" t="s">
        <v>147</v>
      </c>
      <c r="T4045">
        <v>1775</v>
      </c>
      <c r="U4045" t="str">
        <f t="shared" ca="1" si="745"/>
        <v>it</v>
      </c>
      <c r="V4045" t="str">
        <f t="shared" si="747"/>
        <v>Cash_sCharacterGacha</v>
      </c>
      <c r="W4045">
        <f t="shared" si="748"/>
        <v>3</v>
      </c>
      <c r="X4045" t="str">
        <f t="shared" ca="1" si="749"/>
        <v>cu</v>
      </c>
      <c r="Y4045" t="str">
        <f t="shared" si="750"/>
        <v>GO</v>
      </c>
      <c r="Z4045">
        <f t="shared" si="751"/>
        <v>1775</v>
      </c>
    </row>
    <row r="4046" spans="1:26">
      <c r="A4046" t="s">
        <v>79</v>
      </c>
      <c r="B4046" t="str">
        <f>VLOOKUP(A4046,EventPointTypeTable!$A:$B,MATCH(EventPointTypeTable!$B$1,EventPointTypeTable!$A$1:$B$1,0),0)</f>
        <v>신규4</v>
      </c>
      <c r="C4046">
        <v>69</v>
      </c>
      <c r="D4046">
        <v>35</v>
      </c>
      <c r="E4046">
        <f t="shared" ca="1" si="743"/>
        <v>1516</v>
      </c>
      <c r="F4046">
        <f ca="1">(60+SUMIF(OFFSET(N4046,-$C4046+1,0,$C4046),"EN",OFFSET(O4046,-$C4046+1,0,$C4046)))*SummonTypeTable!$Q$2</f>
        <v>840</v>
      </c>
      <c r="G4046" t="str">
        <f ca="1">IF(C4046=1,60*SummonTypeTable!$Q$2-OFFSET(F4046,0,-1),
IF(F4046&lt;&gt;OFFSET(F4046,-1,0),OFFSET(F4046,-1,0)-OFFSET(F4046,0,-1),""))</f>
        <v/>
      </c>
      <c r="H4046" t="str">
        <f ca="1">IF(C4046=1,60*SummonTypeTable!$Q$2/OFFSET(F4046,0,-1),
IF(F4046&lt;&gt;OFFSET(F4046,-1,0),OFFSET(F4046,-1,0)/OFFSET(F4046,0,-1),""))</f>
        <v/>
      </c>
      <c r="I4046">
        <f ca="1">(60+SUMIF(OFFSET(N4046,-$C4046+1,0,$C4046),"EN",OFFSET(O4046,-$C4046+1,0,$C4046))+SUMIF(OFFSET(S4046,-$C4046+1,0,$C4046),"EN",OFFSET(T4046,-$C4046+1,0,$C4046)))*SummonTypeTable!$Q$2</f>
        <v>840</v>
      </c>
      <c r="J4046" t="str">
        <f ca="1">IF(C4046=1,60*SummonTypeTable!$Q$2-OFFSET(I4046,0,-4),
IF(I4046&lt;&gt;OFFSET(I4046,-1,0),OFFSET(I4046,-1,0)-OFFSET(I4046,0,-4),""))</f>
        <v/>
      </c>
      <c r="K4046" t="str">
        <f ca="1">IF(C4046=1,60*SummonTypeTable!$Q$2/OFFSET(I4046,0,-4),
IF(I4046&lt;&gt;OFFSET(I4046,-1,0),OFFSET(I4046,-1,0)/OFFSET(I4046,0,-4),""))</f>
        <v/>
      </c>
      <c r="L4046" t="str">
        <f t="shared" ca="1" si="744"/>
        <v>cu</v>
      </c>
      <c r="M4046" t="s">
        <v>81</v>
      </c>
      <c r="N4046" t="s">
        <v>147</v>
      </c>
      <c r="O4046">
        <v>3600</v>
      </c>
      <c r="P4046" t="str">
        <f t="shared" si="746"/>
        <v/>
      </c>
      <c r="Q4046" t="str">
        <f t="shared" ca="1" si="742"/>
        <v>cu</v>
      </c>
      <c r="R4046" t="s">
        <v>81</v>
      </c>
      <c r="S4046" t="s">
        <v>147</v>
      </c>
      <c r="T4046">
        <v>1800</v>
      </c>
      <c r="U4046" t="str">
        <f t="shared" ca="1" si="745"/>
        <v>cu</v>
      </c>
      <c r="V4046" t="str">
        <f t="shared" si="747"/>
        <v>GO</v>
      </c>
      <c r="W4046">
        <f t="shared" si="748"/>
        <v>3600</v>
      </c>
      <c r="X4046" t="str">
        <f t="shared" ca="1" si="749"/>
        <v>cu</v>
      </c>
      <c r="Y4046" t="str">
        <f t="shared" si="750"/>
        <v>GO</v>
      </c>
      <c r="Z4046">
        <f t="shared" si="751"/>
        <v>1800</v>
      </c>
    </row>
    <row r="4047" spans="1:26">
      <c r="A4047" t="s">
        <v>79</v>
      </c>
      <c r="B4047" t="str">
        <f>VLOOKUP(A4047,EventPointTypeTable!$A:$B,MATCH(EventPointTypeTable!$B$1,EventPointTypeTable!$A$1:$B$1,0),0)</f>
        <v>신규4</v>
      </c>
      <c r="C4047">
        <v>70</v>
      </c>
      <c r="D4047">
        <v>60</v>
      </c>
      <c r="E4047">
        <f t="shared" ca="1" si="743"/>
        <v>1576</v>
      </c>
      <c r="F4047">
        <f ca="1">(60+SUMIF(OFFSET(N4047,-$C4047+1,0,$C4047),"EN",OFFSET(O4047,-$C4047+1,0,$C4047)))*SummonTypeTable!$Q$2</f>
        <v>916.66666666666663</v>
      </c>
      <c r="G4047">
        <f ca="1">IF(C4047=1,60*SummonTypeTable!$Q$2-OFFSET(F4047,0,-1),
IF(F4047&lt;&gt;OFFSET(F4047,-1,0),OFFSET(F4047,-1,0)-OFFSET(F4047,0,-1),""))</f>
        <v>-736</v>
      </c>
      <c r="H4047">
        <f ca="1">IF(C4047=1,60*SummonTypeTable!$Q$2/OFFSET(F4047,0,-1),
IF(F4047&lt;&gt;OFFSET(F4047,-1,0),OFFSET(F4047,-1,0)/OFFSET(F4047,0,-1),""))</f>
        <v>0.53299492385786806</v>
      </c>
      <c r="I4047">
        <f ca="1">(60+SUMIF(OFFSET(N4047,-$C4047+1,0,$C4047),"EN",OFFSET(O4047,-$C4047+1,0,$C4047))+SUMIF(OFFSET(S4047,-$C4047+1,0,$C4047),"EN",OFFSET(T4047,-$C4047+1,0,$C4047)))*SummonTypeTable!$Q$2</f>
        <v>916.66666666666663</v>
      </c>
      <c r="J4047">
        <f ca="1">IF(C4047=1,60*SummonTypeTable!$Q$2-OFFSET(I4047,0,-4),
IF(I4047&lt;&gt;OFFSET(I4047,-1,0),OFFSET(I4047,-1,0)-OFFSET(I4047,0,-4),""))</f>
        <v>-736</v>
      </c>
      <c r="K4047">
        <f ca="1">IF(C4047=1,60*SummonTypeTable!$Q$2/OFFSET(I4047,0,-4),
IF(I4047&lt;&gt;OFFSET(I4047,-1,0),OFFSET(I4047,-1,0)/OFFSET(I4047,0,-4),""))</f>
        <v>0.53299492385786806</v>
      </c>
      <c r="L4047" t="str">
        <f t="shared" ca="1" si="744"/>
        <v>cu</v>
      </c>
      <c r="M4047" t="s">
        <v>81</v>
      </c>
      <c r="N4047" t="s">
        <v>146</v>
      </c>
      <c r="O4047">
        <v>115</v>
      </c>
      <c r="P4047" t="str">
        <f t="shared" si="746"/>
        <v>에너지너무많음</v>
      </c>
      <c r="Q4047" t="str">
        <f t="shared" ca="1" si="742"/>
        <v>cu</v>
      </c>
      <c r="R4047" t="s">
        <v>81</v>
      </c>
      <c r="S4047" t="s">
        <v>147</v>
      </c>
      <c r="T4047">
        <v>1825</v>
      </c>
      <c r="U4047" t="str">
        <f t="shared" ca="1" si="745"/>
        <v>cu</v>
      </c>
      <c r="V4047" t="str">
        <f t="shared" si="747"/>
        <v>EN</v>
      </c>
      <c r="W4047">
        <f t="shared" si="748"/>
        <v>115</v>
      </c>
      <c r="X4047" t="str">
        <f t="shared" ca="1" si="749"/>
        <v>cu</v>
      </c>
      <c r="Y4047" t="str">
        <f t="shared" si="750"/>
        <v>GO</v>
      </c>
      <c r="Z4047">
        <f t="shared" si="751"/>
        <v>1825</v>
      </c>
    </row>
    <row r="4048" spans="1:26">
      <c r="A4048" t="s">
        <v>79</v>
      </c>
      <c r="B4048" t="str">
        <f>VLOOKUP(A4048,EventPointTypeTable!$A:$B,MATCH(EventPointTypeTable!$B$1,EventPointTypeTable!$A$1:$B$1,0),0)</f>
        <v>신규4</v>
      </c>
      <c r="C4048">
        <v>71</v>
      </c>
      <c r="D4048">
        <v>72</v>
      </c>
      <c r="E4048">
        <f t="shared" ca="1" si="743"/>
        <v>1648</v>
      </c>
      <c r="F4048">
        <f ca="1">(60+SUMIF(OFFSET(N4048,-$C4048+1,0,$C4048),"EN",OFFSET(O4048,-$C4048+1,0,$C4048)))*SummonTypeTable!$Q$2</f>
        <v>916.66666666666663</v>
      </c>
      <c r="G4048" t="str">
        <f ca="1">IF(C4048=1,60*SummonTypeTable!$Q$2-OFFSET(F4048,0,-1),
IF(F4048&lt;&gt;OFFSET(F4048,-1,0),OFFSET(F4048,-1,0)-OFFSET(F4048,0,-1),""))</f>
        <v/>
      </c>
      <c r="H4048" t="str">
        <f ca="1">IF(C4048=1,60*SummonTypeTable!$Q$2/OFFSET(F4048,0,-1),
IF(F4048&lt;&gt;OFFSET(F4048,-1,0),OFFSET(F4048,-1,0)/OFFSET(F4048,0,-1),""))</f>
        <v/>
      </c>
      <c r="I4048">
        <f ca="1">(60+SUMIF(OFFSET(N4048,-$C4048+1,0,$C4048),"EN",OFFSET(O4048,-$C4048+1,0,$C4048))+SUMIF(OFFSET(S4048,-$C4048+1,0,$C4048),"EN",OFFSET(T4048,-$C4048+1,0,$C4048)))*SummonTypeTable!$Q$2</f>
        <v>916.66666666666663</v>
      </c>
      <c r="J4048" t="str">
        <f ca="1">IF(C4048=1,60*SummonTypeTable!$Q$2-OFFSET(I4048,0,-4),
IF(I4048&lt;&gt;OFFSET(I4048,-1,0),OFFSET(I4048,-1,0)-OFFSET(I4048,0,-4),""))</f>
        <v/>
      </c>
      <c r="K4048" t="str">
        <f ca="1">IF(C4048=1,60*SummonTypeTable!$Q$2/OFFSET(I4048,0,-4),
IF(I4048&lt;&gt;OFFSET(I4048,-1,0),OFFSET(I4048,-1,0)/OFFSET(I4048,0,-4),""))</f>
        <v/>
      </c>
      <c r="L4048" t="str">
        <f t="shared" ca="1" si="744"/>
        <v>it</v>
      </c>
      <c r="M4048" t="s">
        <v>139</v>
      </c>
      <c r="N4048" t="s">
        <v>158</v>
      </c>
      <c r="O4048">
        <v>1</v>
      </c>
      <c r="P4048" t="str">
        <f t="shared" si="746"/>
        <v/>
      </c>
      <c r="Q4048" t="str">
        <f t="shared" ca="1" si="742"/>
        <v>cu</v>
      </c>
      <c r="R4048" t="s">
        <v>81</v>
      </c>
      <c r="S4048" t="s">
        <v>147</v>
      </c>
      <c r="T4048">
        <v>1850</v>
      </c>
      <c r="U4048" t="str">
        <f t="shared" ca="1" si="745"/>
        <v>it</v>
      </c>
      <c r="V4048" t="str">
        <f t="shared" si="747"/>
        <v>Cash_sEquipGacha</v>
      </c>
      <c r="W4048">
        <f t="shared" si="748"/>
        <v>1</v>
      </c>
      <c r="X4048" t="str">
        <f t="shared" ca="1" si="749"/>
        <v>cu</v>
      </c>
      <c r="Y4048" t="str">
        <f t="shared" si="750"/>
        <v>GO</v>
      </c>
      <c r="Z4048">
        <f t="shared" si="751"/>
        <v>1850</v>
      </c>
    </row>
    <row r="4049" spans="1:26">
      <c r="A4049" t="s">
        <v>79</v>
      </c>
      <c r="B4049" t="str">
        <f>VLOOKUP(A4049,EventPointTypeTable!$A:$B,MATCH(EventPointTypeTable!$B$1,EventPointTypeTable!$A$1:$B$1,0),0)</f>
        <v>신규4</v>
      </c>
      <c r="C4049">
        <v>72</v>
      </c>
      <c r="D4049">
        <v>88</v>
      </c>
      <c r="E4049">
        <f t="shared" ca="1" si="743"/>
        <v>1736</v>
      </c>
      <c r="F4049">
        <f ca="1">(60+SUMIF(OFFSET(N4049,-$C4049+1,0,$C4049),"EN",OFFSET(O4049,-$C4049+1,0,$C4049)))*SummonTypeTable!$Q$2</f>
        <v>916.66666666666663</v>
      </c>
      <c r="G4049" t="str">
        <f ca="1">IF(C4049=1,60*SummonTypeTable!$Q$2-OFFSET(F4049,0,-1),
IF(F4049&lt;&gt;OFFSET(F4049,-1,0),OFFSET(F4049,-1,0)-OFFSET(F4049,0,-1),""))</f>
        <v/>
      </c>
      <c r="H4049" t="str">
        <f ca="1">IF(C4049=1,60*SummonTypeTable!$Q$2/OFFSET(F4049,0,-1),
IF(F4049&lt;&gt;OFFSET(F4049,-1,0),OFFSET(F4049,-1,0)/OFFSET(F4049,0,-1),""))</f>
        <v/>
      </c>
      <c r="I4049">
        <f ca="1">(60+SUMIF(OFFSET(N4049,-$C4049+1,0,$C4049),"EN",OFFSET(O4049,-$C4049+1,0,$C4049))+SUMIF(OFFSET(S4049,-$C4049+1,0,$C4049),"EN",OFFSET(T4049,-$C4049+1,0,$C4049)))*SummonTypeTable!$Q$2</f>
        <v>916.66666666666663</v>
      </c>
      <c r="J4049" t="str">
        <f ca="1">IF(C4049=1,60*SummonTypeTable!$Q$2-OFFSET(I4049,0,-4),
IF(I4049&lt;&gt;OFFSET(I4049,-1,0),OFFSET(I4049,-1,0)-OFFSET(I4049,0,-4),""))</f>
        <v/>
      </c>
      <c r="K4049" t="str">
        <f ca="1">IF(C4049=1,60*SummonTypeTable!$Q$2/OFFSET(I4049,0,-4),
IF(I4049&lt;&gt;OFFSET(I4049,-1,0),OFFSET(I4049,-1,0)/OFFSET(I4049,0,-4),""))</f>
        <v/>
      </c>
      <c r="L4049" t="str">
        <f t="shared" ca="1" si="744"/>
        <v>cu</v>
      </c>
      <c r="M4049" t="s">
        <v>81</v>
      </c>
      <c r="N4049" t="s">
        <v>147</v>
      </c>
      <c r="O4049">
        <v>3750</v>
      </c>
      <c r="P4049" t="str">
        <f t="shared" si="746"/>
        <v/>
      </c>
      <c r="Q4049" t="str">
        <f t="shared" ca="1" si="742"/>
        <v>cu</v>
      </c>
      <c r="R4049" t="s">
        <v>81</v>
      </c>
      <c r="S4049" t="s">
        <v>147</v>
      </c>
      <c r="T4049">
        <v>1875</v>
      </c>
      <c r="U4049" t="str">
        <f t="shared" ca="1" si="745"/>
        <v>cu</v>
      </c>
      <c r="V4049" t="str">
        <f t="shared" si="747"/>
        <v>GO</v>
      </c>
      <c r="W4049">
        <f t="shared" si="748"/>
        <v>3750</v>
      </c>
      <c r="X4049" t="str">
        <f t="shared" ca="1" si="749"/>
        <v>cu</v>
      </c>
      <c r="Y4049" t="str">
        <f t="shared" si="750"/>
        <v>GO</v>
      </c>
      <c r="Z4049">
        <f t="shared" si="751"/>
        <v>1875</v>
      </c>
    </row>
    <row r="4050" spans="1:26">
      <c r="A4050" t="s">
        <v>79</v>
      </c>
      <c r="B4050" t="str">
        <f>VLOOKUP(A4050,EventPointTypeTable!$A:$B,MATCH(EventPointTypeTable!$B$1,EventPointTypeTable!$A$1:$B$1,0),0)</f>
        <v>신규4</v>
      </c>
      <c r="C4050">
        <v>73</v>
      </c>
      <c r="D4050">
        <v>12</v>
      </c>
      <c r="E4050">
        <f t="shared" ca="1" si="743"/>
        <v>1748</v>
      </c>
      <c r="F4050">
        <f ca="1">(60+SUMIF(OFFSET(N4050,-$C4050+1,0,$C4050),"EN",OFFSET(O4050,-$C4050+1,0,$C4050)))*SummonTypeTable!$Q$2</f>
        <v>1003.3333333333333</v>
      </c>
      <c r="G4050">
        <f ca="1">IF(C4050=1,60*SummonTypeTable!$Q$2-OFFSET(F4050,0,-1),
IF(F4050&lt;&gt;OFFSET(F4050,-1,0),OFFSET(F4050,-1,0)-OFFSET(F4050,0,-1),""))</f>
        <v>-831.33333333333337</v>
      </c>
      <c r="H4050">
        <f ca="1">IF(C4050=1,60*SummonTypeTable!$Q$2/OFFSET(F4050,0,-1),
IF(F4050&lt;&gt;OFFSET(F4050,-1,0),OFFSET(F4050,-1,0)/OFFSET(F4050,0,-1),""))</f>
        <v>0.52440884820747524</v>
      </c>
      <c r="I4050">
        <f ca="1">(60+SUMIF(OFFSET(N4050,-$C4050+1,0,$C4050),"EN",OFFSET(O4050,-$C4050+1,0,$C4050))+SUMIF(OFFSET(S4050,-$C4050+1,0,$C4050),"EN",OFFSET(T4050,-$C4050+1,0,$C4050)))*SummonTypeTable!$Q$2</f>
        <v>1003.3333333333333</v>
      </c>
      <c r="J4050">
        <f ca="1">IF(C4050=1,60*SummonTypeTable!$Q$2-OFFSET(I4050,0,-4),
IF(I4050&lt;&gt;OFFSET(I4050,-1,0),OFFSET(I4050,-1,0)-OFFSET(I4050,0,-4),""))</f>
        <v>-831.33333333333337</v>
      </c>
      <c r="K4050">
        <f ca="1">IF(C4050=1,60*SummonTypeTable!$Q$2/OFFSET(I4050,0,-4),
IF(I4050&lt;&gt;OFFSET(I4050,-1,0),OFFSET(I4050,-1,0)/OFFSET(I4050,0,-4),""))</f>
        <v>0.52440884820747524</v>
      </c>
      <c r="L4050" t="str">
        <f t="shared" ca="1" si="744"/>
        <v>cu</v>
      </c>
      <c r="M4050" t="s">
        <v>81</v>
      </c>
      <c r="N4050" t="s">
        <v>146</v>
      </c>
      <c r="O4050">
        <v>130</v>
      </c>
      <c r="P4050" t="str">
        <f t="shared" si="746"/>
        <v>에너지너무많음</v>
      </c>
      <c r="Q4050" t="str">
        <f t="shared" ca="1" si="742"/>
        <v>cu</v>
      </c>
      <c r="R4050" t="s">
        <v>81</v>
      </c>
      <c r="S4050" t="s">
        <v>147</v>
      </c>
      <c r="T4050">
        <v>1900</v>
      </c>
      <c r="U4050" t="str">
        <f t="shared" ca="1" si="745"/>
        <v>cu</v>
      </c>
      <c r="V4050" t="str">
        <f t="shared" si="747"/>
        <v>EN</v>
      </c>
      <c r="W4050">
        <f t="shared" si="748"/>
        <v>130</v>
      </c>
      <c r="X4050" t="str">
        <f t="shared" ca="1" si="749"/>
        <v>cu</v>
      </c>
      <c r="Y4050" t="str">
        <f t="shared" si="750"/>
        <v>GO</v>
      </c>
      <c r="Z4050">
        <f t="shared" si="751"/>
        <v>1900</v>
      </c>
    </row>
    <row r="4051" spans="1:26">
      <c r="A4051" t="s">
        <v>79</v>
      </c>
      <c r="B4051" t="str">
        <f>VLOOKUP(A4051,EventPointTypeTable!$A:$B,MATCH(EventPointTypeTable!$B$1,EventPointTypeTable!$A$1:$B$1,0),0)</f>
        <v>신규4</v>
      </c>
      <c r="C4051">
        <v>74</v>
      </c>
      <c r="D4051">
        <v>32</v>
      </c>
      <c r="E4051">
        <f t="shared" ca="1" si="743"/>
        <v>1780</v>
      </c>
      <c r="F4051">
        <f ca="1">(60+SUMIF(OFFSET(N4051,-$C4051+1,0,$C4051),"EN",OFFSET(O4051,-$C4051+1,0,$C4051)))*SummonTypeTable!$Q$2</f>
        <v>1003.3333333333333</v>
      </c>
      <c r="G4051" t="str">
        <f ca="1">IF(C4051=1,60*SummonTypeTable!$Q$2-OFFSET(F4051,0,-1),
IF(F4051&lt;&gt;OFFSET(F4051,-1,0),OFFSET(F4051,-1,0)-OFFSET(F4051,0,-1),""))</f>
        <v/>
      </c>
      <c r="H4051" t="str">
        <f ca="1">IF(C4051=1,60*SummonTypeTable!$Q$2/OFFSET(F4051,0,-1),
IF(F4051&lt;&gt;OFFSET(F4051,-1,0),OFFSET(F4051,-1,0)/OFFSET(F4051,0,-1),""))</f>
        <v/>
      </c>
      <c r="I4051">
        <f ca="1">(60+SUMIF(OFFSET(N4051,-$C4051+1,0,$C4051),"EN",OFFSET(O4051,-$C4051+1,0,$C4051))+SUMIF(OFFSET(S4051,-$C4051+1,0,$C4051),"EN",OFFSET(T4051,-$C4051+1,0,$C4051)))*SummonTypeTable!$Q$2</f>
        <v>1003.3333333333333</v>
      </c>
      <c r="J4051" t="str">
        <f ca="1">IF(C4051=1,60*SummonTypeTable!$Q$2-OFFSET(I4051,0,-4),
IF(I4051&lt;&gt;OFFSET(I4051,-1,0),OFFSET(I4051,-1,0)-OFFSET(I4051,0,-4),""))</f>
        <v/>
      </c>
      <c r="K4051" t="str">
        <f ca="1">IF(C4051=1,60*SummonTypeTable!$Q$2/OFFSET(I4051,0,-4),
IF(I4051&lt;&gt;OFFSET(I4051,-1,0),OFFSET(I4051,-1,0)/OFFSET(I4051,0,-4),""))</f>
        <v/>
      </c>
      <c r="L4051" t="str">
        <f t="shared" ca="1" si="744"/>
        <v>it</v>
      </c>
      <c r="M4051" t="s">
        <v>139</v>
      </c>
      <c r="N4051" t="s">
        <v>140</v>
      </c>
      <c r="O4051">
        <v>1</v>
      </c>
      <c r="P4051" t="str">
        <f t="shared" si="746"/>
        <v/>
      </c>
      <c r="Q4051" t="str">
        <f t="shared" ca="1" si="742"/>
        <v>cu</v>
      </c>
      <c r="R4051" t="s">
        <v>81</v>
      </c>
      <c r="S4051" t="s">
        <v>147</v>
      </c>
      <c r="T4051">
        <v>1925</v>
      </c>
      <c r="U4051" t="str">
        <f t="shared" ca="1" si="745"/>
        <v>it</v>
      </c>
      <c r="V4051" t="str">
        <f t="shared" si="747"/>
        <v>Cash_sCharacterGacha</v>
      </c>
      <c r="W4051">
        <f t="shared" si="748"/>
        <v>1</v>
      </c>
      <c r="X4051" t="str">
        <f t="shared" ca="1" si="749"/>
        <v>cu</v>
      </c>
      <c r="Y4051" t="str">
        <f t="shared" si="750"/>
        <v>GO</v>
      </c>
      <c r="Z4051">
        <f t="shared" si="751"/>
        <v>1925</v>
      </c>
    </row>
    <row r="4052" spans="1:26">
      <c r="A4052" t="s">
        <v>79</v>
      </c>
      <c r="B4052" t="str">
        <f>VLOOKUP(A4052,EventPointTypeTable!$A:$B,MATCH(EventPointTypeTable!$B$1,EventPointTypeTable!$A$1:$B$1,0),0)</f>
        <v>신규4</v>
      </c>
      <c r="C4052">
        <v>75</v>
      </c>
      <c r="D4052">
        <v>40</v>
      </c>
      <c r="E4052">
        <f t="shared" ca="1" si="743"/>
        <v>1820</v>
      </c>
      <c r="F4052">
        <f ca="1">(60+SUMIF(OFFSET(N4052,-$C4052+1,0,$C4052),"EN",OFFSET(O4052,-$C4052+1,0,$C4052)))*SummonTypeTable!$Q$2</f>
        <v>1003.3333333333333</v>
      </c>
      <c r="G4052" t="str">
        <f ca="1">IF(C4052=1,60*SummonTypeTable!$Q$2-OFFSET(F4052,0,-1),
IF(F4052&lt;&gt;OFFSET(F4052,-1,0),OFFSET(F4052,-1,0)-OFFSET(F4052,0,-1),""))</f>
        <v/>
      </c>
      <c r="H4052" t="str">
        <f ca="1">IF(C4052=1,60*SummonTypeTable!$Q$2/OFFSET(F4052,0,-1),
IF(F4052&lt;&gt;OFFSET(F4052,-1,0),OFFSET(F4052,-1,0)/OFFSET(F4052,0,-1),""))</f>
        <v/>
      </c>
      <c r="I4052">
        <f ca="1">(60+SUMIF(OFFSET(N4052,-$C4052+1,0,$C4052),"EN",OFFSET(O4052,-$C4052+1,0,$C4052))+SUMIF(OFFSET(S4052,-$C4052+1,0,$C4052),"EN",OFFSET(T4052,-$C4052+1,0,$C4052)))*SummonTypeTable!$Q$2</f>
        <v>1003.3333333333333</v>
      </c>
      <c r="J4052" t="str">
        <f ca="1">IF(C4052=1,60*SummonTypeTable!$Q$2-OFFSET(I4052,0,-4),
IF(I4052&lt;&gt;OFFSET(I4052,-1,0),OFFSET(I4052,-1,0)-OFFSET(I4052,0,-4),""))</f>
        <v/>
      </c>
      <c r="K4052" t="str">
        <f ca="1">IF(C4052=1,60*SummonTypeTable!$Q$2/OFFSET(I4052,0,-4),
IF(I4052&lt;&gt;OFFSET(I4052,-1,0),OFFSET(I4052,-1,0)/OFFSET(I4052,0,-4),""))</f>
        <v/>
      </c>
      <c r="L4052" t="str">
        <f t="shared" ca="1" si="744"/>
        <v>cu</v>
      </c>
      <c r="M4052" t="s">
        <v>81</v>
      </c>
      <c r="N4052" t="s">
        <v>147</v>
      </c>
      <c r="O4052">
        <v>3900</v>
      </c>
      <c r="P4052" t="str">
        <f t="shared" si="746"/>
        <v/>
      </c>
      <c r="Q4052" t="str">
        <f t="shared" ca="1" si="742"/>
        <v>cu</v>
      </c>
      <c r="R4052" t="s">
        <v>81</v>
      </c>
      <c r="S4052" t="s">
        <v>147</v>
      </c>
      <c r="T4052">
        <v>1950</v>
      </c>
      <c r="U4052" t="str">
        <f t="shared" ca="1" si="745"/>
        <v>cu</v>
      </c>
      <c r="V4052" t="str">
        <f t="shared" si="747"/>
        <v>GO</v>
      </c>
      <c r="W4052">
        <f t="shared" si="748"/>
        <v>3900</v>
      </c>
      <c r="X4052" t="str">
        <f t="shared" ca="1" si="749"/>
        <v>cu</v>
      </c>
      <c r="Y4052" t="str">
        <f t="shared" si="750"/>
        <v>GO</v>
      </c>
      <c r="Z4052">
        <f t="shared" si="751"/>
        <v>1950</v>
      </c>
    </row>
    <row r="4053" spans="1:26">
      <c r="A4053" t="s">
        <v>79</v>
      </c>
      <c r="B4053" t="str">
        <f>VLOOKUP(A4053,EventPointTypeTable!$A:$B,MATCH(EventPointTypeTable!$B$1,EventPointTypeTable!$A$1:$B$1,0),0)</f>
        <v>신규4</v>
      </c>
      <c r="C4053">
        <v>76</v>
      </c>
      <c r="D4053">
        <v>52</v>
      </c>
      <c r="E4053">
        <f t="shared" ca="1" si="743"/>
        <v>1872</v>
      </c>
      <c r="F4053">
        <f ca="1">(60+SUMIF(OFFSET(N4053,-$C4053+1,0,$C4053),"EN",OFFSET(O4053,-$C4053+1,0,$C4053)))*SummonTypeTable!$Q$2</f>
        <v>1003.3333333333333</v>
      </c>
      <c r="G4053" t="str">
        <f ca="1">IF(C4053=1,60*SummonTypeTable!$Q$2-OFFSET(F4053,0,-1),
IF(F4053&lt;&gt;OFFSET(F4053,-1,0),OFFSET(F4053,-1,0)-OFFSET(F4053,0,-1),""))</f>
        <v/>
      </c>
      <c r="H4053" t="str">
        <f ca="1">IF(C4053=1,60*SummonTypeTable!$Q$2/OFFSET(F4053,0,-1),
IF(F4053&lt;&gt;OFFSET(F4053,-1,0),OFFSET(F4053,-1,0)/OFFSET(F4053,0,-1),""))</f>
        <v/>
      </c>
      <c r="I4053">
        <f ca="1">(60+SUMIF(OFFSET(N4053,-$C4053+1,0,$C4053),"EN",OFFSET(O4053,-$C4053+1,0,$C4053))+SUMIF(OFFSET(S4053,-$C4053+1,0,$C4053),"EN",OFFSET(T4053,-$C4053+1,0,$C4053)))*SummonTypeTable!$Q$2</f>
        <v>1003.3333333333333</v>
      </c>
      <c r="J4053" t="str">
        <f ca="1">IF(C4053=1,60*SummonTypeTable!$Q$2-OFFSET(I4053,0,-4),
IF(I4053&lt;&gt;OFFSET(I4053,-1,0),OFFSET(I4053,-1,0)-OFFSET(I4053,0,-4),""))</f>
        <v/>
      </c>
      <c r="K4053" t="str">
        <f ca="1">IF(C4053=1,60*SummonTypeTable!$Q$2/OFFSET(I4053,0,-4),
IF(I4053&lt;&gt;OFFSET(I4053,-1,0),OFFSET(I4053,-1,0)/OFFSET(I4053,0,-4),""))</f>
        <v/>
      </c>
      <c r="L4053" t="str">
        <f t="shared" ca="1" si="744"/>
        <v>it</v>
      </c>
      <c r="M4053" t="s">
        <v>139</v>
      </c>
      <c r="N4053" t="s">
        <v>138</v>
      </c>
      <c r="O4053">
        <v>1</v>
      </c>
      <c r="P4053" t="str">
        <f t="shared" si="746"/>
        <v/>
      </c>
      <c r="Q4053" t="str">
        <f t="shared" ca="1" si="742"/>
        <v>cu</v>
      </c>
      <c r="R4053" t="s">
        <v>81</v>
      </c>
      <c r="S4053" t="s">
        <v>147</v>
      </c>
      <c r="T4053">
        <v>1975</v>
      </c>
      <c r="U4053" t="str">
        <f t="shared" ca="1" si="745"/>
        <v>it</v>
      </c>
      <c r="V4053" t="str">
        <f t="shared" si="747"/>
        <v>Cash_sSpellGacha</v>
      </c>
      <c r="W4053">
        <f t="shared" si="748"/>
        <v>1</v>
      </c>
      <c r="X4053" t="str">
        <f t="shared" ca="1" si="749"/>
        <v>cu</v>
      </c>
      <c r="Y4053" t="str">
        <f t="shared" si="750"/>
        <v>GO</v>
      </c>
      <c r="Z4053">
        <f t="shared" si="751"/>
        <v>1975</v>
      </c>
    </row>
    <row r="4054" spans="1:26">
      <c r="A4054" t="s">
        <v>79</v>
      </c>
      <c r="B4054" t="str">
        <f>VLOOKUP(A4054,EventPointTypeTable!$A:$B,MATCH(EventPointTypeTable!$B$1,EventPointTypeTable!$A$1:$B$1,0),0)</f>
        <v>신규4</v>
      </c>
      <c r="C4054">
        <v>77</v>
      </c>
      <c r="D4054">
        <v>12</v>
      </c>
      <c r="E4054">
        <f t="shared" ca="1" si="743"/>
        <v>1884</v>
      </c>
      <c r="F4054">
        <f ca="1">(60+SUMIF(OFFSET(N4054,-$C4054+1,0,$C4054),"EN",OFFSET(O4054,-$C4054+1,0,$C4054)))*SummonTypeTable!$Q$2</f>
        <v>1003.3333333333333</v>
      </c>
      <c r="G4054" t="str">
        <f ca="1">IF(C4054=1,60*SummonTypeTable!$Q$2-OFFSET(F4054,0,-1),
IF(F4054&lt;&gt;OFFSET(F4054,-1,0),OFFSET(F4054,-1,0)-OFFSET(F4054,0,-1),""))</f>
        <v/>
      </c>
      <c r="H4054" t="str">
        <f ca="1">IF(C4054=1,60*SummonTypeTable!$Q$2/OFFSET(F4054,0,-1),
IF(F4054&lt;&gt;OFFSET(F4054,-1,0),OFFSET(F4054,-1,0)/OFFSET(F4054,0,-1),""))</f>
        <v/>
      </c>
      <c r="I4054">
        <f ca="1">(60+SUMIF(OFFSET(N4054,-$C4054+1,0,$C4054),"EN",OFFSET(O4054,-$C4054+1,0,$C4054))+SUMIF(OFFSET(S4054,-$C4054+1,0,$C4054),"EN",OFFSET(T4054,-$C4054+1,0,$C4054)))*SummonTypeTable!$Q$2</f>
        <v>1003.3333333333333</v>
      </c>
      <c r="J4054" t="str">
        <f ca="1">IF(C4054=1,60*SummonTypeTable!$Q$2-OFFSET(I4054,0,-4),
IF(I4054&lt;&gt;OFFSET(I4054,-1,0),OFFSET(I4054,-1,0)-OFFSET(I4054,0,-4),""))</f>
        <v/>
      </c>
      <c r="K4054" t="str">
        <f ca="1">IF(C4054=1,60*SummonTypeTable!$Q$2/OFFSET(I4054,0,-4),
IF(I4054&lt;&gt;OFFSET(I4054,-1,0),OFFSET(I4054,-1,0)/OFFSET(I4054,0,-4),""))</f>
        <v/>
      </c>
      <c r="L4054" t="str">
        <f t="shared" ca="1" si="744"/>
        <v>cu</v>
      </c>
      <c r="M4054" t="s">
        <v>81</v>
      </c>
      <c r="N4054" t="s">
        <v>147</v>
      </c>
      <c r="O4054">
        <v>4000</v>
      </c>
      <c r="P4054" t="str">
        <f t="shared" si="746"/>
        <v/>
      </c>
      <c r="Q4054" t="str">
        <f t="shared" ca="1" si="742"/>
        <v>cu</v>
      </c>
      <c r="R4054" t="s">
        <v>81</v>
      </c>
      <c r="S4054" t="s">
        <v>147</v>
      </c>
      <c r="T4054">
        <v>2000</v>
      </c>
      <c r="U4054" t="str">
        <f t="shared" ca="1" si="745"/>
        <v>cu</v>
      </c>
      <c r="V4054" t="str">
        <f t="shared" si="747"/>
        <v>GO</v>
      </c>
      <c r="W4054">
        <f t="shared" si="748"/>
        <v>4000</v>
      </c>
      <c r="X4054" t="str">
        <f t="shared" ca="1" si="749"/>
        <v>cu</v>
      </c>
      <c r="Y4054" t="str">
        <f t="shared" si="750"/>
        <v>GO</v>
      </c>
      <c r="Z4054">
        <f t="shared" si="751"/>
        <v>2000</v>
      </c>
    </row>
    <row r="4055" spans="1:26">
      <c r="A4055" t="s">
        <v>79</v>
      </c>
      <c r="B4055" t="str">
        <f>VLOOKUP(A4055,EventPointTypeTable!$A:$B,MATCH(EventPointTypeTable!$B$1,EventPointTypeTable!$A$1:$B$1,0),0)</f>
        <v>신규4</v>
      </c>
      <c r="C4055">
        <v>78</v>
      </c>
      <c r="D4055">
        <v>48</v>
      </c>
      <c r="E4055">
        <f t="shared" ca="1" si="743"/>
        <v>1932</v>
      </c>
      <c r="F4055">
        <f ca="1">(60+SUMIF(OFFSET(N4055,-$C4055+1,0,$C4055),"EN",OFFSET(O4055,-$C4055+1,0,$C4055)))*SummonTypeTable!$Q$2</f>
        <v>1100</v>
      </c>
      <c r="G4055">
        <f ca="1">IF(C4055=1,60*SummonTypeTable!$Q$2-OFFSET(F4055,0,-1),
IF(F4055&lt;&gt;OFFSET(F4055,-1,0),OFFSET(F4055,-1,0)-OFFSET(F4055,0,-1),""))</f>
        <v>-928.66666666666674</v>
      </c>
      <c r="H4055">
        <f ca="1">IF(C4055=1,60*SummonTypeTable!$Q$2/OFFSET(F4055,0,-1),
IF(F4055&lt;&gt;OFFSET(F4055,-1,0),OFFSET(F4055,-1,0)/OFFSET(F4055,0,-1),""))</f>
        <v>0.51932367149758452</v>
      </c>
      <c r="I4055">
        <f ca="1">(60+SUMIF(OFFSET(N4055,-$C4055+1,0,$C4055),"EN",OFFSET(O4055,-$C4055+1,0,$C4055))+SUMIF(OFFSET(S4055,-$C4055+1,0,$C4055),"EN",OFFSET(T4055,-$C4055+1,0,$C4055)))*SummonTypeTable!$Q$2</f>
        <v>1100</v>
      </c>
      <c r="J4055">
        <f ca="1">IF(C4055=1,60*SummonTypeTable!$Q$2-OFFSET(I4055,0,-4),
IF(I4055&lt;&gt;OFFSET(I4055,-1,0),OFFSET(I4055,-1,0)-OFFSET(I4055,0,-4),""))</f>
        <v>-928.66666666666674</v>
      </c>
      <c r="K4055">
        <f ca="1">IF(C4055=1,60*SummonTypeTable!$Q$2/OFFSET(I4055,0,-4),
IF(I4055&lt;&gt;OFFSET(I4055,-1,0),OFFSET(I4055,-1,0)/OFFSET(I4055,0,-4),""))</f>
        <v>0.51932367149758452</v>
      </c>
      <c r="L4055" t="str">
        <f t="shared" ca="1" si="744"/>
        <v>cu</v>
      </c>
      <c r="M4055" t="s">
        <v>81</v>
      </c>
      <c r="N4055" t="s">
        <v>146</v>
      </c>
      <c r="O4055">
        <v>145</v>
      </c>
      <c r="P4055" t="str">
        <f t="shared" si="746"/>
        <v>에너지너무많음</v>
      </c>
      <c r="Q4055" t="str">
        <f t="shared" ca="1" si="742"/>
        <v>cu</v>
      </c>
      <c r="R4055" t="s">
        <v>81</v>
      </c>
      <c r="S4055" t="s">
        <v>147</v>
      </c>
      <c r="T4055">
        <v>2025</v>
      </c>
      <c r="U4055" t="str">
        <f t="shared" ca="1" si="745"/>
        <v>cu</v>
      </c>
      <c r="V4055" t="str">
        <f t="shared" si="747"/>
        <v>EN</v>
      </c>
      <c r="W4055">
        <f t="shared" si="748"/>
        <v>145</v>
      </c>
      <c r="X4055" t="str">
        <f t="shared" ca="1" si="749"/>
        <v>cu</v>
      </c>
      <c r="Y4055" t="str">
        <f t="shared" si="750"/>
        <v>GO</v>
      </c>
      <c r="Z4055">
        <f t="shared" si="751"/>
        <v>2025</v>
      </c>
    </row>
    <row r="4056" spans="1:26">
      <c r="A4056" t="s">
        <v>79</v>
      </c>
      <c r="B4056" t="str">
        <f>VLOOKUP(A4056,EventPointTypeTable!$A:$B,MATCH(EventPointTypeTable!$B$1,EventPointTypeTable!$A$1:$B$1,0),0)</f>
        <v>신규4</v>
      </c>
      <c r="C4056">
        <v>79</v>
      </c>
      <c r="D4056">
        <v>45</v>
      </c>
      <c r="E4056">
        <f t="shared" ca="1" si="743"/>
        <v>1977</v>
      </c>
      <c r="F4056">
        <f ca="1">(60+SUMIF(OFFSET(N4056,-$C4056+1,0,$C4056),"EN",OFFSET(O4056,-$C4056+1,0,$C4056)))*SummonTypeTable!$Q$2</f>
        <v>1100</v>
      </c>
      <c r="G4056" t="str">
        <f ca="1">IF(C4056=1,60*SummonTypeTable!$Q$2-OFFSET(F4056,0,-1),
IF(F4056&lt;&gt;OFFSET(F4056,-1,0),OFFSET(F4056,-1,0)-OFFSET(F4056,0,-1),""))</f>
        <v/>
      </c>
      <c r="H4056" t="str">
        <f ca="1">IF(C4056=1,60*SummonTypeTable!$Q$2/OFFSET(F4056,0,-1),
IF(F4056&lt;&gt;OFFSET(F4056,-1,0),OFFSET(F4056,-1,0)/OFFSET(F4056,0,-1),""))</f>
        <v/>
      </c>
      <c r="I4056">
        <f ca="1">(60+SUMIF(OFFSET(N4056,-$C4056+1,0,$C4056),"EN",OFFSET(O4056,-$C4056+1,0,$C4056))+SUMIF(OFFSET(S4056,-$C4056+1,0,$C4056),"EN",OFFSET(T4056,-$C4056+1,0,$C4056)))*SummonTypeTable!$Q$2</f>
        <v>1100</v>
      </c>
      <c r="J4056" t="str">
        <f ca="1">IF(C4056=1,60*SummonTypeTable!$Q$2-OFFSET(I4056,0,-4),
IF(I4056&lt;&gt;OFFSET(I4056,-1,0),OFFSET(I4056,-1,0)-OFFSET(I4056,0,-4),""))</f>
        <v/>
      </c>
      <c r="K4056" t="str">
        <f ca="1">IF(C4056=1,60*SummonTypeTable!$Q$2/OFFSET(I4056,0,-4),
IF(I4056&lt;&gt;OFFSET(I4056,-1,0),OFFSET(I4056,-1,0)/OFFSET(I4056,0,-4),""))</f>
        <v/>
      </c>
      <c r="L4056" t="str">
        <f t="shared" ca="1" si="744"/>
        <v>cu</v>
      </c>
      <c r="M4056" t="s">
        <v>81</v>
      </c>
      <c r="N4056" t="s">
        <v>147</v>
      </c>
      <c r="O4056">
        <v>4100</v>
      </c>
      <c r="P4056" t="str">
        <f t="shared" si="746"/>
        <v/>
      </c>
      <c r="Q4056" t="str">
        <f t="shared" ref="Q4056:Q4119" ca="1" si="752">IF(ISBLANK(R4056),"",
VLOOKUP(R4056,OFFSET(INDIRECT("$A:$B"),0,MATCH(R$1&amp;"_Verify",INDIRECT("$1:$1"),0)-1),2,0)
)</f>
        <v>cu</v>
      </c>
      <c r="R4056" t="s">
        <v>81</v>
      </c>
      <c r="S4056" t="s">
        <v>147</v>
      </c>
      <c r="T4056">
        <v>2050</v>
      </c>
      <c r="U4056" t="str">
        <f t="shared" ca="1" si="745"/>
        <v>cu</v>
      </c>
      <c r="V4056" t="str">
        <f t="shared" si="747"/>
        <v>GO</v>
      </c>
      <c r="W4056">
        <f t="shared" si="748"/>
        <v>4100</v>
      </c>
      <c r="X4056" t="str">
        <f t="shared" ca="1" si="749"/>
        <v>cu</v>
      </c>
      <c r="Y4056" t="str">
        <f t="shared" si="750"/>
        <v>GO</v>
      </c>
      <c r="Z4056">
        <f t="shared" si="751"/>
        <v>2050</v>
      </c>
    </row>
    <row r="4057" spans="1:26">
      <c r="A4057" t="s">
        <v>79</v>
      </c>
      <c r="B4057" t="str">
        <f>VLOOKUP(A4057,EventPointTypeTable!$A:$B,MATCH(EventPointTypeTable!$B$1,EventPointTypeTable!$A$1:$B$1,0),0)</f>
        <v>신규4</v>
      </c>
      <c r="C4057">
        <v>80</v>
      </c>
      <c r="D4057">
        <v>70</v>
      </c>
      <c r="E4057">
        <f t="shared" ca="1" si="743"/>
        <v>2047</v>
      </c>
      <c r="F4057">
        <f ca="1">(60+SUMIF(OFFSET(N4057,-$C4057+1,0,$C4057),"EN",OFFSET(O4057,-$C4057+1,0,$C4057)))*SummonTypeTable!$Q$2</f>
        <v>1100</v>
      </c>
      <c r="G4057" t="str">
        <f ca="1">IF(C4057=1,60*SummonTypeTable!$Q$2-OFFSET(F4057,0,-1),
IF(F4057&lt;&gt;OFFSET(F4057,-1,0),OFFSET(F4057,-1,0)-OFFSET(F4057,0,-1),""))</f>
        <v/>
      </c>
      <c r="H4057" t="str">
        <f ca="1">IF(C4057=1,60*SummonTypeTable!$Q$2/OFFSET(F4057,0,-1),
IF(F4057&lt;&gt;OFFSET(F4057,-1,0),OFFSET(F4057,-1,0)/OFFSET(F4057,0,-1),""))</f>
        <v/>
      </c>
      <c r="I4057">
        <f ca="1">(60+SUMIF(OFFSET(N4057,-$C4057+1,0,$C4057),"EN",OFFSET(O4057,-$C4057+1,0,$C4057))+SUMIF(OFFSET(S4057,-$C4057+1,0,$C4057),"EN",OFFSET(T4057,-$C4057+1,0,$C4057)))*SummonTypeTable!$Q$2</f>
        <v>1100</v>
      </c>
      <c r="J4057" t="str">
        <f ca="1">IF(C4057=1,60*SummonTypeTable!$Q$2-OFFSET(I4057,0,-4),
IF(I4057&lt;&gt;OFFSET(I4057,-1,0),OFFSET(I4057,-1,0)-OFFSET(I4057,0,-4),""))</f>
        <v/>
      </c>
      <c r="K4057" t="str">
        <f ca="1">IF(C4057=1,60*SummonTypeTable!$Q$2/OFFSET(I4057,0,-4),
IF(I4057&lt;&gt;OFFSET(I4057,-1,0),OFFSET(I4057,-1,0)/OFFSET(I4057,0,-4),""))</f>
        <v/>
      </c>
      <c r="L4057" t="str">
        <f t="shared" ca="1" si="744"/>
        <v>it</v>
      </c>
      <c r="M4057" t="s">
        <v>139</v>
      </c>
      <c r="N4057" t="s">
        <v>138</v>
      </c>
      <c r="O4057">
        <v>1</v>
      </c>
      <c r="P4057" t="str">
        <f t="shared" si="746"/>
        <v/>
      </c>
      <c r="Q4057" t="str">
        <f t="shared" ca="1" si="752"/>
        <v>cu</v>
      </c>
      <c r="R4057" t="s">
        <v>81</v>
      </c>
      <c r="S4057" t="s">
        <v>147</v>
      </c>
      <c r="T4057">
        <v>2075</v>
      </c>
      <c r="U4057" t="str">
        <f t="shared" ca="1" si="745"/>
        <v>it</v>
      </c>
      <c r="V4057" t="str">
        <f t="shared" si="747"/>
        <v>Cash_sSpellGacha</v>
      </c>
      <c r="W4057">
        <f t="shared" si="748"/>
        <v>1</v>
      </c>
      <c r="X4057" t="str">
        <f t="shared" ca="1" si="749"/>
        <v>cu</v>
      </c>
      <c r="Y4057" t="str">
        <f t="shared" si="750"/>
        <v>GO</v>
      </c>
      <c r="Z4057">
        <f t="shared" si="751"/>
        <v>2075</v>
      </c>
    </row>
    <row r="4058" spans="1:26">
      <c r="A4058" t="s">
        <v>79</v>
      </c>
      <c r="B4058" t="str">
        <f>VLOOKUP(A4058,EventPointTypeTable!$A:$B,MATCH(EventPointTypeTable!$B$1,EventPointTypeTable!$A$1:$B$1,0),0)</f>
        <v>신규4</v>
      </c>
      <c r="C4058">
        <v>81</v>
      </c>
      <c r="D4058">
        <v>12</v>
      </c>
      <c r="E4058">
        <f t="shared" ca="1" si="743"/>
        <v>2059</v>
      </c>
      <c r="F4058">
        <f ca="1">(60+SUMIF(OFFSET(N4058,-$C4058+1,0,$C4058),"EN",OFFSET(O4058,-$C4058+1,0,$C4058)))*SummonTypeTable!$Q$2</f>
        <v>1100</v>
      </c>
      <c r="G4058" t="str">
        <f ca="1">IF(C4058=1,60*SummonTypeTable!$Q$2-OFFSET(F4058,0,-1),
IF(F4058&lt;&gt;OFFSET(F4058,-1,0),OFFSET(F4058,-1,0)-OFFSET(F4058,0,-1),""))</f>
        <v/>
      </c>
      <c r="H4058" t="str">
        <f ca="1">IF(C4058=1,60*SummonTypeTable!$Q$2/OFFSET(F4058,0,-1),
IF(F4058&lt;&gt;OFFSET(F4058,-1,0),OFFSET(F4058,-1,0)/OFFSET(F4058,0,-1),""))</f>
        <v/>
      </c>
      <c r="I4058">
        <f ca="1">(60+SUMIF(OFFSET(N4058,-$C4058+1,0,$C4058),"EN",OFFSET(O4058,-$C4058+1,0,$C4058))+SUMIF(OFFSET(S4058,-$C4058+1,0,$C4058),"EN",OFFSET(T4058,-$C4058+1,0,$C4058)))*SummonTypeTable!$Q$2</f>
        <v>1100</v>
      </c>
      <c r="J4058" t="str">
        <f ca="1">IF(C4058=1,60*SummonTypeTable!$Q$2-OFFSET(I4058,0,-4),
IF(I4058&lt;&gt;OFFSET(I4058,-1,0),OFFSET(I4058,-1,0)-OFFSET(I4058,0,-4),""))</f>
        <v/>
      </c>
      <c r="K4058" t="str">
        <f ca="1">IF(C4058=1,60*SummonTypeTable!$Q$2/OFFSET(I4058,0,-4),
IF(I4058&lt;&gt;OFFSET(I4058,-1,0),OFFSET(I4058,-1,0)/OFFSET(I4058,0,-4),""))</f>
        <v/>
      </c>
      <c r="L4058" t="str">
        <f t="shared" ca="1" si="744"/>
        <v>cu</v>
      </c>
      <c r="M4058" t="s">
        <v>81</v>
      </c>
      <c r="N4058" t="s">
        <v>147</v>
      </c>
      <c r="O4058">
        <v>4200</v>
      </c>
      <c r="P4058" t="str">
        <f t="shared" si="746"/>
        <v/>
      </c>
      <c r="Q4058" t="str">
        <f t="shared" ca="1" si="752"/>
        <v>cu</v>
      </c>
      <c r="R4058" t="s">
        <v>81</v>
      </c>
      <c r="S4058" t="s">
        <v>147</v>
      </c>
      <c r="T4058">
        <v>2100</v>
      </c>
      <c r="U4058" t="str">
        <f t="shared" ca="1" si="745"/>
        <v>cu</v>
      </c>
      <c r="V4058" t="str">
        <f t="shared" si="747"/>
        <v>GO</v>
      </c>
      <c r="W4058">
        <f t="shared" si="748"/>
        <v>4200</v>
      </c>
      <c r="X4058" t="str">
        <f t="shared" ca="1" si="749"/>
        <v>cu</v>
      </c>
      <c r="Y4058" t="str">
        <f t="shared" si="750"/>
        <v>GO</v>
      </c>
      <c r="Z4058">
        <f t="shared" si="751"/>
        <v>2100</v>
      </c>
    </row>
    <row r="4059" spans="1:26">
      <c r="A4059" t="s">
        <v>79</v>
      </c>
      <c r="B4059" t="str">
        <f>VLOOKUP(A4059,EventPointTypeTable!$A:$B,MATCH(EventPointTypeTable!$B$1,EventPointTypeTable!$A$1:$B$1,0),0)</f>
        <v>신규4</v>
      </c>
      <c r="C4059">
        <v>82</v>
      </c>
      <c r="D4059">
        <v>69</v>
      </c>
      <c r="E4059">
        <f t="shared" ca="1" si="743"/>
        <v>2128</v>
      </c>
      <c r="F4059">
        <f ca="1">(60+SUMIF(OFFSET(N4059,-$C4059+1,0,$C4059),"EN",OFFSET(O4059,-$C4059+1,0,$C4059)))*SummonTypeTable!$Q$2</f>
        <v>1100</v>
      </c>
      <c r="G4059" t="str">
        <f ca="1">IF(C4059=1,60*SummonTypeTable!$Q$2-OFFSET(F4059,0,-1),
IF(F4059&lt;&gt;OFFSET(F4059,-1,0),OFFSET(F4059,-1,0)-OFFSET(F4059,0,-1),""))</f>
        <v/>
      </c>
      <c r="H4059" t="str">
        <f ca="1">IF(C4059=1,60*SummonTypeTable!$Q$2/OFFSET(F4059,0,-1),
IF(F4059&lt;&gt;OFFSET(F4059,-1,0),OFFSET(F4059,-1,0)/OFFSET(F4059,0,-1),""))</f>
        <v/>
      </c>
      <c r="I4059">
        <f ca="1">(60+SUMIF(OFFSET(N4059,-$C4059+1,0,$C4059),"EN",OFFSET(O4059,-$C4059+1,0,$C4059))+SUMIF(OFFSET(S4059,-$C4059+1,0,$C4059),"EN",OFFSET(T4059,-$C4059+1,0,$C4059)))*SummonTypeTable!$Q$2</f>
        <v>1100</v>
      </c>
      <c r="J4059" t="str">
        <f ca="1">IF(C4059=1,60*SummonTypeTable!$Q$2-OFFSET(I4059,0,-4),
IF(I4059&lt;&gt;OFFSET(I4059,-1,0),OFFSET(I4059,-1,0)-OFFSET(I4059,0,-4),""))</f>
        <v/>
      </c>
      <c r="K4059" t="str">
        <f ca="1">IF(C4059=1,60*SummonTypeTable!$Q$2/OFFSET(I4059,0,-4),
IF(I4059&lt;&gt;OFFSET(I4059,-1,0),OFFSET(I4059,-1,0)/OFFSET(I4059,0,-4),""))</f>
        <v/>
      </c>
      <c r="L4059" t="str">
        <f t="shared" ca="1" si="744"/>
        <v>cu</v>
      </c>
      <c r="M4059" t="s">
        <v>81</v>
      </c>
      <c r="N4059" t="s">
        <v>153</v>
      </c>
      <c r="O4059">
        <v>15</v>
      </c>
      <c r="P4059" t="str">
        <f t="shared" si="746"/>
        <v/>
      </c>
      <c r="Q4059" t="str">
        <f t="shared" ca="1" si="752"/>
        <v>cu</v>
      </c>
      <c r="R4059" t="s">
        <v>81</v>
      </c>
      <c r="S4059" t="s">
        <v>153</v>
      </c>
      <c r="T4059">
        <v>5</v>
      </c>
      <c r="U4059" t="str">
        <f t="shared" ca="1" si="745"/>
        <v>cu</v>
      </c>
      <c r="V4059" t="str">
        <f t="shared" si="747"/>
        <v>DI</v>
      </c>
      <c r="W4059">
        <f t="shared" si="748"/>
        <v>15</v>
      </c>
      <c r="X4059" t="str">
        <f t="shared" ca="1" si="749"/>
        <v>cu</v>
      </c>
      <c r="Y4059" t="str">
        <f t="shared" si="750"/>
        <v>DI</v>
      </c>
      <c r="Z4059">
        <f t="shared" si="751"/>
        <v>5</v>
      </c>
    </row>
    <row r="4060" spans="1:26">
      <c r="A4060" t="s">
        <v>79</v>
      </c>
      <c r="B4060" t="str">
        <f>VLOOKUP(A4060,EventPointTypeTable!$A:$B,MATCH(EventPointTypeTable!$B$1,EventPointTypeTable!$A$1:$B$1,0),0)</f>
        <v>신규4</v>
      </c>
      <c r="C4060">
        <v>83</v>
      </c>
      <c r="D4060">
        <v>150</v>
      </c>
      <c r="E4060">
        <f t="shared" ca="1" si="743"/>
        <v>2278</v>
      </c>
      <c r="F4060">
        <f ca="1">(60+SUMIF(OFFSET(N4060,-$C4060+1,0,$C4060),"EN",OFFSET(O4060,-$C4060+1,0,$C4060)))*SummonTypeTable!$Q$2</f>
        <v>1100</v>
      </c>
      <c r="G4060" t="str">
        <f ca="1">IF(C4060=1,60*SummonTypeTable!$Q$2-OFFSET(F4060,0,-1),
IF(F4060&lt;&gt;OFFSET(F4060,-1,0),OFFSET(F4060,-1,0)-OFFSET(F4060,0,-1),""))</f>
        <v/>
      </c>
      <c r="H4060" t="str">
        <f ca="1">IF(C4060=1,60*SummonTypeTable!$Q$2/OFFSET(F4060,0,-1),
IF(F4060&lt;&gt;OFFSET(F4060,-1,0),OFFSET(F4060,-1,0)/OFFSET(F4060,0,-1),""))</f>
        <v/>
      </c>
      <c r="I4060">
        <f ca="1">(60+SUMIF(OFFSET(N4060,-$C4060+1,0,$C4060),"EN",OFFSET(O4060,-$C4060+1,0,$C4060))+SUMIF(OFFSET(S4060,-$C4060+1,0,$C4060),"EN",OFFSET(T4060,-$C4060+1,0,$C4060)))*SummonTypeTable!$Q$2</f>
        <v>1100</v>
      </c>
      <c r="J4060" t="str">
        <f ca="1">IF(C4060=1,60*SummonTypeTable!$Q$2-OFFSET(I4060,0,-4),
IF(I4060&lt;&gt;OFFSET(I4060,-1,0),OFFSET(I4060,-1,0)-OFFSET(I4060,0,-4),""))</f>
        <v/>
      </c>
      <c r="K4060" t="str">
        <f ca="1">IF(C4060=1,60*SummonTypeTable!$Q$2/OFFSET(I4060,0,-4),
IF(I4060&lt;&gt;OFFSET(I4060,-1,0),OFFSET(I4060,-1,0)/OFFSET(I4060,0,-4),""))</f>
        <v/>
      </c>
      <c r="L4060" t="str">
        <f t="shared" ca="1" si="744"/>
        <v>it</v>
      </c>
      <c r="M4060" t="s">
        <v>139</v>
      </c>
      <c r="N4060" t="s">
        <v>158</v>
      </c>
      <c r="O4060">
        <v>2</v>
      </c>
      <c r="P4060" t="str">
        <f t="shared" si="746"/>
        <v/>
      </c>
      <c r="Q4060" t="str">
        <f t="shared" ca="1" si="752"/>
        <v>cu</v>
      </c>
      <c r="R4060" t="s">
        <v>81</v>
      </c>
      <c r="S4060" t="s">
        <v>147</v>
      </c>
      <c r="T4060">
        <v>2150</v>
      </c>
      <c r="U4060" t="str">
        <f t="shared" ca="1" si="745"/>
        <v>it</v>
      </c>
      <c r="V4060" t="str">
        <f t="shared" si="747"/>
        <v>Cash_sEquipGacha</v>
      </c>
      <c r="W4060">
        <f t="shared" si="748"/>
        <v>2</v>
      </c>
      <c r="X4060" t="str">
        <f t="shared" ca="1" si="749"/>
        <v>cu</v>
      </c>
      <c r="Y4060" t="str">
        <f t="shared" si="750"/>
        <v>GO</v>
      </c>
      <c r="Z4060">
        <f t="shared" si="751"/>
        <v>2150</v>
      </c>
    </row>
    <row r="4061" spans="1:26">
      <c r="A4061" t="s">
        <v>79</v>
      </c>
      <c r="B4061" t="str">
        <f>VLOOKUP(A4061,EventPointTypeTable!$A:$B,MATCH(EventPointTypeTable!$B$1,EventPointTypeTable!$A$1:$B$1,0),0)</f>
        <v>신규4</v>
      </c>
      <c r="C4061">
        <v>84</v>
      </c>
      <c r="D4061">
        <v>58</v>
      </c>
      <c r="E4061">
        <f t="shared" ca="1" si="743"/>
        <v>2336</v>
      </c>
      <c r="F4061">
        <f ca="1">(60+SUMIF(OFFSET(N4061,-$C4061+1,0,$C4061),"EN",OFFSET(O4061,-$C4061+1,0,$C4061)))*SummonTypeTable!$Q$2</f>
        <v>1186.6666666666665</v>
      </c>
      <c r="G4061">
        <f ca="1">IF(C4061=1,60*SummonTypeTable!$Q$2-OFFSET(F4061,0,-1),
IF(F4061&lt;&gt;OFFSET(F4061,-1,0),OFFSET(F4061,-1,0)-OFFSET(F4061,0,-1),""))</f>
        <v>-1236</v>
      </c>
      <c r="H4061">
        <f ca="1">IF(C4061=1,60*SummonTypeTable!$Q$2/OFFSET(F4061,0,-1),
IF(F4061&lt;&gt;OFFSET(F4061,-1,0),OFFSET(F4061,-1,0)/OFFSET(F4061,0,-1),""))</f>
        <v>0.4708904109589041</v>
      </c>
      <c r="I4061">
        <f ca="1">(60+SUMIF(OFFSET(N4061,-$C4061+1,0,$C4061),"EN",OFFSET(O4061,-$C4061+1,0,$C4061))+SUMIF(OFFSET(S4061,-$C4061+1,0,$C4061),"EN",OFFSET(T4061,-$C4061+1,0,$C4061)))*SummonTypeTable!$Q$2</f>
        <v>1186.6666666666665</v>
      </c>
      <c r="J4061">
        <f ca="1">IF(C4061=1,60*SummonTypeTable!$Q$2-OFFSET(I4061,0,-4),
IF(I4061&lt;&gt;OFFSET(I4061,-1,0),OFFSET(I4061,-1,0)-OFFSET(I4061,0,-4),""))</f>
        <v>-1236</v>
      </c>
      <c r="K4061">
        <f ca="1">IF(C4061=1,60*SummonTypeTable!$Q$2/OFFSET(I4061,0,-4),
IF(I4061&lt;&gt;OFFSET(I4061,-1,0),OFFSET(I4061,-1,0)/OFFSET(I4061,0,-4),""))</f>
        <v>0.4708904109589041</v>
      </c>
      <c r="L4061" t="str">
        <f t="shared" ca="1" si="744"/>
        <v>cu</v>
      </c>
      <c r="M4061" t="s">
        <v>81</v>
      </c>
      <c r="N4061" t="s">
        <v>146</v>
      </c>
      <c r="O4061">
        <v>130</v>
      </c>
      <c r="P4061" t="str">
        <f t="shared" si="746"/>
        <v>에너지너무많음</v>
      </c>
      <c r="Q4061" t="str">
        <f t="shared" ca="1" si="752"/>
        <v>cu</v>
      </c>
      <c r="R4061" t="s">
        <v>81</v>
      </c>
      <c r="S4061" t="s">
        <v>147</v>
      </c>
      <c r="T4061">
        <v>2175</v>
      </c>
      <c r="U4061" t="str">
        <f t="shared" ca="1" si="745"/>
        <v>cu</v>
      </c>
      <c r="V4061" t="str">
        <f t="shared" si="747"/>
        <v>EN</v>
      </c>
      <c r="W4061">
        <f t="shared" si="748"/>
        <v>130</v>
      </c>
      <c r="X4061" t="str">
        <f t="shared" ca="1" si="749"/>
        <v>cu</v>
      </c>
      <c r="Y4061" t="str">
        <f t="shared" si="750"/>
        <v>GO</v>
      </c>
      <c r="Z4061">
        <f t="shared" si="751"/>
        <v>2175</v>
      </c>
    </row>
    <row r="4062" spans="1:26">
      <c r="A4062" t="s">
        <v>79</v>
      </c>
      <c r="B4062" t="str">
        <f>VLOOKUP(A4062,EventPointTypeTable!$A:$B,MATCH(EventPointTypeTable!$B$1,EventPointTypeTable!$A$1:$B$1,0),0)</f>
        <v>신규4</v>
      </c>
      <c r="C4062">
        <v>85</v>
      </c>
      <c r="D4062">
        <v>95</v>
      </c>
      <c r="E4062">
        <f t="shared" ca="1" si="743"/>
        <v>2431</v>
      </c>
      <c r="F4062">
        <f ca="1">(60+SUMIF(OFFSET(N4062,-$C4062+1,0,$C4062),"EN",OFFSET(O4062,-$C4062+1,0,$C4062)))*SummonTypeTable!$Q$2</f>
        <v>1186.6666666666665</v>
      </c>
      <c r="G4062" t="str">
        <f ca="1">IF(C4062=1,60*SummonTypeTable!$Q$2-OFFSET(F4062,0,-1),
IF(F4062&lt;&gt;OFFSET(F4062,-1,0),OFFSET(F4062,-1,0)-OFFSET(F4062,0,-1),""))</f>
        <v/>
      </c>
      <c r="H4062" t="str">
        <f ca="1">IF(C4062=1,60*SummonTypeTable!$Q$2/OFFSET(F4062,0,-1),
IF(F4062&lt;&gt;OFFSET(F4062,-1,0),OFFSET(F4062,-1,0)/OFFSET(F4062,0,-1),""))</f>
        <v/>
      </c>
      <c r="I4062">
        <f ca="1">(60+SUMIF(OFFSET(N4062,-$C4062+1,0,$C4062),"EN",OFFSET(O4062,-$C4062+1,0,$C4062))+SUMIF(OFFSET(S4062,-$C4062+1,0,$C4062),"EN",OFFSET(T4062,-$C4062+1,0,$C4062)))*SummonTypeTable!$Q$2</f>
        <v>1186.6666666666665</v>
      </c>
      <c r="J4062" t="str">
        <f ca="1">IF(C4062=1,60*SummonTypeTable!$Q$2-OFFSET(I4062,0,-4),
IF(I4062&lt;&gt;OFFSET(I4062,-1,0),OFFSET(I4062,-1,0)-OFFSET(I4062,0,-4),""))</f>
        <v/>
      </c>
      <c r="K4062" t="str">
        <f ca="1">IF(C4062=1,60*SummonTypeTable!$Q$2/OFFSET(I4062,0,-4),
IF(I4062&lt;&gt;OFFSET(I4062,-1,0),OFFSET(I4062,-1,0)/OFFSET(I4062,0,-4),""))</f>
        <v/>
      </c>
      <c r="L4062" t="str">
        <f t="shared" ca="1" si="744"/>
        <v>cu</v>
      </c>
      <c r="M4062" t="s">
        <v>81</v>
      </c>
      <c r="N4062" t="s">
        <v>147</v>
      </c>
      <c r="O4062">
        <v>4400</v>
      </c>
      <c r="P4062" t="str">
        <f t="shared" si="746"/>
        <v/>
      </c>
      <c r="Q4062" t="str">
        <f t="shared" ca="1" si="752"/>
        <v>cu</v>
      </c>
      <c r="R4062" t="s">
        <v>81</v>
      </c>
      <c r="S4062" t="s">
        <v>147</v>
      </c>
      <c r="T4062">
        <v>2200</v>
      </c>
      <c r="U4062" t="str">
        <f t="shared" ca="1" si="745"/>
        <v>cu</v>
      </c>
      <c r="V4062" t="str">
        <f t="shared" si="747"/>
        <v>GO</v>
      </c>
      <c r="W4062">
        <f t="shared" si="748"/>
        <v>4400</v>
      </c>
      <c r="X4062" t="str">
        <f t="shared" ca="1" si="749"/>
        <v>cu</v>
      </c>
      <c r="Y4062" t="str">
        <f t="shared" si="750"/>
        <v>GO</v>
      </c>
      <c r="Z4062">
        <f t="shared" si="751"/>
        <v>2200</v>
      </c>
    </row>
    <row r="4063" spans="1:26">
      <c r="A4063" t="s">
        <v>79</v>
      </c>
      <c r="B4063" t="str">
        <f>VLOOKUP(A4063,EventPointTypeTable!$A:$B,MATCH(EventPointTypeTable!$B$1,EventPointTypeTable!$A$1:$B$1,0),0)</f>
        <v>신규4</v>
      </c>
      <c r="C4063">
        <v>86</v>
      </c>
      <c r="D4063">
        <v>105</v>
      </c>
      <c r="E4063">
        <f t="shared" ca="1" si="743"/>
        <v>2536</v>
      </c>
      <c r="F4063">
        <f ca="1">(60+SUMIF(OFFSET(N4063,-$C4063+1,0,$C4063),"EN",OFFSET(O4063,-$C4063+1,0,$C4063)))*SummonTypeTable!$Q$2</f>
        <v>1186.6666666666665</v>
      </c>
      <c r="G4063" t="str">
        <f ca="1">IF(C4063=1,60*SummonTypeTable!$Q$2-OFFSET(F4063,0,-1),
IF(F4063&lt;&gt;OFFSET(F4063,-1,0),OFFSET(F4063,-1,0)-OFFSET(F4063,0,-1),""))</f>
        <v/>
      </c>
      <c r="H4063" t="str">
        <f ca="1">IF(C4063=1,60*SummonTypeTable!$Q$2/OFFSET(F4063,0,-1),
IF(F4063&lt;&gt;OFFSET(F4063,-1,0),OFFSET(F4063,-1,0)/OFFSET(F4063,0,-1),""))</f>
        <v/>
      </c>
      <c r="I4063">
        <f ca="1">(60+SUMIF(OFFSET(N4063,-$C4063+1,0,$C4063),"EN",OFFSET(O4063,-$C4063+1,0,$C4063))+SUMIF(OFFSET(S4063,-$C4063+1,0,$C4063),"EN",OFFSET(T4063,-$C4063+1,0,$C4063)))*SummonTypeTable!$Q$2</f>
        <v>1186.6666666666665</v>
      </c>
      <c r="J4063" t="str">
        <f ca="1">IF(C4063=1,60*SummonTypeTable!$Q$2-OFFSET(I4063,0,-4),
IF(I4063&lt;&gt;OFFSET(I4063,-1,0),OFFSET(I4063,-1,0)-OFFSET(I4063,0,-4),""))</f>
        <v/>
      </c>
      <c r="K4063" t="str">
        <f ca="1">IF(C4063=1,60*SummonTypeTable!$Q$2/OFFSET(I4063,0,-4),
IF(I4063&lt;&gt;OFFSET(I4063,-1,0),OFFSET(I4063,-1,0)/OFFSET(I4063,0,-4),""))</f>
        <v/>
      </c>
      <c r="L4063" t="str">
        <f t="shared" ca="1" si="744"/>
        <v>it</v>
      </c>
      <c r="M4063" t="s">
        <v>139</v>
      </c>
      <c r="N4063" t="s">
        <v>140</v>
      </c>
      <c r="O4063">
        <v>5</v>
      </c>
      <c r="P4063" t="str">
        <f t="shared" si="746"/>
        <v/>
      </c>
      <c r="Q4063" t="str">
        <f t="shared" ca="1" si="752"/>
        <v>cu</v>
      </c>
      <c r="R4063" t="s">
        <v>81</v>
      </c>
      <c r="S4063" t="s">
        <v>147</v>
      </c>
      <c r="T4063">
        <v>2225</v>
      </c>
      <c r="U4063" t="str">
        <f t="shared" ca="1" si="745"/>
        <v>it</v>
      </c>
      <c r="V4063" t="str">
        <f t="shared" si="747"/>
        <v>Cash_sCharacterGacha</v>
      </c>
      <c r="W4063">
        <f t="shared" si="748"/>
        <v>5</v>
      </c>
      <c r="X4063" t="str">
        <f t="shared" ca="1" si="749"/>
        <v>cu</v>
      </c>
      <c r="Y4063" t="str">
        <f t="shared" si="750"/>
        <v>GO</v>
      </c>
      <c r="Z4063">
        <f t="shared" si="751"/>
        <v>2225</v>
      </c>
    </row>
    <row r="4064" spans="1:26">
      <c r="A4064" t="s">
        <v>79</v>
      </c>
      <c r="B4064" t="str">
        <f>VLOOKUP(A4064,EventPointTypeTable!$A:$B,MATCH(EventPointTypeTable!$B$1,EventPointTypeTable!$A$1:$B$1,0),0)</f>
        <v>신규4</v>
      </c>
      <c r="C4064">
        <v>87</v>
      </c>
      <c r="D4064">
        <v>20</v>
      </c>
      <c r="E4064">
        <f t="shared" ca="1" si="743"/>
        <v>2556</v>
      </c>
      <c r="F4064">
        <f ca="1">(60+SUMIF(OFFSET(N4064,-$C4064+1,0,$C4064),"EN",OFFSET(O4064,-$C4064+1,0,$C4064)))*SummonTypeTable!$Q$2</f>
        <v>1283.3333333333333</v>
      </c>
      <c r="G4064">
        <f ca="1">IF(C4064=1,60*SummonTypeTable!$Q$2-OFFSET(F4064,0,-1),
IF(F4064&lt;&gt;OFFSET(F4064,-1,0),OFFSET(F4064,-1,0)-OFFSET(F4064,0,-1),""))</f>
        <v>-1369.3333333333335</v>
      </c>
      <c r="H4064">
        <f ca="1">IF(C4064=1,60*SummonTypeTable!$Q$2/OFFSET(F4064,0,-1),
IF(F4064&lt;&gt;OFFSET(F4064,-1,0),OFFSET(F4064,-1,0)/OFFSET(F4064,0,-1),""))</f>
        <v>0.46426708398539379</v>
      </c>
      <c r="I4064">
        <f ca="1">(60+SUMIF(OFFSET(N4064,-$C4064+1,0,$C4064),"EN",OFFSET(O4064,-$C4064+1,0,$C4064))+SUMIF(OFFSET(S4064,-$C4064+1,0,$C4064),"EN",OFFSET(T4064,-$C4064+1,0,$C4064)))*SummonTypeTable!$Q$2</f>
        <v>1283.3333333333333</v>
      </c>
      <c r="J4064">
        <f ca="1">IF(C4064=1,60*SummonTypeTable!$Q$2-OFFSET(I4064,0,-4),
IF(I4064&lt;&gt;OFFSET(I4064,-1,0),OFFSET(I4064,-1,0)-OFFSET(I4064,0,-4),""))</f>
        <v>-1369.3333333333335</v>
      </c>
      <c r="K4064">
        <f ca="1">IF(C4064=1,60*SummonTypeTable!$Q$2/OFFSET(I4064,0,-4),
IF(I4064&lt;&gt;OFFSET(I4064,-1,0),OFFSET(I4064,-1,0)/OFFSET(I4064,0,-4),""))</f>
        <v>0.46426708398539379</v>
      </c>
      <c r="L4064" t="str">
        <f t="shared" ca="1" si="744"/>
        <v>cu</v>
      </c>
      <c r="M4064" t="s">
        <v>81</v>
      </c>
      <c r="N4064" t="s">
        <v>146</v>
      </c>
      <c r="O4064">
        <v>145</v>
      </c>
      <c r="P4064" t="str">
        <f t="shared" si="746"/>
        <v>에너지너무많음</v>
      </c>
      <c r="Q4064" t="str">
        <f t="shared" ca="1" si="752"/>
        <v>cu</v>
      </c>
      <c r="R4064" t="s">
        <v>81</v>
      </c>
      <c r="S4064" t="s">
        <v>147</v>
      </c>
      <c r="T4064">
        <v>2250</v>
      </c>
      <c r="U4064" t="str">
        <f t="shared" ca="1" si="745"/>
        <v>cu</v>
      </c>
      <c r="V4064" t="str">
        <f t="shared" si="747"/>
        <v>EN</v>
      </c>
      <c r="W4064">
        <f t="shared" si="748"/>
        <v>145</v>
      </c>
      <c r="X4064" t="str">
        <f t="shared" ca="1" si="749"/>
        <v>cu</v>
      </c>
      <c r="Y4064" t="str">
        <f t="shared" si="750"/>
        <v>GO</v>
      </c>
      <c r="Z4064">
        <f t="shared" si="751"/>
        <v>2250</v>
      </c>
    </row>
    <row r="4065" spans="1:26">
      <c r="A4065" t="s">
        <v>79</v>
      </c>
      <c r="B4065" t="str">
        <f>VLOOKUP(A4065,EventPointTypeTable!$A:$B,MATCH(EventPointTypeTable!$B$1,EventPointTypeTable!$A$1:$B$1,0),0)</f>
        <v>신규4</v>
      </c>
      <c r="C4065">
        <v>88</v>
      </c>
      <c r="D4065">
        <v>59</v>
      </c>
      <c r="E4065">
        <f t="shared" ca="1" si="743"/>
        <v>2615</v>
      </c>
      <c r="F4065">
        <f ca="1">(60+SUMIF(OFFSET(N4065,-$C4065+1,0,$C4065),"EN",OFFSET(O4065,-$C4065+1,0,$C4065)))*SummonTypeTable!$Q$2</f>
        <v>1283.3333333333333</v>
      </c>
      <c r="G4065" t="str">
        <f ca="1">IF(C4065=1,60*SummonTypeTable!$Q$2-OFFSET(F4065,0,-1),
IF(F4065&lt;&gt;OFFSET(F4065,-1,0),OFFSET(F4065,-1,0)-OFFSET(F4065,0,-1),""))</f>
        <v/>
      </c>
      <c r="H4065" t="str">
        <f ca="1">IF(C4065=1,60*SummonTypeTable!$Q$2/OFFSET(F4065,0,-1),
IF(F4065&lt;&gt;OFFSET(F4065,-1,0),OFFSET(F4065,-1,0)/OFFSET(F4065,0,-1),""))</f>
        <v/>
      </c>
      <c r="I4065">
        <f ca="1">(60+SUMIF(OFFSET(N4065,-$C4065+1,0,$C4065),"EN",OFFSET(O4065,-$C4065+1,0,$C4065))+SUMIF(OFFSET(S4065,-$C4065+1,0,$C4065),"EN",OFFSET(T4065,-$C4065+1,0,$C4065)))*SummonTypeTable!$Q$2</f>
        <v>1283.3333333333333</v>
      </c>
      <c r="J4065" t="str">
        <f ca="1">IF(C4065=1,60*SummonTypeTable!$Q$2-OFFSET(I4065,0,-4),
IF(I4065&lt;&gt;OFFSET(I4065,-1,0),OFFSET(I4065,-1,0)-OFFSET(I4065,0,-4),""))</f>
        <v/>
      </c>
      <c r="K4065" t="str">
        <f ca="1">IF(C4065=1,60*SummonTypeTable!$Q$2/OFFSET(I4065,0,-4),
IF(I4065&lt;&gt;OFFSET(I4065,-1,0),OFFSET(I4065,-1,0)/OFFSET(I4065,0,-4),""))</f>
        <v/>
      </c>
      <c r="L4065" t="str">
        <f t="shared" ca="1" si="744"/>
        <v>cu</v>
      </c>
      <c r="M4065" t="s">
        <v>81</v>
      </c>
      <c r="N4065" t="s">
        <v>147</v>
      </c>
      <c r="O4065">
        <v>4550</v>
      </c>
      <c r="P4065" t="str">
        <f t="shared" si="746"/>
        <v/>
      </c>
      <c r="Q4065" t="str">
        <f t="shared" ca="1" si="752"/>
        <v>cu</v>
      </c>
      <c r="R4065" t="s">
        <v>81</v>
      </c>
      <c r="S4065" t="s">
        <v>147</v>
      </c>
      <c r="T4065">
        <v>2275</v>
      </c>
      <c r="U4065" t="str">
        <f t="shared" ca="1" si="745"/>
        <v>cu</v>
      </c>
      <c r="V4065" t="str">
        <f t="shared" si="747"/>
        <v>GO</v>
      </c>
      <c r="W4065">
        <f t="shared" si="748"/>
        <v>4550</v>
      </c>
      <c r="X4065" t="str">
        <f t="shared" ca="1" si="749"/>
        <v>cu</v>
      </c>
      <c r="Y4065" t="str">
        <f t="shared" si="750"/>
        <v>GO</v>
      </c>
      <c r="Z4065">
        <f t="shared" si="751"/>
        <v>2275</v>
      </c>
    </row>
    <row r="4066" spans="1:26">
      <c r="A4066" t="s">
        <v>79</v>
      </c>
      <c r="B4066" t="str">
        <f>VLOOKUP(A4066,EventPointTypeTable!$A:$B,MATCH(EventPointTypeTable!$B$1,EventPointTypeTable!$A$1:$B$1,0),0)</f>
        <v>신규4</v>
      </c>
      <c r="C4066">
        <v>89</v>
      </c>
      <c r="D4066">
        <v>75</v>
      </c>
      <c r="E4066">
        <f t="shared" ca="1" si="743"/>
        <v>2690</v>
      </c>
      <c r="F4066">
        <f ca="1">(60+SUMIF(OFFSET(N4066,-$C4066+1,0,$C4066),"EN",OFFSET(O4066,-$C4066+1,0,$C4066)))*SummonTypeTable!$Q$2</f>
        <v>1283.3333333333333</v>
      </c>
      <c r="G4066" t="str">
        <f ca="1">IF(C4066=1,60*SummonTypeTable!$Q$2-OFFSET(F4066,0,-1),
IF(F4066&lt;&gt;OFFSET(F4066,-1,0),OFFSET(F4066,-1,0)-OFFSET(F4066,0,-1),""))</f>
        <v/>
      </c>
      <c r="H4066" t="str">
        <f ca="1">IF(C4066=1,60*SummonTypeTable!$Q$2/OFFSET(F4066,0,-1),
IF(F4066&lt;&gt;OFFSET(F4066,-1,0),OFFSET(F4066,-1,0)/OFFSET(F4066,0,-1),""))</f>
        <v/>
      </c>
      <c r="I4066">
        <f ca="1">(60+SUMIF(OFFSET(N4066,-$C4066+1,0,$C4066),"EN",OFFSET(O4066,-$C4066+1,0,$C4066))+SUMIF(OFFSET(S4066,-$C4066+1,0,$C4066),"EN",OFFSET(T4066,-$C4066+1,0,$C4066)))*SummonTypeTable!$Q$2</f>
        <v>1283.3333333333333</v>
      </c>
      <c r="J4066" t="str">
        <f ca="1">IF(C4066=1,60*SummonTypeTable!$Q$2-OFFSET(I4066,0,-4),
IF(I4066&lt;&gt;OFFSET(I4066,-1,0),OFFSET(I4066,-1,0)-OFFSET(I4066,0,-4),""))</f>
        <v/>
      </c>
      <c r="K4066" t="str">
        <f ca="1">IF(C4066=1,60*SummonTypeTable!$Q$2/OFFSET(I4066,0,-4),
IF(I4066&lt;&gt;OFFSET(I4066,-1,0),OFFSET(I4066,-1,0)/OFFSET(I4066,0,-4),""))</f>
        <v/>
      </c>
      <c r="L4066" t="str">
        <f t="shared" ca="1" si="744"/>
        <v>it</v>
      </c>
      <c r="M4066" t="s">
        <v>139</v>
      </c>
      <c r="N4066" t="s">
        <v>138</v>
      </c>
      <c r="O4066">
        <v>2</v>
      </c>
      <c r="P4066" t="str">
        <f t="shared" si="746"/>
        <v/>
      </c>
      <c r="Q4066" t="str">
        <f t="shared" ca="1" si="752"/>
        <v>cu</v>
      </c>
      <c r="R4066" t="s">
        <v>81</v>
      </c>
      <c r="S4066" t="s">
        <v>147</v>
      </c>
      <c r="T4066">
        <v>2300</v>
      </c>
      <c r="U4066" t="str">
        <f t="shared" ca="1" si="745"/>
        <v>it</v>
      </c>
      <c r="V4066" t="str">
        <f t="shared" si="747"/>
        <v>Cash_sSpellGacha</v>
      </c>
      <c r="W4066">
        <f t="shared" si="748"/>
        <v>2</v>
      </c>
      <c r="X4066" t="str">
        <f t="shared" ca="1" si="749"/>
        <v>cu</v>
      </c>
      <c r="Y4066" t="str">
        <f t="shared" si="750"/>
        <v>GO</v>
      </c>
      <c r="Z4066">
        <f t="shared" si="751"/>
        <v>2300</v>
      </c>
    </row>
    <row r="4067" spans="1:26">
      <c r="A4067" t="s">
        <v>79</v>
      </c>
      <c r="B4067" t="str">
        <f>VLOOKUP(A4067,EventPointTypeTable!$A:$B,MATCH(EventPointTypeTable!$B$1,EventPointTypeTable!$A$1:$B$1,0),0)</f>
        <v>신규4</v>
      </c>
      <c r="C4067">
        <v>90</v>
      </c>
      <c r="D4067">
        <v>94</v>
      </c>
      <c r="E4067">
        <f t="shared" ref="E4067:E4130" ca="1" si="753">IF(A4067&lt;&gt;OFFSET(A4067,-1,0),D4067,OFFSET(E4067,-1,0)+D4067)</f>
        <v>2784</v>
      </c>
      <c r="F4067">
        <f ca="1">(60+SUMIF(OFFSET(N4067,-$C4067+1,0,$C4067),"EN",OFFSET(O4067,-$C4067+1,0,$C4067)))*SummonTypeTable!$Q$2</f>
        <v>1283.3333333333333</v>
      </c>
      <c r="G4067" t="str">
        <f ca="1">IF(C4067=1,60*SummonTypeTable!$Q$2-OFFSET(F4067,0,-1),
IF(F4067&lt;&gt;OFFSET(F4067,-1,0),OFFSET(F4067,-1,0)-OFFSET(F4067,0,-1),""))</f>
        <v/>
      </c>
      <c r="H4067" t="str">
        <f ca="1">IF(C4067=1,60*SummonTypeTable!$Q$2/OFFSET(F4067,0,-1),
IF(F4067&lt;&gt;OFFSET(F4067,-1,0),OFFSET(F4067,-1,0)/OFFSET(F4067,0,-1),""))</f>
        <v/>
      </c>
      <c r="I4067">
        <f ca="1">(60+SUMIF(OFFSET(N4067,-$C4067+1,0,$C4067),"EN",OFFSET(O4067,-$C4067+1,0,$C4067))+SUMIF(OFFSET(S4067,-$C4067+1,0,$C4067),"EN",OFFSET(T4067,-$C4067+1,0,$C4067)))*SummonTypeTable!$Q$2</f>
        <v>1283.3333333333333</v>
      </c>
      <c r="J4067" t="str">
        <f ca="1">IF(C4067=1,60*SummonTypeTable!$Q$2-OFFSET(I4067,0,-4),
IF(I4067&lt;&gt;OFFSET(I4067,-1,0),OFFSET(I4067,-1,0)-OFFSET(I4067,0,-4),""))</f>
        <v/>
      </c>
      <c r="K4067" t="str">
        <f ca="1">IF(C4067=1,60*SummonTypeTable!$Q$2/OFFSET(I4067,0,-4),
IF(I4067&lt;&gt;OFFSET(I4067,-1,0),OFFSET(I4067,-1,0)/OFFSET(I4067,0,-4),""))</f>
        <v/>
      </c>
      <c r="L4067" t="str">
        <f t="shared" ca="1" si="744"/>
        <v>cu</v>
      </c>
      <c r="M4067" t="s">
        <v>81</v>
      </c>
      <c r="N4067" t="s">
        <v>147</v>
      </c>
      <c r="O4067">
        <v>4650</v>
      </c>
      <c r="P4067" t="str">
        <f t="shared" si="746"/>
        <v/>
      </c>
      <c r="Q4067" t="str">
        <f t="shared" ca="1" si="752"/>
        <v>cu</v>
      </c>
      <c r="R4067" t="s">
        <v>81</v>
      </c>
      <c r="S4067" t="s">
        <v>147</v>
      </c>
      <c r="T4067">
        <v>2325</v>
      </c>
      <c r="U4067" t="str">
        <f t="shared" ca="1" si="745"/>
        <v>cu</v>
      </c>
      <c r="V4067" t="str">
        <f t="shared" si="747"/>
        <v>GO</v>
      </c>
      <c r="W4067">
        <f t="shared" si="748"/>
        <v>4650</v>
      </c>
      <c r="X4067" t="str">
        <f t="shared" ca="1" si="749"/>
        <v>cu</v>
      </c>
      <c r="Y4067" t="str">
        <f t="shared" si="750"/>
        <v>GO</v>
      </c>
      <c r="Z4067">
        <f t="shared" si="751"/>
        <v>2325</v>
      </c>
    </row>
    <row r="4068" spans="1:26">
      <c r="A4068" t="s">
        <v>79</v>
      </c>
      <c r="B4068" t="str">
        <f>VLOOKUP(A4068,EventPointTypeTable!$A:$B,MATCH(EventPointTypeTable!$B$1,EventPointTypeTable!$A$1:$B$1,0),0)</f>
        <v>신규4</v>
      </c>
      <c r="C4068">
        <v>91</v>
      </c>
      <c r="D4068">
        <v>4</v>
      </c>
      <c r="E4068">
        <f t="shared" ca="1" si="753"/>
        <v>2788</v>
      </c>
      <c r="F4068">
        <f ca="1">(60+SUMIF(OFFSET(N4068,-$C4068+1,0,$C4068),"EN",OFFSET(O4068,-$C4068+1,0,$C4068)))*SummonTypeTable!$Q$2</f>
        <v>1390</v>
      </c>
      <c r="G4068">
        <f ca="1">IF(C4068=1,60*SummonTypeTable!$Q$2-OFFSET(F4068,0,-1),
IF(F4068&lt;&gt;OFFSET(F4068,-1,0),OFFSET(F4068,-1,0)-OFFSET(F4068,0,-1),""))</f>
        <v>-1504.6666666666667</v>
      </c>
      <c r="H4068">
        <f ca="1">IF(C4068=1,60*SummonTypeTable!$Q$2/OFFSET(F4068,0,-1),
IF(F4068&lt;&gt;OFFSET(F4068,-1,0),OFFSET(F4068,-1,0)/OFFSET(F4068,0,-1),""))</f>
        <v>0.46030607364897175</v>
      </c>
      <c r="I4068">
        <f ca="1">(60+SUMIF(OFFSET(N4068,-$C4068+1,0,$C4068),"EN",OFFSET(O4068,-$C4068+1,0,$C4068))+SUMIF(OFFSET(S4068,-$C4068+1,0,$C4068),"EN",OFFSET(T4068,-$C4068+1,0,$C4068)))*SummonTypeTable!$Q$2</f>
        <v>1390</v>
      </c>
      <c r="J4068">
        <f ca="1">IF(C4068=1,60*SummonTypeTable!$Q$2-OFFSET(I4068,0,-4),
IF(I4068&lt;&gt;OFFSET(I4068,-1,0),OFFSET(I4068,-1,0)-OFFSET(I4068,0,-4),""))</f>
        <v>-1504.6666666666667</v>
      </c>
      <c r="K4068">
        <f ca="1">IF(C4068=1,60*SummonTypeTable!$Q$2/OFFSET(I4068,0,-4),
IF(I4068&lt;&gt;OFFSET(I4068,-1,0),OFFSET(I4068,-1,0)/OFFSET(I4068,0,-4),""))</f>
        <v>0.46030607364897175</v>
      </c>
      <c r="L4068" t="str">
        <f t="shared" ca="1" si="744"/>
        <v>cu</v>
      </c>
      <c r="M4068" t="s">
        <v>81</v>
      </c>
      <c r="N4068" t="s">
        <v>146</v>
      </c>
      <c r="O4068">
        <v>160</v>
      </c>
      <c r="P4068" t="str">
        <f t="shared" si="746"/>
        <v>에너지너무많음</v>
      </c>
      <c r="Q4068" t="str">
        <f t="shared" ca="1" si="752"/>
        <v>cu</v>
      </c>
      <c r="R4068" t="s">
        <v>81</v>
      </c>
      <c r="S4068" t="s">
        <v>147</v>
      </c>
      <c r="T4068">
        <v>2350</v>
      </c>
      <c r="U4068" t="str">
        <f t="shared" ca="1" si="745"/>
        <v>cu</v>
      </c>
      <c r="V4068" t="str">
        <f t="shared" si="747"/>
        <v>EN</v>
      </c>
      <c r="W4068">
        <f t="shared" si="748"/>
        <v>160</v>
      </c>
      <c r="X4068" t="str">
        <f t="shared" ca="1" si="749"/>
        <v>cu</v>
      </c>
      <c r="Y4068" t="str">
        <f t="shared" si="750"/>
        <v>GO</v>
      </c>
      <c r="Z4068">
        <f t="shared" si="751"/>
        <v>2350</v>
      </c>
    </row>
    <row r="4069" spans="1:26">
      <c r="A4069" t="s">
        <v>79</v>
      </c>
      <c r="B4069" t="str">
        <f>VLOOKUP(A4069,EventPointTypeTable!$A:$B,MATCH(EventPointTypeTable!$B$1,EventPointTypeTable!$A$1:$B$1,0),0)</f>
        <v>신규4</v>
      </c>
      <c r="C4069">
        <v>92</v>
      </c>
      <c r="D4069">
        <v>35</v>
      </c>
      <c r="E4069">
        <f t="shared" ca="1" si="753"/>
        <v>2823</v>
      </c>
      <c r="F4069">
        <f ca="1">(60+SUMIF(OFFSET(N4069,-$C4069+1,0,$C4069),"EN",OFFSET(O4069,-$C4069+1,0,$C4069)))*SummonTypeTable!$Q$2</f>
        <v>1390</v>
      </c>
      <c r="G4069" t="str">
        <f ca="1">IF(C4069=1,60*SummonTypeTable!$Q$2-OFFSET(F4069,0,-1),
IF(F4069&lt;&gt;OFFSET(F4069,-1,0),OFFSET(F4069,-1,0)-OFFSET(F4069,0,-1),""))</f>
        <v/>
      </c>
      <c r="H4069" t="str">
        <f ca="1">IF(C4069=1,60*SummonTypeTable!$Q$2/OFFSET(F4069,0,-1),
IF(F4069&lt;&gt;OFFSET(F4069,-1,0),OFFSET(F4069,-1,0)/OFFSET(F4069,0,-1),""))</f>
        <v/>
      </c>
      <c r="I4069">
        <f ca="1">(60+SUMIF(OFFSET(N4069,-$C4069+1,0,$C4069),"EN",OFFSET(O4069,-$C4069+1,0,$C4069))+SUMIF(OFFSET(S4069,-$C4069+1,0,$C4069),"EN",OFFSET(T4069,-$C4069+1,0,$C4069)))*SummonTypeTable!$Q$2</f>
        <v>1390</v>
      </c>
      <c r="J4069" t="str">
        <f ca="1">IF(C4069=1,60*SummonTypeTable!$Q$2-OFFSET(I4069,0,-4),
IF(I4069&lt;&gt;OFFSET(I4069,-1,0),OFFSET(I4069,-1,0)-OFFSET(I4069,0,-4),""))</f>
        <v/>
      </c>
      <c r="K4069" t="str">
        <f ca="1">IF(C4069=1,60*SummonTypeTable!$Q$2/OFFSET(I4069,0,-4),
IF(I4069&lt;&gt;OFFSET(I4069,-1,0),OFFSET(I4069,-1,0)/OFFSET(I4069,0,-4),""))</f>
        <v/>
      </c>
      <c r="L4069" t="str">
        <f t="shared" ca="1" si="744"/>
        <v>cu</v>
      </c>
      <c r="M4069" t="s">
        <v>81</v>
      </c>
      <c r="N4069" t="s">
        <v>147</v>
      </c>
      <c r="O4069">
        <v>4750</v>
      </c>
      <c r="P4069" t="str">
        <f t="shared" si="746"/>
        <v/>
      </c>
      <c r="Q4069" t="str">
        <f t="shared" ca="1" si="752"/>
        <v>cu</v>
      </c>
      <c r="R4069" t="s">
        <v>81</v>
      </c>
      <c r="S4069" t="s">
        <v>147</v>
      </c>
      <c r="T4069">
        <v>2375</v>
      </c>
      <c r="U4069" t="str">
        <f t="shared" ca="1" si="745"/>
        <v>cu</v>
      </c>
      <c r="V4069" t="str">
        <f t="shared" si="747"/>
        <v>GO</v>
      </c>
      <c r="W4069">
        <f t="shared" si="748"/>
        <v>4750</v>
      </c>
      <c r="X4069" t="str">
        <f t="shared" ca="1" si="749"/>
        <v>cu</v>
      </c>
      <c r="Y4069" t="str">
        <f t="shared" si="750"/>
        <v>GO</v>
      </c>
      <c r="Z4069">
        <f t="shared" si="751"/>
        <v>2375</v>
      </c>
    </row>
    <row r="4070" spans="1:26">
      <c r="A4070" t="s">
        <v>79</v>
      </c>
      <c r="B4070" t="str">
        <f>VLOOKUP(A4070,EventPointTypeTable!$A:$B,MATCH(EventPointTypeTable!$B$1,EventPointTypeTable!$A$1:$B$1,0),0)</f>
        <v>신규4</v>
      </c>
      <c r="C4070">
        <v>93</v>
      </c>
      <c r="D4070">
        <v>41</v>
      </c>
      <c r="E4070">
        <f t="shared" ca="1" si="753"/>
        <v>2864</v>
      </c>
      <c r="F4070">
        <f ca="1">(60+SUMIF(OFFSET(N4070,-$C4070+1,0,$C4070),"EN",OFFSET(O4070,-$C4070+1,0,$C4070)))*SummonTypeTable!$Q$2</f>
        <v>1390</v>
      </c>
      <c r="G4070" t="str">
        <f ca="1">IF(C4070=1,60*SummonTypeTable!$Q$2-OFFSET(F4070,0,-1),
IF(F4070&lt;&gt;OFFSET(F4070,-1,0),OFFSET(F4070,-1,0)-OFFSET(F4070,0,-1),""))</f>
        <v/>
      </c>
      <c r="H4070" t="str">
        <f ca="1">IF(C4070=1,60*SummonTypeTable!$Q$2/OFFSET(F4070,0,-1),
IF(F4070&lt;&gt;OFFSET(F4070,-1,0),OFFSET(F4070,-1,0)/OFFSET(F4070,0,-1),""))</f>
        <v/>
      </c>
      <c r="I4070">
        <f ca="1">(60+SUMIF(OFFSET(N4070,-$C4070+1,0,$C4070),"EN",OFFSET(O4070,-$C4070+1,0,$C4070))+SUMIF(OFFSET(S4070,-$C4070+1,0,$C4070),"EN",OFFSET(T4070,-$C4070+1,0,$C4070)))*SummonTypeTable!$Q$2</f>
        <v>1390</v>
      </c>
      <c r="J4070" t="str">
        <f ca="1">IF(C4070=1,60*SummonTypeTable!$Q$2-OFFSET(I4070,0,-4),
IF(I4070&lt;&gt;OFFSET(I4070,-1,0),OFFSET(I4070,-1,0)-OFFSET(I4070,0,-4),""))</f>
        <v/>
      </c>
      <c r="K4070" t="str">
        <f ca="1">IF(C4070=1,60*SummonTypeTable!$Q$2/OFFSET(I4070,0,-4),
IF(I4070&lt;&gt;OFFSET(I4070,-1,0),OFFSET(I4070,-1,0)/OFFSET(I4070,0,-4),""))</f>
        <v/>
      </c>
      <c r="L4070" t="str">
        <f t="shared" ca="1" si="744"/>
        <v>it</v>
      </c>
      <c r="M4070" t="s">
        <v>139</v>
      </c>
      <c r="N4070" t="s">
        <v>158</v>
      </c>
      <c r="O4070">
        <v>1</v>
      </c>
      <c r="P4070" t="str">
        <f t="shared" si="746"/>
        <v/>
      </c>
      <c r="Q4070" t="str">
        <f t="shared" ca="1" si="752"/>
        <v>cu</v>
      </c>
      <c r="R4070" t="s">
        <v>81</v>
      </c>
      <c r="S4070" t="s">
        <v>147</v>
      </c>
      <c r="T4070">
        <v>2400</v>
      </c>
      <c r="U4070" t="str">
        <f t="shared" ca="1" si="745"/>
        <v>it</v>
      </c>
      <c r="V4070" t="str">
        <f t="shared" si="747"/>
        <v>Cash_sEquipGacha</v>
      </c>
      <c r="W4070">
        <f t="shared" si="748"/>
        <v>1</v>
      </c>
      <c r="X4070" t="str">
        <f t="shared" ca="1" si="749"/>
        <v>cu</v>
      </c>
      <c r="Y4070" t="str">
        <f t="shared" si="750"/>
        <v>GO</v>
      </c>
      <c r="Z4070">
        <f t="shared" si="751"/>
        <v>2400</v>
      </c>
    </row>
    <row r="4071" spans="1:26">
      <c r="A4071" t="s">
        <v>79</v>
      </c>
      <c r="B4071" t="str">
        <f>VLOOKUP(A4071,EventPointTypeTable!$A:$B,MATCH(EventPointTypeTable!$B$1,EventPointTypeTable!$A$1:$B$1,0),0)</f>
        <v>신규4</v>
      </c>
      <c r="C4071">
        <v>94</v>
      </c>
      <c r="D4071">
        <v>53</v>
      </c>
      <c r="E4071">
        <f t="shared" ca="1" si="753"/>
        <v>2917</v>
      </c>
      <c r="F4071">
        <f ca="1">(60+SUMIF(OFFSET(N4071,-$C4071+1,0,$C4071),"EN",OFFSET(O4071,-$C4071+1,0,$C4071)))*SummonTypeTable!$Q$2</f>
        <v>1390</v>
      </c>
      <c r="G4071" t="str">
        <f ca="1">IF(C4071=1,60*SummonTypeTable!$Q$2-OFFSET(F4071,0,-1),
IF(F4071&lt;&gt;OFFSET(F4071,-1,0),OFFSET(F4071,-1,0)-OFFSET(F4071,0,-1),""))</f>
        <v/>
      </c>
      <c r="H4071" t="str">
        <f ca="1">IF(C4071=1,60*SummonTypeTable!$Q$2/OFFSET(F4071,0,-1),
IF(F4071&lt;&gt;OFFSET(F4071,-1,0),OFFSET(F4071,-1,0)/OFFSET(F4071,0,-1),""))</f>
        <v/>
      </c>
      <c r="I4071">
        <f ca="1">(60+SUMIF(OFFSET(N4071,-$C4071+1,0,$C4071),"EN",OFFSET(O4071,-$C4071+1,0,$C4071))+SUMIF(OFFSET(S4071,-$C4071+1,0,$C4071),"EN",OFFSET(T4071,-$C4071+1,0,$C4071)))*SummonTypeTable!$Q$2</f>
        <v>1390</v>
      </c>
      <c r="J4071" t="str">
        <f ca="1">IF(C4071=1,60*SummonTypeTable!$Q$2-OFFSET(I4071,0,-4),
IF(I4071&lt;&gt;OFFSET(I4071,-1,0),OFFSET(I4071,-1,0)-OFFSET(I4071,0,-4),""))</f>
        <v/>
      </c>
      <c r="K4071" t="str">
        <f ca="1">IF(C4071=1,60*SummonTypeTable!$Q$2/OFFSET(I4071,0,-4),
IF(I4071&lt;&gt;OFFSET(I4071,-1,0),OFFSET(I4071,-1,0)/OFFSET(I4071,0,-4),""))</f>
        <v/>
      </c>
      <c r="L4071" t="str">
        <f t="shared" ca="1" si="744"/>
        <v>cu</v>
      </c>
      <c r="M4071" t="s">
        <v>81</v>
      </c>
      <c r="N4071" t="s">
        <v>147</v>
      </c>
      <c r="O4071">
        <v>4850</v>
      </c>
      <c r="P4071" t="str">
        <f t="shared" si="746"/>
        <v/>
      </c>
      <c r="Q4071" t="str">
        <f t="shared" ca="1" si="752"/>
        <v>cu</v>
      </c>
      <c r="R4071" t="s">
        <v>81</v>
      </c>
      <c r="S4071" t="s">
        <v>147</v>
      </c>
      <c r="T4071">
        <v>2425</v>
      </c>
      <c r="U4071" t="str">
        <f t="shared" ca="1" si="745"/>
        <v>cu</v>
      </c>
      <c r="V4071" t="str">
        <f t="shared" si="747"/>
        <v>GO</v>
      </c>
      <c r="W4071">
        <f t="shared" si="748"/>
        <v>4850</v>
      </c>
      <c r="X4071" t="str">
        <f t="shared" ca="1" si="749"/>
        <v>cu</v>
      </c>
      <c r="Y4071" t="str">
        <f t="shared" si="750"/>
        <v>GO</v>
      </c>
      <c r="Z4071">
        <f t="shared" si="751"/>
        <v>2425</v>
      </c>
    </row>
    <row r="4072" spans="1:26">
      <c r="A4072" t="s">
        <v>79</v>
      </c>
      <c r="B4072" t="str">
        <f>VLOOKUP(A4072,EventPointTypeTable!$A:$B,MATCH(EventPointTypeTable!$B$1,EventPointTypeTable!$A$1:$B$1,0),0)</f>
        <v>신규4</v>
      </c>
      <c r="C4072">
        <v>95</v>
      </c>
      <c r="D4072">
        <v>12</v>
      </c>
      <c r="E4072">
        <f t="shared" ca="1" si="753"/>
        <v>2929</v>
      </c>
      <c r="F4072">
        <f ca="1">(60+SUMIF(OFFSET(N4072,-$C4072+1,0,$C4072),"EN",OFFSET(O4072,-$C4072+1,0,$C4072)))*SummonTypeTable!$Q$2</f>
        <v>1390</v>
      </c>
      <c r="G4072" t="str">
        <f ca="1">IF(C4072=1,60*SummonTypeTable!$Q$2-OFFSET(F4072,0,-1),
IF(F4072&lt;&gt;OFFSET(F4072,-1,0),OFFSET(F4072,-1,0)-OFFSET(F4072,0,-1),""))</f>
        <v/>
      </c>
      <c r="H4072" t="str">
        <f ca="1">IF(C4072=1,60*SummonTypeTable!$Q$2/OFFSET(F4072,0,-1),
IF(F4072&lt;&gt;OFFSET(F4072,-1,0),OFFSET(F4072,-1,0)/OFFSET(F4072,0,-1),""))</f>
        <v/>
      </c>
      <c r="I4072">
        <f ca="1">(60+SUMIF(OFFSET(N4072,-$C4072+1,0,$C4072),"EN",OFFSET(O4072,-$C4072+1,0,$C4072))+SUMIF(OFFSET(S4072,-$C4072+1,0,$C4072),"EN",OFFSET(T4072,-$C4072+1,0,$C4072)))*SummonTypeTable!$Q$2</f>
        <v>1390</v>
      </c>
      <c r="J4072" t="str">
        <f ca="1">IF(C4072=1,60*SummonTypeTable!$Q$2-OFFSET(I4072,0,-4),
IF(I4072&lt;&gt;OFFSET(I4072,-1,0),OFFSET(I4072,-1,0)-OFFSET(I4072,0,-4),""))</f>
        <v/>
      </c>
      <c r="K4072" t="str">
        <f ca="1">IF(C4072=1,60*SummonTypeTable!$Q$2/OFFSET(I4072,0,-4),
IF(I4072&lt;&gt;OFFSET(I4072,-1,0),OFFSET(I4072,-1,0)/OFFSET(I4072,0,-4),""))</f>
        <v/>
      </c>
      <c r="L4072" t="str">
        <f t="shared" ca="1" si="744"/>
        <v>it</v>
      </c>
      <c r="M4072" t="s">
        <v>139</v>
      </c>
      <c r="N4072" t="s">
        <v>140</v>
      </c>
      <c r="O4072">
        <v>1</v>
      </c>
      <c r="P4072" t="str">
        <f t="shared" si="746"/>
        <v/>
      </c>
      <c r="Q4072" t="str">
        <f t="shared" ca="1" si="752"/>
        <v>cu</v>
      </c>
      <c r="R4072" t="s">
        <v>81</v>
      </c>
      <c r="S4072" t="s">
        <v>147</v>
      </c>
      <c r="T4072">
        <v>2450</v>
      </c>
      <c r="U4072" t="str">
        <f t="shared" ca="1" si="745"/>
        <v>it</v>
      </c>
      <c r="V4072" t="str">
        <f t="shared" si="747"/>
        <v>Cash_sCharacterGacha</v>
      </c>
      <c r="W4072">
        <f t="shared" si="748"/>
        <v>1</v>
      </c>
      <c r="X4072" t="str">
        <f t="shared" ca="1" si="749"/>
        <v>cu</v>
      </c>
      <c r="Y4072" t="str">
        <f t="shared" si="750"/>
        <v>GO</v>
      </c>
      <c r="Z4072">
        <f t="shared" si="751"/>
        <v>2450</v>
      </c>
    </row>
    <row r="4073" spans="1:26">
      <c r="A4073" t="s">
        <v>79</v>
      </c>
      <c r="B4073" t="str">
        <f>VLOOKUP(A4073,EventPointTypeTable!$A:$B,MATCH(EventPointTypeTable!$B$1,EventPointTypeTable!$A$1:$B$1,0),0)</f>
        <v>신규4</v>
      </c>
      <c r="C4073">
        <v>96</v>
      </c>
      <c r="D4073">
        <v>24</v>
      </c>
      <c r="E4073">
        <f t="shared" ca="1" si="753"/>
        <v>2953</v>
      </c>
      <c r="F4073">
        <f ca="1">(60+SUMIF(OFFSET(N4073,-$C4073+1,0,$C4073),"EN",OFFSET(O4073,-$C4073+1,0,$C4073)))*SummonTypeTable!$Q$2</f>
        <v>1390</v>
      </c>
      <c r="G4073" t="str">
        <f ca="1">IF(C4073=1,60*SummonTypeTable!$Q$2-OFFSET(F4073,0,-1),
IF(F4073&lt;&gt;OFFSET(F4073,-1,0),OFFSET(F4073,-1,0)-OFFSET(F4073,0,-1),""))</f>
        <v/>
      </c>
      <c r="H4073" t="str">
        <f ca="1">IF(C4073=1,60*SummonTypeTable!$Q$2/OFFSET(F4073,0,-1),
IF(F4073&lt;&gt;OFFSET(F4073,-1,0),OFFSET(F4073,-1,0)/OFFSET(F4073,0,-1),""))</f>
        <v/>
      </c>
      <c r="I4073">
        <f ca="1">(60+SUMIF(OFFSET(N4073,-$C4073+1,0,$C4073),"EN",OFFSET(O4073,-$C4073+1,0,$C4073))+SUMIF(OFFSET(S4073,-$C4073+1,0,$C4073),"EN",OFFSET(T4073,-$C4073+1,0,$C4073)))*SummonTypeTable!$Q$2</f>
        <v>1390</v>
      </c>
      <c r="J4073" t="str">
        <f ca="1">IF(C4073=1,60*SummonTypeTable!$Q$2-OFFSET(I4073,0,-4),
IF(I4073&lt;&gt;OFFSET(I4073,-1,0),OFFSET(I4073,-1,0)-OFFSET(I4073,0,-4),""))</f>
        <v/>
      </c>
      <c r="K4073" t="str">
        <f ca="1">IF(C4073=1,60*SummonTypeTable!$Q$2/OFFSET(I4073,0,-4),
IF(I4073&lt;&gt;OFFSET(I4073,-1,0),OFFSET(I4073,-1,0)/OFFSET(I4073,0,-4),""))</f>
        <v/>
      </c>
      <c r="L4073" t="str">
        <f t="shared" ca="1" si="744"/>
        <v>cu</v>
      </c>
      <c r="M4073" t="s">
        <v>81</v>
      </c>
      <c r="N4073" t="s">
        <v>147</v>
      </c>
      <c r="O4073">
        <v>4950</v>
      </c>
      <c r="P4073" t="str">
        <f t="shared" si="746"/>
        <v/>
      </c>
      <c r="Q4073" t="str">
        <f t="shared" ca="1" si="752"/>
        <v>cu</v>
      </c>
      <c r="R4073" t="s">
        <v>81</v>
      </c>
      <c r="S4073" t="s">
        <v>147</v>
      </c>
      <c r="T4073">
        <v>2475</v>
      </c>
      <c r="U4073" t="str">
        <f t="shared" ca="1" si="745"/>
        <v>cu</v>
      </c>
      <c r="V4073" t="str">
        <f t="shared" si="747"/>
        <v>GO</v>
      </c>
      <c r="W4073">
        <f t="shared" si="748"/>
        <v>4950</v>
      </c>
      <c r="X4073" t="str">
        <f t="shared" ca="1" si="749"/>
        <v>cu</v>
      </c>
      <c r="Y4073" t="str">
        <f t="shared" si="750"/>
        <v>GO</v>
      </c>
      <c r="Z4073">
        <f t="shared" si="751"/>
        <v>2475</v>
      </c>
    </row>
    <row r="4074" spans="1:26">
      <c r="A4074" t="s">
        <v>79</v>
      </c>
      <c r="B4074" t="str">
        <f>VLOOKUP(A4074,EventPointTypeTable!$A:$B,MATCH(EventPointTypeTable!$B$1,EventPointTypeTable!$A$1:$B$1,0),0)</f>
        <v>신규4</v>
      </c>
      <c r="C4074">
        <v>97</v>
      </c>
      <c r="D4074">
        <v>79</v>
      </c>
      <c r="E4074">
        <f t="shared" ca="1" si="753"/>
        <v>3032</v>
      </c>
      <c r="F4074">
        <f ca="1">(60+SUMIF(OFFSET(N4074,-$C4074+1,0,$C4074),"EN",OFFSET(O4074,-$C4074+1,0,$C4074)))*SummonTypeTable!$Q$2</f>
        <v>1506.6666666666665</v>
      </c>
      <c r="G4074">
        <f ca="1">IF(C4074=1,60*SummonTypeTable!$Q$2-OFFSET(F4074,0,-1),
IF(F4074&lt;&gt;OFFSET(F4074,-1,0),OFFSET(F4074,-1,0)-OFFSET(F4074,0,-1),""))</f>
        <v>-1642</v>
      </c>
      <c r="H4074">
        <f ca="1">IF(C4074=1,60*SummonTypeTable!$Q$2/OFFSET(F4074,0,-1),
IF(F4074&lt;&gt;OFFSET(F4074,-1,0),OFFSET(F4074,-1,0)/OFFSET(F4074,0,-1),""))</f>
        <v>0.45844327176781002</v>
      </c>
      <c r="I4074">
        <f ca="1">(60+SUMIF(OFFSET(N4074,-$C4074+1,0,$C4074),"EN",OFFSET(O4074,-$C4074+1,0,$C4074))+SUMIF(OFFSET(S4074,-$C4074+1,0,$C4074),"EN",OFFSET(T4074,-$C4074+1,0,$C4074)))*SummonTypeTable!$Q$2</f>
        <v>1506.6666666666665</v>
      </c>
      <c r="J4074">
        <f ca="1">IF(C4074=1,60*SummonTypeTable!$Q$2-OFFSET(I4074,0,-4),
IF(I4074&lt;&gt;OFFSET(I4074,-1,0),OFFSET(I4074,-1,0)-OFFSET(I4074,0,-4),""))</f>
        <v>-1642</v>
      </c>
      <c r="K4074">
        <f ca="1">IF(C4074=1,60*SummonTypeTable!$Q$2/OFFSET(I4074,0,-4),
IF(I4074&lt;&gt;OFFSET(I4074,-1,0),OFFSET(I4074,-1,0)/OFFSET(I4074,0,-4),""))</f>
        <v>0.45844327176781002</v>
      </c>
      <c r="L4074" t="str">
        <f t="shared" ref="L4074:L4137" ca="1" si="754">IF(ISBLANK(M4074),"",
VLOOKUP(M4074,OFFSET(INDIRECT("$A:$B"),0,MATCH(M$1&amp;"_Verify",INDIRECT("$1:$1"),0)-1),2,0)
)</f>
        <v>cu</v>
      </c>
      <c r="M4074" t="s">
        <v>81</v>
      </c>
      <c r="N4074" t="s">
        <v>146</v>
      </c>
      <c r="O4074">
        <v>175</v>
      </c>
      <c r="P4074" t="str">
        <f t="shared" si="746"/>
        <v>에너지너무많음</v>
      </c>
      <c r="Q4074" t="str">
        <f t="shared" ca="1" si="752"/>
        <v>cu</v>
      </c>
      <c r="R4074" t="s">
        <v>81</v>
      </c>
      <c r="S4074" t="s">
        <v>147</v>
      </c>
      <c r="T4074">
        <v>2500</v>
      </c>
      <c r="U4074" t="str">
        <f t="shared" ca="1" si="745"/>
        <v>cu</v>
      </c>
      <c r="V4074" t="str">
        <f t="shared" si="747"/>
        <v>EN</v>
      </c>
      <c r="W4074">
        <f t="shared" si="748"/>
        <v>175</v>
      </c>
      <c r="X4074" t="str">
        <f t="shared" ca="1" si="749"/>
        <v>cu</v>
      </c>
      <c r="Y4074" t="str">
        <f t="shared" si="750"/>
        <v>GO</v>
      </c>
      <c r="Z4074">
        <f t="shared" si="751"/>
        <v>2500</v>
      </c>
    </row>
    <row r="4075" spans="1:26">
      <c r="A4075" t="s">
        <v>79</v>
      </c>
      <c r="B4075" t="str">
        <f>VLOOKUP(A4075,EventPointTypeTable!$A:$B,MATCH(EventPointTypeTable!$B$1,EventPointTypeTable!$A$1:$B$1,0),0)</f>
        <v>신규4</v>
      </c>
      <c r="C4075">
        <v>98</v>
      </c>
      <c r="D4075">
        <v>40</v>
      </c>
      <c r="E4075">
        <f t="shared" ca="1" si="753"/>
        <v>3072</v>
      </c>
      <c r="F4075">
        <f ca="1">(60+SUMIF(OFFSET(N4075,-$C4075+1,0,$C4075),"EN",OFFSET(O4075,-$C4075+1,0,$C4075)))*SummonTypeTable!$Q$2</f>
        <v>1506.6666666666665</v>
      </c>
      <c r="G4075" t="str">
        <f ca="1">IF(C4075=1,60*SummonTypeTable!$Q$2-OFFSET(F4075,0,-1),
IF(F4075&lt;&gt;OFFSET(F4075,-1,0),OFFSET(F4075,-1,0)-OFFSET(F4075,0,-1),""))</f>
        <v/>
      </c>
      <c r="H4075" t="str">
        <f ca="1">IF(C4075=1,60*SummonTypeTable!$Q$2/OFFSET(F4075,0,-1),
IF(F4075&lt;&gt;OFFSET(F4075,-1,0),OFFSET(F4075,-1,0)/OFFSET(F4075,0,-1),""))</f>
        <v/>
      </c>
      <c r="I4075">
        <f ca="1">(60+SUMIF(OFFSET(N4075,-$C4075+1,0,$C4075),"EN",OFFSET(O4075,-$C4075+1,0,$C4075))+SUMIF(OFFSET(S4075,-$C4075+1,0,$C4075),"EN",OFFSET(T4075,-$C4075+1,0,$C4075)))*SummonTypeTable!$Q$2</f>
        <v>1506.6666666666665</v>
      </c>
      <c r="J4075" t="str">
        <f ca="1">IF(C4075=1,60*SummonTypeTable!$Q$2-OFFSET(I4075,0,-4),
IF(I4075&lt;&gt;OFFSET(I4075,-1,0),OFFSET(I4075,-1,0)-OFFSET(I4075,0,-4),""))</f>
        <v/>
      </c>
      <c r="K4075" t="str">
        <f ca="1">IF(C4075=1,60*SummonTypeTable!$Q$2/OFFSET(I4075,0,-4),
IF(I4075&lt;&gt;OFFSET(I4075,-1,0),OFFSET(I4075,-1,0)/OFFSET(I4075,0,-4),""))</f>
        <v/>
      </c>
      <c r="L4075" t="str">
        <f t="shared" ca="1" si="754"/>
        <v>it</v>
      </c>
      <c r="M4075" t="s">
        <v>139</v>
      </c>
      <c r="N4075" t="s">
        <v>138</v>
      </c>
      <c r="O4075">
        <v>1</v>
      </c>
      <c r="P4075" t="str">
        <f t="shared" si="746"/>
        <v/>
      </c>
      <c r="Q4075" t="str">
        <f t="shared" ca="1" si="752"/>
        <v>cu</v>
      </c>
      <c r="R4075" t="s">
        <v>81</v>
      </c>
      <c r="S4075" t="s">
        <v>147</v>
      </c>
      <c r="T4075">
        <v>2525</v>
      </c>
      <c r="U4075" t="str">
        <f t="shared" ca="1" si="745"/>
        <v>it</v>
      </c>
      <c r="V4075" t="str">
        <f t="shared" si="747"/>
        <v>Cash_sSpellGacha</v>
      </c>
      <c r="W4075">
        <f t="shared" si="748"/>
        <v>1</v>
      </c>
      <c r="X4075" t="str">
        <f t="shared" ca="1" si="749"/>
        <v>cu</v>
      </c>
      <c r="Y4075" t="str">
        <f t="shared" si="750"/>
        <v>GO</v>
      </c>
      <c r="Z4075">
        <f t="shared" si="751"/>
        <v>2525</v>
      </c>
    </row>
    <row r="4076" spans="1:26">
      <c r="A4076" t="s">
        <v>79</v>
      </c>
      <c r="B4076" t="str">
        <f>VLOOKUP(A4076,EventPointTypeTable!$A:$B,MATCH(EventPointTypeTable!$B$1,EventPointTypeTable!$A$1:$B$1,0),0)</f>
        <v>신규4</v>
      </c>
      <c r="C4076">
        <v>99</v>
      </c>
      <c r="D4076">
        <v>66</v>
      </c>
      <c r="E4076">
        <f t="shared" ca="1" si="753"/>
        <v>3138</v>
      </c>
      <c r="F4076">
        <f ca="1">(60+SUMIF(OFFSET(N4076,-$C4076+1,0,$C4076),"EN",OFFSET(O4076,-$C4076+1,0,$C4076)))*SummonTypeTable!$Q$2</f>
        <v>1506.6666666666665</v>
      </c>
      <c r="G4076" t="str">
        <f ca="1">IF(C4076=1,60*SummonTypeTable!$Q$2-OFFSET(F4076,0,-1),
IF(F4076&lt;&gt;OFFSET(F4076,-1,0),OFFSET(F4076,-1,0)-OFFSET(F4076,0,-1),""))</f>
        <v/>
      </c>
      <c r="H4076" t="str">
        <f ca="1">IF(C4076=1,60*SummonTypeTable!$Q$2/OFFSET(F4076,0,-1),
IF(F4076&lt;&gt;OFFSET(F4076,-1,0),OFFSET(F4076,-1,0)/OFFSET(F4076,0,-1),""))</f>
        <v/>
      </c>
      <c r="I4076">
        <f ca="1">(60+SUMIF(OFFSET(N4076,-$C4076+1,0,$C4076),"EN",OFFSET(O4076,-$C4076+1,0,$C4076))+SUMIF(OFFSET(S4076,-$C4076+1,0,$C4076),"EN",OFFSET(T4076,-$C4076+1,0,$C4076)))*SummonTypeTable!$Q$2</f>
        <v>1506.6666666666665</v>
      </c>
      <c r="J4076" t="str">
        <f ca="1">IF(C4076=1,60*SummonTypeTable!$Q$2-OFFSET(I4076,0,-4),
IF(I4076&lt;&gt;OFFSET(I4076,-1,0),OFFSET(I4076,-1,0)-OFFSET(I4076,0,-4),""))</f>
        <v/>
      </c>
      <c r="K4076" t="str">
        <f ca="1">IF(C4076=1,60*SummonTypeTable!$Q$2/OFFSET(I4076,0,-4),
IF(I4076&lt;&gt;OFFSET(I4076,-1,0),OFFSET(I4076,-1,0)/OFFSET(I4076,0,-4),""))</f>
        <v/>
      </c>
      <c r="L4076" t="str">
        <f t="shared" ca="1" si="754"/>
        <v>cu</v>
      </c>
      <c r="M4076" t="s">
        <v>81</v>
      </c>
      <c r="N4076" t="s">
        <v>147</v>
      </c>
      <c r="O4076">
        <v>5100</v>
      </c>
      <c r="P4076" t="str">
        <f t="shared" si="746"/>
        <v/>
      </c>
      <c r="Q4076" t="str">
        <f t="shared" ca="1" si="752"/>
        <v>cu</v>
      </c>
      <c r="R4076" t="s">
        <v>81</v>
      </c>
      <c r="S4076" t="s">
        <v>147</v>
      </c>
      <c r="T4076">
        <v>2550</v>
      </c>
      <c r="U4076" t="str">
        <f t="shared" ca="1" si="745"/>
        <v>cu</v>
      </c>
      <c r="V4076" t="str">
        <f t="shared" si="747"/>
        <v>GO</v>
      </c>
      <c r="W4076">
        <f t="shared" si="748"/>
        <v>5100</v>
      </c>
      <c r="X4076" t="str">
        <f t="shared" ca="1" si="749"/>
        <v>cu</v>
      </c>
      <c r="Y4076" t="str">
        <f t="shared" si="750"/>
        <v>GO</v>
      </c>
      <c r="Z4076">
        <f t="shared" si="751"/>
        <v>2550</v>
      </c>
    </row>
    <row r="4077" spans="1:26">
      <c r="A4077" t="s">
        <v>79</v>
      </c>
      <c r="B4077" t="str">
        <f>VLOOKUP(A4077,EventPointTypeTable!$A:$B,MATCH(EventPointTypeTable!$B$1,EventPointTypeTable!$A$1:$B$1,0),0)</f>
        <v>신규4</v>
      </c>
      <c r="C4077">
        <v>100</v>
      </c>
      <c r="D4077">
        <v>89</v>
      </c>
      <c r="E4077">
        <f t="shared" ca="1" si="753"/>
        <v>3227</v>
      </c>
      <c r="F4077">
        <f ca="1">(60+SUMIF(OFFSET(N4077,-$C4077+1,0,$C4077),"EN",OFFSET(O4077,-$C4077+1,0,$C4077)))*SummonTypeTable!$Q$2</f>
        <v>1506.6666666666665</v>
      </c>
      <c r="G4077" t="str">
        <f ca="1">IF(C4077=1,60*SummonTypeTable!$Q$2-OFFSET(F4077,0,-1),
IF(F4077&lt;&gt;OFFSET(F4077,-1,0),OFFSET(F4077,-1,0)-OFFSET(F4077,0,-1),""))</f>
        <v/>
      </c>
      <c r="H4077" t="str">
        <f ca="1">IF(C4077=1,60*SummonTypeTable!$Q$2/OFFSET(F4077,0,-1),
IF(F4077&lt;&gt;OFFSET(F4077,-1,0),OFFSET(F4077,-1,0)/OFFSET(F4077,0,-1),""))</f>
        <v/>
      </c>
      <c r="I4077">
        <f ca="1">(60+SUMIF(OFFSET(N4077,-$C4077+1,0,$C4077),"EN",OFFSET(O4077,-$C4077+1,0,$C4077))+SUMIF(OFFSET(S4077,-$C4077+1,0,$C4077),"EN",OFFSET(T4077,-$C4077+1,0,$C4077)))*SummonTypeTable!$Q$2</f>
        <v>1506.6666666666665</v>
      </c>
      <c r="J4077" t="str">
        <f ca="1">IF(C4077=1,60*SummonTypeTable!$Q$2-OFFSET(I4077,0,-4),
IF(I4077&lt;&gt;OFFSET(I4077,-1,0),OFFSET(I4077,-1,0)-OFFSET(I4077,0,-4),""))</f>
        <v/>
      </c>
      <c r="K4077" t="str">
        <f ca="1">IF(C4077=1,60*SummonTypeTable!$Q$2/OFFSET(I4077,0,-4),
IF(I4077&lt;&gt;OFFSET(I4077,-1,0),OFFSET(I4077,-1,0)/OFFSET(I4077,0,-4),""))</f>
        <v/>
      </c>
      <c r="L4077" t="str">
        <f t="shared" ca="1" si="754"/>
        <v>it</v>
      </c>
      <c r="M4077" t="s">
        <v>139</v>
      </c>
      <c r="N4077" t="s">
        <v>158</v>
      </c>
      <c r="O4077">
        <v>1</v>
      </c>
      <c r="P4077" t="str">
        <f t="shared" si="746"/>
        <v/>
      </c>
      <c r="Q4077" t="str">
        <f t="shared" ca="1" si="752"/>
        <v>cu</v>
      </c>
      <c r="R4077" t="s">
        <v>81</v>
      </c>
      <c r="S4077" t="s">
        <v>147</v>
      </c>
      <c r="T4077">
        <v>2575</v>
      </c>
      <c r="U4077" t="str">
        <f t="shared" ca="1" si="745"/>
        <v>it</v>
      </c>
      <c r="V4077" t="str">
        <f t="shared" si="747"/>
        <v>Cash_sEquipGacha</v>
      </c>
      <c r="W4077">
        <f t="shared" si="748"/>
        <v>1</v>
      </c>
      <c r="X4077" t="str">
        <f t="shared" ca="1" si="749"/>
        <v>cu</v>
      </c>
      <c r="Y4077" t="str">
        <f t="shared" si="750"/>
        <v>GO</v>
      </c>
      <c r="Z4077">
        <f t="shared" si="751"/>
        <v>2575</v>
      </c>
    </row>
    <row r="4078" spans="1:26">
      <c r="A4078" t="s">
        <v>79</v>
      </c>
      <c r="B4078" t="str">
        <f>VLOOKUP(A4078,EventPointTypeTable!$A:$B,MATCH(EventPointTypeTable!$B$1,EventPointTypeTable!$A$1:$B$1,0),0)</f>
        <v>신규4</v>
      </c>
      <c r="C4078">
        <v>101</v>
      </c>
      <c r="D4078">
        <v>65</v>
      </c>
      <c r="E4078">
        <f t="shared" ca="1" si="753"/>
        <v>3292</v>
      </c>
      <c r="F4078">
        <f ca="1">(60+SUMIF(OFFSET(N4078,-$C4078+1,0,$C4078),"EN",OFFSET(O4078,-$C4078+1,0,$C4078)))*SummonTypeTable!$Q$2</f>
        <v>1506.6666666666665</v>
      </c>
      <c r="G4078" t="str">
        <f ca="1">IF(C4078=1,60*SummonTypeTable!$Q$2-OFFSET(F4078,0,-1),
IF(F4078&lt;&gt;OFFSET(F4078,-1,0),OFFSET(F4078,-1,0)-OFFSET(F4078,0,-1),""))</f>
        <v/>
      </c>
      <c r="H4078" t="str">
        <f ca="1">IF(C4078=1,60*SummonTypeTable!$Q$2/OFFSET(F4078,0,-1),
IF(F4078&lt;&gt;OFFSET(F4078,-1,0),OFFSET(F4078,-1,0)/OFFSET(F4078,0,-1),""))</f>
        <v/>
      </c>
      <c r="I4078">
        <f ca="1">(60+SUMIF(OFFSET(N4078,-$C4078+1,0,$C4078),"EN",OFFSET(O4078,-$C4078+1,0,$C4078))+SUMIF(OFFSET(S4078,-$C4078+1,0,$C4078),"EN",OFFSET(T4078,-$C4078+1,0,$C4078)))*SummonTypeTable!$Q$2</f>
        <v>1506.6666666666665</v>
      </c>
      <c r="J4078" t="str">
        <f ca="1">IF(C4078=1,60*SummonTypeTable!$Q$2-OFFSET(I4078,0,-4),
IF(I4078&lt;&gt;OFFSET(I4078,-1,0),OFFSET(I4078,-1,0)-OFFSET(I4078,0,-4),""))</f>
        <v/>
      </c>
      <c r="K4078" t="str">
        <f ca="1">IF(C4078=1,60*SummonTypeTable!$Q$2/OFFSET(I4078,0,-4),
IF(I4078&lt;&gt;OFFSET(I4078,-1,0),OFFSET(I4078,-1,0)/OFFSET(I4078,0,-4),""))</f>
        <v/>
      </c>
      <c r="L4078" t="str">
        <f t="shared" ca="1" si="754"/>
        <v>cu</v>
      </c>
      <c r="M4078" t="s">
        <v>81</v>
      </c>
      <c r="N4078" t="s">
        <v>153</v>
      </c>
      <c r="O4078">
        <v>18</v>
      </c>
      <c r="P4078" t="str">
        <f t="shared" si="746"/>
        <v/>
      </c>
      <c r="Q4078" t="str">
        <f t="shared" ca="1" si="752"/>
        <v>cu</v>
      </c>
      <c r="R4078" t="s">
        <v>81</v>
      </c>
      <c r="S4078" t="s">
        <v>153</v>
      </c>
      <c r="T4078">
        <v>6</v>
      </c>
      <c r="U4078" t="str">
        <f t="shared" ca="1" si="745"/>
        <v>cu</v>
      </c>
      <c r="V4078" t="str">
        <f t="shared" si="747"/>
        <v>DI</v>
      </c>
      <c r="W4078">
        <f t="shared" si="748"/>
        <v>18</v>
      </c>
      <c r="X4078" t="str">
        <f t="shared" ca="1" si="749"/>
        <v>cu</v>
      </c>
      <c r="Y4078" t="str">
        <f t="shared" si="750"/>
        <v>DI</v>
      </c>
      <c r="Z4078">
        <f t="shared" si="751"/>
        <v>6</v>
      </c>
    </row>
    <row r="4079" spans="1:26">
      <c r="A4079" t="s">
        <v>79</v>
      </c>
      <c r="B4079" t="str">
        <f>VLOOKUP(A4079,EventPointTypeTable!$A:$B,MATCH(EventPointTypeTable!$B$1,EventPointTypeTable!$A$1:$B$1,0),0)</f>
        <v>신규4</v>
      </c>
      <c r="C4079">
        <v>102</v>
      </c>
      <c r="D4079">
        <v>55</v>
      </c>
      <c r="E4079">
        <f t="shared" ca="1" si="753"/>
        <v>3347</v>
      </c>
      <c r="F4079">
        <f ca="1">(60+SUMIF(OFFSET(N4079,-$C4079+1,0,$C4079),"EN",OFFSET(O4079,-$C4079+1,0,$C4079)))*SummonTypeTable!$Q$2</f>
        <v>1506.6666666666665</v>
      </c>
      <c r="G4079" t="str">
        <f ca="1">IF(C4079=1,60*SummonTypeTable!$Q$2-OFFSET(F4079,0,-1),
IF(F4079&lt;&gt;OFFSET(F4079,-1,0),OFFSET(F4079,-1,0)-OFFSET(F4079,0,-1),""))</f>
        <v/>
      </c>
      <c r="H4079" t="str">
        <f ca="1">IF(C4079=1,60*SummonTypeTable!$Q$2/OFFSET(F4079,0,-1),
IF(F4079&lt;&gt;OFFSET(F4079,-1,0),OFFSET(F4079,-1,0)/OFFSET(F4079,0,-1),""))</f>
        <v/>
      </c>
      <c r="I4079">
        <f ca="1">(60+SUMIF(OFFSET(N4079,-$C4079+1,0,$C4079),"EN",OFFSET(O4079,-$C4079+1,0,$C4079))+SUMIF(OFFSET(S4079,-$C4079+1,0,$C4079),"EN",OFFSET(T4079,-$C4079+1,0,$C4079)))*SummonTypeTable!$Q$2</f>
        <v>1506.6666666666665</v>
      </c>
      <c r="J4079" t="str">
        <f ca="1">IF(C4079=1,60*SummonTypeTable!$Q$2-OFFSET(I4079,0,-4),
IF(I4079&lt;&gt;OFFSET(I4079,-1,0),OFFSET(I4079,-1,0)-OFFSET(I4079,0,-4),""))</f>
        <v/>
      </c>
      <c r="K4079" t="str">
        <f ca="1">IF(C4079=1,60*SummonTypeTable!$Q$2/OFFSET(I4079,0,-4),
IF(I4079&lt;&gt;OFFSET(I4079,-1,0),OFFSET(I4079,-1,0)/OFFSET(I4079,0,-4),""))</f>
        <v/>
      </c>
      <c r="L4079" t="str">
        <f t="shared" ca="1" si="754"/>
        <v>it</v>
      </c>
      <c r="M4079" t="s">
        <v>139</v>
      </c>
      <c r="N4079" t="s">
        <v>140</v>
      </c>
      <c r="O4079">
        <v>1</v>
      </c>
      <c r="P4079" t="str">
        <f t="shared" si="746"/>
        <v/>
      </c>
      <c r="Q4079" t="str">
        <f t="shared" ca="1" si="752"/>
        <v>cu</v>
      </c>
      <c r="R4079" t="s">
        <v>81</v>
      </c>
      <c r="S4079" t="s">
        <v>147</v>
      </c>
      <c r="T4079">
        <v>2625</v>
      </c>
      <c r="U4079" t="str">
        <f t="shared" ca="1" si="745"/>
        <v>it</v>
      </c>
      <c r="V4079" t="str">
        <f t="shared" si="747"/>
        <v>Cash_sCharacterGacha</v>
      </c>
      <c r="W4079">
        <f t="shared" si="748"/>
        <v>1</v>
      </c>
      <c r="X4079" t="str">
        <f t="shared" ca="1" si="749"/>
        <v>cu</v>
      </c>
      <c r="Y4079" t="str">
        <f t="shared" si="750"/>
        <v>GO</v>
      </c>
      <c r="Z4079">
        <f t="shared" si="751"/>
        <v>2625</v>
      </c>
    </row>
    <row r="4080" spans="1:26">
      <c r="A4080" t="s">
        <v>79</v>
      </c>
      <c r="B4080" t="str">
        <f>VLOOKUP(A4080,EventPointTypeTable!$A:$B,MATCH(EventPointTypeTable!$B$1,EventPointTypeTable!$A$1:$B$1,0),0)</f>
        <v>신규4</v>
      </c>
      <c r="C4080">
        <v>103</v>
      </c>
      <c r="D4080">
        <v>125</v>
      </c>
      <c r="E4080">
        <f t="shared" ca="1" si="753"/>
        <v>3472</v>
      </c>
      <c r="F4080">
        <f ca="1">(60+SUMIF(OFFSET(N4080,-$C4080+1,0,$C4080),"EN",OFFSET(O4080,-$C4080+1,0,$C4080)))*SummonTypeTable!$Q$2</f>
        <v>1506.6666666666665</v>
      </c>
      <c r="G4080" t="str">
        <f ca="1">IF(C4080=1,60*SummonTypeTable!$Q$2-OFFSET(F4080,0,-1),
IF(F4080&lt;&gt;OFFSET(F4080,-1,0),OFFSET(F4080,-1,0)-OFFSET(F4080,0,-1),""))</f>
        <v/>
      </c>
      <c r="H4080" t="str">
        <f ca="1">IF(C4080=1,60*SummonTypeTable!$Q$2/OFFSET(F4080,0,-1),
IF(F4080&lt;&gt;OFFSET(F4080,-1,0),OFFSET(F4080,-1,0)/OFFSET(F4080,0,-1),""))</f>
        <v/>
      </c>
      <c r="I4080">
        <f ca="1">(60+SUMIF(OFFSET(N4080,-$C4080+1,0,$C4080),"EN",OFFSET(O4080,-$C4080+1,0,$C4080))+SUMIF(OFFSET(S4080,-$C4080+1,0,$C4080),"EN",OFFSET(T4080,-$C4080+1,0,$C4080)))*SummonTypeTable!$Q$2</f>
        <v>1506.6666666666665</v>
      </c>
      <c r="J4080" t="str">
        <f ca="1">IF(C4080=1,60*SummonTypeTable!$Q$2-OFFSET(I4080,0,-4),
IF(I4080&lt;&gt;OFFSET(I4080,-1,0),OFFSET(I4080,-1,0)-OFFSET(I4080,0,-4),""))</f>
        <v/>
      </c>
      <c r="K4080" t="str">
        <f ca="1">IF(C4080=1,60*SummonTypeTable!$Q$2/OFFSET(I4080,0,-4),
IF(I4080&lt;&gt;OFFSET(I4080,-1,0),OFFSET(I4080,-1,0)/OFFSET(I4080,0,-4),""))</f>
        <v/>
      </c>
      <c r="L4080" t="str">
        <f t="shared" ca="1" si="754"/>
        <v>cu</v>
      </c>
      <c r="M4080" t="s">
        <v>81</v>
      </c>
      <c r="N4080" t="s">
        <v>147</v>
      </c>
      <c r="O4080">
        <v>5300</v>
      </c>
      <c r="P4080" t="str">
        <f t="shared" si="746"/>
        <v/>
      </c>
      <c r="Q4080" t="str">
        <f t="shared" ca="1" si="752"/>
        <v>cu</v>
      </c>
      <c r="R4080" t="s">
        <v>81</v>
      </c>
      <c r="S4080" t="s">
        <v>147</v>
      </c>
      <c r="T4080">
        <v>2650</v>
      </c>
      <c r="U4080" t="str">
        <f t="shared" ca="1" si="745"/>
        <v>cu</v>
      </c>
      <c r="V4080" t="str">
        <f t="shared" si="747"/>
        <v>GO</v>
      </c>
      <c r="W4080">
        <f t="shared" si="748"/>
        <v>5300</v>
      </c>
      <c r="X4080" t="str">
        <f t="shared" ca="1" si="749"/>
        <v>cu</v>
      </c>
      <c r="Y4080" t="str">
        <f t="shared" si="750"/>
        <v>GO</v>
      </c>
      <c r="Z4080">
        <f t="shared" si="751"/>
        <v>2650</v>
      </c>
    </row>
    <row r="4081" spans="1:26">
      <c r="A4081" t="s">
        <v>79</v>
      </c>
      <c r="B4081" t="str">
        <f>VLOOKUP(A4081,EventPointTypeTable!$A:$B,MATCH(EventPointTypeTable!$B$1,EventPointTypeTable!$A$1:$B$1,0),0)</f>
        <v>신규4</v>
      </c>
      <c r="C4081">
        <v>104</v>
      </c>
      <c r="D4081">
        <v>96</v>
      </c>
      <c r="E4081">
        <f t="shared" ca="1" si="753"/>
        <v>3568</v>
      </c>
      <c r="F4081">
        <f ca="1">(60+SUMIF(OFFSET(N4081,-$C4081+1,0,$C4081),"EN",OFFSET(O4081,-$C4081+1,0,$C4081)))*SummonTypeTable!$Q$2</f>
        <v>1613.3333333333333</v>
      </c>
      <c r="G4081">
        <f ca="1">IF(C4081=1,60*SummonTypeTable!$Q$2-OFFSET(F4081,0,-1),
IF(F4081&lt;&gt;OFFSET(F4081,-1,0),OFFSET(F4081,-1,0)-OFFSET(F4081,0,-1),""))</f>
        <v>-2061.3333333333335</v>
      </c>
      <c r="H4081">
        <f ca="1">IF(C4081=1,60*SummonTypeTable!$Q$2/OFFSET(F4081,0,-1),
IF(F4081&lt;&gt;OFFSET(F4081,-1,0),OFFSET(F4081,-1,0)/OFFSET(F4081,0,-1),""))</f>
        <v>0.42227204783258593</v>
      </c>
      <c r="I4081">
        <f ca="1">(60+SUMIF(OFFSET(N4081,-$C4081+1,0,$C4081),"EN",OFFSET(O4081,-$C4081+1,0,$C4081))+SUMIF(OFFSET(S4081,-$C4081+1,0,$C4081),"EN",OFFSET(T4081,-$C4081+1,0,$C4081)))*SummonTypeTable!$Q$2</f>
        <v>1613.3333333333333</v>
      </c>
      <c r="J4081">
        <f ca="1">IF(C4081=1,60*SummonTypeTable!$Q$2-OFFSET(I4081,0,-4),
IF(I4081&lt;&gt;OFFSET(I4081,-1,0),OFFSET(I4081,-1,0)-OFFSET(I4081,0,-4),""))</f>
        <v>-2061.3333333333335</v>
      </c>
      <c r="K4081">
        <f ca="1">IF(C4081=1,60*SummonTypeTable!$Q$2/OFFSET(I4081,0,-4),
IF(I4081&lt;&gt;OFFSET(I4081,-1,0),OFFSET(I4081,-1,0)/OFFSET(I4081,0,-4),""))</f>
        <v>0.42227204783258593</v>
      </c>
      <c r="L4081" t="str">
        <f t="shared" ca="1" si="754"/>
        <v>cu</v>
      </c>
      <c r="M4081" t="s">
        <v>81</v>
      </c>
      <c r="N4081" t="s">
        <v>146</v>
      </c>
      <c r="O4081">
        <v>160</v>
      </c>
      <c r="P4081" t="str">
        <f t="shared" si="746"/>
        <v>에너지너무많음</v>
      </c>
      <c r="Q4081" t="str">
        <f t="shared" ca="1" si="752"/>
        <v>cu</v>
      </c>
      <c r="R4081" t="s">
        <v>81</v>
      </c>
      <c r="S4081" t="s">
        <v>147</v>
      </c>
      <c r="T4081">
        <v>2675</v>
      </c>
      <c r="U4081" t="str">
        <f t="shared" ca="1" si="745"/>
        <v>cu</v>
      </c>
      <c r="V4081" t="str">
        <f t="shared" si="747"/>
        <v>EN</v>
      </c>
      <c r="W4081">
        <f t="shared" si="748"/>
        <v>160</v>
      </c>
      <c r="X4081" t="str">
        <f t="shared" ca="1" si="749"/>
        <v>cu</v>
      </c>
      <c r="Y4081" t="str">
        <f t="shared" si="750"/>
        <v>GO</v>
      </c>
      <c r="Z4081">
        <f t="shared" si="751"/>
        <v>2675</v>
      </c>
    </row>
    <row r="4082" spans="1:26">
      <c r="A4082" t="s">
        <v>79</v>
      </c>
      <c r="B4082" t="str">
        <f>VLOOKUP(A4082,EventPointTypeTable!$A:$B,MATCH(EventPointTypeTable!$B$1,EventPointTypeTable!$A$1:$B$1,0),0)</f>
        <v>신규4</v>
      </c>
      <c r="C4082">
        <v>105</v>
      </c>
      <c r="D4082">
        <v>66</v>
      </c>
      <c r="E4082">
        <f t="shared" ca="1" si="753"/>
        <v>3634</v>
      </c>
      <c r="F4082">
        <f ca="1">(60+SUMIF(OFFSET(N4082,-$C4082+1,0,$C4082),"EN",OFFSET(O4082,-$C4082+1,0,$C4082)))*SummonTypeTable!$Q$2</f>
        <v>1613.3333333333333</v>
      </c>
      <c r="G4082" t="str">
        <f ca="1">IF(C4082=1,60*SummonTypeTable!$Q$2-OFFSET(F4082,0,-1),
IF(F4082&lt;&gt;OFFSET(F4082,-1,0),OFFSET(F4082,-1,0)-OFFSET(F4082,0,-1),""))</f>
        <v/>
      </c>
      <c r="H4082" t="str">
        <f ca="1">IF(C4082=1,60*SummonTypeTable!$Q$2/OFFSET(F4082,0,-1),
IF(F4082&lt;&gt;OFFSET(F4082,-1,0),OFFSET(F4082,-1,0)/OFFSET(F4082,0,-1),""))</f>
        <v/>
      </c>
      <c r="I4082">
        <f ca="1">(60+SUMIF(OFFSET(N4082,-$C4082+1,0,$C4082),"EN",OFFSET(O4082,-$C4082+1,0,$C4082))+SUMIF(OFFSET(S4082,-$C4082+1,0,$C4082),"EN",OFFSET(T4082,-$C4082+1,0,$C4082)))*SummonTypeTable!$Q$2</f>
        <v>1613.3333333333333</v>
      </c>
      <c r="J4082" t="str">
        <f ca="1">IF(C4082=1,60*SummonTypeTable!$Q$2-OFFSET(I4082,0,-4),
IF(I4082&lt;&gt;OFFSET(I4082,-1,0),OFFSET(I4082,-1,0)-OFFSET(I4082,0,-4),""))</f>
        <v/>
      </c>
      <c r="K4082" t="str">
        <f ca="1">IF(C4082=1,60*SummonTypeTable!$Q$2/OFFSET(I4082,0,-4),
IF(I4082&lt;&gt;OFFSET(I4082,-1,0),OFFSET(I4082,-1,0)/OFFSET(I4082,0,-4),""))</f>
        <v/>
      </c>
      <c r="L4082" t="str">
        <f t="shared" ca="1" si="754"/>
        <v>it</v>
      </c>
      <c r="M4082" t="s">
        <v>139</v>
      </c>
      <c r="N4082" t="s">
        <v>138</v>
      </c>
      <c r="O4082">
        <v>1</v>
      </c>
      <c r="P4082" t="str">
        <f t="shared" si="746"/>
        <v/>
      </c>
      <c r="Q4082" t="str">
        <f t="shared" ca="1" si="752"/>
        <v>cu</v>
      </c>
      <c r="R4082" t="s">
        <v>81</v>
      </c>
      <c r="S4082" t="s">
        <v>147</v>
      </c>
      <c r="T4082">
        <v>2700</v>
      </c>
      <c r="U4082" t="str">
        <f t="shared" ca="1" si="745"/>
        <v>it</v>
      </c>
      <c r="V4082" t="str">
        <f t="shared" si="747"/>
        <v>Cash_sSpellGacha</v>
      </c>
      <c r="W4082">
        <f t="shared" si="748"/>
        <v>1</v>
      </c>
      <c r="X4082" t="str">
        <f t="shared" ca="1" si="749"/>
        <v>cu</v>
      </c>
      <c r="Y4082" t="str">
        <f t="shared" si="750"/>
        <v>GO</v>
      </c>
      <c r="Z4082">
        <f t="shared" si="751"/>
        <v>2700</v>
      </c>
    </row>
    <row r="4083" spans="1:26">
      <c r="A4083" t="s">
        <v>79</v>
      </c>
      <c r="B4083" t="str">
        <f>VLOOKUP(A4083,EventPointTypeTable!$A:$B,MATCH(EventPointTypeTable!$B$1,EventPointTypeTable!$A$1:$B$1,0),0)</f>
        <v>신규4</v>
      </c>
      <c r="C4083">
        <v>106</v>
      </c>
      <c r="D4083">
        <v>115</v>
      </c>
      <c r="E4083">
        <f t="shared" ca="1" si="753"/>
        <v>3749</v>
      </c>
      <c r="F4083">
        <f ca="1">(60+SUMIF(OFFSET(N4083,-$C4083+1,0,$C4083),"EN",OFFSET(O4083,-$C4083+1,0,$C4083)))*SummonTypeTable!$Q$2</f>
        <v>1613.3333333333333</v>
      </c>
      <c r="G4083" t="str">
        <f ca="1">IF(C4083=1,60*SummonTypeTable!$Q$2-OFFSET(F4083,0,-1),
IF(F4083&lt;&gt;OFFSET(F4083,-1,0),OFFSET(F4083,-1,0)-OFFSET(F4083,0,-1),""))</f>
        <v/>
      </c>
      <c r="H4083" t="str">
        <f ca="1">IF(C4083=1,60*SummonTypeTable!$Q$2/OFFSET(F4083,0,-1),
IF(F4083&lt;&gt;OFFSET(F4083,-1,0),OFFSET(F4083,-1,0)/OFFSET(F4083,0,-1),""))</f>
        <v/>
      </c>
      <c r="I4083">
        <f ca="1">(60+SUMIF(OFFSET(N4083,-$C4083+1,0,$C4083),"EN",OFFSET(O4083,-$C4083+1,0,$C4083))+SUMIF(OFFSET(S4083,-$C4083+1,0,$C4083),"EN",OFFSET(T4083,-$C4083+1,0,$C4083)))*SummonTypeTable!$Q$2</f>
        <v>1613.3333333333333</v>
      </c>
      <c r="J4083" t="str">
        <f ca="1">IF(C4083=1,60*SummonTypeTable!$Q$2-OFFSET(I4083,0,-4),
IF(I4083&lt;&gt;OFFSET(I4083,-1,0),OFFSET(I4083,-1,0)-OFFSET(I4083,0,-4),""))</f>
        <v/>
      </c>
      <c r="K4083" t="str">
        <f ca="1">IF(C4083=1,60*SummonTypeTable!$Q$2/OFFSET(I4083,0,-4),
IF(I4083&lt;&gt;OFFSET(I4083,-1,0),OFFSET(I4083,-1,0)/OFFSET(I4083,0,-4),""))</f>
        <v/>
      </c>
      <c r="L4083" t="str">
        <f t="shared" ca="1" si="754"/>
        <v>cu</v>
      </c>
      <c r="M4083" t="s">
        <v>81</v>
      </c>
      <c r="N4083" t="s">
        <v>147</v>
      </c>
      <c r="O4083">
        <v>5450</v>
      </c>
      <c r="P4083" t="str">
        <f t="shared" si="746"/>
        <v/>
      </c>
      <c r="Q4083" t="str">
        <f t="shared" ca="1" si="752"/>
        <v>cu</v>
      </c>
      <c r="R4083" t="s">
        <v>81</v>
      </c>
      <c r="S4083" t="s">
        <v>147</v>
      </c>
      <c r="T4083">
        <v>2725</v>
      </c>
      <c r="U4083" t="str">
        <f t="shared" ca="1" si="745"/>
        <v>cu</v>
      </c>
      <c r="V4083" t="str">
        <f t="shared" si="747"/>
        <v>GO</v>
      </c>
      <c r="W4083">
        <f t="shared" si="748"/>
        <v>5450</v>
      </c>
      <c r="X4083" t="str">
        <f t="shared" ca="1" si="749"/>
        <v>cu</v>
      </c>
      <c r="Y4083" t="str">
        <f t="shared" si="750"/>
        <v>GO</v>
      </c>
      <c r="Z4083">
        <f t="shared" si="751"/>
        <v>2725</v>
      </c>
    </row>
    <row r="4084" spans="1:26">
      <c r="A4084" t="s">
        <v>79</v>
      </c>
      <c r="B4084" t="str">
        <f>VLOOKUP(A4084,EventPointTypeTable!$A:$B,MATCH(EventPointTypeTable!$B$1,EventPointTypeTable!$A$1:$B$1,0),0)</f>
        <v>신규4</v>
      </c>
      <c r="C4084">
        <v>107</v>
      </c>
      <c r="D4084">
        <v>111</v>
      </c>
      <c r="E4084">
        <f t="shared" ca="1" si="753"/>
        <v>3860</v>
      </c>
      <c r="F4084">
        <f ca="1">(60+SUMIF(OFFSET(N4084,-$C4084+1,0,$C4084),"EN",OFFSET(O4084,-$C4084+1,0,$C4084)))*SummonTypeTable!$Q$2</f>
        <v>1733.3333333333333</v>
      </c>
      <c r="G4084">
        <f ca="1">IF(C4084=1,60*SummonTypeTable!$Q$2-OFFSET(F4084,0,-1),
IF(F4084&lt;&gt;OFFSET(F4084,-1,0),OFFSET(F4084,-1,0)-OFFSET(F4084,0,-1),""))</f>
        <v>-2246.666666666667</v>
      </c>
      <c r="H4084">
        <f ca="1">IF(C4084=1,60*SummonTypeTable!$Q$2/OFFSET(F4084,0,-1),
IF(F4084&lt;&gt;OFFSET(F4084,-1,0),OFFSET(F4084,-1,0)/OFFSET(F4084,0,-1),""))</f>
        <v>0.4179620034542314</v>
      </c>
      <c r="I4084">
        <f ca="1">(60+SUMIF(OFFSET(N4084,-$C4084+1,0,$C4084),"EN",OFFSET(O4084,-$C4084+1,0,$C4084))+SUMIF(OFFSET(S4084,-$C4084+1,0,$C4084),"EN",OFFSET(T4084,-$C4084+1,0,$C4084)))*SummonTypeTable!$Q$2</f>
        <v>1733.3333333333333</v>
      </c>
      <c r="J4084">
        <f ca="1">IF(C4084=1,60*SummonTypeTable!$Q$2-OFFSET(I4084,0,-4),
IF(I4084&lt;&gt;OFFSET(I4084,-1,0),OFFSET(I4084,-1,0)-OFFSET(I4084,0,-4),""))</f>
        <v>-2246.666666666667</v>
      </c>
      <c r="K4084">
        <f ca="1">IF(C4084=1,60*SummonTypeTable!$Q$2/OFFSET(I4084,0,-4),
IF(I4084&lt;&gt;OFFSET(I4084,-1,0),OFFSET(I4084,-1,0)/OFFSET(I4084,0,-4),""))</f>
        <v>0.4179620034542314</v>
      </c>
      <c r="L4084" t="str">
        <f t="shared" ca="1" si="754"/>
        <v>cu</v>
      </c>
      <c r="M4084" t="s">
        <v>81</v>
      </c>
      <c r="N4084" t="s">
        <v>146</v>
      </c>
      <c r="O4084">
        <v>180</v>
      </c>
      <c r="P4084" t="str">
        <f t="shared" si="746"/>
        <v>에너지너무많음</v>
      </c>
      <c r="Q4084" t="str">
        <f t="shared" ca="1" si="752"/>
        <v>cu</v>
      </c>
      <c r="R4084" t="s">
        <v>81</v>
      </c>
      <c r="S4084" t="s">
        <v>147</v>
      </c>
      <c r="T4084">
        <v>2750</v>
      </c>
      <c r="U4084" t="str">
        <f t="shared" ca="1" si="745"/>
        <v>cu</v>
      </c>
      <c r="V4084" t="str">
        <f t="shared" si="747"/>
        <v>EN</v>
      </c>
      <c r="W4084">
        <f t="shared" si="748"/>
        <v>180</v>
      </c>
      <c r="X4084" t="str">
        <f t="shared" ca="1" si="749"/>
        <v>cu</v>
      </c>
      <c r="Y4084" t="str">
        <f t="shared" si="750"/>
        <v>GO</v>
      </c>
      <c r="Z4084">
        <f t="shared" si="751"/>
        <v>2750</v>
      </c>
    </row>
    <row r="4085" spans="1:26">
      <c r="A4085" t="s">
        <v>79</v>
      </c>
      <c r="B4085" t="str">
        <f>VLOOKUP(A4085,EventPointTypeTable!$A:$B,MATCH(EventPointTypeTable!$B$1,EventPointTypeTable!$A$1:$B$1,0),0)</f>
        <v>신규4</v>
      </c>
      <c r="C4085">
        <v>108</v>
      </c>
      <c r="D4085">
        <v>95</v>
      </c>
      <c r="E4085">
        <f t="shared" ca="1" si="753"/>
        <v>3955</v>
      </c>
      <c r="F4085">
        <f ca="1">(60+SUMIF(OFFSET(N4085,-$C4085+1,0,$C4085),"EN",OFFSET(O4085,-$C4085+1,0,$C4085)))*SummonTypeTable!$Q$2</f>
        <v>1733.3333333333333</v>
      </c>
      <c r="G4085" t="str">
        <f ca="1">IF(C4085=1,60*SummonTypeTable!$Q$2-OFFSET(F4085,0,-1),
IF(F4085&lt;&gt;OFFSET(F4085,-1,0),OFFSET(F4085,-1,0)-OFFSET(F4085,0,-1),""))</f>
        <v/>
      </c>
      <c r="H4085" t="str">
        <f ca="1">IF(C4085=1,60*SummonTypeTable!$Q$2/OFFSET(F4085,0,-1),
IF(F4085&lt;&gt;OFFSET(F4085,-1,0),OFFSET(F4085,-1,0)/OFFSET(F4085,0,-1),""))</f>
        <v/>
      </c>
      <c r="I4085">
        <f ca="1">(60+SUMIF(OFFSET(N4085,-$C4085+1,0,$C4085),"EN",OFFSET(O4085,-$C4085+1,0,$C4085))+SUMIF(OFFSET(S4085,-$C4085+1,0,$C4085),"EN",OFFSET(T4085,-$C4085+1,0,$C4085)))*SummonTypeTable!$Q$2</f>
        <v>1733.3333333333333</v>
      </c>
      <c r="J4085" t="str">
        <f ca="1">IF(C4085=1,60*SummonTypeTable!$Q$2-OFFSET(I4085,0,-4),
IF(I4085&lt;&gt;OFFSET(I4085,-1,0),OFFSET(I4085,-1,0)-OFFSET(I4085,0,-4),""))</f>
        <v/>
      </c>
      <c r="K4085" t="str">
        <f ca="1">IF(C4085=1,60*SummonTypeTable!$Q$2/OFFSET(I4085,0,-4),
IF(I4085&lt;&gt;OFFSET(I4085,-1,0),OFFSET(I4085,-1,0)/OFFSET(I4085,0,-4),""))</f>
        <v/>
      </c>
      <c r="L4085" t="str">
        <f t="shared" ca="1" si="754"/>
        <v>it</v>
      </c>
      <c r="M4085" t="s">
        <v>139</v>
      </c>
      <c r="N4085" t="s">
        <v>138</v>
      </c>
      <c r="O4085">
        <v>10</v>
      </c>
      <c r="P4085" t="str">
        <f t="shared" si="746"/>
        <v/>
      </c>
      <c r="Q4085" t="str">
        <f t="shared" ca="1" si="752"/>
        <v>cu</v>
      </c>
      <c r="R4085" t="s">
        <v>81</v>
      </c>
      <c r="S4085" t="s">
        <v>147</v>
      </c>
      <c r="T4085">
        <v>2775</v>
      </c>
      <c r="U4085" t="str">
        <f t="shared" ca="1" si="745"/>
        <v>it</v>
      </c>
      <c r="V4085" t="str">
        <f t="shared" si="747"/>
        <v>Cash_sSpellGacha</v>
      </c>
      <c r="W4085">
        <f t="shared" si="748"/>
        <v>10</v>
      </c>
      <c r="X4085" t="str">
        <f t="shared" ca="1" si="749"/>
        <v>cu</v>
      </c>
      <c r="Y4085" t="str">
        <f t="shared" si="750"/>
        <v>GO</v>
      </c>
      <c r="Z4085">
        <f t="shared" si="751"/>
        <v>2775</v>
      </c>
    </row>
    <row r="4086" spans="1:26">
      <c r="A4086" t="s">
        <v>79</v>
      </c>
      <c r="B4086" t="str">
        <f>VLOOKUP(A4086,EventPointTypeTable!$A:$B,MATCH(EventPointTypeTable!$B$1,EventPointTypeTable!$A$1:$B$1,0),0)</f>
        <v>신규4</v>
      </c>
      <c r="C4086">
        <v>109</v>
      </c>
      <c r="D4086">
        <v>126</v>
      </c>
      <c r="E4086">
        <f t="shared" ca="1" si="753"/>
        <v>4081</v>
      </c>
      <c r="F4086">
        <f ca="1">(60+SUMIF(OFFSET(N4086,-$C4086+1,0,$C4086),"EN",OFFSET(O4086,-$C4086+1,0,$C4086)))*SummonTypeTable!$Q$2</f>
        <v>1733.3333333333333</v>
      </c>
      <c r="G4086" t="str">
        <f ca="1">IF(C4086=1,60*SummonTypeTable!$Q$2-OFFSET(F4086,0,-1),
IF(F4086&lt;&gt;OFFSET(F4086,-1,0),OFFSET(F4086,-1,0)-OFFSET(F4086,0,-1),""))</f>
        <v/>
      </c>
      <c r="H4086" t="str">
        <f ca="1">IF(C4086=1,60*SummonTypeTable!$Q$2/OFFSET(F4086,0,-1),
IF(F4086&lt;&gt;OFFSET(F4086,-1,0),OFFSET(F4086,-1,0)/OFFSET(F4086,0,-1),""))</f>
        <v/>
      </c>
      <c r="I4086">
        <f ca="1">(60+SUMIF(OFFSET(N4086,-$C4086+1,0,$C4086),"EN",OFFSET(O4086,-$C4086+1,0,$C4086))+SUMIF(OFFSET(S4086,-$C4086+1,0,$C4086),"EN",OFFSET(T4086,-$C4086+1,0,$C4086)))*SummonTypeTable!$Q$2</f>
        <v>1733.3333333333333</v>
      </c>
      <c r="J4086" t="str">
        <f ca="1">IF(C4086=1,60*SummonTypeTable!$Q$2-OFFSET(I4086,0,-4),
IF(I4086&lt;&gt;OFFSET(I4086,-1,0),OFFSET(I4086,-1,0)-OFFSET(I4086,0,-4),""))</f>
        <v/>
      </c>
      <c r="K4086" t="str">
        <f ca="1">IF(C4086=1,60*SummonTypeTable!$Q$2/OFFSET(I4086,0,-4),
IF(I4086&lt;&gt;OFFSET(I4086,-1,0),OFFSET(I4086,-1,0)/OFFSET(I4086,0,-4),""))</f>
        <v/>
      </c>
      <c r="L4086" t="str">
        <f t="shared" ca="1" si="754"/>
        <v>cu</v>
      </c>
      <c r="M4086" t="s">
        <v>81</v>
      </c>
      <c r="N4086" t="s">
        <v>147</v>
      </c>
      <c r="O4086">
        <v>5600</v>
      </c>
      <c r="P4086" t="str">
        <f t="shared" si="746"/>
        <v/>
      </c>
      <c r="Q4086" t="str">
        <f t="shared" ca="1" si="752"/>
        <v>cu</v>
      </c>
      <c r="R4086" t="s">
        <v>81</v>
      </c>
      <c r="S4086" t="s">
        <v>147</v>
      </c>
      <c r="T4086">
        <v>2800</v>
      </c>
      <c r="U4086" t="str">
        <f t="shared" ca="1" si="745"/>
        <v>cu</v>
      </c>
      <c r="V4086" t="str">
        <f t="shared" si="747"/>
        <v>GO</v>
      </c>
      <c r="W4086">
        <f t="shared" si="748"/>
        <v>5600</v>
      </c>
      <c r="X4086" t="str">
        <f t="shared" ca="1" si="749"/>
        <v>cu</v>
      </c>
      <c r="Y4086" t="str">
        <f t="shared" si="750"/>
        <v>GO</v>
      </c>
      <c r="Z4086">
        <f t="shared" si="751"/>
        <v>2800</v>
      </c>
    </row>
    <row r="4087" spans="1:26">
      <c r="A4087" t="s">
        <v>79</v>
      </c>
      <c r="B4087" t="str">
        <f>VLOOKUP(A4087,EventPointTypeTable!$A:$B,MATCH(EventPointTypeTable!$B$1,EventPointTypeTable!$A$1:$B$1,0),0)</f>
        <v>신규4</v>
      </c>
      <c r="C4087">
        <v>110</v>
      </c>
      <c r="D4087">
        <v>87</v>
      </c>
      <c r="E4087">
        <f t="shared" ca="1" si="753"/>
        <v>4168</v>
      </c>
      <c r="F4087">
        <f ca="1">(60+SUMIF(OFFSET(N4087,-$C4087+1,0,$C4087),"EN",OFFSET(O4087,-$C4087+1,0,$C4087)))*SummonTypeTable!$Q$2</f>
        <v>1866.6666666666665</v>
      </c>
      <c r="G4087">
        <f ca="1">IF(C4087=1,60*SummonTypeTable!$Q$2-OFFSET(F4087,0,-1),
IF(F4087&lt;&gt;OFFSET(F4087,-1,0),OFFSET(F4087,-1,0)-OFFSET(F4087,0,-1),""))</f>
        <v>-2434.666666666667</v>
      </c>
      <c r="H4087">
        <f ca="1">IF(C4087=1,60*SummonTypeTable!$Q$2/OFFSET(F4087,0,-1),
IF(F4087&lt;&gt;OFFSET(F4087,-1,0),OFFSET(F4087,-1,0)/OFFSET(F4087,0,-1),""))</f>
        <v>0.41586692258477287</v>
      </c>
      <c r="I4087">
        <f ca="1">(60+SUMIF(OFFSET(N4087,-$C4087+1,0,$C4087),"EN",OFFSET(O4087,-$C4087+1,0,$C4087))+SUMIF(OFFSET(S4087,-$C4087+1,0,$C4087),"EN",OFFSET(T4087,-$C4087+1,0,$C4087)))*SummonTypeTable!$Q$2</f>
        <v>1866.6666666666665</v>
      </c>
      <c r="J4087">
        <f ca="1">IF(C4087=1,60*SummonTypeTable!$Q$2-OFFSET(I4087,0,-4),
IF(I4087&lt;&gt;OFFSET(I4087,-1,0),OFFSET(I4087,-1,0)-OFFSET(I4087,0,-4),""))</f>
        <v>-2434.666666666667</v>
      </c>
      <c r="K4087">
        <f ca="1">IF(C4087=1,60*SummonTypeTable!$Q$2/OFFSET(I4087,0,-4),
IF(I4087&lt;&gt;OFFSET(I4087,-1,0),OFFSET(I4087,-1,0)/OFFSET(I4087,0,-4),""))</f>
        <v>0.41586692258477287</v>
      </c>
      <c r="L4087" t="str">
        <f t="shared" ca="1" si="754"/>
        <v>cu</v>
      </c>
      <c r="M4087" t="s">
        <v>81</v>
      </c>
      <c r="N4087" t="s">
        <v>146</v>
      </c>
      <c r="O4087">
        <v>200</v>
      </c>
      <c r="P4087" t="str">
        <f t="shared" si="746"/>
        <v>에너지너무많음</v>
      </c>
      <c r="Q4087" t="str">
        <f t="shared" ca="1" si="752"/>
        <v>cu</v>
      </c>
      <c r="R4087" t="s">
        <v>81</v>
      </c>
      <c r="S4087" t="s">
        <v>147</v>
      </c>
      <c r="T4087">
        <v>2825</v>
      </c>
      <c r="U4087" t="str">
        <f t="shared" ca="1" si="745"/>
        <v>cu</v>
      </c>
      <c r="V4087" t="str">
        <f t="shared" si="747"/>
        <v>EN</v>
      </c>
      <c r="W4087">
        <f t="shared" si="748"/>
        <v>200</v>
      </c>
      <c r="X4087" t="str">
        <f t="shared" ca="1" si="749"/>
        <v>cu</v>
      </c>
      <c r="Y4087" t="str">
        <f t="shared" si="750"/>
        <v>GO</v>
      </c>
      <c r="Z4087">
        <f t="shared" si="751"/>
        <v>2825</v>
      </c>
    </row>
    <row r="4088" spans="1:26">
      <c r="A4088" t="s">
        <v>79</v>
      </c>
      <c r="B4088" t="str">
        <f>VLOOKUP(A4088,EventPointTypeTable!$A:$B,MATCH(EventPointTypeTable!$B$1,EventPointTypeTable!$A$1:$B$1,0),0)</f>
        <v>신규4</v>
      </c>
      <c r="C4088">
        <v>111</v>
      </c>
      <c r="D4088">
        <v>45</v>
      </c>
      <c r="E4088">
        <f t="shared" ca="1" si="753"/>
        <v>4213</v>
      </c>
      <c r="F4088">
        <f ca="1">(60+SUMIF(OFFSET(N4088,-$C4088+1,0,$C4088),"EN",OFFSET(O4088,-$C4088+1,0,$C4088)))*SummonTypeTable!$Q$2</f>
        <v>1866.6666666666665</v>
      </c>
      <c r="G4088" t="str">
        <f ca="1">IF(C4088=1,60*SummonTypeTable!$Q$2-OFFSET(F4088,0,-1),
IF(F4088&lt;&gt;OFFSET(F4088,-1,0),OFFSET(F4088,-1,0)-OFFSET(F4088,0,-1),""))</f>
        <v/>
      </c>
      <c r="H4088" t="str">
        <f ca="1">IF(C4088=1,60*SummonTypeTable!$Q$2/OFFSET(F4088,0,-1),
IF(F4088&lt;&gt;OFFSET(F4088,-1,0),OFFSET(F4088,-1,0)/OFFSET(F4088,0,-1),""))</f>
        <v/>
      </c>
      <c r="I4088">
        <f ca="1">(60+SUMIF(OFFSET(N4088,-$C4088+1,0,$C4088),"EN",OFFSET(O4088,-$C4088+1,0,$C4088))+SUMIF(OFFSET(S4088,-$C4088+1,0,$C4088),"EN",OFFSET(T4088,-$C4088+1,0,$C4088)))*SummonTypeTable!$Q$2</f>
        <v>1866.6666666666665</v>
      </c>
      <c r="J4088" t="str">
        <f ca="1">IF(C4088=1,60*SummonTypeTable!$Q$2-OFFSET(I4088,0,-4),
IF(I4088&lt;&gt;OFFSET(I4088,-1,0),OFFSET(I4088,-1,0)-OFFSET(I4088,0,-4),""))</f>
        <v/>
      </c>
      <c r="K4088" t="str">
        <f ca="1">IF(C4088=1,60*SummonTypeTable!$Q$2/OFFSET(I4088,0,-4),
IF(I4088&lt;&gt;OFFSET(I4088,-1,0),OFFSET(I4088,-1,0)/OFFSET(I4088,0,-4),""))</f>
        <v/>
      </c>
      <c r="L4088" t="str">
        <f t="shared" ca="1" si="754"/>
        <v>it</v>
      </c>
      <c r="M4088" t="s">
        <v>139</v>
      </c>
      <c r="N4088" t="s">
        <v>158</v>
      </c>
      <c r="O4088">
        <v>1</v>
      </c>
      <c r="P4088" t="str">
        <f t="shared" si="746"/>
        <v/>
      </c>
      <c r="Q4088" t="str">
        <f t="shared" ca="1" si="752"/>
        <v>cu</v>
      </c>
      <c r="R4088" t="s">
        <v>81</v>
      </c>
      <c r="S4088" t="s">
        <v>147</v>
      </c>
      <c r="T4088">
        <v>2850</v>
      </c>
      <c r="U4088" t="str">
        <f t="shared" ca="1" si="745"/>
        <v>it</v>
      </c>
      <c r="V4088" t="str">
        <f t="shared" si="747"/>
        <v>Cash_sEquipGacha</v>
      </c>
      <c r="W4088">
        <f t="shared" si="748"/>
        <v>1</v>
      </c>
      <c r="X4088" t="str">
        <f t="shared" ca="1" si="749"/>
        <v>cu</v>
      </c>
      <c r="Y4088" t="str">
        <f t="shared" si="750"/>
        <v>GO</v>
      </c>
      <c r="Z4088">
        <f t="shared" si="751"/>
        <v>2850</v>
      </c>
    </row>
    <row r="4089" spans="1:26">
      <c r="A4089" t="s">
        <v>79</v>
      </c>
      <c r="B4089" t="str">
        <f>VLOOKUP(A4089,EventPointTypeTable!$A:$B,MATCH(EventPointTypeTable!$B$1,EventPointTypeTable!$A$1:$B$1,0),0)</f>
        <v>신규4</v>
      </c>
      <c r="C4089">
        <v>112</v>
      </c>
      <c r="D4089">
        <v>52</v>
      </c>
      <c r="E4089">
        <f t="shared" ca="1" si="753"/>
        <v>4265</v>
      </c>
      <c r="F4089">
        <f ca="1">(60+SUMIF(OFFSET(N4089,-$C4089+1,0,$C4089),"EN",OFFSET(O4089,-$C4089+1,0,$C4089)))*SummonTypeTable!$Q$2</f>
        <v>1866.6666666666665</v>
      </c>
      <c r="G4089" t="str">
        <f ca="1">IF(C4089=1,60*SummonTypeTable!$Q$2-OFFSET(F4089,0,-1),
IF(F4089&lt;&gt;OFFSET(F4089,-1,0),OFFSET(F4089,-1,0)-OFFSET(F4089,0,-1),""))</f>
        <v/>
      </c>
      <c r="H4089" t="str">
        <f ca="1">IF(C4089=1,60*SummonTypeTable!$Q$2/OFFSET(F4089,0,-1),
IF(F4089&lt;&gt;OFFSET(F4089,-1,0),OFFSET(F4089,-1,0)/OFFSET(F4089,0,-1),""))</f>
        <v/>
      </c>
      <c r="I4089">
        <f ca="1">(60+SUMIF(OFFSET(N4089,-$C4089+1,0,$C4089),"EN",OFFSET(O4089,-$C4089+1,0,$C4089))+SUMIF(OFFSET(S4089,-$C4089+1,0,$C4089),"EN",OFFSET(T4089,-$C4089+1,0,$C4089)))*SummonTypeTable!$Q$2</f>
        <v>1866.6666666666665</v>
      </c>
      <c r="J4089" t="str">
        <f ca="1">IF(C4089=1,60*SummonTypeTable!$Q$2-OFFSET(I4089,0,-4),
IF(I4089&lt;&gt;OFFSET(I4089,-1,0),OFFSET(I4089,-1,0)-OFFSET(I4089,0,-4),""))</f>
        <v/>
      </c>
      <c r="K4089" t="str">
        <f ca="1">IF(C4089=1,60*SummonTypeTable!$Q$2/OFFSET(I4089,0,-4),
IF(I4089&lt;&gt;OFFSET(I4089,-1,0),OFFSET(I4089,-1,0)/OFFSET(I4089,0,-4),""))</f>
        <v/>
      </c>
      <c r="L4089" t="str">
        <f t="shared" ca="1" si="754"/>
        <v>cu</v>
      </c>
      <c r="M4089" t="s">
        <v>81</v>
      </c>
      <c r="N4089" t="s">
        <v>147</v>
      </c>
      <c r="O4089">
        <v>5750</v>
      </c>
      <c r="P4089" t="str">
        <f t="shared" si="746"/>
        <v/>
      </c>
      <c r="Q4089" t="str">
        <f t="shared" ca="1" si="752"/>
        <v>cu</v>
      </c>
      <c r="R4089" t="s">
        <v>81</v>
      </c>
      <c r="S4089" t="s">
        <v>147</v>
      </c>
      <c r="T4089">
        <v>2875</v>
      </c>
      <c r="U4089" t="str">
        <f t="shared" ca="1" si="745"/>
        <v>cu</v>
      </c>
      <c r="V4089" t="str">
        <f t="shared" si="747"/>
        <v>GO</v>
      </c>
      <c r="W4089">
        <f t="shared" si="748"/>
        <v>5750</v>
      </c>
      <c r="X4089" t="str">
        <f t="shared" ca="1" si="749"/>
        <v>cu</v>
      </c>
      <c r="Y4089" t="str">
        <f t="shared" si="750"/>
        <v>GO</v>
      </c>
      <c r="Z4089">
        <f t="shared" si="751"/>
        <v>2875</v>
      </c>
    </row>
    <row r="4090" spans="1:26">
      <c r="A4090" t="s">
        <v>79</v>
      </c>
      <c r="B4090" t="str">
        <f>VLOOKUP(A4090,EventPointTypeTable!$A:$B,MATCH(EventPointTypeTable!$B$1,EventPointTypeTable!$A$1:$B$1,0),0)</f>
        <v>신규4</v>
      </c>
      <c r="C4090">
        <v>113</v>
      </c>
      <c r="D4090">
        <v>79</v>
      </c>
      <c r="E4090">
        <f t="shared" ca="1" si="753"/>
        <v>4344</v>
      </c>
      <c r="F4090">
        <f ca="1">(60+SUMIF(OFFSET(N4090,-$C4090+1,0,$C4090),"EN",OFFSET(O4090,-$C4090+1,0,$C4090)))*SummonTypeTable!$Q$2</f>
        <v>1866.6666666666665</v>
      </c>
      <c r="G4090" t="str">
        <f ca="1">IF(C4090=1,60*SummonTypeTable!$Q$2-OFFSET(F4090,0,-1),
IF(F4090&lt;&gt;OFFSET(F4090,-1,0),OFFSET(F4090,-1,0)-OFFSET(F4090,0,-1),""))</f>
        <v/>
      </c>
      <c r="H4090" t="str">
        <f ca="1">IF(C4090=1,60*SummonTypeTable!$Q$2/OFFSET(F4090,0,-1),
IF(F4090&lt;&gt;OFFSET(F4090,-1,0),OFFSET(F4090,-1,0)/OFFSET(F4090,0,-1),""))</f>
        <v/>
      </c>
      <c r="I4090">
        <f ca="1">(60+SUMIF(OFFSET(N4090,-$C4090+1,0,$C4090),"EN",OFFSET(O4090,-$C4090+1,0,$C4090))+SUMIF(OFFSET(S4090,-$C4090+1,0,$C4090),"EN",OFFSET(T4090,-$C4090+1,0,$C4090)))*SummonTypeTable!$Q$2</f>
        <v>1866.6666666666665</v>
      </c>
      <c r="J4090" t="str">
        <f ca="1">IF(C4090=1,60*SummonTypeTable!$Q$2-OFFSET(I4090,0,-4),
IF(I4090&lt;&gt;OFFSET(I4090,-1,0),OFFSET(I4090,-1,0)-OFFSET(I4090,0,-4),""))</f>
        <v/>
      </c>
      <c r="K4090" t="str">
        <f ca="1">IF(C4090=1,60*SummonTypeTable!$Q$2/OFFSET(I4090,0,-4),
IF(I4090&lt;&gt;OFFSET(I4090,-1,0),OFFSET(I4090,-1,0)/OFFSET(I4090,0,-4),""))</f>
        <v/>
      </c>
      <c r="L4090" t="str">
        <f t="shared" ca="1" si="754"/>
        <v>it</v>
      </c>
      <c r="M4090" t="s">
        <v>139</v>
      </c>
      <c r="N4090" t="s">
        <v>140</v>
      </c>
      <c r="O4090">
        <v>2</v>
      </c>
      <c r="P4090" t="str">
        <f t="shared" si="746"/>
        <v/>
      </c>
      <c r="Q4090" t="str">
        <f t="shared" ca="1" si="752"/>
        <v>cu</v>
      </c>
      <c r="R4090" t="s">
        <v>81</v>
      </c>
      <c r="S4090" t="s">
        <v>147</v>
      </c>
      <c r="T4090">
        <v>2900</v>
      </c>
      <c r="U4090" t="str">
        <f t="shared" ca="1" si="745"/>
        <v>it</v>
      </c>
      <c r="V4090" t="str">
        <f t="shared" si="747"/>
        <v>Cash_sCharacterGacha</v>
      </c>
      <c r="W4090">
        <f t="shared" si="748"/>
        <v>2</v>
      </c>
      <c r="X4090" t="str">
        <f t="shared" ca="1" si="749"/>
        <v>cu</v>
      </c>
      <c r="Y4090" t="str">
        <f t="shared" si="750"/>
        <v>GO</v>
      </c>
      <c r="Z4090">
        <f t="shared" si="751"/>
        <v>2900</v>
      </c>
    </row>
    <row r="4091" spans="1:26">
      <c r="A4091" t="s">
        <v>79</v>
      </c>
      <c r="B4091" t="str">
        <f>VLOOKUP(A4091,EventPointTypeTable!$A:$B,MATCH(EventPointTypeTable!$B$1,EventPointTypeTable!$A$1:$B$1,0),0)</f>
        <v>신규4</v>
      </c>
      <c r="C4091">
        <v>114</v>
      </c>
      <c r="D4091">
        <v>105</v>
      </c>
      <c r="E4091">
        <f t="shared" ca="1" si="753"/>
        <v>4449</v>
      </c>
      <c r="F4091">
        <f ca="1">(60+SUMIF(OFFSET(N4091,-$C4091+1,0,$C4091),"EN",OFFSET(O4091,-$C4091+1,0,$C4091)))*SummonTypeTable!$Q$2</f>
        <v>1866.6666666666665</v>
      </c>
      <c r="G4091" t="str">
        <f ca="1">IF(C4091=1,60*SummonTypeTable!$Q$2-OFFSET(F4091,0,-1),
IF(F4091&lt;&gt;OFFSET(F4091,-1,0),OFFSET(F4091,-1,0)-OFFSET(F4091,0,-1),""))</f>
        <v/>
      </c>
      <c r="H4091" t="str">
        <f ca="1">IF(C4091=1,60*SummonTypeTable!$Q$2/OFFSET(F4091,0,-1),
IF(F4091&lt;&gt;OFFSET(F4091,-1,0),OFFSET(F4091,-1,0)/OFFSET(F4091,0,-1),""))</f>
        <v/>
      </c>
      <c r="I4091">
        <f ca="1">(60+SUMIF(OFFSET(N4091,-$C4091+1,0,$C4091),"EN",OFFSET(O4091,-$C4091+1,0,$C4091))+SUMIF(OFFSET(S4091,-$C4091+1,0,$C4091),"EN",OFFSET(T4091,-$C4091+1,0,$C4091)))*SummonTypeTable!$Q$2</f>
        <v>1866.6666666666665</v>
      </c>
      <c r="J4091" t="str">
        <f ca="1">IF(C4091=1,60*SummonTypeTable!$Q$2-OFFSET(I4091,0,-4),
IF(I4091&lt;&gt;OFFSET(I4091,-1,0),OFFSET(I4091,-1,0)-OFFSET(I4091,0,-4),""))</f>
        <v/>
      </c>
      <c r="K4091" t="str">
        <f ca="1">IF(C4091=1,60*SummonTypeTable!$Q$2/OFFSET(I4091,0,-4),
IF(I4091&lt;&gt;OFFSET(I4091,-1,0),OFFSET(I4091,-1,0)/OFFSET(I4091,0,-4),""))</f>
        <v/>
      </c>
      <c r="L4091" t="str">
        <f t="shared" ca="1" si="754"/>
        <v>cu</v>
      </c>
      <c r="M4091" t="s">
        <v>81</v>
      </c>
      <c r="N4091" t="s">
        <v>147</v>
      </c>
      <c r="O4091">
        <v>5850</v>
      </c>
      <c r="P4091" t="str">
        <f t="shared" si="746"/>
        <v/>
      </c>
      <c r="Q4091" t="str">
        <f t="shared" ca="1" si="752"/>
        <v>cu</v>
      </c>
      <c r="R4091" t="s">
        <v>81</v>
      </c>
      <c r="S4091" t="s">
        <v>147</v>
      </c>
      <c r="T4091">
        <v>2925</v>
      </c>
      <c r="U4091" t="str">
        <f t="shared" ca="1" si="745"/>
        <v>cu</v>
      </c>
      <c r="V4091" t="str">
        <f t="shared" si="747"/>
        <v>GO</v>
      </c>
      <c r="W4091">
        <f t="shared" si="748"/>
        <v>5850</v>
      </c>
      <c r="X4091" t="str">
        <f t="shared" ca="1" si="749"/>
        <v>cu</v>
      </c>
      <c r="Y4091" t="str">
        <f t="shared" si="750"/>
        <v>GO</v>
      </c>
      <c r="Z4091">
        <f t="shared" si="751"/>
        <v>2925</v>
      </c>
    </row>
    <row r="4092" spans="1:26">
      <c r="A4092" t="s">
        <v>79</v>
      </c>
      <c r="B4092" t="str">
        <f>VLOOKUP(A4092,EventPointTypeTable!$A:$B,MATCH(EventPointTypeTable!$B$1,EventPointTypeTable!$A$1:$B$1,0),0)</f>
        <v>신규4</v>
      </c>
      <c r="C4092">
        <v>115</v>
      </c>
      <c r="D4092">
        <v>43</v>
      </c>
      <c r="E4092">
        <f t="shared" ca="1" si="753"/>
        <v>4492</v>
      </c>
      <c r="F4092">
        <f ca="1">(60+SUMIF(OFFSET(N4092,-$C4092+1,0,$C4092),"EN",OFFSET(O4092,-$C4092+1,0,$C4092)))*SummonTypeTable!$Q$2</f>
        <v>2013.3333333333333</v>
      </c>
      <c r="G4092">
        <f ca="1">IF(C4092=1,60*SummonTypeTable!$Q$2-OFFSET(F4092,0,-1),
IF(F4092&lt;&gt;OFFSET(F4092,-1,0),OFFSET(F4092,-1,0)-OFFSET(F4092,0,-1),""))</f>
        <v>-2625.3333333333335</v>
      </c>
      <c r="H4092">
        <f ca="1">IF(C4092=1,60*SummonTypeTable!$Q$2/OFFSET(F4092,0,-1),
IF(F4092&lt;&gt;OFFSET(F4092,-1,0),OFFSET(F4092,-1,0)/OFFSET(F4092,0,-1),""))</f>
        <v>0.41555357672899967</v>
      </c>
      <c r="I4092">
        <f ca="1">(60+SUMIF(OFFSET(N4092,-$C4092+1,0,$C4092),"EN",OFFSET(O4092,-$C4092+1,0,$C4092))+SUMIF(OFFSET(S4092,-$C4092+1,0,$C4092),"EN",OFFSET(T4092,-$C4092+1,0,$C4092)))*SummonTypeTable!$Q$2</f>
        <v>2013.3333333333333</v>
      </c>
      <c r="J4092">
        <f ca="1">IF(C4092=1,60*SummonTypeTable!$Q$2-OFFSET(I4092,0,-4),
IF(I4092&lt;&gt;OFFSET(I4092,-1,0),OFFSET(I4092,-1,0)-OFFSET(I4092,0,-4),""))</f>
        <v>-2625.3333333333335</v>
      </c>
      <c r="K4092">
        <f ca="1">IF(C4092=1,60*SummonTypeTable!$Q$2/OFFSET(I4092,0,-4),
IF(I4092&lt;&gt;OFFSET(I4092,-1,0),OFFSET(I4092,-1,0)/OFFSET(I4092,0,-4),""))</f>
        <v>0.41555357672899967</v>
      </c>
      <c r="L4092" t="str">
        <f t="shared" ca="1" si="754"/>
        <v>cu</v>
      </c>
      <c r="M4092" t="s">
        <v>81</v>
      </c>
      <c r="N4092" t="s">
        <v>146</v>
      </c>
      <c r="O4092">
        <v>220</v>
      </c>
      <c r="P4092" t="str">
        <f t="shared" si="746"/>
        <v>에너지너무많음</v>
      </c>
      <c r="Q4092" t="str">
        <f t="shared" ca="1" si="752"/>
        <v>cu</v>
      </c>
      <c r="R4092" t="s">
        <v>81</v>
      </c>
      <c r="S4092" t="s">
        <v>147</v>
      </c>
      <c r="T4092">
        <v>2950</v>
      </c>
      <c r="U4092" t="str">
        <f t="shared" ca="1" si="745"/>
        <v>cu</v>
      </c>
      <c r="V4092" t="str">
        <f t="shared" si="747"/>
        <v>EN</v>
      </c>
      <c r="W4092">
        <f t="shared" si="748"/>
        <v>220</v>
      </c>
      <c r="X4092" t="str">
        <f t="shared" ca="1" si="749"/>
        <v>cu</v>
      </c>
      <c r="Y4092" t="str">
        <f t="shared" si="750"/>
        <v>GO</v>
      </c>
      <c r="Z4092">
        <f t="shared" si="751"/>
        <v>2950</v>
      </c>
    </row>
    <row r="4093" spans="1:26">
      <c r="A4093" t="s">
        <v>79</v>
      </c>
      <c r="B4093" t="str">
        <f>VLOOKUP(A4093,EventPointTypeTable!$A:$B,MATCH(EventPointTypeTable!$B$1,EventPointTypeTable!$A$1:$B$1,0),0)</f>
        <v>신규4</v>
      </c>
      <c r="C4093">
        <v>116</v>
      </c>
      <c r="D4093">
        <v>87</v>
      </c>
      <c r="E4093">
        <f t="shared" ca="1" si="753"/>
        <v>4579</v>
      </c>
      <c r="F4093">
        <f ca="1">(60+SUMIF(OFFSET(N4093,-$C4093+1,0,$C4093),"EN",OFFSET(O4093,-$C4093+1,0,$C4093)))*SummonTypeTable!$Q$2</f>
        <v>2013.3333333333333</v>
      </c>
      <c r="G4093" t="str">
        <f ca="1">IF(C4093=1,60*SummonTypeTable!$Q$2-OFFSET(F4093,0,-1),
IF(F4093&lt;&gt;OFFSET(F4093,-1,0),OFFSET(F4093,-1,0)-OFFSET(F4093,0,-1),""))</f>
        <v/>
      </c>
      <c r="H4093" t="str">
        <f ca="1">IF(C4093=1,60*SummonTypeTable!$Q$2/OFFSET(F4093,0,-1),
IF(F4093&lt;&gt;OFFSET(F4093,-1,0),OFFSET(F4093,-1,0)/OFFSET(F4093,0,-1),""))</f>
        <v/>
      </c>
      <c r="I4093">
        <f ca="1">(60+SUMIF(OFFSET(N4093,-$C4093+1,0,$C4093),"EN",OFFSET(O4093,-$C4093+1,0,$C4093))+SUMIF(OFFSET(S4093,-$C4093+1,0,$C4093),"EN",OFFSET(T4093,-$C4093+1,0,$C4093)))*SummonTypeTable!$Q$2</f>
        <v>2013.3333333333333</v>
      </c>
      <c r="J4093" t="str">
        <f ca="1">IF(C4093=1,60*SummonTypeTable!$Q$2-OFFSET(I4093,0,-4),
IF(I4093&lt;&gt;OFFSET(I4093,-1,0),OFFSET(I4093,-1,0)-OFFSET(I4093,0,-4),""))</f>
        <v/>
      </c>
      <c r="K4093" t="str">
        <f ca="1">IF(C4093=1,60*SummonTypeTable!$Q$2/OFFSET(I4093,0,-4),
IF(I4093&lt;&gt;OFFSET(I4093,-1,0),OFFSET(I4093,-1,0)/OFFSET(I4093,0,-4),""))</f>
        <v/>
      </c>
      <c r="L4093" t="str">
        <f t="shared" ca="1" si="754"/>
        <v>it</v>
      </c>
      <c r="M4093" t="s">
        <v>139</v>
      </c>
      <c r="N4093" t="s">
        <v>158</v>
      </c>
      <c r="O4093">
        <v>1</v>
      </c>
      <c r="P4093" t="str">
        <f t="shared" si="746"/>
        <v/>
      </c>
      <c r="Q4093" t="str">
        <f t="shared" ca="1" si="752"/>
        <v>cu</v>
      </c>
      <c r="R4093" t="s">
        <v>81</v>
      </c>
      <c r="S4093" t="s">
        <v>147</v>
      </c>
      <c r="T4093">
        <v>2975</v>
      </c>
      <c r="U4093" t="str">
        <f t="shared" ca="1" si="745"/>
        <v>it</v>
      </c>
      <c r="V4093" t="str">
        <f t="shared" si="747"/>
        <v>Cash_sEquipGacha</v>
      </c>
      <c r="W4093">
        <f t="shared" si="748"/>
        <v>1</v>
      </c>
      <c r="X4093" t="str">
        <f t="shared" ca="1" si="749"/>
        <v>cu</v>
      </c>
      <c r="Y4093" t="str">
        <f t="shared" si="750"/>
        <v>GO</v>
      </c>
      <c r="Z4093">
        <f t="shared" si="751"/>
        <v>2975</v>
      </c>
    </row>
    <row r="4094" spans="1:26">
      <c r="A4094" t="s">
        <v>79</v>
      </c>
      <c r="B4094" t="str">
        <f>VLOOKUP(A4094,EventPointTypeTable!$A:$B,MATCH(EventPointTypeTable!$B$1,EventPointTypeTable!$A$1:$B$1,0),0)</f>
        <v>신규4</v>
      </c>
      <c r="C4094">
        <v>117</v>
      </c>
      <c r="D4094">
        <v>146</v>
      </c>
      <c r="E4094">
        <f t="shared" ca="1" si="753"/>
        <v>4725</v>
      </c>
      <c r="F4094">
        <f ca="1">(60+SUMIF(OFFSET(N4094,-$C4094+1,0,$C4094),"EN",OFFSET(O4094,-$C4094+1,0,$C4094)))*SummonTypeTable!$Q$2</f>
        <v>2013.3333333333333</v>
      </c>
      <c r="G4094" t="str">
        <f ca="1">IF(C4094=1,60*SummonTypeTable!$Q$2-OFFSET(F4094,0,-1),
IF(F4094&lt;&gt;OFFSET(F4094,-1,0),OFFSET(F4094,-1,0)-OFFSET(F4094,0,-1),""))</f>
        <v/>
      </c>
      <c r="H4094" t="str">
        <f ca="1">IF(C4094=1,60*SummonTypeTable!$Q$2/OFFSET(F4094,0,-1),
IF(F4094&lt;&gt;OFFSET(F4094,-1,0),OFFSET(F4094,-1,0)/OFFSET(F4094,0,-1),""))</f>
        <v/>
      </c>
      <c r="I4094">
        <f ca="1">(60+SUMIF(OFFSET(N4094,-$C4094+1,0,$C4094),"EN",OFFSET(O4094,-$C4094+1,0,$C4094))+SUMIF(OFFSET(S4094,-$C4094+1,0,$C4094),"EN",OFFSET(T4094,-$C4094+1,0,$C4094)))*SummonTypeTable!$Q$2</f>
        <v>2013.3333333333333</v>
      </c>
      <c r="J4094" t="str">
        <f ca="1">IF(C4094=1,60*SummonTypeTable!$Q$2-OFFSET(I4094,0,-4),
IF(I4094&lt;&gt;OFFSET(I4094,-1,0),OFFSET(I4094,-1,0)-OFFSET(I4094,0,-4),""))</f>
        <v/>
      </c>
      <c r="K4094" t="str">
        <f ca="1">IF(C4094=1,60*SummonTypeTable!$Q$2/OFFSET(I4094,0,-4),
IF(I4094&lt;&gt;OFFSET(I4094,-1,0),OFFSET(I4094,-1,0)/OFFSET(I4094,0,-4),""))</f>
        <v/>
      </c>
      <c r="L4094" t="str">
        <f t="shared" ca="1" si="754"/>
        <v>cu</v>
      </c>
      <c r="M4094" t="s">
        <v>81</v>
      </c>
      <c r="N4094" t="s">
        <v>147</v>
      </c>
      <c r="O4094">
        <v>6000</v>
      </c>
      <c r="P4094" t="str">
        <f t="shared" si="746"/>
        <v/>
      </c>
      <c r="Q4094" t="str">
        <f t="shared" ca="1" si="752"/>
        <v>cu</v>
      </c>
      <c r="R4094" t="s">
        <v>81</v>
      </c>
      <c r="S4094" t="s">
        <v>147</v>
      </c>
      <c r="T4094">
        <v>3000</v>
      </c>
      <c r="U4094" t="str">
        <f t="shared" ca="1" si="745"/>
        <v>cu</v>
      </c>
      <c r="V4094" t="str">
        <f t="shared" si="747"/>
        <v>GO</v>
      </c>
      <c r="W4094">
        <f t="shared" si="748"/>
        <v>6000</v>
      </c>
      <c r="X4094" t="str">
        <f t="shared" ca="1" si="749"/>
        <v>cu</v>
      </c>
      <c r="Y4094" t="str">
        <f t="shared" si="750"/>
        <v>GO</v>
      </c>
      <c r="Z4094">
        <f t="shared" si="751"/>
        <v>3000</v>
      </c>
    </row>
    <row r="4095" spans="1:26">
      <c r="A4095" t="s">
        <v>79</v>
      </c>
      <c r="B4095" t="str">
        <f>VLOOKUP(A4095,EventPointTypeTable!$A:$B,MATCH(EventPointTypeTable!$B$1,EventPointTypeTable!$A$1:$B$1,0),0)</f>
        <v>신규4</v>
      </c>
      <c r="C4095">
        <v>118</v>
      </c>
      <c r="D4095">
        <v>107</v>
      </c>
      <c r="E4095">
        <f t="shared" ca="1" si="753"/>
        <v>4832</v>
      </c>
      <c r="F4095">
        <f ca="1">(60+SUMIF(OFFSET(N4095,-$C4095+1,0,$C4095),"EN",OFFSET(O4095,-$C4095+1,0,$C4095)))*SummonTypeTable!$Q$2</f>
        <v>2013.3333333333333</v>
      </c>
      <c r="G4095" t="str">
        <f ca="1">IF(C4095=1,60*SummonTypeTable!$Q$2-OFFSET(F4095,0,-1),
IF(F4095&lt;&gt;OFFSET(F4095,-1,0),OFFSET(F4095,-1,0)-OFFSET(F4095,0,-1),""))</f>
        <v/>
      </c>
      <c r="H4095" t="str">
        <f ca="1">IF(C4095=1,60*SummonTypeTable!$Q$2/OFFSET(F4095,0,-1),
IF(F4095&lt;&gt;OFFSET(F4095,-1,0),OFFSET(F4095,-1,0)/OFFSET(F4095,0,-1),""))</f>
        <v/>
      </c>
      <c r="I4095">
        <f ca="1">(60+SUMIF(OFFSET(N4095,-$C4095+1,0,$C4095),"EN",OFFSET(O4095,-$C4095+1,0,$C4095))+SUMIF(OFFSET(S4095,-$C4095+1,0,$C4095),"EN",OFFSET(T4095,-$C4095+1,0,$C4095)))*SummonTypeTable!$Q$2</f>
        <v>2013.3333333333333</v>
      </c>
      <c r="J4095" t="str">
        <f ca="1">IF(C4095=1,60*SummonTypeTable!$Q$2-OFFSET(I4095,0,-4),
IF(I4095&lt;&gt;OFFSET(I4095,-1,0),OFFSET(I4095,-1,0)-OFFSET(I4095,0,-4),""))</f>
        <v/>
      </c>
      <c r="K4095" t="str">
        <f ca="1">IF(C4095=1,60*SummonTypeTable!$Q$2/OFFSET(I4095,0,-4),
IF(I4095&lt;&gt;OFFSET(I4095,-1,0),OFFSET(I4095,-1,0)/OFFSET(I4095,0,-4),""))</f>
        <v/>
      </c>
      <c r="L4095" t="str">
        <f t="shared" ca="1" si="754"/>
        <v>cu</v>
      </c>
      <c r="M4095" t="s">
        <v>81</v>
      </c>
      <c r="N4095" t="s">
        <v>153</v>
      </c>
      <c r="O4095">
        <v>21</v>
      </c>
      <c r="P4095" t="str">
        <f t="shared" si="746"/>
        <v/>
      </c>
      <c r="Q4095" t="str">
        <f t="shared" ca="1" si="752"/>
        <v>cu</v>
      </c>
      <c r="R4095" t="s">
        <v>81</v>
      </c>
      <c r="S4095" t="s">
        <v>153</v>
      </c>
      <c r="T4095">
        <v>7</v>
      </c>
      <c r="U4095" t="str">
        <f t="shared" ca="1" si="745"/>
        <v>cu</v>
      </c>
      <c r="V4095" t="str">
        <f t="shared" si="747"/>
        <v>DI</v>
      </c>
      <c r="W4095">
        <f t="shared" si="748"/>
        <v>21</v>
      </c>
      <c r="X4095" t="str">
        <f t="shared" ca="1" si="749"/>
        <v>cu</v>
      </c>
      <c r="Y4095" t="str">
        <f t="shared" si="750"/>
        <v>DI</v>
      </c>
      <c r="Z4095">
        <f t="shared" si="751"/>
        <v>7</v>
      </c>
    </row>
    <row r="4096" spans="1:26">
      <c r="A4096" t="s">
        <v>79</v>
      </c>
      <c r="B4096" t="str">
        <f>VLOOKUP(A4096,EventPointTypeTable!$A:$B,MATCH(EventPointTypeTable!$B$1,EventPointTypeTable!$A$1:$B$1,0),0)</f>
        <v>신규4</v>
      </c>
      <c r="C4096">
        <v>119</v>
      </c>
      <c r="D4096">
        <v>45</v>
      </c>
      <c r="E4096">
        <f t="shared" ca="1" si="753"/>
        <v>4877</v>
      </c>
      <c r="F4096">
        <f ca="1">(60+SUMIF(OFFSET(N4096,-$C4096+1,0,$C4096),"EN",OFFSET(O4096,-$C4096+1,0,$C4096)))*SummonTypeTable!$Q$2</f>
        <v>2013.3333333333333</v>
      </c>
      <c r="G4096" t="str">
        <f ca="1">IF(C4096=1,60*SummonTypeTable!$Q$2-OFFSET(F4096,0,-1),
IF(F4096&lt;&gt;OFFSET(F4096,-1,0),OFFSET(F4096,-1,0)-OFFSET(F4096,0,-1),""))</f>
        <v/>
      </c>
      <c r="H4096" t="str">
        <f ca="1">IF(C4096=1,60*SummonTypeTable!$Q$2/OFFSET(F4096,0,-1),
IF(F4096&lt;&gt;OFFSET(F4096,-1,0),OFFSET(F4096,-1,0)/OFFSET(F4096,0,-1),""))</f>
        <v/>
      </c>
      <c r="I4096">
        <f ca="1">(60+SUMIF(OFFSET(N4096,-$C4096+1,0,$C4096),"EN",OFFSET(O4096,-$C4096+1,0,$C4096))+SUMIF(OFFSET(S4096,-$C4096+1,0,$C4096),"EN",OFFSET(T4096,-$C4096+1,0,$C4096)))*SummonTypeTable!$Q$2</f>
        <v>2013.3333333333333</v>
      </c>
      <c r="J4096" t="str">
        <f ca="1">IF(C4096=1,60*SummonTypeTable!$Q$2-OFFSET(I4096,0,-4),
IF(I4096&lt;&gt;OFFSET(I4096,-1,0),OFFSET(I4096,-1,0)-OFFSET(I4096,0,-4),""))</f>
        <v/>
      </c>
      <c r="K4096" t="str">
        <f ca="1">IF(C4096=1,60*SummonTypeTable!$Q$2/OFFSET(I4096,0,-4),
IF(I4096&lt;&gt;OFFSET(I4096,-1,0),OFFSET(I4096,-1,0)/OFFSET(I4096,0,-4),""))</f>
        <v/>
      </c>
      <c r="L4096" t="str">
        <f t="shared" ca="1" si="754"/>
        <v>cu</v>
      </c>
      <c r="M4096" t="s">
        <v>81</v>
      </c>
      <c r="N4096" t="s">
        <v>147</v>
      </c>
      <c r="O4096">
        <v>6100</v>
      </c>
      <c r="P4096" t="str">
        <f t="shared" si="746"/>
        <v/>
      </c>
      <c r="Q4096" t="str">
        <f t="shared" ca="1" si="752"/>
        <v>cu</v>
      </c>
      <c r="R4096" t="s">
        <v>81</v>
      </c>
      <c r="S4096" t="s">
        <v>147</v>
      </c>
      <c r="T4096">
        <v>3050</v>
      </c>
      <c r="U4096" t="str">
        <f t="shared" ca="1" si="745"/>
        <v>cu</v>
      </c>
      <c r="V4096" t="str">
        <f t="shared" si="747"/>
        <v>GO</v>
      </c>
      <c r="W4096">
        <f t="shared" si="748"/>
        <v>6100</v>
      </c>
      <c r="X4096" t="str">
        <f t="shared" ca="1" si="749"/>
        <v>cu</v>
      </c>
      <c r="Y4096" t="str">
        <f t="shared" si="750"/>
        <v>GO</v>
      </c>
      <c r="Z4096">
        <f t="shared" si="751"/>
        <v>3050</v>
      </c>
    </row>
    <row r="4097" spans="1:26">
      <c r="A4097" t="s">
        <v>79</v>
      </c>
      <c r="B4097" t="str">
        <f>VLOOKUP(A4097,EventPointTypeTable!$A:$B,MATCH(EventPointTypeTable!$B$1,EventPointTypeTable!$A$1:$B$1,0),0)</f>
        <v>신규4</v>
      </c>
      <c r="C4097">
        <v>120</v>
      </c>
      <c r="D4097">
        <v>63</v>
      </c>
      <c r="E4097">
        <f t="shared" ca="1" si="753"/>
        <v>4940</v>
      </c>
      <c r="F4097">
        <f ca="1">(60+SUMIF(OFFSET(N4097,-$C4097+1,0,$C4097),"EN",OFFSET(O4097,-$C4097+1,0,$C4097)))*SummonTypeTable!$Q$2</f>
        <v>2013.3333333333333</v>
      </c>
      <c r="G4097" t="str">
        <f ca="1">IF(C4097=1,60*SummonTypeTable!$Q$2-OFFSET(F4097,0,-1),
IF(F4097&lt;&gt;OFFSET(F4097,-1,0),OFFSET(F4097,-1,0)-OFFSET(F4097,0,-1),""))</f>
        <v/>
      </c>
      <c r="H4097" t="str">
        <f ca="1">IF(C4097=1,60*SummonTypeTable!$Q$2/OFFSET(F4097,0,-1),
IF(F4097&lt;&gt;OFFSET(F4097,-1,0),OFFSET(F4097,-1,0)/OFFSET(F4097,0,-1),""))</f>
        <v/>
      </c>
      <c r="I4097">
        <f ca="1">(60+SUMIF(OFFSET(N4097,-$C4097+1,0,$C4097),"EN",OFFSET(O4097,-$C4097+1,0,$C4097))+SUMIF(OFFSET(S4097,-$C4097+1,0,$C4097),"EN",OFFSET(T4097,-$C4097+1,0,$C4097)))*SummonTypeTable!$Q$2</f>
        <v>2013.3333333333333</v>
      </c>
      <c r="J4097" t="str">
        <f ca="1">IF(C4097=1,60*SummonTypeTable!$Q$2-OFFSET(I4097,0,-4),
IF(I4097&lt;&gt;OFFSET(I4097,-1,0),OFFSET(I4097,-1,0)-OFFSET(I4097,0,-4),""))</f>
        <v/>
      </c>
      <c r="K4097" t="str">
        <f ca="1">IF(C4097=1,60*SummonTypeTable!$Q$2/OFFSET(I4097,0,-4),
IF(I4097&lt;&gt;OFFSET(I4097,-1,0),OFFSET(I4097,-1,0)/OFFSET(I4097,0,-4),""))</f>
        <v/>
      </c>
      <c r="L4097" t="str">
        <f t="shared" ca="1" si="754"/>
        <v>it</v>
      </c>
      <c r="M4097" t="s">
        <v>139</v>
      </c>
      <c r="N4097" t="s">
        <v>158</v>
      </c>
      <c r="O4097">
        <v>1</v>
      </c>
      <c r="P4097" t="str">
        <f t="shared" si="746"/>
        <v/>
      </c>
      <c r="Q4097" t="str">
        <f t="shared" ca="1" si="752"/>
        <v>cu</v>
      </c>
      <c r="R4097" t="s">
        <v>81</v>
      </c>
      <c r="S4097" t="s">
        <v>147</v>
      </c>
      <c r="T4097">
        <v>3075</v>
      </c>
      <c r="U4097" t="str">
        <f t="shared" ca="1" si="745"/>
        <v>it</v>
      </c>
      <c r="V4097" t="str">
        <f t="shared" si="747"/>
        <v>Cash_sEquipGacha</v>
      </c>
      <c r="W4097">
        <f t="shared" si="748"/>
        <v>1</v>
      </c>
      <c r="X4097" t="str">
        <f t="shared" ca="1" si="749"/>
        <v>cu</v>
      </c>
      <c r="Y4097" t="str">
        <f t="shared" si="750"/>
        <v>GO</v>
      </c>
      <c r="Z4097">
        <f t="shared" si="751"/>
        <v>3075</v>
      </c>
    </row>
    <row r="4098" spans="1:26">
      <c r="A4098" t="s">
        <v>79</v>
      </c>
      <c r="B4098" t="str">
        <f>VLOOKUP(A4098,EventPointTypeTable!$A:$B,MATCH(EventPointTypeTable!$B$1,EventPointTypeTable!$A$1:$B$1,0),0)</f>
        <v>신규4</v>
      </c>
      <c r="C4098">
        <v>121</v>
      </c>
      <c r="D4098">
        <v>248</v>
      </c>
      <c r="E4098">
        <f t="shared" ca="1" si="753"/>
        <v>5188</v>
      </c>
      <c r="F4098">
        <f ca="1">(60+SUMIF(OFFSET(N4098,-$C4098+1,0,$C4098),"EN",OFFSET(O4098,-$C4098+1,0,$C4098)))*SummonTypeTable!$Q$2</f>
        <v>2146.6666666666665</v>
      </c>
      <c r="G4098">
        <f ca="1">IF(C4098=1,60*SummonTypeTable!$Q$2-OFFSET(F4098,0,-1),
IF(F4098&lt;&gt;OFFSET(F4098,-1,0),OFFSET(F4098,-1,0)-OFFSET(F4098,0,-1),""))</f>
        <v>-3174.666666666667</v>
      </c>
      <c r="H4098">
        <f ca="1">IF(C4098=1,60*SummonTypeTable!$Q$2/OFFSET(F4098,0,-1),
IF(F4098&lt;&gt;OFFSET(F4098,-1,0),OFFSET(F4098,-1,0)/OFFSET(F4098,0,-1),""))</f>
        <v>0.38807504497558465</v>
      </c>
      <c r="I4098">
        <f ca="1">(60+SUMIF(OFFSET(N4098,-$C4098+1,0,$C4098),"EN",OFFSET(O4098,-$C4098+1,0,$C4098))+SUMIF(OFFSET(S4098,-$C4098+1,0,$C4098),"EN",OFFSET(T4098,-$C4098+1,0,$C4098)))*SummonTypeTable!$Q$2</f>
        <v>2146.6666666666665</v>
      </c>
      <c r="J4098">
        <f ca="1">IF(C4098=1,60*SummonTypeTable!$Q$2-OFFSET(I4098,0,-4),
IF(I4098&lt;&gt;OFFSET(I4098,-1,0),OFFSET(I4098,-1,0)-OFFSET(I4098,0,-4),""))</f>
        <v>-3174.666666666667</v>
      </c>
      <c r="K4098">
        <f ca="1">IF(C4098=1,60*SummonTypeTable!$Q$2/OFFSET(I4098,0,-4),
IF(I4098&lt;&gt;OFFSET(I4098,-1,0),OFFSET(I4098,-1,0)/OFFSET(I4098,0,-4),""))</f>
        <v>0.38807504497558465</v>
      </c>
      <c r="L4098" t="str">
        <f t="shared" ca="1" si="754"/>
        <v>cu</v>
      </c>
      <c r="M4098" t="s">
        <v>81</v>
      </c>
      <c r="N4098" t="s">
        <v>146</v>
      </c>
      <c r="O4098">
        <v>200</v>
      </c>
      <c r="P4098" t="str">
        <f t="shared" si="746"/>
        <v>에너지너무많음</v>
      </c>
      <c r="Q4098" t="str">
        <f t="shared" ca="1" si="752"/>
        <v>cu</v>
      </c>
      <c r="R4098" t="s">
        <v>81</v>
      </c>
      <c r="S4098" t="s">
        <v>147</v>
      </c>
      <c r="T4098">
        <v>3100</v>
      </c>
      <c r="U4098" t="str">
        <f t="shared" ref="U4098:U4161" ca="1" si="755">IF(LEN(L4098)=0,"",L4098)</f>
        <v>cu</v>
      </c>
      <c r="V4098" t="str">
        <f t="shared" si="747"/>
        <v>EN</v>
      </c>
      <c r="W4098">
        <f t="shared" si="748"/>
        <v>200</v>
      </c>
      <c r="X4098" t="str">
        <f t="shared" ca="1" si="749"/>
        <v>cu</v>
      </c>
      <c r="Y4098" t="str">
        <f t="shared" si="750"/>
        <v>GO</v>
      </c>
      <c r="Z4098">
        <f t="shared" si="751"/>
        <v>3100</v>
      </c>
    </row>
    <row r="4099" spans="1:26">
      <c r="A4099" t="s">
        <v>79</v>
      </c>
      <c r="B4099" t="str">
        <f>VLOOKUP(A4099,EventPointTypeTable!$A:$B,MATCH(EventPointTypeTable!$B$1,EventPointTypeTable!$A$1:$B$1,0),0)</f>
        <v>신규4</v>
      </c>
      <c r="C4099">
        <v>122</v>
      </c>
      <c r="D4099">
        <v>39</v>
      </c>
      <c r="E4099">
        <f t="shared" ca="1" si="753"/>
        <v>5227</v>
      </c>
      <c r="F4099">
        <f ca="1">(60+SUMIF(OFFSET(N4099,-$C4099+1,0,$C4099),"EN",OFFSET(O4099,-$C4099+1,0,$C4099)))*SummonTypeTable!$Q$2</f>
        <v>2146.6666666666665</v>
      </c>
      <c r="G4099" t="str">
        <f ca="1">IF(C4099=1,60*SummonTypeTable!$Q$2-OFFSET(F4099,0,-1),
IF(F4099&lt;&gt;OFFSET(F4099,-1,0),OFFSET(F4099,-1,0)-OFFSET(F4099,0,-1),""))</f>
        <v/>
      </c>
      <c r="H4099" t="str">
        <f ca="1">IF(C4099=1,60*SummonTypeTable!$Q$2/OFFSET(F4099,0,-1),
IF(F4099&lt;&gt;OFFSET(F4099,-1,0),OFFSET(F4099,-1,0)/OFFSET(F4099,0,-1),""))</f>
        <v/>
      </c>
      <c r="I4099">
        <f ca="1">(60+SUMIF(OFFSET(N4099,-$C4099+1,0,$C4099),"EN",OFFSET(O4099,-$C4099+1,0,$C4099))+SUMIF(OFFSET(S4099,-$C4099+1,0,$C4099),"EN",OFFSET(T4099,-$C4099+1,0,$C4099)))*SummonTypeTable!$Q$2</f>
        <v>2146.6666666666665</v>
      </c>
      <c r="J4099" t="str">
        <f ca="1">IF(C4099=1,60*SummonTypeTable!$Q$2-OFFSET(I4099,0,-4),
IF(I4099&lt;&gt;OFFSET(I4099,-1,0),OFFSET(I4099,-1,0)-OFFSET(I4099,0,-4),""))</f>
        <v/>
      </c>
      <c r="K4099" t="str">
        <f ca="1">IF(C4099=1,60*SummonTypeTable!$Q$2/OFFSET(I4099,0,-4),
IF(I4099&lt;&gt;OFFSET(I4099,-1,0),OFFSET(I4099,-1,0)/OFFSET(I4099,0,-4),""))</f>
        <v/>
      </c>
      <c r="L4099" t="str">
        <f t="shared" ca="1" si="754"/>
        <v>cu</v>
      </c>
      <c r="M4099" t="s">
        <v>81</v>
      </c>
      <c r="N4099" t="s">
        <v>147</v>
      </c>
      <c r="O4099">
        <v>6250</v>
      </c>
      <c r="P4099" t="str">
        <f t="shared" si="746"/>
        <v/>
      </c>
      <c r="Q4099" t="str">
        <f t="shared" ca="1" si="752"/>
        <v>cu</v>
      </c>
      <c r="R4099" t="s">
        <v>81</v>
      </c>
      <c r="S4099" t="s">
        <v>147</v>
      </c>
      <c r="T4099">
        <v>3125</v>
      </c>
      <c r="U4099" t="str">
        <f t="shared" ca="1" si="755"/>
        <v>cu</v>
      </c>
      <c r="V4099" t="str">
        <f t="shared" si="747"/>
        <v>GO</v>
      </c>
      <c r="W4099">
        <f t="shared" si="748"/>
        <v>6250</v>
      </c>
      <c r="X4099" t="str">
        <f t="shared" ca="1" si="749"/>
        <v>cu</v>
      </c>
      <c r="Y4099" t="str">
        <f t="shared" si="750"/>
        <v>GO</v>
      </c>
      <c r="Z4099">
        <f t="shared" si="751"/>
        <v>3125</v>
      </c>
    </row>
    <row r="4100" spans="1:26">
      <c r="A4100" t="s">
        <v>79</v>
      </c>
      <c r="B4100" t="str">
        <f>VLOOKUP(A4100,EventPointTypeTable!$A:$B,MATCH(EventPointTypeTable!$B$1,EventPointTypeTable!$A$1:$B$1,0),0)</f>
        <v>신규4</v>
      </c>
      <c r="C4100">
        <v>123</v>
      </c>
      <c r="D4100">
        <v>65</v>
      </c>
      <c r="E4100">
        <f t="shared" ca="1" si="753"/>
        <v>5292</v>
      </c>
      <c r="F4100">
        <f ca="1">(60+SUMIF(OFFSET(N4100,-$C4100+1,0,$C4100),"EN",OFFSET(O4100,-$C4100+1,0,$C4100)))*SummonTypeTable!$Q$2</f>
        <v>2146.6666666666665</v>
      </c>
      <c r="G4100" t="str">
        <f ca="1">IF(C4100=1,60*SummonTypeTable!$Q$2-OFFSET(F4100,0,-1),
IF(F4100&lt;&gt;OFFSET(F4100,-1,0),OFFSET(F4100,-1,0)-OFFSET(F4100,0,-1),""))</f>
        <v/>
      </c>
      <c r="H4100" t="str">
        <f ca="1">IF(C4100=1,60*SummonTypeTable!$Q$2/OFFSET(F4100,0,-1),
IF(F4100&lt;&gt;OFFSET(F4100,-1,0),OFFSET(F4100,-1,0)/OFFSET(F4100,0,-1),""))</f>
        <v/>
      </c>
      <c r="I4100">
        <f ca="1">(60+SUMIF(OFFSET(N4100,-$C4100+1,0,$C4100),"EN",OFFSET(O4100,-$C4100+1,0,$C4100))+SUMIF(OFFSET(S4100,-$C4100+1,0,$C4100),"EN",OFFSET(T4100,-$C4100+1,0,$C4100)))*SummonTypeTable!$Q$2</f>
        <v>2146.6666666666665</v>
      </c>
      <c r="J4100" t="str">
        <f ca="1">IF(C4100=1,60*SummonTypeTable!$Q$2-OFFSET(I4100,0,-4),
IF(I4100&lt;&gt;OFFSET(I4100,-1,0),OFFSET(I4100,-1,0)-OFFSET(I4100,0,-4),""))</f>
        <v/>
      </c>
      <c r="K4100" t="str">
        <f ca="1">IF(C4100=1,60*SummonTypeTable!$Q$2/OFFSET(I4100,0,-4),
IF(I4100&lt;&gt;OFFSET(I4100,-1,0),OFFSET(I4100,-1,0)/OFFSET(I4100,0,-4),""))</f>
        <v/>
      </c>
      <c r="L4100" t="str">
        <f t="shared" ca="1" si="754"/>
        <v>it</v>
      </c>
      <c r="M4100" t="s">
        <v>139</v>
      </c>
      <c r="N4100" t="s">
        <v>140</v>
      </c>
      <c r="O4100">
        <v>1</v>
      </c>
      <c r="P4100" t="str">
        <f t="shared" si="746"/>
        <v/>
      </c>
      <c r="Q4100" t="str">
        <f t="shared" ca="1" si="752"/>
        <v>cu</v>
      </c>
      <c r="R4100" t="s">
        <v>81</v>
      </c>
      <c r="S4100" t="s">
        <v>147</v>
      </c>
      <c r="T4100">
        <v>3150</v>
      </c>
      <c r="U4100" t="str">
        <f t="shared" ca="1" si="755"/>
        <v>it</v>
      </c>
      <c r="V4100" t="str">
        <f t="shared" si="747"/>
        <v>Cash_sCharacterGacha</v>
      </c>
      <c r="W4100">
        <f t="shared" si="748"/>
        <v>1</v>
      </c>
      <c r="X4100" t="str">
        <f t="shared" ca="1" si="749"/>
        <v>cu</v>
      </c>
      <c r="Y4100" t="str">
        <f t="shared" si="750"/>
        <v>GO</v>
      </c>
      <c r="Z4100">
        <f t="shared" si="751"/>
        <v>3150</v>
      </c>
    </row>
    <row r="4101" spans="1:26">
      <c r="A4101" t="s">
        <v>79</v>
      </c>
      <c r="B4101" t="str">
        <f>VLOOKUP(A4101,EventPointTypeTable!$A:$B,MATCH(EventPointTypeTable!$B$1,EventPointTypeTable!$A$1:$B$1,0),0)</f>
        <v>신규4</v>
      </c>
      <c r="C4101">
        <v>124</v>
      </c>
      <c r="D4101">
        <v>102</v>
      </c>
      <c r="E4101">
        <f t="shared" ca="1" si="753"/>
        <v>5394</v>
      </c>
      <c r="F4101">
        <f ca="1">(60+SUMIF(OFFSET(N4101,-$C4101+1,0,$C4101),"EN",OFFSET(O4101,-$C4101+1,0,$C4101)))*SummonTypeTable!$Q$2</f>
        <v>2146.6666666666665</v>
      </c>
      <c r="G4101" t="str">
        <f ca="1">IF(C4101=1,60*SummonTypeTable!$Q$2-OFFSET(F4101,0,-1),
IF(F4101&lt;&gt;OFFSET(F4101,-1,0),OFFSET(F4101,-1,0)-OFFSET(F4101,0,-1),""))</f>
        <v/>
      </c>
      <c r="H4101" t="str">
        <f ca="1">IF(C4101=1,60*SummonTypeTable!$Q$2/OFFSET(F4101,0,-1),
IF(F4101&lt;&gt;OFFSET(F4101,-1,0),OFFSET(F4101,-1,0)/OFFSET(F4101,0,-1),""))</f>
        <v/>
      </c>
      <c r="I4101">
        <f ca="1">(60+SUMIF(OFFSET(N4101,-$C4101+1,0,$C4101),"EN",OFFSET(O4101,-$C4101+1,0,$C4101))+SUMIF(OFFSET(S4101,-$C4101+1,0,$C4101),"EN",OFFSET(T4101,-$C4101+1,0,$C4101)))*SummonTypeTable!$Q$2</f>
        <v>2146.6666666666665</v>
      </c>
      <c r="J4101" t="str">
        <f ca="1">IF(C4101=1,60*SummonTypeTable!$Q$2-OFFSET(I4101,0,-4),
IF(I4101&lt;&gt;OFFSET(I4101,-1,0),OFFSET(I4101,-1,0)-OFFSET(I4101,0,-4),""))</f>
        <v/>
      </c>
      <c r="K4101" t="str">
        <f ca="1">IF(C4101=1,60*SummonTypeTable!$Q$2/OFFSET(I4101,0,-4),
IF(I4101&lt;&gt;OFFSET(I4101,-1,0),OFFSET(I4101,-1,0)/OFFSET(I4101,0,-4),""))</f>
        <v/>
      </c>
      <c r="L4101" t="str">
        <f t="shared" ca="1" si="754"/>
        <v>cu</v>
      </c>
      <c r="M4101" t="s">
        <v>81</v>
      </c>
      <c r="N4101" t="s">
        <v>147</v>
      </c>
      <c r="O4101">
        <v>6350</v>
      </c>
      <c r="P4101" t="str">
        <f t="shared" si="746"/>
        <v/>
      </c>
      <c r="Q4101" t="str">
        <f t="shared" ca="1" si="752"/>
        <v>cu</v>
      </c>
      <c r="R4101" t="s">
        <v>81</v>
      </c>
      <c r="S4101" t="s">
        <v>147</v>
      </c>
      <c r="T4101">
        <v>3175</v>
      </c>
      <c r="U4101" t="str">
        <f t="shared" ca="1" si="755"/>
        <v>cu</v>
      </c>
      <c r="V4101" t="str">
        <f t="shared" si="747"/>
        <v>GO</v>
      </c>
      <c r="W4101">
        <f t="shared" si="748"/>
        <v>6350</v>
      </c>
      <c r="X4101" t="str">
        <f t="shared" ca="1" si="749"/>
        <v>cu</v>
      </c>
      <c r="Y4101" t="str">
        <f t="shared" si="750"/>
        <v>GO</v>
      </c>
      <c r="Z4101">
        <f t="shared" si="751"/>
        <v>3175</v>
      </c>
    </row>
    <row r="4102" spans="1:26">
      <c r="A4102" t="s">
        <v>79</v>
      </c>
      <c r="B4102" t="str">
        <f>VLOOKUP(A4102,EventPointTypeTable!$A:$B,MATCH(EventPointTypeTable!$B$1,EventPointTypeTable!$A$1:$B$1,0),0)</f>
        <v>신규4</v>
      </c>
      <c r="C4102">
        <v>125</v>
      </c>
      <c r="D4102">
        <v>166</v>
      </c>
      <c r="E4102">
        <f t="shared" ca="1" si="753"/>
        <v>5560</v>
      </c>
      <c r="F4102">
        <f ca="1">(60+SUMIF(OFFSET(N4102,-$C4102+1,0,$C4102),"EN",OFFSET(O4102,-$C4102+1,0,$C4102)))*SummonTypeTable!$Q$2</f>
        <v>2293.333333333333</v>
      </c>
      <c r="G4102">
        <f ca="1">IF(C4102=1,60*SummonTypeTable!$Q$2-OFFSET(F4102,0,-1),
IF(F4102&lt;&gt;OFFSET(F4102,-1,0),OFFSET(F4102,-1,0)-OFFSET(F4102,0,-1),""))</f>
        <v>-3413.3333333333335</v>
      </c>
      <c r="H4102">
        <f ca="1">IF(C4102=1,60*SummonTypeTable!$Q$2/OFFSET(F4102,0,-1),
IF(F4102&lt;&gt;OFFSET(F4102,-1,0),OFFSET(F4102,-1,0)/OFFSET(F4102,0,-1),""))</f>
        <v>0.38609112709832133</v>
      </c>
      <c r="I4102">
        <f ca="1">(60+SUMIF(OFFSET(N4102,-$C4102+1,0,$C4102),"EN",OFFSET(O4102,-$C4102+1,0,$C4102))+SUMIF(OFFSET(S4102,-$C4102+1,0,$C4102),"EN",OFFSET(T4102,-$C4102+1,0,$C4102)))*SummonTypeTable!$Q$2</f>
        <v>2293.333333333333</v>
      </c>
      <c r="J4102">
        <f ca="1">IF(C4102=1,60*SummonTypeTable!$Q$2-OFFSET(I4102,0,-4),
IF(I4102&lt;&gt;OFFSET(I4102,-1,0),OFFSET(I4102,-1,0)-OFFSET(I4102,0,-4),""))</f>
        <v>-3413.3333333333335</v>
      </c>
      <c r="K4102">
        <f ca="1">IF(C4102=1,60*SummonTypeTable!$Q$2/OFFSET(I4102,0,-4),
IF(I4102&lt;&gt;OFFSET(I4102,-1,0),OFFSET(I4102,-1,0)/OFFSET(I4102,0,-4),""))</f>
        <v>0.38609112709832133</v>
      </c>
      <c r="L4102" t="str">
        <f t="shared" ca="1" si="754"/>
        <v>cu</v>
      </c>
      <c r="M4102" t="s">
        <v>81</v>
      </c>
      <c r="N4102" t="s">
        <v>146</v>
      </c>
      <c r="O4102">
        <v>220</v>
      </c>
      <c r="P4102" t="str">
        <f t="shared" si="746"/>
        <v>에너지너무많음</v>
      </c>
      <c r="Q4102" t="str">
        <f t="shared" ca="1" si="752"/>
        <v>cu</v>
      </c>
      <c r="R4102" t="s">
        <v>81</v>
      </c>
      <c r="S4102" t="s">
        <v>147</v>
      </c>
      <c r="T4102">
        <v>3200</v>
      </c>
      <c r="U4102" t="str">
        <f t="shared" ca="1" si="755"/>
        <v>cu</v>
      </c>
      <c r="V4102" t="str">
        <f t="shared" si="747"/>
        <v>EN</v>
      </c>
      <c r="W4102">
        <f t="shared" si="748"/>
        <v>220</v>
      </c>
      <c r="X4102" t="str">
        <f t="shared" ca="1" si="749"/>
        <v>cu</v>
      </c>
      <c r="Y4102" t="str">
        <f t="shared" si="750"/>
        <v>GO</v>
      </c>
      <c r="Z4102">
        <f t="shared" si="751"/>
        <v>3200</v>
      </c>
    </row>
    <row r="4103" spans="1:26">
      <c r="A4103" t="s">
        <v>79</v>
      </c>
      <c r="B4103" t="str">
        <f>VLOOKUP(A4103,EventPointTypeTable!$A:$B,MATCH(EventPointTypeTable!$B$1,EventPointTypeTable!$A$1:$B$1,0),0)</f>
        <v>신규4</v>
      </c>
      <c r="C4103">
        <v>126</v>
      </c>
      <c r="D4103">
        <v>52</v>
      </c>
      <c r="E4103">
        <f t="shared" ca="1" si="753"/>
        <v>5612</v>
      </c>
      <c r="F4103">
        <f ca="1">(60+SUMIF(OFFSET(N4103,-$C4103+1,0,$C4103),"EN",OFFSET(O4103,-$C4103+1,0,$C4103)))*SummonTypeTable!$Q$2</f>
        <v>2293.333333333333</v>
      </c>
      <c r="G4103" t="str">
        <f ca="1">IF(C4103=1,60*SummonTypeTable!$Q$2-OFFSET(F4103,0,-1),
IF(F4103&lt;&gt;OFFSET(F4103,-1,0),OFFSET(F4103,-1,0)-OFFSET(F4103,0,-1),""))</f>
        <v/>
      </c>
      <c r="H4103" t="str">
        <f ca="1">IF(C4103=1,60*SummonTypeTable!$Q$2/OFFSET(F4103,0,-1),
IF(F4103&lt;&gt;OFFSET(F4103,-1,0),OFFSET(F4103,-1,0)/OFFSET(F4103,0,-1),""))</f>
        <v/>
      </c>
      <c r="I4103">
        <f ca="1">(60+SUMIF(OFFSET(N4103,-$C4103+1,0,$C4103),"EN",OFFSET(O4103,-$C4103+1,0,$C4103))+SUMIF(OFFSET(S4103,-$C4103+1,0,$C4103),"EN",OFFSET(T4103,-$C4103+1,0,$C4103)))*SummonTypeTable!$Q$2</f>
        <v>2293.333333333333</v>
      </c>
      <c r="J4103" t="str">
        <f ca="1">IF(C4103=1,60*SummonTypeTable!$Q$2-OFFSET(I4103,0,-4),
IF(I4103&lt;&gt;OFFSET(I4103,-1,0),OFFSET(I4103,-1,0)-OFFSET(I4103,0,-4),""))</f>
        <v/>
      </c>
      <c r="K4103" t="str">
        <f ca="1">IF(C4103=1,60*SummonTypeTable!$Q$2/OFFSET(I4103,0,-4),
IF(I4103&lt;&gt;OFFSET(I4103,-1,0),OFFSET(I4103,-1,0)/OFFSET(I4103,0,-4),""))</f>
        <v/>
      </c>
      <c r="L4103" t="str">
        <f t="shared" ca="1" si="754"/>
        <v>cu</v>
      </c>
      <c r="M4103" t="s">
        <v>81</v>
      </c>
      <c r="N4103" t="s">
        <v>147</v>
      </c>
      <c r="O4103">
        <v>6450</v>
      </c>
      <c r="P4103" t="str">
        <f t="shared" si="746"/>
        <v/>
      </c>
      <c r="Q4103" t="str">
        <f t="shared" ca="1" si="752"/>
        <v>cu</v>
      </c>
      <c r="R4103" t="s">
        <v>81</v>
      </c>
      <c r="S4103" t="s">
        <v>147</v>
      </c>
      <c r="T4103">
        <v>3225</v>
      </c>
      <c r="U4103" t="str">
        <f t="shared" ca="1" si="755"/>
        <v>cu</v>
      </c>
      <c r="V4103" t="str">
        <f t="shared" si="747"/>
        <v>GO</v>
      </c>
      <c r="W4103">
        <f t="shared" si="748"/>
        <v>6450</v>
      </c>
      <c r="X4103" t="str">
        <f t="shared" ca="1" si="749"/>
        <v>cu</v>
      </c>
      <c r="Y4103" t="str">
        <f t="shared" si="750"/>
        <v>GO</v>
      </c>
      <c r="Z4103">
        <f t="shared" si="751"/>
        <v>3225</v>
      </c>
    </row>
    <row r="4104" spans="1:26">
      <c r="A4104" t="s">
        <v>79</v>
      </c>
      <c r="B4104" t="str">
        <f>VLOOKUP(A4104,EventPointTypeTable!$A:$B,MATCH(EventPointTypeTable!$B$1,EventPointTypeTable!$A$1:$B$1,0),0)</f>
        <v>신규4</v>
      </c>
      <c r="C4104">
        <v>127</v>
      </c>
      <c r="D4104">
        <v>75</v>
      </c>
      <c r="E4104">
        <f t="shared" ca="1" si="753"/>
        <v>5687</v>
      </c>
      <c r="F4104">
        <f ca="1">(60+SUMIF(OFFSET(N4104,-$C4104+1,0,$C4104),"EN",OFFSET(O4104,-$C4104+1,0,$C4104)))*SummonTypeTable!$Q$2</f>
        <v>2293.333333333333</v>
      </c>
      <c r="G4104" t="str">
        <f ca="1">IF(C4104=1,60*SummonTypeTable!$Q$2-OFFSET(F4104,0,-1),
IF(F4104&lt;&gt;OFFSET(F4104,-1,0),OFFSET(F4104,-1,0)-OFFSET(F4104,0,-1),""))</f>
        <v/>
      </c>
      <c r="H4104" t="str">
        <f ca="1">IF(C4104=1,60*SummonTypeTable!$Q$2/OFFSET(F4104,0,-1),
IF(F4104&lt;&gt;OFFSET(F4104,-1,0),OFFSET(F4104,-1,0)/OFFSET(F4104,0,-1),""))</f>
        <v/>
      </c>
      <c r="I4104">
        <f ca="1">(60+SUMIF(OFFSET(N4104,-$C4104+1,0,$C4104),"EN",OFFSET(O4104,-$C4104+1,0,$C4104))+SUMIF(OFFSET(S4104,-$C4104+1,0,$C4104),"EN",OFFSET(T4104,-$C4104+1,0,$C4104)))*SummonTypeTable!$Q$2</f>
        <v>2293.333333333333</v>
      </c>
      <c r="J4104" t="str">
        <f ca="1">IF(C4104=1,60*SummonTypeTable!$Q$2-OFFSET(I4104,0,-4),
IF(I4104&lt;&gt;OFFSET(I4104,-1,0),OFFSET(I4104,-1,0)-OFFSET(I4104,0,-4),""))</f>
        <v/>
      </c>
      <c r="K4104" t="str">
        <f ca="1">IF(C4104=1,60*SummonTypeTable!$Q$2/OFFSET(I4104,0,-4),
IF(I4104&lt;&gt;OFFSET(I4104,-1,0),OFFSET(I4104,-1,0)/OFFSET(I4104,0,-4),""))</f>
        <v/>
      </c>
      <c r="L4104" t="str">
        <f t="shared" ca="1" si="754"/>
        <v>it</v>
      </c>
      <c r="M4104" t="s">
        <v>139</v>
      </c>
      <c r="N4104" t="s">
        <v>138</v>
      </c>
      <c r="O4104">
        <v>2</v>
      </c>
      <c r="P4104" t="str">
        <f t="shared" si="746"/>
        <v/>
      </c>
      <c r="Q4104" t="str">
        <f t="shared" ca="1" si="752"/>
        <v>cu</v>
      </c>
      <c r="R4104" t="s">
        <v>81</v>
      </c>
      <c r="S4104" t="s">
        <v>147</v>
      </c>
      <c r="T4104">
        <v>3250</v>
      </c>
      <c r="U4104" t="str">
        <f t="shared" ca="1" si="755"/>
        <v>it</v>
      </c>
      <c r="V4104" t="str">
        <f t="shared" si="747"/>
        <v>Cash_sSpellGacha</v>
      </c>
      <c r="W4104">
        <f t="shared" si="748"/>
        <v>2</v>
      </c>
      <c r="X4104" t="str">
        <f t="shared" ca="1" si="749"/>
        <v>cu</v>
      </c>
      <c r="Y4104" t="str">
        <f t="shared" si="750"/>
        <v>GO</v>
      </c>
      <c r="Z4104">
        <f t="shared" si="751"/>
        <v>3250</v>
      </c>
    </row>
    <row r="4105" spans="1:26">
      <c r="A4105" t="s">
        <v>79</v>
      </c>
      <c r="B4105" t="str">
        <f>VLOOKUP(A4105,EventPointTypeTable!$A:$B,MATCH(EventPointTypeTable!$B$1,EventPointTypeTable!$A$1:$B$1,0),0)</f>
        <v>신규4</v>
      </c>
      <c r="C4105">
        <v>128</v>
      </c>
      <c r="D4105">
        <v>91</v>
      </c>
      <c r="E4105">
        <f t="shared" ca="1" si="753"/>
        <v>5778</v>
      </c>
      <c r="F4105">
        <f ca="1">(60+SUMIF(OFFSET(N4105,-$C4105+1,0,$C4105),"EN",OFFSET(O4105,-$C4105+1,0,$C4105)))*SummonTypeTable!$Q$2</f>
        <v>2293.333333333333</v>
      </c>
      <c r="G4105" t="str">
        <f ca="1">IF(C4105=1,60*SummonTypeTable!$Q$2-OFFSET(F4105,0,-1),
IF(F4105&lt;&gt;OFFSET(F4105,-1,0),OFFSET(F4105,-1,0)-OFFSET(F4105,0,-1),""))</f>
        <v/>
      </c>
      <c r="H4105" t="str">
        <f ca="1">IF(C4105=1,60*SummonTypeTable!$Q$2/OFFSET(F4105,0,-1),
IF(F4105&lt;&gt;OFFSET(F4105,-1,0),OFFSET(F4105,-1,0)/OFFSET(F4105,0,-1),""))</f>
        <v/>
      </c>
      <c r="I4105">
        <f ca="1">(60+SUMIF(OFFSET(N4105,-$C4105+1,0,$C4105),"EN",OFFSET(O4105,-$C4105+1,0,$C4105))+SUMIF(OFFSET(S4105,-$C4105+1,0,$C4105),"EN",OFFSET(T4105,-$C4105+1,0,$C4105)))*SummonTypeTable!$Q$2</f>
        <v>2293.333333333333</v>
      </c>
      <c r="J4105" t="str">
        <f ca="1">IF(C4105=1,60*SummonTypeTable!$Q$2-OFFSET(I4105,0,-4),
IF(I4105&lt;&gt;OFFSET(I4105,-1,0),OFFSET(I4105,-1,0)-OFFSET(I4105,0,-4),""))</f>
        <v/>
      </c>
      <c r="K4105" t="str">
        <f ca="1">IF(C4105=1,60*SummonTypeTable!$Q$2/OFFSET(I4105,0,-4),
IF(I4105&lt;&gt;OFFSET(I4105,-1,0),OFFSET(I4105,-1,0)/OFFSET(I4105,0,-4),""))</f>
        <v/>
      </c>
      <c r="L4105" t="str">
        <f t="shared" ca="1" si="754"/>
        <v>cu</v>
      </c>
      <c r="M4105" t="s">
        <v>81</v>
      </c>
      <c r="N4105" t="s">
        <v>147</v>
      </c>
      <c r="O4105">
        <v>6550</v>
      </c>
      <c r="P4105" t="str">
        <f t="shared" si="746"/>
        <v/>
      </c>
      <c r="Q4105" t="str">
        <f t="shared" ca="1" si="752"/>
        <v>cu</v>
      </c>
      <c r="R4105" t="s">
        <v>81</v>
      </c>
      <c r="S4105" t="s">
        <v>147</v>
      </c>
      <c r="T4105">
        <v>3275</v>
      </c>
      <c r="U4105" t="str">
        <f t="shared" ca="1" si="755"/>
        <v>cu</v>
      </c>
      <c r="V4105" t="str">
        <f t="shared" si="747"/>
        <v>GO</v>
      </c>
      <c r="W4105">
        <f t="shared" si="748"/>
        <v>6550</v>
      </c>
      <c r="X4105" t="str">
        <f t="shared" ca="1" si="749"/>
        <v>cu</v>
      </c>
      <c r="Y4105" t="str">
        <f t="shared" si="750"/>
        <v>GO</v>
      </c>
      <c r="Z4105">
        <f t="shared" si="751"/>
        <v>3275</v>
      </c>
    </row>
    <row r="4106" spans="1:26">
      <c r="A4106" t="s">
        <v>79</v>
      </c>
      <c r="B4106" t="str">
        <f>VLOOKUP(A4106,EventPointTypeTable!$A:$B,MATCH(EventPointTypeTable!$B$1,EventPointTypeTable!$A$1:$B$1,0),0)</f>
        <v>신규4</v>
      </c>
      <c r="C4106">
        <v>129</v>
      </c>
      <c r="D4106">
        <v>102</v>
      </c>
      <c r="E4106">
        <f t="shared" ca="1" si="753"/>
        <v>5880</v>
      </c>
      <c r="F4106">
        <f ca="1">(60+SUMIF(OFFSET(N4106,-$C4106+1,0,$C4106),"EN",OFFSET(O4106,-$C4106+1,0,$C4106)))*SummonTypeTable!$Q$2</f>
        <v>2293.333333333333</v>
      </c>
      <c r="G4106" t="str">
        <f ca="1">IF(C4106=1,60*SummonTypeTable!$Q$2-OFFSET(F4106,0,-1),
IF(F4106&lt;&gt;OFFSET(F4106,-1,0),OFFSET(F4106,-1,0)-OFFSET(F4106,0,-1),""))</f>
        <v/>
      </c>
      <c r="H4106" t="str">
        <f ca="1">IF(C4106=1,60*SummonTypeTable!$Q$2/OFFSET(F4106,0,-1),
IF(F4106&lt;&gt;OFFSET(F4106,-1,0),OFFSET(F4106,-1,0)/OFFSET(F4106,0,-1),""))</f>
        <v/>
      </c>
      <c r="I4106">
        <f ca="1">(60+SUMIF(OFFSET(N4106,-$C4106+1,0,$C4106),"EN",OFFSET(O4106,-$C4106+1,0,$C4106))+SUMIF(OFFSET(S4106,-$C4106+1,0,$C4106),"EN",OFFSET(T4106,-$C4106+1,0,$C4106)))*SummonTypeTable!$Q$2</f>
        <v>2293.333333333333</v>
      </c>
      <c r="J4106" t="str">
        <f ca="1">IF(C4106=1,60*SummonTypeTable!$Q$2-OFFSET(I4106,0,-4),
IF(I4106&lt;&gt;OFFSET(I4106,-1,0),OFFSET(I4106,-1,0)-OFFSET(I4106,0,-4),""))</f>
        <v/>
      </c>
      <c r="K4106" t="str">
        <f ca="1">IF(C4106=1,60*SummonTypeTable!$Q$2/OFFSET(I4106,0,-4),
IF(I4106&lt;&gt;OFFSET(I4106,-1,0),OFFSET(I4106,-1,0)/OFFSET(I4106,0,-4),""))</f>
        <v/>
      </c>
      <c r="L4106" t="str">
        <f t="shared" ca="1" si="754"/>
        <v>it</v>
      </c>
      <c r="M4106" t="s">
        <v>139</v>
      </c>
      <c r="N4106" t="s">
        <v>158</v>
      </c>
      <c r="O4106">
        <v>2</v>
      </c>
      <c r="P4106" t="str">
        <f t="shared" si="746"/>
        <v/>
      </c>
      <c r="Q4106" t="str">
        <f t="shared" ca="1" si="752"/>
        <v>cu</v>
      </c>
      <c r="R4106" t="s">
        <v>81</v>
      </c>
      <c r="S4106" t="s">
        <v>147</v>
      </c>
      <c r="T4106">
        <v>3300</v>
      </c>
      <c r="U4106" t="str">
        <f t="shared" ca="1" si="755"/>
        <v>it</v>
      </c>
      <c r="V4106" t="str">
        <f t="shared" si="747"/>
        <v>Cash_sEquipGacha</v>
      </c>
      <c r="W4106">
        <f t="shared" si="748"/>
        <v>2</v>
      </c>
      <c r="X4106" t="str">
        <f t="shared" ca="1" si="749"/>
        <v>cu</v>
      </c>
      <c r="Y4106" t="str">
        <f t="shared" si="750"/>
        <v>GO</v>
      </c>
      <c r="Z4106">
        <f t="shared" si="751"/>
        <v>3300</v>
      </c>
    </row>
    <row r="4107" spans="1:26">
      <c r="A4107" t="s">
        <v>79</v>
      </c>
      <c r="B4107" t="str">
        <f>VLOOKUP(A4107,EventPointTypeTable!$A:$B,MATCH(EventPointTypeTable!$B$1,EventPointTypeTable!$A$1:$B$1,0),0)</f>
        <v>신규4</v>
      </c>
      <c r="C4107">
        <v>130</v>
      </c>
      <c r="D4107">
        <v>68</v>
      </c>
      <c r="E4107">
        <f t="shared" ca="1" si="753"/>
        <v>5948</v>
      </c>
      <c r="F4107">
        <f ca="1">(60+SUMIF(OFFSET(N4107,-$C4107+1,0,$C4107),"EN",OFFSET(O4107,-$C4107+1,0,$C4107)))*SummonTypeTable!$Q$2</f>
        <v>2453.333333333333</v>
      </c>
      <c r="G4107">
        <f ca="1">IF(C4107=1,60*SummonTypeTable!$Q$2-OFFSET(F4107,0,-1),
IF(F4107&lt;&gt;OFFSET(F4107,-1,0),OFFSET(F4107,-1,0)-OFFSET(F4107,0,-1),""))</f>
        <v>-3654.666666666667</v>
      </c>
      <c r="H4107">
        <f ca="1">IF(C4107=1,60*SummonTypeTable!$Q$2/OFFSET(F4107,0,-1),
IF(F4107&lt;&gt;OFFSET(F4107,-1,0),OFFSET(F4107,-1,0)/OFFSET(F4107,0,-1),""))</f>
        <v>0.38556377493835459</v>
      </c>
      <c r="I4107">
        <f ca="1">(60+SUMIF(OFFSET(N4107,-$C4107+1,0,$C4107),"EN",OFFSET(O4107,-$C4107+1,0,$C4107))+SUMIF(OFFSET(S4107,-$C4107+1,0,$C4107),"EN",OFFSET(T4107,-$C4107+1,0,$C4107)))*SummonTypeTable!$Q$2</f>
        <v>2453.333333333333</v>
      </c>
      <c r="J4107">
        <f ca="1">IF(C4107=1,60*SummonTypeTable!$Q$2-OFFSET(I4107,0,-4),
IF(I4107&lt;&gt;OFFSET(I4107,-1,0),OFFSET(I4107,-1,0)-OFFSET(I4107,0,-4),""))</f>
        <v>-3654.666666666667</v>
      </c>
      <c r="K4107">
        <f ca="1">IF(C4107=1,60*SummonTypeTable!$Q$2/OFFSET(I4107,0,-4),
IF(I4107&lt;&gt;OFFSET(I4107,-1,0),OFFSET(I4107,-1,0)/OFFSET(I4107,0,-4),""))</f>
        <v>0.38556377493835459</v>
      </c>
      <c r="L4107" t="str">
        <f t="shared" ca="1" si="754"/>
        <v>cu</v>
      </c>
      <c r="M4107" t="s">
        <v>81</v>
      </c>
      <c r="N4107" t="s">
        <v>146</v>
      </c>
      <c r="O4107">
        <v>240</v>
      </c>
      <c r="P4107" t="str">
        <f t="shared" ref="P4107:P4170" si="756">IF(M4107="장비1상자",
  IF(OR(N4107&gt;3,O4107&gt;5),"장비이상",""),
IF(N4107="GO",
  IF(O4107&lt;100,"골드이상",""),
IF(N4107="EN",
  IF(O4107&gt;29,"에너지너무많음",
  IF(O4107&gt;9,"에너지다소많음","")),"")))</f>
        <v>에너지너무많음</v>
      </c>
      <c r="Q4107" t="str">
        <f t="shared" ca="1" si="752"/>
        <v>cu</v>
      </c>
      <c r="R4107" t="s">
        <v>81</v>
      </c>
      <c r="S4107" t="s">
        <v>147</v>
      </c>
      <c r="T4107">
        <v>3325</v>
      </c>
      <c r="U4107" t="str">
        <f t="shared" ca="1" si="755"/>
        <v>cu</v>
      </c>
      <c r="V4107" t="str">
        <f t="shared" ref="V4107:V4170" si="757">IF(LEN(N4107)=0,"",N4107)</f>
        <v>EN</v>
      </c>
      <c r="W4107">
        <f t="shared" ref="W4107:W4170" si="758">IF(LEN(O4107)=0,"",O4107)</f>
        <v>240</v>
      </c>
      <c r="X4107" t="str">
        <f t="shared" ref="X4107:X4170" ca="1" si="759">IF(LEN(Q4107)=0,"",Q4107)</f>
        <v>cu</v>
      </c>
      <c r="Y4107" t="str">
        <f t="shared" ref="Y4107:Y4170" si="760">IF(LEN(S4107)=0,"",S4107)</f>
        <v>GO</v>
      </c>
      <c r="Z4107">
        <f t="shared" ref="Z4107:Z4170" si="761">IF(LEN(T4107)=0,"",T4107)</f>
        <v>3325</v>
      </c>
    </row>
    <row r="4108" spans="1:26">
      <c r="A4108" t="s">
        <v>79</v>
      </c>
      <c r="B4108" t="str">
        <f>VLOOKUP(A4108,EventPointTypeTable!$A:$B,MATCH(EventPointTypeTable!$B$1,EventPointTypeTable!$A$1:$B$1,0),0)</f>
        <v>신규4</v>
      </c>
      <c r="C4108">
        <v>131</v>
      </c>
      <c r="D4108">
        <v>55</v>
      </c>
      <c r="E4108">
        <f t="shared" ca="1" si="753"/>
        <v>6003</v>
      </c>
      <c r="F4108">
        <f ca="1">(60+SUMIF(OFFSET(N4108,-$C4108+1,0,$C4108),"EN",OFFSET(O4108,-$C4108+1,0,$C4108)))*SummonTypeTable!$Q$2</f>
        <v>2453.333333333333</v>
      </c>
      <c r="G4108" t="str">
        <f ca="1">IF(C4108=1,60*SummonTypeTable!$Q$2-OFFSET(F4108,0,-1),
IF(F4108&lt;&gt;OFFSET(F4108,-1,0),OFFSET(F4108,-1,0)-OFFSET(F4108,0,-1),""))</f>
        <v/>
      </c>
      <c r="H4108" t="str">
        <f ca="1">IF(C4108=1,60*SummonTypeTable!$Q$2/OFFSET(F4108,0,-1),
IF(F4108&lt;&gt;OFFSET(F4108,-1,0),OFFSET(F4108,-1,0)/OFFSET(F4108,0,-1),""))</f>
        <v/>
      </c>
      <c r="I4108">
        <f ca="1">(60+SUMIF(OFFSET(N4108,-$C4108+1,0,$C4108),"EN",OFFSET(O4108,-$C4108+1,0,$C4108))+SUMIF(OFFSET(S4108,-$C4108+1,0,$C4108),"EN",OFFSET(T4108,-$C4108+1,0,$C4108)))*SummonTypeTable!$Q$2</f>
        <v>2453.333333333333</v>
      </c>
      <c r="J4108" t="str">
        <f ca="1">IF(C4108=1,60*SummonTypeTable!$Q$2-OFFSET(I4108,0,-4),
IF(I4108&lt;&gt;OFFSET(I4108,-1,0),OFFSET(I4108,-1,0)-OFFSET(I4108,0,-4),""))</f>
        <v/>
      </c>
      <c r="K4108" t="str">
        <f ca="1">IF(C4108=1,60*SummonTypeTable!$Q$2/OFFSET(I4108,0,-4),
IF(I4108&lt;&gt;OFFSET(I4108,-1,0),OFFSET(I4108,-1,0)/OFFSET(I4108,0,-4),""))</f>
        <v/>
      </c>
      <c r="L4108" t="str">
        <f t="shared" ca="1" si="754"/>
        <v>cu</v>
      </c>
      <c r="M4108" t="s">
        <v>81</v>
      </c>
      <c r="N4108" t="s">
        <v>147</v>
      </c>
      <c r="O4108">
        <v>6700</v>
      </c>
      <c r="P4108" t="str">
        <f t="shared" si="756"/>
        <v/>
      </c>
      <c r="Q4108" t="str">
        <f t="shared" ca="1" si="752"/>
        <v>cu</v>
      </c>
      <c r="R4108" t="s">
        <v>81</v>
      </c>
      <c r="S4108" t="s">
        <v>147</v>
      </c>
      <c r="T4108">
        <v>3350</v>
      </c>
      <c r="U4108" t="str">
        <f t="shared" ca="1" si="755"/>
        <v>cu</v>
      </c>
      <c r="V4108" t="str">
        <f t="shared" si="757"/>
        <v>GO</v>
      </c>
      <c r="W4108">
        <f t="shared" si="758"/>
        <v>6700</v>
      </c>
      <c r="X4108" t="str">
        <f t="shared" ca="1" si="759"/>
        <v>cu</v>
      </c>
      <c r="Y4108" t="str">
        <f t="shared" si="760"/>
        <v>GO</v>
      </c>
      <c r="Z4108">
        <f t="shared" si="761"/>
        <v>3350</v>
      </c>
    </row>
    <row r="4109" spans="1:26">
      <c r="A4109" t="s">
        <v>79</v>
      </c>
      <c r="B4109" t="str">
        <f>VLOOKUP(A4109,EventPointTypeTable!$A:$B,MATCH(EventPointTypeTable!$B$1,EventPointTypeTable!$A$1:$B$1,0),0)</f>
        <v>신규4</v>
      </c>
      <c r="C4109">
        <v>132</v>
      </c>
      <c r="D4109">
        <v>65</v>
      </c>
      <c r="E4109">
        <f t="shared" ca="1" si="753"/>
        <v>6068</v>
      </c>
      <c r="F4109">
        <f ca="1">(60+SUMIF(OFFSET(N4109,-$C4109+1,0,$C4109),"EN",OFFSET(O4109,-$C4109+1,0,$C4109)))*SummonTypeTable!$Q$2</f>
        <v>2453.333333333333</v>
      </c>
      <c r="G4109" t="str">
        <f ca="1">IF(C4109=1,60*SummonTypeTable!$Q$2-OFFSET(F4109,0,-1),
IF(F4109&lt;&gt;OFFSET(F4109,-1,0),OFFSET(F4109,-1,0)-OFFSET(F4109,0,-1),""))</f>
        <v/>
      </c>
      <c r="H4109" t="str">
        <f ca="1">IF(C4109=1,60*SummonTypeTable!$Q$2/OFFSET(F4109,0,-1),
IF(F4109&lt;&gt;OFFSET(F4109,-1,0),OFFSET(F4109,-1,0)/OFFSET(F4109,0,-1),""))</f>
        <v/>
      </c>
      <c r="I4109">
        <f ca="1">(60+SUMIF(OFFSET(N4109,-$C4109+1,0,$C4109),"EN",OFFSET(O4109,-$C4109+1,0,$C4109))+SUMIF(OFFSET(S4109,-$C4109+1,0,$C4109),"EN",OFFSET(T4109,-$C4109+1,0,$C4109)))*SummonTypeTable!$Q$2</f>
        <v>2453.333333333333</v>
      </c>
      <c r="J4109" t="str">
        <f ca="1">IF(C4109=1,60*SummonTypeTable!$Q$2-OFFSET(I4109,0,-4),
IF(I4109&lt;&gt;OFFSET(I4109,-1,0),OFFSET(I4109,-1,0)-OFFSET(I4109,0,-4),""))</f>
        <v/>
      </c>
      <c r="K4109" t="str">
        <f ca="1">IF(C4109=1,60*SummonTypeTable!$Q$2/OFFSET(I4109,0,-4),
IF(I4109&lt;&gt;OFFSET(I4109,-1,0),OFFSET(I4109,-1,0)/OFFSET(I4109,0,-4),""))</f>
        <v/>
      </c>
      <c r="L4109" t="str">
        <f t="shared" ca="1" si="754"/>
        <v>cu</v>
      </c>
      <c r="M4109" t="s">
        <v>81</v>
      </c>
      <c r="N4109" t="s">
        <v>147</v>
      </c>
      <c r="O4109">
        <v>6750</v>
      </c>
      <c r="P4109" t="str">
        <f t="shared" si="756"/>
        <v/>
      </c>
      <c r="Q4109" t="str">
        <f t="shared" ca="1" si="752"/>
        <v>cu</v>
      </c>
      <c r="R4109" t="s">
        <v>81</v>
      </c>
      <c r="S4109" t="s">
        <v>147</v>
      </c>
      <c r="T4109">
        <v>3375</v>
      </c>
      <c r="U4109" t="str">
        <f t="shared" ca="1" si="755"/>
        <v>cu</v>
      </c>
      <c r="V4109" t="str">
        <f t="shared" si="757"/>
        <v>GO</v>
      </c>
      <c r="W4109">
        <f t="shared" si="758"/>
        <v>6750</v>
      </c>
      <c r="X4109" t="str">
        <f t="shared" ca="1" si="759"/>
        <v>cu</v>
      </c>
      <c r="Y4109" t="str">
        <f t="shared" si="760"/>
        <v>GO</v>
      </c>
      <c r="Z4109">
        <f t="shared" si="761"/>
        <v>3375</v>
      </c>
    </row>
    <row r="4110" spans="1:26">
      <c r="A4110" t="s">
        <v>79</v>
      </c>
      <c r="B4110" t="str">
        <f>VLOOKUP(A4110,EventPointTypeTable!$A:$B,MATCH(EventPointTypeTable!$B$1,EventPointTypeTable!$A$1:$B$1,0),0)</f>
        <v>신규4</v>
      </c>
      <c r="C4110">
        <v>133</v>
      </c>
      <c r="D4110">
        <v>73</v>
      </c>
      <c r="E4110">
        <f t="shared" ca="1" si="753"/>
        <v>6141</v>
      </c>
      <c r="F4110">
        <f ca="1">(60+SUMIF(OFFSET(N4110,-$C4110+1,0,$C4110),"EN",OFFSET(O4110,-$C4110+1,0,$C4110)))*SummonTypeTable!$Q$2</f>
        <v>2453.333333333333</v>
      </c>
      <c r="G4110" t="str">
        <f ca="1">IF(C4110=1,60*SummonTypeTable!$Q$2-OFFSET(F4110,0,-1),
IF(F4110&lt;&gt;OFFSET(F4110,-1,0),OFFSET(F4110,-1,0)-OFFSET(F4110,0,-1),""))</f>
        <v/>
      </c>
      <c r="H4110" t="str">
        <f ca="1">IF(C4110=1,60*SummonTypeTable!$Q$2/OFFSET(F4110,0,-1),
IF(F4110&lt;&gt;OFFSET(F4110,-1,0),OFFSET(F4110,-1,0)/OFFSET(F4110,0,-1),""))</f>
        <v/>
      </c>
      <c r="I4110">
        <f ca="1">(60+SUMIF(OFFSET(N4110,-$C4110+1,0,$C4110),"EN",OFFSET(O4110,-$C4110+1,0,$C4110))+SUMIF(OFFSET(S4110,-$C4110+1,0,$C4110),"EN",OFFSET(T4110,-$C4110+1,0,$C4110)))*SummonTypeTable!$Q$2</f>
        <v>2453.333333333333</v>
      </c>
      <c r="J4110" t="str">
        <f ca="1">IF(C4110=1,60*SummonTypeTable!$Q$2-OFFSET(I4110,0,-4),
IF(I4110&lt;&gt;OFFSET(I4110,-1,0),OFFSET(I4110,-1,0)-OFFSET(I4110,0,-4),""))</f>
        <v/>
      </c>
      <c r="K4110" t="str">
        <f ca="1">IF(C4110=1,60*SummonTypeTable!$Q$2/OFFSET(I4110,0,-4),
IF(I4110&lt;&gt;OFFSET(I4110,-1,0),OFFSET(I4110,-1,0)/OFFSET(I4110,0,-4),""))</f>
        <v/>
      </c>
      <c r="L4110" t="str">
        <f t="shared" ca="1" si="754"/>
        <v>it</v>
      </c>
      <c r="M4110" t="s">
        <v>139</v>
      </c>
      <c r="N4110" t="s">
        <v>138</v>
      </c>
      <c r="O4110">
        <v>2</v>
      </c>
      <c r="P4110" t="str">
        <f t="shared" si="756"/>
        <v/>
      </c>
      <c r="Q4110" t="str">
        <f t="shared" ca="1" si="752"/>
        <v>cu</v>
      </c>
      <c r="R4110" t="s">
        <v>81</v>
      </c>
      <c r="S4110" t="s">
        <v>147</v>
      </c>
      <c r="T4110">
        <v>3400</v>
      </c>
      <c r="U4110" t="str">
        <f t="shared" ca="1" si="755"/>
        <v>it</v>
      </c>
      <c r="V4110" t="str">
        <f t="shared" si="757"/>
        <v>Cash_sSpellGacha</v>
      </c>
      <c r="W4110">
        <f t="shared" si="758"/>
        <v>2</v>
      </c>
      <c r="X4110" t="str">
        <f t="shared" ca="1" si="759"/>
        <v>cu</v>
      </c>
      <c r="Y4110" t="str">
        <f t="shared" si="760"/>
        <v>GO</v>
      </c>
      <c r="Z4110">
        <f t="shared" si="761"/>
        <v>3400</v>
      </c>
    </row>
    <row r="4111" spans="1:26">
      <c r="A4111" t="s">
        <v>79</v>
      </c>
      <c r="B4111" t="str">
        <f>VLOOKUP(A4111,EventPointTypeTable!$A:$B,MATCH(EventPointTypeTable!$B$1,EventPointTypeTable!$A$1:$B$1,0),0)</f>
        <v>신규4</v>
      </c>
      <c r="C4111">
        <v>134</v>
      </c>
      <c r="D4111">
        <v>85</v>
      </c>
      <c r="E4111">
        <f t="shared" ca="1" si="753"/>
        <v>6226</v>
      </c>
      <c r="F4111">
        <f ca="1">(60+SUMIF(OFFSET(N4111,-$C4111+1,0,$C4111),"EN",OFFSET(O4111,-$C4111+1,0,$C4111)))*SummonTypeTable!$Q$2</f>
        <v>2453.333333333333</v>
      </c>
      <c r="G4111" t="str">
        <f ca="1">IF(C4111=1,60*SummonTypeTable!$Q$2-OFFSET(F4111,0,-1),
IF(F4111&lt;&gt;OFFSET(F4111,-1,0),OFFSET(F4111,-1,0)-OFFSET(F4111,0,-1),""))</f>
        <v/>
      </c>
      <c r="H4111" t="str">
        <f ca="1">IF(C4111=1,60*SummonTypeTable!$Q$2/OFFSET(F4111,0,-1),
IF(F4111&lt;&gt;OFFSET(F4111,-1,0),OFFSET(F4111,-1,0)/OFFSET(F4111,0,-1),""))</f>
        <v/>
      </c>
      <c r="I4111">
        <f ca="1">(60+SUMIF(OFFSET(N4111,-$C4111+1,0,$C4111),"EN",OFFSET(O4111,-$C4111+1,0,$C4111))+SUMIF(OFFSET(S4111,-$C4111+1,0,$C4111),"EN",OFFSET(T4111,-$C4111+1,0,$C4111)))*SummonTypeTable!$Q$2</f>
        <v>2453.333333333333</v>
      </c>
      <c r="J4111" t="str">
        <f ca="1">IF(C4111=1,60*SummonTypeTable!$Q$2-OFFSET(I4111,0,-4),
IF(I4111&lt;&gt;OFFSET(I4111,-1,0),OFFSET(I4111,-1,0)-OFFSET(I4111,0,-4),""))</f>
        <v/>
      </c>
      <c r="K4111" t="str">
        <f ca="1">IF(C4111=1,60*SummonTypeTable!$Q$2/OFFSET(I4111,0,-4),
IF(I4111&lt;&gt;OFFSET(I4111,-1,0),OFFSET(I4111,-1,0)/OFFSET(I4111,0,-4),""))</f>
        <v/>
      </c>
      <c r="L4111" t="str">
        <f t="shared" ca="1" si="754"/>
        <v>it</v>
      </c>
      <c r="M4111" t="s">
        <v>139</v>
      </c>
      <c r="N4111" t="s">
        <v>158</v>
      </c>
      <c r="O4111">
        <v>1</v>
      </c>
      <c r="P4111" t="str">
        <f t="shared" si="756"/>
        <v/>
      </c>
      <c r="Q4111" t="str">
        <f t="shared" ca="1" si="752"/>
        <v>cu</v>
      </c>
      <c r="R4111" t="s">
        <v>81</v>
      </c>
      <c r="S4111" t="s">
        <v>147</v>
      </c>
      <c r="T4111">
        <v>3425</v>
      </c>
      <c r="U4111" t="str">
        <f t="shared" ca="1" si="755"/>
        <v>it</v>
      </c>
      <c r="V4111" t="str">
        <f t="shared" si="757"/>
        <v>Cash_sEquipGacha</v>
      </c>
      <c r="W4111">
        <f t="shared" si="758"/>
        <v>1</v>
      </c>
      <c r="X4111" t="str">
        <f t="shared" ca="1" si="759"/>
        <v>cu</v>
      </c>
      <c r="Y4111" t="str">
        <f t="shared" si="760"/>
        <v>GO</v>
      </c>
      <c r="Z4111">
        <f t="shared" si="761"/>
        <v>3425</v>
      </c>
    </row>
    <row r="4112" spans="1:26">
      <c r="A4112" t="s">
        <v>79</v>
      </c>
      <c r="B4112" t="str">
        <f>VLOOKUP(A4112,EventPointTypeTable!$A:$B,MATCH(EventPointTypeTable!$B$1,EventPointTypeTable!$A$1:$B$1,0),0)</f>
        <v>신규4</v>
      </c>
      <c r="C4112">
        <v>135</v>
      </c>
      <c r="D4112">
        <v>87</v>
      </c>
      <c r="E4112">
        <f t="shared" ca="1" si="753"/>
        <v>6313</v>
      </c>
      <c r="F4112">
        <f ca="1">(60+SUMIF(OFFSET(N4112,-$C4112+1,0,$C4112),"EN",OFFSET(O4112,-$C4112+1,0,$C4112)))*SummonTypeTable!$Q$2</f>
        <v>2453.333333333333</v>
      </c>
      <c r="G4112" t="str">
        <f ca="1">IF(C4112=1,60*SummonTypeTable!$Q$2-OFFSET(F4112,0,-1),
IF(F4112&lt;&gt;OFFSET(F4112,-1,0),OFFSET(F4112,-1,0)-OFFSET(F4112,0,-1),""))</f>
        <v/>
      </c>
      <c r="H4112" t="str">
        <f ca="1">IF(C4112=1,60*SummonTypeTable!$Q$2/OFFSET(F4112,0,-1),
IF(F4112&lt;&gt;OFFSET(F4112,-1,0),OFFSET(F4112,-1,0)/OFFSET(F4112,0,-1),""))</f>
        <v/>
      </c>
      <c r="I4112">
        <f ca="1">(60+SUMIF(OFFSET(N4112,-$C4112+1,0,$C4112),"EN",OFFSET(O4112,-$C4112+1,0,$C4112))+SUMIF(OFFSET(S4112,-$C4112+1,0,$C4112),"EN",OFFSET(T4112,-$C4112+1,0,$C4112)))*SummonTypeTable!$Q$2</f>
        <v>2453.333333333333</v>
      </c>
      <c r="J4112" t="str">
        <f ca="1">IF(C4112=1,60*SummonTypeTable!$Q$2-OFFSET(I4112,0,-4),
IF(I4112&lt;&gt;OFFSET(I4112,-1,0),OFFSET(I4112,-1,0)-OFFSET(I4112,0,-4),""))</f>
        <v/>
      </c>
      <c r="K4112" t="str">
        <f ca="1">IF(C4112=1,60*SummonTypeTable!$Q$2/OFFSET(I4112,0,-4),
IF(I4112&lt;&gt;OFFSET(I4112,-1,0),OFFSET(I4112,-1,0)/OFFSET(I4112,0,-4),""))</f>
        <v/>
      </c>
      <c r="L4112" t="str">
        <f t="shared" ca="1" si="754"/>
        <v>cu</v>
      </c>
      <c r="M4112" t="s">
        <v>81</v>
      </c>
      <c r="N4112" t="s">
        <v>147</v>
      </c>
      <c r="O4112">
        <v>6900</v>
      </c>
      <c r="P4112" t="str">
        <f t="shared" si="756"/>
        <v/>
      </c>
      <c r="Q4112" t="str">
        <f t="shared" ca="1" si="752"/>
        <v>cu</v>
      </c>
      <c r="R4112" t="s">
        <v>81</v>
      </c>
      <c r="S4112" t="s">
        <v>147</v>
      </c>
      <c r="T4112">
        <v>3450</v>
      </c>
      <c r="U4112" t="str">
        <f t="shared" ca="1" si="755"/>
        <v>cu</v>
      </c>
      <c r="V4112" t="str">
        <f t="shared" si="757"/>
        <v>GO</v>
      </c>
      <c r="W4112">
        <f t="shared" si="758"/>
        <v>6900</v>
      </c>
      <c r="X4112" t="str">
        <f t="shared" ca="1" si="759"/>
        <v>cu</v>
      </c>
      <c r="Y4112" t="str">
        <f t="shared" si="760"/>
        <v>GO</v>
      </c>
      <c r="Z4112">
        <f t="shared" si="761"/>
        <v>3450</v>
      </c>
    </row>
    <row r="4113" spans="1:26">
      <c r="A4113" t="s">
        <v>79</v>
      </c>
      <c r="B4113" t="str">
        <f>VLOOKUP(A4113,EventPointTypeTable!$A:$B,MATCH(EventPointTypeTable!$B$1,EventPointTypeTable!$A$1:$B$1,0),0)</f>
        <v>신규4</v>
      </c>
      <c r="C4113">
        <v>136</v>
      </c>
      <c r="D4113">
        <v>39</v>
      </c>
      <c r="E4113">
        <f t="shared" ca="1" si="753"/>
        <v>6352</v>
      </c>
      <c r="F4113">
        <f ca="1">(60+SUMIF(OFFSET(N4113,-$C4113+1,0,$C4113),"EN",OFFSET(O4113,-$C4113+1,0,$C4113)))*SummonTypeTable!$Q$2</f>
        <v>2626.6666666666665</v>
      </c>
      <c r="G4113">
        <f ca="1">IF(C4113=1,60*SummonTypeTable!$Q$2-OFFSET(F4113,0,-1),
IF(F4113&lt;&gt;OFFSET(F4113,-1,0),OFFSET(F4113,-1,0)-OFFSET(F4113,0,-1),""))</f>
        <v>-3898.666666666667</v>
      </c>
      <c r="H4113">
        <f ca="1">IF(C4113=1,60*SummonTypeTable!$Q$2/OFFSET(F4113,0,-1),
IF(F4113&lt;&gt;OFFSET(F4113,-1,0),OFFSET(F4113,-1,0)/OFFSET(F4113,0,-1),""))</f>
        <v>0.38623005877413935</v>
      </c>
      <c r="I4113">
        <f ca="1">(60+SUMIF(OFFSET(N4113,-$C4113+1,0,$C4113),"EN",OFFSET(O4113,-$C4113+1,0,$C4113))+SUMIF(OFFSET(S4113,-$C4113+1,0,$C4113),"EN",OFFSET(T4113,-$C4113+1,0,$C4113)))*SummonTypeTable!$Q$2</f>
        <v>2626.6666666666665</v>
      </c>
      <c r="J4113">
        <f ca="1">IF(C4113=1,60*SummonTypeTable!$Q$2-OFFSET(I4113,0,-4),
IF(I4113&lt;&gt;OFFSET(I4113,-1,0),OFFSET(I4113,-1,0)-OFFSET(I4113,0,-4),""))</f>
        <v>-3898.666666666667</v>
      </c>
      <c r="K4113">
        <f ca="1">IF(C4113=1,60*SummonTypeTable!$Q$2/OFFSET(I4113,0,-4),
IF(I4113&lt;&gt;OFFSET(I4113,-1,0),OFFSET(I4113,-1,0)/OFFSET(I4113,0,-4),""))</f>
        <v>0.38623005877413935</v>
      </c>
      <c r="L4113" t="str">
        <f t="shared" ca="1" si="754"/>
        <v>cu</v>
      </c>
      <c r="M4113" t="s">
        <v>81</v>
      </c>
      <c r="N4113" t="s">
        <v>146</v>
      </c>
      <c r="O4113">
        <v>260</v>
      </c>
      <c r="P4113" t="str">
        <f t="shared" si="756"/>
        <v>에너지너무많음</v>
      </c>
      <c r="Q4113" t="str">
        <f t="shared" ca="1" si="752"/>
        <v>cu</v>
      </c>
      <c r="R4113" t="s">
        <v>81</v>
      </c>
      <c r="S4113" t="s">
        <v>147</v>
      </c>
      <c r="T4113">
        <v>3475</v>
      </c>
      <c r="U4113" t="str">
        <f t="shared" ca="1" si="755"/>
        <v>cu</v>
      </c>
      <c r="V4113" t="str">
        <f t="shared" si="757"/>
        <v>EN</v>
      </c>
      <c r="W4113">
        <f t="shared" si="758"/>
        <v>260</v>
      </c>
      <c r="X4113" t="str">
        <f t="shared" ca="1" si="759"/>
        <v>cu</v>
      </c>
      <c r="Y4113" t="str">
        <f t="shared" si="760"/>
        <v>GO</v>
      </c>
      <c r="Z4113">
        <f t="shared" si="761"/>
        <v>3475</v>
      </c>
    </row>
    <row r="4114" spans="1:26">
      <c r="A4114" t="s">
        <v>79</v>
      </c>
      <c r="B4114" t="str">
        <f>VLOOKUP(A4114,EventPointTypeTable!$A:$B,MATCH(EventPointTypeTable!$B$1,EventPointTypeTable!$A$1:$B$1,0),0)</f>
        <v>신규4</v>
      </c>
      <c r="C4114">
        <v>137</v>
      </c>
      <c r="D4114">
        <v>85</v>
      </c>
      <c r="E4114">
        <f t="shared" ca="1" si="753"/>
        <v>6437</v>
      </c>
      <c r="F4114">
        <f ca="1">(60+SUMIF(OFFSET(N4114,-$C4114+1,0,$C4114),"EN",OFFSET(O4114,-$C4114+1,0,$C4114)))*SummonTypeTable!$Q$2</f>
        <v>2626.6666666666665</v>
      </c>
      <c r="G4114" t="str">
        <f ca="1">IF(C4114=1,60*SummonTypeTable!$Q$2-OFFSET(F4114,0,-1),
IF(F4114&lt;&gt;OFFSET(F4114,-1,0),OFFSET(F4114,-1,0)-OFFSET(F4114,0,-1),""))</f>
        <v/>
      </c>
      <c r="H4114" t="str">
        <f ca="1">IF(C4114=1,60*SummonTypeTable!$Q$2/OFFSET(F4114,0,-1),
IF(F4114&lt;&gt;OFFSET(F4114,-1,0),OFFSET(F4114,-1,0)/OFFSET(F4114,0,-1),""))</f>
        <v/>
      </c>
      <c r="I4114">
        <f ca="1">(60+SUMIF(OFFSET(N4114,-$C4114+1,0,$C4114),"EN",OFFSET(O4114,-$C4114+1,0,$C4114))+SUMIF(OFFSET(S4114,-$C4114+1,0,$C4114),"EN",OFFSET(T4114,-$C4114+1,0,$C4114)))*SummonTypeTable!$Q$2</f>
        <v>2626.6666666666665</v>
      </c>
      <c r="J4114" t="str">
        <f ca="1">IF(C4114=1,60*SummonTypeTable!$Q$2-OFFSET(I4114,0,-4),
IF(I4114&lt;&gt;OFFSET(I4114,-1,0),OFFSET(I4114,-1,0)-OFFSET(I4114,0,-4),""))</f>
        <v/>
      </c>
      <c r="K4114" t="str">
        <f ca="1">IF(C4114=1,60*SummonTypeTable!$Q$2/OFFSET(I4114,0,-4),
IF(I4114&lt;&gt;OFFSET(I4114,-1,0),OFFSET(I4114,-1,0)/OFFSET(I4114,0,-4),""))</f>
        <v/>
      </c>
      <c r="L4114" t="str">
        <f t="shared" ca="1" si="754"/>
        <v>cu</v>
      </c>
      <c r="M4114" t="s">
        <v>81</v>
      </c>
      <c r="N4114" t="s">
        <v>147</v>
      </c>
      <c r="O4114">
        <v>7000</v>
      </c>
      <c r="P4114" t="str">
        <f t="shared" si="756"/>
        <v/>
      </c>
      <c r="Q4114" t="str">
        <f t="shared" ca="1" si="752"/>
        <v>cu</v>
      </c>
      <c r="R4114" t="s">
        <v>81</v>
      </c>
      <c r="S4114" t="s">
        <v>147</v>
      </c>
      <c r="T4114">
        <v>3500</v>
      </c>
      <c r="U4114" t="str">
        <f t="shared" ca="1" si="755"/>
        <v>cu</v>
      </c>
      <c r="V4114" t="str">
        <f t="shared" si="757"/>
        <v>GO</v>
      </c>
      <c r="W4114">
        <f t="shared" si="758"/>
        <v>7000</v>
      </c>
      <c r="X4114" t="str">
        <f t="shared" ca="1" si="759"/>
        <v>cu</v>
      </c>
      <c r="Y4114" t="str">
        <f t="shared" si="760"/>
        <v>GO</v>
      </c>
      <c r="Z4114">
        <f t="shared" si="761"/>
        <v>3500</v>
      </c>
    </row>
    <row r="4115" spans="1:26">
      <c r="A4115" t="s">
        <v>79</v>
      </c>
      <c r="B4115" t="str">
        <f>VLOOKUP(A4115,EventPointTypeTable!$A:$B,MATCH(EventPointTypeTable!$B$1,EventPointTypeTable!$A$1:$B$1,0),0)</f>
        <v>신규4</v>
      </c>
      <c r="C4115">
        <v>138</v>
      </c>
      <c r="D4115">
        <v>123</v>
      </c>
      <c r="E4115">
        <f t="shared" ca="1" si="753"/>
        <v>6560</v>
      </c>
      <c r="F4115">
        <f ca="1">(60+SUMIF(OFFSET(N4115,-$C4115+1,0,$C4115),"EN",OFFSET(O4115,-$C4115+1,0,$C4115)))*SummonTypeTable!$Q$2</f>
        <v>2626.6666666666665</v>
      </c>
      <c r="G4115" t="str">
        <f ca="1">IF(C4115=1,60*SummonTypeTable!$Q$2-OFFSET(F4115,0,-1),
IF(F4115&lt;&gt;OFFSET(F4115,-1,0),OFFSET(F4115,-1,0)-OFFSET(F4115,0,-1),""))</f>
        <v/>
      </c>
      <c r="H4115" t="str">
        <f ca="1">IF(C4115=1,60*SummonTypeTable!$Q$2/OFFSET(F4115,0,-1),
IF(F4115&lt;&gt;OFFSET(F4115,-1,0),OFFSET(F4115,-1,0)/OFFSET(F4115,0,-1),""))</f>
        <v/>
      </c>
      <c r="I4115">
        <f ca="1">(60+SUMIF(OFFSET(N4115,-$C4115+1,0,$C4115),"EN",OFFSET(O4115,-$C4115+1,0,$C4115))+SUMIF(OFFSET(S4115,-$C4115+1,0,$C4115),"EN",OFFSET(T4115,-$C4115+1,0,$C4115)))*SummonTypeTable!$Q$2</f>
        <v>2626.6666666666665</v>
      </c>
      <c r="J4115" t="str">
        <f ca="1">IF(C4115=1,60*SummonTypeTable!$Q$2-OFFSET(I4115,0,-4),
IF(I4115&lt;&gt;OFFSET(I4115,-1,0),OFFSET(I4115,-1,0)-OFFSET(I4115,0,-4),""))</f>
        <v/>
      </c>
      <c r="K4115" t="str">
        <f ca="1">IF(C4115=1,60*SummonTypeTable!$Q$2/OFFSET(I4115,0,-4),
IF(I4115&lt;&gt;OFFSET(I4115,-1,0),OFFSET(I4115,-1,0)/OFFSET(I4115,0,-4),""))</f>
        <v/>
      </c>
      <c r="L4115" t="str">
        <f t="shared" ca="1" si="754"/>
        <v>it</v>
      </c>
      <c r="M4115" t="s">
        <v>139</v>
      </c>
      <c r="N4115" t="s">
        <v>138</v>
      </c>
      <c r="O4115">
        <v>10</v>
      </c>
      <c r="P4115" t="str">
        <f t="shared" si="756"/>
        <v/>
      </c>
      <c r="Q4115" t="str">
        <f t="shared" ca="1" si="752"/>
        <v>cu</v>
      </c>
      <c r="R4115" t="s">
        <v>81</v>
      </c>
      <c r="S4115" t="s">
        <v>147</v>
      </c>
      <c r="T4115">
        <v>3525</v>
      </c>
      <c r="U4115" t="str">
        <f t="shared" ca="1" si="755"/>
        <v>it</v>
      </c>
      <c r="V4115" t="str">
        <f t="shared" si="757"/>
        <v>Cash_sSpellGacha</v>
      </c>
      <c r="W4115">
        <f t="shared" si="758"/>
        <v>10</v>
      </c>
      <c r="X4115" t="str">
        <f t="shared" ca="1" si="759"/>
        <v>cu</v>
      </c>
      <c r="Y4115" t="str">
        <f t="shared" si="760"/>
        <v>GO</v>
      </c>
      <c r="Z4115">
        <f t="shared" si="761"/>
        <v>3525</v>
      </c>
    </row>
    <row r="4116" spans="1:26">
      <c r="A4116" t="s">
        <v>79</v>
      </c>
      <c r="B4116" t="str">
        <f>VLOOKUP(A4116,EventPointTypeTable!$A:$B,MATCH(EventPointTypeTable!$B$1,EventPointTypeTable!$A$1:$B$1,0),0)</f>
        <v>신규4</v>
      </c>
      <c r="C4116">
        <v>139</v>
      </c>
      <c r="D4116">
        <v>119</v>
      </c>
      <c r="E4116">
        <f t="shared" ca="1" si="753"/>
        <v>6679</v>
      </c>
      <c r="F4116">
        <f ca="1">(60+SUMIF(OFFSET(N4116,-$C4116+1,0,$C4116),"EN",OFFSET(O4116,-$C4116+1,0,$C4116)))*SummonTypeTable!$Q$2</f>
        <v>2626.6666666666665</v>
      </c>
      <c r="G4116" t="str">
        <f ca="1">IF(C4116=1,60*SummonTypeTable!$Q$2-OFFSET(F4116,0,-1),
IF(F4116&lt;&gt;OFFSET(F4116,-1,0),OFFSET(F4116,-1,0)-OFFSET(F4116,0,-1),""))</f>
        <v/>
      </c>
      <c r="H4116" t="str">
        <f ca="1">IF(C4116=1,60*SummonTypeTable!$Q$2/OFFSET(F4116,0,-1),
IF(F4116&lt;&gt;OFFSET(F4116,-1,0),OFFSET(F4116,-1,0)/OFFSET(F4116,0,-1),""))</f>
        <v/>
      </c>
      <c r="I4116">
        <f ca="1">(60+SUMIF(OFFSET(N4116,-$C4116+1,0,$C4116),"EN",OFFSET(O4116,-$C4116+1,0,$C4116))+SUMIF(OFFSET(S4116,-$C4116+1,0,$C4116),"EN",OFFSET(T4116,-$C4116+1,0,$C4116)))*SummonTypeTable!$Q$2</f>
        <v>2626.6666666666665</v>
      </c>
      <c r="J4116" t="str">
        <f ca="1">IF(C4116=1,60*SummonTypeTable!$Q$2-OFFSET(I4116,0,-4),
IF(I4116&lt;&gt;OFFSET(I4116,-1,0),OFFSET(I4116,-1,0)-OFFSET(I4116,0,-4),""))</f>
        <v/>
      </c>
      <c r="K4116" t="str">
        <f ca="1">IF(C4116=1,60*SummonTypeTable!$Q$2/OFFSET(I4116,0,-4),
IF(I4116&lt;&gt;OFFSET(I4116,-1,0),OFFSET(I4116,-1,0)/OFFSET(I4116,0,-4),""))</f>
        <v/>
      </c>
      <c r="L4116" t="str">
        <f t="shared" ca="1" si="754"/>
        <v>cu</v>
      </c>
      <c r="M4116" t="s">
        <v>81</v>
      </c>
      <c r="N4116" t="s">
        <v>147</v>
      </c>
      <c r="O4116">
        <v>7100</v>
      </c>
      <c r="P4116" t="str">
        <f t="shared" si="756"/>
        <v/>
      </c>
      <c r="Q4116" t="str">
        <f t="shared" ca="1" si="752"/>
        <v>cu</v>
      </c>
      <c r="R4116" t="s">
        <v>81</v>
      </c>
      <c r="S4116" t="s">
        <v>147</v>
      </c>
      <c r="T4116">
        <v>3550</v>
      </c>
      <c r="U4116" t="str">
        <f t="shared" ca="1" si="755"/>
        <v>cu</v>
      </c>
      <c r="V4116" t="str">
        <f t="shared" si="757"/>
        <v>GO</v>
      </c>
      <c r="W4116">
        <f t="shared" si="758"/>
        <v>7100</v>
      </c>
      <c r="X4116" t="str">
        <f t="shared" ca="1" si="759"/>
        <v>cu</v>
      </c>
      <c r="Y4116" t="str">
        <f t="shared" si="760"/>
        <v>GO</v>
      </c>
      <c r="Z4116">
        <f t="shared" si="761"/>
        <v>3550</v>
      </c>
    </row>
    <row r="4117" spans="1:26">
      <c r="A4117" t="s">
        <v>79</v>
      </c>
      <c r="B4117" t="str">
        <f>VLOOKUP(A4117,EventPointTypeTable!$A:$B,MATCH(EventPointTypeTable!$B$1,EventPointTypeTable!$A$1:$B$1,0),0)</f>
        <v>신규4</v>
      </c>
      <c r="C4117">
        <v>140</v>
      </c>
      <c r="D4117">
        <v>97</v>
      </c>
      <c r="E4117">
        <f t="shared" ca="1" si="753"/>
        <v>6776</v>
      </c>
      <c r="F4117">
        <f ca="1">(60+SUMIF(OFFSET(N4117,-$C4117+1,0,$C4117),"EN",OFFSET(O4117,-$C4117+1,0,$C4117)))*SummonTypeTable!$Q$2</f>
        <v>2626.6666666666665</v>
      </c>
      <c r="G4117" t="str">
        <f ca="1">IF(C4117=1,60*SummonTypeTable!$Q$2-OFFSET(F4117,0,-1),
IF(F4117&lt;&gt;OFFSET(F4117,-1,0),OFFSET(F4117,-1,0)-OFFSET(F4117,0,-1),""))</f>
        <v/>
      </c>
      <c r="H4117" t="str">
        <f ca="1">IF(C4117=1,60*SummonTypeTable!$Q$2/OFFSET(F4117,0,-1),
IF(F4117&lt;&gt;OFFSET(F4117,-1,0),OFFSET(F4117,-1,0)/OFFSET(F4117,0,-1),""))</f>
        <v/>
      </c>
      <c r="I4117">
        <f ca="1">(60+SUMIF(OFFSET(N4117,-$C4117+1,0,$C4117),"EN",OFFSET(O4117,-$C4117+1,0,$C4117))+SUMIF(OFFSET(S4117,-$C4117+1,0,$C4117),"EN",OFFSET(T4117,-$C4117+1,0,$C4117)))*SummonTypeTable!$Q$2</f>
        <v>2626.6666666666665</v>
      </c>
      <c r="J4117" t="str">
        <f ca="1">IF(C4117=1,60*SummonTypeTable!$Q$2-OFFSET(I4117,0,-4),
IF(I4117&lt;&gt;OFFSET(I4117,-1,0),OFFSET(I4117,-1,0)-OFFSET(I4117,0,-4),""))</f>
        <v/>
      </c>
      <c r="K4117" t="str">
        <f ca="1">IF(C4117=1,60*SummonTypeTable!$Q$2/OFFSET(I4117,0,-4),
IF(I4117&lt;&gt;OFFSET(I4117,-1,0),OFFSET(I4117,-1,0)/OFFSET(I4117,0,-4),""))</f>
        <v/>
      </c>
      <c r="L4117" t="str">
        <f t="shared" ca="1" si="754"/>
        <v>cu</v>
      </c>
      <c r="M4117" t="s">
        <v>81</v>
      </c>
      <c r="N4117" t="s">
        <v>153</v>
      </c>
      <c r="O4117">
        <v>24</v>
      </c>
      <c r="P4117" t="str">
        <f t="shared" si="756"/>
        <v/>
      </c>
      <c r="Q4117" t="str">
        <f t="shared" ca="1" si="752"/>
        <v>cu</v>
      </c>
      <c r="R4117" t="s">
        <v>81</v>
      </c>
      <c r="S4117" t="s">
        <v>153</v>
      </c>
      <c r="T4117">
        <v>8</v>
      </c>
      <c r="U4117" t="str">
        <f t="shared" ca="1" si="755"/>
        <v>cu</v>
      </c>
      <c r="V4117" t="str">
        <f t="shared" si="757"/>
        <v>DI</v>
      </c>
      <c r="W4117">
        <f t="shared" si="758"/>
        <v>24</v>
      </c>
      <c r="X4117" t="str">
        <f t="shared" ca="1" si="759"/>
        <v>cu</v>
      </c>
      <c r="Y4117" t="str">
        <f t="shared" si="760"/>
        <v>DI</v>
      </c>
      <c r="Z4117">
        <f t="shared" si="761"/>
        <v>8</v>
      </c>
    </row>
    <row r="4118" spans="1:26">
      <c r="A4118" t="s">
        <v>79</v>
      </c>
      <c r="B4118" t="str">
        <f>VLOOKUP(A4118,EventPointTypeTable!$A:$B,MATCH(EventPointTypeTable!$B$1,EventPointTypeTable!$A$1:$B$1,0),0)</f>
        <v>신규4</v>
      </c>
      <c r="C4118">
        <v>141</v>
      </c>
      <c r="D4118">
        <v>42</v>
      </c>
      <c r="E4118">
        <f t="shared" ca="1" si="753"/>
        <v>6818</v>
      </c>
      <c r="F4118">
        <f ca="1">(60+SUMIF(OFFSET(N4118,-$C4118+1,0,$C4118),"EN",OFFSET(O4118,-$C4118+1,0,$C4118)))*SummonTypeTable!$Q$2</f>
        <v>2626.6666666666665</v>
      </c>
      <c r="G4118" t="str">
        <f ca="1">IF(C4118=1,60*SummonTypeTable!$Q$2-OFFSET(F4118,0,-1),
IF(F4118&lt;&gt;OFFSET(F4118,-1,0),OFFSET(F4118,-1,0)-OFFSET(F4118,0,-1),""))</f>
        <v/>
      </c>
      <c r="H4118" t="str">
        <f ca="1">IF(C4118=1,60*SummonTypeTable!$Q$2/OFFSET(F4118,0,-1),
IF(F4118&lt;&gt;OFFSET(F4118,-1,0),OFFSET(F4118,-1,0)/OFFSET(F4118,0,-1),""))</f>
        <v/>
      </c>
      <c r="I4118">
        <f ca="1">(60+SUMIF(OFFSET(N4118,-$C4118+1,0,$C4118),"EN",OFFSET(O4118,-$C4118+1,0,$C4118))+SUMIF(OFFSET(S4118,-$C4118+1,0,$C4118),"EN",OFFSET(T4118,-$C4118+1,0,$C4118)))*SummonTypeTable!$Q$2</f>
        <v>2626.6666666666665</v>
      </c>
      <c r="J4118" t="str">
        <f ca="1">IF(C4118=1,60*SummonTypeTable!$Q$2-OFFSET(I4118,0,-4),
IF(I4118&lt;&gt;OFFSET(I4118,-1,0),OFFSET(I4118,-1,0)-OFFSET(I4118,0,-4),""))</f>
        <v/>
      </c>
      <c r="K4118" t="str">
        <f ca="1">IF(C4118=1,60*SummonTypeTable!$Q$2/OFFSET(I4118,0,-4),
IF(I4118&lt;&gt;OFFSET(I4118,-1,0),OFFSET(I4118,-1,0)/OFFSET(I4118,0,-4),""))</f>
        <v/>
      </c>
      <c r="L4118" t="str">
        <f t="shared" ca="1" si="754"/>
        <v>it</v>
      </c>
      <c r="M4118" t="s">
        <v>139</v>
      </c>
      <c r="N4118" t="s">
        <v>140</v>
      </c>
      <c r="O4118">
        <v>1</v>
      </c>
      <c r="P4118" t="str">
        <f t="shared" si="756"/>
        <v/>
      </c>
      <c r="Q4118" t="str">
        <f t="shared" ca="1" si="752"/>
        <v>cu</v>
      </c>
      <c r="R4118" t="s">
        <v>81</v>
      </c>
      <c r="S4118" t="s">
        <v>147</v>
      </c>
      <c r="T4118">
        <v>3600</v>
      </c>
      <c r="U4118" t="str">
        <f t="shared" ca="1" si="755"/>
        <v>it</v>
      </c>
      <c r="V4118" t="str">
        <f t="shared" si="757"/>
        <v>Cash_sCharacterGacha</v>
      </c>
      <c r="W4118">
        <f t="shared" si="758"/>
        <v>1</v>
      </c>
      <c r="X4118" t="str">
        <f t="shared" ca="1" si="759"/>
        <v>cu</v>
      </c>
      <c r="Y4118" t="str">
        <f t="shared" si="760"/>
        <v>GO</v>
      </c>
      <c r="Z4118">
        <f t="shared" si="761"/>
        <v>3600</v>
      </c>
    </row>
    <row r="4119" spans="1:26">
      <c r="A4119" t="s">
        <v>79</v>
      </c>
      <c r="B4119" t="str">
        <f>VLOOKUP(A4119,EventPointTypeTable!$A:$B,MATCH(EventPointTypeTable!$B$1,EventPointTypeTable!$A$1:$B$1,0),0)</f>
        <v>신규4</v>
      </c>
      <c r="C4119">
        <v>142</v>
      </c>
      <c r="D4119">
        <v>104</v>
      </c>
      <c r="E4119">
        <f t="shared" ca="1" si="753"/>
        <v>6922</v>
      </c>
      <c r="F4119">
        <f ca="1">(60+SUMIF(OFFSET(N4119,-$C4119+1,0,$C4119),"EN",OFFSET(O4119,-$C4119+1,0,$C4119)))*SummonTypeTable!$Q$2</f>
        <v>2626.6666666666665</v>
      </c>
      <c r="G4119" t="str">
        <f ca="1">IF(C4119=1,60*SummonTypeTable!$Q$2-OFFSET(F4119,0,-1),
IF(F4119&lt;&gt;OFFSET(F4119,-1,0),OFFSET(F4119,-1,0)-OFFSET(F4119,0,-1),""))</f>
        <v/>
      </c>
      <c r="H4119" t="str">
        <f ca="1">IF(C4119=1,60*SummonTypeTable!$Q$2/OFFSET(F4119,0,-1),
IF(F4119&lt;&gt;OFFSET(F4119,-1,0),OFFSET(F4119,-1,0)/OFFSET(F4119,0,-1),""))</f>
        <v/>
      </c>
      <c r="I4119">
        <f ca="1">(60+SUMIF(OFFSET(N4119,-$C4119+1,0,$C4119),"EN",OFFSET(O4119,-$C4119+1,0,$C4119))+SUMIF(OFFSET(S4119,-$C4119+1,0,$C4119),"EN",OFFSET(T4119,-$C4119+1,0,$C4119)))*SummonTypeTable!$Q$2</f>
        <v>2626.6666666666665</v>
      </c>
      <c r="J4119" t="str">
        <f ca="1">IF(C4119=1,60*SummonTypeTable!$Q$2-OFFSET(I4119,0,-4),
IF(I4119&lt;&gt;OFFSET(I4119,-1,0),OFFSET(I4119,-1,0)-OFFSET(I4119,0,-4),""))</f>
        <v/>
      </c>
      <c r="K4119" t="str">
        <f ca="1">IF(C4119=1,60*SummonTypeTable!$Q$2/OFFSET(I4119,0,-4),
IF(I4119&lt;&gt;OFFSET(I4119,-1,0),OFFSET(I4119,-1,0)/OFFSET(I4119,0,-4),""))</f>
        <v/>
      </c>
      <c r="L4119" t="str">
        <f t="shared" ca="1" si="754"/>
        <v>cu</v>
      </c>
      <c r="M4119" t="s">
        <v>81</v>
      </c>
      <c r="N4119" t="s">
        <v>147</v>
      </c>
      <c r="O4119">
        <v>7250</v>
      </c>
      <c r="P4119" t="str">
        <f t="shared" si="756"/>
        <v/>
      </c>
      <c r="Q4119" t="str">
        <f t="shared" ca="1" si="752"/>
        <v>cu</v>
      </c>
      <c r="R4119" t="s">
        <v>81</v>
      </c>
      <c r="S4119" t="s">
        <v>147</v>
      </c>
      <c r="T4119">
        <v>3625</v>
      </c>
      <c r="U4119" t="str">
        <f t="shared" ca="1" si="755"/>
        <v>cu</v>
      </c>
      <c r="V4119" t="str">
        <f t="shared" si="757"/>
        <v>GO</v>
      </c>
      <c r="W4119">
        <f t="shared" si="758"/>
        <v>7250</v>
      </c>
      <c r="X4119" t="str">
        <f t="shared" ca="1" si="759"/>
        <v>cu</v>
      </c>
      <c r="Y4119" t="str">
        <f t="shared" si="760"/>
        <v>GO</v>
      </c>
      <c r="Z4119">
        <f t="shared" si="761"/>
        <v>3625</v>
      </c>
    </row>
    <row r="4120" spans="1:26">
      <c r="A4120" t="s">
        <v>79</v>
      </c>
      <c r="B4120" t="str">
        <f>VLOOKUP(A4120,EventPointTypeTable!$A:$B,MATCH(EventPointTypeTable!$B$1,EventPointTypeTable!$A$1:$B$1,0),0)</f>
        <v>신규4</v>
      </c>
      <c r="C4120">
        <v>143</v>
      </c>
      <c r="D4120">
        <v>298</v>
      </c>
      <c r="E4120">
        <f t="shared" ca="1" si="753"/>
        <v>7220</v>
      </c>
      <c r="F4120">
        <f ca="1">(60+SUMIF(OFFSET(N4120,-$C4120+1,0,$C4120),"EN",OFFSET(O4120,-$C4120+1,0,$C4120)))*SummonTypeTable!$Q$2</f>
        <v>2786.6666666666665</v>
      </c>
      <c r="G4120">
        <f ca="1">IF(C4120=1,60*SummonTypeTable!$Q$2-OFFSET(F4120,0,-1),
IF(F4120&lt;&gt;OFFSET(F4120,-1,0),OFFSET(F4120,-1,0)-OFFSET(F4120,0,-1),""))</f>
        <v>-4593.3333333333339</v>
      </c>
      <c r="H4120">
        <f ca="1">IF(C4120=1,60*SummonTypeTable!$Q$2/OFFSET(F4120,0,-1),
IF(F4120&lt;&gt;OFFSET(F4120,-1,0),OFFSET(F4120,-1,0)/OFFSET(F4120,0,-1),""))</f>
        <v>0.36380424746075712</v>
      </c>
      <c r="I4120">
        <f ca="1">(60+SUMIF(OFFSET(N4120,-$C4120+1,0,$C4120),"EN",OFFSET(O4120,-$C4120+1,0,$C4120))+SUMIF(OFFSET(S4120,-$C4120+1,0,$C4120),"EN",OFFSET(T4120,-$C4120+1,0,$C4120)))*SummonTypeTable!$Q$2</f>
        <v>2786.6666666666665</v>
      </c>
      <c r="J4120">
        <f ca="1">IF(C4120=1,60*SummonTypeTable!$Q$2-OFFSET(I4120,0,-4),
IF(I4120&lt;&gt;OFFSET(I4120,-1,0),OFFSET(I4120,-1,0)-OFFSET(I4120,0,-4),""))</f>
        <v>-4593.3333333333339</v>
      </c>
      <c r="K4120">
        <f ca="1">IF(C4120=1,60*SummonTypeTable!$Q$2/OFFSET(I4120,0,-4),
IF(I4120&lt;&gt;OFFSET(I4120,-1,0),OFFSET(I4120,-1,0)/OFFSET(I4120,0,-4),""))</f>
        <v>0.36380424746075712</v>
      </c>
      <c r="L4120" t="str">
        <f t="shared" ca="1" si="754"/>
        <v>cu</v>
      </c>
      <c r="M4120" t="s">
        <v>81</v>
      </c>
      <c r="N4120" t="s">
        <v>146</v>
      </c>
      <c r="O4120">
        <v>240</v>
      </c>
      <c r="P4120" t="str">
        <f t="shared" si="756"/>
        <v>에너지너무많음</v>
      </c>
      <c r="Q4120" t="str">
        <f t="shared" ref="Q4120:Q4204" ca="1" si="762">IF(ISBLANK(R4120),"",
VLOOKUP(R4120,OFFSET(INDIRECT("$A:$B"),0,MATCH(R$1&amp;"_Verify",INDIRECT("$1:$1"),0)-1),2,0)
)</f>
        <v>cu</v>
      </c>
      <c r="R4120" t="s">
        <v>81</v>
      </c>
      <c r="S4120" t="s">
        <v>147</v>
      </c>
      <c r="T4120">
        <v>3650</v>
      </c>
      <c r="U4120" t="str">
        <f t="shared" ca="1" si="755"/>
        <v>cu</v>
      </c>
      <c r="V4120" t="str">
        <f t="shared" si="757"/>
        <v>EN</v>
      </c>
      <c r="W4120">
        <f t="shared" si="758"/>
        <v>240</v>
      </c>
      <c r="X4120" t="str">
        <f t="shared" ca="1" si="759"/>
        <v>cu</v>
      </c>
      <c r="Y4120" t="str">
        <f t="shared" si="760"/>
        <v>GO</v>
      </c>
      <c r="Z4120">
        <f t="shared" si="761"/>
        <v>3650</v>
      </c>
    </row>
    <row r="4121" spans="1:26">
      <c r="A4121" t="s">
        <v>79</v>
      </c>
      <c r="B4121" t="str">
        <f>VLOOKUP(A4121,EventPointTypeTable!$A:$B,MATCH(EventPointTypeTable!$B$1,EventPointTypeTable!$A$1:$B$1,0),0)</f>
        <v>신규4</v>
      </c>
      <c r="C4121">
        <v>144</v>
      </c>
      <c r="D4121">
        <v>92</v>
      </c>
      <c r="E4121">
        <f t="shared" ca="1" si="753"/>
        <v>7312</v>
      </c>
      <c r="F4121">
        <f ca="1">(60+SUMIF(OFFSET(N4121,-$C4121+1,0,$C4121),"EN",OFFSET(O4121,-$C4121+1,0,$C4121)))*SummonTypeTable!$Q$2</f>
        <v>2786.6666666666665</v>
      </c>
      <c r="G4121" t="str">
        <f ca="1">IF(C4121=1,60*SummonTypeTable!$Q$2-OFFSET(F4121,0,-1),
IF(F4121&lt;&gt;OFFSET(F4121,-1,0),OFFSET(F4121,-1,0)-OFFSET(F4121,0,-1),""))</f>
        <v/>
      </c>
      <c r="H4121" t="str">
        <f ca="1">IF(C4121=1,60*SummonTypeTable!$Q$2/OFFSET(F4121,0,-1),
IF(F4121&lt;&gt;OFFSET(F4121,-1,0),OFFSET(F4121,-1,0)/OFFSET(F4121,0,-1),""))</f>
        <v/>
      </c>
      <c r="I4121">
        <f ca="1">(60+SUMIF(OFFSET(N4121,-$C4121+1,0,$C4121),"EN",OFFSET(O4121,-$C4121+1,0,$C4121))+SUMIF(OFFSET(S4121,-$C4121+1,0,$C4121),"EN",OFFSET(T4121,-$C4121+1,0,$C4121)))*SummonTypeTable!$Q$2</f>
        <v>2786.6666666666665</v>
      </c>
      <c r="J4121" t="str">
        <f ca="1">IF(C4121=1,60*SummonTypeTable!$Q$2-OFFSET(I4121,0,-4),
IF(I4121&lt;&gt;OFFSET(I4121,-1,0),OFFSET(I4121,-1,0)-OFFSET(I4121,0,-4),""))</f>
        <v/>
      </c>
      <c r="K4121" t="str">
        <f ca="1">IF(C4121=1,60*SummonTypeTable!$Q$2/OFFSET(I4121,0,-4),
IF(I4121&lt;&gt;OFFSET(I4121,-1,0),OFFSET(I4121,-1,0)/OFFSET(I4121,0,-4),""))</f>
        <v/>
      </c>
      <c r="L4121" t="str">
        <f t="shared" ca="1" si="754"/>
        <v>it</v>
      </c>
      <c r="M4121" t="s">
        <v>139</v>
      </c>
      <c r="N4121" t="s">
        <v>158</v>
      </c>
      <c r="O4121">
        <v>1</v>
      </c>
      <c r="P4121" t="str">
        <f t="shared" si="756"/>
        <v/>
      </c>
      <c r="Q4121" t="str">
        <f t="shared" ca="1" si="762"/>
        <v>cu</v>
      </c>
      <c r="R4121" t="s">
        <v>81</v>
      </c>
      <c r="S4121" t="s">
        <v>147</v>
      </c>
      <c r="T4121">
        <v>3675</v>
      </c>
      <c r="U4121" t="str">
        <f t="shared" ca="1" si="755"/>
        <v>it</v>
      </c>
      <c r="V4121" t="str">
        <f t="shared" si="757"/>
        <v>Cash_sEquipGacha</v>
      </c>
      <c r="W4121">
        <f t="shared" si="758"/>
        <v>1</v>
      </c>
      <c r="X4121" t="str">
        <f t="shared" ca="1" si="759"/>
        <v>cu</v>
      </c>
      <c r="Y4121" t="str">
        <f t="shared" si="760"/>
        <v>GO</v>
      </c>
      <c r="Z4121">
        <f t="shared" si="761"/>
        <v>3675</v>
      </c>
    </row>
    <row r="4122" spans="1:26">
      <c r="A4122" t="s">
        <v>79</v>
      </c>
      <c r="B4122" t="str">
        <f>VLOOKUP(A4122,EventPointTypeTable!$A:$B,MATCH(EventPointTypeTable!$B$1,EventPointTypeTable!$A$1:$B$1,0),0)</f>
        <v>신규4</v>
      </c>
      <c r="C4122">
        <v>145</v>
      </c>
      <c r="D4122">
        <v>175</v>
      </c>
      <c r="E4122">
        <f t="shared" ca="1" si="753"/>
        <v>7487</v>
      </c>
      <c r="F4122">
        <f ca="1">(60+SUMIF(OFFSET(N4122,-$C4122+1,0,$C4122),"EN",OFFSET(O4122,-$C4122+1,0,$C4122)))*SummonTypeTable!$Q$2</f>
        <v>2786.6666666666665</v>
      </c>
      <c r="G4122" t="str">
        <f ca="1">IF(C4122=1,60*SummonTypeTable!$Q$2-OFFSET(F4122,0,-1),
IF(F4122&lt;&gt;OFFSET(F4122,-1,0),OFFSET(F4122,-1,0)-OFFSET(F4122,0,-1),""))</f>
        <v/>
      </c>
      <c r="H4122" t="str">
        <f ca="1">IF(C4122=1,60*SummonTypeTable!$Q$2/OFFSET(F4122,0,-1),
IF(F4122&lt;&gt;OFFSET(F4122,-1,0),OFFSET(F4122,-1,0)/OFFSET(F4122,0,-1),""))</f>
        <v/>
      </c>
      <c r="I4122">
        <f ca="1">(60+SUMIF(OFFSET(N4122,-$C4122+1,0,$C4122),"EN",OFFSET(O4122,-$C4122+1,0,$C4122))+SUMIF(OFFSET(S4122,-$C4122+1,0,$C4122),"EN",OFFSET(T4122,-$C4122+1,0,$C4122)))*SummonTypeTable!$Q$2</f>
        <v>2786.6666666666665</v>
      </c>
      <c r="J4122" t="str">
        <f ca="1">IF(C4122=1,60*SummonTypeTable!$Q$2-OFFSET(I4122,0,-4),
IF(I4122&lt;&gt;OFFSET(I4122,-1,0),OFFSET(I4122,-1,0)-OFFSET(I4122,0,-4),""))</f>
        <v/>
      </c>
      <c r="K4122" t="str">
        <f ca="1">IF(C4122=1,60*SummonTypeTable!$Q$2/OFFSET(I4122,0,-4),
IF(I4122&lt;&gt;OFFSET(I4122,-1,0),OFFSET(I4122,-1,0)/OFFSET(I4122,0,-4),""))</f>
        <v/>
      </c>
      <c r="L4122" t="str">
        <f t="shared" ca="1" si="754"/>
        <v>cu</v>
      </c>
      <c r="M4122" t="s">
        <v>81</v>
      </c>
      <c r="N4122" t="s">
        <v>147</v>
      </c>
      <c r="O4122">
        <v>7400</v>
      </c>
      <c r="P4122" t="str">
        <f t="shared" si="756"/>
        <v/>
      </c>
      <c r="Q4122" t="str">
        <f t="shared" ca="1" si="762"/>
        <v>cu</v>
      </c>
      <c r="R4122" t="s">
        <v>81</v>
      </c>
      <c r="S4122" t="s">
        <v>147</v>
      </c>
      <c r="T4122">
        <v>3700</v>
      </c>
      <c r="U4122" t="str">
        <f t="shared" ca="1" si="755"/>
        <v>cu</v>
      </c>
      <c r="V4122" t="str">
        <f t="shared" si="757"/>
        <v>GO</v>
      </c>
      <c r="W4122">
        <f t="shared" si="758"/>
        <v>7400</v>
      </c>
      <c r="X4122" t="str">
        <f t="shared" ca="1" si="759"/>
        <v>cu</v>
      </c>
      <c r="Y4122" t="str">
        <f t="shared" si="760"/>
        <v>GO</v>
      </c>
      <c r="Z4122">
        <f t="shared" si="761"/>
        <v>3700</v>
      </c>
    </row>
    <row r="4123" spans="1:26">
      <c r="A4123" t="s">
        <v>79</v>
      </c>
      <c r="B4123" t="str">
        <f>VLOOKUP(A4123,EventPointTypeTable!$A:$B,MATCH(EventPointTypeTable!$B$1,EventPointTypeTable!$A$1:$B$1,0),0)</f>
        <v>신규4</v>
      </c>
      <c r="C4123">
        <v>146</v>
      </c>
      <c r="D4123">
        <v>197</v>
      </c>
      <c r="E4123">
        <f t="shared" ca="1" si="753"/>
        <v>7684</v>
      </c>
      <c r="F4123">
        <f ca="1">(60+SUMIF(OFFSET(N4123,-$C4123+1,0,$C4123),"EN",OFFSET(O4123,-$C4123+1,0,$C4123)))*SummonTypeTable!$Q$2</f>
        <v>2963.333333333333</v>
      </c>
      <c r="G4123">
        <f ca="1">IF(C4123=1,60*SummonTypeTable!$Q$2-OFFSET(F4123,0,-1),
IF(F4123&lt;&gt;OFFSET(F4123,-1,0),OFFSET(F4123,-1,0)-OFFSET(F4123,0,-1),""))</f>
        <v>-4897.3333333333339</v>
      </c>
      <c r="H4123">
        <f ca="1">IF(C4123=1,60*SummonTypeTable!$Q$2/OFFSET(F4123,0,-1),
IF(F4123&lt;&gt;OFFSET(F4123,-1,0),OFFSET(F4123,-1,0)/OFFSET(F4123,0,-1),""))</f>
        <v>0.36265833767135169</v>
      </c>
      <c r="I4123">
        <f ca="1">(60+SUMIF(OFFSET(N4123,-$C4123+1,0,$C4123),"EN",OFFSET(O4123,-$C4123+1,0,$C4123))+SUMIF(OFFSET(S4123,-$C4123+1,0,$C4123),"EN",OFFSET(T4123,-$C4123+1,0,$C4123)))*SummonTypeTable!$Q$2</f>
        <v>2963.333333333333</v>
      </c>
      <c r="J4123">
        <f ca="1">IF(C4123=1,60*SummonTypeTable!$Q$2-OFFSET(I4123,0,-4),
IF(I4123&lt;&gt;OFFSET(I4123,-1,0),OFFSET(I4123,-1,0)-OFFSET(I4123,0,-4),""))</f>
        <v>-4897.3333333333339</v>
      </c>
      <c r="K4123">
        <f ca="1">IF(C4123=1,60*SummonTypeTable!$Q$2/OFFSET(I4123,0,-4),
IF(I4123&lt;&gt;OFFSET(I4123,-1,0),OFFSET(I4123,-1,0)/OFFSET(I4123,0,-4),""))</f>
        <v>0.36265833767135169</v>
      </c>
      <c r="L4123" t="str">
        <f t="shared" ca="1" si="754"/>
        <v>cu</v>
      </c>
      <c r="M4123" t="s">
        <v>81</v>
      </c>
      <c r="N4123" t="s">
        <v>146</v>
      </c>
      <c r="O4123">
        <v>265</v>
      </c>
      <c r="P4123" t="str">
        <f t="shared" si="756"/>
        <v>에너지너무많음</v>
      </c>
      <c r="Q4123" t="str">
        <f t="shared" ca="1" si="762"/>
        <v>cu</v>
      </c>
      <c r="R4123" t="s">
        <v>81</v>
      </c>
      <c r="S4123" t="s">
        <v>147</v>
      </c>
      <c r="T4123">
        <v>3725</v>
      </c>
      <c r="U4123" t="str">
        <f t="shared" ca="1" si="755"/>
        <v>cu</v>
      </c>
      <c r="V4123" t="str">
        <f t="shared" si="757"/>
        <v>EN</v>
      </c>
      <c r="W4123">
        <f t="shared" si="758"/>
        <v>265</v>
      </c>
      <c r="X4123" t="str">
        <f t="shared" ca="1" si="759"/>
        <v>cu</v>
      </c>
      <c r="Y4123" t="str">
        <f t="shared" si="760"/>
        <v>GO</v>
      </c>
      <c r="Z4123">
        <f t="shared" si="761"/>
        <v>3725</v>
      </c>
    </row>
    <row r="4124" spans="1:26">
      <c r="A4124" t="s">
        <v>79</v>
      </c>
      <c r="B4124" t="str">
        <f>VLOOKUP(A4124,EventPointTypeTable!$A:$B,MATCH(EventPointTypeTable!$B$1,EventPointTypeTable!$A$1:$B$1,0),0)</f>
        <v>신규4</v>
      </c>
      <c r="C4124">
        <v>147</v>
      </c>
      <c r="D4124">
        <v>69</v>
      </c>
      <c r="E4124">
        <f t="shared" ca="1" si="753"/>
        <v>7753</v>
      </c>
      <c r="F4124">
        <f ca="1">(60+SUMIF(OFFSET(N4124,-$C4124+1,0,$C4124),"EN",OFFSET(O4124,-$C4124+1,0,$C4124)))*SummonTypeTable!$Q$2</f>
        <v>2963.333333333333</v>
      </c>
      <c r="G4124" t="str">
        <f ca="1">IF(C4124=1,60*SummonTypeTable!$Q$2-OFFSET(F4124,0,-1),
IF(F4124&lt;&gt;OFFSET(F4124,-1,0),OFFSET(F4124,-1,0)-OFFSET(F4124,0,-1),""))</f>
        <v/>
      </c>
      <c r="H4124" t="str">
        <f ca="1">IF(C4124=1,60*SummonTypeTable!$Q$2/OFFSET(F4124,0,-1),
IF(F4124&lt;&gt;OFFSET(F4124,-1,0),OFFSET(F4124,-1,0)/OFFSET(F4124,0,-1),""))</f>
        <v/>
      </c>
      <c r="I4124">
        <f ca="1">(60+SUMIF(OFFSET(N4124,-$C4124+1,0,$C4124),"EN",OFFSET(O4124,-$C4124+1,0,$C4124))+SUMIF(OFFSET(S4124,-$C4124+1,0,$C4124),"EN",OFFSET(T4124,-$C4124+1,0,$C4124)))*SummonTypeTable!$Q$2</f>
        <v>2963.333333333333</v>
      </c>
      <c r="J4124" t="str">
        <f ca="1">IF(C4124=1,60*SummonTypeTable!$Q$2-OFFSET(I4124,0,-4),
IF(I4124&lt;&gt;OFFSET(I4124,-1,0),OFFSET(I4124,-1,0)-OFFSET(I4124,0,-4),""))</f>
        <v/>
      </c>
      <c r="K4124" t="str">
        <f ca="1">IF(C4124=1,60*SummonTypeTable!$Q$2/OFFSET(I4124,0,-4),
IF(I4124&lt;&gt;OFFSET(I4124,-1,0),OFFSET(I4124,-1,0)/OFFSET(I4124,0,-4),""))</f>
        <v/>
      </c>
      <c r="L4124" t="str">
        <f t="shared" ca="1" si="754"/>
        <v>cu</v>
      </c>
      <c r="M4124" t="s">
        <v>81</v>
      </c>
      <c r="N4124" t="s">
        <v>147</v>
      </c>
      <c r="O4124">
        <v>7500</v>
      </c>
      <c r="P4124" t="str">
        <f t="shared" si="756"/>
        <v/>
      </c>
      <c r="Q4124" t="str">
        <f t="shared" ca="1" si="762"/>
        <v>cu</v>
      </c>
      <c r="R4124" t="s">
        <v>81</v>
      </c>
      <c r="S4124" t="s">
        <v>147</v>
      </c>
      <c r="T4124">
        <v>3750</v>
      </c>
      <c r="U4124" t="str">
        <f t="shared" ca="1" si="755"/>
        <v>cu</v>
      </c>
      <c r="V4124" t="str">
        <f t="shared" si="757"/>
        <v>GO</v>
      </c>
      <c r="W4124">
        <f t="shared" si="758"/>
        <v>7500</v>
      </c>
      <c r="X4124" t="str">
        <f t="shared" ca="1" si="759"/>
        <v>cu</v>
      </c>
      <c r="Y4124" t="str">
        <f t="shared" si="760"/>
        <v>GO</v>
      </c>
      <c r="Z4124">
        <f t="shared" si="761"/>
        <v>3750</v>
      </c>
    </row>
    <row r="4125" spans="1:26">
      <c r="A4125" t="s">
        <v>79</v>
      </c>
      <c r="B4125" t="str">
        <f>VLOOKUP(A4125,EventPointTypeTable!$A:$B,MATCH(EventPointTypeTable!$B$1,EventPointTypeTable!$A$1:$B$1,0),0)</f>
        <v>신규4</v>
      </c>
      <c r="C4125">
        <v>148</v>
      </c>
      <c r="D4125">
        <v>147</v>
      </c>
      <c r="E4125">
        <f t="shared" ca="1" si="753"/>
        <v>7900</v>
      </c>
      <c r="F4125">
        <f ca="1">(60+SUMIF(OFFSET(N4125,-$C4125+1,0,$C4125),"EN",OFFSET(O4125,-$C4125+1,0,$C4125)))*SummonTypeTable!$Q$2</f>
        <v>2963.333333333333</v>
      </c>
      <c r="G4125" t="str">
        <f ca="1">IF(C4125=1,60*SummonTypeTable!$Q$2-OFFSET(F4125,0,-1),
IF(F4125&lt;&gt;OFFSET(F4125,-1,0),OFFSET(F4125,-1,0)-OFFSET(F4125,0,-1),""))</f>
        <v/>
      </c>
      <c r="H4125" t="str">
        <f ca="1">IF(C4125=1,60*SummonTypeTable!$Q$2/OFFSET(F4125,0,-1),
IF(F4125&lt;&gt;OFFSET(F4125,-1,0),OFFSET(F4125,-1,0)/OFFSET(F4125,0,-1),""))</f>
        <v/>
      </c>
      <c r="I4125">
        <f ca="1">(60+SUMIF(OFFSET(N4125,-$C4125+1,0,$C4125),"EN",OFFSET(O4125,-$C4125+1,0,$C4125))+SUMIF(OFFSET(S4125,-$C4125+1,0,$C4125),"EN",OFFSET(T4125,-$C4125+1,0,$C4125)))*SummonTypeTable!$Q$2</f>
        <v>2963.333333333333</v>
      </c>
      <c r="J4125" t="str">
        <f ca="1">IF(C4125=1,60*SummonTypeTable!$Q$2-OFFSET(I4125,0,-4),
IF(I4125&lt;&gt;OFFSET(I4125,-1,0),OFFSET(I4125,-1,0)-OFFSET(I4125,0,-4),""))</f>
        <v/>
      </c>
      <c r="K4125" t="str">
        <f ca="1">IF(C4125=1,60*SummonTypeTable!$Q$2/OFFSET(I4125,0,-4),
IF(I4125&lt;&gt;OFFSET(I4125,-1,0),OFFSET(I4125,-1,0)/OFFSET(I4125,0,-4),""))</f>
        <v/>
      </c>
      <c r="L4125" t="str">
        <f t="shared" ca="1" si="754"/>
        <v>it</v>
      </c>
      <c r="M4125" t="s">
        <v>139</v>
      </c>
      <c r="N4125" t="s">
        <v>140</v>
      </c>
      <c r="O4125">
        <v>10</v>
      </c>
      <c r="P4125" t="str">
        <f t="shared" si="756"/>
        <v/>
      </c>
      <c r="Q4125" t="str">
        <f t="shared" ca="1" si="762"/>
        <v>cu</v>
      </c>
      <c r="R4125" t="s">
        <v>81</v>
      </c>
      <c r="S4125" t="s">
        <v>147</v>
      </c>
      <c r="T4125">
        <v>3775</v>
      </c>
      <c r="U4125" t="str">
        <f t="shared" ca="1" si="755"/>
        <v>it</v>
      </c>
      <c r="V4125" t="str">
        <f t="shared" si="757"/>
        <v>Cash_sCharacterGacha</v>
      </c>
      <c r="W4125">
        <f t="shared" si="758"/>
        <v>10</v>
      </c>
      <c r="X4125" t="str">
        <f t="shared" ca="1" si="759"/>
        <v>cu</v>
      </c>
      <c r="Y4125" t="str">
        <f t="shared" si="760"/>
        <v>GO</v>
      </c>
      <c r="Z4125">
        <f t="shared" si="761"/>
        <v>3775</v>
      </c>
    </row>
    <row r="4126" spans="1:26">
      <c r="A4126" t="s">
        <v>79</v>
      </c>
      <c r="B4126" t="str">
        <f>VLOOKUP(A4126,EventPointTypeTable!$A:$B,MATCH(EventPointTypeTable!$B$1,EventPointTypeTable!$A$1:$B$1,0),0)</f>
        <v>신규4</v>
      </c>
      <c r="C4126">
        <v>149</v>
      </c>
      <c r="D4126">
        <v>268</v>
      </c>
      <c r="E4126">
        <f t="shared" ca="1" si="753"/>
        <v>8168</v>
      </c>
      <c r="F4126">
        <f ca="1">(60+SUMIF(OFFSET(N4126,-$C4126+1,0,$C4126),"EN",OFFSET(O4126,-$C4126+1,0,$C4126)))*SummonTypeTable!$Q$2</f>
        <v>3156.6666666666665</v>
      </c>
      <c r="G4126">
        <f ca="1">IF(C4126=1,60*SummonTypeTable!$Q$2-OFFSET(F4126,0,-1),
IF(F4126&lt;&gt;OFFSET(F4126,-1,0),OFFSET(F4126,-1,0)-OFFSET(F4126,0,-1),""))</f>
        <v>-5204.666666666667</v>
      </c>
      <c r="H4126">
        <f ca="1">IF(C4126=1,60*SummonTypeTable!$Q$2/OFFSET(F4126,0,-1),
IF(F4126&lt;&gt;OFFSET(F4126,-1,0),OFFSET(F4126,-1,0)/OFFSET(F4126,0,-1),""))</f>
        <v>0.36279791054521709</v>
      </c>
      <c r="I4126">
        <f ca="1">(60+SUMIF(OFFSET(N4126,-$C4126+1,0,$C4126),"EN",OFFSET(O4126,-$C4126+1,0,$C4126))+SUMIF(OFFSET(S4126,-$C4126+1,0,$C4126),"EN",OFFSET(T4126,-$C4126+1,0,$C4126)))*SummonTypeTable!$Q$2</f>
        <v>3156.6666666666665</v>
      </c>
      <c r="J4126">
        <f ca="1">IF(C4126=1,60*SummonTypeTable!$Q$2-OFFSET(I4126,0,-4),
IF(I4126&lt;&gt;OFFSET(I4126,-1,0),OFFSET(I4126,-1,0)-OFFSET(I4126,0,-4),""))</f>
        <v>-5204.666666666667</v>
      </c>
      <c r="K4126">
        <f ca="1">IF(C4126=1,60*SummonTypeTable!$Q$2/OFFSET(I4126,0,-4),
IF(I4126&lt;&gt;OFFSET(I4126,-1,0),OFFSET(I4126,-1,0)/OFFSET(I4126,0,-4),""))</f>
        <v>0.36279791054521709</v>
      </c>
      <c r="L4126" t="str">
        <f t="shared" ca="1" si="754"/>
        <v>cu</v>
      </c>
      <c r="M4126" t="s">
        <v>81</v>
      </c>
      <c r="N4126" t="s">
        <v>146</v>
      </c>
      <c r="O4126">
        <v>290</v>
      </c>
      <c r="P4126" t="str">
        <f t="shared" si="756"/>
        <v>에너지너무많음</v>
      </c>
      <c r="Q4126" t="str">
        <f t="shared" ca="1" si="762"/>
        <v>cu</v>
      </c>
      <c r="R4126" t="s">
        <v>81</v>
      </c>
      <c r="S4126" t="s">
        <v>147</v>
      </c>
      <c r="T4126">
        <v>3800</v>
      </c>
      <c r="U4126" t="str">
        <f t="shared" ca="1" si="755"/>
        <v>cu</v>
      </c>
      <c r="V4126" t="str">
        <f t="shared" si="757"/>
        <v>EN</v>
      </c>
      <c r="W4126">
        <f t="shared" si="758"/>
        <v>290</v>
      </c>
      <c r="X4126" t="str">
        <f t="shared" ca="1" si="759"/>
        <v>cu</v>
      </c>
      <c r="Y4126" t="str">
        <f t="shared" si="760"/>
        <v>GO</v>
      </c>
      <c r="Z4126">
        <f t="shared" si="761"/>
        <v>3800</v>
      </c>
    </row>
    <row r="4127" spans="1:26">
      <c r="A4127" t="s">
        <v>79</v>
      </c>
      <c r="B4127" t="str">
        <f>VLOOKUP(A4127,EventPointTypeTable!$A:$B,MATCH(EventPointTypeTable!$B$1,EventPointTypeTable!$A$1:$B$1,0),0)</f>
        <v>신규4</v>
      </c>
      <c r="C4127">
        <v>150</v>
      </c>
      <c r="D4127">
        <v>80</v>
      </c>
      <c r="E4127">
        <f t="shared" ca="1" si="753"/>
        <v>8248</v>
      </c>
      <c r="F4127">
        <f ca="1">(60+SUMIF(OFFSET(N4127,-$C4127+1,0,$C4127),"EN",OFFSET(O4127,-$C4127+1,0,$C4127)))*SummonTypeTable!$Q$2</f>
        <v>3156.6666666666665</v>
      </c>
      <c r="G4127" t="str">
        <f ca="1">IF(C4127=1,60*SummonTypeTable!$Q$2-OFFSET(F4127,0,-1),
IF(F4127&lt;&gt;OFFSET(F4127,-1,0),OFFSET(F4127,-1,0)-OFFSET(F4127,0,-1),""))</f>
        <v/>
      </c>
      <c r="H4127" t="str">
        <f ca="1">IF(C4127=1,60*SummonTypeTable!$Q$2/OFFSET(F4127,0,-1),
IF(F4127&lt;&gt;OFFSET(F4127,-1,0),OFFSET(F4127,-1,0)/OFFSET(F4127,0,-1),""))</f>
        <v/>
      </c>
      <c r="I4127">
        <f ca="1">(60+SUMIF(OFFSET(N4127,-$C4127+1,0,$C4127),"EN",OFFSET(O4127,-$C4127+1,0,$C4127))+SUMIF(OFFSET(S4127,-$C4127+1,0,$C4127),"EN",OFFSET(T4127,-$C4127+1,0,$C4127)))*SummonTypeTable!$Q$2</f>
        <v>3156.6666666666665</v>
      </c>
      <c r="J4127" t="str">
        <f ca="1">IF(C4127=1,60*SummonTypeTable!$Q$2-OFFSET(I4127,0,-4),
IF(I4127&lt;&gt;OFFSET(I4127,-1,0),OFFSET(I4127,-1,0)-OFFSET(I4127,0,-4),""))</f>
        <v/>
      </c>
      <c r="K4127" t="str">
        <f ca="1">IF(C4127=1,60*SummonTypeTable!$Q$2/OFFSET(I4127,0,-4),
IF(I4127&lt;&gt;OFFSET(I4127,-1,0),OFFSET(I4127,-1,0)/OFFSET(I4127,0,-4),""))</f>
        <v/>
      </c>
      <c r="L4127" t="str">
        <f t="shared" ca="1" si="754"/>
        <v>cu</v>
      </c>
      <c r="M4127" t="s">
        <v>81</v>
      </c>
      <c r="N4127" t="s">
        <v>147</v>
      </c>
      <c r="O4127">
        <v>7650</v>
      </c>
      <c r="P4127" t="str">
        <f t="shared" si="756"/>
        <v/>
      </c>
      <c r="Q4127" t="str">
        <f t="shared" ca="1" si="762"/>
        <v>cu</v>
      </c>
      <c r="R4127" t="s">
        <v>81</v>
      </c>
      <c r="S4127" t="s">
        <v>147</v>
      </c>
      <c r="T4127">
        <v>3825</v>
      </c>
      <c r="U4127" t="str">
        <f t="shared" ca="1" si="755"/>
        <v>cu</v>
      </c>
      <c r="V4127" t="str">
        <f t="shared" si="757"/>
        <v>GO</v>
      </c>
      <c r="W4127">
        <f t="shared" si="758"/>
        <v>7650</v>
      </c>
      <c r="X4127" t="str">
        <f t="shared" ca="1" si="759"/>
        <v>cu</v>
      </c>
      <c r="Y4127" t="str">
        <f t="shared" si="760"/>
        <v>GO</v>
      </c>
      <c r="Z4127">
        <f t="shared" si="761"/>
        <v>3825</v>
      </c>
    </row>
    <row r="4128" spans="1:26">
      <c r="A4128" t="s">
        <v>79</v>
      </c>
      <c r="B4128" t="str">
        <f>VLOOKUP(A4128,EventPointTypeTable!$A:$B,MATCH(EventPointTypeTable!$B$1,EventPointTypeTable!$A$1:$B$1,0),0)</f>
        <v>신규4</v>
      </c>
      <c r="C4128">
        <v>151</v>
      </c>
      <c r="D4128">
        <v>120</v>
      </c>
      <c r="E4128">
        <f t="shared" ca="1" si="753"/>
        <v>8368</v>
      </c>
      <c r="F4128">
        <f ca="1">(60+SUMIF(OFFSET(N4128,-$C4128+1,0,$C4128),"EN",OFFSET(O4128,-$C4128+1,0,$C4128)))*SummonTypeTable!$Q$2</f>
        <v>3156.6666666666665</v>
      </c>
      <c r="G4128" t="str">
        <f ca="1">IF(C4128=1,60*SummonTypeTable!$Q$2-OFFSET(F4128,0,-1),
IF(F4128&lt;&gt;OFFSET(F4128,-1,0),OFFSET(F4128,-1,0)-OFFSET(F4128,0,-1),""))</f>
        <v/>
      </c>
      <c r="H4128" t="str">
        <f ca="1">IF(C4128=1,60*SummonTypeTable!$Q$2/OFFSET(F4128,0,-1),
IF(F4128&lt;&gt;OFFSET(F4128,-1,0),OFFSET(F4128,-1,0)/OFFSET(F4128,0,-1),""))</f>
        <v/>
      </c>
      <c r="I4128">
        <f ca="1">(60+SUMIF(OFFSET(N4128,-$C4128+1,0,$C4128),"EN",OFFSET(O4128,-$C4128+1,0,$C4128))+SUMIF(OFFSET(S4128,-$C4128+1,0,$C4128),"EN",OFFSET(T4128,-$C4128+1,0,$C4128)))*SummonTypeTable!$Q$2</f>
        <v>3156.6666666666665</v>
      </c>
      <c r="J4128" t="str">
        <f ca="1">IF(C4128=1,60*SummonTypeTable!$Q$2-OFFSET(I4128,0,-4),
IF(I4128&lt;&gt;OFFSET(I4128,-1,0),OFFSET(I4128,-1,0)-OFFSET(I4128,0,-4),""))</f>
        <v/>
      </c>
      <c r="K4128" t="str">
        <f ca="1">IF(C4128=1,60*SummonTypeTable!$Q$2/OFFSET(I4128,0,-4),
IF(I4128&lt;&gt;OFFSET(I4128,-1,0),OFFSET(I4128,-1,0)/OFFSET(I4128,0,-4),""))</f>
        <v/>
      </c>
      <c r="L4128" t="str">
        <f t="shared" ca="1" si="754"/>
        <v>it</v>
      </c>
      <c r="M4128" t="s">
        <v>139</v>
      </c>
      <c r="N4128" t="s">
        <v>158</v>
      </c>
      <c r="O4128">
        <v>1</v>
      </c>
      <c r="P4128" t="str">
        <f t="shared" si="756"/>
        <v/>
      </c>
      <c r="Q4128" t="str">
        <f t="shared" ca="1" si="762"/>
        <v>cu</v>
      </c>
      <c r="R4128" t="s">
        <v>81</v>
      </c>
      <c r="S4128" t="s">
        <v>147</v>
      </c>
      <c r="T4128">
        <v>3850</v>
      </c>
      <c r="U4128" t="str">
        <f t="shared" ca="1" si="755"/>
        <v>it</v>
      </c>
      <c r="V4128" t="str">
        <f t="shared" si="757"/>
        <v>Cash_sEquipGacha</v>
      </c>
      <c r="W4128">
        <f t="shared" si="758"/>
        <v>1</v>
      </c>
      <c r="X4128" t="str">
        <f t="shared" ca="1" si="759"/>
        <v>cu</v>
      </c>
      <c r="Y4128" t="str">
        <f t="shared" si="760"/>
        <v>GO</v>
      </c>
      <c r="Z4128">
        <f t="shared" si="761"/>
        <v>3850</v>
      </c>
    </row>
    <row r="4129" spans="1:26">
      <c r="A4129" t="s">
        <v>79</v>
      </c>
      <c r="B4129" t="str">
        <f>VLOOKUP(A4129,EventPointTypeTable!$A:$B,MATCH(EventPointTypeTable!$B$1,EventPointTypeTable!$A$1:$B$1,0),0)</f>
        <v>신규4</v>
      </c>
      <c r="C4129">
        <v>152</v>
      </c>
      <c r="D4129">
        <v>140</v>
      </c>
      <c r="E4129">
        <f t="shared" ca="1" si="753"/>
        <v>8508</v>
      </c>
      <c r="F4129">
        <f ca="1">(60+SUMIF(OFFSET(N4129,-$C4129+1,0,$C4129),"EN",OFFSET(O4129,-$C4129+1,0,$C4129)))*SummonTypeTable!$Q$2</f>
        <v>3156.6666666666665</v>
      </c>
      <c r="G4129" t="str">
        <f ca="1">IF(C4129=1,60*SummonTypeTable!$Q$2-OFFSET(F4129,0,-1),
IF(F4129&lt;&gt;OFFSET(F4129,-1,0),OFFSET(F4129,-1,0)-OFFSET(F4129,0,-1),""))</f>
        <v/>
      </c>
      <c r="H4129" t="str">
        <f ca="1">IF(C4129=1,60*SummonTypeTable!$Q$2/OFFSET(F4129,0,-1),
IF(F4129&lt;&gt;OFFSET(F4129,-1,0),OFFSET(F4129,-1,0)/OFFSET(F4129,0,-1),""))</f>
        <v/>
      </c>
      <c r="I4129">
        <f ca="1">(60+SUMIF(OFFSET(N4129,-$C4129+1,0,$C4129),"EN",OFFSET(O4129,-$C4129+1,0,$C4129))+SUMIF(OFFSET(S4129,-$C4129+1,0,$C4129),"EN",OFFSET(T4129,-$C4129+1,0,$C4129)))*SummonTypeTable!$Q$2</f>
        <v>3156.6666666666665</v>
      </c>
      <c r="J4129" t="str">
        <f ca="1">IF(C4129=1,60*SummonTypeTable!$Q$2-OFFSET(I4129,0,-4),
IF(I4129&lt;&gt;OFFSET(I4129,-1,0),OFFSET(I4129,-1,0)-OFFSET(I4129,0,-4),""))</f>
        <v/>
      </c>
      <c r="K4129" t="str">
        <f ca="1">IF(C4129=1,60*SummonTypeTable!$Q$2/OFFSET(I4129,0,-4),
IF(I4129&lt;&gt;OFFSET(I4129,-1,0),OFFSET(I4129,-1,0)/OFFSET(I4129,0,-4),""))</f>
        <v/>
      </c>
      <c r="L4129" t="str">
        <f t="shared" ca="1" si="754"/>
        <v>cu</v>
      </c>
      <c r="M4129" t="s">
        <v>81</v>
      </c>
      <c r="N4129" t="s">
        <v>147</v>
      </c>
      <c r="O4129">
        <v>7750</v>
      </c>
      <c r="P4129" t="str">
        <f t="shared" si="756"/>
        <v/>
      </c>
      <c r="Q4129" t="str">
        <f t="shared" ca="1" si="762"/>
        <v>cu</v>
      </c>
      <c r="R4129" t="s">
        <v>81</v>
      </c>
      <c r="S4129" t="s">
        <v>147</v>
      </c>
      <c r="T4129">
        <v>3875</v>
      </c>
      <c r="U4129" t="str">
        <f t="shared" ca="1" si="755"/>
        <v>cu</v>
      </c>
      <c r="V4129" t="str">
        <f t="shared" si="757"/>
        <v>GO</v>
      </c>
      <c r="W4129">
        <f t="shared" si="758"/>
        <v>7750</v>
      </c>
      <c r="X4129" t="str">
        <f t="shared" ca="1" si="759"/>
        <v>cu</v>
      </c>
      <c r="Y4129" t="str">
        <f t="shared" si="760"/>
        <v>GO</v>
      </c>
      <c r="Z4129">
        <f t="shared" si="761"/>
        <v>3875</v>
      </c>
    </row>
    <row r="4130" spans="1:26">
      <c r="A4130" t="s">
        <v>79</v>
      </c>
      <c r="B4130" t="str">
        <f>VLOOKUP(A4130,EventPointTypeTable!$A:$B,MATCH(EventPointTypeTable!$B$1,EventPointTypeTable!$A$1:$B$1,0),0)</f>
        <v>신규4</v>
      </c>
      <c r="C4130">
        <v>153</v>
      </c>
      <c r="D4130">
        <v>164</v>
      </c>
      <c r="E4130">
        <f t="shared" ca="1" si="753"/>
        <v>8672</v>
      </c>
      <c r="F4130">
        <f ca="1">(60+SUMIF(OFFSET(N4130,-$C4130+1,0,$C4130),"EN",OFFSET(O4130,-$C4130+1,0,$C4130)))*SummonTypeTable!$Q$2</f>
        <v>3366.6666666666665</v>
      </c>
      <c r="G4130">
        <f ca="1">IF(C4130=1,60*SummonTypeTable!$Q$2-OFFSET(F4130,0,-1),
IF(F4130&lt;&gt;OFFSET(F4130,-1,0),OFFSET(F4130,-1,0)-OFFSET(F4130,0,-1),""))</f>
        <v>-5515.3333333333339</v>
      </c>
      <c r="H4130">
        <f ca="1">IF(C4130=1,60*SummonTypeTable!$Q$2/OFFSET(F4130,0,-1),
IF(F4130&lt;&gt;OFFSET(F4130,-1,0),OFFSET(F4130,-1,0)/OFFSET(F4130,0,-1),""))</f>
        <v>0.36400676506765067</v>
      </c>
      <c r="I4130">
        <f ca="1">(60+SUMIF(OFFSET(N4130,-$C4130+1,0,$C4130),"EN",OFFSET(O4130,-$C4130+1,0,$C4130))+SUMIF(OFFSET(S4130,-$C4130+1,0,$C4130),"EN",OFFSET(T4130,-$C4130+1,0,$C4130)))*SummonTypeTable!$Q$2</f>
        <v>3366.6666666666665</v>
      </c>
      <c r="J4130">
        <f ca="1">IF(C4130=1,60*SummonTypeTable!$Q$2-OFFSET(I4130,0,-4),
IF(I4130&lt;&gt;OFFSET(I4130,-1,0),OFFSET(I4130,-1,0)-OFFSET(I4130,0,-4),""))</f>
        <v>-5515.3333333333339</v>
      </c>
      <c r="K4130">
        <f ca="1">IF(C4130=1,60*SummonTypeTable!$Q$2/OFFSET(I4130,0,-4),
IF(I4130&lt;&gt;OFFSET(I4130,-1,0),OFFSET(I4130,-1,0)/OFFSET(I4130,0,-4),""))</f>
        <v>0.36400676506765067</v>
      </c>
      <c r="L4130" t="str">
        <f t="shared" ca="1" si="754"/>
        <v>cu</v>
      </c>
      <c r="M4130" t="s">
        <v>81</v>
      </c>
      <c r="N4130" t="s">
        <v>146</v>
      </c>
      <c r="O4130">
        <v>315</v>
      </c>
      <c r="P4130" t="str">
        <f t="shared" si="756"/>
        <v>에너지너무많음</v>
      </c>
      <c r="Q4130" t="str">
        <f t="shared" ca="1" si="762"/>
        <v>cu</v>
      </c>
      <c r="R4130" t="s">
        <v>81</v>
      </c>
      <c r="S4130" t="s">
        <v>147</v>
      </c>
      <c r="T4130">
        <v>3900</v>
      </c>
      <c r="U4130" t="str">
        <f t="shared" ca="1" si="755"/>
        <v>cu</v>
      </c>
      <c r="V4130" t="str">
        <f t="shared" si="757"/>
        <v>EN</v>
      </c>
      <c r="W4130">
        <f t="shared" si="758"/>
        <v>315</v>
      </c>
      <c r="X4130" t="str">
        <f t="shared" ca="1" si="759"/>
        <v>cu</v>
      </c>
      <c r="Y4130" t="str">
        <f t="shared" si="760"/>
        <v>GO</v>
      </c>
      <c r="Z4130">
        <f t="shared" si="761"/>
        <v>3900</v>
      </c>
    </row>
    <row r="4131" spans="1:26">
      <c r="A4131" t="s">
        <v>79</v>
      </c>
      <c r="B4131" t="str">
        <f>VLOOKUP(A4131,EventPointTypeTable!$A:$B,MATCH(EventPointTypeTable!$B$1,EventPointTypeTable!$A$1:$B$1,0),0)</f>
        <v>신규4</v>
      </c>
      <c r="C4131">
        <v>154</v>
      </c>
      <c r="D4131">
        <v>119</v>
      </c>
      <c r="E4131">
        <f t="shared" ref="E4131:E4194" ca="1" si="763">IF(A4131&lt;&gt;OFFSET(A4131,-1,0),D4131,OFFSET(E4131,-1,0)+D4131)</f>
        <v>8791</v>
      </c>
      <c r="F4131">
        <f ca="1">(60+SUMIF(OFFSET(N4131,-$C4131+1,0,$C4131),"EN",OFFSET(O4131,-$C4131+1,0,$C4131)))*SummonTypeTable!$Q$2</f>
        <v>3366.6666666666665</v>
      </c>
      <c r="G4131" t="str">
        <f ca="1">IF(C4131=1,60*SummonTypeTable!$Q$2-OFFSET(F4131,0,-1),
IF(F4131&lt;&gt;OFFSET(F4131,-1,0),OFFSET(F4131,-1,0)-OFFSET(F4131,0,-1),""))</f>
        <v/>
      </c>
      <c r="H4131" t="str">
        <f ca="1">IF(C4131=1,60*SummonTypeTable!$Q$2/OFFSET(F4131,0,-1),
IF(F4131&lt;&gt;OFFSET(F4131,-1,0),OFFSET(F4131,-1,0)/OFFSET(F4131,0,-1),""))</f>
        <v/>
      </c>
      <c r="I4131">
        <f ca="1">(60+SUMIF(OFFSET(N4131,-$C4131+1,0,$C4131),"EN",OFFSET(O4131,-$C4131+1,0,$C4131))+SUMIF(OFFSET(S4131,-$C4131+1,0,$C4131),"EN",OFFSET(T4131,-$C4131+1,0,$C4131)))*SummonTypeTable!$Q$2</f>
        <v>3366.6666666666665</v>
      </c>
      <c r="J4131" t="str">
        <f ca="1">IF(C4131=1,60*SummonTypeTable!$Q$2-OFFSET(I4131,0,-4),
IF(I4131&lt;&gt;OFFSET(I4131,-1,0),OFFSET(I4131,-1,0)-OFFSET(I4131,0,-4),""))</f>
        <v/>
      </c>
      <c r="K4131" t="str">
        <f ca="1">IF(C4131=1,60*SummonTypeTable!$Q$2/OFFSET(I4131,0,-4),
IF(I4131&lt;&gt;OFFSET(I4131,-1,0),OFFSET(I4131,-1,0)/OFFSET(I4131,0,-4),""))</f>
        <v/>
      </c>
      <c r="L4131" t="str">
        <f t="shared" ca="1" si="754"/>
        <v>cu</v>
      </c>
      <c r="M4131" t="s">
        <v>81</v>
      </c>
      <c r="N4131" t="s">
        <v>147</v>
      </c>
      <c r="O4131">
        <v>7850</v>
      </c>
      <c r="P4131" t="str">
        <f t="shared" si="756"/>
        <v/>
      </c>
      <c r="Q4131" t="str">
        <f t="shared" ca="1" si="762"/>
        <v>cu</v>
      </c>
      <c r="R4131" t="s">
        <v>81</v>
      </c>
      <c r="S4131" t="s">
        <v>147</v>
      </c>
      <c r="T4131">
        <v>3925</v>
      </c>
      <c r="U4131" t="str">
        <f t="shared" ca="1" si="755"/>
        <v>cu</v>
      </c>
      <c r="V4131" t="str">
        <f t="shared" si="757"/>
        <v>GO</v>
      </c>
      <c r="W4131">
        <f t="shared" si="758"/>
        <v>7850</v>
      </c>
      <c r="X4131" t="str">
        <f t="shared" ca="1" si="759"/>
        <v>cu</v>
      </c>
      <c r="Y4131" t="str">
        <f t="shared" si="760"/>
        <v>GO</v>
      </c>
      <c r="Z4131">
        <f t="shared" si="761"/>
        <v>3925</v>
      </c>
    </row>
    <row r="4132" spans="1:26">
      <c r="A4132" t="s">
        <v>79</v>
      </c>
      <c r="B4132" t="str">
        <f>VLOOKUP(A4132,EventPointTypeTable!$A:$B,MATCH(EventPointTypeTable!$B$1,EventPointTypeTable!$A$1:$B$1,0),0)</f>
        <v>신규4</v>
      </c>
      <c r="C4132">
        <v>155</v>
      </c>
      <c r="D4132">
        <v>146</v>
      </c>
      <c r="E4132">
        <f t="shared" ca="1" si="763"/>
        <v>8937</v>
      </c>
      <c r="F4132">
        <f ca="1">(60+SUMIF(OFFSET(N4132,-$C4132+1,0,$C4132),"EN",OFFSET(O4132,-$C4132+1,0,$C4132)))*SummonTypeTable!$Q$2</f>
        <v>3366.6666666666665</v>
      </c>
      <c r="G4132" t="str">
        <f ca="1">IF(C4132=1,60*SummonTypeTable!$Q$2-OFFSET(F4132,0,-1),
IF(F4132&lt;&gt;OFFSET(F4132,-1,0),OFFSET(F4132,-1,0)-OFFSET(F4132,0,-1),""))</f>
        <v/>
      </c>
      <c r="H4132" t="str">
        <f ca="1">IF(C4132=1,60*SummonTypeTable!$Q$2/OFFSET(F4132,0,-1),
IF(F4132&lt;&gt;OFFSET(F4132,-1,0),OFFSET(F4132,-1,0)/OFFSET(F4132,0,-1),""))</f>
        <v/>
      </c>
      <c r="I4132">
        <f ca="1">(60+SUMIF(OFFSET(N4132,-$C4132+1,0,$C4132),"EN",OFFSET(O4132,-$C4132+1,0,$C4132))+SUMIF(OFFSET(S4132,-$C4132+1,0,$C4132),"EN",OFFSET(T4132,-$C4132+1,0,$C4132)))*SummonTypeTable!$Q$2</f>
        <v>3366.6666666666665</v>
      </c>
      <c r="J4132" t="str">
        <f ca="1">IF(C4132=1,60*SummonTypeTable!$Q$2-OFFSET(I4132,0,-4),
IF(I4132&lt;&gt;OFFSET(I4132,-1,0),OFFSET(I4132,-1,0)-OFFSET(I4132,0,-4),""))</f>
        <v/>
      </c>
      <c r="K4132" t="str">
        <f ca="1">IF(C4132=1,60*SummonTypeTable!$Q$2/OFFSET(I4132,0,-4),
IF(I4132&lt;&gt;OFFSET(I4132,-1,0),OFFSET(I4132,-1,0)/OFFSET(I4132,0,-4),""))</f>
        <v/>
      </c>
      <c r="L4132" t="str">
        <f t="shared" ca="1" si="754"/>
        <v>it</v>
      </c>
      <c r="M4132" t="s">
        <v>139</v>
      </c>
      <c r="N4132" t="s">
        <v>158</v>
      </c>
      <c r="O4132">
        <v>2</v>
      </c>
      <c r="P4132" t="str">
        <f t="shared" si="756"/>
        <v/>
      </c>
      <c r="Q4132" t="str">
        <f t="shared" ca="1" si="762"/>
        <v>cu</v>
      </c>
      <c r="R4132" t="s">
        <v>81</v>
      </c>
      <c r="S4132" t="s">
        <v>147</v>
      </c>
      <c r="T4132">
        <v>3950</v>
      </c>
      <c r="U4132" t="str">
        <f t="shared" ca="1" si="755"/>
        <v>it</v>
      </c>
      <c r="V4132" t="str">
        <f t="shared" si="757"/>
        <v>Cash_sEquipGacha</v>
      </c>
      <c r="W4132">
        <f t="shared" si="758"/>
        <v>2</v>
      </c>
      <c r="X4132" t="str">
        <f t="shared" ca="1" si="759"/>
        <v>cu</v>
      </c>
      <c r="Y4132" t="str">
        <f t="shared" si="760"/>
        <v>GO</v>
      </c>
      <c r="Z4132">
        <f t="shared" si="761"/>
        <v>3950</v>
      </c>
    </row>
    <row r="4133" spans="1:26">
      <c r="A4133" t="s">
        <v>79</v>
      </c>
      <c r="B4133" t="str">
        <f>VLOOKUP(A4133,EventPointTypeTable!$A:$B,MATCH(EventPointTypeTable!$B$1,EventPointTypeTable!$A$1:$B$1,0),0)</f>
        <v>신규4</v>
      </c>
      <c r="C4133">
        <v>156</v>
      </c>
      <c r="D4133">
        <v>259</v>
      </c>
      <c r="E4133">
        <f t="shared" ca="1" si="763"/>
        <v>9196</v>
      </c>
      <c r="F4133">
        <f ca="1">(60+SUMIF(OFFSET(N4133,-$C4133+1,0,$C4133),"EN",OFFSET(O4133,-$C4133+1,0,$C4133)))*SummonTypeTable!$Q$2</f>
        <v>3366.6666666666665</v>
      </c>
      <c r="G4133" t="str">
        <f ca="1">IF(C4133=1,60*SummonTypeTable!$Q$2-OFFSET(F4133,0,-1),
IF(F4133&lt;&gt;OFFSET(F4133,-1,0),OFFSET(F4133,-1,0)-OFFSET(F4133,0,-1),""))</f>
        <v/>
      </c>
      <c r="H4133" t="str">
        <f ca="1">IF(C4133=1,60*SummonTypeTable!$Q$2/OFFSET(F4133,0,-1),
IF(F4133&lt;&gt;OFFSET(F4133,-1,0),OFFSET(F4133,-1,0)/OFFSET(F4133,0,-1),""))</f>
        <v/>
      </c>
      <c r="I4133">
        <f ca="1">(60+SUMIF(OFFSET(N4133,-$C4133+1,0,$C4133),"EN",OFFSET(O4133,-$C4133+1,0,$C4133))+SUMIF(OFFSET(S4133,-$C4133+1,0,$C4133),"EN",OFFSET(T4133,-$C4133+1,0,$C4133)))*SummonTypeTable!$Q$2</f>
        <v>3366.6666666666665</v>
      </c>
      <c r="J4133" t="str">
        <f ca="1">IF(C4133=1,60*SummonTypeTable!$Q$2-OFFSET(I4133,0,-4),
IF(I4133&lt;&gt;OFFSET(I4133,-1,0),OFFSET(I4133,-1,0)-OFFSET(I4133,0,-4),""))</f>
        <v/>
      </c>
      <c r="K4133" t="str">
        <f ca="1">IF(C4133=1,60*SummonTypeTable!$Q$2/OFFSET(I4133,0,-4),
IF(I4133&lt;&gt;OFFSET(I4133,-1,0),OFFSET(I4133,-1,0)/OFFSET(I4133,0,-4),""))</f>
        <v/>
      </c>
      <c r="L4133" t="str">
        <f t="shared" ca="1" si="754"/>
        <v>cu</v>
      </c>
      <c r="M4133" t="s">
        <v>81</v>
      </c>
      <c r="N4133" t="s">
        <v>153</v>
      </c>
      <c r="O4133">
        <v>27</v>
      </c>
      <c r="P4133" t="str">
        <f t="shared" si="756"/>
        <v/>
      </c>
      <c r="Q4133" t="str">
        <f t="shared" ca="1" si="762"/>
        <v>cu</v>
      </c>
      <c r="R4133" t="s">
        <v>81</v>
      </c>
      <c r="S4133" t="s">
        <v>153</v>
      </c>
      <c r="T4133">
        <v>9</v>
      </c>
      <c r="U4133" t="str">
        <f t="shared" ca="1" si="755"/>
        <v>cu</v>
      </c>
      <c r="V4133" t="str">
        <f t="shared" si="757"/>
        <v>DI</v>
      </c>
      <c r="W4133">
        <f t="shared" si="758"/>
        <v>27</v>
      </c>
      <c r="X4133" t="str">
        <f t="shared" ca="1" si="759"/>
        <v>cu</v>
      </c>
      <c r="Y4133" t="str">
        <f t="shared" si="760"/>
        <v>DI</v>
      </c>
      <c r="Z4133">
        <f t="shared" si="761"/>
        <v>9</v>
      </c>
    </row>
    <row r="4134" spans="1:26">
      <c r="A4134" t="s">
        <v>79</v>
      </c>
      <c r="B4134" t="str">
        <f>VLOOKUP(A4134,EventPointTypeTable!$A:$B,MATCH(EventPointTypeTable!$B$1,EventPointTypeTable!$A$1:$B$1,0),0)</f>
        <v>신규4</v>
      </c>
      <c r="C4134">
        <v>157</v>
      </c>
      <c r="D4134">
        <v>76</v>
      </c>
      <c r="E4134">
        <f t="shared" ca="1" si="763"/>
        <v>9272</v>
      </c>
      <c r="F4134">
        <f ca="1">(60+SUMIF(OFFSET(N4134,-$C4134+1,0,$C4134),"EN",OFFSET(O4134,-$C4134+1,0,$C4134)))*SummonTypeTable!$Q$2</f>
        <v>3366.6666666666665</v>
      </c>
      <c r="G4134" t="str">
        <f ca="1">IF(C4134=1,60*SummonTypeTable!$Q$2-OFFSET(F4134,0,-1),
IF(F4134&lt;&gt;OFFSET(F4134,-1,0),OFFSET(F4134,-1,0)-OFFSET(F4134,0,-1),""))</f>
        <v/>
      </c>
      <c r="H4134" t="str">
        <f ca="1">IF(C4134=1,60*SummonTypeTable!$Q$2/OFFSET(F4134,0,-1),
IF(F4134&lt;&gt;OFFSET(F4134,-1,0),OFFSET(F4134,-1,0)/OFFSET(F4134,0,-1),""))</f>
        <v/>
      </c>
      <c r="I4134">
        <f ca="1">(60+SUMIF(OFFSET(N4134,-$C4134+1,0,$C4134),"EN",OFFSET(O4134,-$C4134+1,0,$C4134))+SUMIF(OFFSET(S4134,-$C4134+1,0,$C4134),"EN",OFFSET(T4134,-$C4134+1,0,$C4134)))*SummonTypeTable!$Q$2</f>
        <v>3366.6666666666665</v>
      </c>
      <c r="J4134" t="str">
        <f ca="1">IF(C4134=1,60*SummonTypeTable!$Q$2-OFFSET(I4134,0,-4),
IF(I4134&lt;&gt;OFFSET(I4134,-1,0),OFFSET(I4134,-1,0)-OFFSET(I4134,0,-4),""))</f>
        <v/>
      </c>
      <c r="K4134" t="str">
        <f ca="1">IF(C4134=1,60*SummonTypeTable!$Q$2/OFFSET(I4134,0,-4),
IF(I4134&lt;&gt;OFFSET(I4134,-1,0),OFFSET(I4134,-1,0)/OFFSET(I4134,0,-4),""))</f>
        <v/>
      </c>
      <c r="L4134" t="str">
        <f t="shared" ca="1" si="754"/>
        <v>cu</v>
      </c>
      <c r="M4134" t="s">
        <v>81</v>
      </c>
      <c r="N4134" t="s">
        <v>147</v>
      </c>
      <c r="O4134">
        <v>8000</v>
      </c>
      <c r="P4134" t="str">
        <f t="shared" si="756"/>
        <v/>
      </c>
      <c r="Q4134" t="str">
        <f t="shared" ca="1" si="762"/>
        <v>cu</v>
      </c>
      <c r="R4134" t="s">
        <v>81</v>
      </c>
      <c r="S4134" t="s">
        <v>147</v>
      </c>
      <c r="T4134">
        <v>4000</v>
      </c>
      <c r="U4134" t="str">
        <f t="shared" ca="1" si="755"/>
        <v>cu</v>
      </c>
      <c r="V4134" t="str">
        <f t="shared" si="757"/>
        <v>GO</v>
      </c>
      <c r="W4134">
        <f t="shared" si="758"/>
        <v>8000</v>
      </c>
      <c r="X4134" t="str">
        <f t="shared" ca="1" si="759"/>
        <v>cu</v>
      </c>
      <c r="Y4134" t="str">
        <f t="shared" si="760"/>
        <v>GO</v>
      </c>
      <c r="Z4134">
        <f t="shared" si="761"/>
        <v>4000</v>
      </c>
    </row>
    <row r="4135" spans="1:26">
      <c r="A4135" t="s">
        <v>79</v>
      </c>
      <c r="B4135" t="str">
        <f>VLOOKUP(A4135,EventPointTypeTable!$A:$B,MATCH(EventPointTypeTable!$B$1,EventPointTypeTable!$A$1:$B$1,0),0)</f>
        <v>신규4</v>
      </c>
      <c r="C4135">
        <v>158</v>
      </c>
      <c r="D4135">
        <v>145</v>
      </c>
      <c r="E4135">
        <f t="shared" ca="1" si="763"/>
        <v>9417</v>
      </c>
      <c r="F4135">
        <f ca="1">(60+SUMIF(OFFSET(N4135,-$C4135+1,0,$C4135),"EN",OFFSET(O4135,-$C4135+1,0,$C4135)))*SummonTypeTable!$Q$2</f>
        <v>3366.6666666666665</v>
      </c>
      <c r="G4135" t="str">
        <f ca="1">IF(C4135=1,60*SummonTypeTable!$Q$2-OFFSET(F4135,0,-1),
IF(F4135&lt;&gt;OFFSET(F4135,-1,0),OFFSET(F4135,-1,0)-OFFSET(F4135,0,-1),""))</f>
        <v/>
      </c>
      <c r="H4135" t="str">
        <f ca="1">IF(C4135=1,60*SummonTypeTable!$Q$2/OFFSET(F4135,0,-1),
IF(F4135&lt;&gt;OFFSET(F4135,-1,0),OFFSET(F4135,-1,0)/OFFSET(F4135,0,-1),""))</f>
        <v/>
      </c>
      <c r="I4135">
        <f ca="1">(60+SUMIF(OFFSET(N4135,-$C4135+1,0,$C4135),"EN",OFFSET(O4135,-$C4135+1,0,$C4135))+SUMIF(OFFSET(S4135,-$C4135+1,0,$C4135),"EN",OFFSET(T4135,-$C4135+1,0,$C4135)))*SummonTypeTable!$Q$2</f>
        <v>3366.6666666666665</v>
      </c>
      <c r="J4135" t="str">
        <f ca="1">IF(C4135=1,60*SummonTypeTable!$Q$2-OFFSET(I4135,0,-4),
IF(I4135&lt;&gt;OFFSET(I4135,-1,0),OFFSET(I4135,-1,0)-OFFSET(I4135,0,-4),""))</f>
        <v/>
      </c>
      <c r="K4135" t="str">
        <f ca="1">IF(C4135=1,60*SummonTypeTable!$Q$2/OFFSET(I4135,0,-4),
IF(I4135&lt;&gt;OFFSET(I4135,-1,0),OFFSET(I4135,-1,0)/OFFSET(I4135,0,-4),""))</f>
        <v/>
      </c>
      <c r="L4135" t="str">
        <f t="shared" ca="1" si="754"/>
        <v>it</v>
      </c>
      <c r="M4135" t="s">
        <v>139</v>
      </c>
      <c r="N4135" t="s">
        <v>140</v>
      </c>
      <c r="O4135">
        <v>2</v>
      </c>
      <c r="P4135" t="str">
        <f t="shared" si="756"/>
        <v/>
      </c>
      <c r="Q4135" t="str">
        <f t="shared" ca="1" si="762"/>
        <v>cu</v>
      </c>
      <c r="R4135" t="s">
        <v>81</v>
      </c>
      <c r="S4135" t="s">
        <v>147</v>
      </c>
      <c r="T4135">
        <v>4025</v>
      </c>
      <c r="U4135" t="str">
        <f t="shared" ca="1" si="755"/>
        <v>it</v>
      </c>
      <c r="V4135" t="str">
        <f t="shared" si="757"/>
        <v>Cash_sCharacterGacha</v>
      </c>
      <c r="W4135">
        <f t="shared" si="758"/>
        <v>2</v>
      </c>
      <c r="X4135" t="str">
        <f t="shared" ca="1" si="759"/>
        <v>cu</v>
      </c>
      <c r="Y4135" t="str">
        <f t="shared" si="760"/>
        <v>GO</v>
      </c>
      <c r="Z4135">
        <f t="shared" si="761"/>
        <v>4025</v>
      </c>
    </row>
    <row r="4136" spans="1:26">
      <c r="A4136" t="s">
        <v>79</v>
      </c>
      <c r="B4136" t="str">
        <f>VLOOKUP(A4136,EventPointTypeTable!$A:$B,MATCH(EventPointTypeTable!$B$1,EventPointTypeTable!$A$1:$B$1,0),0)</f>
        <v>신규4</v>
      </c>
      <c r="C4136">
        <v>159</v>
      </c>
      <c r="D4136">
        <v>323</v>
      </c>
      <c r="E4136">
        <f t="shared" ca="1" si="763"/>
        <v>9740</v>
      </c>
      <c r="F4136">
        <f ca="1">(60+SUMIF(OFFSET(N4136,-$C4136+1,0,$C4136),"EN",OFFSET(O4136,-$C4136+1,0,$C4136)))*SummonTypeTable!$Q$2</f>
        <v>3560</v>
      </c>
      <c r="G4136">
        <f ca="1">IF(C4136=1,60*SummonTypeTable!$Q$2-OFFSET(F4136,0,-1),
IF(F4136&lt;&gt;OFFSET(F4136,-1,0),OFFSET(F4136,-1,0)-OFFSET(F4136,0,-1),""))</f>
        <v>-6373.3333333333339</v>
      </c>
      <c r="H4136">
        <f ca="1">IF(C4136=1,60*SummonTypeTable!$Q$2/OFFSET(F4136,0,-1),
IF(F4136&lt;&gt;OFFSET(F4136,-1,0),OFFSET(F4136,-1,0)/OFFSET(F4136,0,-1),""))</f>
        <v>0.34565366187542779</v>
      </c>
      <c r="I4136">
        <f ca="1">(60+SUMIF(OFFSET(N4136,-$C4136+1,0,$C4136),"EN",OFFSET(O4136,-$C4136+1,0,$C4136))+SUMIF(OFFSET(S4136,-$C4136+1,0,$C4136),"EN",OFFSET(T4136,-$C4136+1,0,$C4136)))*SummonTypeTable!$Q$2</f>
        <v>3560</v>
      </c>
      <c r="J4136">
        <f ca="1">IF(C4136=1,60*SummonTypeTable!$Q$2-OFFSET(I4136,0,-4),
IF(I4136&lt;&gt;OFFSET(I4136,-1,0),OFFSET(I4136,-1,0)-OFFSET(I4136,0,-4),""))</f>
        <v>-6373.3333333333339</v>
      </c>
      <c r="K4136">
        <f ca="1">IF(C4136=1,60*SummonTypeTable!$Q$2/OFFSET(I4136,0,-4),
IF(I4136&lt;&gt;OFFSET(I4136,-1,0),OFFSET(I4136,-1,0)/OFFSET(I4136,0,-4),""))</f>
        <v>0.34565366187542779</v>
      </c>
      <c r="L4136" t="str">
        <f t="shared" ca="1" si="754"/>
        <v>cu</v>
      </c>
      <c r="M4136" t="s">
        <v>81</v>
      </c>
      <c r="N4136" t="s">
        <v>146</v>
      </c>
      <c r="O4136">
        <v>290</v>
      </c>
      <c r="P4136" t="str">
        <f t="shared" si="756"/>
        <v>에너지너무많음</v>
      </c>
      <c r="Q4136" t="str">
        <f t="shared" ca="1" si="762"/>
        <v>cu</v>
      </c>
      <c r="R4136" t="s">
        <v>81</v>
      </c>
      <c r="S4136" t="s">
        <v>147</v>
      </c>
      <c r="T4136">
        <v>4050</v>
      </c>
      <c r="U4136" t="str">
        <f t="shared" ca="1" si="755"/>
        <v>cu</v>
      </c>
      <c r="V4136" t="str">
        <f t="shared" si="757"/>
        <v>EN</v>
      </c>
      <c r="W4136">
        <f t="shared" si="758"/>
        <v>290</v>
      </c>
      <c r="X4136" t="str">
        <f t="shared" ca="1" si="759"/>
        <v>cu</v>
      </c>
      <c r="Y4136" t="str">
        <f t="shared" si="760"/>
        <v>GO</v>
      </c>
      <c r="Z4136">
        <f t="shared" si="761"/>
        <v>4050</v>
      </c>
    </row>
    <row r="4137" spans="1:26">
      <c r="A4137" t="s">
        <v>79</v>
      </c>
      <c r="B4137" t="str">
        <f>VLOOKUP(A4137,EventPointTypeTable!$A:$B,MATCH(EventPointTypeTable!$B$1,EventPointTypeTable!$A$1:$B$1,0),0)</f>
        <v>신규4</v>
      </c>
      <c r="C4137">
        <v>160</v>
      </c>
      <c r="D4137">
        <v>108</v>
      </c>
      <c r="E4137">
        <f t="shared" ca="1" si="763"/>
        <v>9848</v>
      </c>
      <c r="F4137">
        <f ca="1">(60+SUMIF(OFFSET(N4137,-$C4137+1,0,$C4137),"EN",OFFSET(O4137,-$C4137+1,0,$C4137)))*SummonTypeTable!$Q$2</f>
        <v>3560</v>
      </c>
      <c r="G4137" t="str">
        <f ca="1">IF(C4137=1,60*SummonTypeTable!$Q$2-OFFSET(F4137,0,-1),
IF(F4137&lt;&gt;OFFSET(F4137,-1,0),OFFSET(F4137,-1,0)-OFFSET(F4137,0,-1),""))</f>
        <v/>
      </c>
      <c r="H4137" t="str">
        <f ca="1">IF(C4137=1,60*SummonTypeTable!$Q$2/OFFSET(F4137,0,-1),
IF(F4137&lt;&gt;OFFSET(F4137,-1,0),OFFSET(F4137,-1,0)/OFFSET(F4137,0,-1),""))</f>
        <v/>
      </c>
      <c r="I4137">
        <f ca="1">(60+SUMIF(OFFSET(N4137,-$C4137+1,0,$C4137),"EN",OFFSET(O4137,-$C4137+1,0,$C4137))+SUMIF(OFFSET(S4137,-$C4137+1,0,$C4137),"EN",OFFSET(T4137,-$C4137+1,0,$C4137)))*SummonTypeTable!$Q$2</f>
        <v>3560</v>
      </c>
      <c r="J4137" t="str">
        <f ca="1">IF(C4137=1,60*SummonTypeTable!$Q$2-OFFSET(I4137,0,-4),
IF(I4137&lt;&gt;OFFSET(I4137,-1,0),OFFSET(I4137,-1,0)-OFFSET(I4137,0,-4),""))</f>
        <v/>
      </c>
      <c r="K4137" t="str">
        <f ca="1">IF(C4137=1,60*SummonTypeTable!$Q$2/OFFSET(I4137,0,-4),
IF(I4137&lt;&gt;OFFSET(I4137,-1,0),OFFSET(I4137,-1,0)/OFFSET(I4137,0,-4),""))</f>
        <v/>
      </c>
      <c r="L4137" t="str">
        <f t="shared" ca="1" si="754"/>
        <v>cu</v>
      </c>
      <c r="M4137" t="s">
        <v>81</v>
      </c>
      <c r="N4137" t="s">
        <v>147</v>
      </c>
      <c r="O4137">
        <v>8150</v>
      </c>
      <c r="P4137" t="str">
        <f t="shared" si="756"/>
        <v/>
      </c>
      <c r="Q4137" t="str">
        <f t="shared" ca="1" si="762"/>
        <v>cu</v>
      </c>
      <c r="R4137" t="s">
        <v>81</v>
      </c>
      <c r="S4137" t="s">
        <v>147</v>
      </c>
      <c r="T4137">
        <v>4075</v>
      </c>
      <c r="U4137" t="str">
        <f t="shared" ca="1" si="755"/>
        <v>cu</v>
      </c>
      <c r="V4137" t="str">
        <f t="shared" si="757"/>
        <v>GO</v>
      </c>
      <c r="W4137">
        <f t="shared" si="758"/>
        <v>8150</v>
      </c>
      <c r="X4137" t="str">
        <f t="shared" ca="1" si="759"/>
        <v>cu</v>
      </c>
      <c r="Y4137" t="str">
        <f t="shared" si="760"/>
        <v>GO</v>
      </c>
      <c r="Z4137">
        <f t="shared" si="761"/>
        <v>4075</v>
      </c>
    </row>
    <row r="4138" spans="1:26">
      <c r="A4138" t="s">
        <v>79</v>
      </c>
      <c r="B4138" t="str">
        <f>VLOOKUP(A4138,EventPointTypeTable!$A:$B,MATCH(EventPointTypeTable!$B$1,EventPointTypeTable!$A$1:$B$1,0),0)</f>
        <v>신규4</v>
      </c>
      <c r="C4138">
        <v>161</v>
      </c>
      <c r="D4138">
        <v>116</v>
      </c>
      <c r="E4138">
        <f t="shared" ca="1" si="763"/>
        <v>9964</v>
      </c>
      <c r="F4138">
        <f ca="1">(60+SUMIF(OFFSET(N4138,-$C4138+1,0,$C4138),"EN",OFFSET(O4138,-$C4138+1,0,$C4138)))*SummonTypeTable!$Q$2</f>
        <v>3560</v>
      </c>
      <c r="G4138" t="str">
        <f ca="1">IF(C4138=1,60*SummonTypeTable!$Q$2-OFFSET(F4138,0,-1),
IF(F4138&lt;&gt;OFFSET(F4138,-1,0),OFFSET(F4138,-1,0)-OFFSET(F4138,0,-1),""))</f>
        <v/>
      </c>
      <c r="H4138" t="str">
        <f ca="1">IF(C4138=1,60*SummonTypeTable!$Q$2/OFFSET(F4138,0,-1),
IF(F4138&lt;&gt;OFFSET(F4138,-1,0),OFFSET(F4138,-1,0)/OFFSET(F4138,0,-1),""))</f>
        <v/>
      </c>
      <c r="I4138">
        <f ca="1">(60+SUMIF(OFFSET(N4138,-$C4138+1,0,$C4138),"EN",OFFSET(O4138,-$C4138+1,0,$C4138))+SUMIF(OFFSET(S4138,-$C4138+1,0,$C4138),"EN",OFFSET(T4138,-$C4138+1,0,$C4138)))*SummonTypeTable!$Q$2</f>
        <v>3560</v>
      </c>
      <c r="J4138" t="str">
        <f ca="1">IF(C4138=1,60*SummonTypeTable!$Q$2-OFFSET(I4138,0,-4),
IF(I4138&lt;&gt;OFFSET(I4138,-1,0),OFFSET(I4138,-1,0)-OFFSET(I4138,0,-4),""))</f>
        <v/>
      </c>
      <c r="K4138" t="str">
        <f ca="1">IF(C4138=1,60*SummonTypeTable!$Q$2/OFFSET(I4138,0,-4),
IF(I4138&lt;&gt;OFFSET(I4138,-1,0),OFFSET(I4138,-1,0)/OFFSET(I4138,0,-4),""))</f>
        <v/>
      </c>
      <c r="L4138" t="str">
        <f t="shared" ref="L4138:L4224" ca="1" si="764">IF(ISBLANK(M4138),"",
VLOOKUP(M4138,OFFSET(INDIRECT("$A:$B"),0,MATCH(M$1&amp;"_Verify",INDIRECT("$1:$1"),0)-1),2,0)
)</f>
        <v>it</v>
      </c>
      <c r="M4138" t="s">
        <v>139</v>
      </c>
      <c r="N4138" t="s">
        <v>158</v>
      </c>
      <c r="O4138">
        <v>1</v>
      </c>
      <c r="P4138" t="str">
        <f t="shared" si="756"/>
        <v/>
      </c>
      <c r="Q4138" t="str">
        <f t="shared" ca="1" si="762"/>
        <v>cu</v>
      </c>
      <c r="R4138" t="s">
        <v>81</v>
      </c>
      <c r="S4138" t="s">
        <v>147</v>
      </c>
      <c r="T4138">
        <v>4100</v>
      </c>
      <c r="U4138" t="str">
        <f t="shared" ca="1" si="755"/>
        <v>it</v>
      </c>
      <c r="V4138" t="str">
        <f t="shared" si="757"/>
        <v>Cash_sEquipGacha</v>
      </c>
      <c r="W4138">
        <f t="shared" si="758"/>
        <v>1</v>
      </c>
      <c r="X4138" t="str">
        <f t="shared" ca="1" si="759"/>
        <v>cu</v>
      </c>
      <c r="Y4138" t="str">
        <f t="shared" si="760"/>
        <v>GO</v>
      </c>
      <c r="Z4138">
        <f t="shared" si="761"/>
        <v>4100</v>
      </c>
    </row>
    <row r="4139" spans="1:26">
      <c r="A4139" t="s">
        <v>79</v>
      </c>
      <c r="B4139" t="str">
        <f>VLOOKUP(A4139,EventPointTypeTable!$A:$B,MATCH(EventPointTypeTable!$B$1,EventPointTypeTable!$A$1:$B$1,0),0)</f>
        <v>신규4</v>
      </c>
      <c r="C4139">
        <v>162</v>
      </c>
      <c r="D4139">
        <v>158</v>
      </c>
      <c r="E4139">
        <f t="shared" ca="1" si="763"/>
        <v>10122</v>
      </c>
      <c r="F4139">
        <f ca="1">(60+SUMIF(OFFSET(N4139,-$C4139+1,0,$C4139),"EN",OFFSET(O4139,-$C4139+1,0,$C4139)))*SummonTypeTable!$Q$2</f>
        <v>3560</v>
      </c>
      <c r="G4139" t="str">
        <f ca="1">IF(C4139=1,60*SummonTypeTable!$Q$2-OFFSET(F4139,0,-1),
IF(F4139&lt;&gt;OFFSET(F4139,-1,0),OFFSET(F4139,-1,0)-OFFSET(F4139,0,-1),""))</f>
        <v/>
      </c>
      <c r="H4139" t="str">
        <f ca="1">IF(C4139=1,60*SummonTypeTable!$Q$2/OFFSET(F4139,0,-1),
IF(F4139&lt;&gt;OFFSET(F4139,-1,0),OFFSET(F4139,-1,0)/OFFSET(F4139,0,-1),""))</f>
        <v/>
      </c>
      <c r="I4139">
        <f ca="1">(60+SUMIF(OFFSET(N4139,-$C4139+1,0,$C4139),"EN",OFFSET(O4139,-$C4139+1,0,$C4139))+SUMIF(OFFSET(S4139,-$C4139+1,0,$C4139),"EN",OFFSET(T4139,-$C4139+1,0,$C4139)))*SummonTypeTable!$Q$2</f>
        <v>3560</v>
      </c>
      <c r="J4139" t="str">
        <f ca="1">IF(C4139=1,60*SummonTypeTable!$Q$2-OFFSET(I4139,0,-4),
IF(I4139&lt;&gt;OFFSET(I4139,-1,0),OFFSET(I4139,-1,0)-OFFSET(I4139,0,-4),""))</f>
        <v/>
      </c>
      <c r="K4139" t="str">
        <f ca="1">IF(C4139=1,60*SummonTypeTable!$Q$2/OFFSET(I4139,0,-4),
IF(I4139&lt;&gt;OFFSET(I4139,-1,0),OFFSET(I4139,-1,0)/OFFSET(I4139,0,-4),""))</f>
        <v/>
      </c>
      <c r="L4139" t="str">
        <f t="shared" ca="1" si="764"/>
        <v>cu</v>
      </c>
      <c r="M4139" t="s">
        <v>81</v>
      </c>
      <c r="N4139" t="s">
        <v>147</v>
      </c>
      <c r="O4139">
        <v>8250</v>
      </c>
      <c r="P4139" t="str">
        <f t="shared" si="756"/>
        <v/>
      </c>
      <c r="Q4139" t="str">
        <f t="shared" ca="1" si="762"/>
        <v>cu</v>
      </c>
      <c r="R4139" t="s">
        <v>81</v>
      </c>
      <c r="S4139" t="s">
        <v>147</v>
      </c>
      <c r="T4139">
        <v>4125</v>
      </c>
      <c r="U4139" t="str">
        <f t="shared" ca="1" si="755"/>
        <v>cu</v>
      </c>
      <c r="V4139" t="str">
        <f t="shared" si="757"/>
        <v>GO</v>
      </c>
      <c r="W4139">
        <f t="shared" si="758"/>
        <v>8250</v>
      </c>
      <c r="X4139" t="str">
        <f t="shared" ca="1" si="759"/>
        <v>cu</v>
      </c>
      <c r="Y4139" t="str">
        <f t="shared" si="760"/>
        <v>GO</v>
      </c>
      <c r="Z4139">
        <f t="shared" si="761"/>
        <v>4125</v>
      </c>
    </row>
    <row r="4140" spans="1:26">
      <c r="A4140" t="s">
        <v>79</v>
      </c>
      <c r="B4140" t="str">
        <f>VLOOKUP(A4140,EventPointTypeTable!$A:$B,MATCH(EventPointTypeTable!$B$1,EventPointTypeTable!$A$1:$B$1,0),0)</f>
        <v>신규4</v>
      </c>
      <c r="C4140">
        <v>163</v>
      </c>
      <c r="D4140">
        <v>182</v>
      </c>
      <c r="E4140">
        <f t="shared" ca="1" si="763"/>
        <v>10304</v>
      </c>
      <c r="F4140">
        <f ca="1">(60+SUMIF(OFFSET(N4140,-$C4140+1,0,$C4140),"EN",OFFSET(O4140,-$C4140+1,0,$C4140)))*SummonTypeTable!$Q$2</f>
        <v>3770</v>
      </c>
      <c r="G4140">
        <f ca="1">IF(C4140=1,60*SummonTypeTable!$Q$2-OFFSET(F4140,0,-1),
IF(F4140&lt;&gt;OFFSET(F4140,-1,0),OFFSET(F4140,-1,0)-OFFSET(F4140,0,-1),""))</f>
        <v>-6744</v>
      </c>
      <c r="H4140">
        <f ca="1">IF(C4140=1,60*SummonTypeTable!$Q$2/OFFSET(F4140,0,-1),
IF(F4140&lt;&gt;OFFSET(F4140,-1,0),OFFSET(F4140,-1,0)/OFFSET(F4140,0,-1),""))</f>
        <v>0.34549689440993792</v>
      </c>
      <c r="I4140">
        <f ca="1">(60+SUMIF(OFFSET(N4140,-$C4140+1,0,$C4140),"EN",OFFSET(O4140,-$C4140+1,0,$C4140))+SUMIF(OFFSET(S4140,-$C4140+1,0,$C4140),"EN",OFFSET(T4140,-$C4140+1,0,$C4140)))*SummonTypeTable!$Q$2</f>
        <v>3770</v>
      </c>
      <c r="J4140">
        <f ca="1">IF(C4140=1,60*SummonTypeTable!$Q$2-OFFSET(I4140,0,-4),
IF(I4140&lt;&gt;OFFSET(I4140,-1,0),OFFSET(I4140,-1,0)-OFFSET(I4140,0,-4),""))</f>
        <v>-6744</v>
      </c>
      <c r="K4140">
        <f ca="1">IF(C4140=1,60*SummonTypeTable!$Q$2/OFFSET(I4140,0,-4),
IF(I4140&lt;&gt;OFFSET(I4140,-1,0),OFFSET(I4140,-1,0)/OFFSET(I4140,0,-4),""))</f>
        <v>0.34549689440993792</v>
      </c>
      <c r="L4140" t="str">
        <f t="shared" ca="1" si="764"/>
        <v>cu</v>
      </c>
      <c r="M4140" t="s">
        <v>81</v>
      </c>
      <c r="N4140" t="s">
        <v>146</v>
      </c>
      <c r="O4140">
        <v>315</v>
      </c>
      <c r="P4140" t="str">
        <f t="shared" si="756"/>
        <v>에너지너무많음</v>
      </c>
      <c r="Q4140" t="str">
        <f t="shared" ca="1" si="762"/>
        <v>cu</v>
      </c>
      <c r="R4140" t="s">
        <v>81</v>
      </c>
      <c r="S4140" t="s">
        <v>147</v>
      </c>
      <c r="T4140">
        <v>4150</v>
      </c>
      <c r="U4140" t="str">
        <f t="shared" ca="1" si="755"/>
        <v>cu</v>
      </c>
      <c r="V4140" t="str">
        <f t="shared" si="757"/>
        <v>EN</v>
      </c>
      <c r="W4140">
        <f t="shared" si="758"/>
        <v>315</v>
      </c>
      <c r="X4140" t="str">
        <f t="shared" ca="1" si="759"/>
        <v>cu</v>
      </c>
      <c r="Y4140" t="str">
        <f t="shared" si="760"/>
        <v>GO</v>
      </c>
      <c r="Z4140">
        <f t="shared" si="761"/>
        <v>4150</v>
      </c>
    </row>
    <row r="4141" spans="1:26">
      <c r="A4141" t="s">
        <v>79</v>
      </c>
      <c r="B4141" t="str">
        <f>VLOOKUP(A4141,EventPointTypeTable!$A:$B,MATCH(EventPointTypeTable!$B$1,EventPointTypeTable!$A$1:$B$1,0),0)</f>
        <v>신규4</v>
      </c>
      <c r="C4141">
        <v>164</v>
      </c>
      <c r="D4141">
        <v>95</v>
      </c>
      <c r="E4141">
        <f t="shared" ca="1" si="763"/>
        <v>10399</v>
      </c>
      <c r="F4141">
        <f ca="1">(60+SUMIF(OFFSET(N4141,-$C4141+1,0,$C4141),"EN",OFFSET(O4141,-$C4141+1,0,$C4141)))*SummonTypeTable!$Q$2</f>
        <v>3770</v>
      </c>
      <c r="G4141" t="str">
        <f ca="1">IF(C4141=1,60*SummonTypeTable!$Q$2-OFFSET(F4141,0,-1),
IF(F4141&lt;&gt;OFFSET(F4141,-1,0),OFFSET(F4141,-1,0)-OFFSET(F4141,0,-1),""))</f>
        <v/>
      </c>
      <c r="H4141" t="str">
        <f ca="1">IF(C4141=1,60*SummonTypeTable!$Q$2/OFFSET(F4141,0,-1),
IF(F4141&lt;&gt;OFFSET(F4141,-1,0),OFFSET(F4141,-1,0)/OFFSET(F4141,0,-1),""))</f>
        <v/>
      </c>
      <c r="I4141">
        <f ca="1">(60+SUMIF(OFFSET(N4141,-$C4141+1,0,$C4141),"EN",OFFSET(O4141,-$C4141+1,0,$C4141))+SUMIF(OFFSET(S4141,-$C4141+1,0,$C4141),"EN",OFFSET(T4141,-$C4141+1,0,$C4141)))*SummonTypeTable!$Q$2</f>
        <v>3770</v>
      </c>
      <c r="J4141" t="str">
        <f ca="1">IF(C4141=1,60*SummonTypeTable!$Q$2-OFFSET(I4141,0,-4),
IF(I4141&lt;&gt;OFFSET(I4141,-1,0),OFFSET(I4141,-1,0)-OFFSET(I4141,0,-4),""))</f>
        <v/>
      </c>
      <c r="K4141" t="str">
        <f ca="1">IF(C4141=1,60*SummonTypeTable!$Q$2/OFFSET(I4141,0,-4),
IF(I4141&lt;&gt;OFFSET(I4141,-1,0),OFFSET(I4141,-1,0)/OFFSET(I4141,0,-4),""))</f>
        <v/>
      </c>
      <c r="L4141" t="str">
        <f t="shared" ca="1" si="764"/>
        <v>cu</v>
      </c>
      <c r="M4141" t="s">
        <v>81</v>
      </c>
      <c r="N4141" t="s">
        <v>147</v>
      </c>
      <c r="O4141">
        <v>8350</v>
      </c>
      <c r="P4141" t="str">
        <f t="shared" si="756"/>
        <v/>
      </c>
      <c r="Q4141" t="str">
        <f t="shared" ca="1" si="762"/>
        <v>cu</v>
      </c>
      <c r="R4141" t="s">
        <v>81</v>
      </c>
      <c r="S4141" t="s">
        <v>147</v>
      </c>
      <c r="T4141">
        <v>4175</v>
      </c>
      <c r="U4141" t="str">
        <f t="shared" ca="1" si="755"/>
        <v>cu</v>
      </c>
      <c r="V4141" t="str">
        <f t="shared" si="757"/>
        <v>GO</v>
      </c>
      <c r="W4141">
        <f t="shared" si="758"/>
        <v>8350</v>
      </c>
      <c r="X4141" t="str">
        <f t="shared" ca="1" si="759"/>
        <v>cu</v>
      </c>
      <c r="Y4141" t="str">
        <f t="shared" si="760"/>
        <v>GO</v>
      </c>
      <c r="Z4141">
        <f t="shared" si="761"/>
        <v>4175</v>
      </c>
    </row>
    <row r="4142" spans="1:26">
      <c r="A4142" t="s">
        <v>79</v>
      </c>
      <c r="B4142" t="str">
        <f>VLOOKUP(A4142,EventPointTypeTable!$A:$B,MATCH(EventPointTypeTable!$B$1,EventPointTypeTable!$A$1:$B$1,0),0)</f>
        <v>신규4</v>
      </c>
      <c r="C4142">
        <v>165</v>
      </c>
      <c r="D4142">
        <v>195</v>
      </c>
      <c r="E4142">
        <f t="shared" ca="1" si="763"/>
        <v>10594</v>
      </c>
      <c r="F4142">
        <f ca="1">(60+SUMIF(OFFSET(N4142,-$C4142+1,0,$C4142),"EN",OFFSET(O4142,-$C4142+1,0,$C4142)))*SummonTypeTable!$Q$2</f>
        <v>3770</v>
      </c>
      <c r="G4142" t="str">
        <f ca="1">IF(C4142=1,60*SummonTypeTable!$Q$2-OFFSET(F4142,0,-1),
IF(F4142&lt;&gt;OFFSET(F4142,-1,0),OFFSET(F4142,-1,0)-OFFSET(F4142,0,-1),""))</f>
        <v/>
      </c>
      <c r="H4142" t="str">
        <f ca="1">IF(C4142=1,60*SummonTypeTable!$Q$2/OFFSET(F4142,0,-1),
IF(F4142&lt;&gt;OFFSET(F4142,-1,0),OFFSET(F4142,-1,0)/OFFSET(F4142,0,-1),""))</f>
        <v/>
      </c>
      <c r="I4142">
        <f ca="1">(60+SUMIF(OFFSET(N4142,-$C4142+1,0,$C4142),"EN",OFFSET(O4142,-$C4142+1,0,$C4142))+SUMIF(OFFSET(S4142,-$C4142+1,0,$C4142),"EN",OFFSET(T4142,-$C4142+1,0,$C4142)))*SummonTypeTable!$Q$2</f>
        <v>3770</v>
      </c>
      <c r="J4142" t="str">
        <f ca="1">IF(C4142=1,60*SummonTypeTable!$Q$2-OFFSET(I4142,0,-4),
IF(I4142&lt;&gt;OFFSET(I4142,-1,0),OFFSET(I4142,-1,0)-OFFSET(I4142,0,-4),""))</f>
        <v/>
      </c>
      <c r="K4142" t="str">
        <f ca="1">IF(C4142=1,60*SummonTypeTable!$Q$2/OFFSET(I4142,0,-4),
IF(I4142&lt;&gt;OFFSET(I4142,-1,0),OFFSET(I4142,-1,0)/OFFSET(I4142,0,-4),""))</f>
        <v/>
      </c>
      <c r="L4142" t="str">
        <f t="shared" ca="1" si="764"/>
        <v>it</v>
      </c>
      <c r="M4142" t="s">
        <v>139</v>
      </c>
      <c r="N4142" t="s">
        <v>140</v>
      </c>
      <c r="O4142">
        <v>5</v>
      </c>
      <c r="P4142" t="str">
        <f t="shared" si="756"/>
        <v/>
      </c>
      <c r="Q4142" t="str">
        <f t="shared" ca="1" si="762"/>
        <v>cu</v>
      </c>
      <c r="R4142" t="s">
        <v>81</v>
      </c>
      <c r="S4142" t="s">
        <v>147</v>
      </c>
      <c r="T4142">
        <v>4200</v>
      </c>
      <c r="U4142" t="str">
        <f t="shared" ca="1" si="755"/>
        <v>it</v>
      </c>
      <c r="V4142" t="str">
        <f t="shared" si="757"/>
        <v>Cash_sCharacterGacha</v>
      </c>
      <c r="W4142">
        <f t="shared" si="758"/>
        <v>5</v>
      </c>
      <c r="X4142" t="str">
        <f t="shared" ca="1" si="759"/>
        <v>cu</v>
      </c>
      <c r="Y4142" t="str">
        <f t="shared" si="760"/>
        <v>GO</v>
      </c>
      <c r="Z4142">
        <f t="shared" si="761"/>
        <v>4200</v>
      </c>
    </row>
    <row r="4143" spans="1:26">
      <c r="A4143" t="s">
        <v>79</v>
      </c>
      <c r="B4143" t="str">
        <f>VLOOKUP(A4143,EventPointTypeTable!$A:$B,MATCH(EventPointTypeTable!$B$1,EventPointTypeTable!$A$1:$B$1,0),0)</f>
        <v>신규4</v>
      </c>
      <c r="C4143">
        <v>166</v>
      </c>
      <c r="D4143">
        <v>294</v>
      </c>
      <c r="E4143">
        <f t="shared" ca="1" si="763"/>
        <v>10888</v>
      </c>
      <c r="F4143">
        <f ca="1">(60+SUMIF(OFFSET(N4143,-$C4143+1,0,$C4143),"EN",OFFSET(O4143,-$C4143+1,0,$C4143)))*SummonTypeTable!$Q$2</f>
        <v>3996.6666666666665</v>
      </c>
      <c r="G4143">
        <f ca="1">IF(C4143=1,60*SummonTypeTable!$Q$2-OFFSET(F4143,0,-1),
IF(F4143&lt;&gt;OFFSET(F4143,-1,0),OFFSET(F4143,-1,0)-OFFSET(F4143,0,-1),""))</f>
        <v>-7118</v>
      </c>
      <c r="H4143">
        <f ca="1">IF(C4143=1,60*SummonTypeTable!$Q$2/OFFSET(F4143,0,-1),
IF(F4143&lt;&gt;OFFSET(F4143,-1,0),OFFSET(F4143,-1,0)/OFFSET(F4143,0,-1),""))</f>
        <v>0.34625275532696548</v>
      </c>
      <c r="I4143">
        <f ca="1">(60+SUMIF(OFFSET(N4143,-$C4143+1,0,$C4143),"EN",OFFSET(O4143,-$C4143+1,0,$C4143))+SUMIF(OFFSET(S4143,-$C4143+1,0,$C4143),"EN",OFFSET(T4143,-$C4143+1,0,$C4143)))*SummonTypeTable!$Q$2</f>
        <v>3996.6666666666665</v>
      </c>
      <c r="J4143">
        <f ca="1">IF(C4143=1,60*SummonTypeTable!$Q$2-OFFSET(I4143,0,-4),
IF(I4143&lt;&gt;OFFSET(I4143,-1,0),OFFSET(I4143,-1,0)-OFFSET(I4143,0,-4),""))</f>
        <v>-7118</v>
      </c>
      <c r="K4143">
        <f ca="1">IF(C4143=1,60*SummonTypeTable!$Q$2/OFFSET(I4143,0,-4),
IF(I4143&lt;&gt;OFFSET(I4143,-1,0),OFFSET(I4143,-1,0)/OFFSET(I4143,0,-4),""))</f>
        <v>0.34625275532696548</v>
      </c>
      <c r="L4143" t="str">
        <f t="shared" ca="1" si="764"/>
        <v>cu</v>
      </c>
      <c r="M4143" t="s">
        <v>81</v>
      </c>
      <c r="N4143" t="s">
        <v>146</v>
      </c>
      <c r="O4143">
        <v>340</v>
      </c>
      <c r="P4143" t="str">
        <f t="shared" si="756"/>
        <v>에너지너무많음</v>
      </c>
      <c r="Q4143" t="str">
        <f t="shared" ca="1" si="762"/>
        <v>cu</v>
      </c>
      <c r="R4143" t="s">
        <v>81</v>
      </c>
      <c r="S4143" t="s">
        <v>147</v>
      </c>
      <c r="T4143">
        <v>4225</v>
      </c>
      <c r="U4143" t="str">
        <f t="shared" ca="1" si="755"/>
        <v>cu</v>
      </c>
      <c r="V4143" t="str">
        <f t="shared" si="757"/>
        <v>EN</v>
      </c>
      <c r="W4143">
        <f t="shared" si="758"/>
        <v>340</v>
      </c>
      <c r="X4143" t="str">
        <f t="shared" ca="1" si="759"/>
        <v>cu</v>
      </c>
      <c r="Y4143" t="str">
        <f t="shared" si="760"/>
        <v>GO</v>
      </c>
      <c r="Z4143">
        <f t="shared" si="761"/>
        <v>4225</v>
      </c>
    </row>
    <row r="4144" spans="1:26">
      <c r="A4144" t="s">
        <v>79</v>
      </c>
      <c r="B4144" t="str">
        <f>VLOOKUP(A4144,EventPointTypeTable!$A:$B,MATCH(EventPointTypeTable!$B$1,EventPointTypeTable!$A$1:$B$1,0),0)</f>
        <v>신규4</v>
      </c>
      <c r="C4144">
        <v>167</v>
      </c>
      <c r="D4144">
        <v>54</v>
      </c>
      <c r="E4144">
        <f t="shared" ca="1" si="763"/>
        <v>10942</v>
      </c>
      <c r="F4144">
        <f ca="1">(60+SUMIF(OFFSET(N4144,-$C4144+1,0,$C4144),"EN",OFFSET(O4144,-$C4144+1,0,$C4144)))*SummonTypeTable!$Q$2</f>
        <v>3996.6666666666665</v>
      </c>
      <c r="G4144" t="str">
        <f ca="1">IF(C4144=1,60*SummonTypeTable!$Q$2-OFFSET(F4144,0,-1),
IF(F4144&lt;&gt;OFFSET(F4144,-1,0),OFFSET(F4144,-1,0)-OFFSET(F4144,0,-1),""))</f>
        <v/>
      </c>
      <c r="H4144" t="str">
        <f ca="1">IF(C4144=1,60*SummonTypeTable!$Q$2/OFFSET(F4144,0,-1),
IF(F4144&lt;&gt;OFFSET(F4144,-1,0),OFFSET(F4144,-1,0)/OFFSET(F4144,0,-1),""))</f>
        <v/>
      </c>
      <c r="I4144">
        <f ca="1">(60+SUMIF(OFFSET(N4144,-$C4144+1,0,$C4144),"EN",OFFSET(O4144,-$C4144+1,0,$C4144))+SUMIF(OFFSET(S4144,-$C4144+1,0,$C4144),"EN",OFFSET(T4144,-$C4144+1,0,$C4144)))*SummonTypeTable!$Q$2</f>
        <v>3996.6666666666665</v>
      </c>
      <c r="J4144" t="str">
        <f ca="1">IF(C4144=1,60*SummonTypeTable!$Q$2-OFFSET(I4144,0,-4),
IF(I4144&lt;&gt;OFFSET(I4144,-1,0),OFFSET(I4144,-1,0)-OFFSET(I4144,0,-4),""))</f>
        <v/>
      </c>
      <c r="K4144" t="str">
        <f ca="1">IF(C4144=1,60*SummonTypeTable!$Q$2/OFFSET(I4144,0,-4),
IF(I4144&lt;&gt;OFFSET(I4144,-1,0),OFFSET(I4144,-1,0)/OFFSET(I4144,0,-4),""))</f>
        <v/>
      </c>
      <c r="L4144" t="str">
        <f t="shared" ca="1" si="764"/>
        <v>cu</v>
      </c>
      <c r="M4144" t="s">
        <v>81</v>
      </c>
      <c r="N4144" t="s">
        <v>147</v>
      </c>
      <c r="O4144">
        <v>8500</v>
      </c>
      <c r="P4144" t="str">
        <f t="shared" si="756"/>
        <v/>
      </c>
      <c r="Q4144" t="str">
        <f t="shared" ca="1" si="762"/>
        <v>cu</v>
      </c>
      <c r="R4144" t="s">
        <v>81</v>
      </c>
      <c r="S4144" t="s">
        <v>147</v>
      </c>
      <c r="T4144">
        <v>4250</v>
      </c>
      <c r="U4144" t="str">
        <f t="shared" ca="1" si="755"/>
        <v>cu</v>
      </c>
      <c r="V4144" t="str">
        <f t="shared" si="757"/>
        <v>GO</v>
      </c>
      <c r="W4144">
        <f t="shared" si="758"/>
        <v>8500</v>
      </c>
      <c r="X4144" t="str">
        <f t="shared" ca="1" si="759"/>
        <v>cu</v>
      </c>
      <c r="Y4144" t="str">
        <f t="shared" si="760"/>
        <v>GO</v>
      </c>
      <c r="Z4144">
        <f t="shared" si="761"/>
        <v>4250</v>
      </c>
    </row>
    <row r="4145" spans="1:26">
      <c r="A4145" t="s">
        <v>79</v>
      </c>
      <c r="B4145" t="str">
        <f>VLOOKUP(A4145,EventPointTypeTable!$A:$B,MATCH(EventPointTypeTable!$B$1,EventPointTypeTable!$A$1:$B$1,0),0)</f>
        <v>신규4</v>
      </c>
      <c r="C4145">
        <v>168</v>
      </c>
      <c r="D4145">
        <v>125</v>
      </c>
      <c r="E4145">
        <f t="shared" ca="1" si="763"/>
        <v>11067</v>
      </c>
      <c r="F4145">
        <f ca="1">(60+SUMIF(OFFSET(N4145,-$C4145+1,0,$C4145),"EN",OFFSET(O4145,-$C4145+1,0,$C4145)))*SummonTypeTable!$Q$2</f>
        <v>3996.6666666666665</v>
      </c>
      <c r="G4145" t="str">
        <f ca="1">IF(C4145=1,60*SummonTypeTable!$Q$2-OFFSET(F4145,0,-1),
IF(F4145&lt;&gt;OFFSET(F4145,-1,0),OFFSET(F4145,-1,0)-OFFSET(F4145,0,-1),""))</f>
        <v/>
      </c>
      <c r="H4145" t="str">
        <f ca="1">IF(C4145=1,60*SummonTypeTable!$Q$2/OFFSET(F4145,0,-1),
IF(F4145&lt;&gt;OFFSET(F4145,-1,0),OFFSET(F4145,-1,0)/OFFSET(F4145,0,-1),""))</f>
        <v/>
      </c>
      <c r="I4145">
        <f ca="1">(60+SUMIF(OFFSET(N4145,-$C4145+1,0,$C4145),"EN",OFFSET(O4145,-$C4145+1,0,$C4145))+SUMIF(OFFSET(S4145,-$C4145+1,0,$C4145),"EN",OFFSET(T4145,-$C4145+1,0,$C4145)))*SummonTypeTable!$Q$2</f>
        <v>3996.6666666666665</v>
      </c>
      <c r="J4145" t="str">
        <f ca="1">IF(C4145=1,60*SummonTypeTable!$Q$2-OFFSET(I4145,0,-4),
IF(I4145&lt;&gt;OFFSET(I4145,-1,0),OFFSET(I4145,-1,0)-OFFSET(I4145,0,-4),""))</f>
        <v/>
      </c>
      <c r="K4145" t="str">
        <f ca="1">IF(C4145=1,60*SummonTypeTable!$Q$2/OFFSET(I4145,0,-4),
IF(I4145&lt;&gt;OFFSET(I4145,-1,0),OFFSET(I4145,-1,0)/OFFSET(I4145,0,-4),""))</f>
        <v/>
      </c>
      <c r="L4145" t="str">
        <f t="shared" ca="1" si="764"/>
        <v>it</v>
      </c>
      <c r="M4145" t="s">
        <v>139</v>
      </c>
      <c r="N4145" t="s">
        <v>138</v>
      </c>
      <c r="O4145">
        <v>10</v>
      </c>
      <c r="P4145" t="str">
        <f t="shared" si="756"/>
        <v/>
      </c>
      <c r="Q4145" t="str">
        <f t="shared" ca="1" si="762"/>
        <v>cu</v>
      </c>
      <c r="R4145" t="s">
        <v>81</v>
      </c>
      <c r="S4145" t="s">
        <v>147</v>
      </c>
      <c r="T4145">
        <v>4275</v>
      </c>
      <c r="U4145" t="str">
        <f t="shared" ca="1" si="755"/>
        <v>it</v>
      </c>
      <c r="V4145" t="str">
        <f t="shared" si="757"/>
        <v>Cash_sSpellGacha</v>
      </c>
      <c r="W4145">
        <f t="shared" si="758"/>
        <v>10</v>
      </c>
      <c r="X4145" t="str">
        <f t="shared" ca="1" si="759"/>
        <v>cu</v>
      </c>
      <c r="Y4145" t="str">
        <f t="shared" si="760"/>
        <v>GO</v>
      </c>
      <c r="Z4145">
        <f t="shared" si="761"/>
        <v>4275</v>
      </c>
    </row>
    <row r="4146" spans="1:26">
      <c r="A4146" t="s">
        <v>79</v>
      </c>
      <c r="B4146" t="str">
        <f>VLOOKUP(A4146,EventPointTypeTable!$A:$B,MATCH(EventPointTypeTable!$B$1,EventPointTypeTable!$A$1:$B$1,0),0)</f>
        <v>신규4</v>
      </c>
      <c r="C4146">
        <v>169</v>
      </c>
      <c r="D4146">
        <v>157</v>
      </c>
      <c r="E4146">
        <f t="shared" ca="1" si="763"/>
        <v>11224</v>
      </c>
      <c r="F4146">
        <f ca="1">(60+SUMIF(OFFSET(N4146,-$C4146+1,0,$C4146),"EN",OFFSET(O4146,-$C4146+1,0,$C4146)))*SummonTypeTable!$Q$2</f>
        <v>3996.6666666666665</v>
      </c>
      <c r="G4146" t="str">
        <f ca="1">IF(C4146=1,60*SummonTypeTable!$Q$2-OFFSET(F4146,0,-1),
IF(F4146&lt;&gt;OFFSET(F4146,-1,0),OFFSET(F4146,-1,0)-OFFSET(F4146,0,-1),""))</f>
        <v/>
      </c>
      <c r="H4146" t="str">
        <f ca="1">IF(C4146=1,60*SummonTypeTable!$Q$2/OFFSET(F4146,0,-1),
IF(F4146&lt;&gt;OFFSET(F4146,-1,0),OFFSET(F4146,-1,0)/OFFSET(F4146,0,-1),""))</f>
        <v/>
      </c>
      <c r="I4146">
        <f ca="1">(60+SUMIF(OFFSET(N4146,-$C4146+1,0,$C4146),"EN",OFFSET(O4146,-$C4146+1,0,$C4146))+SUMIF(OFFSET(S4146,-$C4146+1,0,$C4146),"EN",OFFSET(T4146,-$C4146+1,0,$C4146)))*SummonTypeTable!$Q$2</f>
        <v>3996.6666666666665</v>
      </c>
      <c r="J4146" t="str">
        <f ca="1">IF(C4146=1,60*SummonTypeTable!$Q$2-OFFSET(I4146,0,-4),
IF(I4146&lt;&gt;OFFSET(I4146,-1,0),OFFSET(I4146,-1,0)-OFFSET(I4146,0,-4),""))</f>
        <v/>
      </c>
      <c r="K4146" t="str">
        <f ca="1">IF(C4146=1,60*SummonTypeTable!$Q$2/OFFSET(I4146,0,-4),
IF(I4146&lt;&gt;OFFSET(I4146,-1,0),OFFSET(I4146,-1,0)/OFFSET(I4146,0,-4),""))</f>
        <v/>
      </c>
      <c r="L4146" t="str">
        <f t="shared" ca="1" si="764"/>
        <v>cu</v>
      </c>
      <c r="M4146" t="s">
        <v>81</v>
      </c>
      <c r="N4146" t="s">
        <v>147</v>
      </c>
      <c r="O4146">
        <v>8600</v>
      </c>
      <c r="P4146" t="str">
        <f t="shared" si="756"/>
        <v/>
      </c>
      <c r="Q4146" t="str">
        <f t="shared" ca="1" si="762"/>
        <v>cu</v>
      </c>
      <c r="R4146" t="s">
        <v>81</v>
      </c>
      <c r="S4146" t="s">
        <v>147</v>
      </c>
      <c r="T4146">
        <v>4300</v>
      </c>
      <c r="U4146" t="str">
        <f t="shared" ca="1" si="755"/>
        <v>cu</v>
      </c>
      <c r="V4146" t="str">
        <f t="shared" si="757"/>
        <v>GO</v>
      </c>
      <c r="W4146">
        <f t="shared" si="758"/>
        <v>8600</v>
      </c>
      <c r="X4146" t="str">
        <f t="shared" ca="1" si="759"/>
        <v>cu</v>
      </c>
      <c r="Y4146" t="str">
        <f t="shared" si="760"/>
        <v>GO</v>
      </c>
      <c r="Z4146">
        <f t="shared" si="761"/>
        <v>4300</v>
      </c>
    </row>
    <row r="4147" spans="1:26">
      <c r="A4147" t="s">
        <v>79</v>
      </c>
      <c r="B4147" t="str">
        <f>VLOOKUP(A4147,EventPointTypeTable!$A:$B,MATCH(EventPointTypeTable!$B$1,EventPointTypeTable!$A$1:$B$1,0),0)</f>
        <v>신규4</v>
      </c>
      <c r="C4147">
        <v>170</v>
      </c>
      <c r="D4147">
        <v>268</v>
      </c>
      <c r="E4147">
        <f t="shared" ca="1" si="763"/>
        <v>11492</v>
      </c>
      <c r="F4147">
        <f ca="1">(60+SUMIF(OFFSET(N4147,-$C4147+1,0,$C4147),"EN",OFFSET(O4147,-$C4147+1,0,$C4147)))*SummonTypeTable!$Q$2</f>
        <v>4240</v>
      </c>
      <c r="G4147">
        <f ca="1">IF(C4147=1,60*SummonTypeTable!$Q$2-OFFSET(F4147,0,-1),
IF(F4147&lt;&gt;OFFSET(F4147,-1,0),OFFSET(F4147,-1,0)-OFFSET(F4147,0,-1),""))</f>
        <v>-7495.3333333333339</v>
      </c>
      <c r="H4147">
        <f ca="1">IF(C4147=1,60*SummonTypeTable!$Q$2/OFFSET(F4147,0,-1),
IF(F4147&lt;&gt;OFFSET(F4147,-1,0),OFFSET(F4147,-1,0)/OFFSET(F4147,0,-1),""))</f>
        <v>0.34777816452024596</v>
      </c>
      <c r="I4147">
        <f ca="1">(60+SUMIF(OFFSET(N4147,-$C4147+1,0,$C4147),"EN",OFFSET(O4147,-$C4147+1,0,$C4147))+SUMIF(OFFSET(S4147,-$C4147+1,0,$C4147),"EN",OFFSET(T4147,-$C4147+1,0,$C4147)))*SummonTypeTable!$Q$2</f>
        <v>4240</v>
      </c>
      <c r="J4147">
        <f ca="1">IF(C4147=1,60*SummonTypeTable!$Q$2-OFFSET(I4147,0,-4),
IF(I4147&lt;&gt;OFFSET(I4147,-1,0),OFFSET(I4147,-1,0)-OFFSET(I4147,0,-4),""))</f>
        <v>-7495.3333333333339</v>
      </c>
      <c r="K4147">
        <f ca="1">IF(C4147=1,60*SummonTypeTable!$Q$2/OFFSET(I4147,0,-4),
IF(I4147&lt;&gt;OFFSET(I4147,-1,0),OFFSET(I4147,-1,0)/OFFSET(I4147,0,-4),""))</f>
        <v>0.34777816452024596</v>
      </c>
      <c r="L4147" t="str">
        <f t="shared" ca="1" si="764"/>
        <v>cu</v>
      </c>
      <c r="M4147" t="s">
        <v>81</v>
      </c>
      <c r="N4147" t="s">
        <v>146</v>
      </c>
      <c r="O4147">
        <v>365</v>
      </c>
      <c r="P4147" t="str">
        <f t="shared" si="756"/>
        <v>에너지너무많음</v>
      </c>
      <c r="Q4147" t="str">
        <f t="shared" ca="1" si="762"/>
        <v>cu</v>
      </c>
      <c r="R4147" t="s">
        <v>81</v>
      </c>
      <c r="S4147" t="s">
        <v>147</v>
      </c>
      <c r="T4147">
        <v>4325</v>
      </c>
      <c r="U4147" t="str">
        <f t="shared" ca="1" si="755"/>
        <v>cu</v>
      </c>
      <c r="V4147" t="str">
        <f t="shared" si="757"/>
        <v>EN</v>
      </c>
      <c r="W4147">
        <f t="shared" si="758"/>
        <v>365</v>
      </c>
      <c r="X4147" t="str">
        <f t="shared" ca="1" si="759"/>
        <v>cu</v>
      </c>
      <c r="Y4147" t="str">
        <f t="shared" si="760"/>
        <v>GO</v>
      </c>
      <c r="Z4147">
        <f t="shared" si="761"/>
        <v>4325</v>
      </c>
    </row>
    <row r="4148" spans="1:26">
      <c r="A4148" t="s">
        <v>79</v>
      </c>
      <c r="B4148" t="str">
        <f>VLOOKUP(A4148,EventPointTypeTable!$A:$B,MATCH(EventPointTypeTable!$B$1,EventPointTypeTable!$A$1:$B$1,0),0)</f>
        <v>신규4</v>
      </c>
      <c r="C4148">
        <v>171</v>
      </c>
      <c r="D4148">
        <v>72</v>
      </c>
      <c r="E4148">
        <f t="shared" ca="1" si="763"/>
        <v>11564</v>
      </c>
      <c r="F4148">
        <f ca="1">(60+SUMIF(OFFSET(N4148,-$C4148+1,0,$C4148),"EN",OFFSET(O4148,-$C4148+1,0,$C4148)))*SummonTypeTable!$Q$2</f>
        <v>4240</v>
      </c>
      <c r="G4148" t="str">
        <f ca="1">IF(C4148=1,60*SummonTypeTable!$Q$2-OFFSET(F4148,0,-1),
IF(F4148&lt;&gt;OFFSET(F4148,-1,0),OFFSET(F4148,-1,0)-OFFSET(F4148,0,-1),""))</f>
        <v/>
      </c>
      <c r="H4148" t="str">
        <f ca="1">IF(C4148=1,60*SummonTypeTable!$Q$2/OFFSET(F4148,0,-1),
IF(F4148&lt;&gt;OFFSET(F4148,-1,0),OFFSET(F4148,-1,0)/OFFSET(F4148,0,-1),""))</f>
        <v/>
      </c>
      <c r="I4148">
        <f ca="1">(60+SUMIF(OFFSET(N4148,-$C4148+1,0,$C4148),"EN",OFFSET(O4148,-$C4148+1,0,$C4148))+SUMIF(OFFSET(S4148,-$C4148+1,0,$C4148),"EN",OFFSET(T4148,-$C4148+1,0,$C4148)))*SummonTypeTable!$Q$2</f>
        <v>4240</v>
      </c>
      <c r="J4148" t="str">
        <f ca="1">IF(C4148=1,60*SummonTypeTable!$Q$2-OFFSET(I4148,0,-4),
IF(I4148&lt;&gt;OFFSET(I4148,-1,0),OFFSET(I4148,-1,0)-OFFSET(I4148,0,-4),""))</f>
        <v/>
      </c>
      <c r="K4148" t="str">
        <f ca="1">IF(C4148=1,60*SummonTypeTable!$Q$2/OFFSET(I4148,0,-4),
IF(I4148&lt;&gt;OFFSET(I4148,-1,0),OFFSET(I4148,-1,0)/OFFSET(I4148,0,-4),""))</f>
        <v/>
      </c>
      <c r="L4148" t="str">
        <f t="shared" ca="1" si="764"/>
        <v>cu</v>
      </c>
      <c r="M4148" t="s">
        <v>81</v>
      </c>
      <c r="N4148" t="s">
        <v>147</v>
      </c>
      <c r="O4148">
        <v>8700</v>
      </c>
      <c r="P4148" t="str">
        <f t="shared" si="756"/>
        <v/>
      </c>
      <c r="Q4148" t="str">
        <f t="shared" ca="1" si="762"/>
        <v>cu</v>
      </c>
      <c r="R4148" t="s">
        <v>81</v>
      </c>
      <c r="S4148" t="s">
        <v>147</v>
      </c>
      <c r="T4148">
        <v>4350</v>
      </c>
      <c r="U4148" t="str">
        <f t="shared" ca="1" si="755"/>
        <v>cu</v>
      </c>
      <c r="V4148" t="str">
        <f t="shared" si="757"/>
        <v>GO</v>
      </c>
      <c r="W4148">
        <f t="shared" si="758"/>
        <v>8700</v>
      </c>
      <c r="X4148" t="str">
        <f t="shared" ca="1" si="759"/>
        <v>cu</v>
      </c>
      <c r="Y4148" t="str">
        <f t="shared" si="760"/>
        <v>GO</v>
      </c>
      <c r="Z4148">
        <f t="shared" si="761"/>
        <v>4350</v>
      </c>
    </row>
    <row r="4149" spans="1:26">
      <c r="A4149" t="s">
        <v>79</v>
      </c>
      <c r="B4149" t="str">
        <f>VLOOKUP(A4149,EventPointTypeTable!$A:$B,MATCH(EventPointTypeTable!$B$1,EventPointTypeTable!$A$1:$B$1,0),0)</f>
        <v>신규4</v>
      </c>
      <c r="C4149">
        <v>172</v>
      </c>
      <c r="D4149">
        <v>144</v>
      </c>
      <c r="E4149">
        <f t="shared" ca="1" si="763"/>
        <v>11708</v>
      </c>
      <c r="F4149">
        <f ca="1">(60+SUMIF(OFFSET(N4149,-$C4149+1,0,$C4149),"EN",OFFSET(O4149,-$C4149+1,0,$C4149)))*SummonTypeTable!$Q$2</f>
        <v>4240</v>
      </c>
      <c r="G4149" t="str">
        <f ca="1">IF(C4149=1,60*SummonTypeTable!$Q$2-OFFSET(F4149,0,-1),
IF(F4149&lt;&gt;OFFSET(F4149,-1,0),OFFSET(F4149,-1,0)-OFFSET(F4149,0,-1),""))</f>
        <v/>
      </c>
      <c r="H4149" t="str">
        <f ca="1">IF(C4149=1,60*SummonTypeTable!$Q$2/OFFSET(F4149,0,-1),
IF(F4149&lt;&gt;OFFSET(F4149,-1,0),OFFSET(F4149,-1,0)/OFFSET(F4149,0,-1),""))</f>
        <v/>
      </c>
      <c r="I4149">
        <f ca="1">(60+SUMIF(OFFSET(N4149,-$C4149+1,0,$C4149),"EN",OFFSET(O4149,-$C4149+1,0,$C4149))+SUMIF(OFFSET(S4149,-$C4149+1,0,$C4149),"EN",OFFSET(T4149,-$C4149+1,0,$C4149)))*SummonTypeTable!$Q$2</f>
        <v>4240</v>
      </c>
      <c r="J4149" t="str">
        <f ca="1">IF(C4149=1,60*SummonTypeTable!$Q$2-OFFSET(I4149,0,-4),
IF(I4149&lt;&gt;OFFSET(I4149,-1,0),OFFSET(I4149,-1,0)-OFFSET(I4149,0,-4),""))</f>
        <v/>
      </c>
      <c r="K4149" t="str">
        <f ca="1">IF(C4149=1,60*SummonTypeTable!$Q$2/OFFSET(I4149,0,-4),
IF(I4149&lt;&gt;OFFSET(I4149,-1,0),OFFSET(I4149,-1,0)/OFFSET(I4149,0,-4),""))</f>
        <v/>
      </c>
      <c r="L4149" t="str">
        <f t="shared" ca="1" si="764"/>
        <v>it</v>
      </c>
      <c r="M4149" t="s">
        <v>139</v>
      </c>
      <c r="N4149" t="s">
        <v>158</v>
      </c>
      <c r="O4149">
        <v>2</v>
      </c>
      <c r="P4149" t="str">
        <f t="shared" si="756"/>
        <v/>
      </c>
      <c r="Q4149" t="str">
        <f t="shared" ca="1" si="762"/>
        <v>cu</v>
      </c>
      <c r="R4149" t="s">
        <v>81</v>
      </c>
      <c r="S4149" t="s">
        <v>147</v>
      </c>
      <c r="T4149">
        <v>4375</v>
      </c>
      <c r="U4149" t="str">
        <f t="shared" ca="1" si="755"/>
        <v>it</v>
      </c>
      <c r="V4149" t="str">
        <f t="shared" si="757"/>
        <v>Cash_sEquipGacha</v>
      </c>
      <c r="W4149">
        <f t="shared" si="758"/>
        <v>2</v>
      </c>
      <c r="X4149" t="str">
        <f t="shared" ca="1" si="759"/>
        <v>cu</v>
      </c>
      <c r="Y4149" t="str">
        <f t="shared" si="760"/>
        <v>GO</v>
      </c>
      <c r="Z4149">
        <f t="shared" si="761"/>
        <v>4375</v>
      </c>
    </row>
    <row r="4150" spans="1:26">
      <c r="A4150" t="s">
        <v>79</v>
      </c>
      <c r="B4150" t="str">
        <f>VLOOKUP(A4150,EventPointTypeTable!$A:$B,MATCH(EventPointTypeTable!$B$1,EventPointTypeTable!$A$1:$B$1,0),0)</f>
        <v>신규4</v>
      </c>
      <c r="C4150">
        <v>173</v>
      </c>
      <c r="D4150">
        <v>412</v>
      </c>
      <c r="E4150">
        <f t="shared" ca="1" si="763"/>
        <v>12120</v>
      </c>
      <c r="F4150">
        <f ca="1">(60+SUMIF(OFFSET(N4150,-$C4150+1,0,$C4150),"EN",OFFSET(O4150,-$C4150+1,0,$C4150)))*SummonTypeTable!$Q$2</f>
        <v>4240</v>
      </c>
      <c r="G4150" t="str">
        <f ca="1">IF(C4150=1,60*SummonTypeTable!$Q$2-OFFSET(F4150,0,-1),
IF(F4150&lt;&gt;OFFSET(F4150,-1,0),OFFSET(F4150,-1,0)-OFFSET(F4150,0,-1),""))</f>
        <v/>
      </c>
      <c r="H4150" t="str">
        <f ca="1">IF(C4150=1,60*SummonTypeTable!$Q$2/OFFSET(F4150,0,-1),
IF(F4150&lt;&gt;OFFSET(F4150,-1,0),OFFSET(F4150,-1,0)/OFFSET(F4150,0,-1),""))</f>
        <v/>
      </c>
      <c r="I4150">
        <f ca="1">(60+SUMIF(OFFSET(N4150,-$C4150+1,0,$C4150),"EN",OFFSET(O4150,-$C4150+1,0,$C4150))+SUMIF(OFFSET(S4150,-$C4150+1,0,$C4150),"EN",OFFSET(T4150,-$C4150+1,0,$C4150)))*SummonTypeTable!$Q$2</f>
        <v>4240</v>
      </c>
      <c r="J4150" t="str">
        <f ca="1">IF(C4150=1,60*SummonTypeTable!$Q$2-OFFSET(I4150,0,-4),
IF(I4150&lt;&gt;OFFSET(I4150,-1,0),OFFSET(I4150,-1,0)-OFFSET(I4150,0,-4),""))</f>
        <v/>
      </c>
      <c r="K4150" t="str">
        <f ca="1">IF(C4150=1,60*SummonTypeTable!$Q$2/OFFSET(I4150,0,-4),
IF(I4150&lt;&gt;OFFSET(I4150,-1,0),OFFSET(I4150,-1,0)/OFFSET(I4150,0,-4),""))</f>
        <v/>
      </c>
      <c r="L4150" t="str">
        <f t="shared" ca="1" si="764"/>
        <v>cu</v>
      </c>
      <c r="M4150" t="s">
        <v>81</v>
      </c>
      <c r="N4150" t="s">
        <v>153</v>
      </c>
      <c r="O4150">
        <v>30</v>
      </c>
      <c r="P4150" t="str">
        <f t="shared" si="756"/>
        <v/>
      </c>
      <c r="Q4150" t="str">
        <f t="shared" ca="1" si="762"/>
        <v>cu</v>
      </c>
      <c r="R4150" t="s">
        <v>81</v>
      </c>
      <c r="S4150" t="s">
        <v>153</v>
      </c>
      <c r="T4150">
        <v>10</v>
      </c>
      <c r="U4150" t="str">
        <f t="shared" ca="1" si="755"/>
        <v>cu</v>
      </c>
      <c r="V4150" t="str">
        <f t="shared" si="757"/>
        <v>DI</v>
      </c>
      <c r="W4150">
        <f t="shared" si="758"/>
        <v>30</v>
      </c>
      <c r="X4150" t="str">
        <f t="shared" ca="1" si="759"/>
        <v>cu</v>
      </c>
      <c r="Y4150" t="str">
        <f t="shared" si="760"/>
        <v>DI</v>
      </c>
      <c r="Z4150">
        <f t="shared" si="761"/>
        <v>10</v>
      </c>
    </row>
    <row r="4151" spans="1:26">
      <c r="A4151" t="s">
        <v>79</v>
      </c>
      <c r="B4151" t="str">
        <f>VLOOKUP(A4151,EventPointTypeTable!$A:$B,MATCH(EventPointTypeTable!$B$1,EventPointTypeTable!$A$1:$B$1,0),0)</f>
        <v>신규4</v>
      </c>
      <c r="C4151">
        <v>174</v>
      </c>
      <c r="D4151">
        <v>111</v>
      </c>
      <c r="E4151">
        <f t="shared" ca="1" si="763"/>
        <v>12231</v>
      </c>
      <c r="F4151">
        <f ca="1">(60+SUMIF(OFFSET(N4151,-$C4151+1,0,$C4151),"EN",OFFSET(O4151,-$C4151+1,0,$C4151)))*SummonTypeTable!$Q$2</f>
        <v>4240</v>
      </c>
      <c r="G4151" t="str">
        <f ca="1">IF(C4151=1,60*SummonTypeTable!$Q$2-OFFSET(F4151,0,-1),
IF(F4151&lt;&gt;OFFSET(F4151,-1,0),OFFSET(F4151,-1,0)-OFFSET(F4151,0,-1),""))</f>
        <v/>
      </c>
      <c r="H4151" t="str">
        <f ca="1">IF(C4151=1,60*SummonTypeTable!$Q$2/OFFSET(F4151,0,-1),
IF(F4151&lt;&gt;OFFSET(F4151,-1,0),OFFSET(F4151,-1,0)/OFFSET(F4151,0,-1),""))</f>
        <v/>
      </c>
      <c r="I4151">
        <f ca="1">(60+SUMIF(OFFSET(N4151,-$C4151+1,0,$C4151),"EN",OFFSET(O4151,-$C4151+1,0,$C4151))+SUMIF(OFFSET(S4151,-$C4151+1,0,$C4151),"EN",OFFSET(T4151,-$C4151+1,0,$C4151)))*SummonTypeTable!$Q$2</f>
        <v>4240</v>
      </c>
      <c r="J4151" t="str">
        <f ca="1">IF(C4151=1,60*SummonTypeTable!$Q$2-OFFSET(I4151,0,-4),
IF(I4151&lt;&gt;OFFSET(I4151,-1,0),OFFSET(I4151,-1,0)-OFFSET(I4151,0,-4),""))</f>
        <v/>
      </c>
      <c r="K4151" t="str">
        <f ca="1">IF(C4151=1,60*SummonTypeTable!$Q$2/OFFSET(I4151,0,-4),
IF(I4151&lt;&gt;OFFSET(I4151,-1,0),OFFSET(I4151,-1,0)/OFFSET(I4151,0,-4),""))</f>
        <v/>
      </c>
      <c r="L4151" t="str">
        <f t="shared" ca="1" si="764"/>
        <v>cu</v>
      </c>
      <c r="M4151" t="s">
        <v>81</v>
      </c>
      <c r="N4151" t="s">
        <v>147</v>
      </c>
      <c r="O4151">
        <v>8850</v>
      </c>
      <c r="P4151" t="str">
        <f t="shared" si="756"/>
        <v/>
      </c>
      <c r="Q4151" t="str">
        <f t="shared" ca="1" si="762"/>
        <v>cu</v>
      </c>
      <c r="R4151" t="s">
        <v>81</v>
      </c>
      <c r="S4151" t="s">
        <v>147</v>
      </c>
      <c r="T4151">
        <v>4425</v>
      </c>
      <c r="U4151" t="str">
        <f t="shared" ca="1" si="755"/>
        <v>cu</v>
      </c>
      <c r="V4151" t="str">
        <f t="shared" si="757"/>
        <v>GO</v>
      </c>
      <c r="W4151">
        <f t="shared" si="758"/>
        <v>8850</v>
      </c>
      <c r="X4151" t="str">
        <f t="shared" ca="1" si="759"/>
        <v>cu</v>
      </c>
      <c r="Y4151" t="str">
        <f t="shared" si="760"/>
        <v>GO</v>
      </c>
      <c r="Z4151">
        <f t="shared" si="761"/>
        <v>4425</v>
      </c>
    </row>
    <row r="4152" spans="1:26">
      <c r="A4152" t="s">
        <v>79</v>
      </c>
      <c r="B4152" t="str">
        <f>VLOOKUP(A4152,EventPointTypeTable!$A:$B,MATCH(EventPointTypeTable!$B$1,EventPointTypeTable!$A$1:$B$1,0),0)</f>
        <v>신규4</v>
      </c>
      <c r="C4152">
        <v>175</v>
      </c>
      <c r="D4152">
        <v>145</v>
      </c>
      <c r="E4152">
        <f t="shared" ca="1" si="763"/>
        <v>12376</v>
      </c>
      <c r="F4152">
        <f ca="1">(60+SUMIF(OFFSET(N4152,-$C4152+1,0,$C4152),"EN",OFFSET(O4152,-$C4152+1,0,$C4152)))*SummonTypeTable!$Q$2</f>
        <v>4240</v>
      </c>
      <c r="G4152" t="str">
        <f ca="1">IF(C4152=1,60*SummonTypeTable!$Q$2-OFFSET(F4152,0,-1),
IF(F4152&lt;&gt;OFFSET(F4152,-1,0),OFFSET(F4152,-1,0)-OFFSET(F4152,0,-1),""))</f>
        <v/>
      </c>
      <c r="H4152" t="str">
        <f ca="1">IF(C4152=1,60*SummonTypeTable!$Q$2/OFFSET(F4152,0,-1),
IF(F4152&lt;&gt;OFFSET(F4152,-1,0),OFFSET(F4152,-1,0)/OFFSET(F4152,0,-1),""))</f>
        <v/>
      </c>
      <c r="I4152">
        <f ca="1">(60+SUMIF(OFFSET(N4152,-$C4152+1,0,$C4152),"EN",OFFSET(O4152,-$C4152+1,0,$C4152))+SUMIF(OFFSET(S4152,-$C4152+1,0,$C4152),"EN",OFFSET(T4152,-$C4152+1,0,$C4152)))*SummonTypeTable!$Q$2</f>
        <v>4240</v>
      </c>
      <c r="J4152" t="str">
        <f ca="1">IF(C4152=1,60*SummonTypeTable!$Q$2-OFFSET(I4152,0,-4),
IF(I4152&lt;&gt;OFFSET(I4152,-1,0),OFFSET(I4152,-1,0)-OFFSET(I4152,0,-4),""))</f>
        <v/>
      </c>
      <c r="K4152" t="str">
        <f ca="1">IF(C4152=1,60*SummonTypeTable!$Q$2/OFFSET(I4152,0,-4),
IF(I4152&lt;&gt;OFFSET(I4152,-1,0),OFFSET(I4152,-1,0)/OFFSET(I4152,0,-4),""))</f>
        <v/>
      </c>
      <c r="L4152" t="str">
        <f t="shared" ca="1" si="764"/>
        <v>it</v>
      </c>
      <c r="M4152" t="s">
        <v>139</v>
      </c>
      <c r="N4152" t="s">
        <v>138</v>
      </c>
      <c r="O4152">
        <v>10</v>
      </c>
      <c r="P4152" t="str">
        <f t="shared" si="756"/>
        <v/>
      </c>
      <c r="Q4152" t="str">
        <f t="shared" ca="1" si="762"/>
        <v>cu</v>
      </c>
      <c r="R4152" t="s">
        <v>81</v>
      </c>
      <c r="S4152" t="s">
        <v>147</v>
      </c>
      <c r="T4152">
        <v>4450</v>
      </c>
      <c r="U4152" t="str">
        <f t="shared" ca="1" si="755"/>
        <v>it</v>
      </c>
      <c r="V4152" t="str">
        <f t="shared" si="757"/>
        <v>Cash_sSpellGacha</v>
      </c>
      <c r="W4152">
        <f t="shared" si="758"/>
        <v>10</v>
      </c>
      <c r="X4152" t="str">
        <f t="shared" ca="1" si="759"/>
        <v>cu</v>
      </c>
      <c r="Y4152" t="str">
        <f t="shared" si="760"/>
        <v>GO</v>
      </c>
      <c r="Z4152">
        <f t="shared" si="761"/>
        <v>4450</v>
      </c>
    </row>
    <row r="4153" spans="1:26">
      <c r="A4153" t="s">
        <v>79</v>
      </c>
      <c r="B4153" t="str">
        <f>VLOOKUP(A4153,EventPointTypeTable!$A:$B,MATCH(EventPointTypeTable!$B$1,EventPointTypeTable!$A$1:$B$1,0),0)</f>
        <v>신규4</v>
      </c>
      <c r="C4153">
        <v>176</v>
      </c>
      <c r="D4153">
        <v>396</v>
      </c>
      <c r="E4153">
        <f t="shared" ca="1" si="763"/>
        <v>12772</v>
      </c>
      <c r="F4153">
        <f ca="1">(60+SUMIF(OFFSET(N4153,-$C4153+1,0,$C4153),"EN",OFFSET(O4153,-$C4153+1,0,$C4153)))*SummonTypeTable!$Q$2</f>
        <v>4466.6666666666661</v>
      </c>
      <c r="G4153">
        <f ca="1">IF(C4153=1,60*SummonTypeTable!$Q$2-OFFSET(F4153,0,-1),
IF(F4153&lt;&gt;OFFSET(F4153,-1,0),OFFSET(F4153,-1,0)-OFFSET(F4153,0,-1),""))</f>
        <v>-8532</v>
      </c>
      <c r="H4153">
        <f ca="1">IF(C4153=1,60*SummonTypeTable!$Q$2/OFFSET(F4153,0,-1),
IF(F4153&lt;&gt;OFFSET(F4153,-1,0),OFFSET(F4153,-1,0)/OFFSET(F4153,0,-1),""))</f>
        <v>0.33197619793297839</v>
      </c>
      <c r="I4153">
        <f ca="1">(60+SUMIF(OFFSET(N4153,-$C4153+1,0,$C4153),"EN",OFFSET(O4153,-$C4153+1,0,$C4153))+SUMIF(OFFSET(S4153,-$C4153+1,0,$C4153),"EN",OFFSET(T4153,-$C4153+1,0,$C4153)))*SummonTypeTable!$Q$2</f>
        <v>4466.6666666666661</v>
      </c>
      <c r="J4153">
        <f ca="1">IF(C4153=1,60*SummonTypeTable!$Q$2-OFFSET(I4153,0,-4),
IF(I4153&lt;&gt;OFFSET(I4153,-1,0),OFFSET(I4153,-1,0)-OFFSET(I4153,0,-4),""))</f>
        <v>-8532</v>
      </c>
      <c r="K4153">
        <f ca="1">IF(C4153=1,60*SummonTypeTable!$Q$2/OFFSET(I4153,0,-4),
IF(I4153&lt;&gt;OFFSET(I4153,-1,0),OFFSET(I4153,-1,0)/OFFSET(I4153,0,-4),""))</f>
        <v>0.33197619793297839</v>
      </c>
      <c r="L4153" t="str">
        <f t="shared" ca="1" si="764"/>
        <v>cu</v>
      </c>
      <c r="M4153" t="s">
        <v>81</v>
      </c>
      <c r="N4153" t="s">
        <v>146</v>
      </c>
      <c r="O4153">
        <v>340</v>
      </c>
      <c r="P4153" t="str">
        <f t="shared" si="756"/>
        <v>에너지너무많음</v>
      </c>
      <c r="Q4153" t="str">
        <f t="shared" ca="1" si="762"/>
        <v>cu</v>
      </c>
      <c r="R4153" t="s">
        <v>81</v>
      </c>
      <c r="S4153" t="s">
        <v>147</v>
      </c>
      <c r="T4153">
        <v>4475</v>
      </c>
      <c r="U4153" t="str">
        <f t="shared" ca="1" si="755"/>
        <v>cu</v>
      </c>
      <c r="V4153" t="str">
        <f t="shared" si="757"/>
        <v>EN</v>
      </c>
      <c r="W4153">
        <f t="shared" si="758"/>
        <v>340</v>
      </c>
      <c r="X4153" t="str">
        <f t="shared" ca="1" si="759"/>
        <v>cu</v>
      </c>
      <c r="Y4153" t="str">
        <f t="shared" si="760"/>
        <v>GO</v>
      </c>
      <c r="Z4153">
        <f t="shared" si="761"/>
        <v>4475</v>
      </c>
    </row>
    <row r="4154" spans="1:26">
      <c r="A4154" t="s">
        <v>79</v>
      </c>
      <c r="B4154" t="str">
        <f>VLOOKUP(A4154,EventPointTypeTable!$A:$B,MATCH(EventPointTypeTable!$B$1,EventPointTypeTable!$A$1:$B$1,0),0)</f>
        <v>신규4</v>
      </c>
      <c r="C4154">
        <v>177</v>
      </c>
      <c r="D4154">
        <v>132</v>
      </c>
      <c r="E4154">
        <f t="shared" ca="1" si="763"/>
        <v>12904</v>
      </c>
      <c r="F4154">
        <f ca="1">(60+SUMIF(OFFSET(N4154,-$C4154+1,0,$C4154),"EN",OFFSET(O4154,-$C4154+1,0,$C4154)))*SummonTypeTable!$Q$2</f>
        <v>4466.6666666666661</v>
      </c>
      <c r="G4154" t="str">
        <f ca="1">IF(C4154=1,60*SummonTypeTable!$Q$2-OFFSET(F4154,0,-1),
IF(F4154&lt;&gt;OFFSET(F4154,-1,0),OFFSET(F4154,-1,0)-OFFSET(F4154,0,-1),""))</f>
        <v/>
      </c>
      <c r="H4154" t="str">
        <f ca="1">IF(C4154=1,60*SummonTypeTable!$Q$2/OFFSET(F4154,0,-1),
IF(F4154&lt;&gt;OFFSET(F4154,-1,0),OFFSET(F4154,-1,0)/OFFSET(F4154,0,-1),""))</f>
        <v/>
      </c>
      <c r="I4154">
        <f ca="1">(60+SUMIF(OFFSET(N4154,-$C4154+1,0,$C4154),"EN",OFFSET(O4154,-$C4154+1,0,$C4154))+SUMIF(OFFSET(S4154,-$C4154+1,0,$C4154),"EN",OFFSET(T4154,-$C4154+1,0,$C4154)))*SummonTypeTable!$Q$2</f>
        <v>4466.6666666666661</v>
      </c>
      <c r="J4154" t="str">
        <f ca="1">IF(C4154=1,60*SummonTypeTable!$Q$2-OFFSET(I4154,0,-4),
IF(I4154&lt;&gt;OFFSET(I4154,-1,0),OFFSET(I4154,-1,0)-OFFSET(I4154,0,-4),""))</f>
        <v/>
      </c>
      <c r="K4154" t="str">
        <f ca="1">IF(C4154=1,60*SummonTypeTable!$Q$2/OFFSET(I4154,0,-4),
IF(I4154&lt;&gt;OFFSET(I4154,-1,0),OFFSET(I4154,-1,0)/OFFSET(I4154,0,-4),""))</f>
        <v/>
      </c>
      <c r="L4154" t="str">
        <f t="shared" ca="1" si="764"/>
        <v>it</v>
      </c>
      <c r="M4154" t="s">
        <v>139</v>
      </c>
      <c r="N4154" t="s">
        <v>140</v>
      </c>
      <c r="O4154">
        <v>2</v>
      </c>
      <c r="P4154" t="str">
        <f t="shared" si="756"/>
        <v/>
      </c>
      <c r="Q4154" t="str">
        <f t="shared" ca="1" si="762"/>
        <v>cu</v>
      </c>
      <c r="R4154" t="s">
        <v>81</v>
      </c>
      <c r="S4154" t="s">
        <v>147</v>
      </c>
      <c r="T4154">
        <v>4500</v>
      </c>
      <c r="U4154" t="str">
        <f t="shared" ca="1" si="755"/>
        <v>it</v>
      </c>
      <c r="V4154" t="str">
        <f t="shared" si="757"/>
        <v>Cash_sCharacterGacha</v>
      </c>
      <c r="W4154">
        <f t="shared" si="758"/>
        <v>2</v>
      </c>
      <c r="X4154" t="str">
        <f t="shared" ca="1" si="759"/>
        <v>cu</v>
      </c>
      <c r="Y4154" t="str">
        <f t="shared" si="760"/>
        <v>GO</v>
      </c>
      <c r="Z4154">
        <f t="shared" si="761"/>
        <v>4500</v>
      </c>
    </row>
    <row r="4155" spans="1:26">
      <c r="A4155" t="s">
        <v>79</v>
      </c>
      <c r="B4155" t="str">
        <f>VLOOKUP(A4155,EventPointTypeTable!$A:$B,MATCH(EventPointTypeTable!$B$1,EventPointTypeTable!$A$1:$B$1,0),0)</f>
        <v>신규4</v>
      </c>
      <c r="C4155">
        <v>178</v>
      </c>
      <c r="D4155">
        <v>185</v>
      </c>
      <c r="E4155">
        <f t="shared" ca="1" si="763"/>
        <v>13089</v>
      </c>
      <c r="F4155">
        <f ca="1">(60+SUMIF(OFFSET(N4155,-$C4155+1,0,$C4155),"EN",OFFSET(O4155,-$C4155+1,0,$C4155)))*SummonTypeTable!$Q$2</f>
        <v>4466.6666666666661</v>
      </c>
      <c r="G4155" t="str">
        <f ca="1">IF(C4155=1,60*SummonTypeTable!$Q$2-OFFSET(F4155,0,-1),
IF(F4155&lt;&gt;OFFSET(F4155,-1,0),OFFSET(F4155,-1,0)-OFFSET(F4155,0,-1),""))</f>
        <v/>
      </c>
      <c r="H4155" t="str">
        <f ca="1">IF(C4155=1,60*SummonTypeTable!$Q$2/OFFSET(F4155,0,-1),
IF(F4155&lt;&gt;OFFSET(F4155,-1,0),OFFSET(F4155,-1,0)/OFFSET(F4155,0,-1),""))</f>
        <v/>
      </c>
      <c r="I4155">
        <f ca="1">(60+SUMIF(OFFSET(N4155,-$C4155+1,0,$C4155),"EN",OFFSET(O4155,-$C4155+1,0,$C4155))+SUMIF(OFFSET(S4155,-$C4155+1,0,$C4155),"EN",OFFSET(T4155,-$C4155+1,0,$C4155)))*SummonTypeTable!$Q$2</f>
        <v>4466.6666666666661</v>
      </c>
      <c r="J4155" t="str">
        <f ca="1">IF(C4155=1,60*SummonTypeTable!$Q$2-OFFSET(I4155,0,-4),
IF(I4155&lt;&gt;OFFSET(I4155,-1,0),OFFSET(I4155,-1,0)-OFFSET(I4155,0,-4),""))</f>
        <v/>
      </c>
      <c r="K4155" t="str">
        <f ca="1">IF(C4155=1,60*SummonTypeTable!$Q$2/OFFSET(I4155,0,-4),
IF(I4155&lt;&gt;OFFSET(I4155,-1,0),OFFSET(I4155,-1,0)/OFFSET(I4155,0,-4),""))</f>
        <v/>
      </c>
      <c r="L4155" t="str">
        <f t="shared" ca="1" si="764"/>
        <v>cu</v>
      </c>
      <c r="M4155" t="s">
        <v>81</v>
      </c>
      <c r="N4155" t="s">
        <v>147</v>
      </c>
      <c r="O4155">
        <v>9050</v>
      </c>
      <c r="P4155" t="str">
        <f t="shared" si="756"/>
        <v/>
      </c>
      <c r="Q4155" t="str">
        <f t="shared" ca="1" si="762"/>
        <v>cu</v>
      </c>
      <c r="R4155" t="s">
        <v>81</v>
      </c>
      <c r="S4155" t="s">
        <v>147</v>
      </c>
      <c r="T4155">
        <v>4525</v>
      </c>
      <c r="U4155" t="str">
        <f t="shared" ca="1" si="755"/>
        <v>cu</v>
      </c>
      <c r="V4155" t="str">
        <f t="shared" si="757"/>
        <v>GO</v>
      </c>
      <c r="W4155">
        <f t="shared" si="758"/>
        <v>9050</v>
      </c>
      <c r="X4155" t="str">
        <f t="shared" ca="1" si="759"/>
        <v>cu</v>
      </c>
      <c r="Y4155" t="str">
        <f t="shared" si="760"/>
        <v>GO</v>
      </c>
      <c r="Z4155">
        <f t="shared" si="761"/>
        <v>4525</v>
      </c>
    </row>
    <row r="4156" spans="1:26">
      <c r="A4156" t="s">
        <v>79</v>
      </c>
      <c r="B4156" t="str">
        <f>VLOOKUP(A4156,EventPointTypeTable!$A:$B,MATCH(EventPointTypeTable!$B$1,EventPointTypeTable!$A$1:$B$1,0),0)</f>
        <v>신규4</v>
      </c>
      <c r="C4156">
        <v>179</v>
      </c>
      <c r="D4156">
        <v>359</v>
      </c>
      <c r="E4156">
        <f t="shared" ca="1" si="763"/>
        <v>13448</v>
      </c>
      <c r="F4156">
        <f ca="1">(60+SUMIF(OFFSET(N4156,-$C4156+1,0,$C4156),"EN",OFFSET(O4156,-$C4156+1,0,$C4156)))*SummonTypeTable!$Q$2</f>
        <v>4713.333333333333</v>
      </c>
      <c r="G4156">
        <f ca="1">IF(C4156=1,60*SummonTypeTable!$Q$2-OFFSET(F4156,0,-1),
IF(F4156&lt;&gt;OFFSET(F4156,-1,0),OFFSET(F4156,-1,0)-OFFSET(F4156,0,-1),""))</f>
        <v>-8981.3333333333339</v>
      </c>
      <c r="H4156">
        <f ca="1">IF(C4156=1,60*SummonTypeTable!$Q$2/OFFSET(F4156,0,-1),
IF(F4156&lt;&gt;OFFSET(F4156,-1,0),OFFSET(F4156,-1,0)/OFFSET(F4156,0,-1),""))</f>
        <v>0.33214356533809236</v>
      </c>
      <c r="I4156">
        <f ca="1">(60+SUMIF(OFFSET(N4156,-$C4156+1,0,$C4156),"EN",OFFSET(O4156,-$C4156+1,0,$C4156))+SUMIF(OFFSET(S4156,-$C4156+1,0,$C4156),"EN",OFFSET(T4156,-$C4156+1,0,$C4156)))*SummonTypeTable!$Q$2</f>
        <v>4713.333333333333</v>
      </c>
      <c r="J4156">
        <f ca="1">IF(C4156=1,60*SummonTypeTable!$Q$2-OFFSET(I4156,0,-4),
IF(I4156&lt;&gt;OFFSET(I4156,-1,0),OFFSET(I4156,-1,0)-OFFSET(I4156,0,-4),""))</f>
        <v>-8981.3333333333339</v>
      </c>
      <c r="K4156">
        <f ca="1">IF(C4156=1,60*SummonTypeTable!$Q$2/OFFSET(I4156,0,-4),
IF(I4156&lt;&gt;OFFSET(I4156,-1,0),OFFSET(I4156,-1,0)/OFFSET(I4156,0,-4),""))</f>
        <v>0.33214356533809236</v>
      </c>
      <c r="L4156" t="str">
        <f t="shared" ca="1" si="764"/>
        <v>cu</v>
      </c>
      <c r="M4156" t="s">
        <v>81</v>
      </c>
      <c r="N4156" t="s">
        <v>146</v>
      </c>
      <c r="O4156">
        <v>370</v>
      </c>
      <c r="P4156" t="str">
        <f t="shared" si="756"/>
        <v>에너지너무많음</v>
      </c>
      <c r="Q4156" t="str">
        <f t="shared" ca="1" si="762"/>
        <v>cu</v>
      </c>
      <c r="R4156" t="s">
        <v>81</v>
      </c>
      <c r="S4156" t="s">
        <v>147</v>
      </c>
      <c r="T4156">
        <v>4550</v>
      </c>
      <c r="U4156" t="str">
        <f t="shared" ca="1" si="755"/>
        <v>cu</v>
      </c>
      <c r="V4156" t="str">
        <f t="shared" si="757"/>
        <v>EN</v>
      </c>
      <c r="W4156">
        <f t="shared" si="758"/>
        <v>370</v>
      </c>
      <c r="X4156" t="str">
        <f t="shared" ca="1" si="759"/>
        <v>cu</v>
      </c>
      <c r="Y4156" t="str">
        <f t="shared" si="760"/>
        <v>GO</v>
      </c>
      <c r="Z4156">
        <f t="shared" si="761"/>
        <v>4550</v>
      </c>
    </row>
    <row r="4157" spans="1:26">
      <c r="A4157" t="s">
        <v>79</v>
      </c>
      <c r="B4157" t="str">
        <f>VLOOKUP(A4157,EventPointTypeTable!$A:$B,MATCH(EventPointTypeTable!$B$1,EventPointTypeTable!$A$1:$B$1,0),0)</f>
        <v>신규4</v>
      </c>
      <c r="C4157">
        <v>180</v>
      </c>
      <c r="D4157">
        <v>86</v>
      </c>
      <c r="E4157">
        <f t="shared" ca="1" si="763"/>
        <v>13534</v>
      </c>
      <c r="F4157">
        <f ca="1">(60+SUMIF(OFFSET(N4157,-$C4157+1,0,$C4157),"EN",OFFSET(O4157,-$C4157+1,0,$C4157)))*SummonTypeTable!$Q$2</f>
        <v>4713.333333333333</v>
      </c>
      <c r="G4157" t="str">
        <f ca="1">IF(C4157=1,60*SummonTypeTable!$Q$2-OFFSET(F4157,0,-1),
IF(F4157&lt;&gt;OFFSET(F4157,-1,0),OFFSET(F4157,-1,0)-OFFSET(F4157,0,-1),""))</f>
        <v/>
      </c>
      <c r="H4157" t="str">
        <f ca="1">IF(C4157=1,60*SummonTypeTable!$Q$2/OFFSET(F4157,0,-1),
IF(F4157&lt;&gt;OFFSET(F4157,-1,0),OFFSET(F4157,-1,0)/OFFSET(F4157,0,-1),""))</f>
        <v/>
      </c>
      <c r="I4157">
        <f ca="1">(60+SUMIF(OFFSET(N4157,-$C4157+1,0,$C4157),"EN",OFFSET(O4157,-$C4157+1,0,$C4157))+SUMIF(OFFSET(S4157,-$C4157+1,0,$C4157),"EN",OFFSET(T4157,-$C4157+1,0,$C4157)))*SummonTypeTable!$Q$2</f>
        <v>4713.333333333333</v>
      </c>
      <c r="J4157" t="str">
        <f ca="1">IF(C4157=1,60*SummonTypeTable!$Q$2-OFFSET(I4157,0,-4),
IF(I4157&lt;&gt;OFFSET(I4157,-1,0),OFFSET(I4157,-1,0)-OFFSET(I4157,0,-4),""))</f>
        <v/>
      </c>
      <c r="K4157" t="str">
        <f ca="1">IF(C4157=1,60*SummonTypeTable!$Q$2/OFFSET(I4157,0,-4),
IF(I4157&lt;&gt;OFFSET(I4157,-1,0),OFFSET(I4157,-1,0)/OFFSET(I4157,0,-4),""))</f>
        <v/>
      </c>
      <c r="L4157" t="str">
        <f t="shared" ca="1" si="764"/>
        <v>it</v>
      </c>
      <c r="M4157" t="s">
        <v>139</v>
      </c>
      <c r="N4157" t="s">
        <v>138</v>
      </c>
      <c r="O4157">
        <v>2</v>
      </c>
      <c r="P4157" t="str">
        <f t="shared" si="756"/>
        <v/>
      </c>
      <c r="Q4157" t="str">
        <f t="shared" ca="1" si="762"/>
        <v>cu</v>
      </c>
      <c r="R4157" t="s">
        <v>81</v>
      </c>
      <c r="S4157" t="s">
        <v>147</v>
      </c>
      <c r="T4157">
        <v>4575</v>
      </c>
      <c r="U4157" t="str">
        <f t="shared" ca="1" si="755"/>
        <v>it</v>
      </c>
      <c r="V4157" t="str">
        <f t="shared" si="757"/>
        <v>Cash_sSpellGacha</v>
      </c>
      <c r="W4157">
        <f t="shared" si="758"/>
        <v>2</v>
      </c>
      <c r="X4157" t="str">
        <f t="shared" ca="1" si="759"/>
        <v>cu</v>
      </c>
      <c r="Y4157" t="str">
        <f t="shared" si="760"/>
        <v>GO</v>
      </c>
      <c r="Z4157">
        <f t="shared" si="761"/>
        <v>4575</v>
      </c>
    </row>
    <row r="4158" spans="1:26">
      <c r="A4158" t="s">
        <v>79</v>
      </c>
      <c r="B4158" t="str">
        <f>VLOOKUP(A4158,EventPointTypeTable!$A:$B,MATCH(EventPointTypeTable!$B$1,EventPointTypeTable!$A$1:$B$1,0),0)</f>
        <v>신규4</v>
      </c>
      <c r="C4158">
        <v>181</v>
      </c>
      <c r="D4158">
        <v>92</v>
      </c>
      <c r="E4158">
        <f t="shared" ca="1" si="763"/>
        <v>13626</v>
      </c>
      <c r="F4158">
        <f ca="1">(60+SUMIF(OFFSET(N4158,-$C4158+1,0,$C4158),"EN",OFFSET(O4158,-$C4158+1,0,$C4158)))*SummonTypeTable!$Q$2</f>
        <v>4713.333333333333</v>
      </c>
      <c r="G4158" t="str">
        <f ca="1">IF(C4158=1,60*SummonTypeTable!$Q$2-OFFSET(F4158,0,-1),
IF(F4158&lt;&gt;OFFSET(F4158,-1,0),OFFSET(F4158,-1,0)-OFFSET(F4158,0,-1),""))</f>
        <v/>
      </c>
      <c r="H4158" t="str">
        <f ca="1">IF(C4158=1,60*SummonTypeTable!$Q$2/OFFSET(F4158,0,-1),
IF(F4158&lt;&gt;OFFSET(F4158,-1,0),OFFSET(F4158,-1,0)/OFFSET(F4158,0,-1),""))</f>
        <v/>
      </c>
      <c r="I4158">
        <f ca="1">(60+SUMIF(OFFSET(N4158,-$C4158+1,0,$C4158),"EN",OFFSET(O4158,-$C4158+1,0,$C4158))+SUMIF(OFFSET(S4158,-$C4158+1,0,$C4158),"EN",OFFSET(T4158,-$C4158+1,0,$C4158)))*SummonTypeTable!$Q$2</f>
        <v>4713.333333333333</v>
      </c>
      <c r="J4158" t="str">
        <f ca="1">IF(C4158=1,60*SummonTypeTable!$Q$2-OFFSET(I4158,0,-4),
IF(I4158&lt;&gt;OFFSET(I4158,-1,0),OFFSET(I4158,-1,0)-OFFSET(I4158,0,-4),""))</f>
        <v/>
      </c>
      <c r="K4158" t="str">
        <f ca="1">IF(C4158=1,60*SummonTypeTable!$Q$2/OFFSET(I4158,0,-4),
IF(I4158&lt;&gt;OFFSET(I4158,-1,0),OFFSET(I4158,-1,0)/OFFSET(I4158,0,-4),""))</f>
        <v/>
      </c>
      <c r="L4158" t="str">
        <f t="shared" ca="1" si="764"/>
        <v>cu</v>
      </c>
      <c r="M4158" t="s">
        <v>81</v>
      </c>
      <c r="N4158" t="s">
        <v>147</v>
      </c>
      <c r="O4158">
        <v>9200</v>
      </c>
      <c r="P4158" t="str">
        <f t="shared" si="756"/>
        <v/>
      </c>
      <c r="Q4158" t="str">
        <f t="shared" ca="1" si="762"/>
        <v>cu</v>
      </c>
      <c r="R4158" t="s">
        <v>81</v>
      </c>
      <c r="S4158" t="s">
        <v>147</v>
      </c>
      <c r="T4158">
        <v>4600</v>
      </c>
      <c r="U4158" t="str">
        <f t="shared" ca="1" si="755"/>
        <v>cu</v>
      </c>
      <c r="V4158" t="str">
        <f t="shared" si="757"/>
        <v>GO</v>
      </c>
      <c r="W4158">
        <f t="shared" si="758"/>
        <v>9200</v>
      </c>
      <c r="X4158" t="str">
        <f t="shared" ca="1" si="759"/>
        <v>cu</v>
      </c>
      <c r="Y4158" t="str">
        <f t="shared" si="760"/>
        <v>GO</v>
      </c>
      <c r="Z4158">
        <f t="shared" si="761"/>
        <v>4600</v>
      </c>
    </row>
    <row r="4159" spans="1:26">
      <c r="A4159" t="s">
        <v>79</v>
      </c>
      <c r="B4159" t="str">
        <f>VLOOKUP(A4159,EventPointTypeTable!$A:$B,MATCH(EventPointTypeTable!$B$1,EventPointTypeTable!$A$1:$B$1,0),0)</f>
        <v>신규4</v>
      </c>
      <c r="C4159">
        <v>182</v>
      </c>
      <c r="D4159">
        <v>115</v>
      </c>
      <c r="E4159">
        <f t="shared" ca="1" si="763"/>
        <v>13741</v>
      </c>
      <c r="F4159">
        <f ca="1">(60+SUMIF(OFFSET(N4159,-$C4159+1,0,$C4159),"EN",OFFSET(O4159,-$C4159+1,0,$C4159)))*SummonTypeTable!$Q$2</f>
        <v>4713.333333333333</v>
      </c>
      <c r="G4159" t="str">
        <f ca="1">IF(C4159=1,60*SummonTypeTable!$Q$2-OFFSET(F4159,0,-1),
IF(F4159&lt;&gt;OFFSET(F4159,-1,0),OFFSET(F4159,-1,0)-OFFSET(F4159,0,-1),""))</f>
        <v/>
      </c>
      <c r="H4159" t="str">
        <f ca="1">IF(C4159=1,60*SummonTypeTable!$Q$2/OFFSET(F4159,0,-1),
IF(F4159&lt;&gt;OFFSET(F4159,-1,0),OFFSET(F4159,-1,0)/OFFSET(F4159,0,-1),""))</f>
        <v/>
      </c>
      <c r="I4159">
        <f ca="1">(60+SUMIF(OFFSET(N4159,-$C4159+1,0,$C4159),"EN",OFFSET(O4159,-$C4159+1,0,$C4159))+SUMIF(OFFSET(S4159,-$C4159+1,0,$C4159),"EN",OFFSET(T4159,-$C4159+1,0,$C4159)))*SummonTypeTable!$Q$2</f>
        <v>4713.333333333333</v>
      </c>
      <c r="J4159" t="str">
        <f ca="1">IF(C4159=1,60*SummonTypeTable!$Q$2-OFFSET(I4159,0,-4),
IF(I4159&lt;&gt;OFFSET(I4159,-1,0),OFFSET(I4159,-1,0)-OFFSET(I4159,0,-4),""))</f>
        <v/>
      </c>
      <c r="K4159" t="str">
        <f ca="1">IF(C4159=1,60*SummonTypeTable!$Q$2/OFFSET(I4159,0,-4),
IF(I4159&lt;&gt;OFFSET(I4159,-1,0),OFFSET(I4159,-1,0)/OFFSET(I4159,0,-4),""))</f>
        <v/>
      </c>
      <c r="L4159" t="str">
        <f t="shared" ca="1" si="764"/>
        <v>it</v>
      </c>
      <c r="M4159" t="s">
        <v>139</v>
      </c>
      <c r="N4159" t="s">
        <v>140</v>
      </c>
      <c r="O4159">
        <v>1</v>
      </c>
      <c r="P4159" t="str">
        <f t="shared" si="756"/>
        <v/>
      </c>
      <c r="Q4159" t="str">
        <f t="shared" ca="1" si="762"/>
        <v>cu</v>
      </c>
      <c r="R4159" t="s">
        <v>81</v>
      </c>
      <c r="S4159" t="s">
        <v>147</v>
      </c>
      <c r="T4159">
        <v>4625</v>
      </c>
      <c r="U4159" t="str">
        <f t="shared" ca="1" si="755"/>
        <v>it</v>
      </c>
      <c r="V4159" t="str">
        <f t="shared" si="757"/>
        <v>Cash_sCharacterGacha</v>
      </c>
      <c r="W4159">
        <f t="shared" si="758"/>
        <v>1</v>
      </c>
      <c r="X4159" t="str">
        <f t="shared" ca="1" si="759"/>
        <v>cu</v>
      </c>
      <c r="Y4159" t="str">
        <f t="shared" si="760"/>
        <v>GO</v>
      </c>
      <c r="Z4159">
        <f t="shared" si="761"/>
        <v>4625</v>
      </c>
    </row>
    <row r="4160" spans="1:26">
      <c r="A4160" t="s">
        <v>79</v>
      </c>
      <c r="B4160" t="str">
        <f>VLOOKUP(A4160,EventPointTypeTable!$A:$B,MATCH(EventPointTypeTable!$B$1,EventPointTypeTable!$A$1:$B$1,0),0)</f>
        <v>신규4</v>
      </c>
      <c r="C4160">
        <v>183</v>
      </c>
      <c r="D4160">
        <v>155</v>
      </c>
      <c r="E4160">
        <f t="shared" ca="1" si="763"/>
        <v>13896</v>
      </c>
      <c r="F4160">
        <f ca="1">(60+SUMIF(OFFSET(N4160,-$C4160+1,0,$C4160),"EN",OFFSET(O4160,-$C4160+1,0,$C4160)))*SummonTypeTable!$Q$2</f>
        <v>4713.333333333333</v>
      </c>
      <c r="G4160" t="str">
        <f ca="1">IF(C4160=1,60*SummonTypeTable!$Q$2-OFFSET(F4160,0,-1),
IF(F4160&lt;&gt;OFFSET(F4160,-1,0),OFFSET(F4160,-1,0)-OFFSET(F4160,0,-1),""))</f>
        <v/>
      </c>
      <c r="H4160" t="str">
        <f ca="1">IF(C4160=1,60*SummonTypeTable!$Q$2/OFFSET(F4160,0,-1),
IF(F4160&lt;&gt;OFFSET(F4160,-1,0),OFFSET(F4160,-1,0)/OFFSET(F4160,0,-1),""))</f>
        <v/>
      </c>
      <c r="I4160">
        <f ca="1">(60+SUMIF(OFFSET(N4160,-$C4160+1,0,$C4160),"EN",OFFSET(O4160,-$C4160+1,0,$C4160))+SUMIF(OFFSET(S4160,-$C4160+1,0,$C4160),"EN",OFFSET(T4160,-$C4160+1,0,$C4160)))*SummonTypeTable!$Q$2</f>
        <v>4713.333333333333</v>
      </c>
      <c r="J4160" t="str">
        <f ca="1">IF(C4160=1,60*SummonTypeTable!$Q$2-OFFSET(I4160,0,-4),
IF(I4160&lt;&gt;OFFSET(I4160,-1,0),OFFSET(I4160,-1,0)-OFFSET(I4160,0,-4),""))</f>
        <v/>
      </c>
      <c r="K4160" t="str">
        <f ca="1">IF(C4160=1,60*SummonTypeTable!$Q$2/OFFSET(I4160,0,-4),
IF(I4160&lt;&gt;OFFSET(I4160,-1,0),OFFSET(I4160,-1,0)/OFFSET(I4160,0,-4),""))</f>
        <v/>
      </c>
      <c r="L4160" t="str">
        <f t="shared" ca="1" si="764"/>
        <v>cu</v>
      </c>
      <c r="M4160" t="s">
        <v>81</v>
      </c>
      <c r="N4160" t="s">
        <v>147</v>
      </c>
      <c r="O4160">
        <v>9300</v>
      </c>
      <c r="P4160" t="str">
        <f t="shared" si="756"/>
        <v/>
      </c>
      <c r="Q4160" t="str">
        <f t="shared" ca="1" si="762"/>
        <v>cu</v>
      </c>
      <c r="R4160" t="s">
        <v>81</v>
      </c>
      <c r="S4160" t="s">
        <v>147</v>
      </c>
      <c r="T4160">
        <v>4650</v>
      </c>
      <c r="U4160" t="str">
        <f t="shared" ca="1" si="755"/>
        <v>cu</v>
      </c>
      <c r="V4160" t="str">
        <f t="shared" si="757"/>
        <v>GO</v>
      </c>
      <c r="W4160">
        <f t="shared" si="758"/>
        <v>9300</v>
      </c>
      <c r="X4160" t="str">
        <f t="shared" ca="1" si="759"/>
        <v>cu</v>
      </c>
      <c r="Y4160" t="str">
        <f t="shared" si="760"/>
        <v>GO</v>
      </c>
      <c r="Z4160">
        <f t="shared" si="761"/>
        <v>4650</v>
      </c>
    </row>
    <row r="4161" spans="1:26">
      <c r="A4161" t="s">
        <v>79</v>
      </c>
      <c r="B4161" t="str">
        <f>VLOOKUP(A4161,EventPointTypeTable!$A:$B,MATCH(EventPointTypeTable!$B$1,EventPointTypeTable!$A$1:$B$1,0),0)</f>
        <v>신규4</v>
      </c>
      <c r="C4161">
        <v>184</v>
      </c>
      <c r="D4161">
        <v>252</v>
      </c>
      <c r="E4161">
        <f t="shared" ca="1" si="763"/>
        <v>14148</v>
      </c>
      <c r="F4161">
        <f ca="1">(60+SUMIF(OFFSET(N4161,-$C4161+1,0,$C4161),"EN",OFFSET(O4161,-$C4161+1,0,$C4161)))*SummonTypeTable!$Q$2</f>
        <v>4980</v>
      </c>
      <c r="G4161">
        <f ca="1">IF(C4161=1,60*SummonTypeTable!$Q$2-OFFSET(F4161,0,-1),
IF(F4161&lt;&gt;OFFSET(F4161,-1,0),OFFSET(F4161,-1,0)-OFFSET(F4161,0,-1),""))</f>
        <v>-9434.6666666666679</v>
      </c>
      <c r="H4161">
        <f ca="1">IF(C4161=1,60*SummonTypeTable!$Q$2/OFFSET(F4161,0,-1),
IF(F4161&lt;&gt;OFFSET(F4161,-1,0),OFFSET(F4161,-1,0)/OFFSET(F4161,0,-1),""))</f>
        <v>0.33314484968428987</v>
      </c>
      <c r="I4161">
        <f ca="1">(60+SUMIF(OFFSET(N4161,-$C4161+1,0,$C4161),"EN",OFFSET(O4161,-$C4161+1,0,$C4161))+SUMIF(OFFSET(S4161,-$C4161+1,0,$C4161),"EN",OFFSET(T4161,-$C4161+1,0,$C4161)))*SummonTypeTable!$Q$2</f>
        <v>4980</v>
      </c>
      <c r="J4161">
        <f ca="1">IF(C4161=1,60*SummonTypeTable!$Q$2-OFFSET(I4161,0,-4),
IF(I4161&lt;&gt;OFFSET(I4161,-1,0),OFFSET(I4161,-1,0)-OFFSET(I4161,0,-4),""))</f>
        <v>-9434.6666666666679</v>
      </c>
      <c r="K4161">
        <f ca="1">IF(C4161=1,60*SummonTypeTable!$Q$2/OFFSET(I4161,0,-4),
IF(I4161&lt;&gt;OFFSET(I4161,-1,0),OFFSET(I4161,-1,0)/OFFSET(I4161,0,-4),""))</f>
        <v>0.33314484968428987</v>
      </c>
      <c r="L4161" t="str">
        <f t="shared" ca="1" si="764"/>
        <v>cu</v>
      </c>
      <c r="M4161" t="s">
        <v>81</v>
      </c>
      <c r="N4161" t="s">
        <v>146</v>
      </c>
      <c r="O4161">
        <v>400</v>
      </c>
      <c r="P4161" t="str">
        <f t="shared" si="756"/>
        <v>에너지너무많음</v>
      </c>
      <c r="Q4161" t="str">
        <f t="shared" ca="1" si="762"/>
        <v>cu</v>
      </c>
      <c r="R4161" t="s">
        <v>81</v>
      </c>
      <c r="S4161" t="s">
        <v>147</v>
      </c>
      <c r="T4161">
        <v>4675</v>
      </c>
      <c r="U4161" t="str">
        <f t="shared" ca="1" si="755"/>
        <v>cu</v>
      </c>
      <c r="V4161" t="str">
        <f t="shared" si="757"/>
        <v>EN</v>
      </c>
      <c r="W4161">
        <f t="shared" si="758"/>
        <v>400</v>
      </c>
      <c r="X4161" t="str">
        <f t="shared" ca="1" si="759"/>
        <v>cu</v>
      </c>
      <c r="Y4161" t="str">
        <f t="shared" si="760"/>
        <v>GO</v>
      </c>
      <c r="Z4161">
        <f t="shared" si="761"/>
        <v>4675</v>
      </c>
    </row>
    <row r="4162" spans="1:26">
      <c r="A4162" t="s">
        <v>79</v>
      </c>
      <c r="B4162" t="str">
        <f>VLOOKUP(A4162,EventPointTypeTable!$A:$B,MATCH(EventPointTypeTable!$B$1,EventPointTypeTable!$A$1:$B$1,0),0)</f>
        <v>신규4</v>
      </c>
      <c r="C4162">
        <v>185</v>
      </c>
      <c r="D4162">
        <v>77</v>
      </c>
      <c r="E4162">
        <f t="shared" ca="1" si="763"/>
        <v>14225</v>
      </c>
      <c r="F4162">
        <f ca="1">(60+SUMIF(OFFSET(N4162,-$C4162+1,0,$C4162),"EN",OFFSET(O4162,-$C4162+1,0,$C4162)))*SummonTypeTable!$Q$2</f>
        <v>4980</v>
      </c>
      <c r="G4162" t="str">
        <f ca="1">IF(C4162=1,60*SummonTypeTable!$Q$2-OFFSET(F4162,0,-1),
IF(F4162&lt;&gt;OFFSET(F4162,-1,0),OFFSET(F4162,-1,0)-OFFSET(F4162,0,-1),""))</f>
        <v/>
      </c>
      <c r="H4162" t="str">
        <f ca="1">IF(C4162=1,60*SummonTypeTable!$Q$2/OFFSET(F4162,0,-1),
IF(F4162&lt;&gt;OFFSET(F4162,-1,0),OFFSET(F4162,-1,0)/OFFSET(F4162,0,-1),""))</f>
        <v/>
      </c>
      <c r="I4162">
        <f ca="1">(60+SUMIF(OFFSET(N4162,-$C4162+1,0,$C4162),"EN",OFFSET(O4162,-$C4162+1,0,$C4162))+SUMIF(OFFSET(S4162,-$C4162+1,0,$C4162),"EN",OFFSET(T4162,-$C4162+1,0,$C4162)))*SummonTypeTable!$Q$2</f>
        <v>4980</v>
      </c>
      <c r="J4162" t="str">
        <f ca="1">IF(C4162=1,60*SummonTypeTable!$Q$2-OFFSET(I4162,0,-4),
IF(I4162&lt;&gt;OFFSET(I4162,-1,0),OFFSET(I4162,-1,0)-OFFSET(I4162,0,-4),""))</f>
        <v/>
      </c>
      <c r="K4162" t="str">
        <f ca="1">IF(C4162=1,60*SummonTypeTable!$Q$2/OFFSET(I4162,0,-4),
IF(I4162&lt;&gt;OFFSET(I4162,-1,0),OFFSET(I4162,-1,0)/OFFSET(I4162,0,-4),""))</f>
        <v/>
      </c>
      <c r="L4162" t="str">
        <f t="shared" ca="1" si="764"/>
        <v>cu</v>
      </c>
      <c r="M4162" t="s">
        <v>81</v>
      </c>
      <c r="N4162" t="s">
        <v>147</v>
      </c>
      <c r="O4162">
        <v>9400</v>
      </c>
      <c r="P4162" t="str">
        <f t="shared" si="756"/>
        <v/>
      </c>
      <c r="Q4162" t="str">
        <f t="shared" ca="1" si="762"/>
        <v>cu</v>
      </c>
      <c r="R4162" t="s">
        <v>81</v>
      </c>
      <c r="S4162" t="s">
        <v>147</v>
      </c>
      <c r="T4162">
        <v>4700</v>
      </c>
      <c r="U4162" t="str">
        <f t="shared" ref="U4162:U4225" ca="1" si="765">IF(LEN(L4162)=0,"",L4162)</f>
        <v>cu</v>
      </c>
      <c r="V4162" t="str">
        <f t="shared" si="757"/>
        <v>GO</v>
      </c>
      <c r="W4162">
        <f t="shared" si="758"/>
        <v>9400</v>
      </c>
      <c r="X4162" t="str">
        <f t="shared" ca="1" si="759"/>
        <v>cu</v>
      </c>
      <c r="Y4162" t="str">
        <f t="shared" si="760"/>
        <v>GO</v>
      </c>
      <c r="Z4162">
        <f t="shared" si="761"/>
        <v>4700</v>
      </c>
    </row>
    <row r="4163" spans="1:26">
      <c r="A4163" t="s">
        <v>79</v>
      </c>
      <c r="B4163" t="str">
        <f>VLOOKUP(A4163,EventPointTypeTable!$A:$B,MATCH(EventPointTypeTable!$B$1,EventPointTypeTable!$A$1:$B$1,0),0)</f>
        <v>신규4</v>
      </c>
      <c r="C4163">
        <v>186</v>
      </c>
      <c r="D4163">
        <v>85</v>
      </c>
      <c r="E4163">
        <f t="shared" ca="1" si="763"/>
        <v>14310</v>
      </c>
      <c r="F4163">
        <f ca="1">(60+SUMIF(OFFSET(N4163,-$C4163+1,0,$C4163),"EN",OFFSET(O4163,-$C4163+1,0,$C4163)))*SummonTypeTable!$Q$2</f>
        <v>4980</v>
      </c>
      <c r="G4163" t="str">
        <f ca="1">IF(C4163=1,60*SummonTypeTable!$Q$2-OFFSET(F4163,0,-1),
IF(F4163&lt;&gt;OFFSET(F4163,-1,0),OFFSET(F4163,-1,0)-OFFSET(F4163,0,-1),""))</f>
        <v/>
      </c>
      <c r="H4163" t="str">
        <f ca="1">IF(C4163=1,60*SummonTypeTable!$Q$2/OFFSET(F4163,0,-1),
IF(F4163&lt;&gt;OFFSET(F4163,-1,0),OFFSET(F4163,-1,0)/OFFSET(F4163,0,-1),""))</f>
        <v/>
      </c>
      <c r="I4163">
        <f ca="1">(60+SUMIF(OFFSET(N4163,-$C4163+1,0,$C4163),"EN",OFFSET(O4163,-$C4163+1,0,$C4163))+SUMIF(OFFSET(S4163,-$C4163+1,0,$C4163),"EN",OFFSET(T4163,-$C4163+1,0,$C4163)))*SummonTypeTable!$Q$2</f>
        <v>4980</v>
      </c>
      <c r="J4163" t="str">
        <f ca="1">IF(C4163=1,60*SummonTypeTable!$Q$2-OFFSET(I4163,0,-4),
IF(I4163&lt;&gt;OFFSET(I4163,-1,0),OFFSET(I4163,-1,0)-OFFSET(I4163,0,-4),""))</f>
        <v/>
      </c>
      <c r="K4163" t="str">
        <f ca="1">IF(C4163=1,60*SummonTypeTable!$Q$2/OFFSET(I4163,0,-4),
IF(I4163&lt;&gt;OFFSET(I4163,-1,0),OFFSET(I4163,-1,0)/OFFSET(I4163,0,-4),""))</f>
        <v/>
      </c>
      <c r="L4163" t="str">
        <f t="shared" ca="1" si="764"/>
        <v>it</v>
      </c>
      <c r="M4163" t="s">
        <v>139</v>
      </c>
      <c r="N4163" t="s">
        <v>138</v>
      </c>
      <c r="O4163">
        <v>2</v>
      </c>
      <c r="P4163" t="str">
        <f t="shared" si="756"/>
        <v/>
      </c>
      <c r="Q4163" t="str">
        <f t="shared" ca="1" si="762"/>
        <v>cu</v>
      </c>
      <c r="R4163" t="s">
        <v>81</v>
      </c>
      <c r="S4163" t="s">
        <v>147</v>
      </c>
      <c r="T4163">
        <v>4725</v>
      </c>
      <c r="U4163" t="str">
        <f t="shared" ca="1" si="765"/>
        <v>it</v>
      </c>
      <c r="V4163" t="str">
        <f t="shared" si="757"/>
        <v>Cash_sSpellGacha</v>
      </c>
      <c r="W4163">
        <f t="shared" si="758"/>
        <v>2</v>
      </c>
      <c r="X4163" t="str">
        <f t="shared" ca="1" si="759"/>
        <v>cu</v>
      </c>
      <c r="Y4163" t="str">
        <f t="shared" si="760"/>
        <v>GO</v>
      </c>
      <c r="Z4163">
        <f t="shared" si="761"/>
        <v>4725</v>
      </c>
    </row>
    <row r="4164" spans="1:26">
      <c r="A4164" t="s">
        <v>79</v>
      </c>
      <c r="B4164" t="str">
        <f>VLOOKUP(A4164,EventPointTypeTable!$A:$B,MATCH(EventPointTypeTable!$B$1,EventPointTypeTable!$A$1:$B$1,0),0)</f>
        <v>신규4</v>
      </c>
      <c r="C4164">
        <v>187</v>
      </c>
      <c r="D4164">
        <v>92</v>
      </c>
      <c r="E4164">
        <f t="shared" ca="1" si="763"/>
        <v>14402</v>
      </c>
      <c r="F4164">
        <f ca="1">(60+SUMIF(OFFSET(N4164,-$C4164+1,0,$C4164),"EN",OFFSET(O4164,-$C4164+1,0,$C4164)))*SummonTypeTable!$Q$2</f>
        <v>4980</v>
      </c>
      <c r="G4164" t="str">
        <f ca="1">IF(C4164=1,60*SummonTypeTable!$Q$2-OFFSET(F4164,0,-1),
IF(F4164&lt;&gt;OFFSET(F4164,-1,0),OFFSET(F4164,-1,0)-OFFSET(F4164,0,-1),""))</f>
        <v/>
      </c>
      <c r="H4164" t="str">
        <f ca="1">IF(C4164=1,60*SummonTypeTable!$Q$2/OFFSET(F4164,0,-1),
IF(F4164&lt;&gt;OFFSET(F4164,-1,0),OFFSET(F4164,-1,0)/OFFSET(F4164,0,-1),""))</f>
        <v/>
      </c>
      <c r="I4164">
        <f ca="1">(60+SUMIF(OFFSET(N4164,-$C4164+1,0,$C4164),"EN",OFFSET(O4164,-$C4164+1,0,$C4164))+SUMIF(OFFSET(S4164,-$C4164+1,0,$C4164),"EN",OFFSET(T4164,-$C4164+1,0,$C4164)))*SummonTypeTable!$Q$2</f>
        <v>4980</v>
      </c>
      <c r="J4164" t="str">
        <f ca="1">IF(C4164=1,60*SummonTypeTable!$Q$2-OFFSET(I4164,0,-4),
IF(I4164&lt;&gt;OFFSET(I4164,-1,0),OFFSET(I4164,-1,0)-OFFSET(I4164,0,-4),""))</f>
        <v/>
      </c>
      <c r="K4164" t="str">
        <f ca="1">IF(C4164=1,60*SummonTypeTable!$Q$2/OFFSET(I4164,0,-4),
IF(I4164&lt;&gt;OFFSET(I4164,-1,0),OFFSET(I4164,-1,0)/OFFSET(I4164,0,-4),""))</f>
        <v/>
      </c>
      <c r="L4164" t="str">
        <f t="shared" ca="1" si="764"/>
        <v>cu</v>
      </c>
      <c r="M4164" t="s">
        <v>81</v>
      </c>
      <c r="N4164" t="s">
        <v>147</v>
      </c>
      <c r="O4164">
        <v>9500</v>
      </c>
      <c r="P4164" t="str">
        <f t="shared" si="756"/>
        <v/>
      </c>
      <c r="Q4164" t="str">
        <f t="shared" ca="1" si="762"/>
        <v>cu</v>
      </c>
      <c r="R4164" t="s">
        <v>81</v>
      </c>
      <c r="S4164" t="s">
        <v>147</v>
      </c>
      <c r="T4164">
        <v>4750</v>
      </c>
      <c r="U4164" t="str">
        <f t="shared" ca="1" si="765"/>
        <v>cu</v>
      </c>
      <c r="V4164" t="str">
        <f t="shared" si="757"/>
        <v>GO</v>
      </c>
      <c r="W4164">
        <f t="shared" si="758"/>
        <v>9500</v>
      </c>
      <c r="X4164" t="str">
        <f t="shared" ca="1" si="759"/>
        <v>cu</v>
      </c>
      <c r="Y4164" t="str">
        <f t="shared" si="760"/>
        <v>GO</v>
      </c>
      <c r="Z4164">
        <f t="shared" si="761"/>
        <v>4750</v>
      </c>
    </row>
    <row r="4165" spans="1:26">
      <c r="A4165" t="s">
        <v>79</v>
      </c>
      <c r="B4165" t="str">
        <f>VLOOKUP(A4165,EventPointTypeTable!$A:$B,MATCH(EventPointTypeTable!$B$1,EventPointTypeTable!$A$1:$B$1,0),0)</f>
        <v>신규4</v>
      </c>
      <c r="C4165">
        <v>188</v>
      </c>
      <c r="D4165">
        <v>104</v>
      </c>
      <c r="E4165">
        <f t="shared" ca="1" si="763"/>
        <v>14506</v>
      </c>
      <c r="F4165">
        <f ca="1">(60+SUMIF(OFFSET(N4165,-$C4165+1,0,$C4165),"EN",OFFSET(O4165,-$C4165+1,0,$C4165)))*SummonTypeTable!$Q$2</f>
        <v>4980</v>
      </c>
      <c r="G4165" t="str">
        <f ca="1">IF(C4165=1,60*SummonTypeTable!$Q$2-OFFSET(F4165,0,-1),
IF(F4165&lt;&gt;OFFSET(F4165,-1,0),OFFSET(F4165,-1,0)-OFFSET(F4165,0,-1),""))</f>
        <v/>
      </c>
      <c r="H4165" t="str">
        <f ca="1">IF(C4165=1,60*SummonTypeTable!$Q$2/OFFSET(F4165,0,-1),
IF(F4165&lt;&gt;OFFSET(F4165,-1,0),OFFSET(F4165,-1,0)/OFFSET(F4165,0,-1),""))</f>
        <v/>
      </c>
      <c r="I4165">
        <f ca="1">(60+SUMIF(OFFSET(N4165,-$C4165+1,0,$C4165),"EN",OFFSET(O4165,-$C4165+1,0,$C4165))+SUMIF(OFFSET(S4165,-$C4165+1,0,$C4165),"EN",OFFSET(T4165,-$C4165+1,0,$C4165)))*SummonTypeTable!$Q$2</f>
        <v>4980</v>
      </c>
      <c r="J4165" t="str">
        <f ca="1">IF(C4165=1,60*SummonTypeTable!$Q$2-OFFSET(I4165,0,-4),
IF(I4165&lt;&gt;OFFSET(I4165,-1,0),OFFSET(I4165,-1,0)-OFFSET(I4165,0,-4),""))</f>
        <v/>
      </c>
      <c r="K4165" t="str">
        <f ca="1">IF(C4165=1,60*SummonTypeTable!$Q$2/OFFSET(I4165,0,-4),
IF(I4165&lt;&gt;OFFSET(I4165,-1,0),OFFSET(I4165,-1,0)/OFFSET(I4165,0,-4),""))</f>
        <v/>
      </c>
      <c r="L4165" t="str">
        <f t="shared" ca="1" si="764"/>
        <v>it</v>
      </c>
      <c r="M4165" t="s">
        <v>139</v>
      </c>
      <c r="N4165" t="s">
        <v>140</v>
      </c>
      <c r="O4165">
        <v>1</v>
      </c>
      <c r="P4165" t="str">
        <f t="shared" si="756"/>
        <v/>
      </c>
      <c r="Q4165" t="str">
        <f t="shared" ca="1" si="762"/>
        <v>cu</v>
      </c>
      <c r="R4165" t="s">
        <v>81</v>
      </c>
      <c r="S4165" t="s">
        <v>147</v>
      </c>
      <c r="T4165">
        <v>4775</v>
      </c>
      <c r="U4165" t="str">
        <f t="shared" ca="1" si="765"/>
        <v>it</v>
      </c>
      <c r="V4165" t="str">
        <f t="shared" si="757"/>
        <v>Cash_sCharacterGacha</v>
      </c>
      <c r="W4165">
        <f t="shared" si="758"/>
        <v>1</v>
      </c>
      <c r="X4165" t="str">
        <f t="shared" ca="1" si="759"/>
        <v>cu</v>
      </c>
      <c r="Y4165" t="str">
        <f t="shared" si="760"/>
        <v>GO</v>
      </c>
      <c r="Z4165">
        <f t="shared" si="761"/>
        <v>4775</v>
      </c>
    </row>
    <row r="4166" spans="1:26">
      <c r="A4166" t="s">
        <v>79</v>
      </c>
      <c r="B4166" t="str">
        <f>VLOOKUP(A4166,EventPointTypeTable!$A:$B,MATCH(EventPointTypeTable!$B$1,EventPointTypeTable!$A$1:$B$1,0),0)</f>
        <v>신규4</v>
      </c>
      <c r="C4166">
        <v>189</v>
      </c>
      <c r="D4166">
        <v>126</v>
      </c>
      <c r="E4166">
        <f t="shared" ca="1" si="763"/>
        <v>14632</v>
      </c>
      <c r="F4166">
        <f ca="1">(60+SUMIF(OFFSET(N4166,-$C4166+1,0,$C4166),"EN",OFFSET(O4166,-$C4166+1,0,$C4166)))*SummonTypeTable!$Q$2</f>
        <v>4980</v>
      </c>
      <c r="G4166" t="str">
        <f ca="1">IF(C4166=1,60*SummonTypeTable!$Q$2-OFFSET(F4166,0,-1),
IF(F4166&lt;&gt;OFFSET(F4166,-1,0),OFFSET(F4166,-1,0)-OFFSET(F4166,0,-1),""))</f>
        <v/>
      </c>
      <c r="H4166" t="str">
        <f ca="1">IF(C4166=1,60*SummonTypeTable!$Q$2/OFFSET(F4166,0,-1),
IF(F4166&lt;&gt;OFFSET(F4166,-1,0),OFFSET(F4166,-1,0)/OFFSET(F4166,0,-1),""))</f>
        <v/>
      </c>
      <c r="I4166">
        <f ca="1">(60+SUMIF(OFFSET(N4166,-$C4166+1,0,$C4166),"EN",OFFSET(O4166,-$C4166+1,0,$C4166))+SUMIF(OFFSET(S4166,-$C4166+1,0,$C4166),"EN",OFFSET(T4166,-$C4166+1,0,$C4166)))*SummonTypeTable!$Q$2</f>
        <v>4980</v>
      </c>
      <c r="J4166" t="str">
        <f ca="1">IF(C4166=1,60*SummonTypeTable!$Q$2-OFFSET(I4166,0,-4),
IF(I4166&lt;&gt;OFFSET(I4166,-1,0),OFFSET(I4166,-1,0)-OFFSET(I4166,0,-4),""))</f>
        <v/>
      </c>
      <c r="K4166" t="str">
        <f ca="1">IF(C4166=1,60*SummonTypeTable!$Q$2/OFFSET(I4166,0,-4),
IF(I4166&lt;&gt;OFFSET(I4166,-1,0),OFFSET(I4166,-1,0)/OFFSET(I4166,0,-4),""))</f>
        <v/>
      </c>
      <c r="L4166" t="str">
        <f t="shared" ca="1" si="764"/>
        <v>cu</v>
      </c>
      <c r="M4166" t="s">
        <v>81</v>
      </c>
      <c r="N4166" t="s">
        <v>147</v>
      </c>
      <c r="O4166">
        <v>9600</v>
      </c>
      <c r="P4166" t="str">
        <f t="shared" si="756"/>
        <v/>
      </c>
      <c r="Q4166" t="str">
        <f t="shared" ca="1" si="762"/>
        <v>cu</v>
      </c>
      <c r="R4166" t="s">
        <v>81</v>
      </c>
      <c r="S4166" t="s">
        <v>147</v>
      </c>
      <c r="T4166">
        <v>4800</v>
      </c>
      <c r="U4166" t="str">
        <f t="shared" ca="1" si="765"/>
        <v>cu</v>
      </c>
      <c r="V4166" t="str">
        <f t="shared" si="757"/>
        <v>GO</v>
      </c>
      <c r="W4166">
        <f t="shared" si="758"/>
        <v>9600</v>
      </c>
      <c r="X4166" t="str">
        <f t="shared" ca="1" si="759"/>
        <v>cu</v>
      </c>
      <c r="Y4166" t="str">
        <f t="shared" si="760"/>
        <v>GO</v>
      </c>
      <c r="Z4166">
        <f t="shared" si="761"/>
        <v>4800</v>
      </c>
    </row>
    <row r="4167" spans="1:26">
      <c r="A4167" t="s">
        <v>79</v>
      </c>
      <c r="B4167" t="str">
        <f>VLOOKUP(A4167,EventPointTypeTable!$A:$B,MATCH(EventPointTypeTable!$B$1,EventPointTypeTable!$A$1:$B$1,0),0)</f>
        <v>신규4</v>
      </c>
      <c r="C4167">
        <v>190</v>
      </c>
      <c r="D4167">
        <v>240</v>
      </c>
      <c r="E4167">
        <f t="shared" ca="1" si="763"/>
        <v>14872</v>
      </c>
      <c r="F4167">
        <f ca="1">(60+SUMIF(OFFSET(N4167,-$C4167+1,0,$C4167),"EN",OFFSET(O4167,-$C4167+1,0,$C4167)))*SummonTypeTable!$Q$2</f>
        <v>5266.6666666666661</v>
      </c>
      <c r="G4167">
        <f ca="1">IF(C4167=1,60*SummonTypeTable!$Q$2-OFFSET(F4167,0,-1),
IF(F4167&lt;&gt;OFFSET(F4167,-1,0),OFFSET(F4167,-1,0)-OFFSET(F4167,0,-1),""))</f>
        <v>-9892</v>
      </c>
      <c r="H4167">
        <f ca="1">IF(C4167=1,60*SummonTypeTable!$Q$2/OFFSET(F4167,0,-1),
IF(F4167&lt;&gt;OFFSET(F4167,-1,0),OFFSET(F4167,-1,0)/OFFSET(F4167,0,-1),""))</f>
        <v>0.33485745024206565</v>
      </c>
      <c r="I4167">
        <f ca="1">(60+SUMIF(OFFSET(N4167,-$C4167+1,0,$C4167),"EN",OFFSET(O4167,-$C4167+1,0,$C4167))+SUMIF(OFFSET(S4167,-$C4167+1,0,$C4167),"EN",OFFSET(T4167,-$C4167+1,0,$C4167)))*SummonTypeTable!$Q$2</f>
        <v>5266.6666666666661</v>
      </c>
      <c r="J4167">
        <f ca="1">IF(C4167=1,60*SummonTypeTable!$Q$2-OFFSET(I4167,0,-4),
IF(I4167&lt;&gt;OFFSET(I4167,-1,0),OFFSET(I4167,-1,0)-OFFSET(I4167,0,-4),""))</f>
        <v>-9892</v>
      </c>
      <c r="K4167">
        <f ca="1">IF(C4167=1,60*SummonTypeTable!$Q$2/OFFSET(I4167,0,-4),
IF(I4167&lt;&gt;OFFSET(I4167,-1,0),OFFSET(I4167,-1,0)/OFFSET(I4167,0,-4),""))</f>
        <v>0.33485745024206565</v>
      </c>
      <c r="L4167" t="str">
        <f t="shared" ca="1" si="764"/>
        <v>cu</v>
      </c>
      <c r="M4167" t="s">
        <v>81</v>
      </c>
      <c r="N4167" t="s">
        <v>146</v>
      </c>
      <c r="O4167">
        <v>430</v>
      </c>
      <c r="P4167" t="str">
        <f t="shared" si="756"/>
        <v>에너지너무많음</v>
      </c>
      <c r="Q4167" t="str">
        <f t="shared" ca="1" si="762"/>
        <v>cu</v>
      </c>
      <c r="R4167" t="s">
        <v>81</v>
      </c>
      <c r="S4167" t="s">
        <v>147</v>
      </c>
      <c r="T4167">
        <v>4825</v>
      </c>
      <c r="U4167" t="str">
        <f t="shared" ca="1" si="765"/>
        <v>cu</v>
      </c>
      <c r="V4167" t="str">
        <f t="shared" si="757"/>
        <v>EN</v>
      </c>
      <c r="W4167">
        <f t="shared" si="758"/>
        <v>430</v>
      </c>
      <c r="X4167" t="str">
        <f t="shared" ca="1" si="759"/>
        <v>cu</v>
      </c>
      <c r="Y4167" t="str">
        <f t="shared" si="760"/>
        <v>GO</v>
      </c>
      <c r="Z4167">
        <f t="shared" si="761"/>
        <v>4825</v>
      </c>
    </row>
    <row r="4168" spans="1:26">
      <c r="A4168" t="s">
        <v>79</v>
      </c>
      <c r="B4168" t="str">
        <f>VLOOKUP(A4168,EventPointTypeTable!$A:$B,MATCH(EventPointTypeTable!$B$1,EventPointTypeTable!$A$1:$B$1,0),0)</f>
        <v>신규4</v>
      </c>
      <c r="C4168">
        <v>191</v>
      </c>
      <c r="D4168">
        <v>111</v>
      </c>
      <c r="E4168">
        <f t="shared" ca="1" si="763"/>
        <v>14983</v>
      </c>
      <c r="F4168">
        <f ca="1">(60+SUMIF(OFFSET(N4168,-$C4168+1,0,$C4168),"EN",OFFSET(O4168,-$C4168+1,0,$C4168)))*SummonTypeTable!$Q$2</f>
        <v>5266.6666666666661</v>
      </c>
      <c r="G4168" t="str">
        <f ca="1">IF(C4168=1,60*SummonTypeTable!$Q$2-OFFSET(F4168,0,-1),
IF(F4168&lt;&gt;OFFSET(F4168,-1,0),OFFSET(F4168,-1,0)-OFFSET(F4168,0,-1),""))</f>
        <v/>
      </c>
      <c r="H4168" t="str">
        <f ca="1">IF(C4168=1,60*SummonTypeTable!$Q$2/OFFSET(F4168,0,-1),
IF(F4168&lt;&gt;OFFSET(F4168,-1,0),OFFSET(F4168,-1,0)/OFFSET(F4168,0,-1),""))</f>
        <v/>
      </c>
      <c r="I4168">
        <f ca="1">(60+SUMIF(OFFSET(N4168,-$C4168+1,0,$C4168),"EN",OFFSET(O4168,-$C4168+1,0,$C4168))+SUMIF(OFFSET(S4168,-$C4168+1,0,$C4168),"EN",OFFSET(T4168,-$C4168+1,0,$C4168)))*SummonTypeTable!$Q$2</f>
        <v>5266.6666666666661</v>
      </c>
      <c r="J4168" t="str">
        <f ca="1">IF(C4168=1,60*SummonTypeTable!$Q$2-OFFSET(I4168,0,-4),
IF(I4168&lt;&gt;OFFSET(I4168,-1,0),OFFSET(I4168,-1,0)-OFFSET(I4168,0,-4),""))</f>
        <v/>
      </c>
      <c r="K4168" t="str">
        <f ca="1">IF(C4168=1,60*SummonTypeTable!$Q$2/OFFSET(I4168,0,-4),
IF(I4168&lt;&gt;OFFSET(I4168,-1,0),OFFSET(I4168,-1,0)/OFFSET(I4168,0,-4),""))</f>
        <v/>
      </c>
      <c r="L4168" t="str">
        <f t="shared" ca="1" si="764"/>
        <v>cu</v>
      </c>
      <c r="M4168" t="s">
        <v>81</v>
      </c>
      <c r="N4168" t="s">
        <v>147</v>
      </c>
      <c r="O4168">
        <v>9700</v>
      </c>
      <c r="P4168" t="str">
        <f t="shared" si="756"/>
        <v/>
      </c>
      <c r="Q4168" t="str">
        <f t="shared" ca="1" si="762"/>
        <v>cu</v>
      </c>
      <c r="R4168" t="s">
        <v>81</v>
      </c>
      <c r="S4168" t="s">
        <v>147</v>
      </c>
      <c r="T4168">
        <v>4850</v>
      </c>
      <c r="U4168" t="str">
        <f t="shared" ca="1" si="765"/>
        <v>cu</v>
      </c>
      <c r="V4168" t="str">
        <f t="shared" si="757"/>
        <v>GO</v>
      </c>
      <c r="W4168">
        <f t="shared" si="758"/>
        <v>9700</v>
      </c>
      <c r="X4168" t="str">
        <f t="shared" ca="1" si="759"/>
        <v>cu</v>
      </c>
      <c r="Y4168" t="str">
        <f t="shared" si="760"/>
        <v>GO</v>
      </c>
      <c r="Z4168">
        <f t="shared" si="761"/>
        <v>4850</v>
      </c>
    </row>
    <row r="4169" spans="1:26">
      <c r="A4169" t="s">
        <v>79</v>
      </c>
      <c r="B4169" t="str">
        <f>VLOOKUP(A4169,EventPointTypeTable!$A:$B,MATCH(EventPointTypeTable!$B$1,EventPointTypeTable!$A$1:$B$1,0),0)</f>
        <v>신규4</v>
      </c>
      <c r="C4169">
        <v>192</v>
      </c>
      <c r="D4169">
        <v>145</v>
      </c>
      <c r="E4169">
        <f t="shared" ca="1" si="763"/>
        <v>15128</v>
      </c>
      <c r="F4169">
        <f ca="1">(60+SUMIF(OFFSET(N4169,-$C4169+1,0,$C4169),"EN",OFFSET(O4169,-$C4169+1,0,$C4169)))*SummonTypeTable!$Q$2</f>
        <v>5266.6666666666661</v>
      </c>
      <c r="G4169" t="str">
        <f ca="1">IF(C4169=1,60*SummonTypeTable!$Q$2-OFFSET(F4169,0,-1),
IF(F4169&lt;&gt;OFFSET(F4169,-1,0),OFFSET(F4169,-1,0)-OFFSET(F4169,0,-1),""))</f>
        <v/>
      </c>
      <c r="H4169" t="str">
        <f ca="1">IF(C4169=1,60*SummonTypeTable!$Q$2/OFFSET(F4169,0,-1),
IF(F4169&lt;&gt;OFFSET(F4169,-1,0),OFFSET(F4169,-1,0)/OFFSET(F4169,0,-1),""))</f>
        <v/>
      </c>
      <c r="I4169">
        <f ca="1">(60+SUMIF(OFFSET(N4169,-$C4169+1,0,$C4169),"EN",OFFSET(O4169,-$C4169+1,0,$C4169))+SUMIF(OFFSET(S4169,-$C4169+1,0,$C4169),"EN",OFFSET(T4169,-$C4169+1,0,$C4169)))*SummonTypeTable!$Q$2</f>
        <v>5266.6666666666661</v>
      </c>
      <c r="J4169" t="str">
        <f ca="1">IF(C4169=1,60*SummonTypeTable!$Q$2-OFFSET(I4169,0,-4),
IF(I4169&lt;&gt;OFFSET(I4169,-1,0),OFFSET(I4169,-1,0)-OFFSET(I4169,0,-4),""))</f>
        <v/>
      </c>
      <c r="K4169" t="str">
        <f ca="1">IF(C4169=1,60*SummonTypeTable!$Q$2/OFFSET(I4169,0,-4),
IF(I4169&lt;&gt;OFFSET(I4169,-1,0),OFFSET(I4169,-1,0)/OFFSET(I4169,0,-4),""))</f>
        <v/>
      </c>
      <c r="L4169" t="str">
        <f t="shared" ca="1" si="764"/>
        <v>it</v>
      </c>
      <c r="M4169" t="s">
        <v>139</v>
      </c>
      <c r="N4169" t="s">
        <v>140</v>
      </c>
      <c r="O4169">
        <v>5</v>
      </c>
      <c r="P4169" t="str">
        <f t="shared" si="756"/>
        <v/>
      </c>
      <c r="Q4169" t="str">
        <f t="shared" ca="1" si="762"/>
        <v>cu</v>
      </c>
      <c r="R4169" t="s">
        <v>81</v>
      </c>
      <c r="S4169" t="s">
        <v>147</v>
      </c>
      <c r="T4169">
        <v>4875</v>
      </c>
      <c r="U4169" t="str">
        <f t="shared" ca="1" si="765"/>
        <v>it</v>
      </c>
      <c r="V4169" t="str">
        <f t="shared" si="757"/>
        <v>Cash_sCharacterGacha</v>
      </c>
      <c r="W4169">
        <f t="shared" si="758"/>
        <v>5</v>
      </c>
      <c r="X4169" t="str">
        <f t="shared" ca="1" si="759"/>
        <v>cu</v>
      </c>
      <c r="Y4169" t="str">
        <f t="shared" si="760"/>
        <v>GO</v>
      </c>
      <c r="Z4169">
        <f t="shared" si="761"/>
        <v>4875</v>
      </c>
    </row>
    <row r="4170" spans="1:26">
      <c r="A4170" t="s">
        <v>79</v>
      </c>
      <c r="B4170" t="str">
        <f>VLOOKUP(A4170,EventPointTypeTable!$A:$B,MATCH(EventPointTypeTable!$B$1,EventPointTypeTable!$A$1:$B$1,0),0)</f>
        <v>신규4</v>
      </c>
      <c r="C4170">
        <v>193</v>
      </c>
      <c r="D4170">
        <v>195</v>
      </c>
      <c r="E4170">
        <f t="shared" ca="1" si="763"/>
        <v>15323</v>
      </c>
      <c r="F4170">
        <f ca="1">(60+SUMIF(OFFSET(N4170,-$C4170+1,0,$C4170),"EN",OFFSET(O4170,-$C4170+1,0,$C4170)))*SummonTypeTable!$Q$2</f>
        <v>5266.6666666666661</v>
      </c>
      <c r="G4170" t="str">
        <f ca="1">IF(C4170=1,60*SummonTypeTable!$Q$2-OFFSET(F4170,0,-1),
IF(F4170&lt;&gt;OFFSET(F4170,-1,0),OFFSET(F4170,-1,0)-OFFSET(F4170,0,-1),""))</f>
        <v/>
      </c>
      <c r="H4170" t="str">
        <f ca="1">IF(C4170=1,60*SummonTypeTable!$Q$2/OFFSET(F4170,0,-1),
IF(F4170&lt;&gt;OFFSET(F4170,-1,0),OFFSET(F4170,-1,0)/OFFSET(F4170,0,-1),""))</f>
        <v/>
      </c>
      <c r="I4170">
        <f ca="1">(60+SUMIF(OFFSET(N4170,-$C4170+1,0,$C4170),"EN",OFFSET(O4170,-$C4170+1,0,$C4170))+SUMIF(OFFSET(S4170,-$C4170+1,0,$C4170),"EN",OFFSET(T4170,-$C4170+1,0,$C4170)))*SummonTypeTable!$Q$2</f>
        <v>5266.6666666666661</v>
      </c>
      <c r="J4170" t="str">
        <f ca="1">IF(C4170=1,60*SummonTypeTable!$Q$2-OFFSET(I4170,0,-4),
IF(I4170&lt;&gt;OFFSET(I4170,-1,0),OFFSET(I4170,-1,0)-OFFSET(I4170,0,-4),""))</f>
        <v/>
      </c>
      <c r="K4170" t="str">
        <f ca="1">IF(C4170=1,60*SummonTypeTable!$Q$2/OFFSET(I4170,0,-4),
IF(I4170&lt;&gt;OFFSET(I4170,-1,0),OFFSET(I4170,-1,0)/OFFSET(I4170,0,-4),""))</f>
        <v/>
      </c>
      <c r="L4170" t="str">
        <f t="shared" ca="1" si="764"/>
        <v>cu</v>
      </c>
      <c r="M4170" t="s">
        <v>81</v>
      </c>
      <c r="N4170" t="s">
        <v>147</v>
      </c>
      <c r="O4170">
        <v>9800</v>
      </c>
      <c r="P4170" t="str">
        <f t="shared" si="756"/>
        <v/>
      </c>
      <c r="Q4170" t="str">
        <f t="shared" ca="1" si="762"/>
        <v>cu</v>
      </c>
      <c r="R4170" t="s">
        <v>81</v>
      </c>
      <c r="S4170" t="s">
        <v>147</v>
      </c>
      <c r="T4170">
        <v>4900</v>
      </c>
      <c r="U4170" t="str">
        <f t="shared" ca="1" si="765"/>
        <v>cu</v>
      </c>
      <c r="V4170" t="str">
        <f t="shared" si="757"/>
        <v>GO</v>
      </c>
      <c r="W4170">
        <f t="shared" si="758"/>
        <v>9800</v>
      </c>
      <c r="X4170" t="str">
        <f t="shared" ca="1" si="759"/>
        <v>cu</v>
      </c>
      <c r="Y4170" t="str">
        <f t="shared" si="760"/>
        <v>GO</v>
      </c>
      <c r="Z4170">
        <f t="shared" si="761"/>
        <v>4900</v>
      </c>
    </row>
    <row r="4171" spans="1:26">
      <c r="A4171" t="s">
        <v>79</v>
      </c>
      <c r="B4171" t="str">
        <f>VLOOKUP(A4171,EventPointTypeTable!$A:$B,MATCH(EventPointTypeTable!$B$1,EventPointTypeTable!$A$1:$B$1,0),0)</f>
        <v>신규4</v>
      </c>
      <c r="C4171">
        <v>194</v>
      </c>
      <c r="D4171">
        <v>297</v>
      </c>
      <c r="E4171">
        <f t="shared" ca="1" si="763"/>
        <v>15620</v>
      </c>
      <c r="F4171">
        <f ca="1">(60+SUMIF(OFFSET(N4171,-$C4171+1,0,$C4171),"EN",OFFSET(O4171,-$C4171+1,0,$C4171)))*SummonTypeTable!$Q$2</f>
        <v>5266.6666666666661</v>
      </c>
      <c r="G4171" t="str">
        <f ca="1">IF(C4171=1,60*SummonTypeTable!$Q$2-OFFSET(F4171,0,-1),
IF(F4171&lt;&gt;OFFSET(F4171,-1,0),OFFSET(F4171,-1,0)-OFFSET(F4171,0,-1),""))</f>
        <v/>
      </c>
      <c r="H4171" t="str">
        <f ca="1">IF(C4171=1,60*SummonTypeTable!$Q$2/OFFSET(F4171,0,-1),
IF(F4171&lt;&gt;OFFSET(F4171,-1,0),OFFSET(F4171,-1,0)/OFFSET(F4171,0,-1),""))</f>
        <v/>
      </c>
      <c r="I4171">
        <f ca="1">(60+SUMIF(OFFSET(N4171,-$C4171+1,0,$C4171),"EN",OFFSET(O4171,-$C4171+1,0,$C4171))+SUMIF(OFFSET(S4171,-$C4171+1,0,$C4171),"EN",OFFSET(T4171,-$C4171+1,0,$C4171)))*SummonTypeTable!$Q$2</f>
        <v>5266.6666666666661</v>
      </c>
      <c r="J4171" t="str">
        <f ca="1">IF(C4171=1,60*SummonTypeTable!$Q$2-OFFSET(I4171,0,-4),
IF(I4171&lt;&gt;OFFSET(I4171,-1,0),OFFSET(I4171,-1,0)-OFFSET(I4171,0,-4),""))</f>
        <v/>
      </c>
      <c r="K4171" t="str">
        <f ca="1">IF(C4171=1,60*SummonTypeTable!$Q$2/OFFSET(I4171,0,-4),
IF(I4171&lt;&gt;OFFSET(I4171,-1,0),OFFSET(I4171,-1,0)/OFFSET(I4171,0,-4),""))</f>
        <v/>
      </c>
      <c r="L4171" t="str">
        <f t="shared" ca="1" si="764"/>
        <v>cu</v>
      </c>
      <c r="M4171" t="s">
        <v>81</v>
      </c>
      <c r="N4171" t="s">
        <v>153</v>
      </c>
      <c r="O4171">
        <v>33</v>
      </c>
      <c r="P4171" t="str">
        <f t="shared" ref="P4171:P4255" si="766">IF(M4171="장비1상자",
  IF(OR(N4171&gt;3,O4171&gt;5),"장비이상",""),
IF(N4171="GO",
  IF(O4171&lt;100,"골드이상",""),
IF(N4171="EN",
  IF(O4171&gt;29,"에너지너무많음",
  IF(O4171&gt;9,"에너지다소많음","")),"")))</f>
        <v/>
      </c>
      <c r="Q4171" t="str">
        <f t="shared" ca="1" si="762"/>
        <v>cu</v>
      </c>
      <c r="R4171" t="s">
        <v>81</v>
      </c>
      <c r="S4171" t="s">
        <v>153</v>
      </c>
      <c r="T4171">
        <v>11</v>
      </c>
      <c r="U4171" t="str">
        <f t="shared" ca="1" si="765"/>
        <v>cu</v>
      </c>
      <c r="V4171" t="str">
        <f t="shared" ref="V4171:V4255" si="767">IF(LEN(N4171)=0,"",N4171)</f>
        <v>DI</v>
      </c>
      <c r="W4171">
        <f t="shared" ref="W4171:W4255" si="768">IF(LEN(O4171)=0,"",O4171)</f>
        <v>33</v>
      </c>
      <c r="X4171" t="str">
        <f t="shared" ref="X4171:X4255" ca="1" si="769">IF(LEN(Q4171)=0,"",Q4171)</f>
        <v>cu</v>
      </c>
      <c r="Y4171" t="str">
        <f t="shared" ref="Y4171:Y4255" si="770">IF(LEN(S4171)=0,"",S4171)</f>
        <v>DI</v>
      </c>
      <c r="Z4171">
        <f t="shared" ref="Z4171:Z4255" si="771">IF(LEN(T4171)=0,"",T4171)</f>
        <v>11</v>
      </c>
    </row>
    <row r="4172" spans="1:26">
      <c r="A4172" t="s">
        <v>79</v>
      </c>
      <c r="B4172" t="str">
        <f>VLOOKUP(A4172,EventPointTypeTable!$A:$B,MATCH(EventPointTypeTable!$B$1,EventPointTypeTable!$A$1:$B$1,0),0)</f>
        <v>신규4</v>
      </c>
      <c r="C4172">
        <v>195</v>
      </c>
      <c r="D4172">
        <v>256</v>
      </c>
      <c r="E4172">
        <f t="shared" ca="1" si="763"/>
        <v>15876</v>
      </c>
      <c r="F4172">
        <f ca="1">(60+SUMIF(OFFSET(N4172,-$C4172+1,0,$C4172),"EN",OFFSET(O4172,-$C4172+1,0,$C4172)))*SummonTypeTable!$Q$2</f>
        <v>5266.6666666666661</v>
      </c>
      <c r="G4172" t="str">
        <f ca="1">IF(C4172=1,60*SummonTypeTable!$Q$2-OFFSET(F4172,0,-1),
IF(F4172&lt;&gt;OFFSET(F4172,-1,0),OFFSET(F4172,-1,0)-OFFSET(F4172,0,-1),""))</f>
        <v/>
      </c>
      <c r="H4172" t="str">
        <f ca="1">IF(C4172=1,60*SummonTypeTable!$Q$2/OFFSET(F4172,0,-1),
IF(F4172&lt;&gt;OFFSET(F4172,-1,0),OFFSET(F4172,-1,0)/OFFSET(F4172,0,-1),""))</f>
        <v/>
      </c>
      <c r="I4172">
        <f ca="1">(60+SUMIF(OFFSET(N4172,-$C4172+1,0,$C4172),"EN",OFFSET(O4172,-$C4172+1,0,$C4172))+SUMIF(OFFSET(S4172,-$C4172+1,0,$C4172),"EN",OFFSET(T4172,-$C4172+1,0,$C4172)))*SummonTypeTable!$Q$2</f>
        <v>5266.6666666666661</v>
      </c>
      <c r="J4172" t="str">
        <f ca="1">IF(C4172=1,60*SummonTypeTable!$Q$2-OFFSET(I4172,0,-4),
IF(I4172&lt;&gt;OFFSET(I4172,-1,0),OFFSET(I4172,-1,0)-OFFSET(I4172,0,-4),""))</f>
        <v/>
      </c>
      <c r="K4172" t="str">
        <f ca="1">IF(C4172=1,60*SummonTypeTable!$Q$2/OFFSET(I4172,0,-4),
IF(I4172&lt;&gt;OFFSET(I4172,-1,0),OFFSET(I4172,-1,0)/OFFSET(I4172,0,-4),""))</f>
        <v/>
      </c>
      <c r="L4172" t="str">
        <f t="shared" ca="1" si="764"/>
        <v>cu</v>
      </c>
      <c r="M4172" t="s">
        <v>81</v>
      </c>
      <c r="N4172" t="s">
        <v>147</v>
      </c>
      <c r="O4172">
        <v>9900</v>
      </c>
      <c r="P4172" t="str">
        <f t="shared" si="766"/>
        <v/>
      </c>
      <c r="Q4172" t="str">
        <f t="shared" ca="1" si="762"/>
        <v>cu</v>
      </c>
      <c r="R4172" t="s">
        <v>81</v>
      </c>
      <c r="S4172" t="s">
        <v>147</v>
      </c>
      <c r="T4172">
        <v>4950</v>
      </c>
      <c r="U4172" t="str">
        <f t="shared" ca="1" si="765"/>
        <v>cu</v>
      </c>
      <c r="V4172" t="str">
        <f t="shared" si="767"/>
        <v>GO</v>
      </c>
      <c r="W4172">
        <f t="shared" si="768"/>
        <v>9900</v>
      </c>
      <c r="X4172" t="str">
        <f t="shared" ca="1" si="769"/>
        <v>cu</v>
      </c>
      <c r="Y4172" t="str">
        <f t="shared" si="770"/>
        <v>GO</v>
      </c>
      <c r="Z4172">
        <f t="shared" si="771"/>
        <v>4950</v>
      </c>
    </row>
    <row r="4173" spans="1:26">
      <c r="A4173" t="s">
        <v>79</v>
      </c>
      <c r="B4173" t="str">
        <f>VLOOKUP(A4173,EventPointTypeTable!$A:$B,MATCH(EventPointTypeTable!$B$1,EventPointTypeTable!$A$1:$B$1,0),0)</f>
        <v>신규4</v>
      </c>
      <c r="C4173">
        <v>196</v>
      </c>
      <c r="D4173">
        <v>516</v>
      </c>
      <c r="E4173">
        <f t="shared" ca="1" si="763"/>
        <v>16392</v>
      </c>
      <c r="F4173">
        <f ca="1">(60+SUMIF(OFFSET(N4173,-$C4173+1,0,$C4173),"EN",OFFSET(O4173,-$C4173+1,0,$C4173)))*SummonTypeTable!$Q$2</f>
        <v>5533.333333333333</v>
      </c>
      <c r="G4173">
        <f ca="1">IF(C4173=1,60*SummonTypeTable!$Q$2-OFFSET(F4173,0,-1),
IF(F4173&lt;&gt;OFFSET(F4173,-1,0),OFFSET(F4173,-1,0)-OFFSET(F4173,0,-1),""))</f>
        <v>-11125.333333333334</v>
      </c>
      <c r="H4173">
        <f ca="1">IF(C4173=1,60*SummonTypeTable!$Q$2/OFFSET(F4173,0,-1),
IF(F4173&lt;&gt;OFFSET(F4173,-1,0),OFFSET(F4173,-1,0)/OFFSET(F4173,0,-1),""))</f>
        <v>0.32129494062144132</v>
      </c>
      <c r="I4173">
        <f ca="1">(60+SUMIF(OFFSET(N4173,-$C4173+1,0,$C4173),"EN",OFFSET(O4173,-$C4173+1,0,$C4173))+SUMIF(OFFSET(S4173,-$C4173+1,0,$C4173),"EN",OFFSET(T4173,-$C4173+1,0,$C4173)))*SummonTypeTable!$Q$2</f>
        <v>5533.333333333333</v>
      </c>
      <c r="J4173">
        <f ca="1">IF(C4173=1,60*SummonTypeTable!$Q$2-OFFSET(I4173,0,-4),
IF(I4173&lt;&gt;OFFSET(I4173,-1,0),OFFSET(I4173,-1,0)-OFFSET(I4173,0,-4),""))</f>
        <v>-11125.333333333334</v>
      </c>
      <c r="K4173">
        <f ca="1">IF(C4173=1,60*SummonTypeTable!$Q$2/OFFSET(I4173,0,-4),
IF(I4173&lt;&gt;OFFSET(I4173,-1,0),OFFSET(I4173,-1,0)/OFFSET(I4173,0,-4),""))</f>
        <v>0.32129494062144132</v>
      </c>
      <c r="L4173" t="str">
        <f t="shared" ca="1" si="764"/>
        <v>cu</v>
      </c>
      <c r="M4173" t="s">
        <v>81</v>
      </c>
      <c r="N4173" t="s">
        <v>146</v>
      </c>
      <c r="O4173">
        <v>400</v>
      </c>
      <c r="P4173" t="str">
        <f t="shared" si="766"/>
        <v>에너지너무많음</v>
      </c>
      <c r="Q4173" t="str">
        <f t="shared" ca="1" si="762"/>
        <v>cu</v>
      </c>
      <c r="R4173" t="s">
        <v>81</v>
      </c>
      <c r="S4173" t="s">
        <v>147</v>
      </c>
      <c r="T4173">
        <v>4975</v>
      </c>
      <c r="U4173" t="str">
        <f t="shared" ca="1" si="765"/>
        <v>cu</v>
      </c>
      <c r="V4173" t="str">
        <f t="shared" si="767"/>
        <v>EN</v>
      </c>
      <c r="W4173">
        <f t="shared" si="768"/>
        <v>400</v>
      </c>
      <c r="X4173" t="str">
        <f t="shared" ca="1" si="769"/>
        <v>cu</v>
      </c>
      <c r="Y4173" t="str">
        <f t="shared" si="770"/>
        <v>GO</v>
      </c>
      <c r="Z4173">
        <f t="shared" si="771"/>
        <v>4975</v>
      </c>
    </row>
    <row r="4174" spans="1:26">
      <c r="A4174" t="s">
        <v>79</v>
      </c>
      <c r="B4174" t="str">
        <f>VLOOKUP(A4174,EventPointTypeTable!$A:$B,MATCH(EventPointTypeTable!$B$1,EventPointTypeTable!$A$1:$B$1,0),0)</f>
        <v>신규4</v>
      </c>
      <c r="C4174">
        <v>197</v>
      </c>
      <c r="D4174">
        <v>92</v>
      </c>
      <c r="E4174">
        <f t="shared" ca="1" si="763"/>
        <v>16484</v>
      </c>
      <c r="F4174">
        <f ca="1">(60+SUMIF(OFFSET(N4174,-$C4174+1,0,$C4174),"EN",OFFSET(O4174,-$C4174+1,0,$C4174)))*SummonTypeTable!$Q$2</f>
        <v>5533.333333333333</v>
      </c>
      <c r="G4174" t="str">
        <f ca="1">IF(C4174=1,60*SummonTypeTable!$Q$2-OFFSET(F4174,0,-1),
IF(F4174&lt;&gt;OFFSET(F4174,-1,0),OFFSET(F4174,-1,0)-OFFSET(F4174,0,-1),""))</f>
        <v/>
      </c>
      <c r="H4174" t="str">
        <f ca="1">IF(C4174=1,60*SummonTypeTable!$Q$2/OFFSET(F4174,0,-1),
IF(F4174&lt;&gt;OFFSET(F4174,-1,0),OFFSET(F4174,-1,0)/OFFSET(F4174,0,-1),""))</f>
        <v/>
      </c>
      <c r="I4174">
        <f ca="1">(60+SUMIF(OFFSET(N4174,-$C4174+1,0,$C4174),"EN",OFFSET(O4174,-$C4174+1,0,$C4174))+SUMIF(OFFSET(S4174,-$C4174+1,0,$C4174),"EN",OFFSET(T4174,-$C4174+1,0,$C4174)))*SummonTypeTable!$Q$2</f>
        <v>5533.333333333333</v>
      </c>
      <c r="J4174" t="str">
        <f ca="1">IF(C4174=1,60*SummonTypeTable!$Q$2-OFFSET(I4174,0,-4),
IF(I4174&lt;&gt;OFFSET(I4174,-1,0),OFFSET(I4174,-1,0)-OFFSET(I4174,0,-4),""))</f>
        <v/>
      </c>
      <c r="K4174" t="str">
        <f ca="1">IF(C4174=1,60*SummonTypeTable!$Q$2/OFFSET(I4174,0,-4),
IF(I4174&lt;&gt;OFFSET(I4174,-1,0),OFFSET(I4174,-1,0)/OFFSET(I4174,0,-4),""))</f>
        <v/>
      </c>
      <c r="L4174" t="str">
        <f t="shared" ca="1" si="764"/>
        <v>it</v>
      </c>
      <c r="M4174" t="s">
        <v>139</v>
      </c>
      <c r="N4174" t="s">
        <v>158</v>
      </c>
      <c r="O4174">
        <v>1</v>
      </c>
      <c r="P4174" t="str">
        <f t="shared" si="766"/>
        <v/>
      </c>
      <c r="Q4174" t="str">
        <f t="shared" ca="1" si="762"/>
        <v>cu</v>
      </c>
      <c r="R4174" t="s">
        <v>81</v>
      </c>
      <c r="S4174" t="s">
        <v>147</v>
      </c>
      <c r="T4174">
        <v>5000</v>
      </c>
      <c r="U4174" t="str">
        <f t="shared" ca="1" si="765"/>
        <v>it</v>
      </c>
      <c r="V4174" t="str">
        <f t="shared" si="767"/>
        <v>Cash_sEquipGacha</v>
      </c>
      <c r="W4174">
        <f t="shared" si="768"/>
        <v>1</v>
      </c>
      <c r="X4174" t="str">
        <f t="shared" ca="1" si="769"/>
        <v>cu</v>
      </c>
      <c r="Y4174" t="str">
        <f t="shared" si="770"/>
        <v>GO</v>
      </c>
      <c r="Z4174">
        <f t="shared" si="771"/>
        <v>5000</v>
      </c>
    </row>
    <row r="4175" spans="1:26">
      <c r="A4175" t="s">
        <v>79</v>
      </c>
      <c r="B4175" t="str">
        <f>VLOOKUP(A4175,EventPointTypeTable!$A:$B,MATCH(EventPointTypeTable!$B$1,EventPointTypeTable!$A$1:$B$1,0),0)</f>
        <v>신규4</v>
      </c>
      <c r="C4175">
        <v>198</v>
      </c>
      <c r="D4175">
        <v>115</v>
      </c>
      <c r="E4175">
        <f t="shared" ca="1" si="763"/>
        <v>16599</v>
      </c>
      <c r="F4175">
        <f ca="1">(60+SUMIF(OFFSET(N4175,-$C4175+1,0,$C4175),"EN",OFFSET(O4175,-$C4175+1,0,$C4175)))*SummonTypeTable!$Q$2</f>
        <v>5533.333333333333</v>
      </c>
      <c r="G4175" t="str">
        <f ca="1">IF(C4175=1,60*SummonTypeTable!$Q$2-OFFSET(F4175,0,-1),
IF(F4175&lt;&gt;OFFSET(F4175,-1,0),OFFSET(F4175,-1,0)-OFFSET(F4175,0,-1),""))</f>
        <v/>
      </c>
      <c r="H4175" t="str">
        <f ca="1">IF(C4175=1,60*SummonTypeTable!$Q$2/OFFSET(F4175,0,-1),
IF(F4175&lt;&gt;OFFSET(F4175,-1,0),OFFSET(F4175,-1,0)/OFFSET(F4175,0,-1),""))</f>
        <v/>
      </c>
      <c r="I4175">
        <f ca="1">(60+SUMIF(OFFSET(N4175,-$C4175+1,0,$C4175),"EN",OFFSET(O4175,-$C4175+1,0,$C4175))+SUMIF(OFFSET(S4175,-$C4175+1,0,$C4175),"EN",OFFSET(T4175,-$C4175+1,0,$C4175)))*SummonTypeTable!$Q$2</f>
        <v>5533.333333333333</v>
      </c>
      <c r="J4175" t="str">
        <f ca="1">IF(C4175=1,60*SummonTypeTable!$Q$2-OFFSET(I4175,0,-4),
IF(I4175&lt;&gt;OFFSET(I4175,-1,0),OFFSET(I4175,-1,0)-OFFSET(I4175,0,-4),""))</f>
        <v/>
      </c>
      <c r="K4175" t="str">
        <f ca="1">IF(C4175=1,60*SummonTypeTable!$Q$2/OFFSET(I4175,0,-4),
IF(I4175&lt;&gt;OFFSET(I4175,-1,0),OFFSET(I4175,-1,0)/OFFSET(I4175,0,-4),""))</f>
        <v/>
      </c>
      <c r="L4175" t="str">
        <f t="shared" ca="1" si="764"/>
        <v>cu</v>
      </c>
      <c r="M4175" t="s">
        <v>81</v>
      </c>
      <c r="N4175" t="s">
        <v>147</v>
      </c>
      <c r="O4175">
        <v>10050</v>
      </c>
      <c r="P4175" t="str">
        <f t="shared" si="766"/>
        <v/>
      </c>
      <c r="Q4175" t="str">
        <f t="shared" ca="1" si="762"/>
        <v>cu</v>
      </c>
      <c r="R4175" t="s">
        <v>81</v>
      </c>
      <c r="S4175" t="s">
        <v>147</v>
      </c>
      <c r="T4175">
        <v>5025</v>
      </c>
      <c r="U4175" t="str">
        <f t="shared" ca="1" si="765"/>
        <v>cu</v>
      </c>
      <c r="V4175" t="str">
        <f t="shared" si="767"/>
        <v>GO</v>
      </c>
      <c r="W4175">
        <f t="shared" si="768"/>
        <v>10050</v>
      </c>
      <c r="X4175" t="str">
        <f t="shared" ca="1" si="769"/>
        <v>cu</v>
      </c>
      <c r="Y4175" t="str">
        <f t="shared" si="770"/>
        <v>GO</v>
      </c>
      <c r="Z4175">
        <f t="shared" si="771"/>
        <v>5025</v>
      </c>
    </row>
    <row r="4176" spans="1:26">
      <c r="A4176" t="s">
        <v>79</v>
      </c>
      <c r="B4176" t="str">
        <f>VLOOKUP(A4176,EventPointTypeTable!$A:$B,MATCH(EventPointTypeTable!$B$1,EventPointTypeTable!$A$1:$B$1,0),0)</f>
        <v>신규4</v>
      </c>
      <c r="C4176">
        <v>199</v>
      </c>
      <c r="D4176">
        <v>189</v>
      </c>
      <c r="E4176">
        <f t="shared" ca="1" si="763"/>
        <v>16788</v>
      </c>
      <c r="F4176">
        <f ca="1">(60+SUMIF(OFFSET(N4176,-$C4176+1,0,$C4176),"EN",OFFSET(O4176,-$C4176+1,0,$C4176)))*SummonTypeTable!$Q$2</f>
        <v>5533.333333333333</v>
      </c>
      <c r="G4176" t="str">
        <f ca="1">IF(C4176=1,60*SummonTypeTable!$Q$2-OFFSET(F4176,0,-1),
IF(F4176&lt;&gt;OFFSET(F4176,-1,0),OFFSET(F4176,-1,0)-OFFSET(F4176,0,-1),""))</f>
        <v/>
      </c>
      <c r="H4176" t="str">
        <f ca="1">IF(C4176=1,60*SummonTypeTable!$Q$2/OFFSET(F4176,0,-1),
IF(F4176&lt;&gt;OFFSET(F4176,-1,0),OFFSET(F4176,-1,0)/OFFSET(F4176,0,-1),""))</f>
        <v/>
      </c>
      <c r="I4176">
        <f ca="1">(60+SUMIF(OFFSET(N4176,-$C4176+1,0,$C4176),"EN",OFFSET(O4176,-$C4176+1,0,$C4176))+SUMIF(OFFSET(S4176,-$C4176+1,0,$C4176),"EN",OFFSET(T4176,-$C4176+1,0,$C4176)))*SummonTypeTable!$Q$2</f>
        <v>5533.333333333333</v>
      </c>
      <c r="J4176" t="str">
        <f ca="1">IF(C4176=1,60*SummonTypeTable!$Q$2-OFFSET(I4176,0,-4),
IF(I4176&lt;&gt;OFFSET(I4176,-1,0),OFFSET(I4176,-1,0)-OFFSET(I4176,0,-4),""))</f>
        <v/>
      </c>
      <c r="K4176" t="str">
        <f ca="1">IF(C4176=1,60*SummonTypeTable!$Q$2/OFFSET(I4176,0,-4),
IF(I4176&lt;&gt;OFFSET(I4176,-1,0),OFFSET(I4176,-1,0)/OFFSET(I4176,0,-4),""))</f>
        <v/>
      </c>
      <c r="L4176" t="str">
        <f t="shared" ca="1" si="764"/>
        <v>it</v>
      </c>
      <c r="M4176" t="s">
        <v>139</v>
      </c>
      <c r="N4176" t="s">
        <v>138</v>
      </c>
      <c r="O4176">
        <v>10</v>
      </c>
      <c r="P4176" t="str">
        <f t="shared" si="766"/>
        <v/>
      </c>
      <c r="Q4176" t="str">
        <f t="shared" ca="1" si="762"/>
        <v>cu</v>
      </c>
      <c r="R4176" t="s">
        <v>81</v>
      </c>
      <c r="S4176" t="s">
        <v>147</v>
      </c>
      <c r="T4176">
        <v>5050</v>
      </c>
      <c r="U4176" t="str">
        <f t="shared" ca="1" si="765"/>
        <v>it</v>
      </c>
      <c r="V4176" t="str">
        <f t="shared" si="767"/>
        <v>Cash_sSpellGacha</v>
      </c>
      <c r="W4176">
        <f t="shared" si="768"/>
        <v>10</v>
      </c>
      <c r="X4176" t="str">
        <f t="shared" ca="1" si="769"/>
        <v>cu</v>
      </c>
      <c r="Y4176" t="str">
        <f t="shared" si="770"/>
        <v>GO</v>
      </c>
      <c r="Z4176">
        <f t="shared" si="771"/>
        <v>5050</v>
      </c>
    </row>
    <row r="4177" spans="1:26">
      <c r="A4177" t="s">
        <v>79</v>
      </c>
      <c r="B4177" t="str">
        <f>VLOOKUP(A4177,EventPointTypeTable!$A:$B,MATCH(EventPointTypeTable!$B$1,EventPointTypeTable!$A$1:$B$1,0),0)</f>
        <v>신규4</v>
      </c>
      <c r="C4177">
        <v>200</v>
      </c>
      <c r="D4177">
        <v>400</v>
      </c>
      <c r="E4177">
        <f t="shared" ca="1" si="763"/>
        <v>17188</v>
      </c>
      <c r="F4177">
        <f ca="1">(60+SUMIF(OFFSET(N4177,-$C4177+1,0,$C4177),"EN",OFFSET(O4177,-$C4177+1,0,$C4177)))*SummonTypeTable!$Q$2</f>
        <v>5820</v>
      </c>
      <c r="G4177">
        <f ca="1">IF(C4177=1,60*SummonTypeTable!$Q$2-OFFSET(F4177,0,-1),
IF(F4177&lt;&gt;OFFSET(F4177,-1,0),OFFSET(F4177,-1,0)-OFFSET(F4177,0,-1),""))</f>
        <v>-11654.666666666668</v>
      </c>
      <c r="H4177">
        <f ca="1">IF(C4177=1,60*SummonTypeTable!$Q$2/OFFSET(F4177,0,-1),
IF(F4177&lt;&gt;OFFSET(F4177,-1,0),OFFSET(F4177,-1,0)/OFFSET(F4177,0,-1),""))</f>
        <v>0.32193002870219534</v>
      </c>
      <c r="I4177">
        <f ca="1">(60+SUMIF(OFFSET(N4177,-$C4177+1,0,$C4177),"EN",OFFSET(O4177,-$C4177+1,0,$C4177))+SUMIF(OFFSET(S4177,-$C4177+1,0,$C4177),"EN",OFFSET(T4177,-$C4177+1,0,$C4177)))*SummonTypeTable!$Q$2</f>
        <v>5820</v>
      </c>
      <c r="J4177">
        <f ca="1">IF(C4177=1,60*SummonTypeTable!$Q$2-OFFSET(I4177,0,-4),
IF(I4177&lt;&gt;OFFSET(I4177,-1,0),OFFSET(I4177,-1,0)-OFFSET(I4177,0,-4),""))</f>
        <v>-11654.666666666668</v>
      </c>
      <c r="K4177">
        <f ca="1">IF(C4177=1,60*SummonTypeTable!$Q$2/OFFSET(I4177,0,-4),
IF(I4177&lt;&gt;OFFSET(I4177,-1,0),OFFSET(I4177,-1,0)/OFFSET(I4177,0,-4),""))</f>
        <v>0.32193002870219534</v>
      </c>
      <c r="L4177" t="str">
        <f t="shared" ca="1" si="764"/>
        <v>cu</v>
      </c>
      <c r="M4177" t="s">
        <v>81</v>
      </c>
      <c r="N4177" t="s">
        <v>146</v>
      </c>
      <c r="O4177">
        <v>430</v>
      </c>
      <c r="P4177" t="str">
        <f t="shared" si="766"/>
        <v>에너지너무많음</v>
      </c>
      <c r="Q4177" t="str">
        <f t="shared" ca="1" si="762"/>
        <v>cu</v>
      </c>
      <c r="R4177" t="s">
        <v>81</v>
      </c>
      <c r="S4177" t="s">
        <v>147</v>
      </c>
      <c r="T4177">
        <v>5075</v>
      </c>
      <c r="U4177" t="str">
        <f t="shared" ca="1" si="765"/>
        <v>cu</v>
      </c>
      <c r="V4177" t="str">
        <f t="shared" si="767"/>
        <v>EN</v>
      </c>
      <c r="W4177">
        <f t="shared" si="768"/>
        <v>430</v>
      </c>
      <c r="X4177" t="str">
        <f t="shared" ca="1" si="769"/>
        <v>cu</v>
      </c>
      <c r="Y4177" t="str">
        <f t="shared" si="770"/>
        <v>GO</v>
      </c>
      <c r="Z4177">
        <f t="shared" si="771"/>
        <v>5075</v>
      </c>
    </row>
    <row r="4178" spans="1:26">
      <c r="A4178" t="s">
        <v>79</v>
      </c>
      <c r="B4178" t="str">
        <f>VLOOKUP(A4178,EventPointTypeTable!$A:$B,MATCH(EventPointTypeTable!$B$1,EventPointTypeTable!$A$1:$B$1,0),0)</f>
        <v>신규4</v>
      </c>
      <c r="C4178">
        <v>201</v>
      </c>
      <c r="D4178">
        <v>95</v>
      </c>
      <c r="E4178">
        <f t="shared" ca="1" si="763"/>
        <v>17283</v>
      </c>
      <c r="F4178">
        <f ca="1">(60+SUMIF(OFFSET(N4178,-$C4178+1,0,$C4178),"EN",OFFSET(O4178,-$C4178+1,0,$C4178)))*SummonTypeTable!$Q$2</f>
        <v>5820</v>
      </c>
      <c r="G4178" t="str">
        <f ca="1">IF(C4178=1,60*SummonTypeTable!$Q$2-OFFSET(F4178,0,-1),
IF(F4178&lt;&gt;OFFSET(F4178,-1,0),OFFSET(F4178,-1,0)-OFFSET(F4178,0,-1),""))</f>
        <v/>
      </c>
      <c r="H4178" t="str">
        <f ca="1">IF(C4178=1,60*SummonTypeTable!$Q$2/OFFSET(F4178,0,-1),
IF(F4178&lt;&gt;OFFSET(F4178,-1,0),OFFSET(F4178,-1,0)/OFFSET(F4178,0,-1),""))</f>
        <v/>
      </c>
      <c r="I4178">
        <f ca="1">(60+SUMIF(OFFSET(N4178,-$C4178+1,0,$C4178),"EN",OFFSET(O4178,-$C4178+1,0,$C4178))+SUMIF(OFFSET(S4178,-$C4178+1,0,$C4178),"EN",OFFSET(T4178,-$C4178+1,0,$C4178)))*SummonTypeTable!$Q$2</f>
        <v>5820</v>
      </c>
      <c r="J4178" t="str">
        <f ca="1">IF(C4178=1,60*SummonTypeTable!$Q$2-OFFSET(I4178,0,-4),
IF(I4178&lt;&gt;OFFSET(I4178,-1,0),OFFSET(I4178,-1,0)-OFFSET(I4178,0,-4),""))</f>
        <v/>
      </c>
      <c r="K4178" t="str">
        <f ca="1">IF(C4178=1,60*SummonTypeTable!$Q$2/OFFSET(I4178,0,-4),
IF(I4178&lt;&gt;OFFSET(I4178,-1,0),OFFSET(I4178,-1,0)/OFFSET(I4178,0,-4),""))</f>
        <v/>
      </c>
      <c r="L4178" t="str">
        <f t="shared" ca="1" si="764"/>
        <v>it</v>
      </c>
      <c r="M4178" t="s">
        <v>139</v>
      </c>
      <c r="N4178" t="s">
        <v>138</v>
      </c>
      <c r="O4178">
        <v>2</v>
      </c>
      <c r="P4178" t="str">
        <f t="shared" si="766"/>
        <v/>
      </c>
      <c r="Q4178" t="str">
        <f t="shared" ca="1" si="762"/>
        <v>cu</v>
      </c>
      <c r="R4178" t="s">
        <v>81</v>
      </c>
      <c r="S4178" t="s">
        <v>147</v>
      </c>
      <c r="T4178">
        <v>5100</v>
      </c>
      <c r="U4178" t="str">
        <f t="shared" ca="1" si="765"/>
        <v>it</v>
      </c>
      <c r="V4178" t="str">
        <f t="shared" si="767"/>
        <v>Cash_sSpellGacha</v>
      </c>
      <c r="W4178">
        <f t="shared" si="768"/>
        <v>2</v>
      </c>
      <c r="X4178" t="str">
        <f t="shared" ca="1" si="769"/>
        <v>cu</v>
      </c>
      <c r="Y4178" t="str">
        <f t="shared" si="770"/>
        <v>GO</v>
      </c>
      <c r="Z4178">
        <f t="shared" si="771"/>
        <v>5100</v>
      </c>
    </row>
    <row r="4179" spans="1:26">
      <c r="A4179" t="s">
        <v>79</v>
      </c>
      <c r="B4179" t="str">
        <f>VLOOKUP(A4179,EventPointTypeTable!$A:$B,MATCH(EventPointTypeTable!$B$1,EventPointTypeTable!$A$1:$B$1,0),0)</f>
        <v>신규4</v>
      </c>
      <c r="C4179">
        <v>202</v>
      </c>
      <c r="D4179">
        <v>117</v>
      </c>
      <c r="E4179">
        <f t="shared" ca="1" si="763"/>
        <v>17400</v>
      </c>
      <c r="F4179">
        <f ca="1">(60+SUMIF(OFFSET(N4179,-$C4179+1,0,$C4179),"EN",OFFSET(O4179,-$C4179+1,0,$C4179)))*SummonTypeTable!$Q$2</f>
        <v>5820</v>
      </c>
      <c r="G4179" t="str">
        <f ca="1">IF(C4179=1,60*SummonTypeTable!$Q$2-OFFSET(F4179,0,-1),
IF(F4179&lt;&gt;OFFSET(F4179,-1,0),OFFSET(F4179,-1,0)-OFFSET(F4179,0,-1),""))</f>
        <v/>
      </c>
      <c r="H4179" t="str">
        <f ca="1">IF(C4179=1,60*SummonTypeTable!$Q$2/OFFSET(F4179,0,-1),
IF(F4179&lt;&gt;OFFSET(F4179,-1,0),OFFSET(F4179,-1,0)/OFFSET(F4179,0,-1),""))</f>
        <v/>
      </c>
      <c r="I4179">
        <f ca="1">(60+SUMIF(OFFSET(N4179,-$C4179+1,0,$C4179),"EN",OFFSET(O4179,-$C4179+1,0,$C4179))+SUMIF(OFFSET(S4179,-$C4179+1,0,$C4179),"EN",OFFSET(T4179,-$C4179+1,0,$C4179)))*SummonTypeTable!$Q$2</f>
        <v>5820</v>
      </c>
      <c r="J4179" t="str">
        <f ca="1">IF(C4179=1,60*SummonTypeTable!$Q$2-OFFSET(I4179,0,-4),
IF(I4179&lt;&gt;OFFSET(I4179,-1,0),OFFSET(I4179,-1,0)-OFFSET(I4179,0,-4),""))</f>
        <v/>
      </c>
      <c r="K4179" t="str">
        <f ca="1">IF(C4179=1,60*SummonTypeTable!$Q$2/OFFSET(I4179,0,-4),
IF(I4179&lt;&gt;OFFSET(I4179,-1,0),OFFSET(I4179,-1,0)/OFFSET(I4179,0,-4),""))</f>
        <v/>
      </c>
      <c r="L4179" t="str">
        <f t="shared" ca="1" si="764"/>
        <v>cu</v>
      </c>
      <c r="M4179" t="s">
        <v>81</v>
      </c>
      <c r="N4179" t="s">
        <v>147</v>
      </c>
      <c r="O4179">
        <v>10250</v>
      </c>
      <c r="P4179" t="str">
        <f t="shared" si="766"/>
        <v/>
      </c>
      <c r="Q4179" t="str">
        <f t="shared" ca="1" si="762"/>
        <v>cu</v>
      </c>
      <c r="R4179" t="s">
        <v>81</v>
      </c>
      <c r="S4179" t="s">
        <v>147</v>
      </c>
      <c r="T4179">
        <v>5125</v>
      </c>
      <c r="U4179" t="str">
        <f t="shared" ca="1" si="765"/>
        <v>cu</v>
      </c>
      <c r="V4179" t="str">
        <f t="shared" si="767"/>
        <v>GO</v>
      </c>
      <c r="W4179">
        <f t="shared" si="768"/>
        <v>10250</v>
      </c>
      <c r="X4179" t="str">
        <f t="shared" ca="1" si="769"/>
        <v>cu</v>
      </c>
      <c r="Y4179" t="str">
        <f t="shared" si="770"/>
        <v>GO</v>
      </c>
      <c r="Z4179">
        <f t="shared" si="771"/>
        <v>5125</v>
      </c>
    </row>
    <row r="4180" spans="1:26">
      <c r="A4180" t="s">
        <v>79</v>
      </c>
      <c r="B4180" t="str">
        <f>VLOOKUP(A4180,EventPointTypeTable!$A:$B,MATCH(EventPointTypeTable!$B$1,EventPointTypeTable!$A$1:$B$1,0),0)</f>
        <v>신규4</v>
      </c>
      <c r="C4180">
        <v>203</v>
      </c>
      <c r="D4180">
        <v>125</v>
      </c>
      <c r="E4180">
        <f t="shared" ca="1" si="763"/>
        <v>17525</v>
      </c>
      <c r="F4180">
        <f ca="1">(60+SUMIF(OFFSET(N4180,-$C4180+1,0,$C4180),"EN",OFFSET(O4180,-$C4180+1,0,$C4180)))*SummonTypeTable!$Q$2</f>
        <v>5820</v>
      </c>
      <c r="G4180" t="str">
        <f ca="1">IF(C4180=1,60*SummonTypeTable!$Q$2-OFFSET(F4180,0,-1),
IF(F4180&lt;&gt;OFFSET(F4180,-1,0),OFFSET(F4180,-1,0)-OFFSET(F4180,0,-1),""))</f>
        <v/>
      </c>
      <c r="H4180" t="str">
        <f ca="1">IF(C4180=1,60*SummonTypeTable!$Q$2/OFFSET(F4180,0,-1),
IF(F4180&lt;&gt;OFFSET(F4180,-1,0),OFFSET(F4180,-1,0)/OFFSET(F4180,0,-1),""))</f>
        <v/>
      </c>
      <c r="I4180">
        <f ca="1">(60+SUMIF(OFFSET(N4180,-$C4180+1,0,$C4180),"EN",OFFSET(O4180,-$C4180+1,0,$C4180))+SUMIF(OFFSET(S4180,-$C4180+1,0,$C4180),"EN",OFFSET(T4180,-$C4180+1,0,$C4180)))*SummonTypeTable!$Q$2</f>
        <v>5820</v>
      </c>
      <c r="J4180" t="str">
        <f ca="1">IF(C4180=1,60*SummonTypeTable!$Q$2-OFFSET(I4180,0,-4),
IF(I4180&lt;&gt;OFFSET(I4180,-1,0),OFFSET(I4180,-1,0)-OFFSET(I4180,0,-4),""))</f>
        <v/>
      </c>
      <c r="K4180" t="str">
        <f ca="1">IF(C4180=1,60*SummonTypeTable!$Q$2/OFFSET(I4180,0,-4),
IF(I4180&lt;&gt;OFFSET(I4180,-1,0),OFFSET(I4180,-1,0)/OFFSET(I4180,0,-4),""))</f>
        <v/>
      </c>
      <c r="L4180" t="str">
        <f t="shared" ca="1" si="764"/>
        <v>it</v>
      </c>
      <c r="M4180" t="s">
        <v>139</v>
      </c>
      <c r="N4180" t="s">
        <v>140</v>
      </c>
      <c r="O4180">
        <v>2</v>
      </c>
      <c r="P4180" t="str">
        <f t="shared" si="766"/>
        <v/>
      </c>
      <c r="Q4180" t="str">
        <f t="shared" ca="1" si="762"/>
        <v>cu</v>
      </c>
      <c r="R4180" t="s">
        <v>81</v>
      </c>
      <c r="S4180" t="s">
        <v>147</v>
      </c>
      <c r="T4180">
        <v>5150</v>
      </c>
      <c r="U4180" t="str">
        <f t="shared" ca="1" si="765"/>
        <v>it</v>
      </c>
      <c r="V4180" t="str">
        <f t="shared" si="767"/>
        <v>Cash_sCharacterGacha</v>
      </c>
      <c r="W4180">
        <f t="shared" si="768"/>
        <v>2</v>
      </c>
      <c r="X4180" t="str">
        <f t="shared" ca="1" si="769"/>
        <v>cu</v>
      </c>
      <c r="Y4180" t="str">
        <f t="shared" si="770"/>
        <v>GO</v>
      </c>
      <c r="Z4180">
        <f t="shared" si="771"/>
        <v>5150</v>
      </c>
    </row>
    <row r="4181" spans="1:26">
      <c r="A4181" t="s">
        <v>79</v>
      </c>
      <c r="B4181" t="str">
        <f>VLOOKUP(A4181,EventPointTypeTable!$A:$B,MATCH(EventPointTypeTable!$B$1,EventPointTypeTable!$A$1:$B$1,0),0)</f>
        <v>신규4</v>
      </c>
      <c r="C4181">
        <v>204</v>
      </c>
      <c r="D4181">
        <v>165</v>
      </c>
      <c r="E4181">
        <f t="shared" ca="1" si="763"/>
        <v>17690</v>
      </c>
      <c r="F4181">
        <f ca="1">(60+SUMIF(OFFSET(N4181,-$C4181+1,0,$C4181),"EN",OFFSET(O4181,-$C4181+1,0,$C4181)))*SummonTypeTable!$Q$2</f>
        <v>5820</v>
      </c>
      <c r="G4181" t="str">
        <f ca="1">IF(C4181=1,60*SummonTypeTable!$Q$2-OFFSET(F4181,0,-1),
IF(F4181&lt;&gt;OFFSET(F4181,-1,0),OFFSET(F4181,-1,0)-OFFSET(F4181,0,-1),""))</f>
        <v/>
      </c>
      <c r="H4181" t="str">
        <f ca="1">IF(C4181=1,60*SummonTypeTable!$Q$2/OFFSET(F4181,0,-1),
IF(F4181&lt;&gt;OFFSET(F4181,-1,0),OFFSET(F4181,-1,0)/OFFSET(F4181,0,-1),""))</f>
        <v/>
      </c>
      <c r="I4181">
        <f ca="1">(60+SUMIF(OFFSET(N4181,-$C4181+1,0,$C4181),"EN",OFFSET(O4181,-$C4181+1,0,$C4181))+SUMIF(OFFSET(S4181,-$C4181+1,0,$C4181),"EN",OFFSET(T4181,-$C4181+1,0,$C4181)))*SummonTypeTable!$Q$2</f>
        <v>5820</v>
      </c>
      <c r="J4181" t="str">
        <f ca="1">IF(C4181=1,60*SummonTypeTable!$Q$2-OFFSET(I4181,0,-4),
IF(I4181&lt;&gt;OFFSET(I4181,-1,0),OFFSET(I4181,-1,0)-OFFSET(I4181,0,-4),""))</f>
        <v/>
      </c>
      <c r="K4181" t="str">
        <f ca="1">IF(C4181=1,60*SummonTypeTable!$Q$2/OFFSET(I4181,0,-4),
IF(I4181&lt;&gt;OFFSET(I4181,-1,0),OFFSET(I4181,-1,0)/OFFSET(I4181,0,-4),""))</f>
        <v/>
      </c>
      <c r="L4181" t="str">
        <f t="shared" ca="1" si="764"/>
        <v>cu</v>
      </c>
      <c r="M4181" t="s">
        <v>81</v>
      </c>
      <c r="N4181" t="s">
        <v>147</v>
      </c>
      <c r="O4181">
        <v>10350</v>
      </c>
      <c r="P4181" t="str">
        <f t="shared" si="766"/>
        <v/>
      </c>
      <c r="Q4181" t="str">
        <f t="shared" ca="1" si="762"/>
        <v>cu</v>
      </c>
      <c r="R4181" t="s">
        <v>81</v>
      </c>
      <c r="S4181" t="s">
        <v>147</v>
      </c>
      <c r="T4181">
        <v>5175</v>
      </c>
      <c r="U4181" t="str">
        <f t="shared" ca="1" si="765"/>
        <v>cu</v>
      </c>
      <c r="V4181" t="str">
        <f t="shared" si="767"/>
        <v>GO</v>
      </c>
      <c r="W4181">
        <f t="shared" si="768"/>
        <v>10350</v>
      </c>
      <c r="X4181" t="str">
        <f t="shared" ca="1" si="769"/>
        <v>cu</v>
      </c>
      <c r="Y4181" t="str">
        <f t="shared" si="770"/>
        <v>GO</v>
      </c>
      <c r="Z4181">
        <f t="shared" si="771"/>
        <v>5175</v>
      </c>
    </row>
    <row r="4182" spans="1:26">
      <c r="A4182" t="s">
        <v>79</v>
      </c>
      <c r="B4182" t="str">
        <f>VLOOKUP(A4182,EventPointTypeTable!$A:$B,MATCH(EventPointTypeTable!$B$1,EventPointTypeTable!$A$1:$B$1,0),0)</f>
        <v>신규4</v>
      </c>
      <c r="C4182">
        <v>205</v>
      </c>
      <c r="D4182">
        <v>318</v>
      </c>
      <c r="E4182">
        <f t="shared" ca="1" si="763"/>
        <v>18008</v>
      </c>
      <c r="F4182">
        <f ca="1">(60+SUMIF(OFFSET(N4182,-$C4182+1,0,$C4182),"EN",OFFSET(O4182,-$C4182+1,0,$C4182)))*SummonTypeTable!$Q$2</f>
        <v>6126.6666666666661</v>
      </c>
      <c r="G4182">
        <f ca="1">IF(C4182=1,60*SummonTypeTable!$Q$2-OFFSET(F4182,0,-1),
IF(F4182&lt;&gt;OFFSET(F4182,-1,0),OFFSET(F4182,-1,0)-OFFSET(F4182,0,-1),""))</f>
        <v>-12188</v>
      </c>
      <c r="H4182">
        <f ca="1">IF(C4182=1,60*SummonTypeTable!$Q$2/OFFSET(F4182,0,-1),
IF(F4182&lt;&gt;OFFSET(F4182,-1,0),OFFSET(F4182,-1,0)/OFFSET(F4182,0,-1),""))</f>
        <v>0.32318969346956911</v>
      </c>
      <c r="I4182">
        <f ca="1">(60+SUMIF(OFFSET(N4182,-$C4182+1,0,$C4182),"EN",OFFSET(O4182,-$C4182+1,0,$C4182))+SUMIF(OFFSET(S4182,-$C4182+1,0,$C4182),"EN",OFFSET(T4182,-$C4182+1,0,$C4182)))*SummonTypeTable!$Q$2</f>
        <v>6126.6666666666661</v>
      </c>
      <c r="J4182">
        <f ca="1">IF(C4182=1,60*SummonTypeTable!$Q$2-OFFSET(I4182,0,-4),
IF(I4182&lt;&gt;OFFSET(I4182,-1,0),OFFSET(I4182,-1,0)-OFFSET(I4182,0,-4),""))</f>
        <v>-12188</v>
      </c>
      <c r="K4182">
        <f ca="1">IF(C4182=1,60*SummonTypeTable!$Q$2/OFFSET(I4182,0,-4),
IF(I4182&lt;&gt;OFFSET(I4182,-1,0),OFFSET(I4182,-1,0)/OFFSET(I4182,0,-4),""))</f>
        <v>0.32318969346956911</v>
      </c>
      <c r="L4182" t="str">
        <f t="shared" ca="1" si="764"/>
        <v>cu</v>
      </c>
      <c r="M4182" t="s">
        <v>81</v>
      </c>
      <c r="N4182" t="s">
        <v>146</v>
      </c>
      <c r="O4182">
        <v>460</v>
      </c>
      <c r="P4182" t="str">
        <f t="shared" si="766"/>
        <v>에너지너무많음</v>
      </c>
      <c r="Q4182" t="str">
        <f t="shared" ca="1" si="762"/>
        <v>cu</v>
      </c>
      <c r="R4182" t="s">
        <v>81</v>
      </c>
      <c r="S4182" t="s">
        <v>147</v>
      </c>
      <c r="T4182">
        <v>5200</v>
      </c>
      <c r="U4182" t="str">
        <f t="shared" ca="1" si="765"/>
        <v>cu</v>
      </c>
      <c r="V4182" t="str">
        <f t="shared" si="767"/>
        <v>EN</v>
      </c>
      <c r="W4182">
        <f t="shared" si="768"/>
        <v>460</v>
      </c>
      <c r="X4182" t="str">
        <f t="shared" ca="1" si="769"/>
        <v>cu</v>
      </c>
      <c r="Y4182" t="str">
        <f t="shared" si="770"/>
        <v>GO</v>
      </c>
      <c r="Z4182">
        <f t="shared" si="771"/>
        <v>5200</v>
      </c>
    </row>
    <row r="4183" spans="1:26">
      <c r="A4183" t="s">
        <v>79</v>
      </c>
      <c r="B4183" t="str">
        <f>VLOOKUP(A4183,EventPointTypeTable!$A:$B,MATCH(EventPointTypeTable!$B$1,EventPointTypeTable!$A$1:$B$1,0),0)</f>
        <v>신규4</v>
      </c>
      <c r="C4183">
        <v>206</v>
      </c>
      <c r="D4183">
        <v>85</v>
      </c>
      <c r="E4183">
        <f t="shared" ca="1" si="763"/>
        <v>18093</v>
      </c>
      <c r="F4183">
        <f ca="1">(60+SUMIF(OFFSET(N4183,-$C4183+1,0,$C4183),"EN",OFFSET(O4183,-$C4183+1,0,$C4183)))*SummonTypeTable!$Q$2</f>
        <v>6126.6666666666661</v>
      </c>
      <c r="G4183" t="str">
        <f ca="1">IF(C4183=1,60*SummonTypeTable!$Q$2-OFFSET(F4183,0,-1),
IF(F4183&lt;&gt;OFFSET(F4183,-1,0),OFFSET(F4183,-1,0)-OFFSET(F4183,0,-1),""))</f>
        <v/>
      </c>
      <c r="H4183" t="str">
        <f ca="1">IF(C4183=1,60*SummonTypeTable!$Q$2/OFFSET(F4183,0,-1),
IF(F4183&lt;&gt;OFFSET(F4183,-1,0),OFFSET(F4183,-1,0)/OFFSET(F4183,0,-1),""))</f>
        <v/>
      </c>
      <c r="I4183">
        <f ca="1">(60+SUMIF(OFFSET(N4183,-$C4183+1,0,$C4183),"EN",OFFSET(O4183,-$C4183+1,0,$C4183))+SUMIF(OFFSET(S4183,-$C4183+1,0,$C4183),"EN",OFFSET(T4183,-$C4183+1,0,$C4183)))*SummonTypeTable!$Q$2</f>
        <v>6126.6666666666661</v>
      </c>
      <c r="J4183" t="str">
        <f ca="1">IF(C4183=1,60*SummonTypeTable!$Q$2-OFFSET(I4183,0,-4),
IF(I4183&lt;&gt;OFFSET(I4183,-1,0),OFFSET(I4183,-1,0)-OFFSET(I4183,0,-4),""))</f>
        <v/>
      </c>
      <c r="K4183" t="str">
        <f ca="1">IF(C4183=1,60*SummonTypeTable!$Q$2/OFFSET(I4183,0,-4),
IF(I4183&lt;&gt;OFFSET(I4183,-1,0),OFFSET(I4183,-1,0)/OFFSET(I4183,0,-4),""))</f>
        <v/>
      </c>
      <c r="L4183" t="str">
        <f t="shared" ca="1" si="764"/>
        <v>it</v>
      </c>
      <c r="M4183" t="s">
        <v>139</v>
      </c>
      <c r="N4183" t="s">
        <v>138</v>
      </c>
      <c r="O4183">
        <v>2</v>
      </c>
      <c r="P4183" t="str">
        <f t="shared" si="766"/>
        <v/>
      </c>
      <c r="Q4183" t="str">
        <f t="shared" ca="1" si="762"/>
        <v>cu</v>
      </c>
      <c r="R4183" t="s">
        <v>81</v>
      </c>
      <c r="S4183" t="s">
        <v>147</v>
      </c>
      <c r="T4183">
        <v>5225</v>
      </c>
      <c r="U4183" t="str">
        <f t="shared" ca="1" si="765"/>
        <v>it</v>
      </c>
      <c r="V4183" t="str">
        <f t="shared" si="767"/>
        <v>Cash_sSpellGacha</v>
      </c>
      <c r="W4183">
        <f t="shared" si="768"/>
        <v>2</v>
      </c>
      <c r="X4183" t="str">
        <f t="shared" ca="1" si="769"/>
        <v>cu</v>
      </c>
      <c r="Y4183" t="str">
        <f t="shared" si="770"/>
        <v>GO</v>
      </c>
      <c r="Z4183">
        <f t="shared" si="771"/>
        <v>5225</v>
      </c>
    </row>
    <row r="4184" spans="1:26">
      <c r="A4184" t="s">
        <v>79</v>
      </c>
      <c r="B4184" t="str">
        <f>VLOOKUP(A4184,EventPointTypeTable!$A:$B,MATCH(EventPointTypeTable!$B$1,EventPointTypeTable!$A$1:$B$1,0),0)</f>
        <v>신규4</v>
      </c>
      <c r="C4184">
        <v>207</v>
      </c>
      <c r="D4184">
        <v>99</v>
      </c>
      <c r="E4184">
        <f t="shared" ca="1" si="763"/>
        <v>18192</v>
      </c>
      <c r="F4184">
        <f ca="1">(60+SUMIF(OFFSET(N4184,-$C4184+1,0,$C4184),"EN",OFFSET(O4184,-$C4184+1,0,$C4184)))*SummonTypeTable!$Q$2</f>
        <v>6126.6666666666661</v>
      </c>
      <c r="G4184" t="str">
        <f ca="1">IF(C4184=1,60*SummonTypeTable!$Q$2-OFFSET(F4184,0,-1),
IF(F4184&lt;&gt;OFFSET(F4184,-1,0),OFFSET(F4184,-1,0)-OFFSET(F4184,0,-1),""))</f>
        <v/>
      </c>
      <c r="H4184" t="str">
        <f ca="1">IF(C4184=1,60*SummonTypeTable!$Q$2/OFFSET(F4184,0,-1),
IF(F4184&lt;&gt;OFFSET(F4184,-1,0),OFFSET(F4184,-1,0)/OFFSET(F4184,0,-1),""))</f>
        <v/>
      </c>
      <c r="I4184">
        <f ca="1">(60+SUMIF(OFFSET(N4184,-$C4184+1,0,$C4184),"EN",OFFSET(O4184,-$C4184+1,0,$C4184))+SUMIF(OFFSET(S4184,-$C4184+1,0,$C4184),"EN",OFFSET(T4184,-$C4184+1,0,$C4184)))*SummonTypeTable!$Q$2</f>
        <v>6126.6666666666661</v>
      </c>
      <c r="J4184" t="str">
        <f ca="1">IF(C4184=1,60*SummonTypeTable!$Q$2-OFFSET(I4184,0,-4),
IF(I4184&lt;&gt;OFFSET(I4184,-1,0),OFFSET(I4184,-1,0)-OFFSET(I4184,0,-4),""))</f>
        <v/>
      </c>
      <c r="K4184" t="str">
        <f ca="1">IF(C4184=1,60*SummonTypeTable!$Q$2/OFFSET(I4184,0,-4),
IF(I4184&lt;&gt;OFFSET(I4184,-1,0),OFFSET(I4184,-1,0)/OFFSET(I4184,0,-4),""))</f>
        <v/>
      </c>
      <c r="L4184" t="str">
        <f t="shared" ca="1" si="764"/>
        <v>cu</v>
      </c>
      <c r="M4184" t="s">
        <v>81</v>
      </c>
      <c r="N4184" t="s">
        <v>147</v>
      </c>
      <c r="O4184">
        <v>10500</v>
      </c>
      <c r="P4184" t="str">
        <f t="shared" si="766"/>
        <v/>
      </c>
      <c r="Q4184" t="str">
        <f t="shared" ca="1" si="762"/>
        <v>cu</v>
      </c>
      <c r="R4184" t="s">
        <v>81</v>
      </c>
      <c r="S4184" t="s">
        <v>147</v>
      </c>
      <c r="T4184">
        <v>5250</v>
      </c>
      <c r="U4184" t="str">
        <f t="shared" ca="1" si="765"/>
        <v>cu</v>
      </c>
      <c r="V4184" t="str">
        <f t="shared" si="767"/>
        <v>GO</v>
      </c>
      <c r="W4184">
        <f t="shared" si="768"/>
        <v>10500</v>
      </c>
      <c r="X4184" t="str">
        <f t="shared" ca="1" si="769"/>
        <v>cu</v>
      </c>
      <c r="Y4184" t="str">
        <f t="shared" si="770"/>
        <v>GO</v>
      </c>
      <c r="Z4184">
        <f t="shared" si="771"/>
        <v>5250</v>
      </c>
    </row>
    <row r="4185" spans="1:26">
      <c r="A4185" t="s">
        <v>79</v>
      </c>
      <c r="B4185" t="str">
        <f>VLOOKUP(A4185,EventPointTypeTable!$A:$B,MATCH(EventPointTypeTable!$B$1,EventPointTypeTable!$A$1:$B$1,0),0)</f>
        <v>신규4</v>
      </c>
      <c r="C4185">
        <v>208</v>
      </c>
      <c r="D4185">
        <v>111</v>
      </c>
      <c r="E4185">
        <f t="shared" ca="1" si="763"/>
        <v>18303</v>
      </c>
      <c r="F4185">
        <f ca="1">(60+SUMIF(OFFSET(N4185,-$C4185+1,0,$C4185),"EN",OFFSET(O4185,-$C4185+1,0,$C4185)))*SummonTypeTable!$Q$2</f>
        <v>6126.6666666666661</v>
      </c>
      <c r="G4185" t="str">
        <f ca="1">IF(C4185=1,60*SummonTypeTable!$Q$2-OFFSET(F4185,0,-1),
IF(F4185&lt;&gt;OFFSET(F4185,-1,0),OFFSET(F4185,-1,0)-OFFSET(F4185,0,-1),""))</f>
        <v/>
      </c>
      <c r="H4185" t="str">
        <f ca="1">IF(C4185=1,60*SummonTypeTable!$Q$2/OFFSET(F4185,0,-1),
IF(F4185&lt;&gt;OFFSET(F4185,-1,0),OFFSET(F4185,-1,0)/OFFSET(F4185,0,-1),""))</f>
        <v/>
      </c>
      <c r="I4185">
        <f ca="1">(60+SUMIF(OFFSET(N4185,-$C4185+1,0,$C4185),"EN",OFFSET(O4185,-$C4185+1,0,$C4185))+SUMIF(OFFSET(S4185,-$C4185+1,0,$C4185),"EN",OFFSET(T4185,-$C4185+1,0,$C4185)))*SummonTypeTable!$Q$2</f>
        <v>6126.6666666666661</v>
      </c>
      <c r="J4185" t="str">
        <f ca="1">IF(C4185=1,60*SummonTypeTable!$Q$2-OFFSET(I4185,0,-4),
IF(I4185&lt;&gt;OFFSET(I4185,-1,0),OFFSET(I4185,-1,0)-OFFSET(I4185,0,-4),""))</f>
        <v/>
      </c>
      <c r="K4185" t="str">
        <f ca="1">IF(C4185=1,60*SummonTypeTable!$Q$2/OFFSET(I4185,0,-4),
IF(I4185&lt;&gt;OFFSET(I4185,-1,0),OFFSET(I4185,-1,0)/OFFSET(I4185,0,-4),""))</f>
        <v/>
      </c>
      <c r="L4185" t="str">
        <f t="shared" ca="1" si="764"/>
        <v>it</v>
      </c>
      <c r="M4185" t="s">
        <v>139</v>
      </c>
      <c r="N4185" t="s">
        <v>140</v>
      </c>
      <c r="O4185">
        <v>2</v>
      </c>
      <c r="P4185" t="str">
        <f t="shared" si="766"/>
        <v/>
      </c>
      <c r="Q4185" t="str">
        <f t="shared" ca="1" si="762"/>
        <v>cu</v>
      </c>
      <c r="R4185" t="s">
        <v>81</v>
      </c>
      <c r="S4185" t="s">
        <v>147</v>
      </c>
      <c r="T4185">
        <v>5275</v>
      </c>
      <c r="U4185" t="str">
        <f t="shared" ca="1" si="765"/>
        <v>it</v>
      </c>
      <c r="V4185" t="str">
        <f t="shared" si="767"/>
        <v>Cash_sCharacterGacha</v>
      </c>
      <c r="W4185">
        <f t="shared" si="768"/>
        <v>2</v>
      </c>
      <c r="X4185" t="str">
        <f t="shared" ca="1" si="769"/>
        <v>cu</v>
      </c>
      <c r="Y4185" t="str">
        <f t="shared" si="770"/>
        <v>GO</v>
      </c>
      <c r="Z4185">
        <f t="shared" si="771"/>
        <v>5275</v>
      </c>
    </row>
    <row r="4186" spans="1:26">
      <c r="A4186" t="s">
        <v>79</v>
      </c>
      <c r="B4186" t="str">
        <f>VLOOKUP(A4186,EventPointTypeTable!$A:$B,MATCH(EventPointTypeTable!$B$1,EventPointTypeTable!$A$1:$B$1,0),0)</f>
        <v>신규4</v>
      </c>
      <c r="C4186">
        <v>209</v>
      </c>
      <c r="D4186">
        <v>125</v>
      </c>
      <c r="E4186">
        <f t="shared" ca="1" si="763"/>
        <v>18428</v>
      </c>
      <c r="F4186">
        <f ca="1">(60+SUMIF(OFFSET(N4186,-$C4186+1,0,$C4186),"EN",OFFSET(O4186,-$C4186+1,0,$C4186)))*SummonTypeTable!$Q$2</f>
        <v>6126.6666666666661</v>
      </c>
      <c r="G4186" t="str">
        <f ca="1">IF(C4186=1,60*SummonTypeTable!$Q$2-OFFSET(F4186,0,-1),
IF(F4186&lt;&gt;OFFSET(F4186,-1,0),OFFSET(F4186,-1,0)-OFFSET(F4186,0,-1),""))</f>
        <v/>
      </c>
      <c r="H4186" t="str">
        <f ca="1">IF(C4186=1,60*SummonTypeTable!$Q$2/OFFSET(F4186,0,-1),
IF(F4186&lt;&gt;OFFSET(F4186,-1,0),OFFSET(F4186,-1,0)/OFFSET(F4186,0,-1),""))</f>
        <v/>
      </c>
      <c r="I4186">
        <f ca="1">(60+SUMIF(OFFSET(N4186,-$C4186+1,0,$C4186),"EN",OFFSET(O4186,-$C4186+1,0,$C4186))+SUMIF(OFFSET(S4186,-$C4186+1,0,$C4186),"EN",OFFSET(T4186,-$C4186+1,0,$C4186)))*SummonTypeTable!$Q$2</f>
        <v>6126.6666666666661</v>
      </c>
      <c r="J4186" t="str">
        <f ca="1">IF(C4186=1,60*SummonTypeTable!$Q$2-OFFSET(I4186,0,-4),
IF(I4186&lt;&gt;OFFSET(I4186,-1,0),OFFSET(I4186,-1,0)-OFFSET(I4186,0,-4),""))</f>
        <v/>
      </c>
      <c r="K4186" t="str">
        <f ca="1">IF(C4186=1,60*SummonTypeTable!$Q$2/OFFSET(I4186,0,-4),
IF(I4186&lt;&gt;OFFSET(I4186,-1,0),OFFSET(I4186,-1,0)/OFFSET(I4186,0,-4),""))</f>
        <v/>
      </c>
      <c r="L4186" t="str">
        <f t="shared" ca="1" si="764"/>
        <v>cu</v>
      </c>
      <c r="M4186" t="s">
        <v>81</v>
      </c>
      <c r="N4186" t="s">
        <v>147</v>
      </c>
      <c r="O4186">
        <v>10600</v>
      </c>
      <c r="P4186" t="str">
        <f t="shared" si="766"/>
        <v/>
      </c>
      <c r="Q4186" t="str">
        <f t="shared" ca="1" si="762"/>
        <v>cu</v>
      </c>
      <c r="R4186" t="s">
        <v>81</v>
      </c>
      <c r="S4186" t="s">
        <v>147</v>
      </c>
      <c r="T4186">
        <v>5300</v>
      </c>
      <c r="U4186" t="str">
        <f t="shared" ca="1" si="765"/>
        <v>cu</v>
      </c>
      <c r="V4186" t="str">
        <f t="shared" si="767"/>
        <v>GO</v>
      </c>
      <c r="W4186">
        <f t="shared" si="768"/>
        <v>10600</v>
      </c>
      <c r="X4186" t="str">
        <f t="shared" ca="1" si="769"/>
        <v>cu</v>
      </c>
      <c r="Y4186" t="str">
        <f t="shared" si="770"/>
        <v>GO</v>
      </c>
      <c r="Z4186">
        <f t="shared" si="771"/>
        <v>5300</v>
      </c>
    </row>
    <row r="4187" spans="1:26">
      <c r="A4187" t="s">
        <v>79</v>
      </c>
      <c r="B4187" t="str">
        <f>VLOOKUP(A4187,EventPointTypeTable!$A:$B,MATCH(EventPointTypeTable!$B$1,EventPointTypeTable!$A$1:$B$1,0),0)</f>
        <v>신규4</v>
      </c>
      <c r="C4187">
        <v>210</v>
      </c>
      <c r="D4187">
        <v>135</v>
      </c>
      <c r="E4187">
        <f t="shared" ca="1" si="763"/>
        <v>18563</v>
      </c>
      <c r="F4187">
        <f ca="1">(60+SUMIF(OFFSET(N4187,-$C4187+1,0,$C4187),"EN",OFFSET(O4187,-$C4187+1,0,$C4187)))*SummonTypeTable!$Q$2</f>
        <v>6126.6666666666661</v>
      </c>
      <c r="G4187" t="str">
        <f ca="1">IF(C4187=1,60*SummonTypeTable!$Q$2-OFFSET(F4187,0,-1),
IF(F4187&lt;&gt;OFFSET(F4187,-1,0),OFFSET(F4187,-1,0)-OFFSET(F4187,0,-1),""))</f>
        <v/>
      </c>
      <c r="H4187" t="str">
        <f ca="1">IF(C4187=1,60*SummonTypeTable!$Q$2/OFFSET(F4187,0,-1),
IF(F4187&lt;&gt;OFFSET(F4187,-1,0),OFFSET(F4187,-1,0)/OFFSET(F4187,0,-1),""))</f>
        <v/>
      </c>
      <c r="I4187">
        <f ca="1">(60+SUMIF(OFFSET(N4187,-$C4187+1,0,$C4187),"EN",OFFSET(O4187,-$C4187+1,0,$C4187))+SUMIF(OFFSET(S4187,-$C4187+1,0,$C4187),"EN",OFFSET(T4187,-$C4187+1,0,$C4187)))*SummonTypeTable!$Q$2</f>
        <v>6126.6666666666661</v>
      </c>
      <c r="J4187" t="str">
        <f ca="1">IF(C4187=1,60*SummonTypeTable!$Q$2-OFFSET(I4187,0,-4),
IF(I4187&lt;&gt;OFFSET(I4187,-1,0),OFFSET(I4187,-1,0)-OFFSET(I4187,0,-4),""))</f>
        <v/>
      </c>
      <c r="K4187" t="str">
        <f ca="1">IF(C4187=1,60*SummonTypeTable!$Q$2/OFFSET(I4187,0,-4),
IF(I4187&lt;&gt;OFFSET(I4187,-1,0),OFFSET(I4187,-1,0)/OFFSET(I4187,0,-4),""))</f>
        <v/>
      </c>
      <c r="L4187" t="str">
        <f t="shared" ca="1" si="764"/>
        <v>cu</v>
      </c>
      <c r="M4187" t="s">
        <v>81</v>
      </c>
      <c r="N4187" t="s">
        <v>147</v>
      </c>
      <c r="O4187">
        <v>10650</v>
      </c>
      <c r="P4187" t="str">
        <f t="shared" si="766"/>
        <v/>
      </c>
      <c r="Q4187" t="str">
        <f t="shared" ca="1" si="762"/>
        <v>cu</v>
      </c>
      <c r="R4187" t="s">
        <v>81</v>
      </c>
      <c r="S4187" t="s">
        <v>147</v>
      </c>
      <c r="T4187">
        <v>5325</v>
      </c>
      <c r="U4187" t="str">
        <f t="shared" ca="1" si="765"/>
        <v>cu</v>
      </c>
      <c r="V4187" t="str">
        <f t="shared" si="767"/>
        <v>GO</v>
      </c>
      <c r="W4187">
        <f t="shared" si="768"/>
        <v>10650</v>
      </c>
      <c r="X4187" t="str">
        <f t="shared" ca="1" si="769"/>
        <v>cu</v>
      </c>
      <c r="Y4187" t="str">
        <f t="shared" si="770"/>
        <v>GO</v>
      </c>
      <c r="Z4187">
        <f t="shared" si="771"/>
        <v>5325</v>
      </c>
    </row>
    <row r="4188" spans="1:26">
      <c r="A4188" t="s">
        <v>79</v>
      </c>
      <c r="B4188" t="str">
        <f>VLOOKUP(A4188,EventPointTypeTable!$A:$B,MATCH(EventPointTypeTable!$B$1,EventPointTypeTable!$A$1:$B$1,0),0)</f>
        <v>신규4</v>
      </c>
      <c r="C4188">
        <v>211</v>
      </c>
      <c r="D4188">
        <v>289</v>
      </c>
      <c r="E4188">
        <f t="shared" ca="1" si="763"/>
        <v>18852</v>
      </c>
      <c r="F4188">
        <f ca="1">(60+SUMIF(OFFSET(N4188,-$C4188+1,0,$C4188),"EN",OFFSET(O4188,-$C4188+1,0,$C4188)))*SummonTypeTable!$Q$2</f>
        <v>6453.333333333333</v>
      </c>
      <c r="G4188">
        <f ca="1">IF(C4188=1,60*SummonTypeTable!$Q$2-OFFSET(F4188,0,-1),
IF(F4188&lt;&gt;OFFSET(F4188,-1,0),OFFSET(F4188,-1,0)-OFFSET(F4188,0,-1),""))</f>
        <v>-12725.333333333334</v>
      </c>
      <c r="H4188">
        <f ca="1">IF(C4188=1,60*SummonTypeTable!$Q$2/OFFSET(F4188,0,-1),
IF(F4188&lt;&gt;OFFSET(F4188,-1,0),OFFSET(F4188,-1,0)/OFFSET(F4188,0,-1),""))</f>
        <v>0.32498762288704997</v>
      </c>
      <c r="I4188">
        <f ca="1">(60+SUMIF(OFFSET(N4188,-$C4188+1,0,$C4188),"EN",OFFSET(O4188,-$C4188+1,0,$C4188))+SUMIF(OFFSET(S4188,-$C4188+1,0,$C4188),"EN",OFFSET(T4188,-$C4188+1,0,$C4188)))*SummonTypeTable!$Q$2</f>
        <v>6453.333333333333</v>
      </c>
      <c r="J4188">
        <f ca="1">IF(C4188=1,60*SummonTypeTable!$Q$2-OFFSET(I4188,0,-4),
IF(I4188&lt;&gt;OFFSET(I4188,-1,0),OFFSET(I4188,-1,0)-OFFSET(I4188,0,-4),""))</f>
        <v>-12725.333333333334</v>
      </c>
      <c r="K4188">
        <f ca="1">IF(C4188=1,60*SummonTypeTable!$Q$2/OFFSET(I4188,0,-4),
IF(I4188&lt;&gt;OFFSET(I4188,-1,0),OFFSET(I4188,-1,0)/OFFSET(I4188,0,-4),""))</f>
        <v>0.32498762288704997</v>
      </c>
      <c r="L4188" t="str">
        <f t="shared" ca="1" si="764"/>
        <v>cu</v>
      </c>
      <c r="M4188" t="s">
        <v>81</v>
      </c>
      <c r="N4188" t="s">
        <v>146</v>
      </c>
      <c r="O4188">
        <v>490</v>
      </c>
      <c r="P4188" t="str">
        <f t="shared" si="766"/>
        <v>에너지너무많음</v>
      </c>
      <c r="Q4188" t="str">
        <f t="shared" ca="1" si="762"/>
        <v>cu</v>
      </c>
      <c r="R4188" t="s">
        <v>81</v>
      </c>
      <c r="S4188" t="s">
        <v>147</v>
      </c>
      <c r="T4188">
        <v>5350</v>
      </c>
      <c r="U4188" t="str">
        <f t="shared" ca="1" si="765"/>
        <v>cu</v>
      </c>
      <c r="V4188" t="str">
        <f t="shared" si="767"/>
        <v>EN</v>
      </c>
      <c r="W4188">
        <f t="shared" si="768"/>
        <v>490</v>
      </c>
      <c r="X4188" t="str">
        <f t="shared" ca="1" si="769"/>
        <v>cu</v>
      </c>
      <c r="Y4188" t="str">
        <f t="shared" si="770"/>
        <v>GO</v>
      </c>
      <c r="Z4188">
        <f t="shared" si="771"/>
        <v>5350</v>
      </c>
    </row>
    <row r="4189" spans="1:26">
      <c r="A4189" t="s">
        <v>79</v>
      </c>
      <c r="B4189" t="str">
        <f>VLOOKUP(A4189,EventPointTypeTable!$A:$B,MATCH(EventPointTypeTable!$B$1,EventPointTypeTable!$A$1:$B$1,0),0)</f>
        <v>신규4</v>
      </c>
      <c r="C4189">
        <v>212</v>
      </c>
      <c r="D4189">
        <v>101</v>
      </c>
      <c r="E4189">
        <f t="shared" ca="1" si="763"/>
        <v>18953</v>
      </c>
      <c r="F4189">
        <f ca="1">(60+SUMIF(OFFSET(N4189,-$C4189+1,0,$C4189),"EN",OFFSET(O4189,-$C4189+1,0,$C4189)))*SummonTypeTable!$Q$2</f>
        <v>6453.333333333333</v>
      </c>
      <c r="G4189" t="str">
        <f ca="1">IF(C4189=1,60*SummonTypeTable!$Q$2-OFFSET(F4189,0,-1),
IF(F4189&lt;&gt;OFFSET(F4189,-1,0),OFFSET(F4189,-1,0)-OFFSET(F4189,0,-1),""))</f>
        <v/>
      </c>
      <c r="H4189" t="str">
        <f ca="1">IF(C4189=1,60*SummonTypeTable!$Q$2/OFFSET(F4189,0,-1),
IF(F4189&lt;&gt;OFFSET(F4189,-1,0),OFFSET(F4189,-1,0)/OFFSET(F4189,0,-1),""))</f>
        <v/>
      </c>
      <c r="I4189">
        <f ca="1">(60+SUMIF(OFFSET(N4189,-$C4189+1,0,$C4189),"EN",OFFSET(O4189,-$C4189+1,0,$C4189))+SUMIF(OFFSET(S4189,-$C4189+1,0,$C4189),"EN",OFFSET(T4189,-$C4189+1,0,$C4189)))*SummonTypeTable!$Q$2</f>
        <v>6453.333333333333</v>
      </c>
      <c r="J4189" t="str">
        <f ca="1">IF(C4189=1,60*SummonTypeTable!$Q$2-OFFSET(I4189,0,-4),
IF(I4189&lt;&gt;OFFSET(I4189,-1,0),OFFSET(I4189,-1,0)-OFFSET(I4189,0,-4),""))</f>
        <v/>
      </c>
      <c r="K4189" t="str">
        <f ca="1">IF(C4189=1,60*SummonTypeTable!$Q$2/OFFSET(I4189,0,-4),
IF(I4189&lt;&gt;OFFSET(I4189,-1,0),OFFSET(I4189,-1,0)/OFFSET(I4189,0,-4),""))</f>
        <v/>
      </c>
      <c r="L4189" t="str">
        <f t="shared" ca="1" si="764"/>
        <v>cu</v>
      </c>
      <c r="M4189" t="s">
        <v>81</v>
      </c>
      <c r="N4189" t="s">
        <v>147</v>
      </c>
      <c r="O4189">
        <v>10750</v>
      </c>
      <c r="P4189" t="str">
        <f t="shared" si="766"/>
        <v/>
      </c>
      <c r="Q4189" t="str">
        <f t="shared" ca="1" si="762"/>
        <v>cu</v>
      </c>
      <c r="R4189" t="s">
        <v>81</v>
      </c>
      <c r="S4189" t="s">
        <v>147</v>
      </c>
      <c r="T4189">
        <v>5375</v>
      </c>
      <c r="U4189" t="str">
        <f t="shared" ca="1" si="765"/>
        <v>cu</v>
      </c>
      <c r="V4189" t="str">
        <f t="shared" si="767"/>
        <v>GO</v>
      </c>
      <c r="W4189">
        <f t="shared" si="768"/>
        <v>10750</v>
      </c>
      <c r="X4189" t="str">
        <f t="shared" ca="1" si="769"/>
        <v>cu</v>
      </c>
      <c r="Y4189" t="str">
        <f t="shared" si="770"/>
        <v>GO</v>
      </c>
      <c r="Z4189">
        <f t="shared" si="771"/>
        <v>5375</v>
      </c>
    </row>
    <row r="4190" spans="1:26">
      <c r="A4190" t="s">
        <v>79</v>
      </c>
      <c r="B4190" t="str">
        <f>VLOOKUP(A4190,EventPointTypeTable!$A:$B,MATCH(EventPointTypeTable!$B$1,EventPointTypeTable!$A$1:$B$1,0),0)</f>
        <v>신규4</v>
      </c>
      <c r="C4190">
        <v>213</v>
      </c>
      <c r="D4190">
        <v>258</v>
      </c>
      <c r="E4190">
        <f t="shared" ca="1" si="763"/>
        <v>19211</v>
      </c>
      <c r="F4190">
        <f ca="1">(60+SUMIF(OFFSET(N4190,-$C4190+1,0,$C4190),"EN",OFFSET(O4190,-$C4190+1,0,$C4190)))*SummonTypeTable!$Q$2</f>
        <v>6453.333333333333</v>
      </c>
      <c r="G4190" t="str">
        <f ca="1">IF(C4190=1,60*SummonTypeTable!$Q$2-OFFSET(F4190,0,-1),
IF(F4190&lt;&gt;OFFSET(F4190,-1,0),OFFSET(F4190,-1,0)-OFFSET(F4190,0,-1),""))</f>
        <v/>
      </c>
      <c r="H4190" t="str">
        <f ca="1">IF(C4190=1,60*SummonTypeTable!$Q$2/OFFSET(F4190,0,-1),
IF(F4190&lt;&gt;OFFSET(F4190,-1,0),OFFSET(F4190,-1,0)/OFFSET(F4190,0,-1),""))</f>
        <v/>
      </c>
      <c r="I4190">
        <f ca="1">(60+SUMIF(OFFSET(N4190,-$C4190+1,0,$C4190),"EN",OFFSET(O4190,-$C4190+1,0,$C4190))+SUMIF(OFFSET(S4190,-$C4190+1,0,$C4190),"EN",OFFSET(T4190,-$C4190+1,0,$C4190)))*SummonTypeTable!$Q$2</f>
        <v>6453.333333333333</v>
      </c>
      <c r="J4190" t="str">
        <f ca="1">IF(C4190=1,60*SummonTypeTable!$Q$2-OFFSET(I4190,0,-4),
IF(I4190&lt;&gt;OFFSET(I4190,-1,0),OFFSET(I4190,-1,0)-OFFSET(I4190,0,-4),""))</f>
        <v/>
      </c>
      <c r="K4190" t="str">
        <f ca="1">IF(C4190=1,60*SummonTypeTable!$Q$2/OFFSET(I4190,0,-4),
IF(I4190&lt;&gt;OFFSET(I4190,-1,0),OFFSET(I4190,-1,0)/OFFSET(I4190,0,-4),""))</f>
        <v/>
      </c>
      <c r="L4190" t="str">
        <f t="shared" ca="1" si="764"/>
        <v>it</v>
      </c>
      <c r="M4190" t="s">
        <v>139</v>
      </c>
      <c r="N4190" t="s">
        <v>158</v>
      </c>
      <c r="O4190">
        <v>3</v>
      </c>
      <c r="P4190" t="str">
        <f t="shared" si="766"/>
        <v/>
      </c>
      <c r="Q4190" t="str">
        <f t="shared" ca="1" si="762"/>
        <v>cu</v>
      </c>
      <c r="R4190" t="s">
        <v>81</v>
      </c>
      <c r="S4190" t="s">
        <v>147</v>
      </c>
      <c r="T4190">
        <v>5400</v>
      </c>
      <c r="U4190" t="str">
        <f t="shared" ca="1" si="765"/>
        <v>it</v>
      </c>
      <c r="V4190" t="str">
        <f t="shared" si="767"/>
        <v>Cash_sEquipGacha</v>
      </c>
      <c r="W4190">
        <f t="shared" si="768"/>
        <v>3</v>
      </c>
      <c r="X4190" t="str">
        <f t="shared" ca="1" si="769"/>
        <v>cu</v>
      </c>
      <c r="Y4190" t="str">
        <f t="shared" si="770"/>
        <v>GO</v>
      </c>
      <c r="Z4190">
        <f t="shared" si="771"/>
        <v>5400</v>
      </c>
    </row>
    <row r="4191" spans="1:26">
      <c r="A4191" t="s">
        <v>79</v>
      </c>
      <c r="B4191" t="str">
        <f>VLOOKUP(A4191,EventPointTypeTable!$A:$B,MATCH(EventPointTypeTable!$B$1,EventPointTypeTable!$A$1:$B$1,0),0)</f>
        <v>신규4</v>
      </c>
      <c r="C4191">
        <v>214</v>
      </c>
      <c r="D4191">
        <v>513</v>
      </c>
      <c r="E4191">
        <f t="shared" ca="1" si="763"/>
        <v>19724</v>
      </c>
      <c r="F4191">
        <f ca="1">(60+SUMIF(OFFSET(N4191,-$C4191+1,0,$C4191),"EN",OFFSET(O4191,-$C4191+1,0,$C4191)))*SummonTypeTable!$Q$2</f>
        <v>6453.333333333333</v>
      </c>
      <c r="G4191" t="str">
        <f ca="1">IF(C4191=1,60*SummonTypeTable!$Q$2-OFFSET(F4191,0,-1),
IF(F4191&lt;&gt;OFFSET(F4191,-1,0),OFFSET(F4191,-1,0)-OFFSET(F4191,0,-1),""))</f>
        <v/>
      </c>
      <c r="H4191" t="str">
        <f ca="1">IF(C4191=1,60*SummonTypeTable!$Q$2/OFFSET(F4191,0,-1),
IF(F4191&lt;&gt;OFFSET(F4191,-1,0),OFFSET(F4191,-1,0)/OFFSET(F4191,0,-1),""))</f>
        <v/>
      </c>
      <c r="I4191">
        <f ca="1">(60+SUMIF(OFFSET(N4191,-$C4191+1,0,$C4191),"EN",OFFSET(O4191,-$C4191+1,0,$C4191))+SUMIF(OFFSET(S4191,-$C4191+1,0,$C4191),"EN",OFFSET(T4191,-$C4191+1,0,$C4191)))*SummonTypeTable!$Q$2</f>
        <v>6453.333333333333</v>
      </c>
      <c r="J4191" t="str">
        <f ca="1">IF(C4191=1,60*SummonTypeTable!$Q$2-OFFSET(I4191,0,-4),
IF(I4191&lt;&gt;OFFSET(I4191,-1,0),OFFSET(I4191,-1,0)-OFFSET(I4191,0,-4),""))</f>
        <v/>
      </c>
      <c r="K4191" t="str">
        <f ca="1">IF(C4191=1,60*SummonTypeTable!$Q$2/OFFSET(I4191,0,-4),
IF(I4191&lt;&gt;OFFSET(I4191,-1,0),OFFSET(I4191,-1,0)/OFFSET(I4191,0,-4),""))</f>
        <v/>
      </c>
      <c r="L4191" t="str">
        <f t="shared" ca="1" si="764"/>
        <v>cu</v>
      </c>
      <c r="M4191" t="s">
        <v>81</v>
      </c>
      <c r="N4191" t="s">
        <v>153</v>
      </c>
      <c r="O4191">
        <v>36</v>
      </c>
      <c r="P4191" t="str">
        <f t="shared" si="766"/>
        <v/>
      </c>
      <c r="Q4191" t="str">
        <f t="shared" ca="1" si="762"/>
        <v>cu</v>
      </c>
      <c r="R4191" t="s">
        <v>81</v>
      </c>
      <c r="S4191" t="s">
        <v>153</v>
      </c>
      <c r="T4191">
        <v>12</v>
      </c>
      <c r="U4191" t="str">
        <f t="shared" ca="1" si="765"/>
        <v>cu</v>
      </c>
      <c r="V4191" t="str">
        <f t="shared" si="767"/>
        <v>DI</v>
      </c>
      <c r="W4191">
        <f t="shared" si="768"/>
        <v>36</v>
      </c>
      <c r="X4191" t="str">
        <f t="shared" ca="1" si="769"/>
        <v>cu</v>
      </c>
      <c r="Y4191" t="str">
        <f t="shared" si="770"/>
        <v>DI</v>
      </c>
      <c r="Z4191">
        <f t="shared" si="771"/>
        <v>12</v>
      </c>
    </row>
    <row r="4192" spans="1:26">
      <c r="A4192" t="s">
        <v>79</v>
      </c>
      <c r="B4192" t="str">
        <f>VLOOKUP(A4192,EventPointTypeTable!$A:$B,MATCH(EventPointTypeTable!$B$1,EventPointTypeTable!$A$1:$B$1,0),0)</f>
        <v>신규4</v>
      </c>
      <c r="C4192">
        <v>215</v>
      </c>
      <c r="D4192">
        <v>135</v>
      </c>
      <c r="E4192">
        <f t="shared" ca="1" si="763"/>
        <v>19859</v>
      </c>
      <c r="F4192">
        <f ca="1">(60+SUMIF(OFFSET(N4192,-$C4192+1,0,$C4192),"EN",OFFSET(O4192,-$C4192+1,0,$C4192)))*SummonTypeTable!$Q$2</f>
        <v>6453.333333333333</v>
      </c>
      <c r="G4192" t="str">
        <f ca="1">IF(C4192=1,60*SummonTypeTable!$Q$2-OFFSET(F4192,0,-1),
IF(F4192&lt;&gt;OFFSET(F4192,-1,0),OFFSET(F4192,-1,0)-OFFSET(F4192,0,-1),""))</f>
        <v/>
      </c>
      <c r="H4192" t="str">
        <f ca="1">IF(C4192=1,60*SummonTypeTable!$Q$2/OFFSET(F4192,0,-1),
IF(F4192&lt;&gt;OFFSET(F4192,-1,0),OFFSET(F4192,-1,0)/OFFSET(F4192,0,-1),""))</f>
        <v/>
      </c>
      <c r="I4192">
        <f ca="1">(60+SUMIF(OFFSET(N4192,-$C4192+1,0,$C4192),"EN",OFFSET(O4192,-$C4192+1,0,$C4192))+SUMIF(OFFSET(S4192,-$C4192+1,0,$C4192),"EN",OFFSET(T4192,-$C4192+1,0,$C4192)))*SummonTypeTable!$Q$2</f>
        <v>6453.333333333333</v>
      </c>
      <c r="J4192" t="str">
        <f ca="1">IF(C4192=1,60*SummonTypeTable!$Q$2-OFFSET(I4192,0,-4),
IF(I4192&lt;&gt;OFFSET(I4192,-1,0),OFFSET(I4192,-1,0)-OFFSET(I4192,0,-4),""))</f>
        <v/>
      </c>
      <c r="K4192" t="str">
        <f ca="1">IF(C4192=1,60*SummonTypeTable!$Q$2/OFFSET(I4192,0,-4),
IF(I4192&lt;&gt;OFFSET(I4192,-1,0),OFFSET(I4192,-1,0)/OFFSET(I4192,0,-4),""))</f>
        <v/>
      </c>
      <c r="L4192" t="str">
        <f t="shared" ca="1" si="764"/>
        <v>cu</v>
      </c>
      <c r="M4192" t="s">
        <v>81</v>
      </c>
      <c r="N4192" t="s">
        <v>147</v>
      </c>
      <c r="O4192">
        <v>10900</v>
      </c>
      <c r="P4192" t="str">
        <f t="shared" si="766"/>
        <v/>
      </c>
      <c r="Q4192" t="str">
        <f t="shared" ca="1" si="762"/>
        <v>cu</v>
      </c>
      <c r="R4192" t="s">
        <v>81</v>
      </c>
      <c r="S4192" t="s">
        <v>147</v>
      </c>
      <c r="T4192">
        <v>5450</v>
      </c>
      <c r="U4192" t="str">
        <f t="shared" ca="1" si="765"/>
        <v>cu</v>
      </c>
      <c r="V4192" t="str">
        <f t="shared" si="767"/>
        <v>GO</v>
      </c>
      <c r="W4192">
        <f t="shared" si="768"/>
        <v>10900</v>
      </c>
      <c r="X4192" t="str">
        <f t="shared" ca="1" si="769"/>
        <v>cu</v>
      </c>
      <c r="Y4192" t="str">
        <f t="shared" si="770"/>
        <v>GO</v>
      </c>
      <c r="Z4192">
        <f t="shared" si="771"/>
        <v>5450</v>
      </c>
    </row>
    <row r="4193" spans="1:26">
      <c r="A4193" t="s">
        <v>79</v>
      </c>
      <c r="B4193" t="str">
        <f>VLOOKUP(A4193,EventPointTypeTable!$A:$B,MATCH(EventPointTypeTable!$B$1,EventPointTypeTable!$A$1:$B$1,0),0)</f>
        <v>신규4</v>
      </c>
      <c r="C4193">
        <v>216</v>
      </c>
      <c r="D4193">
        <v>284</v>
      </c>
      <c r="E4193">
        <f t="shared" ca="1" si="763"/>
        <v>20143</v>
      </c>
      <c r="F4193">
        <f ca="1">(60+SUMIF(OFFSET(N4193,-$C4193+1,0,$C4193),"EN",OFFSET(O4193,-$C4193+1,0,$C4193)))*SummonTypeTable!$Q$2</f>
        <v>6453.333333333333</v>
      </c>
      <c r="G4193" t="str">
        <f ca="1">IF(C4193=1,60*SummonTypeTable!$Q$2-OFFSET(F4193,0,-1),
IF(F4193&lt;&gt;OFFSET(F4193,-1,0),OFFSET(F4193,-1,0)-OFFSET(F4193,0,-1),""))</f>
        <v/>
      </c>
      <c r="H4193" t="str">
        <f ca="1">IF(C4193=1,60*SummonTypeTable!$Q$2/OFFSET(F4193,0,-1),
IF(F4193&lt;&gt;OFFSET(F4193,-1,0),OFFSET(F4193,-1,0)/OFFSET(F4193,0,-1),""))</f>
        <v/>
      </c>
      <c r="I4193">
        <f ca="1">(60+SUMIF(OFFSET(N4193,-$C4193+1,0,$C4193),"EN",OFFSET(O4193,-$C4193+1,0,$C4193))+SUMIF(OFFSET(S4193,-$C4193+1,0,$C4193),"EN",OFFSET(T4193,-$C4193+1,0,$C4193)))*SummonTypeTable!$Q$2</f>
        <v>6453.333333333333</v>
      </c>
      <c r="J4193" t="str">
        <f ca="1">IF(C4193=1,60*SummonTypeTable!$Q$2-OFFSET(I4193,0,-4),
IF(I4193&lt;&gt;OFFSET(I4193,-1,0),OFFSET(I4193,-1,0)-OFFSET(I4193,0,-4),""))</f>
        <v/>
      </c>
      <c r="K4193" t="str">
        <f ca="1">IF(C4193=1,60*SummonTypeTable!$Q$2/OFFSET(I4193,0,-4),
IF(I4193&lt;&gt;OFFSET(I4193,-1,0),OFFSET(I4193,-1,0)/OFFSET(I4193,0,-4),""))</f>
        <v/>
      </c>
      <c r="L4193" t="str">
        <f t="shared" ca="1" si="764"/>
        <v>it</v>
      </c>
      <c r="M4193" t="s">
        <v>139</v>
      </c>
      <c r="N4193" t="s">
        <v>138</v>
      </c>
      <c r="O4193">
        <v>20</v>
      </c>
      <c r="P4193" t="str">
        <f t="shared" si="766"/>
        <v/>
      </c>
      <c r="Q4193" t="str">
        <f t="shared" ca="1" si="762"/>
        <v>cu</v>
      </c>
      <c r="R4193" t="s">
        <v>81</v>
      </c>
      <c r="S4193" t="s">
        <v>147</v>
      </c>
      <c r="T4193">
        <v>5475</v>
      </c>
      <c r="U4193" t="str">
        <f t="shared" ca="1" si="765"/>
        <v>it</v>
      </c>
      <c r="V4193" t="str">
        <f t="shared" si="767"/>
        <v>Cash_sSpellGacha</v>
      </c>
      <c r="W4193">
        <f t="shared" si="768"/>
        <v>20</v>
      </c>
      <c r="X4193" t="str">
        <f t="shared" ca="1" si="769"/>
        <v>cu</v>
      </c>
      <c r="Y4193" t="str">
        <f t="shared" si="770"/>
        <v>GO</v>
      </c>
      <c r="Z4193">
        <f t="shared" si="771"/>
        <v>5475</v>
      </c>
    </row>
    <row r="4194" spans="1:26">
      <c r="A4194" t="s">
        <v>79</v>
      </c>
      <c r="B4194" t="str">
        <f>VLOOKUP(A4194,EventPointTypeTable!$A:$B,MATCH(EventPointTypeTable!$B$1,EventPointTypeTable!$A$1:$B$1,0),0)</f>
        <v>신규4</v>
      </c>
      <c r="C4194">
        <v>217</v>
      </c>
      <c r="D4194">
        <v>481</v>
      </c>
      <c r="E4194">
        <f t="shared" ca="1" si="763"/>
        <v>20624</v>
      </c>
      <c r="F4194">
        <f ca="1">(60+SUMIF(OFFSET(N4194,-$C4194+1,0,$C4194),"EN",OFFSET(O4194,-$C4194+1,0,$C4194)))*SummonTypeTable!$Q$2</f>
        <v>6760</v>
      </c>
      <c r="G4194">
        <f ca="1">IF(C4194=1,60*SummonTypeTable!$Q$2-OFFSET(F4194,0,-1),
IF(F4194&lt;&gt;OFFSET(F4194,-1,0),OFFSET(F4194,-1,0)-OFFSET(F4194,0,-1),""))</f>
        <v>-14170.666666666668</v>
      </c>
      <c r="H4194">
        <f ca="1">IF(C4194=1,60*SummonTypeTable!$Q$2/OFFSET(F4194,0,-1),
IF(F4194&lt;&gt;OFFSET(F4194,-1,0),OFFSET(F4194,-1,0)/OFFSET(F4194,0,-1),""))</f>
        <v>0.31290405999482801</v>
      </c>
      <c r="I4194">
        <f ca="1">(60+SUMIF(OFFSET(N4194,-$C4194+1,0,$C4194),"EN",OFFSET(O4194,-$C4194+1,0,$C4194))+SUMIF(OFFSET(S4194,-$C4194+1,0,$C4194),"EN",OFFSET(T4194,-$C4194+1,0,$C4194)))*SummonTypeTable!$Q$2</f>
        <v>6760</v>
      </c>
      <c r="J4194">
        <f ca="1">IF(C4194=1,60*SummonTypeTable!$Q$2-OFFSET(I4194,0,-4),
IF(I4194&lt;&gt;OFFSET(I4194,-1,0),OFFSET(I4194,-1,0)-OFFSET(I4194,0,-4),""))</f>
        <v>-14170.666666666668</v>
      </c>
      <c r="K4194">
        <f ca="1">IF(C4194=1,60*SummonTypeTable!$Q$2/OFFSET(I4194,0,-4),
IF(I4194&lt;&gt;OFFSET(I4194,-1,0),OFFSET(I4194,-1,0)/OFFSET(I4194,0,-4),""))</f>
        <v>0.31290405999482801</v>
      </c>
      <c r="L4194" t="str">
        <f t="shared" ca="1" si="764"/>
        <v>cu</v>
      </c>
      <c r="M4194" t="s">
        <v>81</v>
      </c>
      <c r="N4194" t="s">
        <v>146</v>
      </c>
      <c r="O4194">
        <v>460</v>
      </c>
      <c r="P4194" t="str">
        <f t="shared" si="766"/>
        <v>에너지너무많음</v>
      </c>
      <c r="Q4194" t="str">
        <f t="shared" ca="1" si="762"/>
        <v>cu</v>
      </c>
      <c r="R4194" t="s">
        <v>81</v>
      </c>
      <c r="S4194" t="s">
        <v>147</v>
      </c>
      <c r="T4194">
        <v>5500</v>
      </c>
      <c r="U4194" t="str">
        <f t="shared" ca="1" si="765"/>
        <v>cu</v>
      </c>
      <c r="V4194" t="str">
        <f t="shared" si="767"/>
        <v>EN</v>
      </c>
      <c r="W4194">
        <f t="shared" si="768"/>
        <v>460</v>
      </c>
      <c r="X4194" t="str">
        <f t="shared" ca="1" si="769"/>
        <v>cu</v>
      </c>
      <c r="Y4194" t="str">
        <f t="shared" si="770"/>
        <v>GO</v>
      </c>
      <c r="Z4194">
        <f t="shared" si="771"/>
        <v>5500</v>
      </c>
    </row>
    <row r="4195" spans="1:26">
      <c r="A4195" t="s">
        <v>79</v>
      </c>
      <c r="B4195" t="str">
        <f>VLOOKUP(A4195,EventPointTypeTable!$A:$B,MATCH(EventPointTypeTable!$B$1,EventPointTypeTable!$A$1:$B$1,0),0)</f>
        <v>신규4</v>
      </c>
      <c r="C4195">
        <v>218</v>
      </c>
      <c r="D4195">
        <v>87</v>
      </c>
      <c r="E4195">
        <f t="shared" ref="E4195:E4261" ca="1" si="772">IF(A4195&lt;&gt;OFFSET(A4195,-1,0),D4195,OFFSET(E4195,-1,0)+D4195)</f>
        <v>20711</v>
      </c>
      <c r="F4195">
        <f ca="1">(60+SUMIF(OFFSET(N4195,-$C4195+1,0,$C4195),"EN",OFFSET(O4195,-$C4195+1,0,$C4195)))*SummonTypeTable!$Q$2</f>
        <v>6760</v>
      </c>
      <c r="G4195" t="str">
        <f ca="1">IF(C4195=1,60*SummonTypeTable!$Q$2-OFFSET(F4195,0,-1),
IF(F4195&lt;&gt;OFFSET(F4195,-1,0),OFFSET(F4195,-1,0)-OFFSET(F4195,0,-1),""))</f>
        <v/>
      </c>
      <c r="H4195" t="str">
        <f ca="1">IF(C4195=1,60*SummonTypeTable!$Q$2/OFFSET(F4195,0,-1),
IF(F4195&lt;&gt;OFFSET(F4195,-1,0),OFFSET(F4195,-1,0)/OFFSET(F4195,0,-1),""))</f>
        <v/>
      </c>
      <c r="I4195">
        <f ca="1">(60+SUMIF(OFFSET(N4195,-$C4195+1,0,$C4195),"EN",OFFSET(O4195,-$C4195+1,0,$C4195))+SUMIF(OFFSET(S4195,-$C4195+1,0,$C4195),"EN",OFFSET(T4195,-$C4195+1,0,$C4195)))*SummonTypeTable!$Q$2</f>
        <v>6760</v>
      </c>
      <c r="J4195" t="str">
        <f ca="1">IF(C4195=1,60*SummonTypeTable!$Q$2-OFFSET(I4195,0,-4),
IF(I4195&lt;&gt;OFFSET(I4195,-1,0),OFFSET(I4195,-1,0)-OFFSET(I4195,0,-4),""))</f>
        <v/>
      </c>
      <c r="K4195" t="str">
        <f ca="1">IF(C4195=1,60*SummonTypeTable!$Q$2/OFFSET(I4195,0,-4),
IF(I4195&lt;&gt;OFFSET(I4195,-1,0),OFFSET(I4195,-1,0)/OFFSET(I4195,0,-4),""))</f>
        <v/>
      </c>
      <c r="L4195" t="str">
        <f t="shared" ca="1" si="764"/>
        <v>it</v>
      </c>
      <c r="M4195" t="s">
        <v>139</v>
      </c>
      <c r="N4195" t="s">
        <v>140</v>
      </c>
      <c r="O4195">
        <v>1</v>
      </c>
      <c r="P4195" t="str">
        <f t="shared" si="766"/>
        <v/>
      </c>
      <c r="Q4195" t="str">
        <f t="shared" ca="1" si="762"/>
        <v>cu</v>
      </c>
      <c r="R4195" t="s">
        <v>81</v>
      </c>
      <c r="S4195" t="s">
        <v>147</v>
      </c>
      <c r="T4195">
        <v>5525</v>
      </c>
      <c r="U4195" t="str">
        <f t="shared" ca="1" si="765"/>
        <v>it</v>
      </c>
      <c r="V4195" t="str">
        <f t="shared" si="767"/>
        <v>Cash_sCharacterGacha</v>
      </c>
      <c r="W4195">
        <f t="shared" si="768"/>
        <v>1</v>
      </c>
      <c r="X4195" t="str">
        <f t="shared" ca="1" si="769"/>
        <v>cu</v>
      </c>
      <c r="Y4195" t="str">
        <f t="shared" si="770"/>
        <v>GO</v>
      </c>
      <c r="Z4195">
        <f t="shared" si="771"/>
        <v>5525</v>
      </c>
    </row>
    <row r="4196" spans="1:26">
      <c r="A4196" t="s">
        <v>79</v>
      </c>
      <c r="B4196" t="str">
        <f>VLOOKUP(A4196,EventPointTypeTable!$A:$B,MATCH(EventPointTypeTable!$B$1,EventPointTypeTable!$A$1:$B$1,0),0)</f>
        <v>신규4</v>
      </c>
      <c r="C4196">
        <v>219</v>
      </c>
      <c r="D4196">
        <v>247</v>
      </c>
      <c r="E4196">
        <f t="shared" ca="1" si="772"/>
        <v>20958</v>
      </c>
      <c r="F4196">
        <f ca="1">(60+SUMIF(OFFSET(N4196,-$C4196+1,0,$C4196),"EN",OFFSET(O4196,-$C4196+1,0,$C4196)))*SummonTypeTable!$Q$2</f>
        <v>6760</v>
      </c>
      <c r="G4196" t="str">
        <f ca="1">IF(C4196=1,60*SummonTypeTable!$Q$2-OFFSET(F4196,0,-1),
IF(F4196&lt;&gt;OFFSET(F4196,-1,0),OFFSET(F4196,-1,0)-OFFSET(F4196,0,-1),""))</f>
        <v/>
      </c>
      <c r="H4196" t="str">
        <f ca="1">IF(C4196=1,60*SummonTypeTable!$Q$2/OFFSET(F4196,0,-1),
IF(F4196&lt;&gt;OFFSET(F4196,-1,0),OFFSET(F4196,-1,0)/OFFSET(F4196,0,-1),""))</f>
        <v/>
      </c>
      <c r="I4196">
        <f ca="1">(60+SUMIF(OFFSET(N4196,-$C4196+1,0,$C4196),"EN",OFFSET(O4196,-$C4196+1,0,$C4196))+SUMIF(OFFSET(S4196,-$C4196+1,0,$C4196),"EN",OFFSET(T4196,-$C4196+1,0,$C4196)))*SummonTypeTable!$Q$2</f>
        <v>6760</v>
      </c>
      <c r="J4196" t="str">
        <f ca="1">IF(C4196=1,60*SummonTypeTable!$Q$2-OFFSET(I4196,0,-4),
IF(I4196&lt;&gt;OFFSET(I4196,-1,0),OFFSET(I4196,-1,0)-OFFSET(I4196,0,-4),""))</f>
        <v/>
      </c>
      <c r="K4196" t="str">
        <f ca="1">IF(C4196=1,60*SummonTypeTable!$Q$2/OFFSET(I4196,0,-4),
IF(I4196&lt;&gt;OFFSET(I4196,-1,0),OFFSET(I4196,-1,0)/OFFSET(I4196,0,-4),""))</f>
        <v/>
      </c>
      <c r="L4196" t="str">
        <f t="shared" ca="1" si="764"/>
        <v>cu</v>
      </c>
      <c r="M4196" t="s">
        <v>81</v>
      </c>
      <c r="N4196" t="s">
        <v>147</v>
      </c>
      <c r="O4196">
        <v>11100</v>
      </c>
      <c r="P4196" t="str">
        <f t="shared" si="766"/>
        <v/>
      </c>
      <c r="Q4196" t="str">
        <f t="shared" ca="1" si="762"/>
        <v>cu</v>
      </c>
      <c r="R4196" t="s">
        <v>81</v>
      </c>
      <c r="S4196" t="s">
        <v>147</v>
      </c>
      <c r="T4196">
        <v>5550</v>
      </c>
      <c r="U4196" t="str">
        <f t="shared" ca="1" si="765"/>
        <v>cu</v>
      </c>
      <c r="V4196" t="str">
        <f t="shared" si="767"/>
        <v>GO</v>
      </c>
      <c r="W4196">
        <f t="shared" si="768"/>
        <v>11100</v>
      </c>
      <c r="X4196" t="str">
        <f t="shared" ca="1" si="769"/>
        <v>cu</v>
      </c>
      <c r="Y4196" t="str">
        <f t="shared" si="770"/>
        <v>GO</v>
      </c>
      <c r="Z4196">
        <f t="shared" si="771"/>
        <v>5550</v>
      </c>
    </row>
    <row r="4197" spans="1:26">
      <c r="A4197" t="s">
        <v>79</v>
      </c>
      <c r="B4197" t="str">
        <f>VLOOKUP(A4197,EventPointTypeTable!$A:$B,MATCH(EventPointTypeTable!$B$1,EventPointTypeTable!$A$1:$B$1,0),0)</f>
        <v>신규4</v>
      </c>
      <c r="C4197">
        <v>220</v>
      </c>
      <c r="D4197">
        <v>594</v>
      </c>
      <c r="E4197">
        <f t="shared" ca="1" si="772"/>
        <v>21552</v>
      </c>
      <c r="F4197">
        <f ca="1">(60+SUMIF(OFFSET(N4197,-$C4197+1,0,$C4197),"EN",OFFSET(O4197,-$C4197+1,0,$C4197)))*SummonTypeTable!$Q$2</f>
        <v>7090</v>
      </c>
      <c r="G4197">
        <f ca="1">IF(C4197=1,60*SummonTypeTable!$Q$2-OFFSET(F4197,0,-1),
IF(F4197&lt;&gt;OFFSET(F4197,-1,0),OFFSET(F4197,-1,0)-OFFSET(F4197,0,-1),""))</f>
        <v>-14792</v>
      </c>
      <c r="H4197">
        <f ca="1">IF(C4197=1,60*SummonTypeTable!$Q$2/OFFSET(F4197,0,-1),
IF(F4197&lt;&gt;OFFSET(F4197,-1,0),OFFSET(F4197,-1,0)/OFFSET(F4197,0,-1),""))</f>
        <v>0.31365998515219007</v>
      </c>
      <c r="I4197">
        <f ca="1">(60+SUMIF(OFFSET(N4197,-$C4197+1,0,$C4197),"EN",OFFSET(O4197,-$C4197+1,0,$C4197))+SUMIF(OFFSET(S4197,-$C4197+1,0,$C4197),"EN",OFFSET(T4197,-$C4197+1,0,$C4197)))*SummonTypeTable!$Q$2</f>
        <v>7090</v>
      </c>
      <c r="J4197">
        <f ca="1">IF(C4197=1,60*SummonTypeTable!$Q$2-OFFSET(I4197,0,-4),
IF(I4197&lt;&gt;OFFSET(I4197,-1,0),OFFSET(I4197,-1,0)-OFFSET(I4197,0,-4),""))</f>
        <v>-14792</v>
      </c>
      <c r="K4197">
        <f ca="1">IF(C4197=1,60*SummonTypeTable!$Q$2/OFFSET(I4197,0,-4),
IF(I4197&lt;&gt;OFFSET(I4197,-1,0),OFFSET(I4197,-1,0)/OFFSET(I4197,0,-4),""))</f>
        <v>0.31365998515219007</v>
      </c>
      <c r="L4197" t="str">
        <f t="shared" ca="1" si="764"/>
        <v>cu</v>
      </c>
      <c r="M4197" t="s">
        <v>81</v>
      </c>
      <c r="N4197" t="s">
        <v>146</v>
      </c>
      <c r="O4197">
        <v>495</v>
      </c>
      <c r="P4197" t="str">
        <f t="shared" si="766"/>
        <v>에너지너무많음</v>
      </c>
      <c r="Q4197" t="str">
        <f t="shared" ca="1" si="762"/>
        <v>cu</v>
      </c>
      <c r="R4197" t="s">
        <v>81</v>
      </c>
      <c r="S4197" t="s">
        <v>147</v>
      </c>
      <c r="T4197">
        <v>5575</v>
      </c>
      <c r="U4197" t="str">
        <f t="shared" ca="1" si="765"/>
        <v>cu</v>
      </c>
      <c r="V4197" t="str">
        <f t="shared" si="767"/>
        <v>EN</v>
      </c>
      <c r="W4197">
        <f t="shared" si="768"/>
        <v>495</v>
      </c>
      <c r="X4197" t="str">
        <f t="shared" ca="1" si="769"/>
        <v>cu</v>
      </c>
      <c r="Y4197" t="str">
        <f t="shared" si="770"/>
        <v>GO</v>
      </c>
      <c r="Z4197">
        <f t="shared" si="771"/>
        <v>5575</v>
      </c>
    </row>
    <row r="4198" spans="1:26">
      <c r="A4198" t="s">
        <v>79</v>
      </c>
      <c r="B4198" t="str">
        <f>VLOOKUP(A4198,EventPointTypeTable!$A:$B,MATCH(EventPointTypeTable!$B$1,EventPointTypeTable!$A$1:$B$1,0),0)</f>
        <v>신규4</v>
      </c>
      <c r="C4198">
        <v>221</v>
      </c>
      <c r="D4198">
        <v>120</v>
      </c>
      <c r="E4198">
        <f t="shared" ca="1" si="772"/>
        <v>21672</v>
      </c>
      <c r="F4198">
        <f ca="1">(60+SUMIF(OFFSET(N4198,-$C4198+1,0,$C4198),"EN",OFFSET(O4198,-$C4198+1,0,$C4198)))*SummonTypeTable!$Q$2</f>
        <v>7090</v>
      </c>
      <c r="G4198" t="str">
        <f ca="1">IF(C4198=1,60*SummonTypeTable!$Q$2-OFFSET(F4198,0,-1),
IF(F4198&lt;&gt;OFFSET(F4198,-1,0),OFFSET(F4198,-1,0)-OFFSET(F4198,0,-1),""))</f>
        <v/>
      </c>
      <c r="H4198" t="str">
        <f ca="1">IF(C4198=1,60*SummonTypeTable!$Q$2/OFFSET(F4198,0,-1),
IF(F4198&lt;&gt;OFFSET(F4198,-1,0),OFFSET(F4198,-1,0)/OFFSET(F4198,0,-1),""))</f>
        <v/>
      </c>
      <c r="I4198">
        <f ca="1">(60+SUMIF(OFFSET(N4198,-$C4198+1,0,$C4198),"EN",OFFSET(O4198,-$C4198+1,0,$C4198))+SUMIF(OFFSET(S4198,-$C4198+1,0,$C4198),"EN",OFFSET(T4198,-$C4198+1,0,$C4198)))*SummonTypeTable!$Q$2</f>
        <v>7090</v>
      </c>
      <c r="J4198" t="str">
        <f ca="1">IF(C4198=1,60*SummonTypeTable!$Q$2-OFFSET(I4198,0,-4),
IF(I4198&lt;&gt;OFFSET(I4198,-1,0),OFFSET(I4198,-1,0)-OFFSET(I4198,0,-4),""))</f>
        <v/>
      </c>
      <c r="K4198" t="str">
        <f ca="1">IF(C4198=1,60*SummonTypeTable!$Q$2/OFFSET(I4198,0,-4),
IF(I4198&lt;&gt;OFFSET(I4198,-1,0),OFFSET(I4198,-1,0)/OFFSET(I4198,0,-4),""))</f>
        <v/>
      </c>
      <c r="L4198" t="str">
        <f t="shared" ca="1" si="764"/>
        <v>it</v>
      </c>
      <c r="M4198" t="s">
        <v>139</v>
      </c>
      <c r="N4198" t="s">
        <v>158</v>
      </c>
      <c r="O4198">
        <v>2</v>
      </c>
      <c r="P4198" t="str">
        <f t="shared" si="766"/>
        <v/>
      </c>
      <c r="Q4198" t="str">
        <f t="shared" ca="1" si="762"/>
        <v>cu</v>
      </c>
      <c r="R4198" t="s">
        <v>81</v>
      </c>
      <c r="S4198" t="s">
        <v>147</v>
      </c>
      <c r="T4198">
        <v>5600</v>
      </c>
      <c r="U4198" t="str">
        <f t="shared" ca="1" si="765"/>
        <v>it</v>
      </c>
      <c r="V4198" t="str">
        <f t="shared" si="767"/>
        <v>Cash_sEquipGacha</v>
      </c>
      <c r="W4198">
        <f t="shared" si="768"/>
        <v>2</v>
      </c>
      <c r="X4198" t="str">
        <f t="shared" ca="1" si="769"/>
        <v>cu</v>
      </c>
      <c r="Y4198" t="str">
        <f t="shared" si="770"/>
        <v>GO</v>
      </c>
      <c r="Z4198">
        <f t="shared" si="771"/>
        <v>5600</v>
      </c>
    </row>
    <row r="4199" spans="1:26">
      <c r="A4199" t="s">
        <v>79</v>
      </c>
      <c r="B4199" t="str">
        <f>VLOOKUP(A4199,EventPointTypeTable!$A:$B,MATCH(EventPointTypeTable!$B$1,EventPointTypeTable!$A$1:$B$1,0),0)</f>
        <v>신규4</v>
      </c>
      <c r="C4199">
        <v>222</v>
      </c>
      <c r="D4199">
        <v>250</v>
      </c>
      <c r="E4199">
        <f t="shared" ca="1" si="772"/>
        <v>21922</v>
      </c>
      <c r="F4199">
        <f ca="1">(60+SUMIF(OFFSET(N4199,-$C4199+1,0,$C4199),"EN",OFFSET(O4199,-$C4199+1,0,$C4199)))*SummonTypeTable!$Q$2</f>
        <v>7090</v>
      </c>
      <c r="G4199" t="str">
        <f ca="1">IF(C4199=1,60*SummonTypeTable!$Q$2-OFFSET(F4199,0,-1),
IF(F4199&lt;&gt;OFFSET(F4199,-1,0),OFFSET(F4199,-1,0)-OFFSET(F4199,0,-1),""))</f>
        <v/>
      </c>
      <c r="H4199" t="str">
        <f ca="1">IF(C4199=1,60*SummonTypeTable!$Q$2/OFFSET(F4199,0,-1),
IF(F4199&lt;&gt;OFFSET(F4199,-1,0),OFFSET(F4199,-1,0)/OFFSET(F4199,0,-1),""))</f>
        <v/>
      </c>
      <c r="I4199">
        <f ca="1">(60+SUMIF(OFFSET(N4199,-$C4199+1,0,$C4199),"EN",OFFSET(O4199,-$C4199+1,0,$C4199))+SUMIF(OFFSET(S4199,-$C4199+1,0,$C4199),"EN",OFFSET(T4199,-$C4199+1,0,$C4199)))*SummonTypeTable!$Q$2</f>
        <v>7090</v>
      </c>
      <c r="J4199" t="str">
        <f ca="1">IF(C4199=1,60*SummonTypeTable!$Q$2-OFFSET(I4199,0,-4),
IF(I4199&lt;&gt;OFFSET(I4199,-1,0),OFFSET(I4199,-1,0)-OFFSET(I4199,0,-4),""))</f>
        <v/>
      </c>
      <c r="K4199" t="str">
        <f ca="1">IF(C4199=1,60*SummonTypeTable!$Q$2/OFFSET(I4199,0,-4),
IF(I4199&lt;&gt;OFFSET(I4199,-1,0),OFFSET(I4199,-1,0)/OFFSET(I4199,0,-4),""))</f>
        <v/>
      </c>
      <c r="L4199" t="str">
        <f t="shared" ca="1" si="764"/>
        <v>cu</v>
      </c>
      <c r="M4199" t="s">
        <v>81</v>
      </c>
      <c r="N4199" t="s">
        <v>147</v>
      </c>
      <c r="O4199">
        <v>11250</v>
      </c>
      <c r="P4199" t="str">
        <f t="shared" si="766"/>
        <v/>
      </c>
      <c r="Q4199" t="str">
        <f t="shared" ca="1" si="762"/>
        <v>cu</v>
      </c>
      <c r="R4199" t="s">
        <v>81</v>
      </c>
      <c r="S4199" t="s">
        <v>147</v>
      </c>
      <c r="T4199">
        <v>5625</v>
      </c>
      <c r="U4199" t="str">
        <f t="shared" ca="1" si="765"/>
        <v>cu</v>
      </c>
      <c r="V4199" t="str">
        <f t="shared" si="767"/>
        <v>GO</v>
      </c>
      <c r="W4199">
        <f t="shared" si="768"/>
        <v>11250</v>
      </c>
      <c r="X4199" t="str">
        <f t="shared" ca="1" si="769"/>
        <v>cu</v>
      </c>
      <c r="Y4199" t="str">
        <f t="shared" si="770"/>
        <v>GO</v>
      </c>
      <c r="Z4199">
        <f t="shared" si="771"/>
        <v>5625</v>
      </c>
    </row>
    <row r="4200" spans="1:26">
      <c r="A4200" t="s">
        <v>79</v>
      </c>
      <c r="B4200" t="str">
        <f>VLOOKUP(A4200,EventPointTypeTable!$A:$B,MATCH(EventPointTypeTable!$B$1,EventPointTypeTable!$A$1:$B$1,0),0)</f>
        <v>신규4</v>
      </c>
      <c r="C4200">
        <v>223</v>
      </c>
      <c r="D4200">
        <v>586</v>
      </c>
      <c r="E4200">
        <f t="shared" ca="1" si="772"/>
        <v>22508</v>
      </c>
      <c r="F4200">
        <f ca="1">(60+SUMIF(OFFSET(N4200,-$C4200+1,0,$C4200),"EN",OFFSET(O4200,-$C4200+1,0,$C4200)))*SummonTypeTable!$Q$2</f>
        <v>7443.333333333333</v>
      </c>
      <c r="G4200">
        <f ca="1">IF(C4200=1,60*SummonTypeTable!$Q$2-OFFSET(F4200,0,-1),
IF(F4200&lt;&gt;OFFSET(F4200,-1,0),OFFSET(F4200,-1,0)-OFFSET(F4200,0,-1),""))</f>
        <v>-15418</v>
      </c>
      <c r="H4200">
        <f ca="1">IF(C4200=1,60*SummonTypeTable!$Q$2/OFFSET(F4200,0,-1),
IF(F4200&lt;&gt;OFFSET(F4200,-1,0),OFFSET(F4200,-1,0)/OFFSET(F4200,0,-1),""))</f>
        <v>0.31499911142704817</v>
      </c>
      <c r="I4200">
        <f ca="1">(60+SUMIF(OFFSET(N4200,-$C4200+1,0,$C4200),"EN",OFFSET(O4200,-$C4200+1,0,$C4200))+SUMIF(OFFSET(S4200,-$C4200+1,0,$C4200),"EN",OFFSET(T4200,-$C4200+1,0,$C4200)))*SummonTypeTable!$Q$2</f>
        <v>7443.333333333333</v>
      </c>
      <c r="J4200">
        <f ca="1">IF(C4200=1,60*SummonTypeTable!$Q$2-OFFSET(I4200,0,-4),
IF(I4200&lt;&gt;OFFSET(I4200,-1,0),OFFSET(I4200,-1,0)-OFFSET(I4200,0,-4),""))</f>
        <v>-15418</v>
      </c>
      <c r="K4200">
        <f ca="1">IF(C4200=1,60*SummonTypeTable!$Q$2/OFFSET(I4200,0,-4),
IF(I4200&lt;&gt;OFFSET(I4200,-1,0),OFFSET(I4200,-1,0)/OFFSET(I4200,0,-4),""))</f>
        <v>0.31499911142704817</v>
      </c>
      <c r="L4200" t="str">
        <f t="shared" ca="1" si="764"/>
        <v>cu</v>
      </c>
      <c r="M4200" t="s">
        <v>81</v>
      </c>
      <c r="N4200" t="s">
        <v>146</v>
      </c>
      <c r="O4200">
        <v>530</v>
      </c>
      <c r="P4200" t="str">
        <f t="shared" si="766"/>
        <v>에너지너무많음</v>
      </c>
      <c r="Q4200" t="str">
        <f t="shared" ca="1" si="762"/>
        <v>cu</v>
      </c>
      <c r="R4200" t="s">
        <v>81</v>
      </c>
      <c r="S4200" t="s">
        <v>147</v>
      </c>
      <c r="T4200">
        <v>5650</v>
      </c>
      <c r="U4200" t="str">
        <f t="shared" ca="1" si="765"/>
        <v>cu</v>
      </c>
      <c r="V4200" t="str">
        <f t="shared" si="767"/>
        <v>EN</v>
      </c>
      <c r="W4200">
        <f t="shared" si="768"/>
        <v>530</v>
      </c>
      <c r="X4200" t="str">
        <f t="shared" ca="1" si="769"/>
        <v>cu</v>
      </c>
      <c r="Y4200" t="str">
        <f t="shared" si="770"/>
        <v>GO</v>
      </c>
      <c r="Z4200">
        <f t="shared" si="771"/>
        <v>5650</v>
      </c>
    </row>
    <row r="4201" spans="1:26">
      <c r="A4201" t="s">
        <v>79</v>
      </c>
      <c r="B4201" t="str">
        <f>VLOOKUP(A4201,EventPointTypeTable!$A:$B,MATCH(EventPointTypeTable!$B$1,EventPointTypeTable!$A$1:$B$1,0),0)</f>
        <v>신규4</v>
      </c>
      <c r="C4201">
        <v>224</v>
      </c>
      <c r="D4201">
        <v>136</v>
      </c>
      <c r="E4201">
        <f t="shared" ca="1" si="772"/>
        <v>22644</v>
      </c>
      <c r="F4201">
        <f ca="1">(60+SUMIF(OFFSET(N4201,-$C4201+1,0,$C4201),"EN",OFFSET(O4201,-$C4201+1,0,$C4201)))*SummonTypeTable!$Q$2</f>
        <v>7443.333333333333</v>
      </c>
      <c r="G4201" t="str">
        <f ca="1">IF(C4201=1,60*SummonTypeTable!$Q$2-OFFSET(F4201,0,-1),
IF(F4201&lt;&gt;OFFSET(F4201,-1,0),OFFSET(F4201,-1,0)-OFFSET(F4201,0,-1),""))</f>
        <v/>
      </c>
      <c r="H4201" t="str">
        <f ca="1">IF(C4201=1,60*SummonTypeTable!$Q$2/OFFSET(F4201,0,-1),
IF(F4201&lt;&gt;OFFSET(F4201,-1,0),OFFSET(F4201,-1,0)/OFFSET(F4201,0,-1),""))</f>
        <v/>
      </c>
      <c r="I4201">
        <f ca="1">(60+SUMIF(OFFSET(N4201,-$C4201+1,0,$C4201),"EN",OFFSET(O4201,-$C4201+1,0,$C4201))+SUMIF(OFFSET(S4201,-$C4201+1,0,$C4201),"EN",OFFSET(T4201,-$C4201+1,0,$C4201)))*SummonTypeTable!$Q$2</f>
        <v>7443.333333333333</v>
      </c>
      <c r="J4201" t="str">
        <f ca="1">IF(C4201=1,60*SummonTypeTable!$Q$2-OFFSET(I4201,0,-4),
IF(I4201&lt;&gt;OFFSET(I4201,-1,0),OFFSET(I4201,-1,0)-OFFSET(I4201,0,-4),""))</f>
        <v/>
      </c>
      <c r="K4201" t="str">
        <f ca="1">IF(C4201=1,60*SummonTypeTable!$Q$2/OFFSET(I4201,0,-4),
IF(I4201&lt;&gt;OFFSET(I4201,-1,0),OFFSET(I4201,-1,0)/OFFSET(I4201,0,-4),""))</f>
        <v/>
      </c>
      <c r="L4201" t="str">
        <f t="shared" ca="1" si="764"/>
        <v>it</v>
      </c>
      <c r="M4201" t="s">
        <v>139</v>
      </c>
      <c r="N4201" t="s">
        <v>140</v>
      </c>
      <c r="O4201">
        <v>2</v>
      </c>
      <c r="P4201" t="str">
        <f t="shared" si="766"/>
        <v/>
      </c>
      <c r="Q4201" t="str">
        <f t="shared" ca="1" si="762"/>
        <v>cu</v>
      </c>
      <c r="R4201" t="s">
        <v>81</v>
      </c>
      <c r="S4201" t="s">
        <v>147</v>
      </c>
      <c r="T4201">
        <v>5675</v>
      </c>
      <c r="U4201" t="str">
        <f t="shared" ca="1" si="765"/>
        <v>it</v>
      </c>
      <c r="V4201" t="str">
        <f t="shared" si="767"/>
        <v>Cash_sCharacterGacha</v>
      </c>
      <c r="W4201">
        <f t="shared" si="768"/>
        <v>2</v>
      </c>
      <c r="X4201" t="str">
        <f t="shared" ca="1" si="769"/>
        <v>cu</v>
      </c>
      <c r="Y4201" t="str">
        <f t="shared" si="770"/>
        <v>GO</v>
      </c>
      <c r="Z4201">
        <f t="shared" si="771"/>
        <v>5675</v>
      </c>
    </row>
    <row r="4202" spans="1:26">
      <c r="A4202" t="s">
        <v>79</v>
      </c>
      <c r="B4202" t="str">
        <f>VLOOKUP(A4202,EventPointTypeTable!$A:$B,MATCH(EventPointTypeTable!$B$1,EventPointTypeTable!$A$1:$B$1,0),0)</f>
        <v>신규4</v>
      </c>
      <c r="C4202">
        <v>225</v>
      </c>
      <c r="D4202">
        <v>158</v>
      </c>
      <c r="E4202">
        <f t="shared" ca="1" si="772"/>
        <v>22802</v>
      </c>
      <c r="F4202">
        <f ca="1">(60+SUMIF(OFFSET(N4202,-$C4202+1,0,$C4202),"EN",OFFSET(O4202,-$C4202+1,0,$C4202)))*SummonTypeTable!$Q$2</f>
        <v>7443.333333333333</v>
      </c>
      <c r="G4202" t="str">
        <f ca="1">IF(C4202=1,60*SummonTypeTable!$Q$2-OFFSET(F4202,0,-1),
IF(F4202&lt;&gt;OFFSET(F4202,-1,0),OFFSET(F4202,-1,0)-OFFSET(F4202,0,-1),""))</f>
        <v/>
      </c>
      <c r="H4202" t="str">
        <f ca="1">IF(C4202=1,60*SummonTypeTable!$Q$2/OFFSET(F4202,0,-1),
IF(F4202&lt;&gt;OFFSET(F4202,-1,0),OFFSET(F4202,-1,0)/OFFSET(F4202,0,-1),""))</f>
        <v/>
      </c>
      <c r="I4202">
        <f ca="1">(60+SUMIF(OFFSET(N4202,-$C4202+1,0,$C4202),"EN",OFFSET(O4202,-$C4202+1,0,$C4202))+SUMIF(OFFSET(S4202,-$C4202+1,0,$C4202),"EN",OFFSET(T4202,-$C4202+1,0,$C4202)))*SummonTypeTable!$Q$2</f>
        <v>7443.333333333333</v>
      </c>
      <c r="J4202" t="str">
        <f ca="1">IF(C4202=1,60*SummonTypeTable!$Q$2-OFFSET(I4202,0,-4),
IF(I4202&lt;&gt;OFFSET(I4202,-1,0),OFFSET(I4202,-1,0)-OFFSET(I4202,0,-4),""))</f>
        <v/>
      </c>
      <c r="K4202" t="str">
        <f ca="1">IF(C4202=1,60*SummonTypeTable!$Q$2/OFFSET(I4202,0,-4),
IF(I4202&lt;&gt;OFFSET(I4202,-1,0),OFFSET(I4202,-1,0)/OFFSET(I4202,0,-4),""))</f>
        <v/>
      </c>
      <c r="L4202" t="str">
        <f t="shared" ca="1" si="764"/>
        <v>cu</v>
      </c>
      <c r="M4202" t="s">
        <v>81</v>
      </c>
      <c r="N4202" t="s">
        <v>147</v>
      </c>
      <c r="O4202">
        <v>11400</v>
      </c>
      <c r="P4202" t="str">
        <f t="shared" si="766"/>
        <v/>
      </c>
      <c r="Q4202" t="str">
        <f t="shared" ca="1" si="762"/>
        <v>cu</v>
      </c>
      <c r="R4202" t="s">
        <v>81</v>
      </c>
      <c r="S4202" t="s">
        <v>147</v>
      </c>
      <c r="T4202">
        <v>5700</v>
      </c>
      <c r="U4202" t="str">
        <f t="shared" ca="1" si="765"/>
        <v>cu</v>
      </c>
      <c r="V4202" t="str">
        <f t="shared" si="767"/>
        <v>GO</v>
      </c>
      <c r="W4202">
        <f t="shared" si="768"/>
        <v>11400</v>
      </c>
      <c r="X4202" t="str">
        <f t="shared" ca="1" si="769"/>
        <v>cu</v>
      </c>
      <c r="Y4202" t="str">
        <f t="shared" si="770"/>
        <v>GO</v>
      </c>
      <c r="Z4202">
        <f t="shared" si="771"/>
        <v>5700</v>
      </c>
    </row>
    <row r="4203" spans="1:26">
      <c r="A4203" t="s">
        <v>79</v>
      </c>
      <c r="B4203" t="str">
        <f>VLOOKUP(A4203,EventPointTypeTable!$A:$B,MATCH(EventPointTypeTable!$B$1,EventPointTypeTable!$A$1:$B$1,0),0)</f>
        <v>신규4</v>
      </c>
      <c r="C4203">
        <v>226</v>
      </c>
      <c r="D4203">
        <v>174</v>
      </c>
      <c r="E4203">
        <f t="shared" ca="1" si="772"/>
        <v>22976</v>
      </c>
      <c r="F4203">
        <f ca="1">(60+SUMIF(OFFSET(N4203,-$C4203+1,0,$C4203),"EN",OFFSET(O4203,-$C4203+1,0,$C4203)))*SummonTypeTable!$Q$2</f>
        <v>7443.333333333333</v>
      </c>
      <c r="G4203" t="str">
        <f ca="1">IF(C4203=1,60*SummonTypeTable!$Q$2-OFFSET(F4203,0,-1),
IF(F4203&lt;&gt;OFFSET(F4203,-1,0),OFFSET(F4203,-1,0)-OFFSET(F4203,0,-1),""))</f>
        <v/>
      </c>
      <c r="H4203" t="str">
        <f ca="1">IF(C4203=1,60*SummonTypeTable!$Q$2/OFFSET(F4203,0,-1),
IF(F4203&lt;&gt;OFFSET(F4203,-1,0),OFFSET(F4203,-1,0)/OFFSET(F4203,0,-1),""))</f>
        <v/>
      </c>
      <c r="I4203">
        <f ca="1">(60+SUMIF(OFFSET(N4203,-$C4203+1,0,$C4203),"EN",OFFSET(O4203,-$C4203+1,0,$C4203))+SUMIF(OFFSET(S4203,-$C4203+1,0,$C4203),"EN",OFFSET(T4203,-$C4203+1,0,$C4203)))*SummonTypeTable!$Q$2</f>
        <v>7443.333333333333</v>
      </c>
      <c r="J4203" t="str">
        <f ca="1">IF(C4203=1,60*SummonTypeTable!$Q$2-OFFSET(I4203,0,-4),
IF(I4203&lt;&gt;OFFSET(I4203,-1,0),OFFSET(I4203,-1,0)-OFFSET(I4203,0,-4),""))</f>
        <v/>
      </c>
      <c r="K4203" t="str">
        <f ca="1">IF(C4203=1,60*SummonTypeTable!$Q$2/OFFSET(I4203,0,-4),
IF(I4203&lt;&gt;OFFSET(I4203,-1,0),OFFSET(I4203,-1,0)/OFFSET(I4203,0,-4),""))</f>
        <v/>
      </c>
      <c r="L4203" t="str">
        <f t="shared" ca="1" si="764"/>
        <v>it</v>
      </c>
      <c r="M4203" t="s">
        <v>139</v>
      </c>
      <c r="N4203" t="s">
        <v>138</v>
      </c>
      <c r="O4203">
        <v>10</v>
      </c>
      <c r="P4203" t="str">
        <f t="shared" si="766"/>
        <v/>
      </c>
      <c r="Q4203" t="str">
        <f t="shared" ca="1" si="762"/>
        <v>cu</v>
      </c>
      <c r="R4203" t="s">
        <v>81</v>
      </c>
      <c r="S4203" t="s">
        <v>147</v>
      </c>
      <c r="T4203">
        <v>5725</v>
      </c>
      <c r="U4203" t="str">
        <f t="shared" ca="1" si="765"/>
        <v>it</v>
      </c>
      <c r="V4203" t="str">
        <f t="shared" si="767"/>
        <v>Cash_sSpellGacha</v>
      </c>
      <c r="W4203">
        <f t="shared" si="768"/>
        <v>10</v>
      </c>
      <c r="X4203" t="str">
        <f t="shared" ca="1" si="769"/>
        <v>cu</v>
      </c>
      <c r="Y4203" t="str">
        <f t="shared" si="770"/>
        <v>GO</v>
      </c>
      <c r="Z4203">
        <f t="shared" si="771"/>
        <v>5725</v>
      </c>
    </row>
    <row r="4204" spans="1:26">
      <c r="A4204" t="s">
        <v>79</v>
      </c>
      <c r="B4204" t="str">
        <f>VLOOKUP(A4204,EventPointTypeTable!$A:$B,MATCH(EventPointTypeTable!$B$1,EventPointTypeTable!$A$1:$B$1,0),0)</f>
        <v>신규4</v>
      </c>
      <c r="C4204">
        <v>227</v>
      </c>
      <c r="D4204">
        <v>516</v>
      </c>
      <c r="E4204">
        <f t="shared" ca="1" si="772"/>
        <v>23492</v>
      </c>
      <c r="F4204">
        <f ca="1">(60+SUMIF(OFFSET(N4204,-$C4204+1,0,$C4204),"EN",OFFSET(O4204,-$C4204+1,0,$C4204)))*SummonTypeTable!$Q$2</f>
        <v>7820</v>
      </c>
      <c r="G4204">
        <f ca="1">IF(C4204=1,60*SummonTypeTable!$Q$2-OFFSET(F4204,0,-1),
IF(F4204&lt;&gt;OFFSET(F4204,-1,0),OFFSET(F4204,-1,0)-OFFSET(F4204,0,-1),""))</f>
        <v>-16048.666666666668</v>
      </c>
      <c r="H4204">
        <f ca="1">IF(C4204=1,60*SummonTypeTable!$Q$2/OFFSET(F4204,0,-1),
IF(F4204&lt;&gt;OFFSET(F4204,-1,0),OFFSET(F4204,-1,0)/OFFSET(F4204,0,-1),""))</f>
        <v>0.31684545093365118</v>
      </c>
      <c r="I4204">
        <f ca="1">(60+SUMIF(OFFSET(N4204,-$C4204+1,0,$C4204),"EN",OFFSET(O4204,-$C4204+1,0,$C4204))+SUMIF(OFFSET(S4204,-$C4204+1,0,$C4204),"EN",OFFSET(T4204,-$C4204+1,0,$C4204)))*SummonTypeTable!$Q$2</f>
        <v>7820</v>
      </c>
      <c r="J4204">
        <f ca="1">IF(C4204=1,60*SummonTypeTable!$Q$2-OFFSET(I4204,0,-4),
IF(I4204&lt;&gt;OFFSET(I4204,-1,0),OFFSET(I4204,-1,0)-OFFSET(I4204,0,-4),""))</f>
        <v>-16048.666666666668</v>
      </c>
      <c r="K4204">
        <f ca="1">IF(C4204=1,60*SummonTypeTable!$Q$2/OFFSET(I4204,0,-4),
IF(I4204&lt;&gt;OFFSET(I4204,-1,0),OFFSET(I4204,-1,0)/OFFSET(I4204,0,-4),""))</f>
        <v>0.31684545093365118</v>
      </c>
      <c r="L4204" t="str">
        <f t="shared" ca="1" si="764"/>
        <v>cu</v>
      </c>
      <c r="M4204" t="s">
        <v>81</v>
      </c>
      <c r="N4204" t="s">
        <v>146</v>
      </c>
      <c r="O4204">
        <v>565</v>
      </c>
      <c r="P4204" t="str">
        <f t="shared" si="766"/>
        <v>에너지너무많음</v>
      </c>
      <c r="Q4204" t="str">
        <f t="shared" ca="1" si="762"/>
        <v>cu</v>
      </c>
      <c r="R4204" t="s">
        <v>81</v>
      </c>
      <c r="S4204" t="s">
        <v>147</v>
      </c>
      <c r="T4204">
        <v>5750</v>
      </c>
      <c r="U4204" t="str">
        <f t="shared" ca="1" si="765"/>
        <v>cu</v>
      </c>
      <c r="V4204" t="str">
        <f t="shared" si="767"/>
        <v>EN</v>
      </c>
      <c r="W4204">
        <f t="shared" si="768"/>
        <v>565</v>
      </c>
      <c r="X4204" t="str">
        <f t="shared" ca="1" si="769"/>
        <v>cu</v>
      </c>
      <c r="Y4204" t="str">
        <f t="shared" si="770"/>
        <v>GO</v>
      </c>
      <c r="Z4204">
        <f t="shared" si="771"/>
        <v>5750</v>
      </c>
    </row>
    <row r="4205" spans="1:26">
      <c r="A4205" t="s">
        <v>79</v>
      </c>
      <c r="B4205" t="str">
        <f>VLOOKUP(A4205,EventPointTypeTable!$A:$B,MATCH(EventPointTypeTable!$B$1,EventPointTypeTable!$A$1:$B$1,0),0)</f>
        <v>신규4</v>
      </c>
      <c r="C4205">
        <v>228</v>
      </c>
      <c r="D4205">
        <v>150</v>
      </c>
      <c r="E4205">
        <f t="shared" ca="1" si="772"/>
        <v>23642</v>
      </c>
      <c r="F4205">
        <f ca="1">(60+SUMIF(OFFSET(N4205,-$C4205+1,0,$C4205),"EN",OFFSET(O4205,-$C4205+1,0,$C4205)))*SummonTypeTable!$Q$2</f>
        <v>7820</v>
      </c>
      <c r="G4205" t="str">
        <f ca="1">IF(C4205=1,60*SummonTypeTable!$Q$2-OFFSET(F4205,0,-1),
IF(F4205&lt;&gt;OFFSET(F4205,-1,0),OFFSET(F4205,-1,0)-OFFSET(F4205,0,-1),""))</f>
        <v/>
      </c>
      <c r="H4205" t="str">
        <f ca="1">IF(C4205=1,60*SummonTypeTable!$Q$2/OFFSET(F4205,0,-1),
IF(F4205&lt;&gt;OFFSET(F4205,-1,0),OFFSET(F4205,-1,0)/OFFSET(F4205,0,-1),""))</f>
        <v/>
      </c>
      <c r="I4205">
        <f ca="1">(60+SUMIF(OFFSET(N4205,-$C4205+1,0,$C4205),"EN",OFFSET(O4205,-$C4205+1,0,$C4205))+SUMIF(OFFSET(S4205,-$C4205+1,0,$C4205),"EN",OFFSET(T4205,-$C4205+1,0,$C4205)))*SummonTypeTable!$Q$2</f>
        <v>7820</v>
      </c>
      <c r="J4205" t="str">
        <f ca="1">IF(C4205=1,60*SummonTypeTable!$Q$2-OFFSET(I4205,0,-4),
IF(I4205&lt;&gt;OFFSET(I4205,-1,0),OFFSET(I4205,-1,0)-OFFSET(I4205,0,-4),""))</f>
        <v/>
      </c>
      <c r="K4205" t="str">
        <f ca="1">IF(C4205=1,60*SummonTypeTable!$Q$2/OFFSET(I4205,0,-4),
IF(I4205&lt;&gt;OFFSET(I4205,-1,0),OFFSET(I4205,-1,0)/OFFSET(I4205,0,-4),""))</f>
        <v/>
      </c>
      <c r="L4205" t="str">
        <f t="shared" ca="1" si="764"/>
        <v>cu</v>
      </c>
      <c r="M4205" t="s">
        <v>81</v>
      </c>
      <c r="N4205" t="s">
        <v>147</v>
      </c>
      <c r="O4205">
        <v>11550</v>
      </c>
      <c r="P4205" t="str">
        <f t="shared" si="766"/>
        <v/>
      </c>
      <c r="Q4205" t="str">
        <f t="shared" ref="Q4205:Q4261" ca="1" si="773">IF(ISBLANK(R4205),"",
VLOOKUP(R4205,OFFSET(INDIRECT("$A:$B"),0,MATCH(R$1&amp;"_Verify",INDIRECT("$1:$1"),0)-1),2,0)
)</f>
        <v>cu</v>
      </c>
      <c r="R4205" t="s">
        <v>81</v>
      </c>
      <c r="S4205" t="s">
        <v>147</v>
      </c>
      <c r="T4205">
        <v>5775</v>
      </c>
      <c r="U4205" t="str">
        <f t="shared" ca="1" si="765"/>
        <v>cu</v>
      </c>
      <c r="V4205" t="str">
        <f t="shared" si="767"/>
        <v>GO</v>
      </c>
      <c r="W4205">
        <f t="shared" si="768"/>
        <v>11550</v>
      </c>
      <c r="X4205" t="str">
        <f t="shared" ca="1" si="769"/>
        <v>cu</v>
      </c>
      <c r="Y4205" t="str">
        <f t="shared" si="770"/>
        <v>GO</v>
      </c>
      <c r="Z4205">
        <f t="shared" si="771"/>
        <v>5775</v>
      </c>
    </row>
    <row r="4206" spans="1:26">
      <c r="A4206" t="s">
        <v>79</v>
      </c>
      <c r="B4206" t="str">
        <f>VLOOKUP(A4206,EventPointTypeTable!$A:$B,MATCH(EventPointTypeTable!$B$1,EventPointTypeTable!$A$1:$B$1,0),0)</f>
        <v>신규4</v>
      </c>
      <c r="C4206">
        <v>229</v>
      </c>
      <c r="D4206">
        <v>200</v>
      </c>
      <c r="E4206">
        <f t="shared" ca="1" si="772"/>
        <v>23842</v>
      </c>
      <c r="F4206">
        <f ca="1">(60+SUMIF(OFFSET(N4206,-$C4206+1,0,$C4206),"EN",OFFSET(O4206,-$C4206+1,0,$C4206)))*SummonTypeTable!$Q$2</f>
        <v>7820</v>
      </c>
      <c r="G4206" t="str">
        <f ca="1">IF(C4206=1,60*SummonTypeTable!$Q$2-OFFSET(F4206,0,-1),
IF(F4206&lt;&gt;OFFSET(F4206,-1,0),OFFSET(F4206,-1,0)-OFFSET(F4206,0,-1),""))</f>
        <v/>
      </c>
      <c r="H4206" t="str">
        <f ca="1">IF(C4206=1,60*SummonTypeTable!$Q$2/OFFSET(F4206,0,-1),
IF(F4206&lt;&gt;OFFSET(F4206,-1,0),OFFSET(F4206,-1,0)/OFFSET(F4206,0,-1),""))</f>
        <v/>
      </c>
      <c r="I4206">
        <f ca="1">(60+SUMIF(OFFSET(N4206,-$C4206+1,0,$C4206),"EN",OFFSET(O4206,-$C4206+1,0,$C4206))+SUMIF(OFFSET(S4206,-$C4206+1,0,$C4206),"EN",OFFSET(T4206,-$C4206+1,0,$C4206)))*SummonTypeTable!$Q$2</f>
        <v>7820</v>
      </c>
      <c r="J4206" t="str">
        <f ca="1">IF(C4206=1,60*SummonTypeTable!$Q$2-OFFSET(I4206,0,-4),
IF(I4206&lt;&gt;OFFSET(I4206,-1,0),OFFSET(I4206,-1,0)-OFFSET(I4206,0,-4),""))</f>
        <v/>
      </c>
      <c r="K4206" t="str">
        <f ca="1">IF(C4206=1,60*SummonTypeTable!$Q$2/OFFSET(I4206,0,-4),
IF(I4206&lt;&gt;OFFSET(I4206,-1,0),OFFSET(I4206,-1,0)/OFFSET(I4206,0,-4),""))</f>
        <v/>
      </c>
      <c r="L4206" t="str">
        <f t="shared" ca="1" si="764"/>
        <v>it</v>
      </c>
      <c r="M4206" t="s">
        <v>139</v>
      </c>
      <c r="N4206" t="s">
        <v>138</v>
      </c>
      <c r="O4206">
        <v>30</v>
      </c>
      <c r="P4206" t="str">
        <f t="shared" si="766"/>
        <v/>
      </c>
      <c r="Q4206" t="str">
        <f t="shared" ca="1" si="773"/>
        <v>cu</v>
      </c>
      <c r="R4206" t="s">
        <v>81</v>
      </c>
      <c r="S4206" t="s">
        <v>147</v>
      </c>
      <c r="T4206">
        <v>5800</v>
      </c>
      <c r="U4206" t="str">
        <f t="shared" ca="1" si="765"/>
        <v>it</v>
      </c>
      <c r="V4206" t="str">
        <f t="shared" si="767"/>
        <v>Cash_sSpellGacha</v>
      </c>
      <c r="W4206">
        <f t="shared" si="768"/>
        <v>30</v>
      </c>
      <c r="X4206" t="str">
        <f t="shared" ca="1" si="769"/>
        <v>cu</v>
      </c>
      <c r="Y4206" t="str">
        <f t="shared" si="770"/>
        <v>GO</v>
      </c>
      <c r="Z4206">
        <f t="shared" si="771"/>
        <v>5800</v>
      </c>
    </row>
    <row r="4207" spans="1:26">
      <c r="A4207" t="s">
        <v>79</v>
      </c>
      <c r="B4207" t="str">
        <f>VLOOKUP(A4207,EventPointTypeTable!$A:$B,MATCH(EventPointTypeTable!$B$1,EventPointTypeTable!$A$1:$B$1,0),0)</f>
        <v>신규4</v>
      </c>
      <c r="C4207">
        <v>230</v>
      </c>
      <c r="D4207">
        <v>662</v>
      </c>
      <c r="E4207">
        <f t="shared" ca="1" si="772"/>
        <v>24504</v>
      </c>
      <c r="F4207">
        <f ca="1">(60+SUMIF(OFFSET(N4207,-$C4207+1,0,$C4207),"EN",OFFSET(O4207,-$C4207+1,0,$C4207)))*SummonTypeTable!$Q$2</f>
        <v>7820</v>
      </c>
      <c r="G4207" t="str">
        <f ca="1">IF(C4207=1,60*SummonTypeTable!$Q$2-OFFSET(F4207,0,-1),
IF(F4207&lt;&gt;OFFSET(F4207,-1,0),OFFSET(F4207,-1,0)-OFFSET(F4207,0,-1),""))</f>
        <v/>
      </c>
      <c r="H4207" t="str">
        <f ca="1">IF(C4207=1,60*SummonTypeTable!$Q$2/OFFSET(F4207,0,-1),
IF(F4207&lt;&gt;OFFSET(F4207,-1,0),OFFSET(F4207,-1,0)/OFFSET(F4207,0,-1),""))</f>
        <v/>
      </c>
      <c r="I4207">
        <f ca="1">(60+SUMIF(OFFSET(N4207,-$C4207+1,0,$C4207),"EN",OFFSET(O4207,-$C4207+1,0,$C4207))+SUMIF(OFFSET(S4207,-$C4207+1,0,$C4207),"EN",OFFSET(T4207,-$C4207+1,0,$C4207)))*SummonTypeTable!$Q$2</f>
        <v>7820</v>
      </c>
      <c r="J4207" t="str">
        <f ca="1">IF(C4207=1,60*SummonTypeTable!$Q$2-OFFSET(I4207,0,-4),
IF(I4207&lt;&gt;OFFSET(I4207,-1,0),OFFSET(I4207,-1,0)-OFFSET(I4207,0,-4),""))</f>
        <v/>
      </c>
      <c r="K4207" t="str">
        <f ca="1">IF(C4207=1,60*SummonTypeTable!$Q$2/OFFSET(I4207,0,-4),
IF(I4207&lt;&gt;OFFSET(I4207,-1,0),OFFSET(I4207,-1,0)/OFFSET(I4207,0,-4),""))</f>
        <v/>
      </c>
      <c r="L4207" t="str">
        <f t="shared" ca="1" si="764"/>
        <v>cu</v>
      </c>
      <c r="M4207" t="s">
        <v>81</v>
      </c>
      <c r="N4207" t="s">
        <v>153</v>
      </c>
      <c r="O4207">
        <v>39</v>
      </c>
      <c r="P4207" t="str">
        <f t="shared" si="766"/>
        <v/>
      </c>
      <c r="Q4207" t="str">
        <f t="shared" ca="1" si="773"/>
        <v>cu</v>
      </c>
      <c r="R4207" t="s">
        <v>81</v>
      </c>
      <c r="S4207" t="s">
        <v>153</v>
      </c>
      <c r="T4207">
        <v>13</v>
      </c>
      <c r="U4207" t="str">
        <f t="shared" ca="1" si="765"/>
        <v>cu</v>
      </c>
      <c r="V4207" t="str">
        <f t="shared" si="767"/>
        <v>DI</v>
      </c>
      <c r="W4207">
        <f t="shared" si="768"/>
        <v>39</v>
      </c>
      <c r="X4207" t="str">
        <f t="shared" ca="1" si="769"/>
        <v>cu</v>
      </c>
      <c r="Y4207" t="str">
        <f t="shared" si="770"/>
        <v>DI</v>
      </c>
      <c r="Z4207">
        <f t="shared" si="771"/>
        <v>13</v>
      </c>
    </row>
    <row r="4208" spans="1:26">
      <c r="A4208" t="s">
        <v>79</v>
      </c>
      <c r="B4208" t="str">
        <f>VLOOKUP(A4208,EventPointTypeTable!$A:$B,MATCH(EventPointTypeTable!$B$1,EventPointTypeTable!$A$1:$B$1,0),0)</f>
        <v>신규4</v>
      </c>
      <c r="C4208">
        <v>231</v>
      </c>
      <c r="D4208">
        <v>139</v>
      </c>
      <c r="E4208">
        <f t="shared" ca="1" si="772"/>
        <v>24643</v>
      </c>
      <c r="F4208">
        <f ca="1">(60+SUMIF(OFFSET(N4208,-$C4208+1,0,$C4208),"EN",OFFSET(O4208,-$C4208+1,0,$C4208)))*SummonTypeTable!$Q$2</f>
        <v>7820</v>
      </c>
      <c r="G4208" t="str">
        <f ca="1">IF(C4208=1,60*SummonTypeTable!$Q$2-OFFSET(F4208,0,-1),
IF(F4208&lt;&gt;OFFSET(F4208,-1,0),OFFSET(F4208,-1,0)-OFFSET(F4208,0,-1),""))</f>
        <v/>
      </c>
      <c r="H4208" t="str">
        <f ca="1">IF(C4208=1,60*SummonTypeTable!$Q$2/OFFSET(F4208,0,-1),
IF(F4208&lt;&gt;OFFSET(F4208,-1,0),OFFSET(F4208,-1,0)/OFFSET(F4208,0,-1),""))</f>
        <v/>
      </c>
      <c r="I4208">
        <f ca="1">(60+SUMIF(OFFSET(N4208,-$C4208+1,0,$C4208),"EN",OFFSET(O4208,-$C4208+1,0,$C4208))+SUMIF(OFFSET(S4208,-$C4208+1,0,$C4208),"EN",OFFSET(T4208,-$C4208+1,0,$C4208)))*SummonTypeTable!$Q$2</f>
        <v>7820</v>
      </c>
      <c r="J4208" t="str">
        <f ca="1">IF(C4208=1,60*SummonTypeTable!$Q$2-OFFSET(I4208,0,-4),
IF(I4208&lt;&gt;OFFSET(I4208,-1,0),OFFSET(I4208,-1,0)-OFFSET(I4208,0,-4),""))</f>
        <v/>
      </c>
      <c r="K4208" t="str">
        <f ca="1">IF(C4208=1,60*SummonTypeTable!$Q$2/OFFSET(I4208,0,-4),
IF(I4208&lt;&gt;OFFSET(I4208,-1,0),OFFSET(I4208,-1,0)/OFFSET(I4208,0,-4),""))</f>
        <v/>
      </c>
      <c r="L4208" t="str">
        <f t="shared" ca="1" si="764"/>
        <v>cu</v>
      </c>
      <c r="M4208" t="s">
        <v>81</v>
      </c>
      <c r="N4208" t="s">
        <v>147</v>
      </c>
      <c r="O4208">
        <v>11700</v>
      </c>
      <c r="P4208" t="str">
        <f t="shared" si="766"/>
        <v/>
      </c>
      <c r="Q4208" t="str">
        <f t="shared" ca="1" si="773"/>
        <v>cu</v>
      </c>
      <c r="R4208" t="s">
        <v>81</v>
      </c>
      <c r="S4208" t="s">
        <v>147</v>
      </c>
      <c r="T4208">
        <v>5850</v>
      </c>
      <c r="U4208" t="str">
        <f t="shared" ca="1" si="765"/>
        <v>cu</v>
      </c>
      <c r="V4208" t="str">
        <f t="shared" si="767"/>
        <v>GO</v>
      </c>
      <c r="W4208">
        <f t="shared" si="768"/>
        <v>11700</v>
      </c>
      <c r="X4208" t="str">
        <f t="shared" ca="1" si="769"/>
        <v>cu</v>
      </c>
      <c r="Y4208" t="str">
        <f t="shared" si="770"/>
        <v>GO</v>
      </c>
      <c r="Z4208">
        <f t="shared" si="771"/>
        <v>5850</v>
      </c>
    </row>
    <row r="4209" spans="1:26">
      <c r="A4209" t="s">
        <v>79</v>
      </c>
      <c r="B4209" t="str">
        <f>VLOOKUP(A4209,EventPointTypeTable!$A:$B,MATCH(EventPointTypeTable!$B$1,EventPointTypeTable!$A$1:$B$1,0),0)</f>
        <v>신규4</v>
      </c>
      <c r="C4209">
        <v>232</v>
      </c>
      <c r="D4209">
        <v>258</v>
      </c>
      <c r="E4209">
        <f t="shared" ca="1" si="772"/>
        <v>24901</v>
      </c>
      <c r="F4209">
        <f ca="1">(60+SUMIF(OFFSET(N4209,-$C4209+1,0,$C4209),"EN",OFFSET(O4209,-$C4209+1,0,$C4209)))*SummonTypeTable!$Q$2</f>
        <v>7820</v>
      </c>
      <c r="G4209" t="str">
        <f ca="1">IF(C4209=1,60*SummonTypeTable!$Q$2-OFFSET(F4209,0,-1),
IF(F4209&lt;&gt;OFFSET(F4209,-1,0),OFFSET(F4209,-1,0)-OFFSET(F4209,0,-1),""))</f>
        <v/>
      </c>
      <c r="H4209" t="str">
        <f ca="1">IF(C4209=1,60*SummonTypeTable!$Q$2/OFFSET(F4209,0,-1),
IF(F4209&lt;&gt;OFFSET(F4209,-1,0),OFFSET(F4209,-1,0)/OFFSET(F4209,0,-1),""))</f>
        <v/>
      </c>
      <c r="I4209">
        <f ca="1">(60+SUMIF(OFFSET(N4209,-$C4209+1,0,$C4209),"EN",OFFSET(O4209,-$C4209+1,0,$C4209))+SUMIF(OFFSET(S4209,-$C4209+1,0,$C4209),"EN",OFFSET(T4209,-$C4209+1,0,$C4209)))*SummonTypeTable!$Q$2</f>
        <v>7820</v>
      </c>
      <c r="J4209" t="str">
        <f ca="1">IF(C4209=1,60*SummonTypeTable!$Q$2-OFFSET(I4209,0,-4),
IF(I4209&lt;&gt;OFFSET(I4209,-1,0),OFFSET(I4209,-1,0)-OFFSET(I4209,0,-4),""))</f>
        <v/>
      </c>
      <c r="K4209" t="str">
        <f ca="1">IF(C4209=1,60*SummonTypeTable!$Q$2/OFFSET(I4209,0,-4),
IF(I4209&lt;&gt;OFFSET(I4209,-1,0),OFFSET(I4209,-1,0)/OFFSET(I4209,0,-4),""))</f>
        <v/>
      </c>
      <c r="L4209" t="str">
        <f t="shared" ca="1" si="764"/>
        <v>it</v>
      </c>
      <c r="M4209" t="s">
        <v>139</v>
      </c>
      <c r="N4209" t="s">
        <v>140</v>
      </c>
      <c r="O4209">
        <v>3</v>
      </c>
      <c r="P4209" t="str">
        <f t="shared" si="766"/>
        <v/>
      </c>
      <c r="Q4209" t="str">
        <f t="shared" ca="1" si="773"/>
        <v>cu</v>
      </c>
      <c r="R4209" t="s">
        <v>81</v>
      </c>
      <c r="S4209" t="s">
        <v>147</v>
      </c>
      <c r="T4209">
        <v>5875</v>
      </c>
      <c r="U4209" t="str">
        <f t="shared" ca="1" si="765"/>
        <v>it</v>
      </c>
      <c r="V4209" t="str">
        <f t="shared" si="767"/>
        <v>Cash_sCharacterGacha</v>
      </c>
      <c r="W4209">
        <f t="shared" si="768"/>
        <v>3</v>
      </c>
      <c r="X4209" t="str">
        <f t="shared" ca="1" si="769"/>
        <v>cu</v>
      </c>
      <c r="Y4209" t="str">
        <f t="shared" si="770"/>
        <v>GO</v>
      </c>
      <c r="Z4209">
        <f t="shared" si="771"/>
        <v>5875</v>
      </c>
    </row>
    <row r="4210" spans="1:26">
      <c r="A4210" t="s">
        <v>79</v>
      </c>
      <c r="B4210" t="str">
        <f>VLOOKUP(A4210,EventPointTypeTable!$A:$B,MATCH(EventPointTypeTable!$B$1,EventPointTypeTable!$A$1:$B$1,0),0)</f>
        <v>신규4</v>
      </c>
      <c r="C4210">
        <v>233</v>
      </c>
      <c r="D4210">
        <v>643</v>
      </c>
      <c r="E4210">
        <f t="shared" ca="1" si="772"/>
        <v>25544</v>
      </c>
      <c r="F4210">
        <f ca="1">(60+SUMIF(OFFSET(N4210,-$C4210+1,0,$C4210),"EN",OFFSET(O4210,-$C4210+1,0,$C4210)))*SummonTypeTable!$Q$2</f>
        <v>8173.333333333333</v>
      </c>
      <c r="G4210">
        <f ca="1">IF(C4210=1,60*SummonTypeTable!$Q$2-OFFSET(F4210,0,-1),
IF(F4210&lt;&gt;OFFSET(F4210,-1,0),OFFSET(F4210,-1,0)-OFFSET(F4210,0,-1),""))</f>
        <v>-17724</v>
      </c>
      <c r="H4210">
        <f ca="1">IF(C4210=1,60*SummonTypeTable!$Q$2/OFFSET(F4210,0,-1),
IF(F4210&lt;&gt;OFFSET(F4210,-1,0),OFFSET(F4210,-1,0)/OFFSET(F4210,0,-1),""))</f>
        <v>0.30613842781083622</v>
      </c>
      <c r="I4210">
        <f ca="1">(60+SUMIF(OFFSET(N4210,-$C4210+1,0,$C4210),"EN",OFFSET(O4210,-$C4210+1,0,$C4210))+SUMIF(OFFSET(S4210,-$C4210+1,0,$C4210),"EN",OFFSET(T4210,-$C4210+1,0,$C4210)))*SummonTypeTable!$Q$2</f>
        <v>8173.333333333333</v>
      </c>
      <c r="J4210">
        <f ca="1">IF(C4210=1,60*SummonTypeTable!$Q$2-OFFSET(I4210,0,-4),
IF(I4210&lt;&gt;OFFSET(I4210,-1,0),OFFSET(I4210,-1,0)-OFFSET(I4210,0,-4),""))</f>
        <v>-17724</v>
      </c>
      <c r="K4210">
        <f ca="1">IF(C4210=1,60*SummonTypeTable!$Q$2/OFFSET(I4210,0,-4),
IF(I4210&lt;&gt;OFFSET(I4210,-1,0),OFFSET(I4210,-1,0)/OFFSET(I4210,0,-4),""))</f>
        <v>0.30613842781083622</v>
      </c>
      <c r="L4210" t="str">
        <f t="shared" ca="1" si="764"/>
        <v>cu</v>
      </c>
      <c r="M4210" t="s">
        <v>81</v>
      </c>
      <c r="N4210" t="s">
        <v>146</v>
      </c>
      <c r="O4210">
        <v>530</v>
      </c>
      <c r="P4210" t="str">
        <f t="shared" si="766"/>
        <v>에너지너무많음</v>
      </c>
      <c r="Q4210" t="str">
        <f t="shared" ca="1" si="773"/>
        <v>cu</v>
      </c>
      <c r="R4210" t="s">
        <v>81</v>
      </c>
      <c r="S4210" t="s">
        <v>147</v>
      </c>
      <c r="T4210">
        <v>5900</v>
      </c>
      <c r="U4210" t="str">
        <f t="shared" ca="1" si="765"/>
        <v>cu</v>
      </c>
      <c r="V4210" t="str">
        <f t="shared" si="767"/>
        <v>EN</v>
      </c>
      <c r="W4210">
        <f t="shared" si="768"/>
        <v>530</v>
      </c>
      <c r="X4210" t="str">
        <f t="shared" ca="1" si="769"/>
        <v>cu</v>
      </c>
      <c r="Y4210" t="str">
        <f t="shared" si="770"/>
        <v>GO</v>
      </c>
      <c r="Z4210">
        <f t="shared" si="771"/>
        <v>5900</v>
      </c>
    </row>
    <row r="4211" spans="1:26">
      <c r="A4211" t="s">
        <v>79</v>
      </c>
      <c r="B4211" t="str">
        <f>VLOOKUP(A4211,EventPointTypeTable!$A:$B,MATCH(EventPointTypeTable!$B$1,EventPointTypeTable!$A$1:$B$1,0),0)</f>
        <v>신규4</v>
      </c>
      <c r="C4211">
        <v>234</v>
      </c>
      <c r="D4211">
        <v>150</v>
      </c>
      <c r="E4211">
        <f t="shared" ca="1" si="772"/>
        <v>25694</v>
      </c>
      <c r="F4211">
        <f ca="1">(60+SUMIF(OFFSET(N4211,-$C4211+1,0,$C4211),"EN",OFFSET(O4211,-$C4211+1,0,$C4211)))*SummonTypeTable!$Q$2</f>
        <v>8173.333333333333</v>
      </c>
      <c r="G4211" t="str">
        <f ca="1">IF(C4211=1,60*SummonTypeTable!$Q$2-OFFSET(F4211,0,-1),
IF(F4211&lt;&gt;OFFSET(F4211,-1,0),OFFSET(F4211,-1,0)-OFFSET(F4211,0,-1),""))</f>
        <v/>
      </c>
      <c r="H4211" t="str">
        <f ca="1">IF(C4211=1,60*SummonTypeTable!$Q$2/OFFSET(F4211,0,-1),
IF(F4211&lt;&gt;OFFSET(F4211,-1,0),OFFSET(F4211,-1,0)/OFFSET(F4211,0,-1),""))</f>
        <v/>
      </c>
      <c r="I4211">
        <f ca="1">(60+SUMIF(OFFSET(N4211,-$C4211+1,0,$C4211),"EN",OFFSET(O4211,-$C4211+1,0,$C4211))+SUMIF(OFFSET(S4211,-$C4211+1,0,$C4211),"EN",OFFSET(T4211,-$C4211+1,0,$C4211)))*SummonTypeTable!$Q$2</f>
        <v>8173.333333333333</v>
      </c>
      <c r="J4211" t="str">
        <f ca="1">IF(C4211=1,60*SummonTypeTable!$Q$2-OFFSET(I4211,0,-4),
IF(I4211&lt;&gt;OFFSET(I4211,-1,0),OFFSET(I4211,-1,0)-OFFSET(I4211,0,-4),""))</f>
        <v/>
      </c>
      <c r="K4211" t="str">
        <f ca="1">IF(C4211=1,60*SummonTypeTable!$Q$2/OFFSET(I4211,0,-4),
IF(I4211&lt;&gt;OFFSET(I4211,-1,0),OFFSET(I4211,-1,0)/OFFSET(I4211,0,-4),""))</f>
        <v/>
      </c>
      <c r="L4211" t="str">
        <f t="shared" ca="1" si="764"/>
        <v>cu</v>
      </c>
      <c r="M4211" t="s">
        <v>81</v>
      </c>
      <c r="N4211" t="s">
        <v>147</v>
      </c>
      <c r="O4211">
        <v>11850</v>
      </c>
      <c r="P4211" t="str">
        <f t="shared" si="766"/>
        <v/>
      </c>
      <c r="Q4211" t="str">
        <f t="shared" ca="1" si="773"/>
        <v>cu</v>
      </c>
      <c r="R4211" t="s">
        <v>81</v>
      </c>
      <c r="S4211" t="s">
        <v>147</v>
      </c>
      <c r="T4211">
        <v>5925</v>
      </c>
      <c r="U4211" t="str">
        <f t="shared" ca="1" si="765"/>
        <v>cu</v>
      </c>
      <c r="V4211" t="str">
        <f t="shared" si="767"/>
        <v>GO</v>
      </c>
      <c r="W4211">
        <f t="shared" si="768"/>
        <v>11850</v>
      </c>
      <c r="X4211" t="str">
        <f t="shared" ca="1" si="769"/>
        <v>cu</v>
      </c>
      <c r="Y4211" t="str">
        <f t="shared" si="770"/>
        <v>GO</v>
      </c>
      <c r="Z4211">
        <f t="shared" si="771"/>
        <v>5925</v>
      </c>
    </row>
    <row r="4212" spans="1:26">
      <c r="A4212" t="s">
        <v>79</v>
      </c>
      <c r="B4212" t="str">
        <f>VLOOKUP(A4212,EventPointTypeTable!$A:$B,MATCH(EventPointTypeTable!$B$1,EventPointTypeTable!$A$1:$B$1,0),0)</f>
        <v>신규4</v>
      </c>
      <c r="C4212">
        <v>235</v>
      </c>
      <c r="D4212">
        <v>200</v>
      </c>
      <c r="E4212">
        <f t="shared" ca="1" si="772"/>
        <v>25894</v>
      </c>
      <c r="F4212">
        <f ca="1">(60+SUMIF(OFFSET(N4212,-$C4212+1,0,$C4212),"EN",OFFSET(O4212,-$C4212+1,0,$C4212)))*SummonTypeTable!$Q$2</f>
        <v>8173.333333333333</v>
      </c>
      <c r="G4212" t="str">
        <f ca="1">IF(C4212=1,60*SummonTypeTable!$Q$2-OFFSET(F4212,0,-1),
IF(F4212&lt;&gt;OFFSET(F4212,-1,0),OFFSET(F4212,-1,0)-OFFSET(F4212,0,-1),""))</f>
        <v/>
      </c>
      <c r="H4212" t="str">
        <f ca="1">IF(C4212=1,60*SummonTypeTable!$Q$2/OFFSET(F4212,0,-1),
IF(F4212&lt;&gt;OFFSET(F4212,-1,0),OFFSET(F4212,-1,0)/OFFSET(F4212,0,-1),""))</f>
        <v/>
      </c>
      <c r="I4212">
        <f ca="1">(60+SUMIF(OFFSET(N4212,-$C4212+1,0,$C4212),"EN",OFFSET(O4212,-$C4212+1,0,$C4212))+SUMIF(OFFSET(S4212,-$C4212+1,0,$C4212),"EN",OFFSET(T4212,-$C4212+1,0,$C4212)))*SummonTypeTable!$Q$2</f>
        <v>8173.333333333333</v>
      </c>
      <c r="J4212" t="str">
        <f ca="1">IF(C4212=1,60*SummonTypeTable!$Q$2-OFFSET(I4212,0,-4),
IF(I4212&lt;&gt;OFFSET(I4212,-1,0),OFFSET(I4212,-1,0)-OFFSET(I4212,0,-4),""))</f>
        <v/>
      </c>
      <c r="K4212" t="str">
        <f ca="1">IF(C4212=1,60*SummonTypeTable!$Q$2/OFFSET(I4212,0,-4),
IF(I4212&lt;&gt;OFFSET(I4212,-1,0),OFFSET(I4212,-1,0)/OFFSET(I4212,0,-4),""))</f>
        <v/>
      </c>
      <c r="L4212" t="str">
        <f t="shared" ca="1" si="764"/>
        <v>it</v>
      </c>
      <c r="M4212" t="s">
        <v>139</v>
      </c>
      <c r="N4212" t="s">
        <v>158</v>
      </c>
      <c r="O4212">
        <v>3</v>
      </c>
      <c r="P4212" t="str">
        <f t="shared" si="766"/>
        <v/>
      </c>
      <c r="Q4212" t="str">
        <f t="shared" ca="1" si="773"/>
        <v>cu</v>
      </c>
      <c r="R4212" t="s">
        <v>81</v>
      </c>
      <c r="S4212" t="s">
        <v>147</v>
      </c>
      <c r="T4212">
        <v>5950</v>
      </c>
      <c r="U4212" t="str">
        <f t="shared" ca="1" si="765"/>
        <v>it</v>
      </c>
      <c r="V4212" t="str">
        <f t="shared" si="767"/>
        <v>Cash_sEquipGacha</v>
      </c>
      <c r="W4212">
        <f t="shared" si="768"/>
        <v>3</v>
      </c>
      <c r="X4212" t="str">
        <f t="shared" ca="1" si="769"/>
        <v>cu</v>
      </c>
      <c r="Y4212" t="str">
        <f t="shared" si="770"/>
        <v>GO</v>
      </c>
      <c r="Z4212">
        <f t="shared" si="771"/>
        <v>5950</v>
      </c>
    </row>
    <row r="4213" spans="1:26">
      <c r="A4213" t="s">
        <v>79</v>
      </c>
      <c r="B4213" t="str">
        <f>VLOOKUP(A4213,EventPointTypeTable!$A:$B,MATCH(EventPointTypeTable!$B$1,EventPointTypeTable!$A$1:$B$1,0),0)</f>
        <v>신규4</v>
      </c>
      <c r="C4213">
        <v>236</v>
      </c>
      <c r="D4213">
        <v>718</v>
      </c>
      <c r="E4213">
        <f t="shared" ca="1" si="772"/>
        <v>26612</v>
      </c>
      <c r="F4213">
        <f ca="1">(60+SUMIF(OFFSET(N4213,-$C4213+1,0,$C4213),"EN",OFFSET(O4213,-$C4213+1,0,$C4213)))*SummonTypeTable!$Q$2</f>
        <v>8550</v>
      </c>
      <c r="G4213">
        <f ca="1">IF(C4213=1,60*SummonTypeTable!$Q$2-OFFSET(F4213,0,-1),
IF(F4213&lt;&gt;OFFSET(F4213,-1,0),OFFSET(F4213,-1,0)-OFFSET(F4213,0,-1),""))</f>
        <v>-18438.666666666668</v>
      </c>
      <c r="H4213">
        <f ca="1">IF(C4213=1,60*SummonTypeTable!$Q$2/OFFSET(F4213,0,-1),
IF(F4213&lt;&gt;OFFSET(F4213,-1,0),OFFSET(F4213,-1,0)/OFFSET(F4213,0,-1),""))</f>
        <v>0.30712961571221004</v>
      </c>
      <c r="I4213">
        <f ca="1">(60+SUMIF(OFFSET(N4213,-$C4213+1,0,$C4213),"EN",OFFSET(O4213,-$C4213+1,0,$C4213))+SUMIF(OFFSET(S4213,-$C4213+1,0,$C4213),"EN",OFFSET(T4213,-$C4213+1,0,$C4213)))*SummonTypeTable!$Q$2</f>
        <v>8550</v>
      </c>
      <c r="J4213">
        <f ca="1">IF(C4213=1,60*SummonTypeTable!$Q$2-OFFSET(I4213,0,-4),
IF(I4213&lt;&gt;OFFSET(I4213,-1,0),OFFSET(I4213,-1,0)-OFFSET(I4213,0,-4),""))</f>
        <v>-18438.666666666668</v>
      </c>
      <c r="K4213">
        <f ca="1">IF(C4213=1,60*SummonTypeTable!$Q$2/OFFSET(I4213,0,-4),
IF(I4213&lt;&gt;OFFSET(I4213,-1,0),OFFSET(I4213,-1,0)/OFFSET(I4213,0,-4),""))</f>
        <v>0.30712961571221004</v>
      </c>
      <c r="L4213" t="str">
        <f t="shared" ca="1" si="764"/>
        <v>cu</v>
      </c>
      <c r="M4213" t="s">
        <v>81</v>
      </c>
      <c r="N4213" t="s">
        <v>146</v>
      </c>
      <c r="O4213">
        <v>565</v>
      </c>
      <c r="P4213" t="str">
        <f t="shared" si="766"/>
        <v>에너지너무많음</v>
      </c>
      <c r="Q4213" t="str">
        <f t="shared" ca="1" si="773"/>
        <v>cu</v>
      </c>
      <c r="R4213" t="s">
        <v>81</v>
      </c>
      <c r="S4213" t="s">
        <v>147</v>
      </c>
      <c r="T4213">
        <v>5975</v>
      </c>
      <c r="U4213" t="str">
        <f t="shared" ca="1" si="765"/>
        <v>cu</v>
      </c>
      <c r="V4213" t="str">
        <f t="shared" si="767"/>
        <v>EN</v>
      </c>
      <c r="W4213">
        <f t="shared" si="768"/>
        <v>565</v>
      </c>
      <c r="X4213" t="str">
        <f t="shared" ca="1" si="769"/>
        <v>cu</v>
      </c>
      <c r="Y4213" t="str">
        <f t="shared" si="770"/>
        <v>GO</v>
      </c>
      <c r="Z4213">
        <f t="shared" si="771"/>
        <v>5975</v>
      </c>
    </row>
    <row r="4214" spans="1:26">
      <c r="A4214" t="s">
        <v>79</v>
      </c>
      <c r="B4214" t="str">
        <f>VLOOKUP(A4214,EventPointTypeTable!$A:$B,MATCH(EventPointTypeTable!$B$1,EventPointTypeTable!$A$1:$B$1,0),0)</f>
        <v>신규4</v>
      </c>
      <c r="C4214">
        <v>237</v>
      </c>
      <c r="D4214">
        <v>138</v>
      </c>
      <c r="E4214">
        <f t="shared" ca="1" si="772"/>
        <v>26750</v>
      </c>
      <c r="F4214">
        <f ca="1">(60+SUMIF(OFFSET(N4214,-$C4214+1,0,$C4214),"EN",OFFSET(O4214,-$C4214+1,0,$C4214)))*SummonTypeTable!$Q$2</f>
        <v>8550</v>
      </c>
      <c r="G4214" t="str">
        <f ca="1">IF(C4214=1,60*SummonTypeTable!$Q$2-OFFSET(F4214,0,-1),
IF(F4214&lt;&gt;OFFSET(F4214,-1,0),OFFSET(F4214,-1,0)-OFFSET(F4214,0,-1),""))</f>
        <v/>
      </c>
      <c r="H4214" t="str">
        <f ca="1">IF(C4214=1,60*SummonTypeTable!$Q$2/OFFSET(F4214,0,-1),
IF(F4214&lt;&gt;OFFSET(F4214,-1,0),OFFSET(F4214,-1,0)/OFFSET(F4214,0,-1),""))</f>
        <v/>
      </c>
      <c r="I4214">
        <f ca="1">(60+SUMIF(OFFSET(N4214,-$C4214+1,0,$C4214),"EN",OFFSET(O4214,-$C4214+1,0,$C4214))+SUMIF(OFFSET(S4214,-$C4214+1,0,$C4214),"EN",OFFSET(T4214,-$C4214+1,0,$C4214)))*SummonTypeTable!$Q$2</f>
        <v>8550</v>
      </c>
      <c r="J4214" t="str">
        <f ca="1">IF(C4214=1,60*SummonTypeTable!$Q$2-OFFSET(I4214,0,-4),
IF(I4214&lt;&gt;OFFSET(I4214,-1,0),OFFSET(I4214,-1,0)-OFFSET(I4214,0,-4),""))</f>
        <v/>
      </c>
      <c r="K4214" t="str">
        <f ca="1">IF(C4214=1,60*SummonTypeTable!$Q$2/OFFSET(I4214,0,-4),
IF(I4214&lt;&gt;OFFSET(I4214,-1,0),OFFSET(I4214,-1,0)/OFFSET(I4214,0,-4),""))</f>
        <v/>
      </c>
      <c r="L4214" t="str">
        <f t="shared" ca="1" si="764"/>
        <v>cu</v>
      </c>
      <c r="M4214" t="s">
        <v>81</v>
      </c>
      <c r="N4214" t="s">
        <v>147</v>
      </c>
      <c r="O4214">
        <v>12000</v>
      </c>
      <c r="P4214" t="str">
        <f t="shared" si="766"/>
        <v/>
      </c>
      <c r="Q4214" t="str">
        <f t="shared" ca="1" si="773"/>
        <v>cu</v>
      </c>
      <c r="R4214" t="s">
        <v>81</v>
      </c>
      <c r="S4214" t="s">
        <v>147</v>
      </c>
      <c r="T4214">
        <v>6000</v>
      </c>
      <c r="U4214" t="str">
        <f t="shared" ca="1" si="765"/>
        <v>cu</v>
      </c>
      <c r="V4214" t="str">
        <f t="shared" si="767"/>
        <v>GO</v>
      </c>
      <c r="W4214">
        <f t="shared" si="768"/>
        <v>12000</v>
      </c>
      <c r="X4214" t="str">
        <f t="shared" ca="1" si="769"/>
        <v>cu</v>
      </c>
      <c r="Y4214" t="str">
        <f t="shared" si="770"/>
        <v>GO</v>
      </c>
      <c r="Z4214">
        <f t="shared" si="771"/>
        <v>6000</v>
      </c>
    </row>
    <row r="4215" spans="1:26">
      <c r="A4215" t="s">
        <v>79</v>
      </c>
      <c r="B4215" t="str">
        <f>VLOOKUP(A4215,EventPointTypeTable!$A:$B,MATCH(EventPointTypeTable!$B$1,EventPointTypeTable!$A$1:$B$1,0),0)</f>
        <v>신규4</v>
      </c>
      <c r="C4215">
        <v>238</v>
      </c>
      <c r="D4215">
        <v>195</v>
      </c>
      <c r="E4215">
        <f t="shared" ca="1" si="772"/>
        <v>26945</v>
      </c>
      <c r="F4215">
        <f ca="1">(60+SUMIF(OFFSET(N4215,-$C4215+1,0,$C4215),"EN",OFFSET(O4215,-$C4215+1,0,$C4215)))*SummonTypeTable!$Q$2</f>
        <v>8550</v>
      </c>
      <c r="G4215" t="str">
        <f ca="1">IF(C4215=1,60*SummonTypeTable!$Q$2-OFFSET(F4215,0,-1),
IF(F4215&lt;&gt;OFFSET(F4215,-1,0),OFFSET(F4215,-1,0)-OFFSET(F4215,0,-1),""))</f>
        <v/>
      </c>
      <c r="H4215" t="str">
        <f ca="1">IF(C4215=1,60*SummonTypeTable!$Q$2/OFFSET(F4215,0,-1),
IF(F4215&lt;&gt;OFFSET(F4215,-1,0),OFFSET(F4215,-1,0)/OFFSET(F4215,0,-1),""))</f>
        <v/>
      </c>
      <c r="I4215">
        <f ca="1">(60+SUMIF(OFFSET(N4215,-$C4215+1,0,$C4215),"EN",OFFSET(O4215,-$C4215+1,0,$C4215))+SUMIF(OFFSET(S4215,-$C4215+1,0,$C4215),"EN",OFFSET(T4215,-$C4215+1,0,$C4215)))*SummonTypeTable!$Q$2</f>
        <v>8550</v>
      </c>
      <c r="J4215" t="str">
        <f ca="1">IF(C4215=1,60*SummonTypeTable!$Q$2-OFFSET(I4215,0,-4),
IF(I4215&lt;&gt;OFFSET(I4215,-1,0),OFFSET(I4215,-1,0)-OFFSET(I4215,0,-4),""))</f>
        <v/>
      </c>
      <c r="K4215" t="str">
        <f ca="1">IF(C4215=1,60*SummonTypeTable!$Q$2/OFFSET(I4215,0,-4),
IF(I4215&lt;&gt;OFFSET(I4215,-1,0),OFFSET(I4215,-1,0)/OFFSET(I4215,0,-4),""))</f>
        <v/>
      </c>
      <c r="L4215" t="str">
        <f t="shared" ca="1" si="764"/>
        <v>it</v>
      </c>
      <c r="M4215" t="s">
        <v>139</v>
      </c>
      <c r="N4215" t="s">
        <v>140</v>
      </c>
      <c r="O4215">
        <v>10</v>
      </c>
      <c r="P4215" t="str">
        <f t="shared" si="766"/>
        <v/>
      </c>
      <c r="Q4215" t="str">
        <f t="shared" ca="1" si="773"/>
        <v>cu</v>
      </c>
      <c r="R4215" t="s">
        <v>81</v>
      </c>
      <c r="S4215" t="s">
        <v>147</v>
      </c>
      <c r="T4215">
        <v>6025</v>
      </c>
      <c r="U4215" t="str">
        <f t="shared" ca="1" si="765"/>
        <v>it</v>
      </c>
      <c r="V4215" t="str">
        <f t="shared" si="767"/>
        <v>Cash_sCharacterGacha</v>
      </c>
      <c r="W4215">
        <f t="shared" si="768"/>
        <v>10</v>
      </c>
      <c r="X4215" t="str">
        <f t="shared" ca="1" si="769"/>
        <v>cu</v>
      </c>
      <c r="Y4215" t="str">
        <f t="shared" si="770"/>
        <v>GO</v>
      </c>
      <c r="Z4215">
        <f t="shared" si="771"/>
        <v>6025</v>
      </c>
    </row>
    <row r="4216" spans="1:26">
      <c r="A4216" t="s">
        <v>79</v>
      </c>
      <c r="B4216" t="str">
        <f>VLOOKUP(A4216,EventPointTypeTable!$A:$B,MATCH(EventPointTypeTable!$B$1,EventPointTypeTable!$A$1:$B$1,0),0)</f>
        <v>신규4</v>
      </c>
      <c r="C4216">
        <v>239</v>
      </c>
      <c r="D4216">
        <v>225</v>
      </c>
      <c r="E4216">
        <f t="shared" ca="1" si="772"/>
        <v>27170</v>
      </c>
      <c r="F4216">
        <f ca="1">(60+SUMIF(OFFSET(N4216,-$C4216+1,0,$C4216),"EN",OFFSET(O4216,-$C4216+1,0,$C4216)))*SummonTypeTable!$Q$2</f>
        <v>8550</v>
      </c>
      <c r="G4216" t="str">
        <f ca="1">IF(C4216=1,60*SummonTypeTable!$Q$2-OFFSET(F4216,0,-1),
IF(F4216&lt;&gt;OFFSET(F4216,-1,0),OFFSET(F4216,-1,0)-OFFSET(F4216,0,-1),""))</f>
        <v/>
      </c>
      <c r="H4216" t="str">
        <f ca="1">IF(C4216=1,60*SummonTypeTable!$Q$2/OFFSET(F4216,0,-1),
IF(F4216&lt;&gt;OFFSET(F4216,-1,0),OFFSET(F4216,-1,0)/OFFSET(F4216,0,-1),""))</f>
        <v/>
      </c>
      <c r="I4216">
        <f ca="1">(60+SUMIF(OFFSET(N4216,-$C4216+1,0,$C4216),"EN",OFFSET(O4216,-$C4216+1,0,$C4216))+SUMIF(OFFSET(S4216,-$C4216+1,0,$C4216),"EN",OFFSET(T4216,-$C4216+1,0,$C4216)))*SummonTypeTable!$Q$2</f>
        <v>8550</v>
      </c>
      <c r="J4216" t="str">
        <f ca="1">IF(C4216=1,60*SummonTypeTable!$Q$2-OFFSET(I4216,0,-4),
IF(I4216&lt;&gt;OFFSET(I4216,-1,0),OFFSET(I4216,-1,0)-OFFSET(I4216,0,-4),""))</f>
        <v/>
      </c>
      <c r="K4216" t="str">
        <f ca="1">IF(C4216=1,60*SummonTypeTable!$Q$2/OFFSET(I4216,0,-4),
IF(I4216&lt;&gt;OFFSET(I4216,-1,0),OFFSET(I4216,-1,0)/OFFSET(I4216,0,-4),""))</f>
        <v/>
      </c>
      <c r="L4216" t="str">
        <f t="shared" ca="1" si="764"/>
        <v>cu</v>
      </c>
      <c r="M4216" t="s">
        <v>81</v>
      </c>
      <c r="N4216" t="s">
        <v>147</v>
      </c>
      <c r="O4216">
        <v>12100</v>
      </c>
      <c r="P4216" t="str">
        <f t="shared" si="766"/>
        <v/>
      </c>
      <c r="Q4216" t="str">
        <f t="shared" ca="1" si="773"/>
        <v>cu</v>
      </c>
      <c r="R4216" t="s">
        <v>81</v>
      </c>
      <c r="S4216" t="s">
        <v>147</v>
      </c>
      <c r="T4216">
        <v>6050</v>
      </c>
      <c r="U4216" t="str">
        <f t="shared" ca="1" si="765"/>
        <v>cu</v>
      </c>
      <c r="V4216" t="str">
        <f t="shared" si="767"/>
        <v>GO</v>
      </c>
      <c r="W4216">
        <f t="shared" si="768"/>
        <v>12100</v>
      </c>
      <c r="X4216" t="str">
        <f t="shared" ca="1" si="769"/>
        <v>cu</v>
      </c>
      <c r="Y4216" t="str">
        <f t="shared" si="770"/>
        <v>GO</v>
      </c>
      <c r="Z4216">
        <f t="shared" si="771"/>
        <v>6050</v>
      </c>
    </row>
    <row r="4217" spans="1:26">
      <c r="A4217" t="s">
        <v>79</v>
      </c>
      <c r="B4217" t="str">
        <f>VLOOKUP(A4217,EventPointTypeTable!$A:$B,MATCH(EventPointTypeTable!$B$1,EventPointTypeTable!$A$1:$B$1,0),0)</f>
        <v>신규4</v>
      </c>
      <c r="C4217">
        <v>240</v>
      </c>
      <c r="D4217">
        <v>538</v>
      </c>
      <c r="E4217">
        <f t="shared" ca="1" si="772"/>
        <v>27708</v>
      </c>
      <c r="F4217">
        <f ca="1">(60+SUMIF(OFFSET(N4217,-$C4217+1,0,$C4217),"EN",OFFSET(O4217,-$C4217+1,0,$C4217)))*SummonTypeTable!$Q$2</f>
        <v>8950</v>
      </c>
      <c r="G4217">
        <f ca="1">IF(C4217=1,60*SummonTypeTable!$Q$2-OFFSET(F4217,0,-1),
IF(F4217&lt;&gt;OFFSET(F4217,-1,0),OFFSET(F4217,-1,0)-OFFSET(F4217,0,-1),""))</f>
        <v>-19158</v>
      </c>
      <c r="H4217">
        <f ca="1">IF(C4217=1,60*SummonTypeTable!$Q$2/OFFSET(F4217,0,-1),
IF(F4217&lt;&gt;OFFSET(F4217,-1,0),OFFSET(F4217,-1,0)/OFFSET(F4217,0,-1),""))</f>
        <v>0.30857514075357295</v>
      </c>
      <c r="I4217">
        <f ca="1">(60+SUMIF(OFFSET(N4217,-$C4217+1,0,$C4217),"EN",OFFSET(O4217,-$C4217+1,0,$C4217))+SUMIF(OFFSET(S4217,-$C4217+1,0,$C4217),"EN",OFFSET(T4217,-$C4217+1,0,$C4217)))*SummonTypeTable!$Q$2</f>
        <v>8950</v>
      </c>
      <c r="J4217">
        <f ca="1">IF(C4217=1,60*SummonTypeTable!$Q$2-OFFSET(I4217,0,-4),
IF(I4217&lt;&gt;OFFSET(I4217,-1,0),OFFSET(I4217,-1,0)-OFFSET(I4217,0,-4),""))</f>
        <v>-19158</v>
      </c>
      <c r="K4217">
        <f ca="1">IF(C4217=1,60*SummonTypeTable!$Q$2/OFFSET(I4217,0,-4),
IF(I4217&lt;&gt;OFFSET(I4217,-1,0),OFFSET(I4217,-1,0)/OFFSET(I4217,0,-4),""))</f>
        <v>0.30857514075357295</v>
      </c>
      <c r="L4217" t="str">
        <f t="shared" ca="1" si="764"/>
        <v>cu</v>
      </c>
      <c r="M4217" t="s">
        <v>81</v>
      </c>
      <c r="N4217" t="s">
        <v>146</v>
      </c>
      <c r="O4217">
        <v>600</v>
      </c>
      <c r="P4217" t="str">
        <f t="shared" si="766"/>
        <v>에너지너무많음</v>
      </c>
      <c r="Q4217" t="str">
        <f t="shared" ca="1" si="773"/>
        <v>cu</v>
      </c>
      <c r="R4217" t="s">
        <v>81</v>
      </c>
      <c r="S4217" t="s">
        <v>147</v>
      </c>
      <c r="T4217">
        <v>6075</v>
      </c>
      <c r="U4217" t="str">
        <f t="shared" ca="1" si="765"/>
        <v>cu</v>
      </c>
      <c r="V4217" t="str">
        <f t="shared" si="767"/>
        <v>EN</v>
      </c>
      <c r="W4217">
        <f t="shared" si="768"/>
        <v>600</v>
      </c>
      <c r="X4217" t="str">
        <f t="shared" ca="1" si="769"/>
        <v>cu</v>
      </c>
      <c r="Y4217" t="str">
        <f t="shared" si="770"/>
        <v>GO</v>
      </c>
      <c r="Z4217">
        <f t="shared" si="771"/>
        <v>6075</v>
      </c>
    </row>
    <row r="4218" spans="1:26">
      <c r="A4218" t="s">
        <v>79</v>
      </c>
      <c r="B4218" t="str">
        <f>VLOOKUP(A4218,EventPointTypeTable!$A:$B,MATCH(EventPointTypeTable!$B$1,EventPointTypeTable!$A$1:$B$1,0),0)</f>
        <v>신규4</v>
      </c>
      <c r="C4218">
        <v>241</v>
      </c>
      <c r="D4218">
        <v>92</v>
      </c>
      <c r="E4218">
        <f t="shared" ca="1" si="772"/>
        <v>27800</v>
      </c>
      <c r="F4218">
        <f ca="1">(60+SUMIF(OFFSET(N4218,-$C4218+1,0,$C4218),"EN",OFFSET(O4218,-$C4218+1,0,$C4218)))*SummonTypeTable!$Q$2</f>
        <v>8950</v>
      </c>
      <c r="G4218" t="str">
        <f ca="1">IF(C4218=1,60*SummonTypeTable!$Q$2-OFFSET(F4218,0,-1),
IF(F4218&lt;&gt;OFFSET(F4218,-1,0),OFFSET(F4218,-1,0)-OFFSET(F4218,0,-1),""))</f>
        <v/>
      </c>
      <c r="H4218" t="str">
        <f ca="1">IF(C4218=1,60*SummonTypeTable!$Q$2/OFFSET(F4218,0,-1),
IF(F4218&lt;&gt;OFFSET(F4218,-1,0),OFFSET(F4218,-1,0)/OFFSET(F4218,0,-1),""))</f>
        <v/>
      </c>
      <c r="I4218">
        <f ca="1">(60+SUMIF(OFFSET(N4218,-$C4218+1,0,$C4218),"EN",OFFSET(O4218,-$C4218+1,0,$C4218))+SUMIF(OFFSET(S4218,-$C4218+1,0,$C4218),"EN",OFFSET(T4218,-$C4218+1,0,$C4218)))*SummonTypeTable!$Q$2</f>
        <v>8950</v>
      </c>
      <c r="J4218" t="str">
        <f ca="1">IF(C4218=1,60*SummonTypeTable!$Q$2-OFFSET(I4218,0,-4),
IF(I4218&lt;&gt;OFFSET(I4218,-1,0),OFFSET(I4218,-1,0)-OFFSET(I4218,0,-4),""))</f>
        <v/>
      </c>
      <c r="K4218" t="str">
        <f ca="1">IF(C4218=1,60*SummonTypeTable!$Q$2/OFFSET(I4218,0,-4),
IF(I4218&lt;&gt;OFFSET(I4218,-1,0),OFFSET(I4218,-1,0)/OFFSET(I4218,0,-4),""))</f>
        <v/>
      </c>
      <c r="L4218" t="str">
        <f t="shared" ca="1" si="764"/>
        <v>cu</v>
      </c>
      <c r="M4218" t="s">
        <v>81</v>
      </c>
      <c r="N4218" t="s">
        <v>147</v>
      </c>
      <c r="O4218">
        <v>12200</v>
      </c>
      <c r="P4218" t="str">
        <f t="shared" si="766"/>
        <v/>
      </c>
      <c r="Q4218" t="str">
        <f t="shared" ca="1" si="773"/>
        <v>cu</v>
      </c>
      <c r="R4218" t="s">
        <v>81</v>
      </c>
      <c r="S4218" t="s">
        <v>147</v>
      </c>
      <c r="T4218">
        <v>6100</v>
      </c>
      <c r="U4218" t="str">
        <f t="shared" ca="1" si="765"/>
        <v>cu</v>
      </c>
      <c r="V4218" t="str">
        <f t="shared" si="767"/>
        <v>GO</v>
      </c>
      <c r="W4218">
        <f t="shared" si="768"/>
        <v>12200</v>
      </c>
      <c r="X4218" t="str">
        <f t="shared" ca="1" si="769"/>
        <v>cu</v>
      </c>
      <c r="Y4218" t="str">
        <f t="shared" si="770"/>
        <v>GO</v>
      </c>
      <c r="Z4218">
        <f t="shared" si="771"/>
        <v>6100</v>
      </c>
    </row>
    <row r="4219" spans="1:26">
      <c r="A4219" t="s">
        <v>79</v>
      </c>
      <c r="B4219" t="str">
        <f>VLOOKUP(A4219,EventPointTypeTable!$A:$B,MATCH(EventPointTypeTable!$B$1,EventPointTypeTable!$A$1:$B$1,0),0)</f>
        <v>신규4</v>
      </c>
      <c r="C4219">
        <v>242</v>
      </c>
      <c r="D4219">
        <v>107</v>
      </c>
      <c r="E4219">
        <f t="shared" ca="1" si="772"/>
        <v>27907</v>
      </c>
      <c r="F4219">
        <f ca="1">(60+SUMIF(OFFSET(N4219,-$C4219+1,0,$C4219),"EN",OFFSET(O4219,-$C4219+1,0,$C4219)))*SummonTypeTable!$Q$2</f>
        <v>8950</v>
      </c>
      <c r="G4219" t="str">
        <f ca="1">IF(C4219=1,60*SummonTypeTable!$Q$2-OFFSET(F4219,0,-1),
IF(F4219&lt;&gt;OFFSET(F4219,-1,0),OFFSET(F4219,-1,0)-OFFSET(F4219,0,-1),""))</f>
        <v/>
      </c>
      <c r="H4219" t="str">
        <f ca="1">IF(C4219=1,60*SummonTypeTable!$Q$2/OFFSET(F4219,0,-1),
IF(F4219&lt;&gt;OFFSET(F4219,-1,0),OFFSET(F4219,-1,0)/OFFSET(F4219,0,-1),""))</f>
        <v/>
      </c>
      <c r="I4219">
        <f ca="1">(60+SUMIF(OFFSET(N4219,-$C4219+1,0,$C4219),"EN",OFFSET(O4219,-$C4219+1,0,$C4219))+SUMIF(OFFSET(S4219,-$C4219+1,0,$C4219),"EN",OFFSET(T4219,-$C4219+1,0,$C4219)))*SummonTypeTable!$Q$2</f>
        <v>8950</v>
      </c>
      <c r="J4219" t="str">
        <f ca="1">IF(C4219=1,60*SummonTypeTable!$Q$2-OFFSET(I4219,0,-4),
IF(I4219&lt;&gt;OFFSET(I4219,-1,0),OFFSET(I4219,-1,0)-OFFSET(I4219,0,-4),""))</f>
        <v/>
      </c>
      <c r="K4219" t="str">
        <f ca="1">IF(C4219=1,60*SummonTypeTable!$Q$2/OFFSET(I4219,0,-4),
IF(I4219&lt;&gt;OFFSET(I4219,-1,0),OFFSET(I4219,-1,0)/OFFSET(I4219,0,-4),""))</f>
        <v/>
      </c>
      <c r="L4219" t="str">
        <f t="shared" ca="1" si="764"/>
        <v>cu</v>
      </c>
      <c r="M4219" t="s">
        <v>81</v>
      </c>
      <c r="N4219" t="s">
        <v>147</v>
      </c>
      <c r="O4219">
        <v>12250</v>
      </c>
      <c r="P4219" t="str">
        <f t="shared" si="766"/>
        <v/>
      </c>
      <c r="Q4219" t="str">
        <f t="shared" ca="1" si="773"/>
        <v>cu</v>
      </c>
      <c r="R4219" t="s">
        <v>81</v>
      </c>
      <c r="S4219" t="s">
        <v>147</v>
      </c>
      <c r="T4219">
        <v>6125</v>
      </c>
      <c r="U4219" t="str">
        <f t="shared" ca="1" si="765"/>
        <v>cu</v>
      </c>
      <c r="V4219" t="str">
        <f t="shared" si="767"/>
        <v>GO</v>
      </c>
      <c r="W4219">
        <f t="shared" si="768"/>
        <v>12250</v>
      </c>
      <c r="X4219" t="str">
        <f t="shared" ca="1" si="769"/>
        <v>cu</v>
      </c>
      <c r="Y4219" t="str">
        <f t="shared" si="770"/>
        <v>GO</v>
      </c>
      <c r="Z4219">
        <f t="shared" si="771"/>
        <v>6125</v>
      </c>
    </row>
    <row r="4220" spans="1:26">
      <c r="A4220" t="s">
        <v>79</v>
      </c>
      <c r="B4220" t="str">
        <f>VLOOKUP(A4220,EventPointTypeTable!$A:$B,MATCH(EventPointTypeTable!$B$1,EventPointTypeTable!$A$1:$B$1,0),0)</f>
        <v>신규4</v>
      </c>
      <c r="C4220">
        <v>243</v>
      </c>
      <c r="D4220">
        <v>129</v>
      </c>
      <c r="E4220">
        <f t="shared" ca="1" si="772"/>
        <v>28036</v>
      </c>
      <c r="F4220">
        <f ca="1">(60+SUMIF(OFFSET(N4220,-$C4220+1,0,$C4220),"EN",OFFSET(O4220,-$C4220+1,0,$C4220)))*SummonTypeTable!$Q$2</f>
        <v>8950</v>
      </c>
      <c r="G4220" t="str">
        <f ca="1">IF(C4220=1,60*SummonTypeTable!$Q$2-OFFSET(F4220,0,-1),
IF(F4220&lt;&gt;OFFSET(F4220,-1,0),OFFSET(F4220,-1,0)-OFFSET(F4220,0,-1),""))</f>
        <v/>
      </c>
      <c r="H4220" t="str">
        <f ca="1">IF(C4220=1,60*SummonTypeTable!$Q$2/OFFSET(F4220,0,-1),
IF(F4220&lt;&gt;OFFSET(F4220,-1,0),OFFSET(F4220,-1,0)/OFFSET(F4220,0,-1),""))</f>
        <v/>
      </c>
      <c r="I4220">
        <f ca="1">(60+SUMIF(OFFSET(N4220,-$C4220+1,0,$C4220),"EN",OFFSET(O4220,-$C4220+1,0,$C4220))+SUMIF(OFFSET(S4220,-$C4220+1,0,$C4220),"EN",OFFSET(T4220,-$C4220+1,0,$C4220)))*SummonTypeTable!$Q$2</f>
        <v>8950</v>
      </c>
      <c r="J4220" t="str">
        <f ca="1">IF(C4220=1,60*SummonTypeTable!$Q$2-OFFSET(I4220,0,-4),
IF(I4220&lt;&gt;OFFSET(I4220,-1,0),OFFSET(I4220,-1,0)-OFFSET(I4220,0,-4),""))</f>
        <v/>
      </c>
      <c r="K4220" t="str">
        <f ca="1">IF(C4220=1,60*SummonTypeTable!$Q$2/OFFSET(I4220,0,-4),
IF(I4220&lt;&gt;OFFSET(I4220,-1,0),OFFSET(I4220,-1,0)/OFFSET(I4220,0,-4),""))</f>
        <v/>
      </c>
      <c r="L4220" t="str">
        <f t="shared" ca="1" si="764"/>
        <v>it</v>
      </c>
      <c r="M4220" t="s">
        <v>139</v>
      </c>
      <c r="N4220" t="s">
        <v>158</v>
      </c>
      <c r="O4220">
        <v>2</v>
      </c>
      <c r="P4220" t="str">
        <f t="shared" si="766"/>
        <v/>
      </c>
      <c r="Q4220" t="str">
        <f t="shared" ca="1" si="773"/>
        <v>cu</v>
      </c>
      <c r="R4220" t="s">
        <v>81</v>
      </c>
      <c r="S4220" t="s">
        <v>147</v>
      </c>
      <c r="T4220">
        <v>6150</v>
      </c>
      <c r="U4220" t="str">
        <f t="shared" ca="1" si="765"/>
        <v>it</v>
      </c>
      <c r="V4220" t="str">
        <f t="shared" si="767"/>
        <v>Cash_sEquipGacha</v>
      </c>
      <c r="W4220">
        <f t="shared" si="768"/>
        <v>2</v>
      </c>
      <c r="X4220" t="str">
        <f t="shared" ca="1" si="769"/>
        <v>cu</v>
      </c>
      <c r="Y4220" t="str">
        <f t="shared" si="770"/>
        <v>GO</v>
      </c>
      <c r="Z4220">
        <f t="shared" si="771"/>
        <v>6150</v>
      </c>
    </row>
    <row r="4221" spans="1:26">
      <c r="A4221" t="s">
        <v>79</v>
      </c>
      <c r="B4221" t="str">
        <f>VLOOKUP(A4221,EventPointTypeTable!$A:$B,MATCH(EventPointTypeTable!$B$1,EventPointTypeTable!$A$1:$B$1,0),0)</f>
        <v>신규4</v>
      </c>
      <c r="C4221">
        <v>244</v>
      </c>
      <c r="D4221">
        <v>149</v>
      </c>
      <c r="E4221">
        <f t="shared" ca="1" si="772"/>
        <v>28185</v>
      </c>
      <c r="F4221">
        <f ca="1">(60+SUMIF(OFFSET(N4221,-$C4221+1,0,$C4221),"EN",OFFSET(O4221,-$C4221+1,0,$C4221)))*SummonTypeTable!$Q$2</f>
        <v>8950</v>
      </c>
      <c r="G4221" t="str">
        <f ca="1">IF(C4221=1,60*SummonTypeTable!$Q$2-OFFSET(F4221,0,-1),
IF(F4221&lt;&gt;OFFSET(F4221,-1,0),OFFSET(F4221,-1,0)-OFFSET(F4221,0,-1),""))</f>
        <v/>
      </c>
      <c r="H4221" t="str">
        <f ca="1">IF(C4221=1,60*SummonTypeTable!$Q$2/OFFSET(F4221,0,-1),
IF(F4221&lt;&gt;OFFSET(F4221,-1,0),OFFSET(F4221,-1,0)/OFFSET(F4221,0,-1),""))</f>
        <v/>
      </c>
      <c r="I4221">
        <f ca="1">(60+SUMIF(OFFSET(N4221,-$C4221+1,0,$C4221),"EN",OFFSET(O4221,-$C4221+1,0,$C4221))+SUMIF(OFFSET(S4221,-$C4221+1,0,$C4221),"EN",OFFSET(T4221,-$C4221+1,0,$C4221)))*SummonTypeTable!$Q$2</f>
        <v>8950</v>
      </c>
      <c r="J4221" t="str">
        <f ca="1">IF(C4221=1,60*SummonTypeTable!$Q$2-OFFSET(I4221,0,-4),
IF(I4221&lt;&gt;OFFSET(I4221,-1,0),OFFSET(I4221,-1,0)-OFFSET(I4221,0,-4),""))</f>
        <v/>
      </c>
      <c r="K4221" t="str">
        <f ca="1">IF(C4221=1,60*SummonTypeTable!$Q$2/OFFSET(I4221,0,-4),
IF(I4221&lt;&gt;OFFSET(I4221,-1,0),OFFSET(I4221,-1,0)/OFFSET(I4221,0,-4),""))</f>
        <v/>
      </c>
      <c r="L4221" t="str">
        <f t="shared" ca="1" si="764"/>
        <v>cu</v>
      </c>
      <c r="M4221" t="s">
        <v>81</v>
      </c>
      <c r="N4221" t="s">
        <v>147</v>
      </c>
      <c r="O4221">
        <v>12350</v>
      </c>
      <c r="P4221" t="str">
        <f t="shared" si="766"/>
        <v/>
      </c>
      <c r="Q4221" t="str">
        <f t="shared" ca="1" si="773"/>
        <v>cu</v>
      </c>
      <c r="R4221" t="s">
        <v>81</v>
      </c>
      <c r="S4221" t="s">
        <v>147</v>
      </c>
      <c r="T4221">
        <v>6175</v>
      </c>
      <c r="U4221" t="str">
        <f t="shared" ca="1" si="765"/>
        <v>cu</v>
      </c>
      <c r="V4221" t="str">
        <f t="shared" si="767"/>
        <v>GO</v>
      </c>
      <c r="W4221">
        <f t="shared" si="768"/>
        <v>12350</v>
      </c>
      <c r="X4221" t="str">
        <f t="shared" ca="1" si="769"/>
        <v>cu</v>
      </c>
      <c r="Y4221" t="str">
        <f t="shared" si="770"/>
        <v>GO</v>
      </c>
      <c r="Z4221">
        <f t="shared" si="771"/>
        <v>6175</v>
      </c>
    </row>
    <row r="4222" spans="1:26">
      <c r="A4222" t="s">
        <v>79</v>
      </c>
      <c r="B4222" t="str">
        <f>VLOOKUP(A4222,EventPointTypeTable!$A:$B,MATCH(EventPointTypeTable!$B$1,EventPointTypeTable!$A$1:$B$1,0),0)</f>
        <v>신규4</v>
      </c>
      <c r="C4222">
        <v>245</v>
      </c>
      <c r="D4222">
        <v>152</v>
      </c>
      <c r="E4222">
        <f t="shared" ca="1" si="772"/>
        <v>28337</v>
      </c>
      <c r="F4222">
        <f ca="1">(60+SUMIF(OFFSET(N4222,-$C4222+1,0,$C4222),"EN",OFFSET(O4222,-$C4222+1,0,$C4222)))*SummonTypeTable!$Q$2</f>
        <v>8950</v>
      </c>
      <c r="G4222" t="str">
        <f ca="1">IF(C4222=1,60*SummonTypeTable!$Q$2-OFFSET(F4222,0,-1),
IF(F4222&lt;&gt;OFFSET(F4222,-1,0),OFFSET(F4222,-1,0)-OFFSET(F4222,0,-1),""))</f>
        <v/>
      </c>
      <c r="H4222" t="str">
        <f ca="1">IF(C4222=1,60*SummonTypeTable!$Q$2/OFFSET(F4222,0,-1),
IF(F4222&lt;&gt;OFFSET(F4222,-1,0),OFFSET(F4222,-1,0)/OFFSET(F4222,0,-1),""))</f>
        <v/>
      </c>
      <c r="I4222">
        <f ca="1">(60+SUMIF(OFFSET(N4222,-$C4222+1,0,$C4222),"EN",OFFSET(O4222,-$C4222+1,0,$C4222))+SUMIF(OFFSET(S4222,-$C4222+1,0,$C4222),"EN",OFFSET(T4222,-$C4222+1,0,$C4222)))*SummonTypeTable!$Q$2</f>
        <v>8950</v>
      </c>
      <c r="J4222" t="str">
        <f ca="1">IF(C4222=1,60*SummonTypeTable!$Q$2-OFFSET(I4222,0,-4),
IF(I4222&lt;&gt;OFFSET(I4222,-1,0),OFFSET(I4222,-1,0)-OFFSET(I4222,0,-4),""))</f>
        <v/>
      </c>
      <c r="K4222" t="str">
        <f ca="1">IF(C4222=1,60*SummonTypeTable!$Q$2/OFFSET(I4222,0,-4),
IF(I4222&lt;&gt;OFFSET(I4222,-1,0),OFFSET(I4222,-1,0)/OFFSET(I4222,0,-4),""))</f>
        <v/>
      </c>
      <c r="L4222" t="str">
        <f t="shared" ca="1" si="764"/>
        <v>cu</v>
      </c>
      <c r="M4222" t="s">
        <v>81</v>
      </c>
      <c r="N4222" t="s">
        <v>147</v>
      </c>
      <c r="O4222">
        <v>12400</v>
      </c>
      <c r="P4222" t="str">
        <f t="shared" si="766"/>
        <v/>
      </c>
      <c r="Q4222" t="str">
        <f t="shared" ca="1" si="773"/>
        <v>cu</v>
      </c>
      <c r="R4222" t="s">
        <v>81</v>
      </c>
      <c r="S4222" t="s">
        <v>147</v>
      </c>
      <c r="T4222">
        <v>6200</v>
      </c>
      <c r="U4222" t="str">
        <f t="shared" ca="1" si="765"/>
        <v>cu</v>
      </c>
      <c r="V4222" t="str">
        <f t="shared" si="767"/>
        <v>GO</v>
      </c>
      <c r="W4222">
        <f t="shared" si="768"/>
        <v>12400</v>
      </c>
      <c r="X4222" t="str">
        <f t="shared" ca="1" si="769"/>
        <v>cu</v>
      </c>
      <c r="Y4222" t="str">
        <f t="shared" si="770"/>
        <v>GO</v>
      </c>
      <c r="Z4222">
        <f t="shared" si="771"/>
        <v>6200</v>
      </c>
    </row>
    <row r="4223" spans="1:26">
      <c r="A4223" t="s">
        <v>79</v>
      </c>
      <c r="B4223" t="str">
        <f>VLOOKUP(A4223,EventPointTypeTable!$A:$B,MATCH(EventPointTypeTable!$B$1,EventPointTypeTable!$A$1:$B$1,0),0)</f>
        <v>신규4</v>
      </c>
      <c r="C4223">
        <v>246</v>
      </c>
      <c r="D4223">
        <v>495</v>
      </c>
      <c r="E4223">
        <f t="shared" ca="1" si="772"/>
        <v>28832</v>
      </c>
      <c r="F4223">
        <f ca="1">(60+SUMIF(OFFSET(N4223,-$C4223+1,0,$C4223),"EN",OFFSET(O4223,-$C4223+1,0,$C4223)))*SummonTypeTable!$Q$2</f>
        <v>9373.3333333333321</v>
      </c>
      <c r="G4223">
        <f ca="1">IF(C4223=1,60*SummonTypeTable!$Q$2-OFFSET(F4223,0,-1),
IF(F4223&lt;&gt;OFFSET(F4223,-1,0),OFFSET(F4223,-1,0)-OFFSET(F4223,0,-1),""))</f>
        <v>-19882</v>
      </c>
      <c r="H4223">
        <f ca="1">IF(C4223=1,60*SummonTypeTable!$Q$2/OFFSET(F4223,0,-1),
IF(F4223&lt;&gt;OFFSET(F4223,-1,0),OFFSET(F4223,-1,0)/OFFSET(F4223,0,-1),""))</f>
        <v>0.31041897891231962</v>
      </c>
      <c r="I4223">
        <f ca="1">(60+SUMIF(OFFSET(N4223,-$C4223+1,0,$C4223),"EN",OFFSET(O4223,-$C4223+1,0,$C4223))+SUMIF(OFFSET(S4223,-$C4223+1,0,$C4223),"EN",OFFSET(T4223,-$C4223+1,0,$C4223)))*SummonTypeTable!$Q$2</f>
        <v>9373.3333333333321</v>
      </c>
      <c r="J4223">
        <f ca="1">IF(C4223=1,60*SummonTypeTable!$Q$2-OFFSET(I4223,0,-4),
IF(I4223&lt;&gt;OFFSET(I4223,-1,0),OFFSET(I4223,-1,0)-OFFSET(I4223,0,-4),""))</f>
        <v>-19882</v>
      </c>
      <c r="K4223">
        <f ca="1">IF(C4223=1,60*SummonTypeTable!$Q$2/OFFSET(I4223,0,-4),
IF(I4223&lt;&gt;OFFSET(I4223,-1,0),OFFSET(I4223,-1,0)/OFFSET(I4223,0,-4),""))</f>
        <v>0.31041897891231962</v>
      </c>
      <c r="L4223" t="str">
        <f t="shared" ca="1" si="764"/>
        <v>cu</v>
      </c>
      <c r="M4223" t="s">
        <v>81</v>
      </c>
      <c r="N4223" t="s">
        <v>146</v>
      </c>
      <c r="O4223">
        <v>635</v>
      </c>
      <c r="P4223" t="str">
        <f t="shared" si="766"/>
        <v>에너지너무많음</v>
      </c>
      <c r="Q4223" t="str">
        <f t="shared" ca="1" si="773"/>
        <v>cu</v>
      </c>
      <c r="R4223" t="s">
        <v>81</v>
      </c>
      <c r="S4223" t="s">
        <v>147</v>
      </c>
      <c r="T4223">
        <v>6225</v>
      </c>
      <c r="U4223" t="str">
        <f t="shared" ca="1" si="765"/>
        <v>cu</v>
      </c>
      <c r="V4223" t="str">
        <f t="shared" si="767"/>
        <v>EN</v>
      </c>
      <c r="W4223">
        <f t="shared" si="768"/>
        <v>635</v>
      </c>
      <c r="X4223" t="str">
        <f t="shared" ca="1" si="769"/>
        <v>cu</v>
      </c>
      <c r="Y4223" t="str">
        <f t="shared" si="770"/>
        <v>GO</v>
      </c>
      <c r="Z4223">
        <f t="shared" si="771"/>
        <v>6225</v>
      </c>
    </row>
    <row r="4224" spans="1:26">
      <c r="A4224" t="s">
        <v>79</v>
      </c>
      <c r="B4224" t="str">
        <f>VLOOKUP(A4224,EventPointTypeTable!$A:$B,MATCH(EventPointTypeTable!$B$1,EventPointTypeTable!$A$1:$B$1,0),0)</f>
        <v>신규4</v>
      </c>
      <c r="C4224">
        <v>247</v>
      </c>
      <c r="D4224">
        <v>111</v>
      </c>
      <c r="E4224">
        <f t="shared" ca="1" si="772"/>
        <v>28943</v>
      </c>
      <c r="F4224">
        <f ca="1">(60+SUMIF(OFFSET(N4224,-$C4224+1,0,$C4224),"EN",OFFSET(O4224,-$C4224+1,0,$C4224)))*SummonTypeTable!$Q$2</f>
        <v>9373.3333333333321</v>
      </c>
      <c r="G4224" t="str">
        <f ca="1">IF(C4224=1,60*SummonTypeTable!$Q$2-OFFSET(F4224,0,-1),
IF(F4224&lt;&gt;OFFSET(F4224,-1,0),OFFSET(F4224,-1,0)-OFFSET(F4224,0,-1),""))</f>
        <v/>
      </c>
      <c r="H4224" t="str">
        <f ca="1">IF(C4224=1,60*SummonTypeTable!$Q$2/OFFSET(F4224,0,-1),
IF(F4224&lt;&gt;OFFSET(F4224,-1,0),OFFSET(F4224,-1,0)/OFFSET(F4224,0,-1),""))</f>
        <v/>
      </c>
      <c r="I4224">
        <f ca="1">(60+SUMIF(OFFSET(N4224,-$C4224+1,0,$C4224),"EN",OFFSET(O4224,-$C4224+1,0,$C4224))+SUMIF(OFFSET(S4224,-$C4224+1,0,$C4224),"EN",OFFSET(T4224,-$C4224+1,0,$C4224)))*SummonTypeTable!$Q$2</f>
        <v>9373.3333333333321</v>
      </c>
      <c r="J4224" t="str">
        <f ca="1">IF(C4224=1,60*SummonTypeTable!$Q$2-OFFSET(I4224,0,-4),
IF(I4224&lt;&gt;OFFSET(I4224,-1,0),OFFSET(I4224,-1,0)-OFFSET(I4224,0,-4),""))</f>
        <v/>
      </c>
      <c r="K4224" t="str">
        <f ca="1">IF(C4224=1,60*SummonTypeTable!$Q$2/OFFSET(I4224,0,-4),
IF(I4224&lt;&gt;OFFSET(I4224,-1,0),OFFSET(I4224,-1,0)/OFFSET(I4224,0,-4),""))</f>
        <v/>
      </c>
      <c r="L4224" t="str">
        <f t="shared" ca="1" si="764"/>
        <v>it</v>
      </c>
      <c r="M4224" t="s">
        <v>139</v>
      </c>
      <c r="N4224" t="s">
        <v>158</v>
      </c>
      <c r="O4224">
        <v>1</v>
      </c>
      <c r="P4224" t="str">
        <f t="shared" si="766"/>
        <v/>
      </c>
      <c r="Q4224" t="str">
        <f t="shared" ca="1" si="773"/>
        <v>cu</v>
      </c>
      <c r="R4224" t="s">
        <v>81</v>
      </c>
      <c r="S4224" t="s">
        <v>147</v>
      </c>
      <c r="T4224">
        <v>6250</v>
      </c>
      <c r="U4224" t="str">
        <f t="shared" ca="1" si="765"/>
        <v>it</v>
      </c>
      <c r="V4224" t="str">
        <f t="shared" si="767"/>
        <v>Cash_sEquipGacha</v>
      </c>
      <c r="W4224">
        <f t="shared" si="768"/>
        <v>1</v>
      </c>
      <c r="X4224" t="str">
        <f t="shared" ca="1" si="769"/>
        <v>cu</v>
      </c>
      <c r="Y4224" t="str">
        <f t="shared" si="770"/>
        <v>GO</v>
      </c>
      <c r="Z4224">
        <f t="shared" si="771"/>
        <v>6250</v>
      </c>
    </row>
    <row r="4225" spans="1:26">
      <c r="A4225" t="s">
        <v>79</v>
      </c>
      <c r="B4225" t="str">
        <f>VLOOKUP(A4225,EventPointTypeTable!$A:$B,MATCH(EventPointTypeTable!$B$1,EventPointTypeTable!$A$1:$B$1,0),0)</f>
        <v>신규4</v>
      </c>
      <c r="C4225">
        <v>248</v>
      </c>
      <c r="D4225">
        <v>124</v>
      </c>
      <c r="E4225">
        <f t="shared" ca="1" si="772"/>
        <v>29067</v>
      </c>
      <c r="F4225">
        <f ca="1">(60+SUMIF(OFFSET(N4225,-$C4225+1,0,$C4225),"EN",OFFSET(O4225,-$C4225+1,0,$C4225)))*SummonTypeTable!$Q$2</f>
        <v>9373.3333333333321</v>
      </c>
      <c r="G4225" t="str">
        <f ca="1">IF(C4225=1,60*SummonTypeTable!$Q$2-OFFSET(F4225,0,-1),
IF(F4225&lt;&gt;OFFSET(F4225,-1,0),OFFSET(F4225,-1,0)-OFFSET(F4225,0,-1),""))</f>
        <v/>
      </c>
      <c r="H4225" t="str">
        <f ca="1">IF(C4225=1,60*SummonTypeTable!$Q$2/OFFSET(F4225,0,-1),
IF(F4225&lt;&gt;OFFSET(F4225,-1,0),OFFSET(F4225,-1,0)/OFFSET(F4225,0,-1),""))</f>
        <v/>
      </c>
      <c r="I4225">
        <f ca="1">(60+SUMIF(OFFSET(N4225,-$C4225+1,0,$C4225),"EN",OFFSET(O4225,-$C4225+1,0,$C4225))+SUMIF(OFFSET(S4225,-$C4225+1,0,$C4225),"EN",OFFSET(T4225,-$C4225+1,0,$C4225)))*SummonTypeTable!$Q$2</f>
        <v>9373.3333333333321</v>
      </c>
      <c r="J4225" t="str">
        <f ca="1">IF(C4225=1,60*SummonTypeTable!$Q$2-OFFSET(I4225,0,-4),
IF(I4225&lt;&gt;OFFSET(I4225,-1,0),OFFSET(I4225,-1,0)-OFFSET(I4225,0,-4),""))</f>
        <v/>
      </c>
      <c r="K4225" t="str">
        <f ca="1">IF(C4225=1,60*SummonTypeTable!$Q$2/OFFSET(I4225,0,-4),
IF(I4225&lt;&gt;OFFSET(I4225,-1,0),OFFSET(I4225,-1,0)/OFFSET(I4225,0,-4),""))</f>
        <v/>
      </c>
      <c r="L4225" t="str">
        <f t="shared" ref="L4225:L4261" ca="1" si="774">IF(ISBLANK(M4225),"",
VLOOKUP(M4225,OFFSET(INDIRECT("$A:$B"),0,MATCH(M$1&amp;"_Verify",INDIRECT("$1:$1"),0)-1),2,0)
)</f>
        <v>cu</v>
      </c>
      <c r="M4225" t="s">
        <v>81</v>
      </c>
      <c r="N4225" t="s">
        <v>147</v>
      </c>
      <c r="O4225">
        <v>12550</v>
      </c>
      <c r="P4225" t="str">
        <f t="shared" si="766"/>
        <v/>
      </c>
      <c r="Q4225" t="str">
        <f t="shared" ca="1" si="773"/>
        <v>cu</v>
      </c>
      <c r="R4225" t="s">
        <v>81</v>
      </c>
      <c r="S4225" t="s">
        <v>147</v>
      </c>
      <c r="T4225">
        <v>6275</v>
      </c>
      <c r="U4225" t="str">
        <f t="shared" ca="1" si="765"/>
        <v>cu</v>
      </c>
      <c r="V4225" t="str">
        <f t="shared" si="767"/>
        <v>GO</v>
      </c>
      <c r="W4225">
        <f t="shared" si="768"/>
        <v>12550</v>
      </c>
      <c r="X4225" t="str">
        <f t="shared" ca="1" si="769"/>
        <v>cu</v>
      </c>
      <c r="Y4225" t="str">
        <f t="shared" si="770"/>
        <v>GO</v>
      </c>
      <c r="Z4225">
        <f t="shared" si="771"/>
        <v>6275</v>
      </c>
    </row>
    <row r="4226" spans="1:26">
      <c r="A4226" t="s">
        <v>79</v>
      </c>
      <c r="B4226" t="str">
        <f>VLOOKUP(A4226,EventPointTypeTable!$A:$B,MATCH(EventPointTypeTable!$B$1,EventPointTypeTable!$A$1:$B$1,0),0)</f>
        <v>신규4</v>
      </c>
      <c r="C4226">
        <v>249</v>
      </c>
      <c r="D4226">
        <v>245</v>
      </c>
      <c r="E4226">
        <f t="shared" ca="1" si="772"/>
        <v>29312</v>
      </c>
      <c r="F4226">
        <f ca="1">(60+SUMIF(OFFSET(N4226,-$C4226+1,0,$C4226),"EN",OFFSET(O4226,-$C4226+1,0,$C4226)))*SummonTypeTable!$Q$2</f>
        <v>9373.3333333333321</v>
      </c>
      <c r="G4226" t="str">
        <f ca="1">IF(C4226=1,60*SummonTypeTable!$Q$2-OFFSET(F4226,0,-1),
IF(F4226&lt;&gt;OFFSET(F4226,-1,0),OFFSET(F4226,-1,0)-OFFSET(F4226,0,-1),""))</f>
        <v/>
      </c>
      <c r="H4226" t="str">
        <f ca="1">IF(C4226=1,60*SummonTypeTable!$Q$2/OFFSET(F4226,0,-1),
IF(F4226&lt;&gt;OFFSET(F4226,-1,0),OFFSET(F4226,-1,0)/OFFSET(F4226,0,-1),""))</f>
        <v/>
      </c>
      <c r="I4226">
        <f ca="1">(60+SUMIF(OFFSET(N4226,-$C4226+1,0,$C4226),"EN",OFFSET(O4226,-$C4226+1,0,$C4226))+SUMIF(OFFSET(S4226,-$C4226+1,0,$C4226),"EN",OFFSET(T4226,-$C4226+1,0,$C4226)))*SummonTypeTable!$Q$2</f>
        <v>9373.3333333333321</v>
      </c>
      <c r="J4226" t="str">
        <f ca="1">IF(C4226=1,60*SummonTypeTable!$Q$2-OFFSET(I4226,0,-4),
IF(I4226&lt;&gt;OFFSET(I4226,-1,0),OFFSET(I4226,-1,0)-OFFSET(I4226,0,-4),""))</f>
        <v/>
      </c>
      <c r="K4226" t="str">
        <f ca="1">IF(C4226=1,60*SummonTypeTable!$Q$2/OFFSET(I4226,0,-4),
IF(I4226&lt;&gt;OFFSET(I4226,-1,0),OFFSET(I4226,-1,0)/OFFSET(I4226,0,-4),""))</f>
        <v/>
      </c>
      <c r="L4226" t="str">
        <f t="shared" ca="1" si="774"/>
        <v>it</v>
      </c>
      <c r="M4226" t="s">
        <v>139</v>
      </c>
      <c r="N4226" t="s">
        <v>140</v>
      </c>
      <c r="O4226">
        <v>3</v>
      </c>
      <c r="P4226" t="str">
        <f t="shared" si="766"/>
        <v/>
      </c>
      <c r="Q4226" t="str">
        <f t="shared" ca="1" si="773"/>
        <v>cu</v>
      </c>
      <c r="R4226" t="s">
        <v>81</v>
      </c>
      <c r="S4226" t="s">
        <v>147</v>
      </c>
      <c r="T4226">
        <v>6300</v>
      </c>
      <c r="U4226" t="str">
        <f t="shared" ref="U4226:U4261" ca="1" si="775">IF(LEN(L4226)=0,"",L4226)</f>
        <v>it</v>
      </c>
      <c r="V4226" t="str">
        <f t="shared" si="767"/>
        <v>Cash_sCharacterGacha</v>
      </c>
      <c r="W4226">
        <f t="shared" si="768"/>
        <v>3</v>
      </c>
      <c r="X4226" t="str">
        <f t="shared" ca="1" si="769"/>
        <v>cu</v>
      </c>
      <c r="Y4226" t="str">
        <f t="shared" si="770"/>
        <v>GO</v>
      </c>
      <c r="Z4226">
        <f t="shared" si="771"/>
        <v>6300</v>
      </c>
    </row>
    <row r="4227" spans="1:26">
      <c r="A4227" t="s">
        <v>79</v>
      </c>
      <c r="B4227" t="str">
        <f>VLOOKUP(A4227,EventPointTypeTable!$A:$B,MATCH(EventPointTypeTable!$B$1,EventPointTypeTable!$A$1:$B$1,0),0)</f>
        <v>신규4</v>
      </c>
      <c r="C4227">
        <v>250</v>
      </c>
      <c r="D4227">
        <v>676</v>
      </c>
      <c r="E4227">
        <f t="shared" ca="1" si="772"/>
        <v>29988</v>
      </c>
      <c r="F4227">
        <f ca="1">(60+SUMIF(OFFSET(N4227,-$C4227+1,0,$C4227),"EN",OFFSET(O4227,-$C4227+1,0,$C4227)))*SummonTypeTable!$Q$2</f>
        <v>9373.3333333333321</v>
      </c>
      <c r="G4227" t="str">
        <f ca="1">IF(C4227=1,60*SummonTypeTable!$Q$2-OFFSET(F4227,0,-1),
IF(F4227&lt;&gt;OFFSET(F4227,-1,0),OFFSET(F4227,-1,0)-OFFSET(F4227,0,-1),""))</f>
        <v/>
      </c>
      <c r="H4227" t="str">
        <f ca="1">IF(C4227=1,60*SummonTypeTable!$Q$2/OFFSET(F4227,0,-1),
IF(F4227&lt;&gt;OFFSET(F4227,-1,0),OFFSET(F4227,-1,0)/OFFSET(F4227,0,-1),""))</f>
        <v/>
      </c>
      <c r="I4227">
        <f ca="1">(60+SUMIF(OFFSET(N4227,-$C4227+1,0,$C4227),"EN",OFFSET(O4227,-$C4227+1,0,$C4227))+SUMIF(OFFSET(S4227,-$C4227+1,0,$C4227),"EN",OFFSET(T4227,-$C4227+1,0,$C4227)))*SummonTypeTable!$Q$2</f>
        <v>9373.3333333333321</v>
      </c>
      <c r="J4227" t="str">
        <f ca="1">IF(C4227=1,60*SummonTypeTable!$Q$2-OFFSET(I4227,0,-4),
IF(I4227&lt;&gt;OFFSET(I4227,-1,0),OFFSET(I4227,-1,0)-OFFSET(I4227,0,-4),""))</f>
        <v/>
      </c>
      <c r="K4227" t="str">
        <f ca="1">IF(C4227=1,60*SummonTypeTable!$Q$2/OFFSET(I4227,0,-4),
IF(I4227&lt;&gt;OFFSET(I4227,-1,0),OFFSET(I4227,-1,0)/OFFSET(I4227,0,-4),""))</f>
        <v/>
      </c>
      <c r="L4227" t="str">
        <f t="shared" ca="1" si="774"/>
        <v>cu</v>
      </c>
      <c r="M4227" t="s">
        <v>81</v>
      </c>
      <c r="N4227" t="s">
        <v>153</v>
      </c>
      <c r="O4227">
        <v>42</v>
      </c>
      <c r="P4227" t="str">
        <f t="shared" si="766"/>
        <v/>
      </c>
      <c r="Q4227" t="str">
        <f t="shared" ca="1" si="773"/>
        <v>cu</v>
      </c>
      <c r="R4227" t="s">
        <v>81</v>
      </c>
      <c r="S4227" t="s">
        <v>153</v>
      </c>
      <c r="T4227">
        <v>14</v>
      </c>
      <c r="U4227" t="str">
        <f t="shared" ca="1" si="775"/>
        <v>cu</v>
      </c>
      <c r="V4227" t="str">
        <f t="shared" si="767"/>
        <v>DI</v>
      </c>
      <c r="W4227">
        <f t="shared" si="768"/>
        <v>42</v>
      </c>
      <c r="X4227" t="str">
        <f t="shared" ca="1" si="769"/>
        <v>cu</v>
      </c>
      <c r="Y4227" t="str">
        <f t="shared" si="770"/>
        <v>DI</v>
      </c>
      <c r="Z4227">
        <f t="shared" si="771"/>
        <v>14</v>
      </c>
    </row>
    <row r="4228" spans="1:26">
      <c r="A4228" t="s">
        <v>79</v>
      </c>
      <c r="B4228" t="str">
        <f>VLOOKUP(A4228,EventPointTypeTable!$A:$B,MATCH(EventPointTypeTable!$B$1,EventPointTypeTable!$A$1:$B$1,0),0)</f>
        <v>신규4</v>
      </c>
      <c r="C4228">
        <v>251</v>
      </c>
      <c r="D4228">
        <v>165</v>
      </c>
      <c r="E4228">
        <f t="shared" ca="1" si="772"/>
        <v>30153</v>
      </c>
      <c r="F4228">
        <f ca="1">(60+SUMIF(OFFSET(N4228,-$C4228+1,0,$C4228),"EN",OFFSET(O4228,-$C4228+1,0,$C4228)))*SummonTypeTable!$Q$2</f>
        <v>9373.3333333333321</v>
      </c>
      <c r="G4228" t="str">
        <f ca="1">IF(C4228=1,60*SummonTypeTable!$Q$2-OFFSET(F4228,0,-1),
IF(F4228&lt;&gt;OFFSET(F4228,-1,0),OFFSET(F4228,-1,0)-OFFSET(F4228,0,-1),""))</f>
        <v/>
      </c>
      <c r="H4228" t="str">
        <f ca="1">IF(C4228=1,60*SummonTypeTable!$Q$2/OFFSET(F4228,0,-1),
IF(F4228&lt;&gt;OFFSET(F4228,-1,0),OFFSET(F4228,-1,0)/OFFSET(F4228,0,-1),""))</f>
        <v/>
      </c>
      <c r="I4228">
        <f ca="1">(60+SUMIF(OFFSET(N4228,-$C4228+1,0,$C4228),"EN",OFFSET(O4228,-$C4228+1,0,$C4228))+SUMIF(OFFSET(S4228,-$C4228+1,0,$C4228),"EN",OFFSET(T4228,-$C4228+1,0,$C4228)))*SummonTypeTable!$Q$2</f>
        <v>9373.3333333333321</v>
      </c>
      <c r="J4228" t="str">
        <f ca="1">IF(C4228=1,60*SummonTypeTable!$Q$2-OFFSET(I4228,0,-4),
IF(I4228&lt;&gt;OFFSET(I4228,-1,0),OFFSET(I4228,-1,0)-OFFSET(I4228,0,-4),""))</f>
        <v/>
      </c>
      <c r="K4228" t="str">
        <f ca="1">IF(C4228=1,60*SummonTypeTable!$Q$2/OFFSET(I4228,0,-4),
IF(I4228&lt;&gt;OFFSET(I4228,-1,0),OFFSET(I4228,-1,0)/OFFSET(I4228,0,-4),""))</f>
        <v/>
      </c>
      <c r="L4228" t="str">
        <f t="shared" ca="1" si="774"/>
        <v>cu</v>
      </c>
      <c r="M4228" t="s">
        <v>81</v>
      </c>
      <c r="N4228" t="s">
        <v>147</v>
      </c>
      <c r="O4228">
        <v>12700</v>
      </c>
      <c r="P4228" t="str">
        <f t="shared" si="766"/>
        <v/>
      </c>
      <c r="Q4228" t="str">
        <f t="shared" ca="1" si="773"/>
        <v>cu</v>
      </c>
      <c r="R4228" t="s">
        <v>81</v>
      </c>
      <c r="S4228" t="s">
        <v>147</v>
      </c>
      <c r="T4228">
        <v>6350</v>
      </c>
      <c r="U4228" t="str">
        <f t="shared" ca="1" si="775"/>
        <v>cu</v>
      </c>
      <c r="V4228" t="str">
        <f t="shared" si="767"/>
        <v>GO</v>
      </c>
      <c r="W4228">
        <f t="shared" si="768"/>
        <v>12700</v>
      </c>
      <c r="X4228" t="str">
        <f t="shared" ca="1" si="769"/>
        <v>cu</v>
      </c>
      <c r="Y4228" t="str">
        <f t="shared" si="770"/>
        <v>GO</v>
      </c>
      <c r="Z4228">
        <f t="shared" si="771"/>
        <v>6350</v>
      </c>
    </row>
    <row r="4229" spans="1:26">
      <c r="A4229" t="s">
        <v>79</v>
      </c>
      <c r="B4229" t="str">
        <f>VLOOKUP(A4229,EventPointTypeTable!$A:$B,MATCH(EventPointTypeTable!$B$1,EventPointTypeTable!$A$1:$B$1,0),0)</f>
        <v>신규4</v>
      </c>
      <c r="C4229">
        <v>252</v>
      </c>
      <c r="D4229">
        <v>235</v>
      </c>
      <c r="E4229">
        <f t="shared" ca="1" si="772"/>
        <v>30388</v>
      </c>
      <c r="F4229">
        <f ca="1">(60+SUMIF(OFFSET(N4229,-$C4229+1,0,$C4229),"EN",OFFSET(O4229,-$C4229+1,0,$C4229)))*SummonTypeTable!$Q$2</f>
        <v>9373.3333333333321</v>
      </c>
      <c r="G4229" t="str">
        <f ca="1">IF(C4229=1,60*SummonTypeTable!$Q$2-OFFSET(F4229,0,-1),
IF(F4229&lt;&gt;OFFSET(F4229,-1,0),OFFSET(F4229,-1,0)-OFFSET(F4229,0,-1),""))</f>
        <v/>
      </c>
      <c r="H4229" t="str">
        <f ca="1">IF(C4229=1,60*SummonTypeTable!$Q$2/OFFSET(F4229,0,-1),
IF(F4229&lt;&gt;OFFSET(F4229,-1,0),OFFSET(F4229,-1,0)/OFFSET(F4229,0,-1),""))</f>
        <v/>
      </c>
      <c r="I4229">
        <f ca="1">(60+SUMIF(OFFSET(N4229,-$C4229+1,0,$C4229),"EN",OFFSET(O4229,-$C4229+1,0,$C4229))+SUMIF(OFFSET(S4229,-$C4229+1,0,$C4229),"EN",OFFSET(T4229,-$C4229+1,0,$C4229)))*SummonTypeTable!$Q$2</f>
        <v>9373.3333333333321</v>
      </c>
      <c r="J4229" t="str">
        <f ca="1">IF(C4229=1,60*SummonTypeTable!$Q$2-OFFSET(I4229,0,-4),
IF(I4229&lt;&gt;OFFSET(I4229,-1,0),OFFSET(I4229,-1,0)-OFFSET(I4229,0,-4),""))</f>
        <v/>
      </c>
      <c r="K4229" t="str">
        <f ca="1">IF(C4229=1,60*SummonTypeTable!$Q$2/OFFSET(I4229,0,-4),
IF(I4229&lt;&gt;OFFSET(I4229,-1,0),OFFSET(I4229,-1,0)/OFFSET(I4229,0,-4),""))</f>
        <v/>
      </c>
      <c r="L4229" t="str">
        <f t="shared" ca="1" si="774"/>
        <v>cu</v>
      </c>
      <c r="M4229" t="s">
        <v>81</v>
      </c>
      <c r="N4229" t="s">
        <v>147</v>
      </c>
      <c r="O4229">
        <v>12750</v>
      </c>
      <c r="P4229" t="str">
        <f t="shared" si="766"/>
        <v/>
      </c>
      <c r="Q4229" t="str">
        <f t="shared" ca="1" si="773"/>
        <v>cu</v>
      </c>
      <c r="R4229" t="s">
        <v>81</v>
      </c>
      <c r="S4229" t="s">
        <v>147</v>
      </c>
      <c r="T4229">
        <v>6375</v>
      </c>
      <c r="U4229" t="str">
        <f t="shared" ca="1" si="775"/>
        <v>cu</v>
      </c>
      <c r="V4229" t="str">
        <f t="shared" si="767"/>
        <v>GO</v>
      </c>
      <c r="W4229">
        <f t="shared" si="768"/>
        <v>12750</v>
      </c>
      <c r="X4229" t="str">
        <f t="shared" ca="1" si="769"/>
        <v>cu</v>
      </c>
      <c r="Y4229" t="str">
        <f t="shared" si="770"/>
        <v>GO</v>
      </c>
      <c r="Z4229">
        <f t="shared" si="771"/>
        <v>6375</v>
      </c>
    </row>
    <row r="4230" spans="1:26">
      <c r="A4230" t="s">
        <v>79</v>
      </c>
      <c r="B4230" t="str">
        <f>VLOOKUP(A4230,EventPointTypeTable!$A:$B,MATCH(EventPointTypeTable!$B$1,EventPointTypeTable!$A$1:$B$1,0),0)</f>
        <v>신규4</v>
      </c>
      <c r="C4230">
        <v>253</v>
      </c>
      <c r="D4230">
        <v>788</v>
      </c>
      <c r="E4230">
        <f t="shared" ca="1" si="772"/>
        <v>31176</v>
      </c>
      <c r="F4230">
        <f ca="1">(60+SUMIF(OFFSET(N4230,-$C4230+1,0,$C4230),"EN",OFFSET(O4230,-$C4230+1,0,$C4230)))*SummonTypeTable!$Q$2</f>
        <v>9773.3333333333321</v>
      </c>
      <c r="G4230">
        <f ca="1">IF(C4230=1,60*SummonTypeTable!$Q$2-OFFSET(F4230,0,-1),
IF(F4230&lt;&gt;OFFSET(F4230,-1,0),OFFSET(F4230,-1,0)-OFFSET(F4230,0,-1),""))</f>
        <v>-21802.666666666668</v>
      </c>
      <c r="H4230">
        <f ca="1">IF(C4230=1,60*SummonTypeTable!$Q$2/OFFSET(F4230,0,-1),
IF(F4230&lt;&gt;OFFSET(F4230,-1,0),OFFSET(F4230,-1,0)/OFFSET(F4230,0,-1),""))</f>
        <v>0.30065862629373019</v>
      </c>
      <c r="I4230">
        <f ca="1">(60+SUMIF(OFFSET(N4230,-$C4230+1,0,$C4230),"EN",OFFSET(O4230,-$C4230+1,0,$C4230))+SUMIF(OFFSET(S4230,-$C4230+1,0,$C4230),"EN",OFFSET(T4230,-$C4230+1,0,$C4230)))*SummonTypeTable!$Q$2</f>
        <v>9773.3333333333321</v>
      </c>
      <c r="J4230">
        <f ca="1">IF(C4230=1,60*SummonTypeTable!$Q$2-OFFSET(I4230,0,-4),
IF(I4230&lt;&gt;OFFSET(I4230,-1,0),OFFSET(I4230,-1,0)-OFFSET(I4230,0,-4),""))</f>
        <v>-21802.666666666668</v>
      </c>
      <c r="K4230">
        <f ca="1">IF(C4230=1,60*SummonTypeTable!$Q$2/OFFSET(I4230,0,-4),
IF(I4230&lt;&gt;OFFSET(I4230,-1,0),OFFSET(I4230,-1,0)/OFFSET(I4230,0,-4),""))</f>
        <v>0.30065862629373019</v>
      </c>
      <c r="L4230" t="str">
        <f t="shared" ca="1" si="774"/>
        <v>cu</v>
      </c>
      <c r="M4230" t="s">
        <v>81</v>
      </c>
      <c r="N4230" t="s">
        <v>146</v>
      </c>
      <c r="O4230">
        <v>600</v>
      </c>
      <c r="P4230" t="str">
        <f t="shared" si="766"/>
        <v>에너지너무많음</v>
      </c>
      <c r="Q4230" t="str">
        <f t="shared" ca="1" si="773"/>
        <v>cu</v>
      </c>
      <c r="R4230" t="s">
        <v>81</v>
      </c>
      <c r="S4230" t="s">
        <v>147</v>
      </c>
      <c r="T4230">
        <v>6400</v>
      </c>
      <c r="U4230" t="str">
        <f t="shared" ca="1" si="775"/>
        <v>cu</v>
      </c>
      <c r="V4230" t="str">
        <f t="shared" si="767"/>
        <v>EN</v>
      </c>
      <c r="W4230">
        <f t="shared" si="768"/>
        <v>600</v>
      </c>
      <c r="X4230" t="str">
        <f t="shared" ca="1" si="769"/>
        <v>cu</v>
      </c>
      <c r="Y4230" t="str">
        <f t="shared" si="770"/>
        <v>GO</v>
      </c>
      <c r="Z4230">
        <f t="shared" si="771"/>
        <v>6400</v>
      </c>
    </row>
    <row r="4231" spans="1:26">
      <c r="A4231" t="s">
        <v>79</v>
      </c>
      <c r="B4231" t="str">
        <f>VLOOKUP(A4231,EventPointTypeTable!$A:$B,MATCH(EventPointTypeTable!$B$1,EventPointTypeTable!$A$1:$B$1,0),0)</f>
        <v>신규4</v>
      </c>
      <c r="C4231">
        <v>254</v>
      </c>
      <c r="D4231">
        <v>112</v>
      </c>
      <c r="E4231">
        <f t="shared" ca="1" si="772"/>
        <v>31288</v>
      </c>
      <c r="F4231">
        <f ca="1">(60+SUMIF(OFFSET(N4231,-$C4231+1,0,$C4231),"EN",OFFSET(O4231,-$C4231+1,0,$C4231)))*SummonTypeTable!$Q$2</f>
        <v>9773.3333333333321</v>
      </c>
      <c r="G4231" t="str">
        <f ca="1">IF(C4231=1,60*SummonTypeTable!$Q$2-OFFSET(F4231,0,-1),
IF(F4231&lt;&gt;OFFSET(F4231,-1,0),OFFSET(F4231,-1,0)-OFFSET(F4231,0,-1),""))</f>
        <v/>
      </c>
      <c r="H4231" t="str">
        <f ca="1">IF(C4231=1,60*SummonTypeTable!$Q$2/OFFSET(F4231,0,-1),
IF(F4231&lt;&gt;OFFSET(F4231,-1,0),OFFSET(F4231,-1,0)/OFFSET(F4231,0,-1),""))</f>
        <v/>
      </c>
      <c r="I4231">
        <f ca="1">(60+SUMIF(OFFSET(N4231,-$C4231+1,0,$C4231),"EN",OFFSET(O4231,-$C4231+1,0,$C4231))+SUMIF(OFFSET(S4231,-$C4231+1,0,$C4231),"EN",OFFSET(T4231,-$C4231+1,0,$C4231)))*SummonTypeTable!$Q$2</f>
        <v>9773.3333333333321</v>
      </c>
      <c r="J4231" t="str">
        <f ca="1">IF(C4231=1,60*SummonTypeTable!$Q$2-OFFSET(I4231,0,-4),
IF(I4231&lt;&gt;OFFSET(I4231,-1,0),OFFSET(I4231,-1,0)-OFFSET(I4231,0,-4),""))</f>
        <v/>
      </c>
      <c r="K4231" t="str">
        <f ca="1">IF(C4231=1,60*SummonTypeTable!$Q$2/OFFSET(I4231,0,-4),
IF(I4231&lt;&gt;OFFSET(I4231,-1,0),OFFSET(I4231,-1,0)/OFFSET(I4231,0,-4),""))</f>
        <v/>
      </c>
      <c r="L4231" t="str">
        <f t="shared" ca="1" si="774"/>
        <v>it</v>
      </c>
      <c r="M4231" t="s">
        <v>139</v>
      </c>
      <c r="N4231" t="s">
        <v>138</v>
      </c>
      <c r="O4231">
        <v>10</v>
      </c>
      <c r="P4231" t="str">
        <f t="shared" si="766"/>
        <v/>
      </c>
      <c r="Q4231" t="str">
        <f t="shared" ca="1" si="773"/>
        <v>cu</v>
      </c>
      <c r="R4231" t="s">
        <v>81</v>
      </c>
      <c r="S4231" t="s">
        <v>147</v>
      </c>
      <c r="T4231">
        <v>6425</v>
      </c>
      <c r="U4231" t="str">
        <f t="shared" ca="1" si="775"/>
        <v>it</v>
      </c>
      <c r="V4231" t="str">
        <f t="shared" si="767"/>
        <v>Cash_sSpellGacha</v>
      </c>
      <c r="W4231">
        <f t="shared" si="768"/>
        <v>10</v>
      </c>
      <c r="X4231" t="str">
        <f t="shared" ca="1" si="769"/>
        <v>cu</v>
      </c>
      <c r="Y4231" t="str">
        <f t="shared" si="770"/>
        <v>GO</v>
      </c>
      <c r="Z4231">
        <f t="shared" si="771"/>
        <v>6425</v>
      </c>
    </row>
    <row r="4232" spans="1:26">
      <c r="A4232" t="s">
        <v>79</v>
      </c>
      <c r="B4232" t="str">
        <f>VLOOKUP(A4232,EventPointTypeTable!$A:$B,MATCH(EventPointTypeTable!$B$1,EventPointTypeTable!$A$1:$B$1,0),0)</f>
        <v>신규4</v>
      </c>
      <c r="C4232">
        <v>255</v>
      </c>
      <c r="D4232">
        <v>323</v>
      </c>
      <c r="E4232">
        <f t="shared" ca="1" si="772"/>
        <v>31611</v>
      </c>
      <c r="F4232">
        <f ca="1">(60+SUMIF(OFFSET(N4232,-$C4232+1,0,$C4232),"EN",OFFSET(O4232,-$C4232+1,0,$C4232)))*SummonTypeTable!$Q$2</f>
        <v>9773.3333333333321</v>
      </c>
      <c r="G4232" t="str">
        <f ca="1">IF(C4232=1,60*SummonTypeTable!$Q$2-OFFSET(F4232,0,-1),
IF(F4232&lt;&gt;OFFSET(F4232,-1,0),OFFSET(F4232,-1,0)-OFFSET(F4232,0,-1),""))</f>
        <v/>
      </c>
      <c r="H4232" t="str">
        <f ca="1">IF(C4232=1,60*SummonTypeTable!$Q$2/OFFSET(F4232,0,-1),
IF(F4232&lt;&gt;OFFSET(F4232,-1,0),OFFSET(F4232,-1,0)/OFFSET(F4232,0,-1),""))</f>
        <v/>
      </c>
      <c r="I4232">
        <f ca="1">(60+SUMIF(OFFSET(N4232,-$C4232+1,0,$C4232),"EN",OFFSET(O4232,-$C4232+1,0,$C4232))+SUMIF(OFFSET(S4232,-$C4232+1,0,$C4232),"EN",OFFSET(T4232,-$C4232+1,0,$C4232)))*SummonTypeTable!$Q$2</f>
        <v>9773.3333333333321</v>
      </c>
      <c r="J4232" t="str">
        <f ca="1">IF(C4232=1,60*SummonTypeTable!$Q$2-OFFSET(I4232,0,-4),
IF(I4232&lt;&gt;OFFSET(I4232,-1,0),OFFSET(I4232,-1,0)-OFFSET(I4232,0,-4),""))</f>
        <v/>
      </c>
      <c r="K4232" t="str">
        <f ca="1">IF(C4232=1,60*SummonTypeTable!$Q$2/OFFSET(I4232,0,-4),
IF(I4232&lt;&gt;OFFSET(I4232,-1,0),OFFSET(I4232,-1,0)/OFFSET(I4232,0,-4),""))</f>
        <v/>
      </c>
      <c r="L4232" t="str">
        <f t="shared" ca="1" si="774"/>
        <v>it</v>
      </c>
      <c r="M4232" t="s">
        <v>139</v>
      </c>
      <c r="N4232" t="s">
        <v>158</v>
      </c>
      <c r="O4232">
        <v>10</v>
      </c>
      <c r="P4232" t="str">
        <f t="shared" si="766"/>
        <v/>
      </c>
      <c r="Q4232" t="str">
        <f t="shared" ca="1" si="773"/>
        <v>cu</v>
      </c>
      <c r="R4232" t="s">
        <v>81</v>
      </c>
      <c r="S4232" t="s">
        <v>147</v>
      </c>
      <c r="T4232">
        <v>6450</v>
      </c>
      <c r="U4232" t="str">
        <f t="shared" ca="1" si="775"/>
        <v>it</v>
      </c>
      <c r="V4232" t="str">
        <f t="shared" si="767"/>
        <v>Cash_sEquipGacha</v>
      </c>
      <c r="W4232">
        <f t="shared" si="768"/>
        <v>10</v>
      </c>
      <c r="X4232" t="str">
        <f t="shared" ca="1" si="769"/>
        <v>cu</v>
      </c>
      <c r="Y4232" t="str">
        <f t="shared" si="770"/>
        <v>GO</v>
      </c>
      <c r="Z4232">
        <f t="shared" si="771"/>
        <v>6450</v>
      </c>
    </row>
    <row r="4233" spans="1:26">
      <c r="A4233" t="s">
        <v>79</v>
      </c>
      <c r="B4233" t="str">
        <f>VLOOKUP(A4233,EventPointTypeTable!$A:$B,MATCH(EventPointTypeTable!$B$1,EventPointTypeTable!$A$1:$B$1,0),0)</f>
        <v>신규4</v>
      </c>
      <c r="C4233">
        <v>256</v>
      </c>
      <c r="D4233">
        <v>785</v>
      </c>
      <c r="E4233">
        <f t="shared" ca="1" si="772"/>
        <v>32396</v>
      </c>
      <c r="F4233">
        <f ca="1">(60+SUMIF(OFFSET(N4233,-$C4233+1,0,$C4233),"EN",OFFSET(O4233,-$C4233+1,0,$C4233)))*SummonTypeTable!$Q$2</f>
        <v>10200</v>
      </c>
      <c r="G4233">
        <f ca="1">IF(C4233=1,60*SummonTypeTable!$Q$2-OFFSET(F4233,0,-1),
IF(F4233&lt;&gt;OFFSET(F4233,-1,0),OFFSET(F4233,-1,0)-OFFSET(F4233,0,-1),""))</f>
        <v>-22622.666666666668</v>
      </c>
      <c r="H4233">
        <f ca="1">IF(C4233=1,60*SummonTypeTable!$Q$2/OFFSET(F4233,0,-1),
IF(F4233&lt;&gt;OFFSET(F4233,-1,0),OFFSET(F4233,-1,0)/OFFSET(F4233,0,-1),""))</f>
        <v>0.30168333539120051</v>
      </c>
      <c r="I4233">
        <f ca="1">(60+SUMIF(OFFSET(N4233,-$C4233+1,0,$C4233),"EN",OFFSET(O4233,-$C4233+1,0,$C4233))+SUMIF(OFFSET(S4233,-$C4233+1,0,$C4233),"EN",OFFSET(T4233,-$C4233+1,0,$C4233)))*SummonTypeTable!$Q$2</f>
        <v>10200</v>
      </c>
      <c r="J4233">
        <f ca="1">IF(C4233=1,60*SummonTypeTable!$Q$2-OFFSET(I4233,0,-4),
IF(I4233&lt;&gt;OFFSET(I4233,-1,0),OFFSET(I4233,-1,0)-OFFSET(I4233,0,-4),""))</f>
        <v>-22622.666666666668</v>
      </c>
      <c r="K4233">
        <f ca="1">IF(C4233=1,60*SummonTypeTable!$Q$2/OFFSET(I4233,0,-4),
IF(I4233&lt;&gt;OFFSET(I4233,-1,0),OFFSET(I4233,-1,0)/OFFSET(I4233,0,-4),""))</f>
        <v>0.30168333539120051</v>
      </c>
      <c r="L4233" t="str">
        <f t="shared" ca="1" si="774"/>
        <v>cu</v>
      </c>
      <c r="M4233" t="s">
        <v>81</v>
      </c>
      <c r="N4233" t="s">
        <v>146</v>
      </c>
      <c r="O4233">
        <v>640</v>
      </c>
      <c r="P4233" t="str">
        <f t="shared" si="766"/>
        <v>에너지너무많음</v>
      </c>
      <c r="Q4233" t="str">
        <f t="shared" ca="1" si="773"/>
        <v>cu</v>
      </c>
      <c r="R4233" t="s">
        <v>81</v>
      </c>
      <c r="S4233" t="s">
        <v>147</v>
      </c>
      <c r="T4233">
        <v>6475</v>
      </c>
      <c r="U4233" t="str">
        <f t="shared" ca="1" si="775"/>
        <v>cu</v>
      </c>
      <c r="V4233" t="str">
        <f t="shared" si="767"/>
        <v>EN</v>
      </c>
      <c r="W4233">
        <f t="shared" si="768"/>
        <v>640</v>
      </c>
      <c r="X4233" t="str">
        <f t="shared" ca="1" si="769"/>
        <v>cu</v>
      </c>
      <c r="Y4233" t="str">
        <f t="shared" si="770"/>
        <v>GO</v>
      </c>
      <c r="Z4233">
        <f t="shared" si="771"/>
        <v>6475</v>
      </c>
    </row>
    <row r="4234" spans="1:26">
      <c r="A4234" t="s">
        <v>79</v>
      </c>
      <c r="B4234" t="str">
        <f>VLOOKUP(A4234,EventPointTypeTable!$A:$B,MATCH(EventPointTypeTable!$B$1,EventPointTypeTable!$A$1:$B$1,0),0)</f>
        <v>신규4</v>
      </c>
      <c r="C4234">
        <v>257</v>
      </c>
      <c r="D4234">
        <v>194</v>
      </c>
      <c r="E4234">
        <f t="shared" ca="1" si="772"/>
        <v>32590</v>
      </c>
      <c r="F4234">
        <f ca="1">(60+SUMIF(OFFSET(N4234,-$C4234+1,0,$C4234),"EN",OFFSET(O4234,-$C4234+1,0,$C4234)))*SummonTypeTable!$Q$2</f>
        <v>10200</v>
      </c>
      <c r="G4234" t="str">
        <f ca="1">IF(C4234=1,60*SummonTypeTable!$Q$2-OFFSET(F4234,0,-1),
IF(F4234&lt;&gt;OFFSET(F4234,-1,0),OFFSET(F4234,-1,0)-OFFSET(F4234,0,-1),""))</f>
        <v/>
      </c>
      <c r="H4234" t="str">
        <f ca="1">IF(C4234=1,60*SummonTypeTable!$Q$2/OFFSET(F4234,0,-1),
IF(F4234&lt;&gt;OFFSET(F4234,-1,0),OFFSET(F4234,-1,0)/OFFSET(F4234,0,-1),""))</f>
        <v/>
      </c>
      <c r="I4234">
        <f ca="1">(60+SUMIF(OFFSET(N4234,-$C4234+1,0,$C4234),"EN",OFFSET(O4234,-$C4234+1,0,$C4234))+SUMIF(OFFSET(S4234,-$C4234+1,0,$C4234),"EN",OFFSET(T4234,-$C4234+1,0,$C4234)))*SummonTypeTable!$Q$2</f>
        <v>10200</v>
      </c>
      <c r="J4234" t="str">
        <f ca="1">IF(C4234=1,60*SummonTypeTable!$Q$2-OFFSET(I4234,0,-4),
IF(I4234&lt;&gt;OFFSET(I4234,-1,0),OFFSET(I4234,-1,0)-OFFSET(I4234,0,-4),""))</f>
        <v/>
      </c>
      <c r="K4234" t="str">
        <f ca="1">IF(C4234=1,60*SummonTypeTable!$Q$2/OFFSET(I4234,0,-4),
IF(I4234&lt;&gt;OFFSET(I4234,-1,0),OFFSET(I4234,-1,0)/OFFSET(I4234,0,-4),""))</f>
        <v/>
      </c>
      <c r="L4234" t="str">
        <f t="shared" ca="1" si="774"/>
        <v>cu</v>
      </c>
      <c r="M4234" t="s">
        <v>81</v>
      </c>
      <c r="N4234" t="s">
        <v>147</v>
      </c>
      <c r="O4234">
        <v>13000</v>
      </c>
      <c r="P4234" t="str">
        <f t="shared" si="766"/>
        <v/>
      </c>
      <c r="Q4234" t="str">
        <f t="shared" ca="1" si="773"/>
        <v>cu</v>
      </c>
      <c r="R4234" t="s">
        <v>81</v>
      </c>
      <c r="S4234" t="s">
        <v>147</v>
      </c>
      <c r="T4234">
        <v>6500</v>
      </c>
      <c r="U4234" t="str">
        <f t="shared" ca="1" si="775"/>
        <v>cu</v>
      </c>
      <c r="V4234" t="str">
        <f t="shared" si="767"/>
        <v>GO</v>
      </c>
      <c r="W4234">
        <f t="shared" si="768"/>
        <v>13000</v>
      </c>
      <c r="X4234" t="str">
        <f t="shared" ca="1" si="769"/>
        <v>cu</v>
      </c>
      <c r="Y4234" t="str">
        <f t="shared" si="770"/>
        <v>GO</v>
      </c>
      <c r="Z4234">
        <f t="shared" si="771"/>
        <v>6500</v>
      </c>
    </row>
    <row r="4235" spans="1:26">
      <c r="A4235" t="s">
        <v>79</v>
      </c>
      <c r="B4235" t="str">
        <f>VLOOKUP(A4235,EventPointTypeTable!$A:$B,MATCH(EventPointTypeTable!$B$1,EventPointTypeTable!$A$1:$B$1,0),0)</f>
        <v>신규4</v>
      </c>
      <c r="C4235">
        <v>258</v>
      </c>
      <c r="D4235">
        <v>256</v>
      </c>
      <c r="E4235">
        <f t="shared" ca="1" si="772"/>
        <v>32846</v>
      </c>
      <c r="F4235">
        <f ca="1">(60+SUMIF(OFFSET(N4235,-$C4235+1,0,$C4235),"EN",OFFSET(O4235,-$C4235+1,0,$C4235)))*SummonTypeTable!$Q$2</f>
        <v>10200</v>
      </c>
      <c r="G4235" t="str">
        <f ca="1">IF(C4235=1,60*SummonTypeTable!$Q$2-OFFSET(F4235,0,-1),
IF(F4235&lt;&gt;OFFSET(F4235,-1,0),OFFSET(F4235,-1,0)-OFFSET(F4235,0,-1),""))</f>
        <v/>
      </c>
      <c r="H4235" t="str">
        <f ca="1">IF(C4235=1,60*SummonTypeTable!$Q$2/OFFSET(F4235,0,-1),
IF(F4235&lt;&gt;OFFSET(F4235,-1,0),OFFSET(F4235,-1,0)/OFFSET(F4235,0,-1),""))</f>
        <v/>
      </c>
      <c r="I4235">
        <f ca="1">(60+SUMIF(OFFSET(N4235,-$C4235+1,0,$C4235),"EN",OFFSET(O4235,-$C4235+1,0,$C4235))+SUMIF(OFFSET(S4235,-$C4235+1,0,$C4235),"EN",OFFSET(T4235,-$C4235+1,0,$C4235)))*SummonTypeTable!$Q$2</f>
        <v>10200</v>
      </c>
      <c r="J4235" t="str">
        <f ca="1">IF(C4235=1,60*SummonTypeTable!$Q$2-OFFSET(I4235,0,-4),
IF(I4235&lt;&gt;OFFSET(I4235,-1,0),OFFSET(I4235,-1,0)-OFFSET(I4235,0,-4),""))</f>
        <v/>
      </c>
      <c r="K4235" t="str">
        <f ca="1">IF(C4235=1,60*SummonTypeTable!$Q$2/OFFSET(I4235,0,-4),
IF(I4235&lt;&gt;OFFSET(I4235,-1,0),OFFSET(I4235,-1,0)/OFFSET(I4235,0,-4),""))</f>
        <v/>
      </c>
      <c r="L4235" t="str">
        <f t="shared" ca="1" si="774"/>
        <v>it</v>
      </c>
      <c r="M4235" t="s">
        <v>139</v>
      </c>
      <c r="N4235" t="s">
        <v>140</v>
      </c>
      <c r="O4235">
        <v>10</v>
      </c>
      <c r="P4235" t="str">
        <f t="shared" si="766"/>
        <v/>
      </c>
      <c r="Q4235" t="str">
        <f t="shared" ca="1" si="773"/>
        <v>cu</v>
      </c>
      <c r="R4235" t="s">
        <v>81</v>
      </c>
      <c r="S4235" t="s">
        <v>147</v>
      </c>
      <c r="T4235">
        <v>6525</v>
      </c>
      <c r="U4235" t="str">
        <f t="shared" ca="1" si="775"/>
        <v>it</v>
      </c>
      <c r="V4235" t="str">
        <f t="shared" si="767"/>
        <v>Cash_sCharacterGacha</v>
      </c>
      <c r="W4235">
        <f t="shared" si="768"/>
        <v>10</v>
      </c>
      <c r="X4235" t="str">
        <f t="shared" ca="1" si="769"/>
        <v>cu</v>
      </c>
      <c r="Y4235" t="str">
        <f t="shared" si="770"/>
        <v>GO</v>
      </c>
      <c r="Z4235">
        <f t="shared" si="771"/>
        <v>6525</v>
      </c>
    </row>
    <row r="4236" spans="1:26">
      <c r="A4236" t="s">
        <v>79</v>
      </c>
      <c r="B4236" t="str">
        <f>VLOOKUP(A4236,EventPointTypeTable!$A:$B,MATCH(EventPointTypeTable!$B$1,EventPointTypeTable!$A$1:$B$1,0),0)</f>
        <v>신규4</v>
      </c>
      <c r="C4236">
        <v>259</v>
      </c>
      <c r="D4236">
        <v>802</v>
      </c>
      <c r="E4236">
        <f t="shared" ca="1" si="772"/>
        <v>33648</v>
      </c>
      <c r="F4236">
        <f ca="1">(60+SUMIF(OFFSET(N4236,-$C4236+1,0,$C4236),"EN",OFFSET(O4236,-$C4236+1,0,$C4236)))*SummonTypeTable!$Q$2</f>
        <v>10653.333333333332</v>
      </c>
      <c r="G4236">
        <f ca="1">IF(C4236=1,60*SummonTypeTable!$Q$2-OFFSET(F4236,0,-1),
IF(F4236&lt;&gt;OFFSET(F4236,-1,0),OFFSET(F4236,-1,0)-OFFSET(F4236,0,-1),""))</f>
        <v>-23448</v>
      </c>
      <c r="H4236">
        <f ca="1">IF(C4236=1,60*SummonTypeTable!$Q$2/OFFSET(F4236,0,-1),
IF(F4236&lt;&gt;OFFSET(F4236,-1,0),OFFSET(F4236,-1,0)/OFFSET(F4236,0,-1),""))</f>
        <v>0.30313837375178315</v>
      </c>
      <c r="I4236">
        <f ca="1">(60+SUMIF(OFFSET(N4236,-$C4236+1,0,$C4236),"EN",OFFSET(O4236,-$C4236+1,0,$C4236))+SUMIF(OFFSET(S4236,-$C4236+1,0,$C4236),"EN",OFFSET(T4236,-$C4236+1,0,$C4236)))*SummonTypeTable!$Q$2</f>
        <v>10653.333333333332</v>
      </c>
      <c r="J4236">
        <f ca="1">IF(C4236=1,60*SummonTypeTable!$Q$2-OFFSET(I4236,0,-4),
IF(I4236&lt;&gt;OFFSET(I4236,-1,0),OFFSET(I4236,-1,0)-OFFSET(I4236,0,-4),""))</f>
        <v>-23448</v>
      </c>
      <c r="K4236">
        <f ca="1">IF(C4236=1,60*SummonTypeTable!$Q$2/OFFSET(I4236,0,-4),
IF(I4236&lt;&gt;OFFSET(I4236,-1,0),OFFSET(I4236,-1,0)/OFFSET(I4236,0,-4),""))</f>
        <v>0.30313837375178315</v>
      </c>
      <c r="L4236" t="str">
        <f t="shared" ca="1" si="774"/>
        <v>cu</v>
      </c>
      <c r="M4236" t="s">
        <v>81</v>
      </c>
      <c r="N4236" t="s">
        <v>146</v>
      </c>
      <c r="O4236">
        <v>680</v>
      </c>
      <c r="P4236" t="str">
        <f t="shared" si="766"/>
        <v>에너지너무많음</v>
      </c>
      <c r="Q4236" t="str">
        <f t="shared" ca="1" si="773"/>
        <v>cu</v>
      </c>
      <c r="R4236" t="s">
        <v>81</v>
      </c>
      <c r="S4236" t="s">
        <v>147</v>
      </c>
      <c r="T4236">
        <v>6550</v>
      </c>
      <c r="U4236" t="str">
        <f t="shared" ca="1" si="775"/>
        <v>cu</v>
      </c>
      <c r="V4236" t="str">
        <f t="shared" si="767"/>
        <v>EN</v>
      </c>
      <c r="W4236">
        <f t="shared" si="768"/>
        <v>680</v>
      </c>
      <c r="X4236" t="str">
        <f t="shared" ca="1" si="769"/>
        <v>cu</v>
      </c>
      <c r="Y4236" t="str">
        <f t="shared" si="770"/>
        <v>GO</v>
      </c>
      <c r="Z4236">
        <f t="shared" si="771"/>
        <v>6550</v>
      </c>
    </row>
    <row r="4237" spans="1:26">
      <c r="A4237" t="s">
        <v>79</v>
      </c>
      <c r="B4237" t="str">
        <f>VLOOKUP(A4237,EventPointTypeTable!$A:$B,MATCH(EventPointTypeTable!$B$1,EventPointTypeTable!$A$1:$B$1,0),0)</f>
        <v>신규4</v>
      </c>
      <c r="C4237">
        <v>260</v>
      </c>
      <c r="D4237">
        <v>88</v>
      </c>
      <c r="E4237">
        <f t="shared" ca="1" si="772"/>
        <v>33736</v>
      </c>
      <c r="F4237">
        <f ca="1">(60+SUMIF(OFFSET(N4237,-$C4237+1,0,$C4237),"EN",OFFSET(O4237,-$C4237+1,0,$C4237)))*SummonTypeTable!$Q$2</f>
        <v>10653.333333333332</v>
      </c>
      <c r="G4237" t="str">
        <f ca="1">IF(C4237=1,60*SummonTypeTable!$Q$2-OFFSET(F4237,0,-1),
IF(F4237&lt;&gt;OFFSET(F4237,-1,0),OFFSET(F4237,-1,0)-OFFSET(F4237,0,-1),""))</f>
        <v/>
      </c>
      <c r="H4237" t="str">
        <f ca="1">IF(C4237=1,60*SummonTypeTable!$Q$2/OFFSET(F4237,0,-1),
IF(F4237&lt;&gt;OFFSET(F4237,-1,0),OFFSET(F4237,-1,0)/OFFSET(F4237,0,-1),""))</f>
        <v/>
      </c>
      <c r="I4237">
        <f ca="1">(60+SUMIF(OFFSET(N4237,-$C4237+1,0,$C4237),"EN",OFFSET(O4237,-$C4237+1,0,$C4237))+SUMIF(OFFSET(S4237,-$C4237+1,0,$C4237),"EN",OFFSET(T4237,-$C4237+1,0,$C4237)))*SummonTypeTable!$Q$2</f>
        <v>10653.333333333332</v>
      </c>
      <c r="J4237" t="str">
        <f ca="1">IF(C4237=1,60*SummonTypeTable!$Q$2-OFFSET(I4237,0,-4),
IF(I4237&lt;&gt;OFFSET(I4237,-1,0),OFFSET(I4237,-1,0)-OFFSET(I4237,0,-4),""))</f>
        <v/>
      </c>
      <c r="K4237" t="str">
        <f ca="1">IF(C4237=1,60*SummonTypeTable!$Q$2/OFFSET(I4237,0,-4),
IF(I4237&lt;&gt;OFFSET(I4237,-1,0),OFFSET(I4237,-1,0)/OFFSET(I4237,0,-4),""))</f>
        <v/>
      </c>
      <c r="L4237" t="str">
        <f t="shared" ca="1" si="774"/>
        <v>cu</v>
      </c>
      <c r="M4237" t="s">
        <v>81</v>
      </c>
      <c r="N4237" t="s">
        <v>147</v>
      </c>
      <c r="O4237">
        <v>13150</v>
      </c>
      <c r="P4237" t="str">
        <f t="shared" si="766"/>
        <v/>
      </c>
      <c r="Q4237" t="str">
        <f t="shared" ca="1" si="773"/>
        <v>cu</v>
      </c>
      <c r="R4237" t="s">
        <v>81</v>
      </c>
      <c r="S4237" t="s">
        <v>147</v>
      </c>
      <c r="T4237">
        <v>6575</v>
      </c>
      <c r="U4237" t="str">
        <f t="shared" ca="1" si="775"/>
        <v>cu</v>
      </c>
      <c r="V4237" t="str">
        <f t="shared" si="767"/>
        <v>GO</v>
      </c>
      <c r="W4237">
        <f t="shared" si="768"/>
        <v>13150</v>
      </c>
      <c r="X4237" t="str">
        <f t="shared" ca="1" si="769"/>
        <v>cu</v>
      </c>
      <c r="Y4237" t="str">
        <f t="shared" si="770"/>
        <v>GO</v>
      </c>
      <c r="Z4237">
        <f t="shared" si="771"/>
        <v>6575</v>
      </c>
    </row>
    <row r="4238" spans="1:26">
      <c r="A4238" t="s">
        <v>79</v>
      </c>
      <c r="B4238" t="str">
        <f>VLOOKUP(A4238,EventPointTypeTable!$A:$B,MATCH(EventPointTypeTable!$B$1,EventPointTypeTable!$A$1:$B$1,0),0)</f>
        <v>신규4</v>
      </c>
      <c r="C4238">
        <v>261</v>
      </c>
      <c r="D4238">
        <v>125</v>
      </c>
      <c r="E4238">
        <f t="shared" ca="1" si="772"/>
        <v>33861</v>
      </c>
      <c r="F4238">
        <f ca="1">(60+SUMIF(OFFSET(N4238,-$C4238+1,0,$C4238),"EN",OFFSET(O4238,-$C4238+1,0,$C4238)))*SummonTypeTable!$Q$2</f>
        <v>10653.333333333332</v>
      </c>
      <c r="G4238" t="str">
        <f ca="1">IF(C4238=1,60*SummonTypeTable!$Q$2-OFFSET(F4238,0,-1),
IF(F4238&lt;&gt;OFFSET(F4238,-1,0),OFFSET(F4238,-1,0)-OFFSET(F4238,0,-1),""))</f>
        <v/>
      </c>
      <c r="H4238" t="str">
        <f ca="1">IF(C4238=1,60*SummonTypeTable!$Q$2/OFFSET(F4238,0,-1),
IF(F4238&lt;&gt;OFFSET(F4238,-1,0),OFFSET(F4238,-1,0)/OFFSET(F4238,0,-1),""))</f>
        <v/>
      </c>
      <c r="I4238">
        <f ca="1">(60+SUMIF(OFFSET(N4238,-$C4238+1,0,$C4238),"EN",OFFSET(O4238,-$C4238+1,0,$C4238))+SUMIF(OFFSET(S4238,-$C4238+1,0,$C4238),"EN",OFFSET(T4238,-$C4238+1,0,$C4238)))*SummonTypeTable!$Q$2</f>
        <v>10653.333333333332</v>
      </c>
      <c r="J4238" t="str">
        <f ca="1">IF(C4238=1,60*SummonTypeTable!$Q$2-OFFSET(I4238,0,-4),
IF(I4238&lt;&gt;OFFSET(I4238,-1,0),OFFSET(I4238,-1,0)-OFFSET(I4238,0,-4),""))</f>
        <v/>
      </c>
      <c r="K4238" t="str">
        <f ca="1">IF(C4238=1,60*SummonTypeTable!$Q$2/OFFSET(I4238,0,-4),
IF(I4238&lt;&gt;OFFSET(I4238,-1,0),OFFSET(I4238,-1,0)/OFFSET(I4238,0,-4),""))</f>
        <v/>
      </c>
      <c r="L4238" t="str">
        <f t="shared" ca="1" si="774"/>
        <v>it</v>
      </c>
      <c r="M4238" t="s">
        <v>139</v>
      </c>
      <c r="N4238" t="s">
        <v>158</v>
      </c>
      <c r="O4238">
        <v>3</v>
      </c>
      <c r="P4238" t="str">
        <f t="shared" si="766"/>
        <v/>
      </c>
      <c r="Q4238" t="str">
        <f t="shared" ca="1" si="773"/>
        <v>cu</v>
      </c>
      <c r="R4238" t="s">
        <v>81</v>
      </c>
      <c r="S4238" t="s">
        <v>147</v>
      </c>
      <c r="T4238">
        <v>6600</v>
      </c>
      <c r="U4238" t="str">
        <f t="shared" ca="1" si="775"/>
        <v>it</v>
      </c>
      <c r="V4238" t="str">
        <f t="shared" si="767"/>
        <v>Cash_sEquipGacha</v>
      </c>
      <c r="W4238">
        <f t="shared" si="768"/>
        <v>3</v>
      </c>
      <c r="X4238" t="str">
        <f t="shared" ca="1" si="769"/>
        <v>cu</v>
      </c>
      <c r="Y4238" t="str">
        <f t="shared" si="770"/>
        <v>GO</v>
      </c>
      <c r="Z4238">
        <f t="shared" si="771"/>
        <v>6600</v>
      </c>
    </row>
    <row r="4239" spans="1:26">
      <c r="A4239" t="s">
        <v>79</v>
      </c>
      <c r="B4239" t="str">
        <f>VLOOKUP(A4239,EventPointTypeTable!$A:$B,MATCH(EventPointTypeTable!$B$1,EventPointTypeTable!$A$1:$B$1,0),0)</f>
        <v>신규4</v>
      </c>
      <c r="C4239">
        <v>262</v>
      </c>
      <c r="D4239">
        <v>175</v>
      </c>
      <c r="E4239">
        <f t="shared" ca="1" si="772"/>
        <v>34036</v>
      </c>
      <c r="F4239">
        <f ca="1">(60+SUMIF(OFFSET(N4239,-$C4239+1,0,$C4239),"EN",OFFSET(O4239,-$C4239+1,0,$C4239)))*SummonTypeTable!$Q$2</f>
        <v>10653.333333333332</v>
      </c>
      <c r="G4239" t="str">
        <f ca="1">IF(C4239=1,60*SummonTypeTable!$Q$2-OFFSET(F4239,0,-1),
IF(F4239&lt;&gt;OFFSET(F4239,-1,0),OFFSET(F4239,-1,0)-OFFSET(F4239,0,-1),""))</f>
        <v/>
      </c>
      <c r="H4239" t="str">
        <f ca="1">IF(C4239=1,60*SummonTypeTable!$Q$2/OFFSET(F4239,0,-1),
IF(F4239&lt;&gt;OFFSET(F4239,-1,0),OFFSET(F4239,-1,0)/OFFSET(F4239,0,-1),""))</f>
        <v/>
      </c>
      <c r="I4239">
        <f ca="1">(60+SUMIF(OFFSET(N4239,-$C4239+1,0,$C4239),"EN",OFFSET(O4239,-$C4239+1,0,$C4239))+SUMIF(OFFSET(S4239,-$C4239+1,0,$C4239),"EN",OFFSET(T4239,-$C4239+1,0,$C4239)))*SummonTypeTable!$Q$2</f>
        <v>10653.333333333332</v>
      </c>
      <c r="J4239" t="str">
        <f ca="1">IF(C4239=1,60*SummonTypeTable!$Q$2-OFFSET(I4239,0,-4),
IF(I4239&lt;&gt;OFFSET(I4239,-1,0),OFFSET(I4239,-1,0)-OFFSET(I4239,0,-4),""))</f>
        <v/>
      </c>
      <c r="K4239" t="str">
        <f ca="1">IF(C4239=1,60*SummonTypeTable!$Q$2/OFFSET(I4239,0,-4),
IF(I4239&lt;&gt;OFFSET(I4239,-1,0),OFFSET(I4239,-1,0)/OFFSET(I4239,0,-4),""))</f>
        <v/>
      </c>
      <c r="L4239" t="str">
        <f t="shared" ca="1" si="774"/>
        <v>cu</v>
      </c>
      <c r="M4239" t="s">
        <v>81</v>
      </c>
      <c r="N4239" t="s">
        <v>147</v>
      </c>
      <c r="O4239">
        <v>13250</v>
      </c>
      <c r="P4239" t="str">
        <f t="shared" si="766"/>
        <v/>
      </c>
      <c r="Q4239" t="str">
        <f t="shared" ca="1" si="773"/>
        <v>cu</v>
      </c>
      <c r="R4239" t="s">
        <v>81</v>
      </c>
      <c r="S4239" t="s">
        <v>147</v>
      </c>
      <c r="T4239">
        <v>6625</v>
      </c>
      <c r="U4239" t="str">
        <f t="shared" ca="1" si="775"/>
        <v>cu</v>
      </c>
      <c r="V4239" t="str">
        <f t="shared" si="767"/>
        <v>GO</v>
      </c>
      <c r="W4239">
        <f t="shared" si="768"/>
        <v>13250</v>
      </c>
      <c r="X4239" t="str">
        <f t="shared" ca="1" si="769"/>
        <v>cu</v>
      </c>
      <c r="Y4239" t="str">
        <f t="shared" si="770"/>
        <v>GO</v>
      </c>
      <c r="Z4239">
        <f t="shared" si="771"/>
        <v>6625</v>
      </c>
    </row>
    <row r="4240" spans="1:26">
      <c r="A4240" t="s">
        <v>79</v>
      </c>
      <c r="B4240" t="str">
        <f>VLOOKUP(A4240,EventPointTypeTable!$A:$B,MATCH(EventPointTypeTable!$B$1,EventPointTypeTable!$A$1:$B$1,0),0)</f>
        <v>신규4</v>
      </c>
      <c r="C4240">
        <v>263</v>
      </c>
      <c r="D4240">
        <v>225</v>
      </c>
      <c r="E4240">
        <f t="shared" ca="1" si="772"/>
        <v>34261</v>
      </c>
      <c r="F4240">
        <f ca="1">(60+SUMIF(OFFSET(N4240,-$C4240+1,0,$C4240),"EN",OFFSET(O4240,-$C4240+1,0,$C4240)))*SummonTypeTable!$Q$2</f>
        <v>10653.333333333332</v>
      </c>
      <c r="G4240" t="str">
        <f ca="1">IF(C4240=1,60*SummonTypeTable!$Q$2-OFFSET(F4240,0,-1),
IF(F4240&lt;&gt;OFFSET(F4240,-1,0),OFFSET(F4240,-1,0)-OFFSET(F4240,0,-1),""))</f>
        <v/>
      </c>
      <c r="H4240" t="str">
        <f ca="1">IF(C4240=1,60*SummonTypeTable!$Q$2/OFFSET(F4240,0,-1),
IF(F4240&lt;&gt;OFFSET(F4240,-1,0),OFFSET(F4240,-1,0)/OFFSET(F4240,0,-1),""))</f>
        <v/>
      </c>
      <c r="I4240">
        <f ca="1">(60+SUMIF(OFFSET(N4240,-$C4240+1,0,$C4240),"EN",OFFSET(O4240,-$C4240+1,0,$C4240))+SUMIF(OFFSET(S4240,-$C4240+1,0,$C4240),"EN",OFFSET(T4240,-$C4240+1,0,$C4240)))*SummonTypeTable!$Q$2</f>
        <v>10653.333333333332</v>
      </c>
      <c r="J4240" t="str">
        <f ca="1">IF(C4240=1,60*SummonTypeTable!$Q$2-OFFSET(I4240,0,-4),
IF(I4240&lt;&gt;OFFSET(I4240,-1,0),OFFSET(I4240,-1,0)-OFFSET(I4240,0,-4),""))</f>
        <v/>
      </c>
      <c r="K4240" t="str">
        <f ca="1">IF(C4240=1,60*SummonTypeTable!$Q$2/OFFSET(I4240,0,-4),
IF(I4240&lt;&gt;OFFSET(I4240,-1,0),OFFSET(I4240,-1,0)/OFFSET(I4240,0,-4),""))</f>
        <v/>
      </c>
      <c r="L4240" t="str">
        <f t="shared" ca="1" si="774"/>
        <v>cu</v>
      </c>
      <c r="M4240" t="s">
        <v>81</v>
      </c>
      <c r="N4240" t="s">
        <v>147</v>
      </c>
      <c r="O4240">
        <v>13300</v>
      </c>
      <c r="P4240" t="str">
        <f t="shared" si="766"/>
        <v/>
      </c>
      <c r="Q4240" t="str">
        <f t="shared" ca="1" si="773"/>
        <v>cu</v>
      </c>
      <c r="R4240" t="s">
        <v>81</v>
      </c>
      <c r="S4240" t="s">
        <v>147</v>
      </c>
      <c r="T4240">
        <v>6650</v>
      </c>
      <c r="U4240" t="str">
        <f t="shared" ca="1" si="775"/>
        <v>cu</v>
      </c>
      <c r="V4240" t="str">
        <f t="shared" si="767"/>
        <v>GO</v>
      </c>
      <c r="W4240">
        <f t="shared" si="768"/>
        <v>13300</v>
      </c>
      <c r="X4240" t="str">
        <f t="shared" ca="1" si="769"/>
        <v>cu</v>
      </c>
      <c r="Y4240" t="str">
        <f t="shared" si="770"/>
        <v>GO</v>
      </c>
      <c r="Z4240">
        <f t="shared" si="771"/>
        <v>6650</v>
      </c>
    </row>
    <row r="4241" spans="1:26">
      <c r="A4241" t="s">
        <v>79</v>
      </c>
      <c r="B4241" t="str">
        <f>VLOOKUP(A4241,EventPointTypeTable!$A:$B,MATCH(EventPointTypeTable!$B$1,EventPointTypeTable!$A$1:$B$1,0),0)</f>
        <v>신규4</v>
      </c>
      <c r="C4241">
        <v>264</v>
      </c>
      <c r="D4241">
        <v>671</v>
      </c>
      <c r="E4241">
        <f t="shared" ca="1" si="772"/>
        <v>34932</v>
      </c>
      <c r="F4241">
        <f ca="1">(60+SUMIF(OFFSET(N4241,-$C4241+1,0,$C4241),"EN",OFFSET(O4241,-$C4241+1,0,$C4241)))*SummonTypeTable!$Q$2</f>
        <v>11133.333333333332</v>
      </c>
      <c r="G4241">
        <f ca="1">IF(C4241=1,60*SummonTypeTable!$Q$2-OFFSET(F4241,0,-1),
IF(F4241&lt;&gt;OFFSET(F4241,-1,0),OFFSET(F4241,-1,0)-OFFSET(F4241,0,-1),""))</f>
        <v>-24278.666666666668</v>
      </c>
      <c r="H4241">
        <f ca="1">IF(C4241=1,60*SummonTypeTable!$Q$2/OFFSET(F4241,0,-1),
IF(F4241&lt;&gt;OFFSET(F4241,-1,0),OFFSET(F4241,-1,0)/OFFSET(F4241,0,-1),""))</f>
        <v>0.30497347226993393</v>
      </c>
      <c r="I4241">
        <f ca="1">(60+SUMIF(OFFSET(N4241,-$C4241+1,0,$C4241),"EN",OFFSET(O4241,-$C4241+1,0,$C4241))+SUMIF(OFFSET(S4241,-$C4241+1,0,$C4241),"EN",OFFSET(T4241,-$C4241+1,0,$C4241)))*SummonTypeTable!$Q$2</f>
        <v>11133.333333333332</v>
      </c>
      <c r="J4241">
        <f ca="1">IF(C4241=1,60*SummonTypeTable!$Q$2-OFFSET(I4241,0,-4),
IF(I4241&lt;&gt;OFFSET(I4241,-1,0),OFFSET(I4241,-1,0)-OFFSET(I4241,0,-4),""))</f>
        <v>-24278.666666666668</v>
      </c>
      <c r="K4241">
        <f ca="1">IF(C4241=1,60*SummonTypeTable!$Q$2/OFFSET(I4241,0,-4),
IF(I4241&lt;&gt;OFFSET(I4241,-1,0),OFFSET(I4241,-1,0)/OFFSET(I4241,0,-4),""))</f>
        <v>0.30497347226993393</v>
      </c>
      <c r="L4241" t="str">
        <f t="shared" ca="1" si="774"/>
        <v>cu</v>
      </c>
      <c r="M4241" t="s">
        <v>81</v>
      </c>
      <c r="N4241" t="s">
        <v>146</v>
      </c>
      <c r="O4241">
        <v>720</v>
      </c>
      <c r="P4241" t="str">
        <f t="shared" si="766"/>
        <v>에너지너무많음</v>
      </c>
      <c r="Q4241" t="str">
        <f t="shared" ca="1" si="773"/>
        <v>cu</v>
      </c>
      <c r="R4241" t="s">
        <v>81</v>
      </c>
      <c r="S4241" t="s">
        <v>147</v>
      </c>
      <c r="T4241">
        <v>6675</v>
      </c>
      <c r="U4241" t="str">
        <f t="shared" ca="1" si="775"/>
        <v>cu</v>
      </c>
      <c r="V4241" t="str">
        <f t="shared" si="767"/>
        <v>EN</v>
      </c>
      <c r="W4241">
        <f t="shared" si="768"/>
        <v>720</v>
      </c>
      <c r="X4241" t="str">
        <f t="shared" ca="1" si="769"/>
        <v>cu</v>
      </c>
      <c r="Y4241" t="str">
        <f t="shared" si="770"/>
        <v>GO</v>
      </c>
      <c r="Z4241">
        <f t="shared" si="771"/>
        <v>6675</v>
      </c>
    </row>
    <row r="4242" spans="1:26">
      <c r="A4242" t="s">
        <v>79</v>
      </c>
      <c r="B4242" t="str">
        <f>VLOOKUP(A4242,EventPointTypeTable!$A:$B,MATCH(EventPointTypeTable!$B$1,EventPointTypeTable!$A$1:$B$1,0),0)</f>
        <v>신규4</v>
      </c>
      <c r="C4242">
        <v>265</v>
      </c>
      <c r="D4242">
        <v>135</v>
      </c>
      <c r="E4242">
        <f t="shared" ca="1" si="772"/>
        <v>35067</v>
      </c>
      <c r="F4242">
        <f ca="1">(60+SUMIF(OFFSET(N4242,-$C4242+1,0,$C4242),"EN",OFFSET(O4242,-$C4242+1,0,$C4242)))*SummonTypeTable!$Q$2</f>
        <v>11133.333333333332</v>
      </c>
      <c r="G4242" t="str">
        <f ca="1">IF(C4242=1,60*SummonTypeTable!$Q$2-OFFSET(F4242,0,-1),
IF(F4242&lt;&gt;OFFSET(F4242,-1,0),OFFSET(F4242,-1,0)-OFFSET(F4242,0,-1),""))</f>
        <v/>
      </c>
      <c r="H4242" t="str">
        <f ca="1">IF(C4242=1,60*SummonTypeTable!$Q$2/OFFSET(F4242,0,-1),
IF(F4242&lt;&gt;OFFSET(F4242,-1,0),OFFSET(F4242,-1,0)/OFFSET(F4242,0,-1),""))</f>
        <v/>
      </c>
      <c r="I4242">
        <f ca="1">(60+SUMIF(OFFSET(N4242,-$C4242+1,0,$C4242),"EN",OFFSET(O4242,-$C4242+1,0,$C4242))+SUMIF(OFFSET(S4242,-$C4242+1,0,$C4242),"EN",OFFSET(T4242,-$C4242+1,0,$C4242)))*SummonTypeTable!$Q$2</f>
        <v>11133.333333333332</v>
      </c>
      <c r="J4242" t="str">
        <f ca="1">IF(C4242=1,60*SummonTypeTable!$Q$2-OFFSET(I4242,0,-4),
IF(I4242&lt;&gt;OFFSET(I4242,-1,0),OFFSET(I4242,-1,0)-OFFSET(I4242,0,-4),""))</f>
        <v/>
      </c>
      <c r="K4242" t="str">
        <f ca="1">IF(C4242=1,60*SummonTypeTable!$Q$2/OFFSET(I4242,0,-4),
IF(I4242&lt;&gt;OFFSET(I4242,-1,0),OFFSET(I4242,-1,0)/OFFSET(I4242,0,-4),""))</f>
        <v/>
      </c>
      <c r="L4242" t="str">
        <f t="shared" ca="1" si="774"/>
        <v>it</v>
      </c>
      <c r="M4242" t="s">
        <v>139</v>
      </c>
      <c r="N4242" t="s">
        <v>158</v>
      </c>
      <c r="O4242">
        <v>3</v>
      </c>
      <c r="P4242" t="str">
        <f t="shared" si="766"/>
        <v/>
      </c>
      <c r="Q4242" t="str">
        <f t="shared" ca="1" si="773"/>
        <v>cu</v>
      </c>
      <c r="R4242" t="s">
        <v>81</v>
      </c>
      <c r="S4242" t="s">
        <v>147</v>
      </c>
      <c r="T4242">
        <v>6700</v>
      </c>
      <c r="U4242" t="str">
        <f t="shared" ca="1" si="775"/>
        <v>it</v>
      </c>
      <c r="V4242" t="str">
        <f t="shared" si="767"/>
        <v>Cash_sEquipGacha</v>
      </c>
      <c r="W4242">
        <f t="shared" si="768"/>
        <v>3</v>
      </c>
      <c r="X4242" t="str">
        <f t="shared" ca="1" si="769"/>
        <v>cu</v>
      </c>
      <c r="Y4242" t="str">
        <f t="shared" si="770"/>
        <v>GO</v>
      </c>
      <c r="Z4242">
        <f t="shared" si="771"/>
        <v>6700</v>
      </c>
    </row>
    <row r="4243" spans="1:26">
      <c r="A4243" t="s">
        <v>79</v>
      </c>
      <c r="B4243" t="str">
        <f>VLOOKUP(A4243,EventPointTypeTable!$A:$B,MATCH(EventPointTypeTable!$B$1,EventPointTypeTable!$A$1:$B$1,0),0)</f>
        <v>신규4</v>
      </c>
      <c r="C4243">
        <v>266</v>
      </c>
      <c r="D4243">
        <v>168</v>
      </c>
      <c r="E4243">
        <f t="shared" ca="1" si="772"/>
        <v>35235</v>
      </c>
      <c r="F4243">
        <f ca="1">(60+SUMIF(OFFSET(N4243,-$C4243+1,0,$C4243),"EN",OFFSET(O4243,-$C4243+1,0,$C4243)))*SummonTypeTable!$Q$2</f>
        <v>11133.333333333332</v>
      </c>
      <c r="G4243" t="str">
        <f ca="1">IF(C4243=1,60*SummonTypeTable!$Q$2-OFFSET(F4243,0,-1),
IF(F4243&lt;&gt;OFFSET(F4243,-1,0),OFFSET(F4243,-1,0)-OFFSET(F4243,0,-1),""))</f>
        <v/>
      </c>
      <c r="H4243" t="str">
        <f ca="1">IF(C4243=1,60*SummonTypeTable!$Q$2/OFFSET(F4243,0,-1),
IF(F4243&lt;&gt;OFFSET(F4243,-1,0),OFFSET(F4243,-1,0)/OFFSET(F4243,0,-1),""))</f>
        <v/>
      </c>
      <c r="I4243">
        <f ca="1">(60+SUMIF(OFFSET(N4243,-$C4243+1,0,$C4243),"EN",OFFSET(O4243,-$C4243+1,0,$C4243))+SUMIF(OFFSET(S4243,-$C4243+1,0,$C4243),"EN",OFFSET(T4243,-$C4243+1,0,$C4243)))*SummonTypeTable!$Q$2</f>
        <v>11133.333333333332</v>
      </c>
      <c r="J4243" t="str">
        <f ca="1">IF(C4243=1,60*SummonTypeTable!$Q$2-OFFSET(I4243,0,-4),
IF(I4243&lt;&gt;OFFSET(I4243,-1,0),OFFSET(I4243,-1,0)-OFFSET(I4243,0,-4),""))</f>
        <v/>
      </c>
      <c r="K4243" t="str">
        <f ca="1">IF(C4243=1,60*SummonTypeTable!$Q$2/OFFSET(I4243,0,-4),
IF(I4243&lt;&gt;OFFSET(I4243,-1,0),OFFSET(I4243,-1,0)/OFFSET(I4243,0,-4),""))</f>
        <v/>
      </c>
      <c r="L4243" t="str">
        <f t="shared" ca="1" si="774"/>
        <v>cu</v>
      </c>
      <c r="M4243" t="s">
        <v>81</v>
      </c>
      <c r="N4243" t="s">
        <v>147</v>
      </c>
      <c r="O4243">
        <v>13450</v>
      </c>
      <c r="P4243" t="str">
        <f t="shared" si="766"/>
        <v/>
      </c>
      <c r="Q4243" t="str">
        <f t="shared" ca="1" si="773"/>
        <v>cu</v>
      </c>
      <c r="R4243" t="s">
        <v>81</v>
      </c>
      <c r="S4243" t="s">
        <v>147</v>
      </c>
      <c r="T4243">
        <v>6725</v>
      </c>
      <c r="U4243" t="str">
        <f t="shared" ca="1" si="775"/>
        <v>cu</v>
      </c>
      <c r="V4243" t="str">
        <f t="shared" si="767"/>
        <v>GO</v>
      </c>
      <c r="W4243">
        <f t="shared" si="768"/>
        <v>13450</v>
      </c>
      <c r="X4243" t="str">
        <f t="shared" ca="1" si="769"/>
        <v>cu</v>
      </c>
      <c r="Y4243" t="str">
        <f t="shared" si="770"/>
        <v>GO</v>
      </c>
      <c r="Z4243">
        <f t="shared" si="771"/>
        <v>6725</v>
      </c>
    </row>
    <row r="4244" spans="1:26">
      <c r="A4244" t="s">
        <v>79</v>
      </c>
      <c r="B4244" t="str">
        <f>VLOOKUP(A4244,EventPointTypeTable!$A:$B,MATCH(EventPointTypeTable!$B$1,EventPointTypeTable!$A$1:$B$1,0),0)</f>
        <v>신규4</v>
      </c>
      <c r="C4244">
        <v>267</v>
      </c>
      <c r="D4244">
        <v>217</v>
      </c>
      <c r="E4244">
        <f t="shared" ca="1" si="772"/>
        <v>35452</v>
      </c>
      <c r="F4244">
        <f ca="1">(60+SUMIF(OFFSET(N4244,-$C4244+1,0,$C4244),"EN",OFFSET(O4244,-$C4244+1,0,$C4244)))*SummonTypeTable!$Q$2</f>
        <v>11133.333333333332</v>
      </c>
      <c r="G4244" t="str">
        <f ca="1">IF(C4244=1,60*SummonTypeTable!$Q$2-OFFSET(F4244,0,-1),
IF(F4244&lt;&gt;OFFSET(F4244,-1,0),OFFSET(F4244,-1,0)-OFFSET(F4244,0,-1),""))</f>
        <v/>
      </c>
      <c r="H4244" t="str">
        <f ca="1">IF(C4244=1,60*SummonTypeTable!$Q$2/OFFSET(F4244,0,-1),
IF(F4244&lt;&gt;OFFSET(F4244,-1,0),OFFSET(F4244,-1,0)/OFFSET(F4244,0,-1),""))</f>
        <v/>
      </c>
      <c r="I4244">
        <f ca="1">(60+SUMIF(OFFSET(N4244,-$C4244+1,0,$C4244),"EN",OFFSET(O4244,-$C4244+1,0,$C4244))+SUMIF(OFFSET(S4244,-$C4244+1,0,$C4244),"EN",OFFSET(T4244,-$C4244+1,0,$C4244)))*SummonTypeTable!$Q$2</f>
        <v>11133.333333333332</v>
      </c>
      <c r="J4244" t="str">
        <f ca="1">IF(C4244=1,60*SummonTypeTable!$Q$2-OFFSET(I4244,0,-4),
IF(I4244&lt;&gt;OFFSET(I4244,-1,0),OFFSET(I4244,-1,0)-OFFSET(I4244,0,-4),""))</f>
        <v/>
      </c>
      <c r="K4244" t="str">
        <f ca="1">IF(C4244=1,60*SummonTypeTable!$Q$2/OFFSET(I4244,0,-4),
IF(I4244&lt;&gt;OFFSET(I4244,-1,0),OFFSET(I4244,-1,0)/OFFSET(I4244,0,-4),""))</f>
        <v/>
      </c>
      <c r="L4244" t="str">
        <f t="shared" ca="1" si="774"/>
        <v>it</v>
      </c>
      <c r="M4244" t="s">
        <v>139</v>
      </c>
      <c r="N4244" t="s">
        <v>138</v>
      </c>
      <c r="O4244">
        <v>30</v>
      </c>
      <c r="P4244" t="str">
        <f t="shared" si="766"/>
        <v/>
      </c>
      <c r="Q4244" t="str">
        <f t="shared" ca="1" si="773"/>
        <v>cu</v>
      </c>
      <c r="R4244" t="s">
        <v>81</v>
      </c>
      <c r="S4244" t="s">
        <v>147</v>
      </c>
      <c r="T4244">
        <v>6750</v>
      </c>
      <c r="U4244" t="str">
        <f t="shared" ca="1" si="775"/>
        <v>it</v>
      </c>
      <c r="V4244" t="str">
        <f t="shared" si="767"/>
        <v>Cash_sSpellGacha</v>
      </c>
      <c r="W4244">
        <f t="shared" si="768"/>
        <v>30</v>
      </c>
      <c r="X4244" t="str">
        <f t="shared" ca="1" si="769"/>
        <v>cu</v>
      </c>
      <c r="Y4244" t="str">
        <f t="shared" si="770"/>
        <v>GO</v>
      </c>
      <c r="Z4244">
        <f t="shared" si="771"/>
        <v>6750</v>
      </c>
    </row>
    <row r="4245" spans="1:26">
      <c r="A4245" t="s">
        <v>79</v>
      </c>
      <c r="B4245" t="str">
        <f>VLOOKUP(A4245,EventPointTypeTable!$A:$B,MATCH(EventPointTypeTable!$B$1,EventPointTypeTable!$A$1:$B$1,0),0)</f>
        <v>신규4</v>
      </c>
      <c r="C4245">
        <v>268</v>
      </c>
      <c r="D4245">
        <v>796</v>
      </c>
      <c r="E4245">
        <f t="shared" ca="1" si="772"/>
        <v>36248</v>
      </c>
      <c r="F4245">
        <f ca="1">(60+SUMIF(OFFSET(N4245,-$C4245+1,0,$C4245),"EN",OFFSET(O4245,-$C4245+1,0,$C4245)))*SummonTypeTable!$Q$2</f>
        <v>11133.333333333332</v>
      </c>
      <c r="G4245" t="str">
        <f ca="1">IF(C4245=1,60*SummonTypeTable!$Q$2-OFFSET(F4245,0,-1),
IF(F4245&lt;&gt;OFFSET(F4245,-1,0),OFFSET(F4245,-1,0)-OFFSET(F4245,0,-1),""))</f>
        <v/>
      </c>
      <c r="H4245" t="str">
        <f ca="1">IF(C4245=1,60*SummonTypeTable!$Q$2/OFFSET(F4245,0,-1),
IF(F4245&lt;&gt;OFFSET(F4245,-1,0),OFFSET(F4245,-1,0)/OFFSET(F4245,0,-1),""))</f>
        <v/>
      </c>
      <c r="I4245">
        <f ca="1">(60+SUMIF(OFFSET(N4245,-$C4245+1,0,$C4245),"EN",OFFSET(O4245,-$C4245+1,0,$C4245))+SUMIF(OFFSET(S4245,-$C4245+1,0,$C4245),"EN",OFFSET(T4245,-$C4245+1,0,$C4245)))*SummonTypeTable!$Q$2</f>
        <v>11133.333333333332</v>
      </c>
      <c r="J4245" t="str">
        <f ca="1">IF(C4245=1,60*SummonTypeTable!$Q$2-OFFSET(I4245,0,-4),
IF(I4245&lt;&gt;OFFSET(I4245,-1,0),OFFSET(I4245,-1,0)-OFFSET(I4245,0,-4),""))</f>
        <v/>
      </c>
      <c r="K4245" t="str">
        <f ca="1">IF(C4245=1,60*SummonTypeTable!$Q$2/OFFSET(I4245,0,-4),
IF(I4245&lt;&gt;OFFSET(I4245,-1,0),OFFSET(I4245,-1,0)/OFFSET(I4245,0,-4),""))</f>
        <v/>
      </c>
      <c r="L4245" t="str">
        <f t="shared" ca="1" si="774"/>
        <v>cu</v>
      </c>
      <c r="M4245" t="s">
        <v>81</v>
      </c>
      <c r="N4245" t="s">
        <v>153</v>
      </c>
      <c r="O4245">
        <v>45</v>
      </c>
      <c r="P4245" t="str">
        <f t="shared" si="766"/>
        <v/>
      </c>
      <c r="Q4245" t="str">
        <f t="shared" ca="1" si="773"/>
        <v>cu</v>
      </c>
      <c r="R4245" t="s">
        <v>81</v>
      </c>
      <c r="S4245" t="s">
        <v>153</v>
      </c>
      <c r="T4245">
        <v>15</v>
      </c>
      <c r="U4245" t="str">
        <f t="shared" ca="1" si="775"/>
        <v>cu</v>
      </c>
      <c r="V4245" t="str">
        <f t="shared" si="767"/>
        <v>DI</v>
      </c>
      <c r="W4245">
        <f t="shared" si="768"/>
        <v>45</v>
      </c>
      <c r="X4245" t="str">
        <f t="shared" ca="1" si="769"/>
        <v>cu</v>
      </c>
      <c r="Y4245" t="str">
        <f t="shared" si="770"/>
        <v>DI</v>
      </c>
      <c r="Z4245">
        <f t="shared" si="771"/>
        <v>15</v>
      </c>
    </row>
    <row r="4246" spans="1:26">
      <c r="A4246" t="s">
        <v>79</v>
      </c>
      <c r="B4246" t="str">
        <f>VLOOKUP(A4246,EventPointTypeTable!$A:$B,MATCH(EventPointTypeTable!$B$1,EventPointTypeTable!$A$1:$B$1,0),0)</f>
        <v>신규4</v>
      </c>
      <c r="C4246">
        <v>269</v>
      </c>
      <c r="D4246">
        <v>183</v>
      </c>
      <c r="E4246">
        <f t="shared" ca="1" si="772"/>
        <v>36431</v>
      </c>
      <c r="F4246">
        <f ca="1">(60+SUMIF(OFFSET(N4246,-$C4246+1,0,$C4246),"EN",OFFSET(O4246,-$C4246+1,0,$C4246)))*SummonTypeTable!$Q$2</f>
        <v>11133.333333333332</v>
      </c>
      <c r="G4246" t="str">
        <f ca="1">IF(C4246=1,60*SummonTypeTable!$Q$2-OFFSET(F4246,0,-1),
IF(F4246&lt;&gt;OFFSET(F4246,-1,0),OFFSET(F4246,-1,0)-OFFSET(F4246,0,-1),""))</f>
        <v/>
      </c>
      <c r="H4246" t="str">
        <f ca="1">IF(C4246=1,60*SummonTypeTable!$Q$2/OFFSET(F4246,0,-1),
IF(F4246&lt;&gt;OFFSET(F4246,-1,0),OFFSET(F4246,-1,0)/OFFSET(F4246,0,-1),""))</f>
        <v/>
      </c>
      <c r="I4246">
        <f ca="1">(60+SUMIF(OFFSET(N4246,-$C4246+1,0,$C4246),"EN",OFFSET(O4246,-$C4246+1,0,$C4246))+SUMIF(OFFSET(S4246,-$C4246+1,0,$C4246),"EN",OFFSET(T4246,-$C4246+1,0,$C4246)))*SummonTypeTable!$Q$2</f>
        <v>11133.333333333332</v>
      </c>
      <c r="J4246" t="str">
        <f ca="1">IF(C4246=1,60*SummonTypeTable!$Q$2-OFFSET(I4246,0,-4),
IF(I4246&lt;&gt;OFFSET(I4246,-1,0),OFFSET(I4246,-1,0)-OFFSET(I4246,0,-4),""))</f>
        <v/>
      </c>
      <c r="K4246" t="str">
        <f ca="1">IF(C4246=1,60*SummonTypeTable!$Q$2/OFFSET(I4246,0,-4),
IF(I4246&lt;&gt;OFFSET(I4246,-1,0),OFFSET(I4246,-1,0)/OFFSET(I4246,0,-4),""))</f>
        <v/>
      </c>
      <c r="L4246" t="str">
        <f t="shared" ca="1" si="774"/>
        <v>cu</v>
      </c>
      <c r="M4246" t="s">
        <v>81</v>
      </c>
      <c r="N4246" t="s">
        <v>147</v>
      </c>
      <c r="O4246">
        <v>13600</v>
      </c>
      <c r="P4246" t="str">
        <f t="shared" si="766"/>
        <v/>
      </c>
      <c r="Q4246" t="str">
        <f t="shared" ca="1" si="773"/>
        <v>cu</v>
      </c>
      <c r="R4246" t="s">
        <v>81</v>
      </c>
      <c r="S4246" t="s">
        <v>147</v>
      </c>
      <c r="T4246">
        <v>6800</v>
      </c>
      <c r="U4246" t="str">
        <f t="shared" ca="1" si="775"/>
        <v>cu</v>
      </c>
      <c r="V4246" t="str">
        <f t="shared" si="767"/>
        <v>GO</v>
      </c>
      <c r="W4246">
        <f t="shared" si="768"/>
        <v>13600</v>
      </c>
      <c r="X4246" t="str">
        <f t="shared" ca="1" si="769"/>
        <v>cu</v>
      </c>
      <c r="Y4246" t="str">
        <f t="shared" si="770"/>
        <v>GO</v>
      </c>
      <c r="Z4246">
        <f t="shared" si="771"/>
        <v>6800</v>
      </c>
    </row>
    <row r="4247" spans="1:26">
      <c r="A4247" t="s">
        <v>79</v>
      </c>
      <c r="B4247" t="str">
        <f>VLOOKUP(A4247,EventPointTypeTable!$A:$B,MATCH(EventPointTypeTable!$B$1,EventPointTypeTable!$A$1:$B$1,0),0)</f>
        <v>신규4</v>
      </c>
      <c r="C4247">
        <v>270</v>
      </c>
      <c r="D4247">
        <v>238</v>
      </c>
      <c r="E4247">
        <f t="shared" ca="1" si="772"/>
        <v>36669</v>
      </c>
      <c r="F4247">
        <f ca="1">(60+SUMIF(OFFSET(N4247,-$C4247+1,0,$C4247),"EN",OFFSET(O4247,-$C4247+1,0,$C4247)))*SummonTypeTable!$Q$2</f>
        <v>11133.333333333332</v>
      </c>
      <c r="G4247" t="str">
        <f ca="1">IF(C4247=1,60*SummonTypeTable!$Q$2-OFFSET(F4247,0,-1),
IF(F4247&lt;&gt;OFFSET(F4247,-1,0),OFFSET(F4247,-1,0)-OFFSET(F4247,0,-1),""))</f>
        <v/>
      </c>
      <c r="H4247" t="str">
        <f ca="1">IF(C4247=1,60*SummonTypeTable!$Q$2/OFFSET(F4247,0,-1),
IF(F4247&lt;&gt;OFFSET(F4247,-1,0),OFFSET(F4247,-1,0)/OFFSET(F4247,0,-1),""))</f>
        <v/>
      </c>
      <c r="I4247">
        <f ca="1">(60+SUMIF(OFFSET(N4247,-$C4247+1,0,$C4247),"EN",OFFSET(O4247,-$C4247+1,0,$C4247))+SUMIF(OFFSET(S4247,-$C4247+1,0,$C4247),"EN",OFFSET(T4247,-$C4247+1,0,$C4247)))*SummonTypeTable!$Q$2</f>
        <v>11133.333333333332</v>
      </c>
      <c r="J4247" t="str">
        <f ca="1">IF(C4247=1,60*SummonTypeTable!$Q$2-OFFSET(I4247,0,-4),
IF(I4247&lt;&gt;OFFSET(I4247,-1,0),OFFSET(I4247,-1,0)-OFFSET(I4247,0,-4),""))</f>
        <v/>
      </c>
      <c r="K4247" t="str">
        <f ca="1">IF(C4247=1,60*SummonTypeTable!$Q$2/OFFSET(I4247,0,-4),
IF(I4247&lt;&gt;OFFSET(I4247,-1,0),OFFSET(I4247,-1,0)/OFFSET(I4247,0,-4),""))</f>
        <v/>
      </c>
      <c r="L4247" t="str">
        <f t="shared" ca="1" si="774"/>
        <v>it</v>
      </c>
      <c r="M4247" t="s">
        <v>139</v>
      </c>
      <c r="N4247" t="s">
        <v>140</v>
      </c>
      <c r="O4247">
        <v>3</v>
      </c>
      <c r="P4247" t="str">
        <f t="shared" si="766"/>
        <v/>
      </c>
      <c r="Q4247" t="str">
        <f t="shared" ca="1" si="773"/>
        <v>cu</v>
      </c>
      <c r="R4247" t="s">
        <v>81</v>
      </c>
      <c r="S4247" t="s">
        <v>147</v>
      </c>
      <c r="T4247">
        <v>6825</v>
      </c>
      <c r="U4247" t="str">
        <f t="shared" ca="1" si="775"/>
        <v>it</v>
      </c>
      <c r="V4247" t="str">
        <f t="shared" si="767"/>
        <v>Cash_sCharacterGacha</v>
      </c>
      <c r="W4247">
        <f t="shared" si="768"/>
        <v>3</v>
      </c>
      <c r="X4247" t="str">
        <f t="shared" ca="1" si="769"/>
        <v>cu</v>
      </c>
      <c r="Y4247" t="str">
        <f t="shared" si="770"/>
        <v>GO</v>
      </c>
      <c r="Z4247">
        <f t="shared" si="771"/>
        <v>6825</v>
      </c>
    </row>
    <row r="4248" spans="1:26">
      <c r="A4248" t="s">
        <v>79</v>
      </c>
      <c r="B4248" t="str">
        <f>VLOOKUP(A4248,EventPointTypeTable!$A:$B,MATCH(EventPointTypeTable!$B$1,EventPointTypeTable!$A$1:$B$1,0),0)</f>
        <v>신규4</v>
      </c>
      <c r="C4248">
        <v>271</v>
      </c>
      <c r="D4248">
        <v>927</v>
      </c>
      <c r="E4248">
        <f t="shared" ca="1" si="772"/>
        <v>37596</v>
      </c>
      <c r="F4248">
        <f ca="1">(60+SUMIF(OFFSET(N4248,-$C4248+1,0,$C4248),"EN",OFFSET(O4248,-$C4248+1,0,$C4248)))*SummonTypeTable!$Q$2</f>
        <v>11586.666666666666</v>
      </c>
      <c r="G4248">
        <f ca="1">IF(C4248=1,60*SummonTypeTable!$Q$2-OFFSET(F4248,0,-1),
IF(F4248&lt;&gt;OFFSET(F4248,-1,0),OFFSET(F4248,-1,0)-OFFSET(F4248,0,-1),""))</f>
        <v>-26462.666666666668</v>
      </c>
      <c r="H4248">
        <f ca="1">IF(C4248=1,60*SummonTypeTable!$Q$2/OFFSET(F4248,0,-1),
IF(F4248&lt;&gt;OFFSET(F4248,-1,0),OFFSET(F4248,-1,0)/OFFSET(F4248,0,-1),""))</f>
        <v>0.29613079405610521</v>
      </c>
      <c r="I4248">
        <f ca="1">(60+SUMIF(OFFSET(N4248,-$C4248+1,0,$C4248),"EN",OFFSET(O4248,-$C4248+1,0,$C4248))+SUMIF(OFFSET(S4248,-$C4248+1,0,$C4248),"EN",OFFSET(T4248,-$C4248+1,0,$C4248)))*SummonTypeTable!$Q$2</f>
        <v>11586.666666666666</v>
      </c>
      <c r="J4248">
        <f ca="1">IF(C4248=1,60*SummonTypeTable!$Q$2-OFFSET(I4248,0,-4),
IF(I4248&lt;&gt;OFFSET(I4248,-1,0),OFFSET(I4248,-1,0)-OFFSET(I4248,0,-4),""))</f>
        <v>-26462.666666666668</v>
      </c>
      <c r="K4248">
        <f ca="1">IF(C4248=1,60*SummonTypeTable!$Q$2/OFFSET(I4248,0,-4),
IF(I4248&lt;&gt;OFFSET(I4248,-1,0),OFFSET(I4248,-1,0)/OFFSET(I4248,0,-4),""))</f>
        <v>0.29613079405610521</v>
      </c>
      <c r="L4248" t="str">
        <f t="shared" ca="1" si="774"/>
        <v>cu</v>
      </c>
      <c r="M4248" t="s">
        <v>81</v>
      </c>
      <c r="N4248" t="s">
        <v>146</v>
      </c>
      <c r="O4248">
        <v>680</v>
      </c>
      <c r="P4248" t="str">
        <f t="shared" si="766"/>
        <v>에너지너무많음</v>
      </c>
      <c r="Q4248" t="str">
        <f t="shared" ca="1" si="773"/>
        <v>cu</v>
      </c>
      <c r="R4248" t="s">
        <v>81</v>
      </c>
      <c r="S4248" t="s">
        <v>147</v>
      </c>
      <c r="T4248">
        <v>6850</v>
      </c>
      <c r="U4248" t="str">
        <f t="shared" ca="1" si="775"/>
        <v>cu</v>
      </c>
      <c r="V4248" t="str">
        <f t="shared" si="767"/>
        <v>EN</v>
      </c>
      <c r="W4248">
        <f t="shared" si="768"/>
        <v>680</v>
      </c>
      <c r="X4248" t="str">
        <f t="shared" ca="1" si="769"/>
        <v>cu</v>
      </c>
      <c r="Y4248" t="str">
        <f t="shared" si="770"/>
        <v>GO</v>
      </c>
      <c r="Z4248">
        <f t="shared" si="771"/>
        <v>6850</v>
      </c>
    </row>
    <row r="4249" spans="1:26">
      <c r="A4249" t="s">
        <v>79</v>
      </c>
      <c r="B4249" t="str">
        <f>VLOOKUP(A4249,EventPointTypeTable!$A:$B,MATCH(EventPointTypeTable!$B$1,EventPointTypeTable!$A$1:$B$1,0),0)</f>
        <v>신규4</v>
      </c>
      <c r="C4249">
        <v>272</v>
      </c>
      <c r="D4249">
        <v>153</v>
      </c>
      <c r="E4249">
        <f t="shared" ca="1" si="772"/>
        <v>37749</v>
      </c>
      <c r="F4249">
        <f ca="1">(60+SUMIF(OFFSET(N4249,-$C4249+1,0,$C4249),"EN",OFFSET(O4249,-$C4249+1,0,$C4249)))*SummonTypeTable!$Q$2</f>
        <v>11586.666666666666</v>
      </c>
      <c r="G4249" t="str">
        <f ca="1">IF(C4249=1,60*SummonTypeTable!$Q$2-OFFSET(F4249,0,-1),
IF(F4249&lt;&gt;OFFSET(F4249,-1,0),OFFSET(F4249,-1,0)-OFFSET(F4249,0,-1),""))</f>
        <v/>
      </c>
      <c r="H4249" t="str">
        <f ca="1">IF(C4249=1,60*SummonTypeTable!$Q$2/OFFSET(F4249,0,-1),
IF(F4249&lt;&gt;OFFSET(F4249,-1,0),OFFSET(F4249,-1,0)/OFFSET(F4249,0,-1),""))</f>
        <v/>
      </c>
      <c r="I4249">
        <f ca="1">(60+SUMIF(OFFSET(N4249,-$C4249+1,0,$C4249),"EN",OFFSET(O4249,-$C4249+1,0,$C4249))+SUMIF(OFFSET(S4249,-$C4249+1,0,$C4249),"EN",OFFSET(T4249,-$C4249+1,0,$C4249)))*SummonTypeTable!$Q$2</f>
        <v>11586.666666666666</v>
      </c>
      <c r="J4249" t="str">
        <f ca="1">IF(C4249=1,60*SummonTypeTable!$Q$2-OFFSET(I4249,0,-4),
IF(I4249&lt;&gt;OFFSET(I4249,-1,0),OFFSET(I4249,-1,0)-OFFSET(I4249,0,-4),""))</f>
        <v/>
      </c>
      <c r="K4249" t="str">
        <f ca="1">IF(C4249=1,60*SummonTypeTable!$Q$2/OFFSET(I4249,0,-4),
IF(I4249&lt;&gt;OFFSET(I4249,-1,0),OFFSET(I4249,-1,0)/OFFSET(I4249,0,-4),""))</f>
        <v/>
      </c>
      <c r="L4249" t="str">
        <f t="shared" ca="1" si="774"/>
        <v>cu</v>
      </c>
      <c r="M4249" t="s">
        <v>81</v>
      </c>
      <c r="N4249" t="s">
        <v>147</v>
      </c>
      <c r="O4249">
        <v>13750</v>
      </c>
      <c r="P4249" t="str">
        <f t="shared" si="766"/>
        <v/>
      </c>
      <c r="Q4249" t="str">
        <f t="shared" ca="1" si="773"/>
        <v>cu</v>
      </c>
      <c r="R4249" t="s">
        <v>81</v>
      </c>
      <c r="S4249" t="s">
        <v>147</v>
      </c>
      <c r="T4249">
        <v>6875</v>
      </c>
      <c r="U4249" t="str">
        <f t="shared" ca="1" si="775"/>
        <v>cu</v>
      </c>
      <c r="V4249" t="str">
        <f t="shared" si="767"/>
        <v>GO</v>
      </c>
      <c r="W4249">
        <f t="shared" si="768"/>
        <v>13750</v>
      </c>
      <c r="X4249" t="str">
        <f t="shared" ca="1" si="769"/>
        <v>cu</v>
      </c>
      <c r="Y4249" t="str">
        <f t="shared" si="770"/>
        <v>GO</v>
      </c>
      <c r="Z4249">
        <f t="shared" si="771"/>
        <v>6875</v>
      </c>
    </row>
    <row r="4250" spans="1:26">
      <c r="A4250" t="s">
        <v>79</v>
      </c>
      <c r="B4250" t="str">
        <f>VLOOKUP(A4250,EventPointTypeTable!$A:$B,MATCH(EventPointTypeTable!$B$1,EventPointTypeTable!$A$1:$B$1,0),0)</f>
        <v>신규4</v>
      </c>
      <c r="C4250">
        <v>273</v>
      </c>
      <c r="D4250">
        <v>195</v>
      </c>
      <c r="E4250">
        <f t="shared" ca="1" si="772"/>
        <v>37944</v>
      </c>
      <c r="F4250">
        <f ca="1">(60+SUMIF(OFFSET(N4250,-$C4250+1,0,$C4250),"EN",OFFSET(O4250,-$C4250+1,0,$C4250)))*SummonTypeTable!$Q$2</f>
        <v>11586.666666666666</v>
      </c>
      <c r="G4250" t="str">
        <f ca="1">IF(C4250=1,60*SummonTypeTable!$Q$2-OFFSET(F4250,0,-1),
IF(F4250&lt;&gt;OFFSET(F4250,-1,0),OFFSET(F4250,-1,0)-OFFSET(F4250,0,-1),""))</f>
        <v/>
      </c>
      <c r="H4250" t="str">
        <f ca="1">IF(C4250=1,60*SummonTypeTable!$Q$2/OFFSET(F4250,0,-1),
IF(F4250&lt;&gt;OFFSET(F4250,-1,0),OFFSET(F4250,-1,0)/OFFSET(F4250,0,-1),""))</f>
        <v/>
      </c>
      <c r="I4250">
        <f ca="1">(60+SUMIF(OFFSET(N4250,-$C4250+1,0,$C4250),"EN",OFFSET(O4250,-$C4250+1,0,$C4250))+SUMIF(OFFSET(S4250,-$C4250+1,0,$C4250),"EN",OFFSET(T4250,-$C4250+1,0,$C4250)))*SummonTypeTable!$Q$2</f>
        <v>11586.666666666666</v>
      </c>
      <c r="J4250" t="str">
        <f ca="1">IF(C4250=1,60*SummonTypeTable!$Q$2-OFFSET(I4250,0,-4),
IF(I4250&lt;&gt;OFFSET(I4250,-1,0),OFFSET(I4250,-1,0)-OFFSET(I4250,0,-4),""))</f>
        <v/>
      </c>
      <c r="K4250" t="str">
        <f ca="1">IF(C4250=1,60*SummonTypeTable!$Q$2/OFFSET(I4250,0,-4),
IF(I4250&lt;&gt;OFFSET(I4250,-1,0),OFFSET(I4250,-1,0)/OFFSET(I4250,0,-4),""))</f>
        <v/>
      </c>
      <c r="L4250" t="str">
        <f t="shared" ca="1" si="774"/>
        <v>it</v>
      </c>
      <c r="M4250" t="s">
        <v>139</v>
      </c>
      <c r="N4250" t="s">
        <v>158</v>
      </c>
      <c r="O4250">
        <v>5</v>
      </c>
      <c r="P4250" t="str">
        <f t="shared" si="766"/>
        <v/>
      </c>
      <c r="Q4250" t="str">
        <f t="shared" ca="1" si="773"/>
        <v>cu</v>
      </c>
      <c r="R4250" t="s">
        <v>81</v>
      </c>
      <c r="S4250" t="s">
        <v>147</v>
      </c>
      <c r="T4250">
        <v>6900</v>
      </c>
      <c r="U4250" t="str">
        <f t="shared" ca="1" si="775"/>
        <v>it</v>
      </c>
      <c r="V4250" t="str">
        <f t="shared" si="767"/>
        <v>Cash_sEquipGacha</v>
      </c>
      <c r="W4250">
        <f t="shared" si="768"/>
        <v>5</v>
      </c>
      <c r="X4250" t="str">
        <f t="shared" ca="1" si="769"/>
        <v>cu</v>
      </c>
      <c r="Y4250" t="str">
        <f t="shared" si="770"/>
        <v>GO</v>
      </c>
      <c r="Z4250">
        <f t="shared" si="771"/>
        <v>6900</v>
      </c>
    </row>
    <row r="4251" spans="1:26">
      <c r="A4251" t="s">
        <v>79</v>
      </c>
      <c r="B4251" t="str">
        <f>VLOOKUP(A4251,EventPointTypeTable!$A:$B,MATCH(EventPointTypeTable!$B$1,EventPointTypeTable!$A$1:$B$1,0),0)</f>
        <v>신규4</v>
      </c>
      <c r="C4251">
        <v>274</v>
      </c>
      <c r="D4251">
        <v>1032</v>
      </c>
      <c r="E4251">
        <f t="shared" ca="1" si="772"/>
        <v>38976</v>
      </c>
      <c r="F4251">
        <f ca="1">(60+SUMIF(OFFSET(N4251,-$C4251+1,0,$C4251),"EN",OFFSET(O4251,-$C4251+1,0,$C4251)))*SummonTypeTable!$Q$2</f>
        <v>12066.666666666666</v>
      </c>
      <c r="G4251">
        <f ca="1">IF(C4251=1,60*SummonTypeTable!$Q$2-OFFSET(F4251,0,-1),
IF(F4251&lt;&gt;OFFSET(F4251,-1,0),OFFSET(F4251,-1,0)-OFFSET(F4251,0,-1),""))</f>
        <v>-27389.333333333336</v>
      </c>
      <c r="H4251">
        <f ca="1">IF(C4251=1,60*SummonTypeTable!$Q$2/OFFSET(F4251,0,-1),
IF(F4251&lt;&gt;OFFSET(F4251,-1,0),OFFSET(F4251,-1,0)/OFFSET(F4251,0,-1),""))</f>
        <v>0.29727695675971538</v>
      </c>
      <c r="I4251">
        <f ca="1">(60+SUMIF(OFFSET(N4251,-$C4251+1,0,$C4251),"EN",OFFSET(O4251,-$C4251+1,0,$C4251))+SUMIF(OFFSET(S4251,-$C4251+1,0,$C4251),"EN",OFFSET(T4251,-$C4251+1,0,$C4251)))*SummonTypeTable!$Q$2</f>
        <v>12066.666666666666</v>
      </c>
      <c r="J4251">
        <f ca="1">IF(C4251=1,60*SummonTypeTable!$Q$2-OFFSET(I4251,0,-4),
IF(I4251&lt;&gt;OFFSET(I4251,-1,0),OFFSET(I4251,-1,0)-OFFSET(I4251,0,-4),""))</f>
        <v>-27389.333333333336</v>
      </c>
      <c r="K4251">
        <f ca="1">IF(C4251=1,60*SummonTypeTable!$Q$2/OFFSET(I4251,0,-4),
IF(I4251&lt;&gt;OFFSET(I4251,-1,0),OFFSET(I4251,-1,0)/OFFSET(I4251,0,-4),""))</f>
        <v>0.29727695675971538</v>
      </c>
      <c r="L4251" t="str">
        <f t="shared" ca="1" si="774"/>
        <v>cu</v>
      </c>
      <c r="M4251" t="s">
        <v>81</v>
      </c>
      <c r="N4251" t="s">
        <v>146</v>
      </c>
      <c r="O4251">
        <v>720</v>
      </c>
      <c r="P4251" t="str">
        <f t="shared" si="766"/>
        <v>에너지너무많음</v>
      </c>
      <c r="Q4251" t="str">
        <f t="shared" ca="1" si="773"/>
        <v>cu</v>
      </c>
      <c r="R4251" t="s">
        <v>81</v>
      </c>
      <c r="S4251" t="s">
        <v>147</v>
      </c>
      <c r="T4251">
        <v>6925</v>
      </c>
      <c r="U4251" t="str">
        <f t="shared" ca="1" si="775"/>
        <v>cu</v>
      </c>
      <c r="V4251" t="str">
        <f t="shared" si="767"/>
        <v>EN</v>
      </c>
      <c r="W4251">
        <f t="shared" si="768"/>
        <v>720</v>
      </c>
      <c r="X4251" t="str">
        <f t="shared" ca="1" si="769"/>
        <v>cu</v>
      </c>
      <c r="Y4251" t="str">
        <f t="shared" si="770"/>
        <v>GO</v>
      </c>
      <c r="Z4251">
        <f t="shared" si="771"/>
        <v>6925</v>
      </c>
    </row>
    <row r="4252" spans="1:26">
      <c r="A4252" t="s">
        <v>79</v>
      </c>
      <c r="B4252" t="str">
        <f>VLOOKUP(A4252,EventPointTypeTable!$A:$B,MATCH(EventPointTypeTable!$B$1,EventPointTypeTable!$A$1:$B$1,0),0)</f>
        <v>신규4</v>
      </c>
      <c r="C4252">
        <v>275</v>
      </c>
      <c r="D4252">
        <v>125</v>
      </c>
      <c r="E4252">
        <f t="shared" ca="1" si="772"/>
        <v>39101</v>
      </c>
      <c r="F4252">
        <f ca="1">(60+SUMIF(OFFSET(N4252,-$C4252+1,0,$C4252),"EN",OFFSET(O4252,-$C4252+1,0,$C4252)))*SummonTypeTable!$Q$2</f>
        <v>12066.666666666666</v>
      </c>
      <c r="G4252" t="str">
        <f ca="1">IF(C4252=1,60*SummonTypeTable!$Q$2-OFFSET(F4252,0,-1),
IF(F4252&lt;&gt;OFFSET(F4252,-1,0),OFFSET(F4252,-1,0)-OFFSET(F4252,0,-1),""))</f>
        <v/>
      </c>
      <c r="H4252" t="str">
        <f ca="1">IF(C4252=1,60*SummonTypeTable!$Q$2/OFFSET(F4252,0,-1),
IF(F4252&lt;&gt;OFFSET(F4252,-1,0),OFFSET(F4252,-1,0)/OFFSET(F4252,0,-1),""))</f>
        <v/>
      </c>
      <c r="I4252">
        <f ca="1">(60+SUMIF(OFFSET(N4252,-$C4252+1,0,$C4252),"EN",OFFSET(O4252,-$C4252+1,0,$C4252))+SUMIF(OFFSET(S4252,-$C4252+1,0,$C4252),"EN",OFFSET(T4252,-$C4252+1,0,$C4252)))*SummonTypeTable!$Q$2</f>
        <v>12066.666666666666</v>
      </c>
      <c r="J4252" t="str">
        <f ca="1">IF(C4252=1,60*SummonTypeTable!$Q$2-OFFSET(I4252,0,-4),
IF(I4252&lt;&gt;OFFSET(I4252,-1,0),OFFSET(I4252,-1,0)-OFFSET(I4252,0,-4),""))</f>
        <v/>
      </c>
      <c r="K4252" t="str">
        <f ca="1">IF(C4252=1,60*SummonTypeTable!$Q$2/OFFSET(I4252,0,-4),
IF(I4252&lt;&gt;OFFSET(I4252,-1,0),OFFSET(I4252,-1,0)/OFFSET(I4252,0,-4),""))</f>
        <v/>
      </c>
      <c r="L4252" t="str">
        <f t="shared" ca="1" si="774"/>
        <v>cu</v>
      </c>
      <c r="M4252" t="s">
        <v>81</v>
      </c>
      <c r="N4252" t="s">
        <v>147</v>
      </c>
      <c r="O4252">
        <v>13900</v>
      </c>
      <c r="P4252" t="str">
        <f t="shared" si="766"/>
        <v/>
      </c>
      <c r="Q4252" t="str">
        <f t="shared" ca="1" si="773"/>
        <v>cu</v>
      </c>
      <c r="R4252" t="s">
        <v>81</v>
      </c>
      <c r="S4252" t="s">
        <v>147</v>
      </c>
      <c r="T4252">
        <v>6950</v>
      </c>
      <c r="U4252" t="str">
        <f t="shared" ca="1" si="775"/>
        <v>cu</v>
      </c>
      <c r="V4252" t="str">
        <f t="shared" si="767"/>
        <v>GO</v>
      </c>
      <c r="W4252">
        <f t="shared" si="768"/>
        <v>13900</v>
      </c>
      <c r="X4252" t="str">
        <f t="shared" ca="1" si="769"/>
        <v>cu</v>
      </c>
      <c r="Y4252" t="str">
        <f t="shared" si="770"/>
        <v>GO</v>
      </c>
      <c r="Z4252">
        <f t="shared" si="771"/>
        <v>6950</v>
      </c>
    </row>
    <row r="4253" spans="1:26">
      <c r="A4253" t="s">
        <v>79</v>
      </c>
      <c r="B4253" t="str">
        <f>VLOOKUP(A4253,EventPointTypeTable!$A:$B,MATCH(EventPointTypeTable!$B$1,EventPointTypeTable!$A$1:$B$1,0),0)</f>
        <v>신규4</v>
      </c>
      <c r="C4253">
        <v>276</v>
      </c>
      <c r="D4253">
        <v>195</v>
      </c>
      <c r="E4253">
        <f t="shared" ca="1" si="772"/>
        <v>39296</v>
      </c>
      <c r="F4253">
        <f ca="1">(60+SUMIF(OFFSET(N4253,-$C4253+1,0,$C4253),"EN",OFFSET(O4253,-$C4253+1,0,$C4253)))*SummonTypeTable!$Q$2</f>
        <v>12066.666666666666</v>
      </c>
      <c r="G4253" t="str">
        <f ca="1">IF(C4253=1,60*SummonTypeTable!$Q$2-OFFSET(F4253,0,-1),
IF(F4253&lt;&gt;OFFSET(F4253,-1,0),OFFSET(F4253,-1,0)-OFFSET(F4253,0,-1),""))</f>
        <v/>
      </c>
      <c r="H4253" t="str">
        <f ca="1">IF(C4253=1,60*SummonTypeTable!$Q$2/OFFSET(F4253,0,-1),
IF(F4253&lt;&gt;OFFSET(F4253,-1,0),OFFSET(F4253,-1,0)/OFFSET(F4253,0,-1),""))</f>
        <v/>
      </c>
      <c r="I4253">
        <f ca="1">(60+SUMIF(OFFSET(N4253,-$C4253+1,0,$C4253),"EN",OFFSET(O4253,-$C4253+1,0,$C4253))+SUMIF(OFFSET(S4253,-$C4253+1,0,$C4253),"EN",OFFSET(T4253,-$C4253+1,0,$C4253)))*SummonTypeTable!$Q$2</f>
        <v>12066.666666666666</v>
      </c>
      <c r="J4253" t="str">
        <f ca="1">IF(C4253=1,60*SummonTypeTable!$Q$2-OFFSET(I4253,0,-4),
IF(I4253&lt;&gt;OFFSET(I4253,-1,0),OFFSET(I4253,-1,0)-OFFSET(I4253,0,-4),""))</f>
        <v/>
      </c>
      <c r="K4253" t="str">
        <f ca="1">IF(C4253=1,60*SummonTypeTable!$Q$2/OFFSET(I4253,0,-4),
IF(I4253&lt;&gt;OFFSET(I4253,-1,0),OFFSET(I4253,-1,0)/OFFSET(I4253,0,-4),""))</f>
        <v/>
      </c>
      <c r="L4253" t="str">
        <f t="shared" ca="1" si="774"/>
        <v>it</v>
      </c>
      <c r="M4253" t="s">
        <v>139</v>
      </c>
      <c r="N4253" t="s">
        <v>158</v>
      </c>
      <c r="O4253">
        <v>5</v>
      </c>
      <c r="P4253" t="str">
        <f t="shared" si="766"/>
        <v/>
      </c>
      <c r="Q4253" t="str">
        <f t="shared" ca="1" si="773"/>
        <v>cu</v>
      </c>
      <c r="R4253" t="s">
        <v>81</v>
      </c>
      <c r="S4253" t="s">
        <v>147</v>
      </c>
      <c r="T4253">
        <v>6975</v>
      </c>
      <c r="U4253" t="str">
        <f t="shared" ca="1" si="775"/>
        <v>it</v>
      </c>
      <c r="V4253" t="str">
        <f t="shared" si="767"/>
        <v>Cash_sEquipGacha</v>
      </c>
      <c r="W4253">
        <f t="shared" si="768"/>
        <v>5</v>
      </c>
      <c r="X4253" t="str">
        <f t="shared" ca="1" si="769"/>
        <v>cu</v>
      </c>
      <c r="Y4253" t="str">
        <f t="shared" si="770"/>
        <v>GO</v>
      </c>
      <c r="Z4253">
        <f t="shared" si="771"/>
        <v>6975</v>
      </c>
    </row>
    <row r="4254" spans="1:26">
      <c r="A4254" t="s">
        <v>79</v>
      </c>
      <c r="B4254" t="str">
        <f>VLOOKUP(A4254,EventPointTypeTable!$A:$B,MATCH(EventPointTypeTable!$B$1,EventPointTypeTable!$A$1:$B$1,0),0)</f>
        <v>신규4</v>
      </c>
      <c r="C4254">
        <v>277</v>
      </c>
      <c r="D4254">
        <v>224</v>
      </c>
      <c r="E4254">
        <f t="shared" ca="1" si="772"/>
        <v>39520</v>
      </c>
      <c r="F4254">
        <f ca="1">(60+SUMIF(OFFSET(N4254,-$C4254+1,0,$C4254),"EN",OFFSET(O4254,-$C4254+1,0,$C4254)))*SummonTypeTable!$Q$2</f>
        <v>12066.666666666666</v>
      </c>
      <c r="G4254" t="str">
        <f ca="1">IF(C4254=1,60*SummonTypeTable!$Q$2-OFFSET(F4254,0,-1),
IF(F4254&lt;&gt;OFFSET(F4254,-1,0),OFFSET(F4254,-1,0)-OFFSET(F4254,0,-1),""))</f>
        <v/>
      </c>
      <c r="H4254" t="str">
        <f ca="1">IF(C4254=1,60*SummonTypeTable!$Q$2/OFFSET(F4254,0,-1),
IF(F4254&lt;&gt;OFFSET(F4254,-1,0),OFFSET(F4254,-1,0)/OFFSET(F4254,0,-1),""))</f>
        <v/>
      </c>
      <c r="I4254">
        <f ca="1">(60+SUMIF(OFFSET(N4254,-$C4254+1,0,$C4254),"EN",OFFSET(O4254,-$C4254+1,0,$C4254))+SUMIF(OFFSET(S4254,-$C4254+1,0,$C4254),"EN",OFFSET(T4254,-$C4254+1,0,$C4254)))*SummonTypeTable!$Q$2</f>
        <v>12066.666666666666</v>
      </c>
      <c r="J4254" t="str">
        <f ca="1">IF(C4254=1,60*SummonTypeTable!$Q$2-OFFSET(I4254,0,-4),
IF(I4254&lt;&gt;OFFSET(I4254,-1,0),OFFSET(I4254,-1,0)-OFFSET(I4254,0,-4),""))</f>
        <v/>
      </c>
      <c r="K4254" t="str">
        <f ca="1">IF(C4254=1,60*SummonTypeTable!$Q$2/OFFSET(I4254,0,-4),
IF(I4254&lt;&gt;OFFSET(I4254,-1,0),OFFSET(I4254,-1,0)/OFFSET(I4254,0,-4),""))</f>
        <v/>
      </c>
      <c r="L4254" t="str">
        <f t="shared" ca="1" si="774"/>
        <v>cu</v>
      </c>
      <c r="M4254" t="s">
        <v>81</v>
      </c>
      <c r="N4254" t="s">
        <v>147</v>
      </c>
      <c r="O4254">
        <v>14000</v>
      </c>
      <c r="P4254" t="str">
        <f t="shared" si="766"/>
        <v/>
      </c>
      <c r="Q4254" t="str">
        <f t="shared" ca="1" si="773"/>
        <v>cu</v>
      </c>
      <c r="R4254" t="s">
        <v>81</v>
      </c>
      <c r="S4254" t="s">
        <v>147</v>
      </c>
      <c r="T4254">
        <v>7000</v>
      </c>
      <c r="U4254" t="str">
        <f t="shared" ca="1" si="775"/>
        <v>cu</v>
      </c>
      <c r="V4254" t="str">
        <f t="shared" si="767"/>
        <v>GO</v>
      </c>
      <c r="W4254">
        <f t="shared" si="768"/>
        <v>14000</v>
      </c>
      <c r="X4254" t="str">
        <f t="shared" ca="1" si="769"/>
        <v>cu</v>
      </c>
      <c r="Y4254" t="str">
        <f t="shared" si="770"/>
        <v>GO</v>
      </c>
      <c r="Z4254">
        <f t="shared" si="771"/>
        <v>7000</v>
      </c>
    </row>
    <row r="4255" spans="1:26">
      <c r="A4255" t="s">
        <v>79</v>
      </c>
      <c r="B4255" t="str">
        <f>VLOOKUP(A4255,EventPointTypeTable!$A:$B,MATCH(EventPointTypeTable!$B$1,EventPointTypeTable!$A$1:$B$1,0),0)</f>
        <v>신규4</v>
      </c>
      <c r="C4255">
        <v>278</v>
      </c>
      <c r="D4255">
        <v>868</v>
      </c>
      <c r="E4255">
        <f t="shared" ca="1" si="772"/>
        <v>40388</v>
      </c>
      <c r="F4255">
        <f ca="1">(60+SUMIF(OFFSET(N4255,-$C4255+1,0,$C4255),"EN",OFFSET(O4255,-$C4255+1,0,$C4255)))*SummonTypeTable!$Q$2</f>
        <v>12573.333333333332</v>
      </c>
      <c r="G4255">
        <f ca="1">IF(C4255=1,60*SummonTypeTable!$Q$2-OFFSET(F4255,0,-1),
IF(F4255&lt;&gt;OFFSET(F4255,-1,0),OFFSET(F4255,-1,0)-OFFSET(F4255,0,-1),""))</f>
        <v>-28321.333333333336</v>
      </c>
      <c r="H4255">
        <f ca="1">IF(C4255=1,60*SummonTypeTable!$Q$2/OFFSET(F4255,0,-1),
IF(F4255&lt;&gt;OFFSET(F4255,-1,0),OFFSET(F4255,-1,0)/OFFSET(F4255,0,-1),""))</f>
        <v>0.29876861113862202</v>
      </c>
      <c r="I4255">
        <f ca="1">(60+SUMIF(OFFSET(N4255,-$C4255+1,0,$C4255),"EN",OFFSET(O4255,-$C4255+1,0,$C4255))+SUMIF(OFFSET(S4255,-$C4255+1,0,$C4255),"EN",OFFSET(T4255,-$C4255+1,0,$C4255)))*SummonTypeTable!$Q$2</f>
        <v>12573.333333333332</v>
      </c>
      <c r="J4255">
        <f ca="1">IF(C4255=1,60*SummonTypeTable!$Q$2-OFFSET(I4255,0,-4),
IF(I4255&lt;&gt;OFFSET(I4255,-1,0),OFFSET(I4255,-1,0)-OFFSET(I4255,0,-4),""))</f>
        <v>-28321.333333333336</v>
      </c>
      <c r="K4255">
        <f ca="1">IF(C4255=1,60*SummonTypeTable!$Q$2/OFFSET(I4255,0,-4),
IF(I4255&lt;&gt;OFFSET(I4255,-1,0),OFFSET(I4255,-1,0)/OFFSET(I4255,0,-4),""))</f>
        <v>0.29876861113862202</v>
      </c>
      <c r="L4255" t="str">
        <f t="shared" ca="1" si="774"/>
        <v>cu</v>
      </c>
      <c r="M4255" t="s">
        <v>81</v>
      </c>
      <c r="N4255" t="s">
        <v>146</v>
      </c>
      <c r="O4255">
        <v>760</v>
      </c>
      <c r="P4255" t="str">
        <f t="shared" si="766"/>
        <v>에너지너무많음</v>
      </c>
      <c r="Q4255" t="str">
        <f t="shared" ca="1" si="773"/>
        <v>cu</v>
      </c>
      <c r="R4255" t="s">
        <v>81</v>
      </c>
      <c r="S4255" t="s">
        <v>147</v>
      </c>
      <c r="T4255">
        <v>7025</v>
      </c>
      <c r="U4255" t="str">
        <f t="shared" ca="1" si="775"/>
        <v>cu</v>
      </c>
      <c r="V4255" t="str">
        <f t="shared" si="767"/>
        <v>EN</v>
      </c>
      <c r="W4255">
        <f t="shared" si="768"/>
        <v>760</v>
      </c>
      <c r="X4255" t="str">
        <f t="shared" ca="1" si="769"/>
        <v>cu</v>
      </c>
      <c r="Y4255" t="str">
        <f t="shared" si="770"/>
        <v>GO</v>
      </c>
      <c r="Z4255">
        <f t="shared" si="771"/>
        <v>7025</v>
      </c>
    </row>
    <row r="4256" spans="1:26">
      <c r="A4256" t="s">
        <v>79</v>
      </c>
      <c r="B4256" t="str">
        <f>VLOOKUP(A4256,EventPointTypeTable!$A:$B,MATCH(EventPointTypeTable!$B$1,EventPointTypeTable!$A$1:$B$1,0),0)</f>
        <v>신규4</v>
      </c>
      <c r="C4256">
        <v>279</v>
      </c>
      <c r="D4256">
        <v>195</v>
      </c>
      <c r="E4256">
        <f t="shared" ca="1" si="772"/>
        <v>40583</v>
      </c>
      <c r="F4256">
        <f ca="1">(60+SUMIF(OFFSET(N4256,-$C4256+1,0,$C4256),"EN",OFFSET(O4256,-$C4256+1,0,$C4256)))*SummonTypeTable!$Q$2</f>
        <v>12573.333333333332</v>
      </c>
      <c r="G4256" t="str">
        <f ca="1">IF(C4256=1,60*SummonTypeTable!$Q$2-OFFSET(F4256,0,-1),
IF(F4256&lt;&gt;OFFSET(F4256,-1,0),OFFSET(F4256,-1,0)-OFFSET(F4256,0,-1),""))</f>
        <v/>
      </c>
      <c r="H4256" t="str">
        <f ca="1">IF(C4256=1,60*SummonTypeTable!$Q$2/OFFSET(F4256,0,-1),
IF(F4256&lt;&gt;OFFSET(F4256,-1,0),OFFSET(F4256,-1,0)/OFFSET(F4256,0,-1),""))</f>
        <v/>
      </c>
      <c r="I4256">
        <f ca="1">(60+SUMIF(OFFSET(N4256,-$C4256+1,0,$C4256),"EN",OFFSET(O4256,-$C4256+1,0,$C4256))+SUMIF(OFFSET(S4256,-$C4256+1,0,$C4256),"EN",OFFSET(T4256,-$C4256+1,0,$C4256)))*SummonTypeTable!$Q$2</f>
        <v>12573.333333333332</v>
      </c>
      <c r="J4256" t="str">
        <f ca="1">IF(C4256=1,60*SummonTypeTable!$Q$2-OFFSET(I4256,0,-4),
IF(I4256&lt;&gt;OFFSET(I4256,-1,0),OFFSET(I4256,-1,0)-OFFSET(I4256,0,-4),""))</f>
        <v/>
      </c>
      <c r="K4256" t="str">
        <f ca="1">IF(C4256=1,60*SummonTypeTable!$Q$2/OFFSET(I4256,0,-4),
IF(I4256&lt;&gt;OFFSET(I4256,-1,0),OFFSET(I4256,-1,0)/OFFSET(I4256,0,-4),""))</f>
        <v/>
      </c>
      <c r="L4256" t="str">
        <f t="shared" ca="1" si="774"/>
        <v>it</v>
      </c>
      <c r="M4256" t="s">
        <v>139</v>
      </c>
      <c r="N4256" t="s">
        <v>138</v>
      </c>
      <c r="O4256">
        <v>50</v>
      </c>
      <c r="P4256" t="str">
        <f t="shared" ref="P4256:P4261" si="776">IF(M4256="장비1상자",
  IF(OR(N4256&gt;3,O4256&gt;5),"장비이상",""),
IF(N4256="GO",
  IF(O4256&lt;100,"골드이상",""),
IF(N4256="EN",
  IF(O4256&gt;29,"에너지너무많음",
  IF(O4256&gt;9,"에너지다소많음","")),"")))</f>
        <v/>
      </c>
      <c r="Q4256" t="str">
        <f t="shared" ca="1" si="773"/>
        <v>cu</v>
      </c>
      <c r="R4256" t="s">
        <v>81</v>
      </c>
      <c r="S4256" t="s">
        <v>147</v>
      </c>
      <c r="T4256">
        <v>7050</v>
      </c>
      <c r="U4256" t="str">
        <f t="shared" ca="1" si="775"/>
        <v>it</v>
      </c>
      <c r="V4256" t="str">
        <f t="shared" ref="V4256:V4261" si="777">IF(LEN(N4256)=0,"",N4256)</f>
        <v>Cash_sSpellGacha</v>
      </c>
      <c r="W4256">
        <f t="shared" ref="W4256:W4261" si="778">IF(LEN(O4256)=0,"",O4256)</f>
        <v>50</v>
      </c>
      <c r="X4256" t="str">
        <f t="shared" ref="X4256:X4261" ca="1" si="779">IF(LEN(Q4256)=0,"",Q4256)</f>
        <v>cu</v>
      </c>
      <c r="Y4256" t="str">
        <f t="shared" ref="Y4256:Y4261" si="780">IF(LEN(S4256)=0,"",S4256)</f>
        <v>GO</v>
      </c>
      <c r="Z4256">
        <f t="shared" ref="Z4256:Z4261" si="781">IF(LEN(T4256)=0,"",T4256)</f>
        <v>7050</v>
      </c>
    </row>
    <row r="4257" spans="1:26">
      <c r="A4257" t="s">
        <v>79</v>
      </c>
      <c r="B4257" t="str">
        <f>VLOOKUP(A4257,EventPointTypeTable!$A:$B,MATCH(EventPointTypeTable!$B$1,EventPointTypeTable!$A$1:$B$1,0),0)</f>
        <v>신규4</v>
      </c>
      <c r="C4257">
        <v>280</v>
      </c>
      <c r="D4257">
        <v>235</v>
      </c>
      <c r="E4257">
        <f t="shared" ca="1" si="772"/>
        <v>40818</v>
      </c>
      <c r="F4257">
        <f ca="1">(60+SUMIF(OFFSET(N4257,-$C4257+1,0,$C4257),"EN",OFFSET(O4257,-$C4257+1,0,$C4257)))*SummonTypeTable!$Q$2</f>
        <v>12573.333333333332</v>
      </c>
      <c r="G4257" t="str">
        <f ca="1">IF(C4257=1,60*SummonTypeTable!$Q$2-OFFSET(F4257,0,-1),
IF(F4257&lt;&gt;OFFSET(F4257,-1,0),OFFSET(F4257,-1,0)-OFFSET(F4257,0,-1),""))</f>
        <v/>
      </c>
      <c r="H4257" t="str">
        <f ca="1">IF(C4257=1,60*SummonTypeTable!$Q$2/OFFSET(F4257,0,-1),
IF(F4257&lt;&gt;OFFSET(F4257,-1,0),OFFSET(F4257,-1,0)/OFFSET(F4257,0,-1),""))</f>
        <v/>
      </c>
      <c r="I4257">
        <f ca="1">(60+SUMIF(OFFSET(N4257,-$C4257+1,0,$C4257),"EN",OFFSET(O4257,-$C4257+1,0,$C4257))+SUMIF(OFFSET(S4257,-$C4257+1,0,$C4257),"EN",OFFSET(T4257,-$C4257+1,0,$C4257)))*SummonTypeTable!$Q$2</f>
        <v>12573.333333333332</v>
      </c>
      <c r="J4257" t="str">
        <f ca="1">IF(C4257=1,60*SummonTypeTable!$Q$2-OFFSET(I4257,0,-4),
IF(I4257&lt;&gt;OFFSET(I4257,-1,0),OFFSET(I4257,-1,0)-OFFSET(I4257,0,-4),""))</f>
        <v/>
      </c>
      <c r="K4257" t="str">
        <f ca="1">IF(C4257=1,60*SummonTypeTable!$Q$2/OFFSET(I4257,0,-4),
IF(I4257&lt;&gt;OFFSET(I4257,-1,0),OFFSET(I4257,-1,0)/OFFSET(I4257,0,-4),""))</f>
        <v/>
      </c>
      <c r="L4257" t="str">
        <f t="shared" ca="1" si="774"/>
        <v>cu</v>
      </c>
      <c r="M4257" t="s">
        <v>81</v>
      </c>
      <c r="N4257" t="s">
        <v>147</v>
      </c>
      <c r="O4257">
        <v>14150</v>
      </c>
      <c r="P4257" t="str">
        <f t="shared" si="776"/>
        <v/>
      </c>
      <c r="Q4257" t="str">
        <f t="shared" ca="1" si="773"/>
        <v>cu</v>
      </c>
      <c r="R4257" t="s">
        <v>81</v>
      </c>
      <c r="S4257" t="s">
        <v>147</v>
      </c>
      <c r="T4257">
        <v>7075</v>
      </c>
      <c r="U4257" t="str">
        <f t="shared" ca="1" si="775"/>
        <v>cu</v>
      </c>
      <c r="V4257" t="str">
        <f t="shared" si="777"/>
        <v>GO</v>
      </c>
      <c r="W4257">
        <f t="shared" si="778"/>
        <v>14150</v>
      </c>
      <c r="X4257" t="str">
        <f t="shared" ca="1" si="779"/>
        <v>cu</v>
      </c>
      <c r="Y4257" t="str">
        <f t="shared" si="780"/>
        <v>GO</v>
      </c>
      <c r="Z4257">
        <f t="shared" si="781"/>
        <v>7075</v>
      </c>
    </row>
    <row r="4258" spans="1:26">
      <c r="A4258" t="s">
        <v>79</v>
      </c>
      <c r="B4258" t="str">
        <f>VLOOKUP(A4258,EventPointTypeTable!$A:$B,MATCH(EventPointTypeTable!$B$1,EventPointTypeTable!$A$1:$B$1,0),0)</f>
        <v>신규4</v>
      </c>
      <c r="C4258">
        <v>281</v>
      </c>
      <c r="D4258">
        <v>1014</v>
      </c>
      <c r="E4258">
        <f t="shared" ca="1" si="772"/>
        <v>41832</v>
      </c>
      <c r="F4258">
        <f ca="1">(60+SUMIF(OFFSET(N4258,-$C4258+1,0,$C4258),"EN",OFFSET(O4258,-$C4258+1,0,$C4258)))*SummonTypeTable!$Q$2</f>
        <v>13106.666666666666</v>
      </c>
      <c r="G4258">
        <f ca="1">IF(C4258=1,60*SummonTypeTable!$Q$2-OFFSET(F4258,0,-1),
IF(F4258&lt;&gt;OFFSET(F4258,-1,0),OFFSET(F4258,-1,0)-OFFSET(F4258,0,-1),""))</f>
        <v>-29258.666666666668</v>
      </c>
      <c r="H4258">
        <f ca="1">IF(C4258=1,60*SummonTypeTable!$Q$2/OFFSET(F4258,0,-1),
IF(F4258&lt;&gt;OFFSET(F4258,-1,0),OFFSET(F4258,-1,0)/OFFSET(F4258,0,-1),""))</f>
        <v>0.30056734876011981</v>
      </c>
      <c r="I4258">
        <f ca="1">(60+SUMIF(OFFSET(N4258,-$C4258+1,0,$C4258),"EN",OFFSET(O4258,-$C4258+1,0,$C4258))+SUMIF(OFFSET(S4258,-$C4258+1,0,$C4258),"EN",OFFSET(T4258,-$C4258+1,0,$C4258)))*SummonTypeTable!$Q$2</f>
        <v>13106.666666666666</v>
      </c>
      <c r="J4258">
        <f ca="1">IF(C4258=1,60*SummonTypeTable!$Q$2-OFFSET(I4258,0,-4),
IF(I4258&lt;&gt;OFFSET(I4258,-1,0),OFFSET(I4258,-1,0)-OFFSET(I4258,0,-4),""))</f>
        <v>-29258.666666666668</v>
      </c>
      <c r="K4258">
        <f ca="1">IF(C4258=1,60*SummonTypeTable!$Q$2/OFFSET(I4258,0,-4),
IF(I4258&lt;&gt;OFFSET(I4258,-1,0),OFFSET(I4258,-1,0)/OFFSET(I4258,0,-4),""))</f>
        <v>0.30056734876011981</v>
      </c>
      <c r="L4258" t="str">
        <f t="shared" ca="1" si="774"/>
        <v>cu</v>
      </c>
      <c r="M4258" t="s">
        <v>81</v>
      </c>
      <c r="N4258" t="s">
        <v>146</v>
      </c>
      <c r="O4258">
        <v>800</v>
      </c>
      <c r="P4258" t="str">
        <f t="shared" si="776"/>
        <v>에너지너무많음</v>
      </c>
      <c r="Q4258" t="str">
        <f t="shared" ca="1" si="773"/>
        <v>cu</v>
      </c>
      <c r="R4258" t="s">
        <v>81</v>
      </c>
      <c r="S4258" t="s">
        <v>147</v>
      </c>
      <c r="T4258">
        <v>7100</v>
      </c>
      <c r="U4258" t="str">
        <f t="shared" ca="1" si="775"/>
        <v>cu</v>
      </c>
      <c r="V4258" t="str">
        <f t="shared" si="777"/>
        <v>EN</v>
      </c>
      <c r="W4258">
        <f t="shared" si="778"/>
        <v>800</v>
      </c>
      <c r="X4258" t="str">
        <f t="shared" ca="1" si="779"/>
        <v>cu</v>
      </c>
      <c r="Y4258" t="str">
        <f t="shared" si="780"/>
        <v>GO</v>
      </c>
      <c r="Z4258">
        <f t="shared" si="781"/>
        <v>7100</v>
      </c>
    </row>
    <row r="4259" spans="1:26">
      <c r="A4259" t="s">
        <v>79</v>
      </c>
      <c r="B4259" t="str">
        <f>VLOOKUP(A4259,EventPointTypeTable!$A:$B,MATCH(EventPointTypeTable!$B$1,EventPointTypeTable!$A$1:$B$1,0),0)</f>
        <v>신규4</v>
      </c>
      <c r="C4259">
        <v>282</v>
      </c>
      <c r="D4259">
        <v>127</v>
      </c>
      <c r="E4259">
        <f t="shared" ca="1" si="772"/>
        <v>41959</v>
      </c>
      <c r="F4259">
        <f ca="1">(60+SUMIF(OFFSET(N4259,-$C4259+1,0,$C4259),"EN",OFFSET(O4259,-$C4259+1,0,$C4259)))*SummonTypeTable!$Q$2</f>
        <v>13106.666666666666</v>
      </c>
      <c r="G4259" t="str">
        <f ca="1">IF(C4259=1,60*SummonTypeTable!$Q$2-OFFSET(F4259,0,-1),
IF(F4259&lt;&gt;OFFSET(F4259,-1,0),OFFSET(F4259,-1,0)-OFFSET(F4259,0,-1),""))</f>
        <v/>
      </c>
      <c r="H4259" t="str">
        <f ca="1">IF(C4259=1,60*SummonTypeTable!$Q$2/OFFSET(F4259,0,-1),
IF(F4259&lt;&gt;OFFSET(F4259,-1,0),OFFSET(F4259,-1,0)/OFFSET(F4259,0,-1),""))</f>
        <v/>
      </c>
      <c r="I4259">
        <f ca="1">(60+SUMIF(OFFSET(N4259,-$C4259+1,0,$C4259),"EN",OFFSET(O4259,-$C4259+1,0,$C4259))+SUMIF(OFFSET(S4259,-$C4259+1,0,$C4259),"EN",OFFSET(T4259,-$C4259+1,0,$C4259)))*SummonTypeTable!$Q$2</f>
        <v>13106.666666666666</v>
      </c>
      <c r="J4259" t="str">
        <f ca="1">IF(C4259=1,60*SummonTypeTable!$Q$2-OFFSET(I4259,0,-4),
IF(I4259&lt;&gt;OFFSET(I4259,-1,0),OFFSET(I4259,-1,0)-OFFSET(I4259,0,-4),""))</f>
        <v/>
      </c>
      <c r="K4259" t="str">
        <f ca="1">IF(C4259=1,60*SummonTypeTable!$Q$2/OFFSET(I4259,0,-4),
IF(I4259&lt;&gt;OFFSET(I4259,-1,0),OFFSET(I4259,-1,0)/OFFSET(I4259,0,-4),""))</f>
        <v/>
      </c>
      <c r="L4259" t="str">
        <f t="shared" ca="1" si="774"/>
        <v>it</v>
      </c>
      <c r="M4259" t="s">
        <v>139</v>
      </c>
      <c r="N4259" t="s">
        <v>140</v>
      </c>
      <c r="O4259">
        <v>20</v>
      </c>
      <c r="P4259" t="str">
        <f t="shared" si="776"/>
        <v/>
      </c>
      <c r="Q4259" t="str">
        <f t="shared" ca="1" si="773"/>
        <v>cu</v>
      </c>
      <c r="R4259" t="s">
        <v>81</v>
      </c>
      <c r="S4259" t="s">
        <v>147</v>
      </c>
      <c r="T4259">
        <v>7125</v>
      </c>
      <c r="U4259" t="str">
        <f t="shared" ca="1" si="775"/>
        <v>it</v>
      </c>
      <c r="V4259" t="str">
        <f t="shared" si="777"/>
        <v>Cash_sCharacterGacha</v>
      </c>
      <c r="W4259">
        <f t="shared" si="778"/>
        <v>20</v>
      </c>
      <c r="X4259" t="str">
        <f t="shared" ca="1" si="779"/>
        <v>cu</v>
      </c>
      <c r="Y4259" t="str">
        <f t="shared" si="780"/>
        <v>GO</v>
      </c>
      <c r="Z4259">
        <f t="shared" si="781"/>
        <v>7125</v>
      </c>
    </row>
    <row r="4260" spans="1:26">
      <c r="A4260" t="s">
        <v>79</v>
      </c>
      <c r="B4260" t="str">
        <f>VLOOKUP(A4260,EventPointTypeTable!$A:$B,MATCH(EventPointTypeTable!$B$1,EventPointTypeTable!$A$1:$B$1,0),0)</f>
        <v>신규4</v>
      </c>
      <c r="C4260">
        <v>283</v>
      </c>
      <c r="D4260">
        <v>234</v>
      </c>
      <c r="E4260">
        <f t="shared" ca="1" si="772"/>
        <v>42193</v>
      </c>
      <c r="F4260">
        <f ca="1">(60+SUMIF(OFFSET(N4260,-$C4260+1,0,$C4260),"EN",OFFSET(O4260,-$C4260+1,0,$C4260)))*SummonTypeTable!$Q$2</f>
        <v>13106.666666666666</v>
      </c>
      <c r="G4260" t="str">
        <f ca="1">IF(C4260=1,60*SummonTypeTable!$Q$2-OFFSET(F4260,0,-1),
IF(F4260&lt;&gt;OFFSET(F4260,-1,0),OFFSET(F4260,-1,0)-OFFSET(F4260,0,-1),""))</f>
        <v/>
      </c>
      <c r="H4260" t="str">
        <f ca="1">IF(C4260=1,60*SummonTypeTable!$Q$2/OFFSET(F4260,0,-1),
IF(F4260&lt;&gt;OFFSET(F4260,-1,0),OFFSET(F4260,-1,0)/OFFSET(F4260,0,-1),""))</f>
        <v/>
      </c>
      <c r="I4260">
        <f ca="1">(60+SUMIF(OFFSET(N4260,-$C4260+1,0,$C4260),"EN",OFFSET(O4260,-$C4260+1,0,$C4260))+SUMIF(OFFSET(S4260,-$C4260+1,0,$C4260),"EN",OFFSET(T4260,-$C4260+1,0,$C4260)))*SummonTypeTable!$Q$2</f>
        <v>13106.666666666666</v>
      </c>
      <c r="J4260" t="str">
        <f ca="1">IF(C4260=1,60*SummonTypeTable!$Q$2-OFFSET(I4260,0,-4),
IF(I4260&lt;&gt;OFFSET(I4260,-1,0),OFFSET(I4260,-1,0)-OFFSET(I4260,0,-4),""))</f>
        <v/>
      </c>
      <c r="K4260" t="str">
        <f ca="1">IF(C4260=1,60*SummonTypeTable!$Q$2/OFFSET(I4260,0,-4),
IF(I4260&lt;&gt;OFFSET(I4260,-1,0),OFFSET(I4260,-1,0)/OFFSET(I4260,0,-4),""))</f>
        <v/>
      </c>
      <c r="L4260" t="str">
        <f t="shared" ca="1" si="774"/>
        <v>cu</v>
      </c>
      <c r="M4260" t="s">
        <v>81</v>
      </c>
      <c r="N4260" t="s">
        <v>147</v>
      </c>
      <c r="O4260">
        <v>14300</v>
      </c>
      <c r="P4260" t="str">
        <f t="shared" si="776"/>
        <v/>
      </c>
      <c r="Q4260" t="str">
        <f t="shared" ca="1" si="773"/>
        <v>cu</v>
      </c>
      <c r="R4260" t="s">
        <v>81</v>
      </c>
      <c r="S4260" t="s">
        <v>147</v>
      </c>
      <c r="T4260">
        <v>7150</v>
      </c>
      <c r="U4260" t="str">
        <f t="shared" ca="1" si="775"/>
        <v>cu</v>
      </c>
      <c r="V4260" t="str">
        <f t="shared" si="777"/>
        <v>GO</v>
      </c>
      <c r="W4260">
        <f t="shared" si="778"/>
        <v>14300</v>
      </c>
      <c r="X4260" t="str">
        <f t="shared" ca="1" si="779"/>
        <v>cu</v>
      </c>
      <c r="Y4260" t="str">
        <f t="shared" si="780"/>
        <v>GO</v>
      </c>
      <c r="Z4260">
        <f t="shared" si="781"/>
        <v>7150</v>
      </c>
    </row>
    <row r="4261" spans="1:26">
      <c r="A4261" t="s">
        <v>79</v>
      </c>
      <c r="B4261" t="str">
        <f>VLOOKUP(A4261,EventPointTypeTable!$A:$B,MATCH(EventPointTypeTable!$B$1,EventPointTypeTable!$A$1:$B$1,0),0)</f>
        <v>신규4</v>
      </c>
      <c r="C4261">
        <v>284</v>
      </c>
      <c r="D4261">
        <v>1119</v>
      </c>
      <c r="E4261">
        <f t="shared" ca="1" si="772"/>
        <v>43312</v>
      </c>
      <c r="F4261">
        <f ca="1">(60+SUMIF(OFFSET(N4261,-$C4261+1,0,$C4261),"EN",OFFSET(O4261,-$C4261+1,0,$C4261)))*SummonTypeTable!$Q$2</f>
        <v>13106.666666666666</v>
      </c>
      <c r="G4261" t="str">
        <f ca="1">IF(C4261=1,60*SummonTypeTable!$Q$2-OFFSET(F4261,0,-1),
IF(F4261&lt;&gt;OFFSET(F4261,-1,0),OFFSET(F4261,-1,0)-OFFSET(F4261,0,-1),""))</f>
        <v/>
      </c>
      <c r="H4261" t="str">
        <f ca="1">IF(C4261=1,60*SummonTypeTable!$Q$2/OFFSET(F4261,0,-1),
IF(F4261&lt;&gt;OFFSET(F4261,-1,0),OFFSET(F4261,-1,0)/OFFSET(F4261,0,-1),""))</f>
        <v/>
      </c>
      <c r="I4261">
        <f ca="1">(60+SUMIF(OFFSET(N4261,-$C4261+1,0,$C4261),"EN",OFFSET(O4261,-$C4261+1,0,$C4261))+SUMIF(OFFSET(S4261,-$C4261+1,0,$C4261),"EN",OFFSET(T4261,-$C4261+1,0,$C4261)))*SummonTypeTable!$Q$2</f>
        <v>13106.666666666666</v>
      </c>
      <c r="J4261" t="str">
        <f ca="1">IF(C4261=1,60*SummonTypeTable!$Q$2-OFFSET(I4261,0,-4),
IF(I4261&lt;&gt;OFFSET(I4261,-1,0),OFFSET(I4261,-1,0)-OFFSET(I4261,0,-4),""))</f>
        <v/>
      </c>
      <c r="K4261" t="str">
        <f ca="1">IF(C4261=1,60*SummonTypeTable!$Q$2/OFFSET(I4261,0,-4),
IF(I4261&lt;&gt;OFFSET(I4261,-1,0),OFFSET(I4261,-1,0)/OFFSET(I4261,0,-4),""))</f>
        <v/>
      </c>
      <c r="L4261" t="str">
        <f t="shared" ca="1" si="774"/>
        <v>it</v>
      </c>
      <c r="M4261" t="s">
        <v>139</v>
      </c>
      <c r="N4261" t="s">
        <v>158</v>
      </c>
      <c r="O4261">
        <v>50</v>
      </c>
      <c r="P4261" t="str">
        <f t="shared" si="776"/>
        <v/>
      </c>
      <c r="Q4261" t="str">
        <f t="shared" ca="1" si="773"/>
        <v>cu</v>
      </c>
      <c r="R4261" t="s">
        <v>81</v>
      </c>
      <c r="S4261" t="s">
        <v>153</v>
      </c>
      <c r="T4261">
        <v>16</v>
      </c>
      <c r="U4261" t="str">
        <f t="shared" ca="1" si="775"/>
        <v>it</v>
      </c>
      <c r="V4261" t="str">
        <f t="shared" si="777"/>
        <v>Cash_sEquipGacha</v>
      </c>
      <c r="W4261">
        <f t="shared" si="778"/>
        <v>50</v>
      </c>
      <c r="X4261" t="str">
        <f t="shared" ca="1" si="779"/>
        <v>cu</v>
      </c>
      <c r="Y4261" t="str">
        <f t="shared" si="780"/>
        <v>DI</v>
      </c>
      <c r="Z4261">
        <f t="shared" si="781"/>
        <v>16</v>
      </c>
    </row>
  </sheetData>
  <autoFilter ref="A1:Z4261" xr:uid="{D2F68268-BCC5-463A-AA9E-1F9126D7E42C}"/>
  <phoneticPr fontId="1" type="noConversion"/>
  <dataValidations count="2">
    <dataValidation type="list" allowBlank="1" showInputMessage="1" showErrorMessage="1" sqref="R2:R636 M2:M636" xr:uid="{A7C2FCB2-BD21-42F2-8295-F4B7FEAA6BED}">
      <formula1>OFFSET(INDIRECT("$A$1"),1,MATCH(M$1&amp;"_Verify",INDIRECT("$1:$1"),0)-1,COUNTA(OFFSET(INDIRECT("$A:$A"),0,MATCH(M$1&amp;"_Verify",INDIRECT("$1:$1"),0)-1))-1,1)</formula1>
    </dataValidation>
    <dataValidation type="list" allowBlank="1" showInputMessage="1" showErrorMessage="1" sqref="S2:S636 N2:N636" xr:uid="{0B2C3D6B-A320-49B8-ABF2-1DEC6F5B3DD5}">
      <formula1>OFFSET(INDIRECT("$A$1"),1,MATCH(IF(M2="재화","서버재화",IF(M2="아이템","서버아이템","그외")),INDIRECT("$1:$1"),0)-1,COUNTA(OFFSET(INDIRECT("$A:$A"),0,MATCH(IF(M2="재화","서버재화",IF(M2="아이템","서버아이템","그외")),INDIRECT("$1:$1"),0)-1))-1,1)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SummonTypeTable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2022-08-04T02:41:35Z</dcterms:created>
  <dcterms:modified xsi:type="dcterms:W3CDTF">2023-07-19T20:10:31Z</dcterms:modified>
</cp:coreProperties>
</file>